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22D071B-C7ED-4F1E-9EAA-F57DB9F680A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4" s="1"/>
  <c r="EC207" i="46"/>
  <c r="BN207" i="44" s="1"/>
  <c r="EB207" i="46"/>
  <c r="BM207" i="46" s="1"/>
  <c r="EA207" i="46"/>
  <c r="DZ207" i="46"/>
  <c r="BK207" i="46" s="1"/>
  <c r="DY207" i="46"/>
  <c r="BJ207" i="46" s="1"/>
  <c r="DX207" i="46"/>
  <c r="BI207" i="46" s="1"/>
  <c r="DW207" i="46"/>
  <c r="BH207" i="46" s="1"/>
  <c r="DV207" i="46"/>
  <c r="BG207" i="46" s="1"/>
  <c r="DU207" i="46"/>
  <c r="BF207" i="46" s="1"/>
  <c r="DT207" i="46"/>
  <c r="BE207" i="46" s="1"/>
  <c r="DS207" i="46"/>
  <c r="DR207" i="46"/>
  <c r="BC207" i="46" s="1"/>
  <c r="DQ207" i="46"/>
  <c r="BB207" i="46" s="1"/>
  <c r="DP207" i="46"/>
  <c r="DO207" i="46"/>
  <c r="AZ207" i="46" s="1"/>
  <c r="DN207" i="46"/>
  <c r="AY207" i="46" s="1"/>
  <c r="DM207" i="46"/>
  <c r="DL207" i="46"/>
  <c r="AW207" i="46" s="1"/>
  <c r="DK207" i="46"/>
  <c r="DJ207" i="46"/>
  <c r="AU207" i="46" s="1"/>
  <c r="DI207" i="46"/>
  <c r="AT207" i="46" s="1"/>
  <c r="DH207" i="46"/>
  <c r="AS207" i="46" s="1"/>
  <c r="DG207" i="46"/>
  <c r="AR207" i="46" s="1"/>
  <c r="DF207" i="46"/>
  <c r="AQ207" i="46" s="1"/>
  <c r="DE207" i="46"/>
  <c r="AP207" i="46" s="1"/>
  <c r="DD207" i="46"/>
  <c r="AO207" i="46" s="1"/>
  <c r="DC207" i="46"/>
  <c r="DB207" i="46"/>
  <c r="AM207" i="46" s="1"/>
  <c r="DA207" i="46"/>
  <c r="AL207" i="46" s="1"/>
  <c r="CZ207" i="46"/>
  <c r="CY207" i="46"/>
  <c r="AJ207" i="46" s="1"/>
  <c r="CX207" i="46"/>
  <c r="AI207" i="46" s="1"/>
  <c r="CW207" i="46"/>
  <c r="CV207" i="46"/>
  <c r="AG207" i="46" s="1"/>
  <c r="CU207" i="46"/>
  <c r="CT207" i="46"/>
  <c r="AE207" i="46" s="1"/>
  <c r="CS207" i="46"/>
  <c r="AD207" i="46" s="1"/>
  <c r="CR207" i="46"/>
  <c r="CQ207" i="46"/>
  <c r="AB207" i="46" s="1"/>
  <c r="CP207" i="46"/>
  <c r="CO207" i="46"/>
  <c r="CN207" i="46"/>
  <c r="Y207" i="46" s="1"/>
  <c r="CM207" i="46"/>
  <c r="CL207" i="46"/>
  <c r="W207" i="46" s="1"/>
  <c r="CK207" i="46"/>
  <c r="V207" i="46" s="1"/>
  <c r="CJ207" i="46"/>
  <c r="U207" i="46" s="1"/>
  <c r="CI207" i="46"/>
  <c r="T207" i="46" s="1"/>
  <c r="CH207" i="46"/>
  <c r="S207" i="46" s="1"/>
  <c r="CG207" i="46"/>
  <c r="CF207" i="46"/>
  <c r="Q207" i="46" s="1"/>
  <c r="CE207" i="46"/>
  <c r="CD207" i="46"/>
  <c r="O207" i="46" s="1"/>
  <c r="CC207" i="46"/>
  <c r="N207" i="46" s="1"/>
  <c r="CB207" i="46"/>
  <c r="CA207" i="46"/>
  <c r="L207" i="46" s="1"/>
  <c r="BZ207" i="46"/>
  <c r="K207" i="46" s="1"/>
  <c r="BY207" i="46"/>
  <c r="BX207" i="46"/>
  <c r="I207" i="46" s="1"/>
  <c r="BW207" i="46"/>
  <c r="BV207" i="46"/>
  <c r="G207" i="46" s="1"/>
  <c r="BU207" i="46"/>
  <c r="F207" i="46" s="1"/>
  <c r="BT207" i="46"/>
  <c r="BS207" i="46"/>
  <c r="D207" i="46" s="1"/>
  <c r="BO207" i="46"/>
  <c r="B207" i="46"/>
  <c r="B207" i="44" s="1"/>
  <c r="A207" i="46"/>
  <c r="C207" i="46" s="1"/>
  <c r="C207" i="44" s="1"/>
  <c r="EF206" i="46"/>
  <c r="BQ206" i="46" s="1"/>
  <c r="EE206" i="46"/>
  <c r="BP206" i="46" s="1"/>
  <c r="ED206" i="46"/>
  <c r="BO206" i="46" s="1"/>
  <c r="EC206" i="46"/>
  <c r="BN206" i="46" s="1"/>
  <c r="EB206" i="46"/>
  <c r="BM206" i="46" s="1"/>
  <c r="EA206" i="46"/>
  <c r="DZ206" i="46"/>
  <c r="BK206" i="46" s="1"/>
  <c r="DY206" i="46"/>
  <c r="BJ206" i="46" s="1"/>
  <c r="DX206" i="46"/>
  <c r="BI206" i="46" s="1"/>
  <c r="DW206" i="46"/>
  <c r="BH206" i="46" s="1"/>
  <c r="DV206" i="46"/>
  <c r="BG206" i="46" s="1"/>
  <c r="DU206" i="46"/>
  <c r="DT206" i="46"/>
  <c r="BE206" i="46" s="1"/>
  <c r="DS206" i="46"/>
  <c r="DR206" i="46"/>
  <c r="BC206" i="46" s="1"/>
  <c r="DQ206" i="46"/>
  <c r="BB206" i="46" s="1"/>
  <c r="DP206" i="46"/>
  <c r="BA206" i="46" s="1"/>
  <c r="DO206" i="46"/>
  <c r="AZ206" i="46" s="1"/>
  <c r="DN206" i="46"/>
  <c r="AY206" i="46" s="1"/>
  <c r="DM206" i="46"/>
  <c r="DL206" i="46"/>
  <c r="AW206" i="46" s="1"/>
  <c r="DK206" i="46"/>
  <c r="DJ206" i="46"/>
  <c r="AU206" i="46" s="1"/>
  <c r="DI206" i="46"/>
  <c r="DH206" i="46"/>
  <c r="AS206" i="46" s="1"/>
  <c r="DG206" i="46"/>
  <c r="AR206" i="46" s="1"/>
  <c r="DF206" i="46"/>
  <c r="AQ206" i="46" s="1"/>
  <c r="DE206" i="46"/>
  <c r="AP206" i="46" s="1"/>
  <c r="DD206" i="46"/>
  <c r="AO206" i="46" s="1"/>
  <c r="DC206" i="46"/>
  <c r="DB206" i="46"/>
  <c r="AM206" i="46" s="1"/>
  <c r="DA206" i="46"/>
  <c r="AL206" i="46" s="1"/>
  <c r="CZ206" i="46"/>
  <c r="AK206" i="46" s="1"/>
  <c r="CY206" i="46"/>
  <c r="AJ206" i="46" s="1"/>
  <c r="CX206" i="46"/>
  <c r="AI206" i="46" s="1"/>
  <c r="CW206" i="46"/>
  <c r="CV206" i="46"/>
  <c r="AG206" i="46" s="1"/>
  <c r="CU206" i="46"/>
  <c r="CT206" i="46"/>
  <c r="AE206" i="46" s="1"/>
  <c r="CS206" i="46"/>
  <c r="AD206" i="46" s="1"/>
  <c r="CR206" i="46"/>
  <c r="AC206" i="46" s="1"/>
  <c r="CQ206" i="46"/>
  <c r="AB206" i="46" s="1"/>
  <c r="CP206" i="46"/>
  <c r="AA206" i="46" s="1"/>
  <c r="CO206" i="46"/>
  <c r="Z206" i="46" s="1"/>
  <c r="CN206" i="46"/>
  <c r="CM206" i="46"/>
  <c r="CL206" i="46"/>
  <c r="W206" i="46" s="1"/>
  <c r="CK206" i="46"/>
  <c r="V206" i="46" s="1"/>
  <c r="CJ206" i="46"/>
  <c r="U206" i="46" s="1"/>
  <c r="CI206" i="46"/>
  <c r="T206" i="46" s="1"/>
  <c r="CH206" i="46"/>
  <c r="S206" i="46" s="1"/>
  <c r="CG206" i="46"/>
  <c r="CF206" i="46"/>
  <c r="Q206" i="46" s="1"/>
  <c r="CE206" i="46"/>
  <c r="CD206" i="46"/>
  <c r="O206" i="46" s="1"/>
  <c r="CC206" i="46"/>
  <c r="N206" i="46" s="1"/>
  <c r="CB206" i="46"/>
  <c r="M206" i="46" s="1"/>
  <c r="CA206" i="46"/>
  <c r="L206" i="46" s="1"/>
  <c r="BZ206" i="46"/>
  <c r="K206" i="46" s="1"/>
  <c r="BY206" i="46"/>
  <c r="BX206" i="46"/>
  <c r="I206" i="46" s="1"/>
  <c r="BW206" i="46"/>
  <c r="BV206" i="46"/>
  <c r="G206" i="46" s="1"/>
  <c r="BU206" i="46"/>
  <c r="F206" i="46" s="1"/>
  <c r="BT206" i="46"/>
  <c r="BS206" i="46"/>
  <c r="D206" i="46" s="1"/>
  <c r="B206" i="46"/>
  <c r="B206" i="44" s="1"/>
  <c r="A206" i="46"/>
  <c r="C206" i="46" s="1"/>
  <c r="C206" i="44" s="1"/>
  <c r="EF205" i="46"/>
  <c r="EE205" i="46"/>
  <c r="ED205" i="46"/>
  <c r="BO205" i="44" s="1"/>
  <c r="EC205" i="46"/>
  <c r="BN205" i="44" s="1"/>
  <c r="EB205" i="46"/>
  <c r="BM205" i="46" s="1"/>
  <c r="EA205" i="46"/>
  <c r="BL205" i="46" s="1"/>
  <c r="DZ205" i="46"/>
  <c r="BK205" i="46" s="1"/>
  <c r="DY205" i="46"/>
  <c r="BJ205" i="46" s="1"/>
  <c r="DX205" i="46"/>
  <c r="DW205" i="46"/>
  <c r="BH205" i="46" s="1"/>
  <c r="DV205" i="46"/>
  <c r="BG205" i="46" s="1"/>
  <c r="DU205" i="46"/>
  <c r="BF205" i="46" s="1"/>
  <c r="DT205" i="46"/>
  <c r="BE205" i="46" s="1"/>
  <c r="DS205" i="46"/>
  <c r="BD205" i="46" s="1"/>
  <c r="DR205" i="46"/>
  <c r="BC205" i="46" s="1"/>
  <c r="DQ205" i="46"/>
  <c r="DP205" i="46"/>
  <c r="DO205" i="46"/>
  <c r="DN205" i="46"/>
  <c r="DM205" i="46"/>
  <c r="AX205" i="46" s="1"/>
  <c r="DL205" i="46"/>
  <c r="DK205" i="46"/>
  <c r="AV205" i="46" s="1"/>
  <c r="DJ205" i="46"/>
  <c r="AU205" i="46" s="1"/>
  <c r="DI205" i="46"/>
  <c r="DH205" i="46"/>
  <c r="DG205" i="46"/>
  <c r="AR205" i="46" s="1"/>
  <c r="DF205" i="46"/>
  <c r="AQ205" i="46" s="1"/>
  <c r="DE205" i="46"/>
  <c r="AP205" i="46" s="1"/>
  <c r="DD205" i="46"/>
  <c r="AO205" i="46" s="1"/>
  <c r="DC205" i="46"/>
  <c r="AN205" i="46" s="1"/>
  <c r="DB205" i="46"/>
  <c r="AM205" i="46" s="1"/>
  <c r="DA205" i="46"/>
  <c r="AL205" i="46" s="1"/>
  <c r="CZ205" i="46"/>
  <c r="CY205" i="46"/>
  <c r="CX205" i="46"/>
  <c r="AI205" i="46" s="1"/>
  <c r="CW205" i="46"/>
  <c r="AH205" i="46" s="1"/>
  <c r="CV205" i="46"/>
  <c r="AG205" i="46" s="1"/>
  <c r="CU205" i="46"/>
  <c r="AF205" i="46" s="1"/>
  <c r="CT205" i="46"/>
  <c r="AE205" i="46" s="1"/>
  <c r="CS205" i="46"/>
  <c r="CR205" i="46"/>
  <c r="CQ205" i="46"/>
  <c r="CP205" i="46"/>
  <c r="AA205" i="46" s="1"/>
  <c r="CO205" i="46"/>
  <c r="Z205" i="46" s="1"/>
  <c r="CN205" i="46"/>
  <c r="Y205" i="46" s="1"/>
  <c r="CM205" i="46"/>
  <c r="X205" i="46" s="1"/>
  <c r="CL205" i="46"/>
  <c r="W205" i="46" s="1"/>
  <c r="CK205" i="46"/>
  <c r="CJ205" i="46"/>
  <c r="CI205" i="46"/>
  <c r="CH205" i="46"/>
  <c r="S205" i="46" s="1"/>
  <c r="CG205" i="46"/>
  <c r="R205" i="46" s="1"/>
  <c r="CF205" i="46"/>
  <c r="CE205" i="46"/>
  <c r="P205" i="46" s="1"/>
  <c r="CD205" i="46"/>
  <c r="O205" i="46" s="1"/>
  <c r="CC205" i="46"/>
  <c r="N205" i="46" s="1"/>
  <c r="CB205" i="46"/>
  <c r="CA205" i="46"/>
  <c r="BZ205" i="46"/>
  <c r="K205" i="46" s="1"/>
  <c r="BY205" i="46"/>
  <c r="J205" i="46" s="1"/>
  <c r="BX205" i="46"/>
  <c r="I205" i="46" s="1"/>
  <c r="BW205" i="46"/>
  <c r="H205" i="46" s="1"/>
  <c r="BV205" i="46"/>
  <c r="G205" i="46" s="1"/>
  <c r="BU205" i="46"/>
  <c r="BT205" i="46"/>
  <c r="BS205" i="46"/>
  <c r="D205" i="46" s="1"/>
  <c r="BO205" i="46"/>
  <c r="BN205" i="46"/>
  <c r="B205" i="46"/>
  <c r="A205" i="46"/>
  <c r="C205" i="46" s="1"/>
  <c r="C205" i="44" s="1"/>
  <c r="EF204" i="46"/>
  <c r="BQ204" i="46" s="1"/>
  <c r="EE204" i="46"/>
  <c r="BP204" i="46" s="1"/>
  <c r="ED204" i="46"/>
  <c r="BO204" i="46" s="1"/>
  <c r="EC204" i="46"/>
  <c r="EB204" i="46"/>
  <c r="BM204" i="46" s="1"/>
  <c r="EA204" i="46"/>
  <c r="BL204" i="46" s="1"/>
  <c r="DZ204" i="46"/>
  <c r="BK204" i="46" s="1"/>
  <c r="DY204" i="46"/>
  <c r="BJ204" i="46" s="1"/>
  <c r="DX204" i="46"/>
  <c r="BI204" i="46" s="1"/>
  <c r="DW204" i="46"/>
  <c r="BH204" i="46" s="1"/>
  <c r="DV204" i="46"/>
  <c r="BG204" i="46" s="1"/>
  <c r="DU204" i="46"/>
  <c r="DT204" i="46"/>
  <c r="BE204" i="46" s="1"/>
  <c r="DS204" i="46"/>
  <c r="BD204" i="46" s="1"/>
  <c r="DR204" i="46"/>
  <c r="BC204" i="46" s="1"/>
  <c r="DQ204" i="46"/>
  <c r="BB204" i="46" s="1"/>
  <c r="DP204" i="46"/>
  <c r="BA204" i="46" s="1"/>
  <c r="DO204" i="46"/>
  <c r="AZ204" i="46" s="1"/>
  <c r="DN204" i="46"/>
  <c r="DM204" i="46"/>
  <c r="AX204" i="46" s="1"/>
  <c r="DL204" i="46"/>
  <c r="AW204" i="46" s="1"/>
  <c r="DK204" i="46"/>
  <c r="AV204" i="46" s="1"/>
  <c r="DJ204" i="46"/>
  <c r="AU204" i="46" s="1"/>
  <c r="DI204" i="46"/>
  <c r="AT204" i="46" s="1"/>
  <c r="DH204" i="46"/>
  <c r="AS204" i="46" s="1"/>
  <c r="DG204" i="46"/>
  <c r="AR204" i="46" s="1"/>
  <c r="DF204" i="46"/>
  <c r="AQ204" i="46" s="1"/>
  <c r="DE204" i="46"/>
  <c r="DD204" i="46"/>
  <c r="AO204" i="46" s="1"/>
  <c r="DC204" i="46"/>
  <c r="DB204" i="46"/>
  <c r="AM204" i="46" s="1"/>
  <c r="DA204" i="46"/>
  <c r="AL204" i="46" s="1"/>
  <c r="CZ204" i="46"/>
  <c r="AK204" i="46" s="1"/>
  <c r="CY204" i="46"/>
  <c r="AJ204" i="46" s="1"/>
  <c r="CX204" i="46"/>
  <c r="AI204" i="46" s="1"/>
  <c r="CW204" i="46"/>
  <c r="AH204" i="46" s="1"/>
  <c r="CV204" i="46"/>
  <c r="AG204" i="46" s="1"/>
  <c r="CU204" i="46"/>
  <c r="AF204" i="46" s="1"/>
  <c r="CT204" i="46"/>
  <c r="AE204" i="46" s="1"/>
  <c r="CS204" i="46"/>
  <c r="AD204" i="46" s="1"/>
  <c r="CR204" i="46"/>
  <c r="AC204" i="46" s="1"/>
  <c r="CQ204" i="46"/>
  <c r="AB204" i="46" s="1"/>
  <c r="CP204" i="46"/>
  <c r="AA204" i="46" s="1"/>
  <c r="CO204" i="46"/>
  <c r="CN204" i="46"/>
  <c r="Y204" i="46" s="1"/>
  <c r="CM204" i="46"/>
  <c r="X204" i="46" s="1"/>
  <c r="CL204" i="46"/>
  <c r="W204" i="46" s="1"/>
  <c r="CK204" i="46"/>
  <c r="V204" i="46" s="1"/>
  <c r="CJ204" i="46"/>
  <c r="U204" i="46" s="1"/>
  <c r="CI204" i="46"/>
  <c r="T204" i="46" s="1"/>
  <c r="CH204" i="46"/>
  <c r="CG204" i="46"/>
  <c r="CF204" i="46"/>
  <c r="Q204" i="46" s="1"/>
  <c r="CE204" i="46"/>
  <c r="P204" i="46" s="1"/>
  <c r="CD204" i="46"/>
  <c r="O204" i="46" s="1"/>
  <c r="CC204" i="46"/>
  <c r="N204" i="46" s="1"/>
  <c r="CB204" i="46"/>
  <c r="M204" i="46" s="1"/>
  <c r="CA204" i="46"/>
  <c r="L204" i="46" s="1"/>
  <c r="BZ204" i="46"/>
  <c r="K204" i="46" s="1"/>
  <c r="BY204" i="46"/>
  <c r="BX204" i="46"/>
  <c r="I204" i="46" s="1"/>
  <c r="BW204" i="46"/>
  <c r="H204" i="46" s="1"/>
  <c r="BV204" i="46"/>
  <c r="G204" i="46" s="1"/>
  <c r="BU204" i="46"/>
  <c r="F204" i="46" s="1"/>
  <c r="BT204" i="46"/>
  <c r="E204" i="46" s="1"/>
  <c r="BS204" i="46"/>
  <c r="D204" i="46" s="1"/>
  <c r="B204" i="46"/>
  <c r="A204" i="46"/>
  <c r="A204" i="44" s="1"/>
  <c r="EF203" i="46"/>
  <c r="BQ203" i="46" s="1"/>
  <c r="EE203" i="46"/>
  <c r="BP203" i="46" s="1"/>
  <c r="ED203" i="46"/>
  <c r="BO203" i="44" s="1"/>
  <c r="EC203" i="46"/>
  <c r="EB203" i="46"/>
  <c r="BM203" i="46" s="1"/>
  <c r="EA203" i="46"/>
  <c r="DZ203" i="46"/>
  <c r="BK203" i="46" s="1"/>
  <c r="DY203" i="46"/>
  <c r="DX203" i="46"/>
  <c r="BI203" i="46" s="1"/>
  <c r="DW203" i="46"/>
  <c r="BH203" i="46" s="1"/>
  <c r="DV203" i="46"/>
  <c r="BG203" i="46" s="1"/>
  <c r="DU203" i="46"/>
  <c r="BF203" i="46" s="1"/>
  <c r="DT203" i="46"/>
  <c r="BE203" i="46" s="1"/>
  <c r="DS203" i="46"/>
  <c r="DR203" i="46"/>
  <c r="BC203" i="46" s="1"/>
  <c r="DQ203" i="46"/>
  <c r="BB203" i="46" s="1"/>
  <c r="DP203" i="46"/>
  <c r="BA203" i="46" s="1"/>
  <c r="DO203" i="46"/>
  <c r="AZ203" i="46" s="1"/>
  <c r="DN203" i="46"/>
  <c r="AY203" i="46" s="1"/>
  <c r="DM203" i="46"/>
  <c r="AX203" i="46" s="1"/>
  <c r="DL203" i="46"/>
  <c r="AW203" i="46" s="1"/>
  <c r="DK203" i="46"/>
  <c r="DJ203" i="46"/>
  <c r="AU203" i="46" s="1"/>
  <c r="DI203" i="46"/>
  <c r="DH203" i="46"/>
  <c r="DG203" i="46"/>
  <c r="AR203" i="46" s="1"/>
  <c r="DF203" i="46"/>
  <c r="AQ203" i="46" s="1"/>
  <c r="DE203" i="46"/>
  <c r="AP203" i="46" s="1"/>
  <c r="DD203" i="46"/>
  <c r="AO203" i="46" s="1"/>
  <c r="DC203" i="46"/>
  <c r="DB203" i="46"/>
  <c r="AM203" i="46" s="1"/>
  <c r="DA203" i="46"/>
  <c r="CZ203" i="46"/>
  <c r="AK203" i="46" s="1"/>
  <c r="CY203" i="46"/>
  <c r="AJ203" i="46" s="1"/>
  <c r="CX203" i="46"/>
  <c r="CW203" i="46"/>
  <c r="AH203" i="46" s="1"/>
  <c r="CV203" i="46"/>
  <c r="AG203" i="46" s="1"/>
  <c r="CU203" i="46"/>
  <c r="CT203" i="46"/>
  <c r="AE203" i="46" s="1"/>
  <c r="CS203" i="46"/>
  <c r="CR203" i="46"/>
  <c r="AC203" i="46" s="1"/>
  <c r="CQ203" i="46"/>
  <c r="CP203" i="46"/>
  <c r="AA203" i="46" s="1"/>
  <c r="CO203" i="46"/>
  <c r="Z203" i="46" s="1"/>
  <c r="CN203" i="46"/>
  <c r="Y203" i="46" s="1"/>
  <c r="CM203" i="46"/>
  <c r="CL203" i="46"/>
  <c r="W203" i="46" s="1"/>
  <c r="CK203" i="46"/>
  <c r="CJ203" i="46"/>
  <c r="U203" i="46" s="1"/>
  <c r="CI203" i="46"/>
  <c r="T203" i="46" s="1"/>
  <c r="CH203" i="46"/>
  <c r="S203" i="46" s="1"/>
  <c r="CG203" i="46"/>
  <c r="R203" i="46" s="1"/>
  <c r="CF203" i="46"/>
  <c r="Q203" i="46" s="1"/>
  <c r="CE203" i="46"/>
  <c r="CD203" i="46"/>
  <c r="O203" i="46" s="1"/>
  <c r="CC203" i="46"/>
  <c r="CB203" i="46"/>
  <c r="M203" i="46" s="1"/>
  <c r="CA203" i="46"/>
  <c r="L203" i="46" s="1"/>
  <c r="BZ203" i="46"/>
  <c r="BY203" i="46"/>
  <c r="J203" i="46" s="1"/>
  <c r="BX203" i="46"/>
  <c r="I203" i="46" s="1"/>
  <c r="BW203" i="46"/>
  <c r="BV203" i="46"/>
  <c r="G203" i="46" s="1"/>
  <c r="BU203" i="46"/>
  <c r="BT203" i="46"/>
  <c r="E203" i="46" s="1"/>
  <c r="BS203" i="46"/>
  <c r="D203" i="46" s="1"/>
  <c r="BO203" i="46"/>
  <c r="BN203" i="46"/>
  <c r="B203" i="46"/>
  <c r="B203" i="44" s="1"/>
  <c r="A203" i="46"/>
  <c r="A203" i="44" s="1"/>
  <c r="EF202" i="46"/>
  <c r="BQ202" i="46" s="1"/>
  <c r="EE202" i="46"/>
  <c r="ED202" i="46"/>
  <c r="BO202" i="46" s="1"/>
  <c r="EC202" i="46"/>
  <c r="BN202" i="46" s="1"/>
  <c r="EB202" i="46"/>
  <c r="EA202" i="46"/>
  <c r="BL202" i="46" s="1"/>
  <c r="DZ202" i="46"/>
  <c r="BK202" i="46" s="1"/>
  <c r="DY202" i="46"/>
  <c r="DX202" i="46"/>
  <c r="BI202" i="46" s="1"/>
  <c r="DW202" i="46"/>
  <c r="DV202" i="46"/>
  <c r="BG202" i="46" s="1"/>
  <c r="DU202" i="46"/>
  <c r="BF202" i="46" s="1"/>
  <c r="DT202" i="46"/>
  <c r="BE202" i="46" s="1"/>
  <c r="DS202" i="46"/>
  <c r="BD202" i="46" s="1"/>
  <c r="DR202" i="46"/>
  <c r="BC202" i="46" s="1"/>
  <c r="DQ202" i="46"/>
  <c r="DP202" i="46"/>
  <c r="DO202" i="46"/>
  <c r="DN202" i="46"/>
  <c r="AY202" i="46" s="1"/>
  <c r="DM202" i="46"/>
  <c r="DL202" i="46"/>
  <c r="AW202" i="46" s="1"/>
  <c r="DK202" i="46"/>
  <c r="AV202" i="46" s="1"/>
  <c r="DJ202" i="46"/>
  <c r="AU202" i="46" s="1"/>
  <c r="DI202" i="46"/>
  <c r="DH202" i="46"/>
  <c r="AS202" i="46" s="1"/>
  <c r="DG202" i="46"/>
  <c r="DF202" i="46"/>
  <c r="AQ202" i="46" s="1"/>
  <c r="DE202" i="46"/>
  <c r="AP202" i="46" s="1"/>
  <c r="DD202" i="46"/>
  <c r="AO202" i="46" s="1"/>
  <c r="DC202" i="46"/>
  <c r="AN202" i="46" s="1"/>
  <c r="DB202" i="46"/>
  <c r="AM202" i="46" s="1"/>
  <c r="DA202" i="46"/>
  <c r="CZ202" i="46"/>
  <c r="AK202" i="46" s="1"/>
  <c r="CY202" i="46"/>
  <c r="AJ202" i="46" s="1"/>
  <c r="CX202" i="46"/>
  <c r="CW202" i="46"/>
  <c r="AH202" i="46" s="1"/>
  <c r="CV202" i="46"/>
  <c r="CU202" i="46"/>
  <c r="AF202" i="46" s="1"/>
  <c r="CT202" i="46"/>
  <c r="AE202" i="46" s="1"/>
  <c r="CS202" i="46"/>
  <c r="CR202" i="46"/>
  <c r="AC202" i="46" s="1"/>
  <c r="CQ202" i="46"/>
  <c r="CP202" i="46"/>
  <c r="AA202" i="46" s="1"/>
  <c r="CO202" i="46"/>
  <c r="Z202" i="46" s="1"/>
  <c r="CN202" i="46"/>
  <c r="Y202" i="46" s="1"/>
  <c r="CM202" i="46"/>
  <c r="X202" i="46" s="1"/>
  <c r="CL202" i="46"/>
  <c r="W202" i="46" s="1"/>
  <c r="CK202" i="46"/>
  <c r="CJ202" i="46"/>
  <c r="CI202" i="46"/>
  <c r="CH202" i="46"/>
  <c r="S202" i="46" s="1"/>
  <c r="CG202" i="46"/>
  <c r="R202" i="46" s="1"/>
  <c r="CF202" i="46"/>
  <c r="Q202" i="46" s="1"/>
  <c r="CE202" i="46"/>
  <c r="P202" i="46" s="1"/>
  <c r="CD202" i="46"/>
  <c r="O202" i="46" s="1"/>
  <c r="CC202" i="46"/>
  <c r="CB202" i="46"/>
  <c r="M202" i="46" s="1"/>
  <c r="CA202" i="46"/>
  <c r="BZ202" i="46"/>
  <c r="K202" i="46" s="1"/>
  <c r="BY202" i="46"/>
  <c r="J202" i="46" s="1"/>
  <c r="BX202" i="46"/>
  <c r="I202" i="46" s="1"/>
  <c r="BW202" i="46"/>
  <c r="H202" i="46" s="1"/>
  <c r="BV202" i="46"/>
  <c r="G202" i="46" s="1"/>
  <c r="BU202" i="46"/>
  <c r="BT202" i="46"/>
  <c r="BS202" i="46"/>
  <c r="B202" i="46"/>
  <c r="B202" i="44" s="1"/>
  <c r="A202" i="46"/>
  <c r="A202" i="44" s="1"/>
  <c r="EF201" i="46"/>
  <c r="BQ201" i="46" s="1"/>
  <c r="EE201" i="46"/>
  <c r="BP201" i="46" s="1"/>
  <c r="ED201" i="46"/>
  <c r="EC201" i="46"/>
  <c r="BN201" i="44" s="1"/>
  <c r="EB201" i="46"/>
  <c r="BM201" i="46" s="1"/>
  <c r="EA201" i="46"/>
  <c r="DZ201" i="46"/>
  <c r="BK201" i="46" s="1"/>
  <c r="DY201" i="46"/>
  <c r="BJ201" i="46" s="1"/>
  <c r="DX201" i="46"/>
  <c r="BI201" i="46" s="1"/>
  <c r="DW201" i="46"/>
  <c r="BH201" i="46" s="1"/>
  <c r="DV201" i="46"/>
  <c r="BG201" i="46" s="1"/>
  <c r="DU201" i="46"/>
  <c r="BF201" i="46" s="1"/>
  <c r="DT201" i="46"/>
  <c r="BE201" i="46" s="1"/>
  <c r="DS201" i="46"/>
  <c r="DR201" i="46"/>
  <c r="BC201" i="46" s="1"/>
  <c r="DQ201" i="46"/>
  <c r="BB201" i="46" s="1"/>
  <c r="DP201" i="46"/>
  <c r="DO201" i="46"/>
  <c r="AZ201" i="46" s="1"/>
  <c r="DN201" i="46"/>
  <c r="AY201" i="46" s="1"/>
  <c r="DM201" i="46"/>
  <c r="AX201" i="46" s="1"/>
  <c r="DL201" i="46"/>
  <c r="DK201" i="46"/>
  <c r="DJ201" i="46"/>
  <c r="AU201" i="46" s="1"/>
  <c r="DI201" i="46"/>
  <c r="AT201" i="46" s="1"/>
  <c r="DH201" i="46"/>
  <c r="AS201" i="46" s="1"/>
  <c r="DG201" i="46"/>
  <c r="AR201" i="46" s="1"/>
  <c r="DF201" i="46"/>
  <c r="AQ201" i="46" s="1"/>
  <c r="DE201" i="46"/>
  <c r="AP201" i="46" s="1"/>
  <c r="DD201" i="46"/>
  <c r="DC201" i="46"/>
  <c r="DB201" i="46"/>
  <c r="AM201" i="46" s="1"/>
  <c r="DA201" i="46"/>
  <c r="AL201" i="46" s="1"/>
  <c r="CZ201" i="46"/>
  <c r="AK201" i="46" s="1"/>
  <c r="CY201" i="46"/>
  <c r="AJ201" i="46" s="1"/>
  <c r="CX201" i="46"/>
  <c r="AI201" i="46" s="1"/>
  <c r="CW201" i="46"/>
  <c r="AH201" i="46" s="1"/>
  <c r="CV201" i="46"/>
  <c r="AG201" i="46" s="1"/>
  <c r="CU201" i="46"/>
  <c r="CT201" i="46"/>
  <c r="AE201" i="46" s="1"/>
  <c r="CS201" i="46"/>
  <c r="AD201" i="46" s="1"/>
  <c r="CR201" i="46"/>
  <c r="CQ201" i="46"/>
  <c r="AB201" i="46" s="1"/>
  <c r="CP201" i="46"/>
  <c r="AA201" i="46" s="1"/>
  <c r="CO201" i="46"/>
  <c r="Z201" i="46" s="1"/>
  <c r="CN201" i="46"/>
  <c r="Y201" i="46" s="1"/>
  <c r="CM201" i="46"/>
  <c r="CL201" i="46"/>
  <c r="W201" i="46" s="1"/>
  <c r="CK201" i="46"/>
  <c r="V201" i="46" s="1"/>
  <c r="CJ201" i="46"/>
  <c r="U201" i="46" s="1"/>
  <c r="CI201" i="46"/>
  <c r="T201" i="46" s="1"/>
  <c r="CH201" i="46"/>
  <c r="S201" i="46" s="1"/>
  <c r="CG201" i="46"/>
  <c r="R201" i="46" s="1"/>
  <c r="CF201" i="46"/>
  <c r="CE201" i="46"/>
  <c r="P201" i="46" s="1"/>
  <c r="CD201" i="46"/>
  <c r="O201" i="46" s="1"/>
  <c r="CC201" i="46"/>
  <c r="N201" i="46" s="1"/>
  <c r="CB201" i="46"/>
  <c r="CA201" i="46"/>
  <c r="L201" i="46" s="1"/>
  <c r="BZ201" i="46"/>
  <c r="K201" i="46" s="1"/>
  <c r="BY201" i="46"/>
  <c r="J201" i="46" s="1"/>
  <c r="BX201" i="46"/>
  <c r="I201" i="46" s="1"/>
  <c r="BW201" i="46"/>
  <c r="BV201" i="46"/>
  <c r="BU201" i="46"/>
  <c r="F201" i="46" s="1"/>
  <c r="BT201" i="46"/>
  <c r="BS201" i="46"/>
  <c r="D201" i="46" s="1"/>
  <c r="BO201" i="46"/>
  <c r="BN201" i="46"/>
  <c r="B201" i="46"/>
  <c r="A201" i="46"/>
  <c r="C201" i="46" s="1"/>
  <c r="C201" i="44" s="1"/>
  <c r="EF200" i="46"/>
  <c r="BQ200" i="46" s="1"/>
  <c r="EE200" i="46"/>
  <c r="BP200" i="46" s="1"/>
  <c r="ED200" i="46"/>
  <c r="EC200" i="46"/>
  <c r="BN200" i="46" s="1"/>
  <c r="EB200" i="46"/>
  <c r="BM200" i="46" s="1"/>
  <c r="EA200" i="46"/>
  <c r="DZ200" i="46"/>
  <c r="DY200" i="46"/>
  <c r="DX200" i="46"/>
  <c r="BI200" i="46" s="1"/>
  <c r="DW200" i="46"/>
  <c r="DV200" i="46"/>
  <c r="BG200" i="46" s="1"/>
  <c r="DU200" i="46"/>
  <c r="BF200" i="46" s="1"/>
  <c r="DT200" i="46"/>
  <c r="BE200" i="46" s="1"/>
  <c r="DS200" i="46"/>
  <c r="DR200" i="46"/>
  <c r="BC200" i="46" s="1"/>
  <c r="DQ200" i="46"/>
  <c r="DP200" i="46"/>
  <c r="BA200" i="46" s="1"/>
  <c r="DO200" i="46"/>
  <c r="AZ200" i="46" s="1"/>
  <c r="DN200" i="46"/>
  <c r="AY200" i="46" s="1"/>
  <c r="DM200" i="46"/>
  <c r="AX200" i="46" s="1"/>
  <c r="DL200" i="46"/>
  <c r="AW200" i="46" s="1"/>
  <c r="DK200" i="46"/>
  <c r="DJ200" i="46"/>
  <c r="AU200" i="46" s="1"/>
  <c r="DI200" i="46"/>
  <c r="AT200" i="46" s="1"/>
  <c r="DH200" i="46"/>
  <c r="DG200" i="46"/>
  <c r="AR200" i="46" s="1"/>
  <c r="DF200" i="46"/>
  <c r="DE200" i="46"/>
  <c r="AP200" i="46" s="1"/>
  <c r="DD200" i="46"/>
  <c r="AO200" i="46" s="1"/>
  <c r="DC200" i="46"/>
  <c r="DB200" i="46"/>
  <c r="DA200" i="46"/>
  <c r="CZ200" i="46"/>
  <c r="AK200" i="46" s="1"/>
  <c r="CY200" i="46"/>
  <c r="AJ200" i="46" s="1"/>
  <c r="CX200" i="46"/>
  <c r="AI200" i="46" s="1"/>
  <c r="CW200" i="46"/>
  <c r="AH200" i="46" s="1"/>
  <c r="CV200" i="46"/>
  <c r="AG200" i="46" s="1"/>
  <c r="CU200" i="46"/>
  <c r="CT200" i="46"/>
  <c r="CS200" i="46"/>
  <c r="CR200" i="46"/>
  <c r="AC200" i="46" s="1"/>
  <c r="CQ200" i="46"/>
  <c r="AB200" i="46" s="1"/>
  <c r="CP200" i="46"/>
  <c r="AA200" i="46" s="1"/>
  <c r="CO200" i="46"/>
  <c r="Z200" i="46" s="1"/>
  <c r="CN200" i="46"/>
  <c r="Y200" i="46" s="1"/>
  <c r="CM200" i="46"/>
  <c r="CL200" i="46"/>
  <c r="W200" i="46" s="1"/>
  <c r="CK200" i="46"/>
  <c r="CJ200" i="46"/>
  <c r="U200" i="46" s="1"/>
  <c r="CI200" i="46"/>
  <c r="T200" i="46" s="1"/>
  <c r="CH200" i="46"/>
  <c r="CG200" i="46"/>
  <c r="R200" i="46" s="1"/>
  <c r="CF200" i="46"/>
  <c r="Q200" i="46" s="1"/>
  <c r="CE200" i="46"/>
  <c r="CD200" i="46"/>
  <c r="O200" i="46" s="1"/>
  <c r="CC200" i="46"/>
  <c r="CB200" i="46"/>
  <c r="M200" i="46" s="1"/>
  <c r="CA200" i="46"/>
  <c r="L200" i="46" s="1"/>
  <c r="BZ200" i="46"/>
  <c r="K200" i="46" s="1"/>
  <c r="BY200" i="46"/>
  <c r="J200" i="46" s="1"/>
  <c r="BX200" i="46"/>
  <c r="I200" i="46" s="1"/>
  <c r="BW200" i="46"/>
  <c r="BV200" i="46"/>
  <c r="G200" i="46" s="1"/>
  <c r="BU200" i="46"/>
  <c r="BT200" i="46"/>
  <c r="E200" i="46" s="1"/>
  <c r="BS200" i="46"/>
  <c r="D200" i="46" s="1"/>
  <c r="B200" i="46"/>
  <c r="B200" i="44" s="1"/>
  <c r="A200" i="46"/>
  <c r="A200" i="44" s="1"/>
  <c r="EF199" i="46"/>
  <c r="BQ199" i="46" s="1"/>
  <c r="EE199" i="46"/>
  <c r="ED199" i="46"/>
  <c r="EC199" i="46"/>
  <c r="BN199" i="44" s="1"/>
  <c r="EB199" i="46"/>
  <c r="BM199" i="46" s="1"/>
  <c r="EA199" i="46"/>
  <c r="BL199" i="46" s="1"/>
  <c r="DZ199" i="46"/>
  <c r="DY199" i="46"/>
  <c r="BJ199" i="46" s="1"/>
  <c r="DX199" i="46"/>
  <c r="BI199" i="46" s="1"/>
  <c r="DW199" i="46"/>
  <c r="DV199" i="46"/>
  <c r="BG199" i="46" s="1"/>
  <c r="DU199" i="46"/>
  <c r="BF199" i="46" s="1"/>
  <c r="DT199" i="46"/>
  <c r="BE199" i="46" s="1"/>
  <c r="DS199" i="46"/>
  <c r="BD199" i="46" s="1"/>
  <c r="DR199" i="46"/>
  <c r="DQ199" i="46"/>
  <c r="BB199" i="46" s="1"/>
  <c r="DP199" i="46"/>
  <c r="BA199" i="46" s="1"/>
  <c r="DO199" i="46"/>
  <c r="DN199" i="46"/>
  <c r="AY199" i="46" s="1"/>
  <c r="DM199" i="46"/>
  <c r="DL199" i="46"/>
  <c r="AW199" i="46" s="1"/>
  <c r="DK199" i="46"/>
  <c r="AV199" i="46" s="1"/>
  <c r="DJ199" i="46"/>
  <c r="DI199" i="46"/>
  <c r="AT199" i="46" s="1"/>
  <c r="DH199" i="46"/>
  <c r="AS199" i="46" s="1"/>
  <c r="DG199" i="46"/>
  <c r="DF199" i="46"/>
  <c r="DE199" i="46"/>
  <c r="DD199" i="46"/>
  <c r="AO199" i="46" s="1"/>
  <c r="DC199" i="46"/>
  <c r="DB199" i="46"/>
  <c r="DA199" i="46"/>
  <c r="AL199" i="46" s="1"/>
  <c r="CZ199" i="46"/>
  <c r="AK199" i="46" s="1"/>
  <c r="CY199" i="46"/>
  <c r="CX199" i="46"/>
  <c r="AI199" i="46" s="1"/>
  <c r="CW199" i="46"/>
  <c r="CV199" i="46"/>
  <c r="AG199" i="46" s="1"/>
  <c r="CU199" i="46"/>
  <c r="AF199" i="46" s="1"/>
  <c r="CT199" i="46"/>
  <c r="AE199" i="46" s="1"/>
  <c r="CS199" i="46"/>
  <c r="AD199" i="46" s="1"/>
  <c r="CR199" i="46"/>
  <c r="AC199" i="46" s="1"/>
  <c r="CQ199" i="46"/>
  <c r="CP199" i="46"/>
  <c r="AA199" i="46" s="1"/>
  <c r="CO199" i="46"/>
  <c r="CN199" i="46"/>
  <c r="Y199" i="46" s="1"/>
  <c r="CM199" i="46"/>
  <c r="X199" i="46" s="1"/>
  <c r="CL199" i="46"/>
  <c r="CK199" i="46"/>
  <c r="V199" i="46" s="1"/>
  <c r="CJ199" i="46"/>
  <c r="U199" i="46" s="1"/>
  <c r="CI199" i="46"/>
  <c r="CH199" i="46"/>
  <c r="S199" i="46" s="1"/>
  <c r="CG199" i="46"/>
  <c r="R199" i="46" s="1"/>
  <c r="CF199" i="46"/>
  <c r="CE199" i="46"/>
  <c r="P199" i="46" s="1"/>
  <c r="CD199" i="46"/>
  <c r="CC199" i="46"/>
  <c r="N199" i="46" s="1"/>
  <c r="CB199" i="46"/>
  <c r="M199" i="46" s="1"/>
  <c r="CA199" i="46"/>
  <c r="BZ199" i="46"/>
  <c r="BY199" i="46"/>
  <c r="BX199" i="46"/>
  <c r="I199" i="46" s="1"/>
  <c r="BW199" i="46"/>
  <c r="H199" i="46" s="1"/>
  <c r="BV199" i="46"/>
  <c r="G199" i="46" s="1"/>
  <c r="BU199" i="46"/>
  <c r="F199" i="46" s="1"/>
  <c r="BT199" i="46"/>
  <c r="E199" i="46" s="1"/>
  <c r="BS199" i="46"/>
  <c r="BO199" i="46"/>
  <c r="BN199" i="46"/>
  <c r="B199" i="46"/>
  <c r="B199" i="44" s="1"/>
  <c r="A199" i="46"/>
  <c r="C199" i="46" s="1"/>
  <c r="C199" i="44" s="1"/>
  <c r="EF198" i="46"/>
  <c r="EE198" i="46"/>
  <c r="BP198" i="46" s="1"/>
  <c r="ED198" i="46"/>
  <c r="BO198" i="46" s="1"/>
  <c r="EC198" i="46"/>
  <c r="EB198" i="46"/>
  <c r="BM198" i="46" s="1"/>
  <c r="EA198" i="46"/>
  <c r="DZ198" i="46"/>
  <c r="BK198" i="46" s="1"/>
  <c r="DY198" i="46"/>
  <c r="BJ198" i="46" s="1"/>
  <c r="DX198" i="46"/>
  <c r="BI198" i="46" s="1"/>
  <c r="DW198" i="46"/>
  <c r="BH198" i="46" s="1"/>
  <c r="DV198" i="46"/>
  <c r="BG198" i="46" s="1"/>
  <c r="DU198" i="46"/>
  <c r="DT198" i="46"/>
  <c r="BE198" i="46" s="1"/>
  <c r="DS198" i="46"/>
  <c r="BD198" i="46" s="1"/>
  <c r="DR198" i="46"/>
  <c r="BC198" i="46" s="1"/>
  <c r="DQ198" i="46"/>
  <c r="DP198" i="46"/>
  <c r="DO198" i="46"/>
  <c r="AZ198" i="46" s="1"/>
  <c r="DN198" i="46"/>
  <c r="AY198" i="46" s="1"/>
  <c r="DM198" i="46"/>
  <c r="DL198" i="46"/>
  <c r="AW198" i="46" s="1"/>
  <c r="DK198" i="46"/>
  <c r="DJ198" i="46"/>
  <c r="AU198" i="46" s="1"/>
  <c r="DI198" i="46"/>
  <c r="AT198" i="46" s="1"/>
  <c r="DH198" i="46"/>
  <c r="AS198" i="46" s="1"/>
  <c r="DG198" i="46"/>
  <c r="AR198" i="46" s="1"/>
  <c r="DF198" i="46"/>
  <c r="AQ198" i="46" s="1"/>
  <c r="DE198" i="46"/>
  <c r="DD198" i="46"/>
  <c r="DC198" i="46"/>
  <c r="AN198" i="46" s="1"/>
  <c r="DB198" i="46"/>
  <c r="AM198" i="46" s="1"/>
  <c r="DA198" i="46"/>
  <c r="AL198" i="46" s="1"/>
  <c r="CZ198" i="46"/>
  <c r="AK198" i="46" s="1"/>
  <c r="CY198" i="46"/>
  <c r="AJ198" i="46" s="1"/>
  <c r="CX198" i="46"/>
  <c r="AI198" i="46" s="1"/>
  <c r="CW198" i="46"/>
  <c r="CV198" i="46"/>
  <c r="CU198" i="46"/>
  <c r="CT198" i="46"/>
  <c r="AE198" i="46" s="1"/>
  <c r="CS198" i="46"/>
  <c r="CR198" i="46"/>
  <c r="AC198" i="46" s="1"/>
  <c r="CQ198" i="46"/>
  <c r="AB198" i="46" s="1"/>
  <c r="CP198" i="46"/>
  <c r="AA198" i="46" s="1"/>
  <c r="CO198" i="46"/>
  <c r="CN198" i="46"/>
  <c r="Y198" i="46" s="1"/>
  <c r="CM198" i="46"/>
  <c r="CL198" i="46"/>
  <c r="W198" i="46" s="1"/>
  <c r="CK198" i="46"/>
  <c r="V198" i="46" s="1"/>
  <c r="CJ198" i="46"/>
  <c r="U198" i="46" s="1"/>
  <c r="CI198" i="46"/>
  <c r="T198" i="46" s="1"/>
  <c r="CH198" i="46"/>
  <c r="S198" i="46" s="1"/>
  <c r="CG198" i="46"/>
  <c r="CF198" i="46"/>
  <c r="Q198" i="46" s="1"/>
  <c r="CE198" i="46"/>
  <c r="CD198" i="46"/>
  <c r="O198" i="46" s="1"/>
  <c r="CC198" i="46"/>
  <c r="N198" i="46" s="1"/>
  <c r="CB198" i="46"/>
  <c r="M198" i="46" s="1"/>
  <c r="CA198" i="46"/>
  <c r="L198" i="46" s="1"/>
  <c r="BZ198" i="46"/>
  <c r="K198" i="46" s="1"/>
  <c r="BY198" i="46"/>
  <c r="BX198" i="46"/>
  <c r="BW198" i="46"/>
  <c r="BV198" i="46"/>
  <c r="G198" i="46" s="1"/>
  <c r="BU198" i="46"/>
  <c r="BT198" i="46"/>
  <c r="E198" i="46" s="1"/>
  <c r="BS198" i="46"/>
  <c r="D198" i="46" s="1"/>
  <c r="B198" i="46"/>
  <c r="B198" i="44" s="1"/>
  <c r="A198" i="46"/>
  <c r="A198" i="44" s="1"/>
  <c r="EF197" i="46"/>
  <c r="BQ197" i="46" s="1"/>
  <c r="EE197" i="46"/>
  <c r="ED197" i="46"/>
  <c r="BO197" i="46" s="1"/>
  <c r="EC197" i="46"/>
  <c r="BN197" i="46" s="1"/>
  <c r="EB197" i="46"/>
  <c r="BM197" i="46" s="1"/>
  <c r="EA197" i="46"/>
  <c r="BL197" i="46" s="1"/>
  <c r="DZ197" i="46"/>
  <c r="BK197" i="46" s="1"/>
  <c r="DY197" i="46"/>
  <c r="DX197" i="46"/>
  <c r="BI197" i="46" s="1"/>
  <c r="DW197" i="46"/>
  <c r="BH197" i="46" s="1"/>
  <c r="DV197" i="46"/>
  <c r="DU197" i="46"/>
  <c r="BF197" i="46" s="1"/>
  <c r="DT197" i="46"/>
  <c r="BE197" i="46" s="1"/>
  <c r="DS197" i="46"/>
  <c r="BD197" i="46" s="1"/>
  <c r="DR197" i="46"/>
  <c r="BC197" i="46" s="1"/>
  <c r="DQ197" i="46"/>
  <c r="DP197" i="46"/>
  <c r="BA197" i="46" s="1"/>
  <c r="DO197" i="46"/>
  <c r="DN197" i="46"/>
  <c r="AY197" i="46" s="1"/>
  <c r="DM197" i="46"/>
  <c r="DL197" i="46"/>
  <c r="AW197" i="46" s="1"/>
  <c r="DK197" i="46"/>
  <c r="AV197" i="46" s="1"/>
  <c r="DJ197" i="46"/>
  <c r="AU197" i="46" s="1"/>
  <c r="DI197" i="46"/>
  <c r="DH197" i="46"/>
  <c r="DG197" i="46"/>
  <c r="DF197" i="46"/>
  <c r="AQ197" i="46" s="1"/>
  <c r="DE197" i="46"/>
  <c r="AP197" i="46" s="1"/>
  <c r="DD197" i="46"/>
  <c r="DC197" i="46"/>
  <c r="AN197" i="46" s="1"/>
  <c r="DB197" i="46"/>
  <c r="AM197" i="46" s="1"/>
  <c r="DA197" i="46"/>
  <c r="CZ197" i="46"/>
  <c r="AK197" i="46" s="1"/>
  <c r="CY197" i="46"/>
  <c r="CX197" i="46"/>
  <c r="AI197" i="46" s="1"/>
  <c r="CW197" i="46"/>
  <c r="AH197" i="46" s="1"/>
  <c r="CV197" i="46"/>
  <c r="AG197" i="46" s="1"/>
  <c r="CU197" i="46"/>
  <c r="AF197" i="46" s="1"/>
  <c r="CT197" i="46"/>
  <c r="AE197" i="46" s="1"/>
  <c r="CS197" i="46"/>
  <c r="CR197" i="46"/>
  <c r="AC197" i="46" s="1"/>
  <c r="CQ197" i="46"/>
  <c r="CP197" i="46"/>
  <c r="AA197" i="46" s="1"/>
  <c r="CO197" i="46"/>
  <c r="Z197" i="46" s="1"/>
  <c r="CN197" i="46"/>
  <c r="Y197" i="46" s="1"/>
  <c r="CM197" i="46"/>
  <c r="X197" i="46" s="1"/>
  <c r="CL197" i="46"/>
  <c r="W197" i="46" s="1"/>
  <c r="CK197" i="46"/>
  <c r="CJ197" i="46"/>
  <c r="U197" i="46" s="1"/>
  <c r="CI197" i="46"/>
  <c r="T197" i="46" s="1"/>
  <c r="CH197" i="46"/>
  <c r="S197" i="46" s="1"/>
  <c r="CG197" i="46"/>
  <c r="R197" i="46" s="1"/>
  <c r="CF197" i="46"/>
  <c r="CE197" i="46"/>
  <c r="P197" i="46" s="1"/>
  <c r="CD197" i="46"/>
  <c r="O197" i="46" s="1"/>
  <c r="CC197" i="46"/>
  <c r="CB197" i="46"/>
  <c r="CA197" i="46"/>
  <c r="BZ197" i="46"/>
  <c r="K197" i="46" s="1"/>
  <c r="BY197" i="46"/>
  <c r="J197" i="46" s="1"/>
  <c r="BX197" i="46"/>
  <c r="BW197" i="46"/>
  <c r="H197" i="46" s="1"/>
  <c r="BV197" i="46"/>
  <c r="G197" i="46" s="1"/>
  <c r="BU197" i="46"/>
  <c r="BT197" i="46"/>
  <c r="E197" i="46" s="1"/>
  <c r="BS197" i="46"/>
  <c r="D197" i="46" s="1"/>
  <c r="B197" i="46"/>
  <c r="B197" i="44" s="1"/>
  <c r="A197" i="46"/>
  <c r="C197" i="46" s="1"/>
  <c r="C197" i="44" s="1"/>
  <c r="EF196" i="46"/>
  <c r="BQ196" i="46" s="1"/>
  <c r="EE196" i="46"/>
  <c r="BP196" i="46" s="1"/>
  <c r="ED196" i="46"/>
  <c r="BO196" i="46" s="1"/>
  <c r="EC196" i="46"/>
  <c r="EB196" i="46"/>
  <c r="BM196" i="46" s="1"/>
  <c r="EA196" i="46"/>
  <c r="DZ196" i="46"/>
  <c r="BK196" i="46" s="1"/>
  <c r="DY196" i="46"/>
  <c r="BJ196" i="46" s="1"/>
  <c r="DX196" i="46"/>
  <c r="DW196" i="46"/>
  <c r="BH196" i="46" s="1"/>
  <c r="DV196" i="46"/>
  <c r="BG196" i="46" s="1"/>
  <c r="DU196" i="46"/>
  <c r="DT196" i="46"/>
  <c r="DS196" i="46"/>
  <c r="DR196" i="46"/>
  <c r="BC196" i="46" s="1"/>
  <c r="DQ196" i="46"/>
  <c r="BB196" i="46" s="1"/>
  <c r="DP196" i="46"/>
  <c r="BA196" i="46" s="1"/>
  <c r="DO196" i="46"/>
  <c r="AZ196" i="46" s="1"/>
  <c r="DN196" i="46"/>
  <c r="AY196" i="46" s="1"/>
  <c r="DM196" i="46"/>
  <c r="DL196" i="46"/>
  <c r="AW196" i="46" s="1"/>
  <c r="DK196" i="46"/>
  <c r="AV196" i="46" s="1"/>
  <c r="DJ196" i="46"/>
  <c r="AU196" i="46" s="1"/>
  <c r="DI196" i="46"/>
  <c r="AT196" i="46" s="1"/>
  <c r="DH196" i="46"/>
  <c r="AS196" i="46" s="1"/>
  <c r="DG196" i="46"/>
  <c r="AR196" i="46" s="1"/>
  <c r="DF196" i="46"/>
  <c r="AQ196" i="46" s="1"/>
  <c r="DE196" i="46"/>
  <c r="DD196" i="46"/>
  <c r="AO196" i="46" s="1"/>
  <c r="DC196" i="46"/>
  <c r="DB196" i="46"/>
  <c r="AM196" i="46" s="1"/>
  <c r="DA196" i="46"/>
  <c r="AL196" i="46" s="1"/>
  <c r="CZ196" i="46"/>
  <c r="AK196" i="46" s="1"/>
  <c r="CY196" i="46"/>
  <c r="AJ196" i="46" s="1"/>
  <c r="CX196" i="46"/>
  <c r="AI196" i="46" s="1"/>
  <c r="CW196" i="46"/>
  <c r="CV196" i="46"/>
  <c r="AG196" i="46" s="1"/>
  <c r="CU196" i="46"/>
  <c r="AF196" i="46" s="1"/>
  <c r="CT196" i="46"/>
  <c r="AE196" i="46" s="1"/>
  <c r="CS196" i="46"/>
  <c r="CR196" i="46"/>
  <c r="AC196" i="46" s="1"/>
  <c r="CQ196" i="46"/>
  <c r="AB196" i="46" s="1"/>
  <c r="CP196" i="46"/>
  <c r="AA196" i="46" s="1"/>
  <c r="CO196" i="46"/>
  <c r="CN196" i="46"/>
  <c r="CM196" i="46"/>
  <c r="CL196" i="46"/>
  <c r="W196" i="46" s="1"/>
  <c r="CK196" i="46"/>
  <c r="V196" i="46" s="1"/>
  <c r="CJ196" i="46"/>
  <c r="U196" i="46" s="1"/>
  <c r="CI196" i="46"/>
  <c r="T196" i="46" s="1"/>
  <c r="CH196" i="46"/>
  <c r="S196" i="46" s="1"/>
  <c r="CG196" i="46"/>
  <c r="CF196" i="46"/>
  <c r="Q196" i="46" s="1"/>
  <c r="CE196" i="46"/>
  <c r="CD196" i="46"/>
  <c r="CC196" i="46"/>
  <c r="N196" i="46" s="1"/>
  <c r="CB196" i="46"/>
  <c r="M196" i="46" s="1"/>
  <c r="CA196" i="46"/>
  <c r="L196" i="46" s="1"/>
  <c r="BZ196" i="46"/>
  <c r="K196" i="46" s="1"/>
  <c r="BY196" i="46"/>
  <c r="BX196" i="46"/>
  <c r="I196" i="46" s="1"/>
  <c r="BW196" i="46"/>
  <c r="BV196" i="46"/>
  <c r="G196" i="46" s="1"/>
  <c r="BU196" i="46"/>
  <c r="F196" i="46" s="1"/>
  <c r="BT196" i="46"/>
  <c r="BS196" i="46"/>
  <c r="D196" i="46" s="1"/>
  <c r="B196" i="46"/>
  <c r="B196" i="44" s="1"/>
  <c r="A196" i="46"/>
  <c r="EF195" i="46"/>
  <c r="BQ195" i="46" s="1"/>
  <c r="EE195" i="46"/>
  <c r="ED195" i="46"/>
  <c r="BO195" i="46" s="1"/>
  <c r="EC195" i="46"/>
  <c r="BN195" i="46" s="1"/>
  <c r="EB195" i="46"/>
  <c r="BM195" i="46" s="1"/>
  <c r="EA195" i="46"/>
  <c r="BL195" i="46" s="1"/>
  <c r="DZ195" i="46"/>
  <c r="BK195" i="46" s="1"/>
  <c r="DY195" i="46"/>
  <c r="DX195" i="46"/>
  <c r="DW195" i="46"/>
  <c r="DV195" i="46"/>
  <c r="BG195" i="46" s="1"/>
  <c r="DU195" i="46"/>
  <c r="BF195" i="46" s="1"/>
  <c r="DT195" i="46"/>
  <c r="DS195" i="46"/>
  <c r="BD195" i="46" s="1"/>
  <c r="DR195" i="46"/>
  <c r="BC195" i="46" s="1"/>
  <c r="DQ195" i="46"/>
  <c r="DP195" i="46"/>
  <c r="BA195" i="46" s="1"/>
  <c r="DO195" i="46"/>
  <c r="DN195" i="46"/>
  <c r="AY195" i="46" s="1"/>
  <c r="DM195" i="46"/>
  <c r="AX195" i="46" s="1"/>
  <c r="DL195" i="46"/>
  <c r="AW195" i="46" s="1"/>
  <c r="DK195" i="46"/>
  <c r="AV195" i="46" s="1"/>
  <c r="DJ195" i="46"/>
  <c r="AU195" i="46" s="1"/>
  <c r="DI195" i="46"/>
  <c r="AT195" i="46" s="1"/>
  <c r="DH195" i="46"/>
  <c r="DG195" i="46"/>
  <c r="DF195" i="46"/>
  <c r="AQ195" i="46" s="1"/>
  <c r="DE195" i="46"/>
  <c r="DD195" i="46"/>
  <c r="DC195" i="46"/>
  <c r="AN195" i="46" s="1"/>
  <c r="DB195" i="46"/>
  <c r="AM195" i="46" s="1"/>
  <c r="DA195" i="46"/>
  <c r="CZ195" i="46"/>
  <c r="AK195" i="46" s="1"/>
  <c r="CY195" i="46"/>
  <c r="CX195" i="46"/>
  <c r="AI195" i="46" s="1"/>
  <c r="CW195" i="46"/>
  <c r="AH195" i="46" s="1"/>
  <c r="CV195" i="46"/>
  <c r="AG195" i="46" s="1"/>
  <c r="CU195" i="46"/>
  <c r="AF195" i="46" s="1"/>
  <c r="CT195" i="46"/>
  <c r="AE195" i="46" s="1"/>
  <c r="CS195" i="46"/>
  <c r="AD195" i="46" s="1"/>
  <c r="CR195" i="46"/>
  <c r="AC195" i="46" s="1"/>
  <c r="CQ195" i="46"/>
  <c r="CP195" i="46"/>
  <c r="AA195" i="46" s="1"/>
  <c r="CO195" i="46"/>
  <c r="Z195" i="46" s="1"/>
  <c r="CN195" i="46"/>
  <c r="Y195" i="46" s="1"/>
  <c r="CM195" i="46"/>
  <c r="X195" i="46" s="1"/>
  <c r="CL195" i="46"/>
  <c r="W195" i="46" s="1"/>
  <c r="CK195" i="46"/>
  <c r="V195" i="46" s="1"/>
  <c r="CJ195" i="46"/>
  <c r="U195" i="46" s="1"/>
  <c r="CI195" i="46"/>
  <c r="CH195" i="46"/>
  <c r="S195" i="46" s="1"/>
  <c r="CG195" i="46"/>
  <c r="R195" i="46" s="1"/>
  <c r="CF195" i="46"/>
  <c r="Q195" i="46" s="1"/>
  <c r="CE195" i="46"/>
  <c r="P195" i="46" s="1"/>
  <c r="CD195" i="46"/>
  <c r="O195" i="46" s="1"/>
  <c r="CC195" i="46"/>
  <c r="CB195" i="46"/>
  <c r="M195" i="46" s="1"/>
  <c r="CA195" i="46"/>
  <c r="BZ195" i="46"/>
  <c r="BY195" i="46"/>
  <c r="J195" i="46" s="1"/>
  <c r="BX195" i="46"/>
  <c r="I195" i="46" s="1"/>
  <c r="BW195" i="46"/>
  <c r="H195" i="46" s="1"/>
  <c r="BV195" i="46"/>
  <c r="G195" i="46" s="1"/>
  <c r="BU195" i="46"/>
  <c r="BT195" i="46"/>
  <c r="BS195" i="46"/>
  <c r="B195" i="46"/>
  <c r="B195" i="44" s="1"/>
  <c r="A195" i="46"/>
  <c r="C195" i="46" s="1"/>
  <c r="C195" i="44" s="1"/>
  <c r="EF194" i="46"/>
  <c r="BQ194" i="46" s="1"/>
  <c r="EE194" i="46"/>
  <c r="ED194" i="46"/>
  <c r="BO194" i="44" s="1"/>
  <c r="EC194" i="46"/>
  <c r="EB194" i="46"/>
  <c r="BM194" i="46" s="1"/>
  <c r="EA194" i="46"/>
  <c r="DZ194" i="46"/>
  <c r="DY194" i="46"/>
  <c r="BJ194" i="46" s="1"/>
  <c r="DX194" i="46"/>
  <c r="BI194" i="46" s="1"/>
  <c r="DW194" i="46"/>
  <c r="DV194" i="46"/>
  <c r="BG194" i="46" s="1"/>
  <c r="DU194" i="46"/>
  <c r="BF194" i="46" s="1"/>
  <c r="DT194" i="46"/>
  <c r="BE194" i="46" s="1"/>
  <c r="DS194" i="46"/>
  <c r="DR194" i="46"/>
  <c r="BC194" i="46" s="1"/>
  <c r="DQ194" i="46"/>
  <c r="BB194" i="46" s="1"/>
  <c r="DP194" i="46"/>
  <c r="DO194" i="46"/>
  <c r="DN194" i="46"/>
  <c r="AY194" i="46" s="1"/>
  <c r="DM194" i="46"/>
  <c r="DL194" i="46"/>
  <c r="DK194" i="46"/>
  <c r="DJ194" i="46"/>
  <c r="DI194" i="46"/>
  <c r="AT194" i="46" s="1"/>
  <c r="DH194" i="46"/>
  <c r="AS194" i="46" s="1"/>
  <c r="DG194" i="46"/>
  <c r="DF194" i="46"/>
  <c r="AQ194" i="46" s="1"/>
  <c r="DE194" i="46"/>
  <c r="DD194" i="46"/>
  <c r="AO194" i="46" s="1"/>
  <c r="DC194" i="46"/>
  <c r="DB194" i="46"/>
  <c r="AM194" i="46" s="1"/>
  <c r="DA194" i="46"/>
  <c r="AL194" i="46" s="1"/>
  <c r="CZ194" i="46"/>
  <c r="AK194" i="46" s="1"/>
  <c r="CY194" i="46"/>
  <c r="CX194" i="46"/>
  <c r="AI194" i="46" s="1"/>
  <c r="CW194" i="46"/>
  <c r="CV194" i="46"/>
  <c r="AG194" i="46" s="1"/>
  <c r="CU194" i="46"/>
  <c r="CT194" i="46"/>
  <c r="CS194" i="46"/>
  <c r="AD194" i="46" s="1"/>
  <c r="CR194" i="46"/>
  <c r="AC194" i="46" s="1"/>
  <c r="CQ194" i="46"/>
  <c r="CP194" i="46"/>
  <c r="AA194" i="46" s="1"/>
  <c r="CO194" i="46"/>
  <c r="Z194" i="46" s="1"/>
  <c r="CN194" i="46"/>
  <c r="Y194" i="46" s="1"/>
  <c r="CM194" i="46"/>
  <c r="CL194" i="46"/>
  <c r="CK194" i="46"/>
  <c r="V194" i="46" s="1"/>
  <c r="CJ194" i="46"/>
  <c r="CI194" i="46"/>
  <c r="CH194" i="46"/>
  <c r="S194" i="46" s="1"/>
  <c r="CG194" i="46"/>
  <c r="CF194" i="46"/>
  <c r="CE194" i="46"/>
  <c r="P194" i="46" s="1"/>
  <c r="CD194" i="46"/>
  <c r="O194" i="46" s="1"/>
  <c r="CC194" i="46"/>
  <c r="N194" i="46" s="1"/>
  <c r="CB194" i="46"/>
  <c r="M194" i="46" s="1"/>
  <c r="CA194" i="46"/>
  <c r="BZ194" i="46"/>
  <c r="K194" i="46" s="1"/>
  <c r="BY194" i="46"/>
  <c r="BX194" i="46"/>
  <c r="I194" i="46" s="1"/>
  <c r="BW194" i="46"/>
  <c r="BV194" i="46"/>
  <c r="BU194" i="46"/>
  <c r="F194" i="46" s="1"/>
  <c r="BT194" i="46"/>
  <c r="E194" i="46" s="1"/>
  <c r="BS194" i="46"/>
  <c r="BO194" i="46"/>
  <c r="B194" i="46"/>
  <c r="B194" i="44" s="1"/>
  <c r="A194" i="46"/>
  <c r="C194" i="46" s="1"/>
  <c r="C194" i="44" s="1"/>
  <c r="EF193" i="46"/>
  <c r="EE193" i="46"/>
  <c r="BP193" i="46" s="1"/>
  <c r="ED193" i="46"/>
  <c r="EC193" i="46"/>
  <c r="BN193" i="46" s="1"/>
  <c r="EB193" i="46"/>
  <c r="EA193" i="46"/>
  <c r="BL193" i="46" s="1"/>
  <c r="DZ193" i="46"/>
  <c r="DY193" i="46"/>
  <c r="DX193" i="46"/>
  <c r="BI193" i="46" s="1"/>
  <c r="DW193" i="46"/>
  <c r="DV193" i="46"/>
  <c r="BG193" i="46" s="1"/>
  <c r="DU193" i="46"/>
  <c r="BF193" i="46" s="1"/>
  <c r="DT193" i="46"/>
  <c r="DS193" i="46"/>
  <c r="BD193" i="46" s="1"/>
  <c r="DR193" i="46"/>
  <c r="DQ193" i="46"/>
  <c r="BB193" i="46" s="1"/>
  <c r="DP193" i="46"/>
  <c r="DO193" i="46"/>
  <c r="AZ193" i="46" s="1"/>
  <c r="DN193" i="46"/>
  <c r="AY193" i="46" s="1"/>
  <c r="DM193" i="46"/>
  <c r="DL193" i="46"/>
  <c r="DK193" i="46"/>
  <c r="AV193" i="46" s="1"/>
  <c r="DJ193" i="46"/>
  <c r="AU193" i="46" s="1"/>
  <c r="DI193" i="46"/>
  <c r="AT193" i="46" s="1"/>
  <c r="DH193" i="46"/>
  <c r="DG193" i="46"/>
  <c r="DF193" i="46"/>
  <c r="AQ193" i="46" s="1"/>
  <c r="DE193" i="46"/>
  <c r="AP193" i="46" s="1"/>
  <c r="DD193" i="46"/>
  <c r="DC193" i="46"/>
  <c r="AN193" i="46" s="1"/>
  <c r="DB193" i="46"/>
  <c r="DA193" i="46"/>
  <c r="CZ193" i="46"/>
  <c r="CY193" i="46"/>
  <c r="AJ193" i="46" s="1"/>
  <c r="CX193" i="46"/>
  <c r="AI193" i="46" s="1"/>
  <c r="CW193" i="46"/>
  <c r="AH193" i="46" s="1"/>
  <c r="CV193" i="46"/>
  <c r="CU193" i="46"/>
  <c r="AF193" i="46" s="1"/>
  <c r="CT193" i="46"/>
  <c r="CS193" i="46"/>
  <c r="CR193" i="46"/>
  <c r="CQ193" i="46"/>
  <c r="CP193" i="46"/>
  <c r="CO193" i="46"/>
  <c r="Z193" i="46" s="1"/>
  <c r="CN193" i="46"/>
  <c r="CM193" i="46"/>
  <c r="X193" i="46" s="1"/>
  <c r="CL193" i="46"/>
  <c r="CK193" i="46"/>
  <c r="V193" i="46" s="1"/>
  <c r="CJ193" i="46"/>
  <c r="CI193" i="46"/>
  <c r="CH193" i="46"/>
  <c r="S193" i="46" s="1"/>
  <c r="CG193" i="46"/>
  <c r="R193" i="46" s="1"/>
  <c r="CF193" i="46"/>
  <c r="CE193" i="46"/>
  <c r="P193" i="46" s="1"/>
  <c r="CD193" i="46"/>
  <c r="O193" i="46" s="1"/>
  <c r="CC193" i="46"/>
  <c r="N193" i="46" s="1"/>
  <c r="CB193" i="46"/>
  <c r="CA193" i="46"/>
  <c r="L193" i="46" s="1"/>
  <c r="BZ193" i="46"/>
  <c r="K193" i="46" s="1"/>
  <c r="BY193" i="46"/>
  <c r="BX193" i="46"/>
  <c r="BW193" i="46"/>
  <c r="H193" i="46" s="1"/>
  <c r="BV193" i="46"/>
  <c r="BU193" i="46"/>
  <c r="F193" i="46" s="1"/>
  <c r="BT193" i="46"/>
  <c r="E193" i="46" s="1"/>
  <c r="BS193" i="46"/>
  <c r="B193" i="46"/>
  <c r="B193" i="44" s="1"/>
  <c r="A193" i="46"/>
  <c r="C193" i="46" s="1"/>
  <c r="C193" i="44" s="1"/>
  <c r="EF192" i="46"/>
  <c r="EE192" i="46"/>
  <c r="BP192" i="46" s="1"/>
  <c r="ED192" i="46"/>
  <c r="BO192" i="44" s="1"/>
  <c r="EC192" i="46"/>
  <c r="BN192" i="46" s="1"/>
  <c r="EB192" i="46"/>
  <c r="EA192" i="46"/>
  <c r="BL192" i="46" s="1"/>
  <c r="DZ192" i="46"/>
  <c r="BK192" i="46" s="1"/>
  <c r="DY192" i="46"/>
  <c r="BJ192" i="46" s="1"/>
  <c r="DX192" i="46"/>
  <c r="DW192" i="46"/>
  <c r="BH192" i="46" s="1"/>
  <c r="DV192" i="46"/>
  <c r="DU192" i="46"/>
  <c r="BF192" i="46" s="1"/>
  <c r="DT192" i="46"/>
  <c r="DS192" i="46"/>
  <c r="BD192" i="46" s="1"/>
  <c r="DR192" i="46"/>
  <c r="BC192" i="46" s="1"/>
  <c r="DQ192" i="46"/>
  <c r="DP192" i="46"/>
  <c r="DO192" i="46"/>
  <c r="AZ192" i="46" s="1"/>
  <c r="DN192" i="46"/>
  <c r="AY192" i="46" s="1"/>
  <c r="DM192" i="46"/>
  <c r="DL192" i="46"/>
  <c r="DK192" i="46"/>
  <c r="AV192" i="46" s="1"/>
  <c r="DJ192" i="46"/>
  <c r="AU192" i="46" s="1"/>
  <c r="DI192" i="46"/>
  <c r="DH192" i="46"/>
  <c r="DG192" i="46"/>
  <c r="AR192" i="46" s="1"/>
  <c r="DF192" i="46"/>
  <c r="AQ192" i="46" s="1"/>
  <c r="DE192" i="46"/>
  <c r="DD192" i="46"/>
  <c r="DC192" i="46"/>
  <c r="AN192" i="46" s="1"/>
  <c r="DB192" i="46"/>
  <c r="AM192" i="46" s="1"/>
  <c r="DA192" i="46"/>
  <c r="AL192" i="46" s="1"/>
  <c r="CZ192" i="46"/>
  <c r="CY192" i="46"/>
  <c r="AJ192" i="46" s="1"/>
  <c r="CX192" i="46"/>
  <c r="CW192" i="46"/>
  <c r="AH192" i="46" s="1"/>
  <c r="CV192" i="46"/>
  <c r="CU192" i="46"/>
  <c r="AF192" i="46" s="1"/>
  <c r="CT192" i="46"/>
  <c r="AE192" i="46" s="1"/>
  <c r="CS192" i="46"/>
  <c r="AD192" i="46" s="1"/>
  <c r="CR192" i="46"/>
  <c r="CQ192" i="46"/>
  <c r="AB192" i="46" s="1"/>
  <c r="CP192" i="46"/>
  <c r="CO192" i="46"/>
  <c r="Z192" i="46" s="1"/>
  <c r="CN192" i="46"/>
  <c r="CM192" i="46"/>
  <c r="X192" i="46" s="1"/>
  <c r="CL192" i="46"/>
  <c r="W192" i="46" s="1"/>
  <c r="CK192" i="46"/>
  <c r="V192" i="46" s="1"/>
  <c r="CJ192" i="46"/>
  <c r="CI192" i="46"/>
  <c r="T192" i="46" s="1"/>
  <c r="CH192" i="46"/>
  <c r="S192" i="46" s="1"/>
  <c r="CG192" i="46"/>
  <c r="CF192" i="46"/>
  <c r="CE192" i="46"/>
  <c r="P192" i="46" s="1"/>
  <c r="CD192" i="46"/>
  <c r="O192" i="46" s="1"/>
  <c r="CC192" i="46"/>
  <c r="N192" i="46" s="1"/>
  <c r="CB192" i="46"/>
  <c r="CA192" i="46"/>
  <c r="L192" i="46" s="1"/>
  <c r="BZ192" i="46"/>
  <c r="BY192" i="46"/>
  <c r="J192" i="46" s="1"/>
  <c r="BX192" i="46"/>
  <c r="BW192" i="46"/>
  <c r="H192" i="46" s="1"/>
  <c r="BV192" i="46"/>
  <c r="G192" i="46" s="1"/>
  <c r="BU192" i="46"/>
  <c r="BT192" i="46"/>
  <c r="BS192" i="46"/>
  <c r="D192" i="46" s="1"/>
  <c r="BO192" i="46"/>
  <c r="B192" i="46"/>
  <c r="A192" i="46"/>
  <c r="C192" i="46" s="1"/>
  <c r="C192" i="44" s="1"/>
  <c r="EF191" i="46"/>
  <c r="EE191" i="46"/>
  <c r="BP191" i="46" s="1"/>
  <c r="ED191" i="46"/>
  <c r="EC191" i="46"/>
  <c r="EB191" i="46"/>
  <c r="BM191" i="46" s="1"/>
  <c r="EA191" i="46"/>
  <c r="DZ191" i="46"/>
  <c r="DY191" i="46"/>
  <c r="DX191" i="46"/>
  <c r="BI191" i="46" s="1"/>
  <c r="DW191" i="46"/>
  <c r="BH191" i="46" s="1"/>
  <c r="DV191" i="46"/>
  <c r="DU191" i="46"/>
  <c r="DT191" i="46"/>
  <c r="BE191" i="46" s="1"/>
  <c r="DS191" i="46"/>
  <c r="BD191" i="46" s="1"/>
  <c r="DR191" i="46"/>
  <c r="BC191" i="46" s="1"/>
  <c r="DQ191" i="46"/>
  <c r="DP191" i="46"/>
  <c r="DO191" i="46"/>
  <c r="AZ191" i="46" s="1"/>
  <c r="DN191" i="46"/>
  <c r="AY191" i="46" s="1"/>
  <c r="DM191" i="46"/>
  <c r="DL191" i="46"/>
  <c r="AW191" i="46" s="1"/>
  <c r="DK191" i="46"/>
  <c r="AV191" i="46" s="1"/>
  <c r="DJ191" i="46"/>
  <c r="AU191" i="46" s="1"/>
  <c r="DI191" i="46"/>
  <c r="DH191" i="46"/>
  <c r="AS191" i="46" s="1"/>
  <c r="DG191" i="46"/>
  <c r="AR191" i="46" s="1"/>
  <c r="DF191" i="46"/>
  <c r="AQ191" i="46" s="1"/>
  <c r="DE191" i="46"/>
  <c r="DD191" i="46"/>
  <c r="AO191" i="46" s="1"/>
  <c r="DC191" i="46"/>
  <c r="DB191" i="46"/>
  <c r="AM191" i="46" s="1"/>
  <c r="DA191" i="46"/>
  <c r="CZ191" i="46"/>
  <c r="AK191" i="46" s="1"/>
  <c r="CY191" i="46"/>
  <c r="AJ191" i="46" s="1"/>
  <c r="CX191" i="46"/>
  <c r="AI191" i="46" s="1"/>
  <c r="CW191" i="46"/>
  <c r="CV191" i="46"/>
  <c r="AG191" i="46" s="1"/>
  <c r="CU191" i="46"/>
  <c r="CT191" i="46"/>
  <c r="CS191" i="46"/>
  <c r="CR191" i="46"/>
  <c r="CQ191" i="46"/>
  <c r="AB191" i="46" s="1"/>
  <c r="CP191" i="46"/>
  <c r="AA191" i="46" s="1"/>
  <c r="CO191" i="46"/>
  <c r="CN191" i="46"/>
  <c r="Y191" i="46" s="1"/>
  <c r="CM191" i="46"/>
  <c r="X191" i="46" s="1"/>
  <c r="CL191" i="46"/>
  <c r="W191" i="46" s="1"/>
  <c r="CK191" i="46"/>
  <c r="CJ191" i="46"/>
  <c r="U191" i="46" s="1"/>
  <c r="CI191" i="46"/>
  <c r="T191" i="46" s="1"/>
  <c r="CH191" i="46"/>
  <c r="S191" i="46" s="1"/>
  <c r="CG191" i="46"/>
  <c r="CF191" i="46"/>
  <c r="Q191" i="46" s="1"/>
  <c r="CE191" i="46"/>
  <c r="P191" i="46" s="1"/>
  <c r="CD191" i="46"/>
  <c r="O191" i="46" s="1"/>
  <c r="CC191" i="46"/>
  <c r="CB191" i="46"/>
  <c r="M191" i="46" s="1"/>
  <c r="CA191" i="46"/>
  <c r="L191" i="46" s="1"/>
  <c r="BZ191" i="46"/>
  <c r="K191" i="46" s="1"/>
  <c r="BY191" i="46"/>
  <c r="BX191" i="46"/>
  <c r="I191" i="46" s="1"/>
  <c r="BW191" i="46"/>
  <c r="BV191" i="46"/>
  <c r="BU191" i="46"/>
  <c r="BT191" i="46"/>
  <c r="E191" i="46" s="1"/>
  <c r="BS191" i="46"/>
  <c r="D191" i="46" s="1"/>
  <c r="B191" i="46"/>
  <c r="B191" i="44" s="1"/>
  <c r="A191" i="46"/>
  <c r="EF190" i="46"/>
  <c r="BQ190" i="46" s="1"/>
  <c r="EE190" i="46"/>
  <c r="ED190" i="46"/>
  <c r="EC190" i="46"/>
  <c r="EB190" i="46"/>
  <c r="EA190" i="46"/>
  <c r="DZ190" i="46"/>
  <c r="DY190" i="46"/>
  <c r="DX190" i="46"/>
  <c r="BI190" i="46" s="1"/>
  <c r="DW190" i="46"/>
  <c r="DV190" i="46"/>
  <c r="DU190" i="46"/>
  <c r="DT190" i="46"/>
  <c r="BE190" i="46" s="1"/>
  <c r="DS190" i="46"/>
  <c r="BD190" i="46" s="1"/>
  <c r="DR190" i="46"/>
  <c r="BC190" i="46" s="1"/>
  <c r="DQ190" i="46"/>
  <c r="DP190" i="46"/>
  <c r="BA190" i="46" s="1"/>
  <c r="DO190" i="46"/>
  <c r="AZ190" i="46" s="1"/>
  <c r="DN190" i="46"/>
  <c r="DM190" i="46"/>
  <c r="DL190" i="46"/>
  <c r="AW190" i="46" s="1"/>
  <c r="DK190" i="46"/>
  <c r="DJ190" i="46"/>
  <c r="AU190" i="46" s="1"/>
  <c r="DI190" i="46"/>
  <c r="DH190" i="46"/>
  <c r="AS190" i="46" s="1"/>
  <c r="DG190" i="46"/>
  <c r="AR190" i="46" s="1"/>
  <c r="DF190" i="46"/>
  <c r="DE190" i="46"/>
  <c r="DD190" i="46"/>
  <c r="AO190" i="46" s="1"/>
  <c r="DC190" i="46"/>
  <c r="AN190" i="46" s="1"/>
  <c r="DB190" i="46"/>
  <c r="AM190" i="46" s="1"/>
  <c r="DA190" i="46"/>
  <c r="CZ190" i="46"/>
  <c r="AK190" i="46" s="1"/>
  <c r="CY190" i="46"/>
  <c r="CX190" i="46"/>
  <c r="AI190" i="46" s="1"/>
  <c r="CW190" i="46"/>
  <c r="CV190" i="46"/>
  <c r="CU190" i="46"/>
  <c r="AF190" i="46" s="1"/>
  <c r="CT190" i="46"/>
  <c r="AE190" i="46" s="1"/>
  <c r="CS190" i="46"/>
  <c r="CR190" i="46"/>
  <c r="AC190" i="46" s="1"/>
  <c r="CQ190" i="46"/>
  <c r="CP190" i="46"/>
  <c r="CO190" i="46"/>
  <c r="CN190" i="46"/>
  <c r="Y190" i="46" s="1"/>
  <c r="CM190" i="46"/>
  <c r="X190" i="46" s="1"/>
  <c r="CL190" i="46"/>
  <c r="W190" i="46" s="1"/>
  <c r="CK190" i="46"/>
  <c r="CJ190" i="46"/>
  <c r="U190" i="46" s="1"/>
  <c r="CI190" i="46"/>
  <c r="CH190" i="46"/>
  <c r="S190" i="46" s="1"/>
  <c r="CG190" i="46"/>
  <c r="CF190" i="46"/>
  <c r="CE190" i="46"/>
  <c r="P190" i="46" s="1"/>
  <c r="CD190" i="46"/>
  <c r="CC190" i="46"/>
  <c r="CB190" i="46"/>
  <c r="M190" i="46" s="1"/>
  <c r="CA190" i="46"/>
  <c r="L190" i="46" s="1"/>
  <c r="BZ190" i="46"/>
  <c r="K190" i="46" s="1"/>
  <c r="BY190" i="46"/>
  <c r="J190" i="46" s="1"/>
  <c r="BX190" i="46"/>
  <c r="I190" i="46" s="1"/>
  <c r="BW190" i="46"/>
  <c r="H190" i="46" s="1"/>
  <c r="BV190" i="46"/>
  <c r="G190" i="46" s="1"/>
  <c r="BU190" i="46"/>
  <c r="BT190" i="46"/>
  <c r="E190" i="46" s="1"/>
  <c r="BS190" i="46"/>
  <c r="D190" i="46" s="1"/>
  <c r="BO190" i="46"/>
  <c r="B190" i="46"/>
  <c r="B190" i="44" s="1"/>
  <c r="A190" i="46"/>
  <c r="EF189" i="46"/>
  <c r="BQ189" i="46" s="1"/>
  <c r="EE189" i="46"/>
  <c r="BP189" i="46" s="1"/>
  <c r="ED189" i="46"/>
  <c r="EC189" i="46"/>
  <c r="BN189" i="46" s="1"/>
  <c r="EB189" i="46"/>
  <c r="EA189" i="46"/>
  <c r="BL189" i="46" s="1"/>
  <c r="DZ189" i="46"/>
  <c r="DY189" i="46"/>
  <c r="BJ189" i="46" s="1"/>
  <c r="DX189" i="46"/>
  <c r="BI189" i="46" s="1"/>
  <c r="DW189" i="46"/>
  <c r="DV189" i="46"/>
  <c r="DU189" i="46"/>
  <c r="BF189" i="46" s="1"/>
  <c r="DT189" i="46"/>
  <c r="DS189" i="46"/>
  <c r="DR189" i="46"/>
  <c r="BC189" i="46" s="1"/>
  <c r="DQ189" i="46"/>
  <c r="DP189" i="46"/>
  <c r="DO189" i="46"/>
  <c r="AZ189" i="46" s="1"/>
  <c r="DN189" i="46"/>
  <c r="DM189" i="46"/>
  <c r="AX189" i="46" s="1"/>
  <c r="DL189" i="46"/>
  <c r="DK189" i="46"/>
  <c r="AV189" i="46" s="1"/>
  <c r="DJ189" i="46"/>
  <c r="DI189" i="46"/>
  <c r="AT189" i="46" s="1"/>
  <c r="DH189" i="46"/>
  <c r="AS189" i="46" s="1"/>
  <c r="DG189" i="46"/>
  <c r="AR189" i="46" s="1"/>
  <c r="DF189" i="46"/>
  <c r="DE189" i="46"/>
  <c r="AP189" i="46" s="1"/>
  <c r="DD189" i="46"/>
  <c r="AO189" i="46" s="1"/>
  <c r="DC189" i="46"/>
  <c r="AN189" i="46" s="1"/>
  <c r="DB189" i="46"/>
  <c r="DA189" i="46"/>
  <c r="CZ189" i="46"/>
  <c r="AK189" i="46" s="1"/>
  <c r="CY189" i="46"/>
  <c r="AJ189" i="46" s="1"/>
  <c r="CX189" i="46"/>
  <c r="CW189" i="46"/>
  <c r="AH189" i="46" s="1"/>
  <c r="CV189" i="46"/>
  <c r="CU189" i="46"/>
  <c r="CT189" i="46"/>
  <c r="CS189" i="46"/>
  <c r="CR189" i="46"/>
  <c r="CQ189" i="46"/>
  <c r="AB189" i="46" s="1"/>
  <c r="CP189" i="46"/>
  <c r="CO189" i="46"/>
  <c r="Z189" i="46" s="1"/>
  <c r="CN189" i="46"/>
  <c r="CM189" i="46"/>
  <c r="CL189" i="46"/>
  <c r="CK189" i="46"/>
  <c r="V189" i="46" s="1"/>
  <c r="CJ189" i="46"/>
  <c r="U189" i="46" s="1"/>
  <c r="CI189" i="46"/>
  <c r="T189" i="46" s="1"/>
  <c r="CH189" i="46"/>
  <c r="CG189" i="46"/>
  <c r="R189" i="46" s="1"/>
  <c r="CF189" i="46"/>
  <c r="CE189" i="46"/>
  <c r="P189" i="46" s="1"/>
  <c r="CD189" i="46"/>
  <c r="CC189" i="46"/>
  <c r="CB189" i="46"/>
  <c r="M189" i="46" s="1"/>
  <c r="CA189" i="46"/>
  <c r="BZ189" i="46"/>
  <c r="BY189" i="46"/>
  <c r="J189" i="46" s="1"/>
  <c r="BX189" i="46"/>
  <c r="BW189" i="46"/>
  <c r="H189" i="46" s="1"/>
  <c r="BV189" i="46"/>
  <c r="BU189" i="46"/>
  <c r="F189" i="46" s="1"/>
  <c r="BT189" i="46"/>
  <c r="E189" i="46" s="1"/>
  <c r="BS189" i="46"/>
  <c r="D189" i="46" s="1"/>
  <c r="B189" i="46"/>
  <c r="A189" i="46"/>
  <c r="C189" i="46" s="1"/>
  <c r="C189" i="44" s="1"/>
  <c r="EF188" i="46"/>
  <c r="BQ188" i="46" s="1"/>
  <c r="EE188" i="46"/>
  <c r="BP188" i="46" s="1"/>
  <c r="ED188" i="46"/>
  <c r="EC188" i="46"/>
  <c r="BN188" i="46" s="1"/>
  <c r="EB188" i="46"/>
  <c r="BM188" i="46" s="1"/>
  <c r="EA188" i="46"/>
  <c r="DZ188" i="46"/>
  <c r="BK188" i="46" s="1"/>
  <c r="DY188" i="46"/>
  <c r="BJ188" i="46" s="1"/>
  <c r="DX188" i="46"/>
  <c r="DW188" i="46"/>
  <c r="DV188" i="46"/>
  <c r="DU188" i="46"/>
  <c r="BF188" i="46" s="1"/>
  <c r="DT188" i="46"/>
  <c r="DS188" i="46"/>
  <c r="DR188" i="46"/>
  <c r="BC188" i="46" s="1"/>
  <c r="DQ188" i="46"/>
  <c r="BB188" i="46" s="1"/>
  <c r="DP188" i="46"/>
  <c r="DO188" i="46"/>
  <c r="AZ188" i="46" s="1"/>
  <c r="DN188" i="46"/>
  <c r="DM188" i="46"/>
  <c r="AX188" i="46" s="1"/>
  <c r="DL188" i="46"/>
  <c r="AW188" i="46" s="1"/>
  <c r="DK188" i="46"/>
  <c r="DJ188" i="46"/>
  <c r="AU188" i="46" s="1"/>
  <c r="DI188" i="46"/>
  <c r="AT188" i="46" s="1"/>
  <c r="DH188" i="46"/>
  <c r="DG188" i="46"/>
  <c r="AR188" i="46" s="1"/>
  <c r="DF188" i="46"/>
  <c r="DE188" i="46"/>
  <c r="AP188" i="46" s="1"/>
  <c r="DD188" i="46"/>
  <c r="AO188" i="46" s="1"/>
  <c r="DC188" i="46"/>
  <c r="DB188" i="46"/>
  <c r="AM188" i="46" s="1"/>
  <c r="DA188" i="46"/>
  <c r="AL188" i="46" s="1"/>
  <c r="CZ188" i="46"/>
  <c r="AK188" i="46" s="1"/>
  <c r="CY188" i="46"/>
  <c r="AJ188" i="46" s="1"/>
  <c r="CX188" i="46"/>
  <c r="CW188" i="46"/>
  <c r="AH188" i="46" s="1"/>
  <c r="CV188" i="46"/>
  <c r="AG188" i="46" s="1"/>
  <c r="CU188" i="46"/>
  <c r="CT188" i="46"/>
  <c r="AE188" i="46" s="1"/>
  <c r="CS188" i="46"/>
  <c r="AD188" i="46" s="1"/>
  <c r="CR188" i="46"/>
  <c r="CQ188" i="46"/>
  <c r="CP188" i="46"/>
  <c r="CO188" i="46"/>
  <c r="Z188" i="46" s="1"/>
  <c r="CN188" i="46"/>
  <c r="Y188" i="46" s="1"/>
  <c r="CM188" i="46"/>
  <c r="CL188" i="46"/>
  <c r="W188" i="46" s="1"/>
  <c r="CK188" i="46"/>
  <c r="V188" i="46" s="1"/>
  <c r="CJ188" i="46"/>
  <c r="CI188" i="46"/>
  <c r="T188" i="46" s="1"/>
  <c r="CH188" i="46"/>
  <c r="S188" i="46" s="1"/>
  <c r="CG188" i="46"/>
  <c r="R188" i="46" s="1"/>
  <c r="CF188" i="46"/>
  <c r="Q188" i="46" s="1"/>
  <c r="CE188" i="46"/>
  <c r="CD188" i="46"/>
  <c r="O188" i="46" s="1"/>
  <c r="CC188" i="46"/>
  <c r="N188" i="46" s="1"/>
  <c r="CB188" i="46"/>
  <c r="CA188" i="46"/>
  <c r="L188" i="46" s="1"/>
  <c r="BZ188" i="46"/>
  <c r="BY188" i="46"/>
  <c r="J188" i="46" s="1"/>
  <c r="BX188" i="46"/>
  <c r="I188" i="46" s="1"/>
  <c r="BW188" i="46"/>
  <c r="BV188" i="46"/>
  <c r="G188" i="46" s="1"/>
  <c r="BU188" i="46"/>
  <c r="F188" i="46" s="1"/>
  <c r="BT188" i="46"/>
  <c r="E188" i="46" s="1"/>
  <c r="BS188" i="46"/>
  <c r="B188" i="46"/>
  <c r="B188" i="44" s="1"/>
  <c r="A188" i="46"/>
  <c r="C188" i="46" s="1"/>
  <c r="C188" i="44" s="1"/>
  <c r="EF187" i="46"/>
  <c r="BQ187" i="46" s="1"/>
  <c r="EE187" i="46"/>
  <c r="ED187" i="46"/>
  <c r="BO187" i="46" s="1"/>
  <c r="EC187" i="46"/>
  <c r="BN187" i="46" s="1"/>
  <c r="EB187" i="46"/>
  <c r="EA187" i="46"/>
  <c r="DZ187" i="46"/>
  <c r="DY187" i="46"/>
  <c r="BJ187" i="46" s="1"/>
  <c r="DX187" i="46"/>
  <c r="BI187" i="46" s="1"/>
  <c r="DW187" i="46"/>
  <c r="BH187" i="46" s="1"/>
  <c r="DV187" i="46"/>
  <c r="BG187" i="46" s="1"/>
  <c r="DU187" i="46"/>
  <c r="BF187" i="46" s="1"/>
  <c r="DT187" i="46"/>
  <c r="DS187" i="46"/>
  <c r="DR187" i="46"/>
  <c r="DQ187" i="46"/>
  <c r="DP187" i="46"/>
  <c r="BA187" i="46" s="1"/>
  <c r="DO187" i="46"/>
  <c r="AZ187" i="46" s="1"/>
  <c r="DN187" i="46"/>
  <c r="AY187" i="46" s="1"/>
  <c r="DM187" i="46"/>
  <c r="AX187" i="46" s="1"/>
  <c r="DL187" i="46"/>
  <c r="AW187" i="46" s="1"/>
  <c r="DK187" i="46"/>
  <c r="AV187" i="46" s="1"/>
  <c r="DJ187" i="46"/>
  <c r="DI187" i="46"/>
  <c r="AT187" i="46" s="1"/>
  <c r="DH187" i="46"/>
  <c r="AS187" i="46" s="1"/>
  <c r="DG187" i="46"/>
  <c r="AR187" i="46" s="1"/>
  <c r="DF187" i="46"/>
  <c r="AQ187" i="46" s="1"/>
  <c r="DE187" i="46"/>
  <c r="AP187" i="46" s="1"/>
  <c r="DD187" i="46"/>
  <c r="DC187" i="46"/>
  <c r="AN187" i="46" s="1"/>
  <c r="DB187" i="46"/>
  <c r="DA187" i="46"/>
  <c r="CZ187" i="46"/>
  <c r="AK187" i="46" s="1"/>
  <c r="CY187" i="46"/>
  <c r="CX187" i="46"/>
  <c r="AI187" i="46" s="1"/>
  <c r="CW187" i="46"/>
  <c r="AH187" i="46" s="1"/>
  <c r="CV187" i="46"/>
  <c r="CU187" i="46"/>
  <c r="AF187" i="46" s="1"/>
  <c r="CT187" i="46"/>
  <c r="CS187" i="46"/>
  <c r="AD187" i="46" s="1"/>
  <c r="CR187" i="46"/>
  <c r="AC187" i="46" s="1"/>
  <c r="CQ187" i="46"/>
  <c r="CP187" i="46"/>
  <c r="AA187" i="46" s="1"/>
  <c r="CO187" i="46"/>
  <c r="Z187" i="46" s="1"/>
  <c r="CN187" i="46"/>
  <c r="Y187" i="46" s="1"/>
  <c r="CM187" i="46"/>
  <c r="X187" i="46" s="1"/>
  <c r="CL187" i="46"/>
  <c r="CK187" i="46"/>
  <c r="V187" i="46" s="1"/>
  <c r="CJ187" i="46"/>
  <c r="U187" i="46" s="1"/>
  <c r="CI187" i="46"/>
  <c r="T187" i="46" s="1"/>
  <c r="CH187" i="46"/>
  <c r="S187" i="46" s="1"/>
  <c r="CG187" i="46"/>
  <c r="R187" i="46" s="1"/>
  <c r="CF187" i="46"/>
  <c r="CE187" i="46"/>
  <c r="CD187" i="46"/>
  <c r="CC187" i="46"/>
  <c r="N187" i="46" s="1"/>
  <c r="CB187" i="46"/>
  <c r="M187" i="46" s="1"/>
  <c r="CA187" i="46"/>
  <c r="BZ187" i="46"/>
  <c r="K187" i="46" s="1"/>
  <c r="BY187" i="46"/>
  <c r="J187" i="46" s="1"/>
  <c r="BX187" i="46"/>
  <c r="BW187" i="46"/>
  <c r="H187" i="46" s="1"/>
  <c r="BV187" i="46"/>
  <c r="BU187" i="46"/>
  <c r="BT187" i="46"/>
  <c r="BS187" i="46"/>
  <c r="D187" i="46" s="1"/>
  <c r="B187" i="46"/>
  <c r="B187" i="44" s="1"/>
  <c r="A187" i="46"/>
  <c r="A187" i="44" s="1"/>
  <c r="EF186" i="46"/>
  <c r="EE186" i="46"/>
  <c r="BP186" i="46" s="1"/>
  <c r="ED186" i="46"/>
  <c r="EC186" i="46"/>
  <c r="BN186" i="46" s="1"/>
  <c r="EB186" i="46"/>
  <c r="BM186" i="46" s="1"/>
  <c r="EA186" i="46"/>
  <c r="DZ186" i="46"/>
  <c r="BK186" i="46" s="1"/>
  <c r="DY186" i="46"/>
  <c r="BJ186" i="46" s="1"/>
  <c r="DX186" i="46"/>
  <c r="DW186" i="46"/>
  <c r="BH186" i="46" s="1"/>
  <c r="DV186" i="46"/>
  <c r="DU186" i="46"/>
  <c r="BF186" i="46" s="1"/>
  <c r="DT186" i="46"/>
  <c r="BE186" i="46" s="1"/>
  <c r="DS186" i="46"/>
  <c r="BD186" i="46" s="1"/>
  <c r="DR186" i="46"/>
  <c r="BC186" i="46" s="1"/>
  <c r="DQ186" i="46"/>
  <c r="BB186" i="46" s="1"/>
  <c r="DP186" i="46"/>
  <c r="BA186" i="46" s="1"/>
  <c r="DO186" i="46"/>
  <c r="AZ186" i="46" s="1"/>
  <c r="DN186" i="46"/>
  <c r="DM186" i="46"/>
  <c r="DL186" i="46"/>
  <c r="AW186" i="46" s="1"/>
  <c r="DK186" i="46"/>
  <c r="AV186" i="46" s="1"/>
  <c r="DJ186" i="46"/>
  <c r="AU186" i="46" s="1"/>
  <c r="DI186" i="46"/>
  <c r="AT186" i="46" s="1"/>
  <c r="DH186" i="46"/>
  <c r="DG186" i="46"/>
  <c r="AR186" i="46" s="1"/>
  <c r="DF186" i="46"/>
  <c r="DE186" i="46"/>
  <c r="AP186" i="46" s="1"/>
  <c r="DD186" i="46"/>
  <c r="AO186" i="46" s="1"/>
  <c r="DC186" i="46"/>
  <c r="AN186" i="46" s="1"/>
  <c r="DB186" i="46"/>
  <c r="AM186" i="46" s="1"/>
  <c r="DA186" i="46"/>
  <c r="AL186" i="46" s="1"/>
  <c r="CZ186" i="46"/>
  <c r="CY186" i="46"/>
  <c r="CX186" i="46"/>
  <c r="CW186" i="46"/>
  <c r="AH186" i="46" s="1"/>
  <c r="CV186" i="46"/>
  <c r="AG186" i="46" s="1"/>
  <c r="CU186" i="46"/>
  <c r="CT186" i="46"/>
  <c r="AE186" i="46" s="1"/>
  <c r="CS186" i="46"/>
  <c r="AD186" i="46" s="1"/>
  <c r="CR186" i="46"/>
  <c r="AC186" i="46" s="1"/>
  <c r="CQ186" i="46"/>
  <c r="CP186" i="46"/>
  <c r="CO186" i="46"/>
  <c r="CN186" i="46"/>
  <c r="Y186" i="46" s="1"/>
  <c r="CM186" i="46"/>
  <c r="X186" i="46" s="1"/>
  <c r="CL186" i="46"/>
  <c r="W186" i="46" s="1"/>
  <c r="CK186" i="46"/>
  <c r="V186" i="46" s="1"/>
  <c r="CJ186" i="46"/>
  <c r="U186" i="46" s="1"/>
  <c r="CI186" i="46"/>
  <c r="T186" i="46" s="1"/>
  <c r="CH186" i="46"/>
  <c r="CG186" i="46"/>
  <c r="CF186" i="46"/>
  <c r="Q186" i="46" s="1"/>
  <c r="CE186" i="46"/>
  <c r="CD186" i="46"/>
  <c r="O186" i="46" s="1"/>
  <c r="CC186" i="46"/>
  <c r="N186" i="46" s="1"/>
  <c r="CB186" i="46"/>
  <c r="CA186" i="46"/>
  <c r="L186" i="46" s="1"/>
  <c r="BZ186" i="46"/>
  <c r="BY186" i="46"/>
  <c r="J186" i="46" s="1"/>
  <c r="BX186" i="46"/>
  <c r="BW186" i="46"/>
  <c r="H186" i="46" s="1"/>
  <c r="BV186" i="46"/>
  <c r="G186" i="46" s="1"/>
  <c r="BU186" i="46"/>
  <c r="F186" i="46" s="1"/>
  <c r="BT186" i="46"/>
  <c r="BS186" i="46"/>
  <c r="D186" i="46" s="1"/>
  <c r="B186" i="46"/>
  <c r="B186" i="44" s="1"/>
  <c r="A186" i="46"/>
  <c r="A186" i="44" s="1"/>
  <c r="EF185" i="46"/>
  <c r="BQ185" i="46" s="1"/>
  <c r="EE185" i="46"/>
  <c r="BP185" i="46" s="1"/>
  <c r="ED185" i="46"/>
  <c r="BO185" i="44" s="1"/>
  <c r="EC185" i="46"/>
  <c r="BN185" i="46" s="1"/>
  <c r="EB185" i="46"/>
  <c r="BM185" i="46" s="1"/>
  <c r="EA185" i="46"/>
  <c r="DZ185" i="46"/>
  <c r="DY185" i="46"/>
  <c r="BJ185" i="46" s="1"/>
  <c r="DX185" i="46"/>
  <c r="BI185" i="46" s="1"/>
  <c r="DW185" i="46"/>
  <c r="BH185" i="46" s="1"/>
  <c r="DV185" i="46"/>
  <c r="BG185" i="46" s="1"/>
  <c r="DU185" i="46"/>
  <c r="BF185" i="46" s="1"/>
  <c r="DT185" i="46"/>
  <c r="BE185" i="46" s="1"/>
  <c r="DS185" i="46"/>
  <c r="DR185" i="46"/>
  <c r="DQ185" i="46"/>
  <c r="DP185" i="46"/>
  <c r="BA185" i="46" s="1"/>
  <c r="DO185" i="46"/>
  <c r="AZ185" i="46" s="1"/>
  <c r="DN185" i="46"/>
  <c r="AY185" i="46" s="1"/>
  <c r="DM185" i="46"/>
  <c r="AX185" i="46" s="1"/>
  <c r="DL185" i="46"/>
  <c r="DK185" i="46"/>
  <c r="DJ185" i="46"/>
  <c r="DI185" i="46"/>
  <c r="DH185" i="46"/>
  <c r="AS185" i="46" s="1"/>
  <c r="DG185" i="46"/>
  <c r="AR185" i="46" s="1"/>
  <c r="DF185" i="46"/>
  <c r="AQ185" i="46" s="1"/>
  <c r="DE185" i="46"/>
  <c r="AP185" i="46" s="1"/>
  <c r="DD185" i="46"/>
  <c r="DC185" i="46"/>
  <c r="DB185" i="46"/>
  <c r="DA185" i="46"/>
  <c r="AL185" i="46" s="1"/>
  <c r="CZ185" i="46"/>
  <c r="AK185" i="46" s="1"/>
  <c r="CY185" i="46"/>
  <c r="AJ185" i="46" s="1"/>
  <c r="CX185" i="46"/>
  <c r="AI185" i="46" s="1"/>
  <c r="CW185" i="46"/>
  <c r="AH185" i="46" s="1"/>
  <c r="CV185" i="46"/>
  <c r="CU185" i="46"/>
  <c r="CT185" i="46"/>
  <c r="CS185" i="46"/>
  <c r="CR185" i="46"/>
  <c r="CQ185" i="46"/>
  <c r="AB185" i="46" s="1"/>
  <c r="CP185" i="46"/>
  <c r="AA185" i="46" s="1"/>
  <c r="CO185" i="46"/>
  <c r="Z185" i="46" s="1"/>
  <c r="CN185" i="46"/>
  <c r="Y185" i="46" s="1"/>
  <c r="CM185" i="46"/>
  <c r="CL185" i="46"/>
  <c r="CK185" i="46"/>
  <c r="CJ185" i="46"/>
  <c r="U185" i="46" s="1"/>
  <c r="CI185" i="46"/>
  <c r="T185" i="46" s="1"/>
  <c r="CH185" i="46"/>
  <c r="S185" i="46" s="1"/>
  <c r="CG185" i="46"/>
  <c r="R185" i="46" s="1"/>
  <c r="CF185" i="46"/>
  <c r="CE185" i="46"/>
  <c r="CD185" i="46"/>
  <c r="CC185" i="46"/>
  <c r="CB185" i="46"/>
  <c r="M185" i="46" s="1"/>
  <c r="CA185" i="46"/>
  <c r="L185" i="46" s="1"/>
  <c r="BZ185" i="46"/>
  <c r="K185" i="46" s="1"/>
  <c r="BY185" i="46"/>
  <c r="J185" i="46" s="1"/>
  <c r="BX185" i="46"/>
  <c r="BW185" i="46"/>
  <c r="BV185" i="46"/>
  <c r="BU185" i="46"/>
  <c r="BT185" i="46"/>
  <c r="BS185" i="46"/>
  <c r="D185" i="46" s="1"/>
  <c r="BO185" i="46"/>
  <c r="B185" i="46"/>
  <c r="B185" i="44" s="1"/>
  <c r="A185" i="46"/>
  <c r="A185" i="44" s="1"/>
  <c r="EF184" i="46"/>
  <c r="EE184" i="46"/>
  <c r="ED184" i="46"/>
  <c r="BO184" i="46" s="1"/>
  <c r="EC184" i="46"/>
  <c r="BN184" i="46" s="1"/>
  <c r="EB184" i="46"/>
  <c r="EA184" i="46"/>
  <c r="BL184" i="46" s="1"/>
  <c r="DZ184" i="46"/>
  <c r="BK184" i="46" s="1"/>
  <c r="DY184" i="46"/>
  <c r="DX184" i="46"/>
  <c r="BI184" i="46" s="1"/>
  <c r="DW184" i="46"/>
  <c r="DV184" i="46"/>
  <c r="BG184" i="46" s="1"/>
  <c r="DU184" i="46"/>
  <c r="BF184" i="46" s="1"/>
  <c r="DT184" i="46"/>
  <c r="BE184" i="46" s="1"/>
  <c r="DS184" i="46"/>
  <c r="BD184" i="46" s="1"/>
  <c r="DR184" i="46"/>
  <c r="BC184" i="46" s="1"/>
  <c r="DQ184" i="46"/>
  <c r="DP184" i="46"/>
  <c r="DO184" i="46"/>
  <c r="DN184" i="46"/>
  <c r="AY184" i="46" s="1"/>
  <c r="DM184" i="46"/>
  <c r="AX184" i="46" s="1"/>
  <c r="DL184" i="46"/>
  <c r="AW184" i="46" s="1"/>
  <c r="DK184" i="46"/>
  <c r="AV184" i="46" s="1"/>
  <c r="DJ184" i="46"/>
  <c r="AU184" i="46" s="1"/>
  <c r="DI184" i="46"/>
  <c r="DH184" i="46"/>
  <c r="DG184" i="46"/>
  <c r="DF184" i="46"/>
  <c r="DE184" i="46"/>
  <c r="DD184" i="46"/>
  <c r="DC184" i="46"/>
  <c r="AN184" i="46" s="1"/>
  <c r="DB184" i="46"/>
  <c r="AM184" i="46" s="1"/>
  <c r="DA184" i="46"/>
  <c r="CZ184" i="46"/>
  <c r="AK184" i="46" s="1"/>
  <c r="CY184" i="46"/>
  <c r="CX184" i="46"/>
  <c r="AI184" i="46" s="1"/>
  <c r="CW184" i="46"/>
  <c r="AH184" i="46" s="1"/>
  <c r="CV184" i="46"/>
  <c r="CU184" i="46"/>
  <c r="AF184" i="46" s="1"/>
  <c r="CT184" i="46"/>
  <c r="AE184" i="46" s="1"/>
  <c r="CS184" i="46"/>
  <c r="CR184" i="46"/>
  <c r="AC184" i="46" s="1"/>
  <c r="CQ184" i="46"/>
  <c r="CP184" i="46"/>
  <c r="AA184" i="46" s="1"/>
  <c r="CO184" i="46"/>
  <c r="Z184" i="46" s="1"/>
  <c r="CN184" i="46"/>
  <c r="Y184" i="46" s="1"/>
  <c r="CM184" i="46"/>
  <c r="X184" i="46" s="1"/>
  <c r="CL184" i="46"/>
  <c r="W184" i="46" s="1"/>
  <c r="CK184" i="46"/>
  <c r="CJ184" i="46"/>
  <c r="U184" i="46" s="1"/>
  <c r="CI184" i="46"/>
  <c r="CH184" i="46"/>
  <c r="CG184" i="46"/>
  <c r="CF184" i="46"/>
  <c r="Q184" i="46" s="1"/>
  <c r="CE184" i="46"/>
  <c r="P184" i="46" s="1"/>
  <c r="CD184" i="46"/>
  <c r="O184" i="46" s="1"/>
  <c r="CC184" i="46"/>
  <c r="CB184" i="46"/>
  <c r="CA184" i="46"/>
  <c r="BZ184" i="46"/>
  <c r="BY184" i="46"/>
  <c r="J184" i="46" s="1"/>
  <c r="BX184" i="46"/>
  <c r="I184" i="46" s="1"/>
  <c r="BW184" i="46"/>
  <c r="H184" i="46" s="1"/>
  <c r="BV184" i="46"/>
  <c r="G184" i="46" s="1"/>
  <c r="BU184" i="46"/>
  <c r="BT184" i="46"/>
  <c r="E184" i="46" s="1"/>
  <c r="BS184" i="46"/>
  <c r="B184" i="46"/>
  <c r="B184" i="44" s="1"/>
  <c r="A184" i="46"/>
  <c r="C184" i="46" s="1"/>
  <c r="C184" i="44" s="1"/>
  <c r="EF183" i="46"/>
  <c r="BQ183" i="46" s="1"/>
  <c r="EE183" i="46"/>
  <c r="BP183" i="46" s="1"/>
  <c r="ED183" i="46"/>
  <c r="EC183" i="46"/>
  <c r="EB183" i="46"/>
  <c r="BM183" i="46" s="1"/>
  <c r="EA183" i="46"/>
  <c r="DZ183" i="46"/>
  <c r="BK183" i="46" s="1"/>
  <c r="DY183" i="46"/>
  <c r="BJ183" i="46" s="1"/>
  <c r="DX183" i="46"/>
  <c r="BI183" i="46" s="1"/>
  <c r="DW183" i="46"/>
  <c r="BH183" i="46" s="1"/>
  <c r="DV183" i="46"/>
  <c r="DU183" i="46"/>
  <c r="BF183" i="46" s="1"/>
  <c r="DT183" i="46"/>
  <c r="DS183" i="46"/>
  <c r="DR183" i="46"/>
  <c r="DQ183" i="46"/>
  <c r="BB183" i="46" s="1"/>
  <c r="DP183" i="46"/>
  <c r="DO183" i="46"/>
  <c r="AZ183" i="46" s="1"/>
  <c r="DN183" i="46"/>
  <c r="DM183" i="46"/>
  <c r="AX183" i="46" s="1"/>
  <c r="DL183" i="46"/>
  <c r="AW183" i="46" s="1"/>
  <c r="DK183" i="46"/>
  <c r="DJ183" i="46"/>
  <c r="AU183" i="46" s="1"/>
  <c r="DI183" i="46"/>
  <c r="AT183" i="46" s="1"/>
  <c r="DH183" i="46"/>
  <c r="AS183" i="46" s="1"/>
  <c r="DG183" i="46"/>
  <c r="AR183" i="46" s="1"/>
  <c r="DF183" i="46"/>
  <c r="DE183" i="46"/>
  <c r="DD183" i="46"/>
  <c r="AO183" i="46" s="1"/>
  <c r="DC183" i="46"/>
  <c r="DB183" i="46"/>
  <c r="DA183" i="46"/>
  <c r="AL183" i="46" s="1"/>
  <c r="CZ183" i="46"/>
  <c r="AK183" i="46" s="1"/>
  <c r="CY183" i="46"/>
  <c r="AJ183" i="46" s="1"/>
  <c r="CX183" i="46"/>
  <c r="CW183" i="46"/>
  <c r="CV183" i="46"/>
  <c r="AG183" i="46" s="1"/>
  <c r="CU183" i="46"/>
  <c r="CT183" i="46"/>
  <c r="CS183" i="46"/>
  <c r="AD183" i="46" s="1"/>
  <c r="CR183" i="46"/>
  <c r="CQ183" i="46"/>
  <c r="AB183" i="46" s="1"/>
  <c r="CP183" i="46"/>
  <c r="CO183" i="46"/>
  <c r="CN183" i="46"/>
  <c r="CM183" i="46"/>
  <c r="CL183" i="46"/>
  <c r="CK183" i="46"/>
  <c r="V183" i="46" s="1"/>
  <c r="CJ183" i="46"/>
  <c r="U183" i="46" s="1"/>
  <c r="CI183" i="46"/>
  <c r="T183" i="46" s="1"/>
  <c r="CH183" i="46"/>
  <c r="CG183" i="46"/>
  <c r="CF183" i="46"/>
  <c r="CE183" i="46"/>
  <c r="CD183" i="46"/>
  <c r="CC183" i="46"/>
  <c r="N183" i="46" s="1"/>
  <c r="CB183" i="46"/>
  <c r="M183" i="46" s="1"/>
  <c r="CA183" i="46"/>
  <c r="L183" i="46" s="1"/>
  <c r="BZ183" i="46"/>
  <c r="BY183" i="46"/>
  <c r="J183" i="46" s="1"/>
  <c r="BX183" i="46"/>
  <c r="I183" i="46" s="1"/>
  <c r="BW183" i="46"/>
  <c r="BV183" i="46"/>
  <c r="G183" i="46" s="1"/>
  <c r="BU183" i="46"/>
  <c r="BT183" i="46"/>
  <c r="BS183" i="46"/>
  <c r="D183" i="46" s="1"/>
  <c r="B183" i="46"/>
  <c r="B183" i="44" s="1"/>
  <c r="A183" i="46"/>
  <c r="EF182" i="46"/>
  <c r="BQ182" i="46" s="1"/>
  <c r="EE182" i="46"/>
  <c r="ED182" i="46"/>
  <c r="EC182" i="46"/>
  <c r="BN182" i="46" s="1"/>
  <c r="EB182" i="46"/>
  <c r="BM182" i="46" s="1"/>
  <c r="EA182" i="46"/>
  <c r="BL182" i="46" s="1"/>
  <c r="DZ182" i="46"/>
  <c r="DY182" i="46"/>
  <c r="DX182" i="46"/>
  <c r="DW182" i="46"/>
  <c r="DV182" i="46"/>
  <c r="BG182" i="46" s="1"/>
  <c r="DU182" i="46"/>
  <c r="DT182" i="46"/>
  <c r="BE182" i="46" s="1"/>
  <c r="DS182" i="46"/>
  <c r="BD182" i="46" s="1"/>
  <c r="DR182" i="46"/>
  <c r="DQ182" i="46"/>
  <c r="DP182" i="46"/>
  <c r="BA182" i="46" s="1"/>
  <c r="DO182" i="46"/>
  <c r="DN182" i="46"/>
  <c r="AY182" i="46" s="1"/>
  <c r="DM182" i="46"/>
  <c r="AX182" i="46" s="1"/>
  <c r="DL182" i="46"/>
  <c r="DK182" i="46"/>
  <c r="AV182" i="46" s="1"/>
  <c r="DJ182" i="46"/>
  <c r="DI182" i="46"/>
  <c r="DH182" i="46"/>
  <c r="DG182" i="46"/>
  <c r="DF182" i="46"/>
  <c r="AQ182" i="46" s="1"/>
  <c r="DE182" i="46"/>
  <c r="AP182" i="46" s="1"/>
  <c r="DD182" i="46"/>
  <c r="AO182" i="46" s="1"/>
  <c r="DC182" i="46"/>
  <c r="AN182" i="46" s="1"/>
  <c r="DB182" i="46"/>
  <c r="DA182" i="46"/>
  <c r="AL182" i="46" s="1"/>
  <c r="CZ182" i="46"/>
  <c r="CY182" i="46"/>
  <c r="CX182" i="46"/>
  <c r="CW182" i="46"/>
  <c r="AH182" i="46" s="1"/>
  <c r="CV182" i="46"/>
  <c r="AG182" i="46" s="1"/>
  <c r="CU182" i="46"/>
  <c r="AF182" i="46" s="1"/>
  <c r="CT182" i="46"/>
  <c r="CS182" i="46"/>
  <c r="AD182" i="46" s="1"/>
  <c r="CR182" i="46"/>
  <c r="CQ182" i="46"/>
  <c r="CP182" i="46"/>
  <c r="AA182" i="46" s="1"/>
  <c r="CO182" i="46"/>
  <c r="Z182" i="46" s="1"/>
  <c r="CN182" i="46"/>
  <c r="Y182" i="46" s="1"/>
  <c r="CM182" i="46"/>
  <c r="X182" i="46" s="1"/>
  <c r="CL182" i="46"/>
  <c r="CK182" i="46"/>
  <c r="CJ182" i="46"/>
  <c r="CI182" i="46"/>
  <c r="CH182" i="46"/>
  <c r="S182" i="46" s="1"/>
  <c r="CG182" i="46"/>
  <c r="R182" i="46" s="1"/>
  <c r="CF182" i="46"/>
  <c r="CE182" i="46"/>
  <c r="P182" i="46" s="1"/>
  <c r="CD182" i="46"/>
  <c r="CC182" i="46"/>
  <c r="CB182" i="46"/>
  <c r="CA182" i="46"/>
  <c r="BZ182" i="46"/>
  <c r="BY182" i="46"/>
  <c r="J182" i="46" s="1"/>
  <c r="BX182" i="46"/>
  <c r="BW182" i="46"/>
  <c r="H182" i="46" s="1"/>
  <c r="BV182" i="46"/>
  <c r="BU182" i="46"/>
  <c r="BT182" i="46"/>
  <c r="E182" i="46" s="1"/>
  <c r="BS182" i="46"/>
  <c r="B182" i="46"/>
  <c r="B182" i="44" s="1"/>
  <c r="A182" i="46"/>
  <c r="C182" i="46" s="1"/>
  <c r="C182" i="44" s="1"/>
  <c r="EF181" i="46"/>
  <c r="BQ181" i="46" s="1"/>
  <c r="EE181" i="46"/>
  <c r="BP181" i="46" s="1"/>
  <c r="ED181" i="46"/>
  <c r="BO181" i="44" s="1"/>
  <c r="EC181" i="46"/>
  <c r="EB181" i="46"/>
  <c r="EA181" i="46"/>
  <c r="DZ181" i="46"/>
  <c r="DY181" i="46"/>
  <c r="BJ181" i="46" s="1"/>
  <c r="DX181" i="46"/>
  <c r="BI181" i="46" s="1"/>
  <c r="DW181" i="46"/>
  <c r="BH181" i="46" s="1"/>
  <c r="DV181" i="46"/>
  <c r="DU181" i="46"/>
  <c r="BF181" i="46" s="1"/>
  <c r="DT181" i="46"/>
  <c r="BE181" i="46" s="1"/>
  <c r="DS181" i="46"/>
  <c r="BD181" i="46" s="1"/>
  <c r="DR181" i="46"/>
  <c r="BC181" i="46" s="1"/>
  <c r="DQ181" i="46"/>
  <c r="BB181" i="46" s="1"/>
  <c r="DP181" i="46"/>
  <c r="DO181" i="46"/>
  <c r="AZ181" i="46" s="1"/>
  <c r="DN181" i="46"/>
  <c r="DM181" i="46"/>
  <c r="DL181" i="46"/>
  <c r="DK181" i="46"/>
  <c r="DJ181" i="46"/>
  <c r="AU181" i="46" s="1"/>
  <c r="DI181" i="46"/>
  <c r="AT181" i="46" s="1"/>
  <c r="DH181" i="46"/>
  <c r="AS181" i="46" s="1"/>
  <c r="DG181" i="46"/>
  <c r="AR181" i="46" s="1"/>
  <c r="DF181" i="46"/>
  <c r="DE181" i="46"/>
  <c r="DD181" i="46"/>
  <c r="AO181" i="46" s="1"/>
  <c r="DC181" i="46"/>
  <c r="DB181" i="46"/>
  <c r="AM181" i="46" s="1"/>
  <c r="DA181" i="46"/>
  <c r="AL181" i="46" s="1"/>
  <c r="CZ181" i="46"/>
  <c r="AK181" i="46" s="1"/>
  <c r="CY181" i="46"/>
  <c r="AJ181" i="46" s="1"/>
  <c r="CX181" i="46"/>
  <c r="CW181" i="46"/>
  <c r="CV181" i="46"/>
  <c r="CU181" i="46"/>
  <c r="CT181" i="46"/>
  <c r="CS181" i="46"/>
  <c r="AD181" i="46" s="1"/>
  <c r="CR181" i="46"/>
  <c r="CQ181" i="46"/>
  <c r="AB181" i="46" s="1"/>
  <c r="CP181" i="46"/>
  <c r="CO181" i="46"/>
  <c r="CN181" i="46"/>
  <c r="Y181" i="46" s="1"/>
  <c r="CM181" i="46"/>
  <c r="CL181" i="46"/>
  <c r="W181" i="46" s="1"/>
  <c r="CK181" i="46"/>
  <c r="V181" i="46" s="1"/>
  <c r="CJ181" i="46"/>
  <c r="U181" i="46" s="1"/>
  <c r="CI181" i="46"/>
  <c r="T181" i="46" s="1"/>
  <c r="CH181" i="46"/>
  <c r="CG181" i="46"/>
  <c r="R181" i="46" s="1"/>
  <c r="CF181" i="46"/>
  <c r="CE181" i="46"/>
  <c r="CD181" i="46"/>
  <c r="CC181" i="46"/>
  <c r="CB181" i="46"/>
  <c r="M181" i="46" s="1"/>
  <c r="CA181" i="46"/>
  <c r="L181" i="46" s="1"/>
  <c r="BZ181" i="46"/>
  <c r="BY181" i="46"/>
  <c r="BX181" i="46"/>
  <c r="I181" i="46" s="1"/>
  <c r="BW181" i="46"/>
  <c r="BV181" i="46"/>
  <c r="G181" i="46" s="1"/>
  <c r="BU181" i="46"/>
  <c r="F181" i="46" s="1"/>
  <c r="BT181" i="46"/>
  <c r="E181" i="46" s="1"/>
  <c r="BS181" i="46"/>
  <c r="D181" i="46" s="1"/>
  <c r="BO181" i="46"/>
  <c r="B181" i="46"/>
  <c r="B181" i="44" s="1"/>
  <c r="A181" i="46"/>
  <c r="A181" i="44" s="1"/>
  <c r="EF180" i="46"/>
  <c r="EE180" i="46"/>
  <c r="ED180" i="46"/>
  <c r="BO180" i="46" s="1"/>
  <c r="EC180" i="46"/>
  <c r="BN180" i="46" s="1"/>
  <c r="EB180" i="46"/>
  <c r="BM180" i="46" s="1"/>
  <c r="EA180" i="46"/>
  <c r="DZ180" i="46"/>
  <c r="DY180" i="46"/>
  <c r="DX180" i="46"/>
  <c r="DW180" i="46"/>
  <c r="BH180" i="46" s="1"/>
  <c r="DV180" i="46"/>
  <c r="BG180" i="46" s="1"/>
  <c r="DU180" i="46"/>
  <c r="BF180" i="46" s="1"/>
  <c r="DT180" i="46"/>
  <c r="BE180" i="46" s="1"/>
  <c r="DS180" i="46"/>
  <c r="DR180" i="46"/>
  <c r="DQ180" i="46"/>
  <c r="DP180" i="46"/>
  <c r="DO180" i="46"/>
  <c r="DN180" i="46"/>
  <c r="AY180" i="46" s="1"/>
  <c r="DM180" i="46"/>
  <c r="DL180" i="46"/>
  <c r="AW180" i="46" s="1"/>
  <c r="DK180" i="46"/>
  <c r="DJ180" i="46"/>
  <c r="DI180" i="46"/>
  <c r="AT180" i="46" s="1"/>
  <c r="DH180" i="46"/>
  <c r="DG180" i="46"/>
  <c r="AR180" i="46" s="1"/>
  <c r="DF180" i="46"/>
  <c r="AQ180" i="46" s="1"/>
  <c r="DE180" i="46"/>
  <c r="AP180" i="46" s="1"/>
  <c r="DD180" i="46"/>
  <c r="AO180" i="46" s="1"/>
  <c r="DC180" i="46"/>
  <c r="DB180" i="46"/>
  <c r="AM180" i="46" s="1"/>
  <c r="DA180" i="46"/>
  <c r="AL180" i="46" s="1"/>
  <c r="CZ180" i="46"/>
  <c r="CY180" i="46"/>
  <c r="CX180" i="46"/>
  <c r="AI180" i="46" s="1"/>
  <c r="CW180" i="46"/>
  <c r="AH180" i="46" s="1"/>
  <c r="CV180" i="46"/>
  <c r="AG180" i="46" s="1"/>
  <c r="CU180" i="46"/>
  <c r="CT180" i="46"/>
  <c r="AE180" i="46" s="1"/>
  <c r="CS180" i="46"/>
  <c r="CR180" i="46"/>
  <c r="AC180" i="46" s="1"/>
  <c r="CQ180" i="46"/>
  <c r="AB180" i="46" s="1"/>
  <c r="CP180" i="46"/>
  <c r="AA180" i="46" s="1"/>
  <c r="CO180" i="46"/>
  <c r="CN180" i="46"/>
  <c r="Y180" i="46" s="1"/>
  <c r="CM180" i="46"/>
  <c r="CL180" i="46"/>
  <c r="CK180" i="46"/>
  <c r="CJ180" i="46"/>
  <c r="CI180" i="46"/>
  <c r="CH180" i="46"/>
  <c r="S180" i="46" s="1"/>
  <c r="CG180" i="46"/>
  <c r="R180" i="46" s="1"/>
  <c r="CF180" i="46"/>
  <c r="Q180" i="46" s="1"/>
  <c r="CE180" i="46"/>
  <c r="CD180" i="46"/>
  <c r="CC180" i="46"/>
  <c r="CB180" i="46"/>
  <c r="CA180" i="46"/>
  <c r="L180" i="46" s="1"/>
  <c r="BZ180" i="46"/>
  <c r="K180" i="46" s="1"/>
  <c r="BY180" i="46"/>
  <c r="J180" i="46" s="1"/>
  <c r="BX180" i="46"/>
  <c r="I180" i="46" s="1"/>
  <c r="BW180" i="46"/>
  <c r="BV180" i="46"/>
  <c r="BU180" i="46"/>
  <c r="F180" i="46" s="1"/>
  <c r="BT180" i="46"/>
  <c r="BS180" i="46"/>
  <c r="B180" i="46"/>
  <c r="B180" i="44" s="1"/>
  <c r="A180" i="46"/>
  <c r="C180" i="46" s="1"/>
  <c r="C180" i="44" s="1"/>
  <c r="EF179" i="46"/>
  <c r="BQ179" i="46" s="1"/>
  <c r="EE179" i="46"/>
  <c r="ED179" i="46"/>
  <c r="BO179" i="46" s="1"/>
  <c r="EC179" i="46"/>
  <c r="BN179" i="46" s="1"/>
  <c r="EB179" i="46"/>
  <c r="EA179" i="46"/>
  <c r="BL179" i="46" s="1"/>
  <c r="DZ179" i="46"/>
  <c r="BK179" i="46" s="1"/>
  <c r="DY179" i="46"/>
  <c r="BJ179" i="46" s="1"/>
  <c r="DX179" i="46"/>
  <c r="BI179" i="46" s="1"/>
  <c r="DW179" i="46"/>
  <c r="DV179" i="46"/>
  <c r="BG179" i="46" s="1"/>
  <c r="DU179" i="46"/>
  <c r="DT179" i="46"/>
  <c r="DS179" i="46"/>
  <c r="BD179" i="46" s="1"/>
  <c r="DR179" i="46"/>
  <c r="DQ179" i="46"/>
  <c r="BB179" i="46" s="1"/>
  <c r="DP179" i="46"/>
  <c r="BA179" i="46" s="1"/>
  <c r="DO179" i="46"/>
  <c r="DN179" i="46"/>
  <c r="DM179" i="46"/>
  <c r="DL179" i="46"/>
  <c r="DK179" i="46"/>
  <c r="AV179" i="46" s="1"/>
  <c r="DJ179" i="46"/>
  <c r="AU179" i="46" s="1"/>
  <c r="DI179" i="46"/>
  <c r="DH179" i="46"/>
  <c r="AS179" i="46" s="1"/>
  <c r="DG179" i="46"/>
  <c r="DF179" i="46"/>
  <c r="DE179" i="46"/>
  <c r="DD179" i="46"/>
  <c r="DC179" i="46"/>
  <c r="DB179" i="46"/>
  <c r="AM179" i="46" s="1"/>
  <c r="DA179" i="46"/>
  <c r="AL179" i="46" s="1"/>
  <c r="CZ179" i="46"/>
  <c r="AK179" i="46" s="1"/>
  <c r="CY179" i="46"/>
  <c r="CX179" i="46"/>
  <c r="CW179" i="46"/>
  <c r="CV179" i="46"/>
  <c r="CU179" i="46"/>
  <c r="AF179" i="46" s="1"/>
  <c r="CT179" i="46"/>
  <c r="AE179" i="46" s="1"/>
  <c r="CS179" i="46"/>
  <c r="AD179" i="46" s="1"/>
  <c r="CR179" i="46"/>
  <c r="AC179" i="46" s="1"/>
  <c r="CQ179" i="46"/>
  <c r="CP179" i="46"/>
  <c r="CO179" i="46"/>
  <c r="CN179" i="46"/>
  <c r="CM179" i="46"/>
  <c r="CL179" i="46"/>
  <c r="CK179" i="46"/>
  <c r="V179" i="46" s="1"/>
  <c r="CJ179" i="46"/>
  <c r="U179" i="46" s="1"/>
  <c r="CI179" i="46"/>
  <c r="CH179" i="46"/>
  <c r="CG179" i="46"/>
  <c r="CF179" i="46"/>
  <c r="CE179" i="46"/>
  <c r="P179" i="46" s="1"/>
  <c r="CD179" i="46"/>
  <c r="O179" i="46" s="1"/>
  <c r="CC179" i="46"/>
  <c r="N179" i="46" s="1"/>
  <c r="CB179" i="46"/>
  <c r="M179" i="46" s="1"/>
  <c r="CA179" i="46"/>
  <c r="BZ179" i="46"/>
  <c r="K179" i="46" s="1"/>
  <c r="BY179" i="46"/>
  <c r="BX179" i="46"/>
  <c r="BW179" i="46"/>
  <c r="BV179" i="46"/>
  <c r="G179" i="46" s="1"/>
  <c r="BU179" i="46"/>
  <c r="F179" i="46" s="1"/>
  <c r="BT179" i="46"/>
  <c r="E179" i="46" s="1"/>
  <c r="BS179" i="46"/>
  <c r="B179" i="46"/>
  <c r="A179" i="46"/>
  <c r="C179" i="46" s="1"/>
  <c r="C179" i="44" s="1"/>
  <c r="EF178" i="46"/>
  <c r="EE178" i="46"/>
  <c r="ED178" i="46"/>
  <c r="BO178" i="44" s="1"/>
  <c r="EC178" i="46"/>
  <c r="BN178" i="44" s="1"/>
  <c r="EB178" i="46"/>
  <c r="EA178" i="46"/>
  <c r="BL178" i="46" s="1"/>
  <c r="DZ178" i="46"/>
  <c r="BK178" i="46" s="1"/>
  <c r="DY178" i="46"/>
  <c r="DX178" i="46"/>
  <c r="DW178" i="46"/>
  <c r="DV178" i="46"/>
  <c r="BG178" i="46" s="1"/>
  <c r="DU178" i="46"/>
  <c r="BF178" i="46" s="1"/>
  <c r="DT178" i="46"/>
  <c r="DS178" i="46"/>
  <c r="BD178" i="46" s="1"/>
  <c r="DR178" i="46"/>
  <c r="DQ178" i="46"/>
  <c r="BB178" i="46" s="1"/>
  <c r="DP178" i="46"/>
  <c r="DO178" i="46"/>
  <c r="AZ178" i="46" s="1"/>
  <c r="DN178" i="46"/>
  <c r="AY178" i="46" s="1"/>
  <c r="DM178" i="46"/>
  <c r="DL178" i="46"/>
  <c r="DK178" i="46"/>
  <c r="AV178" i="46" s="1"/>
  <c r="DJ178" i="46"/>
  <c r="DI178" i="46"/>
  <c r="DH178" i="46"/>
  <c r="DG178" i="46"/>
  <c r="AR178" i="46" s="1"/>
  <c r="DF178" i="46"/>
  <c r="AQ178" i="46" s="1"/>
  <c r="DE178" i="46"/>
  <c r="AP178" i="46" s="1"/>
  <c r="DD178" i="46"/>
  <c r="DC178" i="46"/>
  <c r="AN178" i="46" s="1"/>
  <c r="DB178" i="46"/>
  <c r="DA178" i="46"/>
  <c r="CZ178" i="46"/>
  <c r="CY178" i="46"/>
  <c r="CX178" i="46"/>
  <c r="AI178" i="46" s="1"/>
  <c r="CW178" i="46"/>
  <c r="AH178" i="46" s="1"/>
  <c r="CV178" i="46"/>
  <c r="CU178" i="46"/>
  <c r="AF178" i="46" s="1"/>
  <c r="CT178" i="46"/>
  <c r="AE178" i="46" s="1"/>
  <c r="CS178" i="46"/>
  <c r="AD178" i="46" s="1"/>
  <c r="CR178" i="46"/>
  <c r="CQ178" i="46"/>
  <c r="CP178" i="46"/>
  <c r="AA178" i="46" s="1"/>
  <c r="CO178" i="46"/>
  <c r="CN178" i="46"/>
  <c r="CM178" i="46"/>
  <c r="X178" i="46" s="1"/>
  <c r="CL178" i="46"/>
  <c r="W178" i="46" s="1"/>
  <c r="CK178" i="46"/>
  <c r="V178" i="46" s="1"/>
  <c r="CJ178" i="46"/>
  <c r="CI178" i="46"/>
  <c r="CH178" i="46"/>
  <c r="S178" i="46" s="1"/>
  <c r="CG178" i="46"/>
  <c r="R178" i="46" s="1"/>
  <c r="CF178" i="46"/>
  <c r="CE178" i="46"/>
  <c r="P178" i="46" s="1"/>
  <c r="CD178" i="46"/>
  <c r="CC178" i="46"/>
  <c r="N178" i="46" s="1"/>
  <c r="CB178" i="46"/>
  <c r="CA178" i="46"/>
  <c r="L178" i="46" s="1"/>
  <c r="BZ178" i="46"/>
  <c r="K178" i="46" s="1"/>
  <c r="BY178" i="46"/>
  <c r="J178" i="46" s="1"/>
  <c r="BX178" i="46"/>
  <c r="BW178" i="46"/>
  <c r="H178" i="46" s="1"/>
  <c r="BV178" i="46"/>
  <c r="BU178" i="46"/>
  <c r="BT178" i="46"/>
  <c r="BS178" i="46"/>
  <c r="D178" i="46" s="1"/>
  <c r="BO178" i="46"/>
  <c r="BN178" i="46"/>
  <c r="B178" i="46"/>
  <c r="B178" i="44" s="1"/>
  <c r="A178" i="46"/>
  <c r="C178" i="46" s="1"/>
  <c r="C178" i="44" s="1"/>
  <c r="EF177" i="46"/>
  <c r="EE177" i="46"/>
  <c r="BP177" i="46" s="1"/>
  <c r="ED177" i="46"/>
  <c r="EC177" i="46"/>
  <c r="BN177" i="46" s="1"/>
  <c r="EB177" i="46"/>
  <c r="BM177" i="46" s="1"/>
  <c r="EA177" i="46"/>
  <c r="BL177" i="46" s="1"/>
  <c r="DZ177" i="46"/>
  <c r="DY177" i="46"/>
  <c r="BJ177" i="46" s="1"/>
  <c r="DX177" i="46"/>
  <c r="BI177" i="46" s="1"/>
  <c r="DW177" i="46"/>
  <c r="DV177" i="46"/>
  <c r="DU177" i="46"/>
  <c r="BF177" i="46" s="1"/>
  <c r="DT177" i="46"/>
  <c r="BE177" i="46" s="1"/>
  <c r="DS177" i="46"/>
  <c r="BD177" i="46" s="1"/>
  <c r="DR177" i="46"/>
  <c r="DQ177" i="46"/>
  <c r="BB177" i="46" s="1"/>
  <c r="DP177" i="46"/>
  <c r="BA177" i="46" s="1"/>
  <c r="DO177" i="46"/>
  <c r="AZ177" i="46" s="1"/>
  <c r="DN177" i="46"/>
  <c r="DM177" i="46"/>
  <c r="AX177" i="46" s="1"/>
  <c r="DL177" i="46"/>
  <c r="DK177" i="46"/>
  <c r="AV177" i="46" s="1"/>
  <c r="DJ177" i="46"/>
  <c r="DI177" i="46"/>
  <c r="AT177" i="46" s="1"/>
  <c r="DH177" i="46"/>
  <c r="DG177" i="46"/>
  <c r="AR177" i="46" s="1"/>
  <c r="DF177" i="46"/>
  <c r="AQ177" i="46" s="1"/>
  <c r="DE177" i="46"/>
  <c r="AP177" i="46" s="1"/>
  <c r="DD177" i="46"/>
  <c r="AO177" i="46" s="1"/>
  <c r="DC177" i="46"/>
  <c r="DB177" i="46"/>
  <c r="DA177" i="46"/>
  <c r="AL177" i="46" s="1"/>
  <c r="CZ177" i="46"/>
  <c r="CY177" i="46"/>
  <c r="AJ177" i="46" s="1"/>
  <c r="CX177" i="46"/>
  <c r="CW177" i="46"/>
  <c r="AH177" i="46" s="1"/>
  <c r="CV177" i="46"/>
  <c r="AG177" i="46" s="1"/>
  <c r="CU177" i="46"/>
  <c r="AF177" i="46" s="1"/>
  <c r="CT177" i="46"/>
  <c r="CS177" i="46"/>
  <c r="AD177" i="46" s="1"/>
  <c r="CR177" i="46"/>
  <c r="AC177" i="46" s="1"/>
  <c r="CQ177" i="46"/>
  <c r="CP177" i="46"/>
  <c r="CO177" i="46"/>
  <c r="Z177" i="46" s="1"/>
  <c r="CN177" i="46"/>
  <c r="CM177" i="46"/>
  <c r="X177" i="46" s="1"/>
  <c r="CL177" i="46"/>
  <c r="CK177" i="46"/>
  <c r="V177" i="46" s="1"/>
  <c r="CJ177" i="46"/>
  <c r="U177" i="46" s="1"/>
  <c r="CI177" i="46"/>
  <c r="CH177" i="46"/>
  <c r="CG177" i="46"/>
  <c r="CF177" i="46"/>
  <c r="Q177" i="46" s="1"/>
  <c r="CE177" i="46"/>
  <c r="P177" i="46" s="1"/>
  <c r="CD177" i="46"/>
  <c r="CC177" i="46"/>
  <c r="N177" i="46" s="1"/>
  <c r="CB177" i="46"/>
  <c r="CA177" i="46"/>
  <c r="L177" i="46" s="1"/>
  <c r="BZ177" i="46"/>
  <c r="BY177" i="46"/>
  <c r="BX177" i="46"/>
  <c r="I177" i="46" s="1"/>
  <c r="BW177" i="46"/>
  <c r="H177" i="46" s="1"/>
  <c r="BV177" i="46"/>
  <c r="BU177" i="46"/>
  <c r="F177" i="46" s="1"/>
  <c r="BT177" i="46"/>
  <c r="BS177" i="46"/>
  <c r="D177" i="46" s="1"/>
  <c r="B177" i="46"/>
  <c r="B177" i="44" s="1"/>
  <c r="A177" i="46"/>
  <c r="C177" i="46" s="1"/>
  <c r="C177" i="44" s="1"/>
  <c r="EF176" i="46"/>
  <c r="BQ176" i="46" s="1"/>
  <c r="EE176" i="46"/>
  <c r="BP176" i="46" s="1"/>
  <c r="ED176" i="46"/>
  <c r="BO176" i="44" s="1"/>
  <c r="EC176" i="46"/>
  <c r="EB176" i="46"/>
  <c r="BM176" i="46" s="1"/>
  <c r="EA176" i="46"/>
  <c r="DZ176" i="46"/>
  <c r="DY176" i="46"/>
  <c r="DX176" i="46"/>
  <c r="DW176" i="46"/>
  <c r="BH176" i="46" s="1"/>
  <c r="DV176" i="46"/>
  <c r="BG176" i="46" s="1"/>
  <c r="DU176" i="46"/>
  <c r="BF176" i="46" s="1"/>
  <c r="DT176" i="46"/>
  <c r="BE176" i="46" s="1"/>
  <c r="DS176" i="46"/>
  <c r="DR176" i="46"/>
  <c r="DQ176" i="46"/>
  <c r="DP176" i="46"/>
  <c r="DO176" i="46"/>
  <c r="AZ176" i="46" s="1"/>
  <c r="DN176" i="46"/>
  <c r="AY176" i="46" s="1"/>
  <c r="DM176" i="46"/>
  <c r="AX176" i="46" s="1"/>
  <c r="DL176" i="46"/>
  <c r="DK176" i="46"/>
  <c r="DJ176" i="46"/>
  <c r="DI176" i="46"/>
  <c r="AT176" i="46" s="1"/>
  <c r="DH176" i="46"/>
  <c r="AS176" i="46" s="1"/>
  <c r="DG176" i="46"/>
  <c r="DF176" i="46"/>
  <c r="AQ176" i="46" s="1"/>
  <c r="DE176" i="46"/>
  <c r="AP176" i="46" s="1"/>
  <c r="DD176" i="46"/>
  <c r="DC176" i="46"/>
  <c r="AN176" i="46" s="1"/>
  <c r="DB176" i="46"/>
  <c r="DA176" i="46"/>
  <c r="AL176" i="46" s="1"/>
  <c r="CZ176" i="46"/>
  <c r="AK176" i="46" s="1"/>
  <c r="CY176" i="46"/>
  <c r="CX176" i="46"/>
  <c r="AI176" i="46" s="1"/>
  <c r="CW176" i="46"/>
  <c r="AH176" i="46" s="1"/>
  <c r="CV176" i="46"/>
  <c r="CU176" i="46"/>
  <c r="AF176" i="46" s="1"/>
  <c r="CT176" i="46"/>
  <c r="CS176" i="46"/>
  <c r="CR176" i="46"/>
  <c r="AC176" i="46" s="1"/>
  <c r="CQ176" i="46"/>
  <c r="CP176" i="46"/>
  <c r="AA176" i="46" s="1"/>
  <c r="CO176" i="46"/>
  <c r="Z176" i="46" s="1"/>
  <c r="CN176" i="46"/>
  <c r="Y176" i="46" s="1"/>
  <c r="CM176" i="46"/>
  <c r="X176" i="46" s="1"/>
  <c r="CL176" i="46"/>
  <c r="CK176" i="46"/>
  <c r="V176" i="46" s="1"/>
  <c r="CJ176" i="46"/>
  <c r="U176" i="46" s="1"/>
  <c r="CI176" i="46"/>
  <c r="T176" i="46" s="1"/>
  <c r="CH176" i="46"/>
  <c r="S176" i="46" s="1"/>
  <c r="CG176" i="46"/>
  <c r="R176" i="46" s="1"/>
  <c r="CF176" i="46"/>
  <c r="Q176" i="46" s="1"/>
  <c r="CE176" i="46"/>
  <c r="CD176" i="46"/>
  <c r="CC176" i="46"/>
  <c r="N176" i="46" s="1"/>
  <c r="CB176" i="46"/>
  <c r="CA176" i="46"/>
  <c r="BZ176" i="46"/>
  <c r="BY176" i="46"/>
  <c r="J176" i="46" s="1"/>
  <c r="BX176" i="46"/>
  <c r="BW176" i="46"/>
  <c r="BV176" i="46"/>
  <c r="BU176" i="46"/>
  <c r="F176" i="46" s="1"/>
  <c r="BT176" i="46"/>
  <c r="E176" i="46" s="1"/>
  <c r="BS176" i="46"/>
  <c r="BO176" i="46"/>
  <c r="BN176" i="46"/>
  <c r="B176" i="46"/>
  <c r="B176" i="44" s="1"/>
  <c r="A176" i="46"/>
  <c r="A176" i="44" s="1"/>
  <c r="EF175" i="46"/>
  <c r="EE175" i="46"/>
  <c r="BP175" i="46" s="1"/>
  <c r="ED175" i="46"/>
  <c r="EC175" i="46"/>
  <c r="BN175" i="46" s="1"/>
  <c r="EB175" i="46"/>
  <c r="BM175" i="46" s="1"/>
  <c r="EA175" i="46"/>
  <c r="BL175" i="46" s="1"/>
  <c r="DZ175" i="46"/>
  <c r="DY175" i="46"/>
  <c r="BJ175" i="46" s="1"/>
  <c r="DX175" i="46"/>
  <c r="DW175" i="46"/>
  <c r="BH175" i="46" s="1"/>
  <c r="DV175" i="46"/>
  <c r="DU175" i="46"/>
  <c r="DT175" i="46"/>
  <c r="BE175" i="46" s="1"/>
  <c r="DS175" i="46"/>
  <c r="BD175" i="46" s="1"/>
  <c r="DR175" i="46"/>
  <c r="DQ175" i="46"/>
  <c r="DP175" i="46"/>
  <c r="DO175" i="46"/>
  <c r="AZ175" i="46" s="1"/>
  <c r="DN175" i="46"/>
  <c r="DM175" i="46"/>
  <c r="AX175" i="46" s="1"/>
  <c r="DL175" i="46"/>
  <c r="AW175" i="46" s="1"/>
  <c r="DK175" i="46"/>
  <c r="AV175" i="46" s="1"/>
  <c r="DJ175" i="46"/>
  <c r="AU175" i="46" s="1"/>
  <c r="DI175" i="46"/>
  <c r="DH175" i="46"/>
  <c r="DG175" i="46"/>
  <c r="AR175" i="46" s="1"/>
  <c r="DF175" i="46"/>
  <c r="DE175" i="46"/>
  <c r="DD175" i="46"/>
  <c r="AO175" i="46" s="1"/>
  <c r="DC175" i="46"/>
  <c r="AN175" i="46" s="1"/>
  <c r="DB175" i="46"/>
  <c r="AM175" i="46" s="1"/>
  <c r="DA175" i="46"/>
  <c r="AL175" i="46" s="1"/>
  <c r="CZ175" i="46"/>
  <c r="CY175" i="46"/>
  <c r="CX175" i="46"/>
  <c r="CW175" i="46"/>
  <c r="AH175" i="46" s="1"/>
  <c r="CV175" i="46"/>
  <c r="AG175" i="46" s="1"/>
  <c r="CU175" i="46"/>
  <c r="AF175" i="46" s="1"/>
  <c r="CT175" i="46"/>
  <c r="AE175" i="46" s="1"/>
  <c r="CS175" i="46"/>
  <c r="CR175" i="46"/>
  <c r="CQ175" i="46"/>
  <c r="AB175" i="46" s="1"/>
  <c r="CP175" i="46"/>
  <c r="CO175" i="46"/>
  <c r="Z175" i="46" s="1"/>
  <c r="CN175" i="46"/>
  <c r="CM175" i="46"/>
  <c r="X175" i="46" s="1"/>
  <c r="CL175" i="46"/>
  <c r="CK175" i="46"/>
  <c r="CJ175" i="46"/>
  <c r="CI175" i="46"/>
  <c r="CH175" i="46"/>
  <c r="CG175" i="46"/>
  <c r="CF175" i="46"/>
  <c r="Q175" i="46" s="1"/>
  <c r="CE175" i="46"/>
  <c r="P175" i="46" s="1"/>
  <c r="CD175" i="46"/>
  <c r="CC175" i="46"/>
  <c r="N175" i="46" s="1"/>
  <c r="CB175" i="46"/>
  <c r="CA175" i="46"/>
  <c r="L175" i="46" s="1"/>
  <c r="BZ175" i="46"/>
  <c r="BY175" i="46"/>
  <c r="J175" i="46" s="1"/>
  <c r="BX175" i="46"/>
  <c r="I175" i="46" s="1"/>
  <c r="BW175" i="46"/>
  <c r="H175" i="46" s="1"/>
  <c r="BV175" i="46"/>
  <c r="G175" i="46" s="1"/>
  <c r="BU175" i="46"/>
  <c r="F175" i="46" s="1"/>
  <c r="BT175" i="46"/>
  <c r="BS175" i="46"/>
  <c r="D175" i="46" s="1"/>
  <c r="B175" i="46"/>
  <c r="B175" i="44" s="1"/>
  <c r="A175" i="46"/>
  <c r="A175" i="44" s="1"/>
  <c r="EF174" i="46"/>
  <c r="BQ174" i="46" s="1"/>
  <c r="EE174" i="46"/>
  <c r="BP174" i="46" s="1"/>
  <c r="ED174" i="46"/>
  <c r="BO174" i="44" s="1"/>
  <c r="EC174" i="46"/>
  <c r="BN174" i="46" s="1"/>
  <c r="EB174" i="46"/>
  <c r="EA174" i="46"/>
  <c r="DZ174" i="46"/>
  <c r="DY174" i="46"/>
  <c r="BJ174" i="46" s="1"/>
  <c r="DX174" i="46"/>
  <c r="BI174" i="46" s="1"/>
  <c r="DW174" i="46"/>
  <c r="BH174" i="46" s="1"/>
  <c r="DV174" i="46"/>
  <c r="DU174" i="46"/>
  <c r="DT174" i="46"/>
  <c r="DS174" i="46"/>
  <c r="BD174" i="46" s="1"/>
  <c r="DR174" i="46"/>
  <c r="DQ174" i="46"/>
  <c r="BB174" i="46" s="1"/>
  <c r="DP174" i="46"/>
  <c r="BA174" i="46" s="1"/>
  <c r="DO174" i="46"/>
  <c r="AZ174" i="46" s="1"/>
  <c r="DN174" i="46"/>
  <c r="AY174" i="46" s="1"/>
  <c r="DM174" i="46"/>
  <c r="AX174" i="46" s="1"/>
  <c r="DL174" i="46"/>
  <c r="DK174" i="46"/>
  <c r="AV174" i="46" s="1"/>
  <c r="DJ174" i="46"/>
  <c r="DI174" i="46"/>
  <c r="AT174" i="46" s="1"/>
  <c r="DH174" i="46"/>
  <c r="DG174" i="46"/>
  <c r="AR174" i="46" s="1"/>
  <c r="DF174" i="46"/>
  <c r="AQ174" i="46" s="1"/>
  <c r="DE174" i="46"/>
  <c r="AP174" i="46" s="1"/>
  <c r="DD174" i="46"/>
  <c r="DC174" i="46"/>
  <c r="AN174" i="46" s="1"/>
  <c r="DB174" i="46"/>
  <c r="DA174" i="46"/>
  <c r="AL174" i="46" s="1"/>
  <c r="CZ174" i="46"/>
  <c r="AK174" i="46" s="1"/>
  <c r="CY174" i="46"/>
  <c r="AJ174" i="46" s="1"/>
  <c r="CX174" i="46"/>
  <c r="CW174" i="46"/>
  <c r="CV174" i="46"/>
  <c r="CU174" i="46"/>
  <c r="AF174" i="46" s="1"/>
  <c r="CT174" i="46"/>
  <c r="CS174" i="46"/>
  <c r="AD174" i="46" s="1"/>
  <c r="CR174" i="46"/>
  <c r="AC174" i="46" s="1"/>
  <c r="CQ174" i="46"/>
  <c r="AB174" i="46" s="1"/>
  <c r="CP174" i="46"/>
  <c r="CO174" i="46"/>
  <c r="CN174" i="46"/>
  <c r="CM174" i="46"/>
  <c r="CL174" i="46"/>
  <c r="CK174" i="46"/>
  <c r="V174" i="46" s="1"/>
  <c r="CJ174" i="46"/>
  <c r="U174" i="46" s="1"/>
  <c r="CI174" i="46"/>
  <c r="T174" i="46" s="1"/>
  <c r="CH174" i="46"/>
  <c r="CG174" i="46"/>
  <c r="R174" i="46" s="1"/>
  <c r="CF174" i="46"/>
  <c r="CE174" i="46"/>
  <c r="P174" i="46" s="1"/>
  <c r="CD174" i="46"/>
  <c r="CC174" i="46"/>
  <c r="CB174" i="46"/>
  <c r="M174" i="46" s="1"/>
  <c r="CA174" i="46"/>
  <c r="L174" i="46" s="1"/>
  <c r="BZ174" i="46"/>
  <c r="BY174" i="46"/>
  <c r="BX174" i="46"/>
  <c r="BW174" i="46"/>
  <c r="BV174" i="46"/>
  <c r="BU174" i="46"/>
  <c r="F174" i="46" s="1"/>
  <c r="BT174" i="46"/>
  <c r="E174" i="46" s="1"/>
  <c r="BS174" i="46"/>
  <c r="D174" i="46" s="1"/>
  <c r="BO174" i="46"/>
  <c r="B174" i="46"/>
  <c r="A174" i="46"/>
  <c r="C174" i="46" s="1"/>
  <c r="C174" i="44" s="1"/>
  <c r="EF173" i="46"/>
  <c r="EE173" i="46"/>
  <c r="ED173" i="46"/>
  <c r="EC173" i="46"/>
  <c r="BN173" i="46" s="1"/>
  <c r="EB173" i="46"/>
  <c r="BM173" i="46" s="1"/>
  <c r="EA173" i="46"/>
  <c r="BL173" i="46" s="1"/>
  <c r="DZ173" i="46"/>
  <c r="BK173" i="46" s="1"/>
  <c r="DY173" i="46"/>
  <c r="DX173" i="46"/>
  <c r="BI173" i="46" s="1"/>
  <c r="DW173" i="46"/>
  <c r="DV173" i="46"/>
  <c r="BG173" i="46" s="1"/>
  <c r="DU173" i="46"/>
  <c r="BF173" i="46" s="1"/>
  <c r="DT173" i="46"/>
  <c r="BE173" i="46" s="1"/>
  <c r="DS173" i="46"/>
  <c r="BD173" i="46" s="1"/>
  <c r="DR173" i="46"/>
  <c r="BC173" i="46" s="1"/>
  <c r="DQ173" i="46"/>
  <c r="DP173" i="46"/>
  <c r="BA173" i="46" s="1"/>
  <c r="DO173" i="46"/>
  <c r="DN173" i="46"/>
  <c r="AY173" i="46" s="1"/>
  <c r="DM173" i="46"/>
  <c r="AX173" i="46" s="1"/>
  <c r="DL173" i="46"/>
  <c r="AW173" i="46" s="1"/>
  <c r="DK173" i="46"/>
  <c r="DJ173" i="46"/>
  <c r="AU173" i="46" s="1"/>
  <c r="DI173" i="46"/>
  <c r="DH173" i="46"/>
  <c r="AS173" i="46" s="1"/>
  <c r="DG173" i="46"/>
  <c r="DF173" i="46"/>
  <c r="AQ173" i="46" s="1"/>
  <c r="DE173" i="46"/>
  <c r="AP173" i="46" s="1"/>
  <c r="DD173" i="46"/>
  <c r="AO173" i="46" s="1"/>
  <c r="DC173" i="46"/>
  <c r="DB173" i="46"/>
  <c r="DA173" i="46"/>
  <c r="CZ173" i="46"/>
  <c r="AK173" i="46" s="1"/>
  <c r="CY173" i="46"/>
  <c r="CX173" i="46"/>
  <c r="AI173" i="46" s="1"/>
  <c r="CW173" i="46"/>
  <c r="AH173" i="46" s="1"/>
  <c r="CV173" i="46"/>
  <c r="AG173" i="46" s="1"/>
  <c r="CU173" i="46"/>
  <c r="CT173" i="46"/>
  <c r="AE173" i="46" s="1"/>
  <c r="CS173" i="46"/>
  <c r="CR173" i="46"/>
  <c r="AC173" i="46" s="1"/>
  <c r="CQ173" i="46"/>
  <c r="CP173" i="46"/>
  <c r="CO173" i="46"/>
  <c r="Z173" i="46" s="1"/>
  <c r="CN173" i="46"/>
  <c r="Y173" i="46" s="1"/>
  <c r="CM173" i="46"/>
  <c r="CL173" i="46"/>
  <c r="CK173" i="46"/>
  <c r="CJ173" i="46"/>
  <c r="U173" i="46" s="1"/>
  <c r="CI173" i="46"/>
  <c r="CH173" i="46"/>
  <c r="S173" i="46" s="1"/>
  <c r="CG173" i="46"/>
  <c r="R173" i="46" s="1"/>
  <c r="CF173" i="46"/>
  <c r="Q173" i="46" s="1"/>
  <c r="CE173" i="46"/>
  <c r="P173" i="46" s="1"/>
  <c r="CD173" i="46"/>
  <c r="O173" i="46" s="1"/>
  <c r="CC173" i="46"/>
  <c r="CB173" i="46"/>
  <c r="M173" i="46" s="1"/>
  <c r="CA173" i="46"/>
  <c r="BZ173" i="46"/>
  <c r="BY173" i="46"/>
  <c r="J173" i="46" s="1"/>
  <c r="BX173" i="46"/>
  <c r="I173" i="46" s="1"/>
  <c r="BW173" i="46"/>
  <c r="BV173" i="46"/>
  <c r="BU173" i="46"/>
  <c r="BT173" i="46"/>
  <c r="E173" i="46" s="1"/>
  <c r="BS173" i="46"/>
  <c r="B173" i="46"/>
  <c r="B173" i="44" s="1"/>
  <c r="A173" i="46"/>
  <c r="A173" i="44" s="1"/>
  <c r="EF172" i="46"/>
  <c r="BQ172" i="46" s="1"/>
  <c r="EE172" i="46"/>
  <c r="ED172" i="46"/>
  <c r="EC172" i="46"/>
  <c r="EB172" i="46"/>
  <c r="EA172" i="46"/>
  <c r="DZ172" i="46"/>
  <c r="DY172" i="46"/>
  <c r="BJ172" i="46" s="1"/>
  <c r="DX172" i="46"/>
  <c r="BI172" i="46" s="1"/>
  <c r="DW172" i="46"/>
  <c r="DV172" i="46"/>
  <c r="DU172" i="46"/>
  <c r="DT172" i="46"/>
  <c r="BE172" i="46" s="1"/>
  <c r="DS172" i="46"/>
  <c r="DR172" i="46"/>
  <c r="DQ172" i="46"/>
  <c r="BB172" i="46" s="1"/>
  <c r="DP172" i="46"/>
  <c r="BA172" i="46" s="1"/>
  <c r="DO172" i="46"/>
  <c r="DN172" i="46"/>
  <c r="DM172" i="46"/>
  <c r="DL172" i="46"/>
  <c r="DK172" i="46"/>
  <c r="DJ172" i="46"/>
  <c r="AU172" i="46" s="1"/>
  <c r="DI172" i="46"/>
  <c r="AT172" i="46" s="1"/>
  <c r="DH172" i="46"/>
  <c r="AS172" i="46" s="1"/>
  <c r="DG172" i="46"/>
  <c r="AR172" i="46" s="1"/>
  <c r="DF172" i="46"/>
  <c r="DE172" i="46"/>
  <c r="DD172" i="46"/>
  <c r="AO172" i="46" s="1"/>
  <c r="DC172" i="46"/>
  <c r="DB172" i="46"/>
  <c r="DA172" i="46"/>
  <c r="AL172" i="46" s="1"/>
  <c r="CZ172" i="46"/>
  <c r="AK172" i="46" s="1"/>
  <c r="CY172" i="46"/>
  <c r="CX172" i="46"/>
  <c r="CW172" i="46"/>
  <c r="CV172" i="46"/>
  <c r="CU172" i="46"/>
  <c r="CT172" i="46"/>
  <c r="CS172" i="46"/>
  <c r="AD172" i="46" s="1"/>
  <c r="CR172" i="46"/>
  <c r="AC172" i="46" s="1"/>
  <c r="CQ172" i="46"/>
  <c r="AB172" i="46" s="1"/>
  <c r="CP172" i="46"/>
  <c r="AA172" i="46" s="1"/>
  <c r="CO172" i="46"/>
  <c r="CN172" i="46"/>
  <c r="Y172" i="46" s="1"/>
  <c r="CM172" i="46"/>
  <c r="CL172" i="46"/>
  <c r="W172" i="46" s="1"/>
  <c r="CK172" i="46"/>
  <c r="V172" i="46" s="1"/>
  <c r="CJ172" i="46"/>
  <c r="U172" i="46" s="1"/>
  <c r="CI172" i="46"/>
  <c r="CH172" i="46"/>
  <c r="CG172" i="46"/>
  <c r="CF172" i="46"/>
  <c r="Q172" i="46" s="1"/>
  <c r="CE172" i="46"/>
  <c r="CD172" i="46"/>
  <c r="O172" i="46" s="1"/>
  <c r="CC172" i="46"/>
  <c r="N172" i="46" s="1"/>
  <c r="CB172" i="46"/>
  <c r="M172" i="46" s="1"/>
  <c r="CA172" i="46"/>
  <c r="BZ172" i="46"/>
  <c r="K172" i="46" s="1"/>
  <c r="BY172" i="46"/>
  <c r="BX172" i="46"/>
  <c r="I172" i="46" s="1"/>
  <c r="BW172" i="46"/>
  <c r="BV172" i="46"/>
  <c r="BU172" i="46"/>
  <c r="F172" i="46" s="1"/>
  <c r="BT172" i="46"/>
  <c r="E172" i="46" s="1"/>
  <c r="BS172" i="46"/>
  <c r="B172" i="46"/>
  <c r="B172" i="44" s="1"/>
  <c r="A172" i="46"/>
  <c r="C172" i="46" s="1"/>
  <c r="C172" i="44" s="1"/>
  <c r="EF171" i="46"/>
  <c r="BQ171" i="46" s="1"/>
  <c r="EE171" i="46"/>
  <c r="ED171" i="46"/>
  <c r="EC171" i="46"/>
  <c r="BN171" i="46" s="1"/>
  <c r="EB171" i="46"/>
  <c r="BM171" i="46" s="1"/>
  <c r="EA171" i="46"/>
  <c r="DZ171" i="46"/>
  <c r="DY171" i="46"/>
  <c r="DX171" i="46"/>
  <c r="BI171" i="46" s="1"/>
  <c r="DW171" i="46"/>
  <c r="DV171" i="46"/>
  <c r="BG171" i="46" s="1"/>
  <c r="DU171" i="46"/>
  <c r="BF171" i="46" s="1"/>
  <c r="DT171" i="46"/>
  <c r="BE171" i="46" s="1"/>
  <c r="DS171" i="46"/>
  <c r="BD171" i="46" s="1"/>
  <c r="DR171" i="46"/>
  <c r="DQ171" i="46"/>
  <c r="DP171" i="46"/>
  <c r="DO171" i="46"/>
  <c r="DN171" i="46"/>
  <c r="AY171" i="46" s="1"/>
  <c r="DM171" i="46"/>
  <c r="AX171" i="46" s="1"/>
  <c r="DL171" i="46"/>
  <c r="AW171" i="46" s="1"/>
  <c r="DK171" i="46"/>
  <c r="AV171" i="46" s="1"/>
  <c r="DJ171" i="46"/>
  <c r="AU171" i="46" s="1"/>
  <c r="DI171" i="46"/>
  <c r="DH171" i="46"/>
  <c r="DG171" i="46"/>
  <c r="DF171" i="46"/>
  <c r="DE171" i="46"/>
  <c r="DD171" i="46"/>
  <c r="AO171" i="46" s="1"/>
  <c r="DC171" i="46"/>
  <c r="AN171" i="46" s="1"/>
  <c r="DB171" i="46"/>
  <c r="AM171" i="46" s="1"/>
  <c r="DA171" i="46"/>
  <c r="AL171" i="46" s="1"/>
  <c r="CZ171" i="46"/>
  <c r="CY171" i="46"/>
  <c r="CX171" i="46"/>
  <c r="AI171" i="46" s="1"/>
  <c r="CW171" i="46"/>
  <c r="AH171" i="46" s="1"/>
  <c r="CV171" i="46"/>
  <c r="AG171" i="46" s="1"/>
  <c r="CU171" i="46"/>
  <c r="CT171" i="46"/>
  <c r="AE171" i="46" s="1"/>
  <c r="CS171" i="46"/>
  <c r="CR171" i="46"/>
  <c r="AC171" i="46" s="1"/>
  <c r="CQ171" i="46"/>
  <c r="CP171" i="46"/>
  <c r="AA171" i="46" s="1"/>
  <c r="CO171" i="46"/>
  <c r="Z171" i="46" s="1"/>
  <c r="CN171" i="46"/>
  <c r="Y171" i="46" s="1"/>
  <c r="CM171" i="46"/>
  <c r="CL171" i="46"/>
  <c r="CK171" i="46"/>
  <c r="CJ171" i="46"/>
  <c r="U171" i="46" s="1"/>
  <c r="CI171" i="46"/>
  <c r="CH171" i="46"/>
  <c r="CG171" i="46"/>
  <c r="R171" i="46" s="1"/>
  <c r="CF171" i="46"/>
  <c r="Q171" i="46" s="1"/>
  <c r="CE171" i="46"/>
  <c r="CD171" i="46"/>
  <c r="O171" i="46" s="1"/>
  <c r="CC171" i="46"/>
  <c r="CB171" i="46"/>
  <c r="CA171" i="46"/>
  <c r="BZ171" i="46"/>
  <c r="K171" i="46" s="1"/>
  <c r="BY171" i="46"/>
  <c r="J171" i="46" s="1"/>
  <c r="BX171" i="46"/>
  <c r="I171" i="46" s="1"/>
  <c r="BW171" i="46"/>
  <c r="H171" i="46" s="1"/>
  <c r="BV171" i="46"/>
  <c r="G171" i="46" s="1"/>
  <c r="BU171" i="46"/>
  <c r="BT171" i="46"/>
  <c r="BS171" i="46"/>
  <c r="B171" i="46"/>
  <c r="B171" i="44" s="1"/>
  <c r="A171" i="46"/>
  <c r="EF170" i="46"/>
  <c r="BQ170" i="46" s="1"/>
  <c r="EE170" i="46"/>
  <c r="BP170" i="46" s="1"/>
  <c r="ED170" i="46"/>
  <c r="EC170" i="46"/>
  <c r="EB170" i="46"/>
  <c r="EA170" i="46"/>
  <c r="DZ170" i="46"/>
  <c r="BK170" i="46" s="1"/>
  <c r="DY170" i="46"/>
  <c r="BJ170" i="46" s="1"/>
  <c r="DX170" i="46"/>
  <c r="BI170" i="46" s="1"/>
  <c r="DW170" i="46"/>
  <c r="BH170" i="46" s="1"/>
  <c r="DV170" i="46"/>
  <c r="BG170" i="46" s="1"/>
  <c r="DU170" i="46"/>
  <c r="DT170" i="46"/>
  <c r="BE170" i="46" s="1"/>
  <c r="DS170" i="46"/>
  <c r="BD170" i="46" s="1"/>
  <c r="DR170" i="46"/>
  <c r="BC170" i="46" s="1"/>
  <c r="DQ170" i="46"/>
  <c r="DP170" i="46"/>
  <c r="DO170" i="46"/>
  <c r="DN170" i="46"/>
  <c r="AY170" i="46" s="1"/>
  <c r="DM170" i="46"/>
  <c r="DL170" i="46"/>
  <c r="AW170" i="46" s="1"/>
  <c r="DK170" i="46"/>
  <c r="DJ170" i="46"/>
  <c r="AU170" i="46" s="1"/>
  <c r="DI170" i="46"/>
  <c r="AT170" i="46" s="1"/>
  <c r="DH170" i="46"/>
  <c r="AS170" i="46" s="1"/>
  <c r="DG170" i="46"/>
  <c r="DF170" i="46"/>
  <c r="AQ170" i="46" s="1"/>
  <c r="DE170" i="46"/>
  <c r="DD170" i="46"/>
  <c r="AO170" i="46" s="1"/>
  <c r="DC170" i="46"/>
  <c r="AN170" i="46" s="1"/>
  <c r="DB170" i="46"/>
  <c r="DA170" i="46"/>
  <c r="AL170" i="46" s="1"/>
  <c r="CZ170" i="46"/>
  <c r="AK170" i="46" s="1"/>
  <c r="CY170" i="46"/>
  <c r="CX170" i="46"/>
  <c r="AI170" i="46" s="1"/>
  <c r="CW170" i="46"/>
  <c r="CV170" i="46"/>
  <c r="CU170" i="46"/>
  <c r="AF170" i="46" s="1"/>
  <c r="CT170" i="46"/>
  <c r="AE170" i="46" s="1"/>
  <c r="CS170" i="46"/>
  <c r="AD170" i="46" s="1"/>
  <c r="CR170" i="46"/>
  <c r="AC170" i="46" s="1"/>
  <c r="CQ170" i="46"/>
  <c r="CP170" i="46"/>
  <c r="CO170" i="46"/>
  <c r="CN170" i="46"/>
  <c r="Y170" i="46" s="1"/>
  <c r="CM170" i="46"/>
  <c r="X170" i="46" s="1"/>
  <c r="CL170" i="46"/>
  <c r="W170" i="46" s="1"/>
  <c r="CK170" i="46"/>
  <c r="V170" i="46" s="1"/>
  <c r="CJ170" i="46"/>
  <c r="U170" i="46" s="1"/>
  <c r="CI170" i="46"/>
  <c r="T170" i="46" s="1"/>
  <c r="CH170" i="46"/>
  <c r="S170" i="46" s="1"/>
  <c r="CG170" i="46"/>
  <c r="CF170" i="46"/>
  <c r="Q170" i="46" s="1"/>
  <c r="CE170" i="46"/>
  <c r="CD170" i="46"/>
  <c r="CC170" i="46"/>
  <c r="N170" i="46" s="1"/>
  <c r="CB170" i="46"/>
  <c r="CA170" i="46"/>
  <c r="L170" i="46" s="1"/>
  <c r="BZ170" i="46"/>
  <c r="BY170" i="46"/>
  <c r="BX170" i="46"/>
  <c r="I170" i="46" s="1"/>
  <c r="BW170" i="46"/>
  <c r="H170" i="46" s="1"/>
  <c r="BV170" i="46"/>
  <c r="G170" i="46" s="1"/>
  <c r="BU170" i="46"/>
  <c r="F170" i="46" s="1"/>
  <c r="BT170" i="46"/>
  <c r="E170" i="46" s="1"/>
  <c r="BS170" i="46"/>
  <c r="B170" i="46"/>
  <c r="A170" i="46"/>
  <c r="C170" i="46" s="1"/>
  <c r="C170" i="44" s="1"/>
  <c r="EF169" i="46"/>
  <c r="BQ169" i="46" s="1"/>
  <c r="EE169" i="46"/>
  <c r="ED169" i="46"/>
  <c r="BO169" i="44" s="1"/>
  <c r="EC169" i="46"/>
  <c r="BN169" i="44" s="1"/>
  <c r="EB169" i="46"/>
  <c r="EA169" i="46"/>
  <c r="BL169" i="46" s="1"/>
  <c r="DZ169" i="46"/>
  <c r="BK169" i="46" s="1"/>
  <c r="DY169" i="46"/>
  <c r="DX169" i="46"/>
  <c r="BI169" i="46" s="1"/>
  <c r="DW169" i="46"/>
  <c r="DV169" i="46"/>
  <c r="DU169" i="46"/>
  <c r="BF169" i="46" s="1"/>
  <c r="DT169" i="46"/>
  <c r="BE169" i="46" s="1"/>
  <c r="DS169" i="46"/>
  <c r="DR169" i="46"/>
  <c r="BC169" i="46" s="1"/>
  <c r="DQ169" i="46"/>
  <c r="DP169" i="46"/>
  <c r="DO169" i="46"/>
  <c r="DN169" i="46"/>
  <c r="AY169" i="46" s="1"/>
  <c r="DM169" i="46"/>
  <c r="AX169" i="46" s="1"/>
  <c r="DL169" i="46"/>
  <c r="DK169" i="46"/>
  <c r="AV169" i="46" s="1"/>
  <c r="DJ169" i="46"/>
  <c r="DI169" i="46"/>
  <c r="DH169" i="46"/>
  <c r="AS169" i="46" s="1"/>
  <c r="DG169" i="46"/>
  <c r="DF169" i="46"/>
  <c r="AQ169" i="46" s="1"/>
  <c r="DE169" i="46"/>
  <c r="AP169" i="46" s="1"/>
  <c r="DD169" i="46"/>
  <c r="AO169" i="46" s="1"/>
  <c r="DC169" i="46"/>
  <c r="AN169" i="46" s="1"/>
  <c r="DB169" i="46"/>
  <c r="AM169" i="46" s="1"/>
  <c r="DA169" i="46"/>
  <c r="CZ169" i="46"/>
  <c r="CY169" i="46"/>
  <c r="CX169" i="46"/>
  <c r="CW169" i="46"/>
  <c r="AH169" i="46" s="1"/>
  <c r="CV169" i="46"/>
  <c r="AG169" i="46" s="1"/>
  <c r="CU169" i="46"/>
  <c r="CT169" i="46"/>
  <c r="AE169" i="46" s="1"/>
  <c r="CS169" i="46"/>
  <c r="CR169" i="46"/>
  <c r="AC169" i="46" s="1"/>
  <c r="CQ169" i="46"/>
  <c r="CP169" i="46"/>
  <c r="AA169" i="46" s="1"/>
  <c r="CO169" i="46"/>
  <c r="Z169" i="46" s="1"/>
  <c r="CN169" i="46"/>
  <c r="Y169" i="46" s="1"/>
  <c r="CM169" i="46"/>
  <c r="CL169" i="46"/>
  <c r="CK169" i="46"/>
  <c r="CJ169" i="46"/>
  <c r="U169" i="46" s="1"/>
  <c r="CI169" i="46"/>
  <c r="CH169" i="46"/>
  <c r="S169" i="46" s="1"/>
  <c r="CG169" i="46"/>
  <c r="R169" i="46" s="1"/>
  <c r="CF169" i="46"/>
  <c r="Q169" i="46" s="1"/>
  <c r="CE169" i="46"/>
  <c r="CD169" i="46"/>
  <c r="CC169" i="46"/>
  <c r="CB169" i="46"/>
  <c r="M169" i="46" s="1"/>
  <c r="CA169" i="46"/>
  <c r="BZ169" i="46"/>
  <c r="BY169" i="46"/>
  <c r="J169" i="46" s="1"/>
  <c r="BX169" i="46"/>
  <c r="I169" i="46" s="1"/>
  <c r="BW169" i="46"/>
  <c r="BV169" i="46"/>
  <c r="G169" i="46" s="1"/>
  <c r="BU169" i="46"/>
  <c r="BT169" i="46"/>
  <c r="E169" i="46" s="1"/>
  <c r="BS169" i="46"/>
  <c r="BO169" i="46"/>
  <c r="BN169" i="46"/>
  <c r="BM169" i="46"/>
  <c r="B169" i="46"/>
  <c r="B169" i="44" s="1"/>
  <c r="A169" i="46"/>
  <c r="C169" i="46" s="1"/>
  <c r="C169" i="44" s="1"/>
  <c r="EF168" i="46"/>
  <c r="BQ168" i="46" s="1"/>
  <c r="EE168" i="46"/>
  <c r="ED168" i="46"/>
  <c r="EC168" i="46"/>
  <c r="BN168" i="46" s="1"/>
  <c r="EB168" i="46"/>
  <c r="BM168" i="46" s="1"/>
  <c r="EA168" i="46"/>
  <c r="BL168" i="46" s="1"/>
  <c r="DZ168" i="46"/>
  <c r="BK168" i="46" s="1"/>
  <c r="DY168" i="46"/>
  <c r="BJ168" i="46" s="1"/>
  <c r="DX168" i="46"/>
  <c r="DW168" i="46"/>
  <c r="BH168" i="46" s="1"/>
  <c r="DV168" i="46"/>
  <c r="DU168" i="46"/>
  <c r="BF168" i="46" s="1"/>
  <c r="DT168" i="46"/>
  <c r="BE168" i="46" s="1"/>
  <c r="DS168" i="46"/>
  <c r="BD168" i="46" s="1"/>
  <c r="DR168" i="46"/>
  <c r="BC168" i="46" s="1"/>
  <c r="DQ168" i="46"/>
  <c r="DP168" i="46"/>
  <c r="DO168" i="46"/>
  <c r="DN168" i="46"/>
  <c r="DM168" i="46"/>
  <c r="DL168" i="46"/>
  <c r="AW168" i="46" s="1"/>
  <c r="DK168" i="46"/>
  <c r="AV168" i="46" s="1"/>
  <c r="DJ168" i="46"/>
  <c r="DI168" i="46"/>
  <c r="AT168" i="46" s="1"/>
  <c r="DH168" i="46"/>
  <c r="DG168" i="46"/>
  <c r="AR168" i="46" s="1"/>
  <c r="DF168" i="46"/>
  <c r="DE168" i="46"/>
  <c r="DD168" i="46"/>
  <c r="DC168" i="46"/>
  <c r="AN168" i="46" s="1"/>
  <c r="DB168" i="46"/>
  <c r="AM168" i="46" s="1"/>
  <c r="DA168" i="46"/>
  <c r="AL168" i="46" s="1"/>
  <c r="CZ168" i="46"/>
  <c r="CY168" i="46"/>
  <c r="CX168" i="46"/>
  <c r="CW168" i="46"/>
  <c r="AH168" i="46" s="1"/>
  <c r="CV168" i="46"/>
  <c r="AG168" i="46" s="1"/>
  <c r="CU168" i="46"/>
  <c r="AF168" i="46" s="1"/>
  <c r="CT168" i="46"/>
  <c r="CS168" i="46"/>
  <c r="CR168" i="46"/>
  <c r="CQ168" i="46"/>
  <c r="AB168" i="46" s="1"/>
  <c r="CP168" i="46"/>
  <c r="CO168" i="46"/>
  <c r="CN168" i="46"/>
  <c r="Y168" i="46" s="1"/>
  <c r="CM168" i="46"/>
  <c r="X168" i="46" s="1"/>
  <c r="CL168" i="46"/>
  <c r="W168" i="46" s="1"/>
  <c r="CK168" i="46"/>
  <c r="CJ168" i="46"/>
  <c r="CI168" i="46"/>
  <c r="CH168" i="46"/>
  <c r="CG168" i="46"/>
  <c r="CF168" i="46"/>
  <c r="Q168" i="46" s="1"/>
  <c r="CE168" i="46"/>
  <c r="P168" i="46" s="1"/>
  <c r="CD168" i="46"/>
  <c r="O168" i="46" s="1"/>
  <c r="CC168" i="46"/>
  <c r="N168" i="46" s="1"/>
  <c r="CB168" i="46"/>
  <c r="CA168" i="46"/>
  <c r="L168" i="46" s="1"/>
  <c r="BZ168" i="46"/>
  <c r="BY168" i="46"/>
  <c r="J168" i="46" s="1"/>
  <c r="BX168" i="46"/>
  <c r="I168" i="46" s="1"/>
  <c r="BW168" i="46"/>
  <c r="H168" i="46" s="1"/>
  <c r="BV168" i="46"/>
  <c r="G168" i="46" s="1"/>
  <c r="BU168" i="46"/>
  <c r="BT168" i="46"/>
  <c r="BS168" i="46"/>
  <c r="D168" i="46" s="1"/>
  <c r="B168" i="46"/>
  <c r="B168" i="44" s="1"/>
  <c r="A168" i="46"/>
  <c r="C168" i="46" s="1"/>
  <c r="C168" i="44" s="1"/>
  <c r="EF167" i="46"/>
  <c r="BQ167" i="46" s="1"/>
  <c r="EE167" i="46"/>
  <c r="BP167" i="46" s="1"/>
  <c r="ED167" i="46"/>
  <c r="EC167" i="46"/>
  <c r="BN167" i="46" s="1"/>
  <c r="EB167" i="46"/>
  <c r="EA167" i="46"/>
  <c r="DZ167" i="46"/>
  <c r="BK167" i="46" s="1"/>
  <c r="DY167" i="46"/>
  <c r="BJ167" i="46" s="1"/>
  <c r="DX167" i="46"/>
  <c r="BI167" i="46" s="1"/>
  <c r="DW167" i="46"/>
  <c r="BH167" i="46" s="1"/>
  <c r="DV167" i="46"/>
  <c r="BG167" i="46" s="1"/>
  <c r="DU167" i="46"/>
  <c r="DT167" i="46"/>
  <c r="DS167" i="46"/>
  <c r="DR167" i="46"/>
  <c r="BC167" i="46" s="1"/>
  <c r="DQ167" i="46"/>
  <c r="BB167" i="46" s="1"/>
  <c r="DP167" i="46"/>
  <c r="BA167" i="46" s="1"/>
  <c r="DO167" i="46"/>
  <c r="AZ167" i="46" s="1"/>
  <c r="DN167" i="46"/>
  <c r="DM167" i="46"/>
  <c r="DL167" i="46"/>
  <c r="DK167" i="46"/>
  <c r="DJ167" i="46"/>
  <c r="DI167" i="46"/>
  <c r="DH167" i="46"/>
  <c r="AS167" i="46" s="1"/>
  <c r="DG167" i="46"/>
  <c r="AR167" i="46" s="1"/>
  <c r="DF167" i="46"/>
  <c r="AQ167" i="46" s="1"/>
  <c r="DE167" i="46"/>
  <c r="AP167" i="46" s="1"/>
  <c r="DD167" i="46"/>
  <c r="DC167" i="46"/>
  <c r="DB167" i="46"/>
  <c r="DA167" i="46"/>
  <c r="AL167" i="46" s="1"/>
  <c r="CZ167" i="46"/>
  <c r="AK167" i="46" s="1"/>
  <c r="CY167" i="46"/>
  <c r="CX167" i="46"/>
  <c r="CW167" i="46"/>
  <c r="AH167" i="46" s="1"/>
  <c r="CV167" i="46"/>
  <c r="CU167" i="46"/>
  <c r="CT167" i="46"/>
  <c r="AE167" i="46" s="1"/>
  <c r="CS167" i="46"/>
  <c r="AD167" i="46" s="1"/>
  <c r="CR167" i="46"/>
  <c r="AC167" i="46" s="1"/>
  <c r="CQ167" i="46"/>
  <c r="AB167" i="46" s="1"/>
  <c r="CP167" i="46"/>
  <c r="AA167" i="46" s="1"/>
  <c r="CO167" i="46"/>
  <c r="Z167" i="46" s="1"/>
  <c r="CN167" i="46"/>
  <c r="CM167" i="46"/>
  <c r="CL167" i="46"/>
  <c r="W167" i="46" s="1"/>
  <c r="CK167" i="46"/>
  <c r="V167" i="46" s="1"/>
  <c r="CJ167" i="46"/>
  <c r="CI167" i="46"/>
  <c r="CH167" i="46"/>
  <c r="S167" i="46" s="1"/>
  <c r="CG167" i="46"/>
  <c r="CF167" i="46"/>
  <c r="CE167" i="46"/>
  <c r="CD167" i="46"/>
  <c r="O167" i="46" s="1"/>
  <c r="CC167" i="46"/>
  <c r="N167" i="46" s="1"/>
  <c r="CB167" i="46"/>
  <c r="M167" i="46" s="1"/>
  <c r="CA167" i="46"/>
  <c r="L167" i="46" s="1"/>
  <c r="BZ167" i="46"/>
  <c r="BY167" i="46"/>
  <c r="BX167" i="46"/>
  <c r="BW167" i="46"/>
  <c r="BV167" i="46"/>
  <c r="G167" i="46" s="1"/>
  <c r="BU167" i="46"/>
  <c r="F167" i="46" s="1"/>
  <c r="BT167" i="46"/>
  <c r="E167" i="46" s="1"/>
  <c r="BS167" i="46"/>
  <c r="B167" i="46"/>
  <c r="B167" i="44" s="1"/>
  <c r="A167" i="46"/>
  <c r="EF166" i="46"/>
  <c r="BQ166" i="46" s="1"/>
  <c r="EE166" i="46"/>
  <c r="ED166" i="46"/>
  <c r="BO166" i="44" s="1"/>
  <c r="EC166" i="46"/>
  <c r="BN166" i="46" s="1"/>
  <c r="EB166" i="46"/>
  <c r="BM166" i="46" s="1"/>
  <c r="EA166" i="46"/>
  <c r="BL166" i="46" s="1"/>
  <c r="DZ166" i="46"/>
  <c r="BK166" i="46" s="1"/>
  <c r="DY166" i="46"/>
  <c r="DX166" i="46"/>
  <c r="DW166" i="46"/>
  <c r="DV166" i="46"/>
  <c r="BG166" i="46" s="1"/>
  <c r="DU166" i="46"/>
  <c r="BF166" i="46" s="1"/>
  <c r="DT166" i="46"/>
  <c r="BE166" i="46" s="1"/>
  <c r="DS166" i="46"/>
  <c r="BD166" i="46" s="1"/>
  <c r="DR166" i="46"/>
  <c r="BC166" i="46" s="1"/>
  <c r="DQ166" i="46"/>
  <c r="BB166" i="46" s="1"/>
  <c r="DP166" i="46"/>
  <c r="DO166" i="46"/>
  <c r="DN166" i="46"/>
  <c r="DM166" i="46"/>
  <c r="AX166" i="46" s="1"/>
  <c r="DL166" i="46"/>
  <c r="AW166" i="46" s="1"/>
  <c r="DK166" i="46"/>
  <c r="AV166" i="46" s="1"/>
  <c r="DJ166" i="46"/>
  <c r="DI166" i="46"/>
  <c r="AT166" i="46" s="1"/>
  <c r="DH166" i="46"/>
  <c r="DG166" i="46"/>
  <c r="DF166" i="46"/>
  <c r="AQ166" i="46" s="1"/>
  <c r="DE166" i="46"/>
  <c r="DD166" i="46"/>
  <c r="AO166" i="46" s="1"/>
  <c r="DC166" i="46"/>
  <c r="AN166" i="46" s="1"/>
  <c r="DB166" i="46"/>
  <c r="AM166" i="46" s="1"/>
  <c r="DA166" i="46"/>
  <c r="AL166" i="46" s="1"/>
  <c r="CZ166" i="46"/>
  <c r="CY166" i="46"/>
  <c r="CX166" i="46"/>
  <c r="AI166" i="46" s="1"/>
  <c r="CW166" i="46"/>
  <c r="AH166" i="46" s="1"/>
  <c r="CV166" i="46"/>
  <c r="AG166" i="46" s="1"/>
  <c r="CU166" i="46"/>
  <c r="AF166" i="46" s="1"/>
  <c r="CT166" i="46"/>
  <c r="AE166" i="46" s="1"/>
  <c r="CS166" i="46"/>
  <c r="CR166" i="46"/>
  <c r="CQ166" i="46"/>
  <c r="CP166" i="46"/>
  <c r="AA166" i="46" s="1"/>
  <c r="CO166" i="46"/>
  <c r="CN166" i="46"/>
  <c r="Y166" i="46" s="1"/>
  <c r="CM166" i="46"/>
  <c r="X166" i="46" s="1"/>
  <c r="CL166" i="46"/>
  <c r="CK166" i="46"/>
  <c r="CJ166" i="46"/>
  <c r="CI166" i="46"/>
  <c r="CH166" i="46"/>
  <c r="S166" i="46" s="1"/>
  <c r="CG166" i="46"/>
  <c r="R166" i="46" s="1"/>
  <c r="CF166" i="46"/>
  <c r="Q166" i="46" s="1"/>
  <c r="CE166" i="46"/>
  <c r="CD166" i="46"/>
  <c r="O166" i="46" s="1"/>
  <c r="CC166" i="46"/>
  <c r="N166" i="46" s="1"/>
  <c r="CB166" i="46"/>
  <c r="CA166" i="46"/>
  <c r="L166" i="46" s="1"/>
  <c r="BZ166" i="46"/>
  <c r="K166" i="46" s="1"/>
  <c r="BY166" i="46"/>
  <c r="J166" i="46" s="1"/>
  <c r="BX166" i="46"/>
  <c r="I166" i="46" s="1"/>
  <c r="BW166" i="46"/>
  <c r="H166" i="46" s="1"/>
  <c r="BV166" i="46"/>
  <c r="G166" i="46" s="1"/>
  <c r="BU166" i="46"/>
  <c r="F166" i="46" s="1"/>
  <c r="BT166" i="46"/>
  <c r="BS166" i="46"/>
  <c r="D166" i="46" s="1"/>
  <c r="BO166" i="46"/>
  <c r="B166" i="46"/>
  <c r="B166" i="44" s="1"/>
  <c r="A166" i="46"/>
  <c r="EF165" i="46"/>
  <c r="BQ165" i="46" s="1"/>
  <c r="EE165" i="46"/>
  <c r="BP165" i="46" s="1"/>
  <c r="ED165" i="46"/>
  <c r="BO165" i="44" s="1"/>
  <c r="EC165" i="46"/>
  <c r="BN165" i="44" s="1"/>
  <c r="EB165" i="46"/>
  <c r="BM165" i="44" s="1"/>
  <c r="EA165" i="46"/>
  <c r="DZ165" i="46"/>
  <c r="DY165" i="46"/>
  <c r="BJ165" i="46" s="1"/>
  <c r="DX165" i="46"/>
  <c r="DW165" i="46"/>
  <c r="DV165" i="46"/>
  <c r="DU165" i="46"/>
  <c r="DT165" i="46"/>
  <c r="BE165" i="46" s="1"/>
  <c r="DS165" i="46"/>
  <c r="BD165" i="46" s="1"/>
  <c r="DR165" i="46"/>
  <c r="BC165" i="46" s="1"/>
  <c r="DQ165" i="46"/>
  <c r="BB165" i="46" s="1"/>
  <c r="DP165" i="46"/>
  <c r="BA165" i="46" s="1"/>
  <c r="DO165" i="46"/>
  <c r="DN165" i="46"/>
  <c r="DM165" i="46"/>
  <c r="DL165" i="46"/>
  <c r="AW165" i="46" s="1"/>
  <c r="DK165" i="46"/>
  <c r="AV165" i="46" s="1"/>
  <c r="DJ165" i="46"/>
  <c r="AU165" i="46" s="1"/>
  <c r="DI165" i="46"/>
  <c r="AT165" i="46" s="1"/>
  <c r="DH165" i="46"/>
  <c r="DG165" i="46"/>
  <c r="AR165" i="46" s="1"/>
  <c r="DF165" i="46"/>
  <c r="AQ165" i="46" s="1"/>
  <c r="DE165" i="46"/>
  <c r="DD165" i="46"/>
  <c r="AO165" i="46" s="1"/>
  <c r="DC165" i="46"/>
  <c r="AN165" i="46" s="1"/>
  <c r="DB165" i="46"/>
  <c r="DA165" i="46"/>
  <c r="AL165" i="46" s="1"/>
  <c r="CZ165" i="46"/>
  <c r="AK165" i="46" s="1"/>
  <c r="CY165" i="46"/>
  <c r="AJ165" i="46" s="1"/>
  <c r="CX165" i="46"/>
  <c r="AI165" i="46" s="1"/>
  <c r="CW165" i="46"/>
  <c r="CV165" i="46"/>
  <c r="AG165" i="46" s="1"/>
  <c r="CU165" i="46"/>
  <c r="AF165" i="46" s="1"/>
  <c r="CT165" i="46"/>
  <c r="CS165" i="46"/>
  <c r="AD165" i="46" s="1"/>
  <c r="CR165" i="46"/>
  <c r="CQ165" i="46"/>
  <c r="AB165" i="46" s="1"/>
  <c r="CP165" i="46"/>
  <c r="CO165" i="46"/>
  <c r="CN165" i="46"/>
  <c r="CM165" i="46"/>
  <c r="X165" i="46" s="1"/>
  <c r="CL165" i="46"/>
  <c r="W165" i="46" s="1"/>
  <c r="CK165" i="46"/>
  <c r="V165" i="46" s="1"/>
  <c r="CJ165" i="46"/>
  <c r="U165" i="46" s="1"/>
  <c r="CI165" i="46"/>
  <c r="T165" i="46" s="1"/>
  <c r="CH165" i="46"/>
  <c r="S165" i="46" s="1"/>
  <c r="CG165" i="46"/>
  <c r="CF165" i="46"/>
  <c r="Q165" i="46" s="1"/>
  <c r="CE165" i="46"/>
  <c r="P165" i="46" s="1"/>
  <c r="CD165" i="46"/>
  <c r="O165" i="46" s="1"/>
  <c r="CC165" i="46"/>
  <c r="N165" i="46" s="1"/>
  <c r="CB165" i="46"/>
  <c r="M165" i="46" s="1"/>
  <c r="CA165" i="46"/>
  <c r="BZ165" i="46"/>
  <c r="BY165" i="46"/>
  <c r="BX165" i="46"/>
  <c r="I165" i="46" s="1"/>
  <c r="BW165" i="46"/>
  <c r="H165" i="46" s="1"/>
  <c r="BV165" i="46"/>
  <c r="BU165" i="46"/>
  <c r="F165" i="46" s="1"/>
  <c r="BT165" i="46"/>
  <c r="E165" i="46" s="1"/>
  <c r="BS165" i="46"/>
  <c r="D165" i="46" s="1"/>
  <c r="BO165" i="46"/>
  <c r="BN165" i="46"/>
  <c r="BM165" i="46"/>
  <c r="B165" i="46"/>
  <c r="B165" i="44" s="1"/>
  <c r="A165" i="46"/>
  <c r="C165" i="46" s="1"/>
  <c r="C165" i="44" s="1"/>
  <c r="EF164" i="46"/>
  <c r="BQ164" i="46" s="1"/>
  <c r="EE164" i="46"/>
  <c r="BP164" i="46" s="1"/>
  <c r="ED164" i="46"/>
  <c r="EC164" i="46"/>
  <c r="EB164" i="46"/>
  <c r="EA164" i="46"/>
  <c r="BL164" i="46" s="1"/>
  <c r="DZ164" i="46"/>
  <c r="BK164" i="46" s="1"/>
  <c r="DY164" i="46"/>
  <c r="BJ164" i="46" s="1"/>
  <c r="DX164" i="46"/>
  <c r="DW164" i="46"/>
  <c r="BH164" i="46" s="1"/>
  <c r="DV164" i="46"/>
  <c r="BG164" i="46" s="1"/>
  <c r="DU164" i="46"/>
  <c r="BF164" i="46" s="1"/>
  <c r="DT164" i="46"/>
  <c r="DS164" i="46"/>
  <c r="BD164" i="46" s="1"/>
  <c r="DR164" i="46"/>
  <c r="BC164" i="46" s="1"/>
  <c r="DQ164" i="46"/>
  <c r="DP164" i="46"/>
  <c r="BA164" i="46" s="1"/>
  <c r="DO164" i="46"/>
  <c r="AZ164" i="46" s="1"/>
  <c r="DN164" i="46"/>
  <c r="AY164" i="46" s="1"/>
  <c r="DM164" i="46"/>
  <c r="DL164" i="46"/>
  <c r="DK164" i="46"/>
  <c r="AV164" i="46" s="1"/>
  <c r="DJ164" i="46"/>
  <c r="AU164" i="46" s="1"/>
  <c r="DI164" i="46"/>
  <c r="AT164" i="46" s="1"/>
  <c r="DH164" i="46"/>
  <c r="AS164" i="46" s="1"/>
  <c r="DG164" i="46"/>
  <c r="AR164" i="46" s="1"/>
  <c r="DF164" i="46"/>
  <c r="DE164" i="46"/>
  <c r="AP164" i="46" s="1"/>
  <c r="DD164" i="46"/>
  <c r="DC164" i="46"/>
  <c r="AN164" i="46" s="1"/>
  <c r="DB164" i="46"/>
  <c r="DA164" i="46"/>
  <c r="AL164" i="46" s="1"/>
  <c r="CZ164" i="46"/>
  <c r="AK164" i="46" s="1"/>
  <c r="CY164" i="46"/>
  <c r="AJ164" i="46" s="1"/>
  <c r="CX164" i="46"/>
  <c r="CW164" i="46"/>
  <c r="AH164" i="46" s="1"/>
  <c r="CV164" i="46"/>
  <c r="CU164" i="46"/>
  <c r="AF164" i="46" s="1"/>
  <c r="CT164" i="46"/>
  <c r="CS164" i="46"/>
  <c r="CR164" i="46"/>
  <c r="AC164" i="46" s="1"/>
  <c r="CQ164" i="46"/>
  <c r="AB164" i="46" s="1"/>
  <c r="CP164" i="46"/>
  <c r="CO164" i="46"/>
  <c r="Z164" i="46" s="1"/>
  <c r="CN164" i="46"/>
  <c r="CM164" i="46"/>
  <c r="CL164" i="46"/>
  <c r="W164" i="46" s="1"/>
  <c r="CK164" i="46"/>
  <c r="CJ164" i="46"/>
  <c r="CI164" i="46"/>
  <c r="T164" i="46" s="1"/>
  <c r="CH164" i="46"/>
  <c r="S164" i="46" s="1"/>
  <c r="CG164" i="46"/>
  <c r="CF164" i="46"/>
  <c r="CE164" i="46"/>
  <c r="CD164" i="46"/>
  <c r="O164" i="46" s="1"/>
  <c r="CC164" i="46"/>
  <c r="N164" i="46" s="1"/>
  <c r="CB164" i="46"/>
  <c r="M164" i="46" s="1"/>
  <c r="CA164" i="46"/>
  <c r="L164" i="46" s="1"/>
  <c r="BZ164" i="46"/>
  <c r="K164" i="46" s="1"/>
  <c r="BY164" i="46"/>
  <c r="BX164" i="46"/>
  <c r="BW164" i="46"/>
  <c r="H164" i="46" s="1"/>
  <c r="BV164" i="46"/>
  <c r="G164" i="46" s="1"/>
  <c r="BU164" i="46"/>
  <c r="F164" i="46" s="1"/>
  <c r="BT164" i="46"/>
  <c r="E164" i="46" s="1"/>
  <c r="BS164" i="46"/>
  <c r="D164" i="46" s="1"/>
  <c r="B164" i="46"/>
  <c r="A164" i="46"/>
  <c r="C164" i="46" s="1"/>
  <c r="C164" i="44" s="1"/>
  <c r="EF163" i="46"/>
  <c r="EE163" i="46"/>
  <c r="BP163" i="46" s="1"/>
  <c r="ED163" i="46"/>
  <c r="EC163" i="46"/>
  <c r="EB163" i="46"/>
  <c r="BM163" i="46" s="1"/>
  <c r="EA163" i="46"/>
  <c r="BL163" i="46" s="1"/>
  <c r="DZ163" i="46"/>
  <c r="BK163" i="46" s="1"/>
  <c r="DY163" i="46"/>
  <c r="BJ163" i="46" s="1"/>
  <c r="DX163" i="46"/>
  <c r="DW163" i="46"/>
  <c r="DV163" i="46"/>
  <c r="DU163" i="46"/>
  <c r="BF163" i="46" s="1"/>
  <c r="DT163" i="46"/>
  <c r="DS163" i="46"/>
  <c r="BD163" i="46" s="1"/>
  <c r="DR163" i="46"/>
  <c r="BC163" i="46" s="1"/>
  <c r="DQ163" i="46"/>
  <c r="DP163" i="46"/>
  <c r="DO163" i="46"/>
  <c r="AZ163" i="46" s="1"/>
  <c r="DN163" i="46"/>
  <c r="AY163" i="46" s="1"/>
  <c r="DM163" i="46"/>
  <c r="AX163" i="46" s="1"/>
  <c r="DL163" i="46"/>
  <c r="AW163" i="46" s="1"/>
  <c r="DK163" i="46"/>
  <c r="AV163" i="46" s="1"/>
  <c r="DJ163" i="46"/>
  <c r="AU163" i="46" s="1"/>
  <c r="DI163" i="46"/>
  <c r="AT163" i="46" s="1"/>
  <c r="DH163" i="46"/>
  <c r="DG163" i="46"/>
  <c r="DF163" i="46"/>
  <c r="DE163" i="46"/>
  <c r="AP163" i="46" s="1"/>
  <c r="DD163" i="46"/>
  <c r="AO163" i="46" s="1"/>
  <c r="DC163" i="46"/>
  <c r="AN163" i="46" s="1"/>
  <c r="DB163" i="46"/>
  <c r="AM163" i="46" s="1"/>
  <c r="DA163" i="46"/>
  <c r="CZ163" i="46"/>
  <c r="CY163" i="46"/>
  <c r="AJ163" i="46" s="1"/>
  <c r="CX163" i="46"/>
  <c r="CW163" i="46"/>
  <c r="CV163" i="46"/>
  <c r="AG163" i="46" s="1"/>
  <c r="CU163" i="46"/>
  <c r="CT163" i="46"/>
  <c r="AE163" i="46" s="1"/>
  <c r="CS163" i="46"/>
  <c r="AD163" i="46" s="1"/>
  <c r="CR163" i="46"/>
  <c r="CQ163" i="46"/>
  <c r="AB163" i="46" s="1"/>
  <c r="CP163" i="46"/>
  <c r="AA163" i="46" s="1"/>
  <c r="CO163" i="46"/>
  <c r="CN163" i="46"/>
  <c r="CM163" i="46"/>
  <c r="X163" i="46" s="1"/>
  <c r="CL163" i="46"/>
  <c r="W163" i="46" s="1"/>
  <c r="CK163" i="46"/>
  <c r="V163" i="46" s="1"/>
  <c r="CJ163" i="46"/>
  <c r="CI163" i="46"/>
  <c r="T163" i="46" s="1"/>
  <c r="CH163" i="46"/>
  <c r="S163" i="46" s="1"/>
  <c r="CG163" i="46"/>
  <c r="R163" i="46" s="1"/>
  <c r="CF163" i="46"/>
  <c r="Q163" i="46" s="1"/>
  <c r="CE163" i="46"/>
  <c r="P163" i="46" s="1"/>
  <c r="CD163" i="46"/>
  <c r="O163" i="46" s="1"/>
  <c r="CC163" i="46"/>
  <c r="N163" i="46" s="1"/>
  <c r="CB163" i="46"/>
  <c r="CA163" i="46"/>
  <c r="BZ163" i="46"/>
  <c r="BY163" i="46"/>
  <c r="J163" i="46" s="1"/>
  <c r="BX163" i="46"/>
  <c r="I163" i="46" s="1"/>
  <c r="BW163" i="46"/>
  <c r="H163" i="46" s="1"/>
  <c r="BV163" i="46"/>
  <c r="BU163" i="46"/>
  <c r="BT163" i="46"/>
  <c r="BS163" i="46"/>
  <c r="D163" i="46" s="1"/>
  <c r="B163" i="46"/>
  <c r="B163" i="44" s="1"/>
  <c r="A163" i="46"/>
  <c r="A163" i="44" s="1"/>
  <c r="EF162" i="46"/>
  <c r="BQ162" i="46" s="1"/>
  <c r="EE162" i="46"/>
  <c r="BP162" i="46" s="1"/>
  <c r="ED162" i="46"/>
  <c r="BO162" i="46" s="1"/>
  <c r="EC162" i="46"/>
  <c r="EB162" i="46"/>
  <c r="EA162" i="46"/>
  <c r="DZ162" i="46"/>
  <c r="BK162" i="46" s="1"/>
  <c r="DY162" i="46"/>
  <c r="BJ162" i="46" s="1"/>
  <c r="DX162" i="46"/>
  <c r="DW162" i="46"/>
  <c r="BH162" i="46" s="1"/>
  <c r="DV162" i="46"/>
  <c r="BG162" i="46" s="1"/>
  <c r="DU162" i="46"/>
  <c r="BF162" i="46" s="1"/>
  <c r="DT162" i="46"/>
  <c r="DS162" i="46"/>
  <c r="BD162" i="46" s="1"/>
  <c r="DR162" i="46"/>
  <c r="BC162" i="46" s="1"/>
  <c r="DQ162" i="46"/>
  <c r="DP162" i="46"/>
  <c r="BA162" i="46" s="1"/>
  <c r="DO162" i="46"/>
  <c r="AZ162" i="46" s="1"/>
  <c r="DN162" i="46"/>
  <c r="AY162" i="46" s="1"/>
  <c r="DM162" i="46"/>
  <c r="AX162" i="46" s="1"/>
  <c r="DL162" i="46"/>
  <c r="DK162" i="46"/>
  <c r="DJ162" i="46"/>
  <c r="AU162" i="46" s="1"/>
  <c r="DI162" i="46"/>
  <c r="AT162" i="46" s="1"/>
  <c r="DH162" i="46"/>
  <c r="AS162" i="46" s="1"/>
  <c r="DG162" i="46"/>
  <c r="AR162" i="46" s="1"/>
  <c r="DF162" i="46"/>
  <c r="DE162" i="46"/>
  <c r="AP162" i="46" s="1"/>
  <c r="DD162" i="46"/>
  <c r="DC162" i="46"/>
  <c r="AN162" i="46" s="1"/>
  <c r="DB162" i="46"/>
  <c r="AM162" i="46" s="1"/>
  <c r="DA162" i="46"/>
  <c r="AL162" i="46" s="1"/>
  <c r="CZ162" i="46"/>
  <c r="AK162" i="46" s="1"/>
  <c r="CY162" i="46"/>
  <c r="AJ162" i="46" s="1"/>
  <c r="CX162" i="46"/>
  <c r="AI162" i="46" s="1"/>
  <c r="CW162" i="46"/>
  <c r="CV162" i="46"/>
  <c r="CU162" i="46"/>
  <c r="CT162" i="46"/>
  <c r="CS162" i="46"/>
  <c r="AD162" i="46" s="1"/>
  <c r="CR162" i="46"/>
  <c r="AC162" i="46" s="1"/>
  <c r="CQ162" i="46"/>
  <c r="AB162" i="46" s="1"/>
  <c r="CP162" i="46"/>
  <c r="CO162" i="46"/>
  <c r="CN162" i="46"/>
  <c r="CM162" i="46"/>
  <c r="X162" i="46" s="1"/>
  <c r="CL162" i="46"/>
  <c r="W162" i="46" s="1"/>
  <c r="CK162" i="46"/>
  <c r="V162" i="46" s="1"/>
  <c r="CJ162" i="46"/>
  <c r="CI162" i="46"/>
  <c r="T162" i="46" s="1"/>
  <c r="CH162" i="46"/>
  <c r="CG162" i="46"/>
  <c r="CF162" i="46"/>
  <c r="CE162" i="46"/>
  <c r="P162" i="46" s="1"/>
  <c r="CD162" i="46"/>
  <c r="CC162" i="46"/>
  <c r="N162" i="46" s="1"/>
  <c r="CB162" i="46"/>
  <c r="CA162" i="46"/>
  <c r="BZ162" i="46"/>
  <c r="K162" i="46" s="1"/>
  <c r="BY162" i="46"/>
  <c r="J162" i="46" s="1"/>
  <c r="BX162" i="46"/>
  <c r="BW162" i="46"/>
  <c r="BV162" i="46"/>
  <c r="G162" i="46" s="1"/>
  <c r="BU162" i="46"/>
  <c r="F162" i="46" s="1"/>
  <c r="BT162" i="46"/>
  <c r="E162" i="46" s="1"/>
  <c r="BS162" i="46"/>
  <c r="D162" i="46" s="1"/>
  <c r="B162" i="46"/>
  <c r="B162" i="44" s="1"/>
  <c r="A162" i="46"/>
  <c r="EF161" i="46"/>
  <c r="EE161" i="46"/>
  <c r="BP161" i="46" s="1"/>
  <c r="ED161" i="46"/>
  <c r="BO161" i="44" s="1"/>
  <c r="EC161" i="46"/>
  <c r="EB161" i="46"/>
  <c r="BM161" i="46" s="1"/>
  <c r="EA161" i="46"/>
  <c r="BL161" i="46" s="1"/>
  <c r="DZ161" i="46"/>
  <c r="BK161" i="46" s="1"/>
  <c r="DY161" i="46"/>
  <c r="BJ161" i="46" s="1"/>
  <c r="DX161" i="46"/>
  <c r="DW161" i="46"/>
  <c r="BH161" i="46" s="1"/>
  <c r="DV161" i="46"/>
  <c r="DU161" i="46"/>
  <c r="BF161" i="46" s="1"/>
  <c r="DT161" i="46"/>
  <c r="BE161" i="46" s="1"/>
  <c r="DS161" i="46"/>
  <c r="BD161" i="46" s="1"/>
  <c r="DR161" i="46"/>
  <c r="DQ161" i="46"/>
  <c r="DP161" i="46"/>
  <c r="DO161" i="46"/>
  <c r="AZ161" i="46" s="1"/>
  <c r="DN161" i="46"/>
  <c r="AY161" i="46" s="1"/>
  <c r="DM161" i="46"/>
  <c r="AX161" i="44" s="1"/>
  <c r="DL161" i="46"/>
  <c r="DK161" i="46"/>
  <c r="AV161" i="46" s="1"/>
  <c r="DJ161" i="46"/>
  <c r="AU161" i="46" s="1"/>
  <c r="DI161" i="46"/>
  <c r="AT161" i="46" s="1"/>
  <c r="DH161" i="46"/>
  <c r="DG161" i="46"/>
  <c r="AR161" i="46" s="1"/>
  <c r="DF161" i="46"/>
  <c r="DE161" i="46"/>
  <c r="AP161" i="46" s="1"/>
  <c r="DD161" i="46"/>
  <c r="AO161" i="46" s="1"/>
  <c r="DC161" i="46"/>
  <c r="DB161" i="46"/>
  <c r="AM161" i="46" s="1"/>
  <c r="DA161" i="46"/>
  <c r="CZ161" i="46"/>
  <c r="AK161" i="46" s="1"/>
  <c r="CY161" i="46"/>
  <c r="AJ161" i="46" s="1"/>
  <c r="CX161" i="46"/>
  <c r="AI161" i="46" s="1"/>
  <c r="CW161" i="46"/>
  <c r="AH161" i="46" s="1"/>
  <c r="CV161" i="46"/>
  <c r="CU161" i="46"/>
  <c r="AF161" i="46" s="1"/>
  <c r="CT161" i="46"/>
  <c r="AE161" i="46" s="1"/>
  <c r="CS161" i="46"/>
  <c r="CR161" i="46"/>
  <c r="CQ161" i="46"/>
  <c r="AB161" i="46" s="1"/>
  <c r="CP161" i="46"/>
  <c r="AA161" i="46" s="1"/>
  <c r="CO161" i="46"/>
  <c r="Z161" i="46" s="1"/>
  <c r="CN161" i="46"/>
  <c r="Y161" i="46" s="1"/>
  <c r="CM161" i="46"/>
  <c r="X161" i="46" s="1"/>
  <c r="CL161" i="46"/>
  <c r="W161" i="46" s="1"/>
  <c r="CK161" i="46"/>
  <c r="CJ161" i="46"/>
  <c r="CI161" i="46"/>
  <c r="T161" i="46" s="1"/>
  <c r="CH161" i="46"/>
  <c r="CG161" i="46"/>
  <c r="R161" i="46" s="1"/>
  <c r="CF161" i="46"/>
  <c r="Q161" i="46" s="1"/>
  <c r="CE161" i="46"/>
  <c r="P161" i="46" s="1"/>
  <c r="CD161" i="46"/>
  <c r="CC161" i="46"/>
  <c r="CB161" i="46"/>
  <c r="CA161" i="46"/>
  <c r="L161" i="46" s="1"/>
  <c r="BZ161" i="46"/>
  <c r="K161" i="46" s="1"/>
  <c r="BY161" i="46"/>
  <c r="BX161" i="46"/>
  <c r="I161" i="46" s="1"/>
  <c r="BW161" i="46"/>
  <c r="H161" i="46" s="1"/>
  <c r="BV161" i="46"/>
  <c r="G161" i="46" s="1"/>
  <c r="BU161" i="46"/>
  <c r="F161" i="46" s="1"/>
  <c r="BT161" i="46"/>
  <c r="BS161" i="46"/>
  <c r="D161" i="46" s="1"/>
  <c r="BO161" i="46"/>
  <c r="AX161" i="46"/>
  <c r="B161" i="46"/>
  <c r="B161" i="44" s="1"/>
  <c r="A161" i="46"/>
  <c r="C161" i="46" s="1"/>
  <c r="C161" i="44" s="1"/>
  <c r="EF160" i="46"/>
  <c r="BQ160" i="46" s="1"/>
  <c r="EE160" i="46"/>
  <c r="BP160" i="46" s="1"/>
  <c r="ED160" i="46"/>
  <c r="EC160" i="46"/>
  <c r="BN160" i="46" s="1"/>
  <c r="EB160" i="46"/>
  <c r="BM160" i="46" s="1"/>
  <c r="EA160" i="46"/>
  <c r="DZ160" i="46"/>
  <c r="BK160" i="46" s="1"/>
  <c r="DY160" i="46"/>
  <c r="DX160" i="46"/>
  <c r="BI160" i="46" s="1"/>
  <c r="DW160" i="46"/>
  <c r="BH160" i="46" s="1"/>
  <c r="DV160" i="46"/>
  <c r="DU160" i="46"/>
  <c r="BF160" i="46" s="1"/>
  <c r="DT160" i="46"/>
  <c r="BE160" i="46" s="1"/>
  <c r="DS160" i="46"/>
  <c r="DR160" i="46"/>
  <c r="BC160" i="46" s="1"/>
  <c r="DQ160" i="46"/>
  <c r="BB160" i="46" s="1"/>
  <c r="DP160" i="46"/>
  <c r="BA160" i="46" s="1"/>
  <c r="DO160" i="46"/>
  <c r="AZ160" i="46" s="1"/>
  <c r="DN160" i="46"/>
  <c r="DM160" i="46"/>
  <c r="AX160" i="46" s="1"/>
  <c r="DL160" i="46"/>
  <c r="AW160" i="46" s="1"/>
  <c r="DK160" i="46"/>
  <c r="AV160" i="46" s="1"/>
  <c r="DJ160" i="46"/>
  <c r="AU160" i="46" s="1"/>
  <c r="DI160" i="46"/>
  <c r="AT160" i="46" s="1"/>
  <c r="DH160" i="46"/>
  <c r="DG160" i="46"/>
  <c r="DF160" i="46"/>
  <c r="DE160" i="46"/>
  <c r="DD160" i="46"/>
  <c r="AO160" i="46" s="1"/>
  <c r="DC160" i="46"/>
  <c r="AN160" i="46" s="1"/>
  <c r="DB160" i="46"/>
  <c r="DA160" i="46"/>
  <c r="AL160" i="46" s="1"/>
  <c r="CZ160" i="46"/>
  <c r="AK160" i="46" s="1"/>
  <c r="CY160" i="46"/>
  <c r="CX160" i="46"/>
  <c r="CW160" i="46"/>
  <c r="CV160" i="46"/>
  <c r="AG160" i="46" s="1"/>
  <c r="CU160" i="46"/>
  <c r="AF160" i="46" s="1"/>
  <c r="CT160" i="46"/>
  <c r="AE160" i="46" s="1"/>
  <c r="CS160" i="46"/>
  <c r="AD160" i="46" s="1"/>
  <c r="CR160" i="46"/>
  <c r="AC160" i="46" s="1"/>
  <c r="CQ160" i="46"/>
  <c r="AB160" i="46" s="1"/>
  <c r="CP160" i="46"/>
  <c r="CO160" i="46"/>
  <c r="CN160" i="46"/>
  <c r="Y160" i="46" s="1"/>
  <c r="CM160" i="46"/>
  <c r="CL160" i="46"/>
  <c r="W160" i="46" s="1"/>
  <c r="CK160" i="46"/>
  <c r="V160" i="46" s="1"/>
  <c r="CJ160" i="46"/>
  <c r="CI160" i="46"/>
  <c r="CH160" i="46"/>
  <c r="CG160" i="46"/>
  <c r="R160" i="46" s="1"/>
  <c r="CF160" i="46"/>
  <c r="Q160" i="46" s="1"/>
  <c r="CE160" i="46"/>
  <c r="CD160" i="46"/>
  <c r="O160" i="46" s="1"/>
  <c r="CC160" i="46"/>
  <c r="N160" i="46" s="1"/>
  <c r="CB160" i="46"/>
  <c r="M160" i="46" s="1"/>
  <c r="CA160" i="46"/>
  <c r="BZ160" i="46"/>
  <c r="BY160" i="46"/>
  <c r="BX160" i="46"/>
  <c r="BW160" i="46"/>
  <c r="H160" i="46" s="1"/>
  <c r="BV160" i="46"/>
  <c r="G160" i="46" s="1"/>
  <c r="BU160" i="46"/>
  <c r="BT160" i="46"/>
  <c r="E160" i="46" s="1"/>
  <c r="BS160" i="46"/>
  <c r="D160" i="46" s="1"/>
  <c r="B160" i="46"/>
  <c r="B160" i="44" s="1"/>
  <c r="A160" i="46"/>
  <c r="C160" i="46" s="1"/>
  <c r="C160" i="44" s="1"/>
  <c r="EF159" i="46"/>
  <c r="BQ159" i="46" s="1"/>
  <c r="EE159" i="46"/>
  <c r="BP159" i="46" s="1"/>
  <c r="ED159" i="46"/>
  <c r="BO159" i="46" s="1"/>
  <c r="EC159" i="46"/>
  <c r="BN159" i="46" s="1"/>
  <c r="EB159" i="46"/>
  <c r="EA159" i="46"/>
  <c r="DZ159" i="46"/>
  <c r="DY159" i="46"/>
  <c r="DX159" i="46"/>
  <c r="BI159" i="46" s="1"/>
  <c r="DW159" i="46"/>
  <c r="BH159" i="46" s="1"/>
  <c r="DV159" i="46"/>
  <c r="BG159" i="46" s="1"/>
  <c r="DU159" i="46"/>
  <c r="DT159" i="46"/>
  <c r="BE159" i="46" s="1"/>
  <c r="DS159" i="46"/>
  <c r="DR159" i="46"/>
  <c r="DQ159" i="46"/>
  <c r="DP159" i="46"/>
  <c r="DO159" i="46"/>
  <c r="DN159" i="46"/>
  <c r="AY159" i="46" s="1"/>
  <c r="DM159" i="46"/>
  <c r="AX159" i="46" s="1"/>
  <c r="DL159" i="46"/>
  <c r="DK159" i="46"/>
  <c r="AV159" i="46" s="1"/>
  <c r="DJ159" i="46"/>
  <c r="DI159" i="46"/>
  <c r="AT159" i="46" s="1"/>
  <c r="DH159" i="46"/>
  <c r="AS159" i="46" s="1"/>
  <c r="DG159" i="46"/>
  <c r="DF159" i="46"/>
  <c r="AQ159" i="46" s="1"/>
  <c r="DE159" i="46"/>
  <c r="DD159" i="46"/>
  <c r="AO159" i="46" s="1"/>
  <c r="DC159" i="46"/>
  <c r="AN159" i="46" s="1"/>
  <c r="DB159" i="46"/>
  <c r="DA159" i="46"/>
  <c r="CZ159" i="46"/>
  <c r="AK159" i="46" s="1"/>
  <c r="CY159" i="46"/>
  <c r="AJ159" i="46" s="1"/>
  <c r="CX159" i="46"/>
  <c r="AI159" i="46" s="1"/>
  <c r="CW159" i="46"/>
  <c r="AH159" i="46" s="1"/>
  <c r="CV159" i="46"/>
  <c r="AG159" i="46" s="1"/>
  <c r="CU159" i="46"/>
  <c r="CT159" i="46"/>
  <c r="CS159" i="46"/>
  <c r="AD159" i="46" s="1"/>
  <c r="CR159" i="46"/>
  <c r="CQ159" i="46"/>
  <c r="CP159" i="46"/>
  <c r="AA159" i="46" s="1"/>
  <c r="CO159" i="46"/>
  <c r="Z159" i="46" s="1"/>
  <c r="CN159" i="46"/>
  <c r="CM159" i="46"/>
  <c r="X159" i="46" s="1"/>
  <c r="CL159" i="46"/>
  <c r="CK159" i="46"/>
  <c r="V159" i="46" s="1"/>
  <c r="CJ159" i="46"/>
  <c r="U159" i="46" s="1"/>
  <c r="CI159" i="46"/>
  <c r="T159" i="46" s="1"/>
  <c r="CH159" i="46"/>
  <c r="S159" i="46" s="1"/>
  <c r="CG159" i="46"/>
  <c r="R159" i="46" s="1"/>
  <c r="CF159" i="46"/>
  <c r="Q159" i="46" s="1"/>
  <c r="CE159" i="46"/>
  <c r="P159" i="46" s="1"/>
  <c r="CD159" i="46"/>
  <c r="CC159" i="46"/>
  <c r="N159" i="46" s="1"/>
  <c r="CB159" i="46"/>
  <c r="CA159" i="46"/>
  <c r="L159" i="46" s="1"/>
  <c r="BZ159" i="46"/>
  <c r="BY159" i="46"/>
  <c r="J159" i="46" s="1"/>
  <c r="BX159" i="46"/>
  <c r="I159" i="46" s="1"/>
  <c r="BW159" i="46"/>
  <c r="BV159" i="46"/>
  <c r="BU159" i="46"/>
  <c r="F159" i="46" s="1"/>
  <c r="BT159" i="46"/>
  <c r="E159" i="46" s="1"/>
  <c r="BS159" i="46"/>
  <c r="B159" i="46"/>
  <c r="B159" i="44" s="1"/>
  <c r="A159" i="46"/>
  <c r="A159" i="44" s="1"/>
  <c r="EF158" i="46"/>
  <c r="BQ158" i="46" s="1"/>
  <c r="EE158" i="46"/>
  <c r="ED158" i="46"/>
  <c r="EC158" i="46"/>
  <c r="BN158" i="46" s="1"/>
  <c r="EB158" i="46"/>
  <c r="BM158" i="46" s="1"/>
  <c r="EA158" i="46"/>
  <c r="BL158" i="46" s="1"/>
  <c r="DZ158" i="46"/>
  <c r="BK158" i="46" s="1"/>
  <c r="DY158" i="46"/>
  <c r="BJ158" i="46" s="1"/>
  <c r="DX158" i="46"/>
  <c r="DW158" i="46"/>
  <c r="DV158" i="46"/>
  <c r="DU158" i="46"/>
  <c r="BF158" i="46" s="1"/>
  <c r="DT158" i="46"/>
  <c r="DS158" i="46"/>
  <c r="BD158" i="46" s="1"/>
  <c r="DR158" i="46"/>
  <c r="BC158" i="46" s="1"/>
  <c r="DQ158" i="46"/>
  <c r="BB158" i="46" s="1"/>
  <c r="DP158" i="46"/>
  <c r="DO158" i="46"/>
  <c r="DN158" i="46"/>
  <c r="AY158" i="44" s="1"/>
  <c r="DM158" i="46"/>
  <c r="AX158" i="46" s="1"/>
  <c r="DL158" i="46"/>
  <c r="AW158" i="46" s="1"/>
  <c r="DK158" i="46"/>
  <c r="DJ158" i="46"/>
  <c r="AU158" i="46" s="1"/>
  <c r="DI158" i="46"/>
  <c r="AT158" i="46" s="1"/>
  <c r="DH158" i="46"/>
  <c r="AS158" i="46" s="1"/>
  <c r="DG158" i="46"/>
  <c r="DF158" i="46"/>
  <c r="DE158" i="46"/>
  <c r="AP158" i="46" s="1"/>
  <c r="DD158" i="46"/>
  <c r="AO158" i="46" s="1"/>
  <c r="DC158" i="46"/>
  <c r="AN158" i="46" s="1"/>
  <c r="DB158" i="46"/>
  <c r="AM158" i="46" s="1"/>
  <c r="DA158" i="46"/>
  <c r="CZ158" i="46"/>
  <c r="AK158" i="46" s="1"/>
  <c r="CY158" i="46"/>
  <c r="AJ158" i="46" s="1"/>
  <c r="CX158" i="46"/>
  <c r="AI158" i="46" s="1"/>
  <c r="CW158" i="46"/>
  <c r="AH158" i="46" s="1"/>
  <c r="CV158" i="46"/>
  <c r="CU158" i="46"/>
  <c r="CT158" i="46"/>
  <c r="AE158" i="46" s="1"/>
  <c r="CS158" i="46"/>
  <c r="AD158" i="46" s="1"/>
  <c r="CR158" i="46"/>
  <c r="AC158" i="46" s="1"/>
  <c r="CQ158" i="46"/>
  <c r="CP158" i="46"/>
  <c r="CO158" i="46"/>
  <c r="Z158" i="46" s="1"/>
  <c r="CN158" i="46"/>
  <c r="Y158" i="46" s="1"/>
  <c r="CM158" i="46"/>
  <c r="X158" i="46" s="1"/>
  <c r="CL158" i="46"/>
  <c r="W158" i="46" s="1"/>
  <c r="CK158" i="46"/>
  <c r="V158" i="46" s="1"/>
  <c r="CJ158" i="46"/>
  <c r="CI158" i="46"/>
  <c r="CH158" i="46"/>
  <c r="CG158" i="46"/>
  <c r="R158" i="46" s="1"/>
  <c r="CF158" i="46"/>
  <c r="CE158" i="46"/>
  <c r="CD158" i="46"/>
  <c r="O158" i="46" s="1"/>
  <c r="CC158" i="46"/>
  <c r="N158" i="46" s="1"/>
  <c r="CB158" i="46"/>
  <c r="CA158" i="46"/>
  <c r="L158" i="46" s="1"/>
  <c r="BZ158" i="46"/>
  <c r="BY158" i="46"/>
  <c r="J158" i="46" s="1"/>
  <c r="BX158" i="46"/>
  <c r="BW158" i="46"/>
  <c r="H158" i="46" s="1"/>
  <c r="BV158" i="46"/>
  <c r="G158" i="46" s="1"/>
  <c r="BU158" i="46"/>
  <c r="F158" i="46" s="1"/>
  <c r="BT158" i="46"/>
  <c r="E158" i="46" s="1"/>
  <c r="BS158" i="46"/>
  <c r="D158" i="46" s="1"/>
  <c r="AY158" i="46"/>
  <c r="B158" i="46"/>
  <c r="B158" i="44" s="1"/>
  <c r="A158" i="46"/>
  <c r="C158" i="46" s="1"/>
  <c r="C158" i="44" s="1"/>
  <c r="EF157" i="46"/>
  <c r="EE157" i="46"/>
  <c r="BP157" i="46" s="1"/>
  <c r="ED157" i="46"/>
  <c r="BO157" i="46" s="1"/>
  <c r="EC157" i="46"/>
  <c r="BN157" i="46" s="1"/>
  <c r="EB157" i="46"/>
  <c r="EA157" i="46"/>
  <c r="BL157" i="46" s="1"/>
  <c r="DZ157" i="46"/>
  <c r="DY157" i="46"/>
  <c r="DX157" i="46"/>
  <c r="DW157" i="46"/>
  <c r="BH157" i="46" s="1"/>
  <c r="DV157" i="46"/>
  <c r="BG157" i="46" s="1"/>
  <c r="DU157" i="46"/>
  <c r="DT157" i="46"/>
  <c r="DS157" i="46"/>
  <c r="DR157" i="46"/>
  <c r="DQ157" i="46"/>
  <c r="BB157" i="46" s="1"/>
  <c r="DP157" i="46"/>
  <c r="BA157" i="46" s="1"/>
  <c r="DO157" i="46"/>
  <c r="AZ157" i="46" s="1"/>
  <c r="DN157" i="46"/>
  <c r="AY157" i="44" s="1"/>
  <c r="DM157" i="46"/>
  <c r="AX157" i="46" s="1"/>
  <c r="DL157" i="46"/>
  <c r="AW157" i="46" s="1"/>
  <c r="DK157" i="46"/>
  <c r="DJ157" i="46"/>
  <c r="DI157" i="46"/>
  <c r="DH157" i="46"/>
  <c r="AS157" i="46" s="1"/>
  <c r="DG157" i="46"/>
  <c r="AR157" i="46" s="1"/>
  <c r="DF157" i="46"/>
  <c r="AQ157" i="46" s="1"/>
  <c r="DE157" i="46"/>
  <c r="DD157" i="46"/>
  <c r="AO157" i="46" s="1"/>
  <c r="DC157" i="46"/>
  <c r="DB157" i="46"/>
  <c r="DA157" i="46"/>
  <c r="CZ157" i="46"/>
  <c r="CY157" i="46"/>
  <c r="CX157" i="46"/>
  <c r="AI157" i="46" s="1"/>
  <c r="CW157" i="46"/>
  <c r="AH157" i="46" s="1"/>
  <c r="CV157" i="46"/>
  <c r="CU157" i="46"/>
  <c r="CT157" i="46"/>
  <c r="CS157" i="46"/>
  <c r="AD157" i="46" s="1"/>
  <c r="CR157" i="46"/>
  <c r="CQ157" i="46"/>
  <c r="AB157" i="46" s="1"/>
  <c r="CP157" i="46"/>
  <c r="AA157" i="46" s="1"/>
  <c r="CO157" i="46"/>
  <c r="CN157" i="46"/>
  <c r="Y157" i="46" s="1"/>
  <c r="CM157" i="46"/>
  <c r="X157" i="46" s="1"/>
  <c r="CL157" i="46"/>
  <c r="CK157" i="46"/>
  <c r="V157" i="46" s="1"/>
  <c r="CJ157" i="46"/>
  <c r="CI157" i="46"/>
  <c r="T157" i="46" s="1"/>
  <c r="CH157" i="46"/>
  <c r="S157" i="46" s="1"/>
  <c r="CG157" i="46"/>
  <c r="R157" i="46" s="1"/>
  <c r="CF157" i="46"/>
  <c r="CE157" i="46"/>
  <c r="CD157" i="46"/>
  <c r="CC157" i="46"/>
  <c r="CB157" i="46"/>
  <c r="M157" i="46" s="1"/>
  <c r="CA157" i="46"/>
  <c r="BZ157" i="46"/>
  <c r="K157" i="46" s="1"/>
  <c r="BY157" i="46"/>
  <c r="BX157" i="46"/>
  <c r="BW157" i="46"/>
  <c r="BV157" i="46"/>
  <c r="BU157" i="46"/>
  <c r="F157" i="46" s="1"/>
  <c r="BT157" i="46"/>
  <c r="E157" i="46" s="1"/>
  <c r="BS157" i="46"/>
  <c r="D157" i="46" s="1"/>
  <c r="AY157" i="46"/>
  <c r="B157" i="46"/>
  <c r="B157" i="44" s="1"/>
  <c r="A157" i="46"/>
  <c r="A157" i="44" s="1"/>
  <c r="EF156" i="46"/>
  <c r="BQ156" i="46" s="1"/>
  <c r="EE156" i="46"/>
  <c r="BP156" i="46" s="1"/>
  <c r="ED156" i="46"/>
  <c r="BO156" i="46" s="1"/>
  <c r="EC156" i="46"/>
  <c r="BN156" i="46" s="1"/>
  <c r="EB156" i="46"/>
  <c r="BM156" i="46" s="1"/>
  <c r="EA156" i="46"/>
  <c r="BL156" i="46" s="1"/>
  <c r="DZ156" i="46"/>
  <c r="BK156" i="46" s="1"/>
  <c r="DY156" i="46"/>
  <c r="DX156" i="46"/>
  <c r="BI156" i="46" s="1"/>
  <c r="DW156" i="46"/>
  <c r="BH156" i="46" s="1"/>
  <c r="DV156" i="46"/>
  <c r="DU156" i="46"/>
  <c r="BF156" i="46" s="1"/>
  <c r="DT156" i="46"/>
  <c r="BE156" i="46" s="1"/>
  <c r="DS156" i="46"/>
  <c r="DR156" i="46"/>
  <c r="BC156" i="46" s="1"/>
  <c r="DQ156" i="46"/>
  <c r="BB156" i="46" s="1"/>
  <c r="DP156" i="46"/>
  <c r="BA156" i="46" s="1"/>
  <c r="DO156" i="46"/>
  <c r="AZ156" i="46" s="1"/>
  <c r="DN156" i="46"/>
  <c r="AY156" i="46" s="1"/>
  <c r="DM156" i="46"/>
  <c r="AX156" i="46" s="1"/>
  <c r="DL156" i="46"/>
  <c r="DK156" i="46"/>
  <c r="AV156" i="46" s="1"/>
  <c r="DJ156" i="46"/>
  <c r="AU156" i="46" s="1"/>
  <c r="DI156" i="46"/>
  <c r="DH156" i="46"/>
  <c r="AS156" i="46" s="1"/>
  <c r="DG156" i="46"/>
  <c r="AR156" i="46" s="1"/>
  <c r="DF156" i="46"/>
  <c r="AQ156" i="46" s="1"/>
  <c r="DE156" i="46"/>
  <c r="DD156" i="46"/>
  <c r="AO156" i="46" s="1"/>
  <c r="DC156" i="46"/>
  <c r="AN156" i="46" s="1"/>
  <c r="DB156" i="46"/>
  <c r="DA156" i="46"/>
  <c r="CZ156" i="46"/>
  <c r="AK156" i="46" s="1"/>
  <c r="CY156" i="46"/>
  <c r="AJ156" i="46" s="1"/>
  <c r="CX156" i="46"/>
  <c r="AI156" i="46" s="1"/>
  <c r="CW156" i="46"/>
  <c r="CV156" i="46"/>
  <c r="AG156" i="46" s="1"/>
  <c r="CU156" i="46"/>
  <c r="AF156" i="46" s="1"/>
  <c r="CT156" i="46"/>
  <c r="CS156" i="46"/>
  <c r="AD156" i="46" s="1"/>
  <c r="CR156" i="46"/>
  <c r="AC156" i="46" s="1"/>
  <c r="CQ156" i="46"/>
  <c r="AB156" i="46" s="1"/>
  <c r="CP156" i="46"/>
  <c r="AA156" i="46" s="1"/>
  <c r="CO156" i="46"/>
  <c r="Z156" i="46" s="1"/>
  <c r="CN156" i="46"/>
  <c r="CM156" i="46"/>
  <c r="X156" i="46" s="1"/>
  <c r="CL156" i="46"/>
  <c r="CK156" i="46"/>
  <c r="V156" i="46" s="1"/>
  <c r="CJ156" i="46"/>
  <c r="U156" i="46" s="1"/>
  <c r="CI156" i="46"/>
  <c r="T156" i="46" s="1"/>
  <c r="CH156" i="46"/>
  <c r="S156" i="46" s="1"/>
  <c r="CG156" i="46"/>
  <c r="CF156" i="46"/>
  <c r="Q156" i="46" s="1"/>
  <c r="CE156" i="46"/>
  <c r="P156" i="46" s="1"/>
  <c r="CD156" i="46"/>
  <c r="O156" i="46" s="1"/>
  <c r="CC156" i="46"/>
  <c r="N156" i="46" s="1"/>
  <c r="CB156" i="46"/>
  <c r="M156" i="46" s="1"/>
  <c r="CA156" i="46"/>
  <c r="L156" i="46" s="1"/>
  <c r="BZ156" i="46"/>
  <c r="BY156" i="46"/>
  <c r="J156" i="46" s="1"/>
  <c r="BX156" i="46"/>
  <c r="I156" i="46" s="1"/>
  <c r="BW156" i="46"/>
  <c r="H156" i="46" s="1"/>
  <c r="BV156" i="46"/>
  <c r="BU156" i="46"/>
  <c r="BT156" i="46"/>
  <c r="E156" i="46" s="1"/>
  <c r="BS156" i="46"/>
  <c r="D156" i="46" s="1"/>
  <c r="B156" i="46"/>
  <c r="B156" i="44" s="1"/>
  <c r="A156" i="46"/>
  <c r="A156" i="44" s="1"/>
  <c r="EF155" i="46"/>
  <c r="BQ155" i="46" s="1"/>
  <c r="EE155" i="46"/>
  <c r="ED155" i="46"/>
  <c r="BO155" i="44" s="1"/>
  <c r="EC155" i="46"/>
  <c r="EB155" i="46"/>
  <c r="EA155" i="46"/>
  <c r="BL155" i="46" s="1"/>
  <c r="DZ155" i="46"/>
  <c r="DY155" i="46"/>
  <c r="DX155" i="46"/>
  <c r="DW155" i="46"/>
  <c r="BH155" i="46" s="1"/>
  <c r="DV155" i="46"/>
  <c r="BG155" i="46" s="1"/>
  <c r="DU155" i="46"/>
  <c r="DT155" i="46"/>
  <c r="DS155" i="46"/>
  <c r="BD155" i="46" s="1"/>
  <c r="DR155" i="46"/>
  <c r="BC155" i="46" s="1"/>
  <c r="DQ155" i="46"/>
  <c r="DP155" i="46"/>
  <c r="BA155" i="46" s="1"/>
  <c r="DO155" i="46"/>
  <c r="AZ155" i="46" s="1"/>
  <c r="DN155" i="46"/>
  <c r="DM155" i="46"/>
  <c r="DL155" i="46"/>
  <c r="DK155" i="46"/>
  <c r="DJ155" i="46"/>
  <c r="DI155" i="46"/>
  <c r="DH155" i="46"/>
  <c r="AS155" i="46" s="1"/>
  <c r="DG155" i="46"/>
  <c r="DF155" i="46"/>
  <c r="AQ155" i="46" s="1"/>
  <c r="DE155" i="46"/>
  <c r="AP155" i="46" s="1"/>
  <c r="DD155" i="46"/>
  <c r="DC155" i="46"/>
  <c r="AN155" i="46" s="1"/>
  <c r="DB155" i="46"/>
  <c r="AM155" i="46" s="1"/>
  <c r="DA155" i="46"/>
  <c r="AL155" i="46" s="1"/>
  <c r="CZ155" i="46"/>
  <c r="AK155" i="46" s="1"/>
  <c r="CY155" i="46"/>
  <c r="AJ155" i="46" s="1"/>
  <c r="CX155" i="46"/>
  <c r="CW155" i="46"/>
  <c r="CV155" i="46"/>
  <c r="CU155" i="46"/>
  <c r="AF155" i="46" s="1"/>
  <c r="CT155" i="46"/>
  <c r="CS155" i="46"/>
  <c r="AD155" i="46" s="1"/>
  <c r="CR155" i="46"/>
  <c r="AC155" i="46" s="1"/>
  <c r="CQ155" i="46"/>
  <c r="AB155" i="46" s="1"/>
  <c r="CP155" i="46"/>
  <c r="CO155" i="46"/>
  <c r="Z155" i="46" s="1"/>
  <c r="CN155" i="46"/>
  <c r="CM155" i="46"/>
  <c r="CL155" i="46"/>
  <c r="CK155" i="46"/>
  <c r="V155" i="46" s="1"/>
  <c r="CJ155" i="46"/>
  <c r="CI155" i="46"/>
  <c r="T155" i="46" s="1"/>
  <c r="CH155" i="46"/>
  <c r="CG155" i="46"/>
  <c r="CF155" i="46"/>
  <c r="CE155" i="46"/>
  <c r="P155" i="46" s="1"/>
  <c r="CD155" i="46"/>
  <c r="O155" i="46" s="1"/>
  <c r="CC155" i="46"/>
  <c r="CB155" i="46"/>
  <c r="CA155" i="46"/>
  <c r="L155" i="46" s="1"/>
  <c r="BZ155" i="46"/>
  <c r="BY155" i="46"/>
  <c r="J155" i="46" s="1"/>
  <c r="BX155" i="46"/>
  <c r="BW155" i="46"/>
  <c r="BV155" i="46"/>
  <c r="BU155" i="46"/>
  <c r="BT155" i="46"/>
  <c r="E155" i="46" s="1"/>
  <c r="BS155" i="46"/>
  <c r="D155" i="46" s="1"/>
  <c r="BO155" i="46"/>
  <c r="B155" i="46"/>
  <c r="B155" i="44" s="1"/>
  <c r="A155" i="46"/>
  <c r="C155" i="46" s="1"/>
  <c r="C155" i="44" s="1"/>
  <c r="EF154" i="46"/>
  <c r="BQ154" i="46" s="1"/>
  <c r="EE154" i="46"/>
  <c r="ED154" i="46"/>
  <c r="BO154" i="44" s="1"/>
  <c r="EC154" i="46"/>
  <c r="BN154" i="44" s="1"/>
  <c r="EB154" i="46"/>
  <c r="BM154" i="44" s="1"/>
  <c r="EA154" i="46"/>
  <c r="DZ154" i="46"/>
  <c r="BK154" i="46" s="1"/>
  <c r="DY154" i="46"/>
  <c r="DX154" i="46"/>
  <c r="BI154" i="46" s="1"/>
  <c r="DW154" i="46"/>
  <c r="BH154" i="46" s="1"/>
  <c r="DV154" i="46"/>
  <c r="BG154" i="46" s="1"/>
  <c r="DU154" i="46"/>
  <c r="DT154" i="46"/>
  <c r="BE154" i="46" s="1"/>
  <c r="DS154" i="46"/>
  <c r="BD154" i="46" s="1"/>
  <c r="DR154" i="46"/>
  <c r="DQ154" i="46"/>
  <c r="DP154" i="46"/>
  <c r="BA154" i="46" s="1"/>
  <c r="DO154" i="46"/>
  <c r="AZ154" i="46" s="1"/>
  <c r="DN154" i="46"/>
  <c r="AY154" i="46" s="1"/>
  <c r="DM154" i="46"/>
  <c r="AX154" i="46" s="1"/>
  <c r="DL154" i="46"/>
  <c r="AW154" i="46" s="1"/>
  <c r="DK154" i="46"/>
  <c r="AV154" i="46" s="1"/>
  <c r="DJ154" i="46"/>
  <c r="AU154" i="46" s="1"/>
  <c r="DI154" i="46"/>
  <c r="DH154" i="46"/>
  <c r="AS154" i="46" s="1"/>
  <c r="DG154" i="46"/>
  <c r="AR154" i="46" s="1"/>
  <c r="DF154" i="46"/>
  <c r="DE154" i="46"/>
  <c r="AP154" i="46" s="1"/>
  <c r="DD154" i="46"/>
  <c r="AO154" i="46" s="1"/>
  <c r="DC154" i="46"/>
  <c r="AN154" i="46" s="1"/>
  <c r="DB154" i="46"/>
  <c r="AM154" i="46" s="1"/>
  <c r="DA154" i="46"/>
  <c r="CZ154" i="46"/>
  <c r="AK154" i="46" s="1"/>
  <c r="CY154" i="46"/>
  <c r="CX154" i="46"/>
  <c r="CW154" i="46"/>
  <c r="AH154" i="46" s="1"/>
  <c r="CV154" i="46"/>
  <c r="CU154" i="46"/>
  <c r="AF154" i="46" s="1"/>
  <c r="CT154" i="46"/>
  <c r="AE154" i="46" s="1"/>
  <c r="CS154" i="46"/>
  <c r="CR154" i="46"/>
  <c r="CQ154" i="46"/>
  <c r="AB154" i="46" s="1"/>
  <c r="CP154" i="46"/>
  <c r="CO154" i="46"/>
  <c r="CN154" i="46"/>
  <c r="Y154" i="46" s="1"/>
  <c r="CM154" i="46"/>
  <c r="X154" i="46" s="1"/>
  <c r="CL154" i="46"/>
  <c r="CK154" i="46"/>
  <c r="CJ154" i="46"/>
  <c r="CI154" i="46"/>
  <c r="T154" i="46" s="1"/>
  <c r="CH154" i="46"/>
  <c r="S154" i="46" s="1"/>
  <c r="CG154" i="46"/>
  <c r="R154" i="46" s="1"/>
  <c r="CF154" i="46"/>
  <c r="Q154" i="46" s="1"/>
  <c r="CE154" i="46"/>
  <c r="CD154" i="46"/>
  <c r="CC154" i="46"/>
  <c r="CB154" i="46"/>
  <c r="M154" i="46" s="1"/>
  <c r="CA154" i="46"/>
  <c r="L154" i="46" s="1"/>
  <c r="BZ154" i="46"/>
  <c r="BY154" i="46"/>
  <c r="J154" i="46" s="1"/>
  <c r="BX154" i="46"/>
  <c r="I154" i="46" s="1"/>
  <c r="BW154" i="46"/>
  <c r="BV154" i="46"/>
  <c r="BU154" i="46"/>
  <c r="BT154" i="46"/>
  <c r="BS154" i="46"/>
  <c r="D154" i="46" s="1"/>
  <c r="BO154" i="46"/>
  <c r="B154" i="46"/>
  <c r="B154" i="44" s="1"/>
  <c r="A154" i="46"/>
  <c r="A154" i="44" s="1"/>
  <c r="EF153" i="46"/>
  <c r="EE153" i="46"/>
  <c r="ED153" i="46"/>
  <c r="BO153" i="46" s="1"/>
  <c r="EC153" i="46"/>
  <c r="EB153" i="46"/>
  <c r="BM153" i="46" s="1"/>
  <c r="EA153" i="46"/>
  <c r="BL153" i="46" s="1"/>
  <c r="DZ153" i="46"/>
  <c r="DY153" i="46"/>
  <c r="DX153" i="46"/>
  <c r="DW153" i="46"/>
  <c r="BH153" i="46" s="1"/>
  <c r="DV153" i="46"/>
  <c r="DU153" i="46"/>
  <c r="DT153" i="46"/>
  <c r="BE153" i="46" s="1"/>
  <c r="DS153" i="46"/>
  <c r="BD153" i="46" s="1"/>
  <c r="DR153" i="46"/>
  <c r="BC153" i="46" s="1"/>
  <c r="DQ153" i="46"/>
  <c r="BB153" i="46" s="1"/>
  <c r="DP153" i="46"/>
  <c r="DO153" i="46"/>
  <c r="DN153" i="46"/>
  <c r="AY153" i="46" s="1"/>
  <c r="DM153" i="46"/>
  <c r="DL153" i="46"/>
  <c r="AW153" i="46" s="1"/>
  <c r="DK153" i="46"/>
  <c r="AV153" i="46" s="1"/>
  <c r="DJ153" i="46"/>
  <c r="AU153" i="46" s="1"/>
  <c r="DI153" i="46"/>
  <c r="AT153" i="46" s="1"/>
  <c r="DH153" i="46"/>
  <c r="DG153" i="46"/>
  <c r="AR153" i="46" s="1"/>
  <c r="DF153" i="46"/>
  <c r="DE153" i="46"/>
  <c r="DD153" i="46"/>
  <c r="DC153" i="46"/>
  <c r="AN153" i="46" s="1"/>
  <c r="DB153" i="46"/>
  <c r="AM153" i="46" s="1"/>
  <c r="DA153" i="46"/>
  <c r="AL153" i="46" s="1"/>
  <c r="CZ153" i="46"/>
  <c r="CY153" i="46"/>
  <c r="AJ153" i="46" s="1"/>
  <c r="CX153" i="46"/>
  <c r="AI153" i="46" s="1"/>
  <c r="CW153" i="46"/>
  <c r="CV153" i="46"/>
  <c r="AG153" i="46" s="1"/>
  <c r="CU153" i="46"/>
  <c r="AF153" i="46" s="1"/>
  <c r="CT153" i="46"/>
  <c r="CS153" i="46"/>
  <c r="CR153" i="46"/>
  <c r="CQ153" i="46"/>
  <c r="CP153" i="46"/>
  <c r="AA153" i="46" s="1"/>
  <c r="CO153" i="46"/>
  <c r="CN153" i="46"/>
  <c r="Y153" i="46" s="1"/>
  <c r="CM153" i="46"/>
  <c r="X153" i="46" s="1"/>
  <c r="CL153" i="46"/>
  <c r="W153" i="46" s="1"/>
  <c r="CK153" i="46"/>
  <c r="CJ153" i="46"/>
  <c r="CI153" i="46"/>
  <c r="T153" i="46" s="1"/>
  <c r="CH153" i="46"/>
  <c r="CG153" i="46"/>
  <c r="CF153" i="46"/>
  <c r="Q153" i="46" s="1"/>
  <c r="CE153" i="46"/>
  <c r="CD153" i="46"/>
  <c r="O153" i="46" s="1"/>
  <c r="CC153" i="46"/>
  <c r="N153" i="46" s="1"/>
  <c r="CB153" i="46"/>
  <c r="CA153" i="46"/>
  <c r="L153" i="46" s="1"/>
  <c r="BZ153" i="46"/>
  <c r="BY153" i="46"/>
  <c r="J153" i="46" s="1"/>
  <c r="BX153" i="46"/>
  <c r="I153" i="46" s="1"/>
  <c r="BW153" i="46"/>
  <c r="H153" i="46" s="1"/>
  <c r="BV153" i="46"/>
  <c r="BU153" i="46"/>
  <c r="BT153" i="46"/>
  <c r="BS153" i="46"/>
  <c r="D153" i="46" s="1"/>
  <c r="B153" i="46"/>
  <c r="B153" i="44" s="1"/>
  <c r="A153" i="46"/>
  <c r="C153" i="46" s="1"/>
  <c r="C153" i="44" s="1"/>
  <c r="EF152" i="46"/>
  <c r="BQ152" i="46" s="1"/>
  <c r="EE152" i="46"/>
  <c r="BP152" i="46" s="1"/>
  <c r="ED152" i="46"/>
  <c r="BO152" i="46" s="1"/>
  <c r="EC152" i="46"/>
  <c r="BN152" i="46" s="1"/>
  <c r="EB152" i="46"/>
  <c r="EA152" i="46"/>
  <c r="BL152" i="46" s="1"/>
  <c r="DZ152" i="46"/>
  <c r="BK152" i="46" s="1"/>
  <c r="DY152" i="46"/>
  <c r="DX152" i="46"/>
  <c r="BI152" i="46" s="1"/>
  <c r="DW152" i="46"/>
  <c r="BH152" i="46" s="1"/>
  <c r="DV152" i="46"/>
  <c r="BG152" i="46" s="1"/>
  <c r="DU152" i="46"/>
  <c r="BF152" i="46" s="1"/>
  <c r="DT152" i="46"/>
  <c r="DS152" i="46"/>
  <c r="DR152" i="46"/>
  <c r="BC152" i="46" s="1"/>
  <c r="DQ152" i="46"/>
  <c r="BB152" i="46" s="1"/>
  <c r="DP152" i="46"/>
  <c r="BA152" i="46" s="1"/>
  <c r="DO152" i="46"/>
  <c r="AZ152" i="46" s="1"/>
  <c r="DN152" i="46"/>
  <c r="AY152" i="46" s="1"/>
  <c r="DM152" i="46"/>
  <c r="AX152" i="46" s="1"/>
  <c r="DL152" i="46"/>
  <c r="DK152" i="46"/>
  <c r="DJ152" i="46"/>
  <c r="DI152" i="46"/>
  <c r="AT152" i="46" s="1"/>
  <c r="DH152" i="46"/>
  <c r="AS152" i="46" s="1"/>
  <c r="DG152" i="46"/>
  <c r="AR152" i="46" s="1"/>
  <c r="DF152" i="46"/>
  <c r="AQ152" i="46" s="1"/>
  <c r="DE152" i="46"/>
  <c r="DD152" i="46"/>
  <c r="DC152" i="46"/>
  <c r="DB152" i="46"/>
  <c r="DA152" i="46"/>
  <c r="CZ152" i="46"/>
  <c r="AK152" i="46" s="1"/>
  <c r="CY152" i="46"/>
  <c r="AJ152" i="46" s="1"/>
  <c r="CX152" i="46"/>
  <c r="AI152" i="46" s="1"/>
  <c r="CW152" i="46"/>
  <c r="CV152" i="46"/>
  <c r="CU152" i="46"/>
  <c r="AF152" i="46" s="1"/>
  <c r="CT152" i="46"/>
  <c r="AE152" i="46" s="1"/>
  <c r="CS152" i="46"/>
  <c r="CR152" i="46"/>
  <c r="AC152" i="46" s="1"/>
  <c r="CQ152" i="46"/>
  <c r="AB152" i="46" s="1"/>
  <c r="CP152" i="46"/>
  <c r="CO152" i="46"/>
  <c r="Z152" i="46" s="1"/>
  <c r="CN152" i="46"/>
  <c r="CM152" i="46"/>
  <c r="X152" i="46" s="1"/>
  <c r="CL152" i="46"/>
  <c r="CK152" i="46"/>
  <c r="CJ152" i="46"/>
  <c r="U152" i="46" s="1"/>
  <c r="CI152" i="46"/>
  <c r="T152" i="46" s="1"/>
  <c r="CH152" i="46"/>
  <c r="CG152" i="46"/>
  <c r="CF152" i="46"/>
  <c r="CE152" i="46"/>
  <c r="P152" i="46" s="1"/>
  <c r="CD152" i="46"/>
  <c r="CC152" i="46"/>
  <c r="N152" i="46" s="1"/>
  <c r="CB152" i="46"/>
  <c r="M152" i="46" s="1"/>
  <c r="CA152" i="46"/>
  <c r="L152" i="46" s="1"/>
  <c r="BZ152" i="46"/>
  <c r="K152" i="46" s="1"/>
  <c r="BY152" i="46"/>
  <c r="J152" i="46" s="1"/>
  <c r="BX152" i="46"/>
  <c r="BW152" i="46"/>
  <c r="H152" i="46" s="1"/>
  <c r="BV152" i="46"/>
  <c r="G152" i="46" s="1"/>
  <c r="BU152" i="46"/>
  <c r="BT152" i="46"/>
  <c r="BS152" i="46"/>
  <c r="D152" i="46" s="1"/>
  <c r="B152" i="46"/>
  <c r="B152" i="44" s="1"/>
  <c r="A152" i="46"/>
  <c r="C152" i="46" s="1"/>
  <c r="C152" i="44" s="1"/>
  <c r="EF151" i="46"/>
  <c r="EE151" i="46"/>
  <c r="BP151" i="46" s="1"/>
  <c r="ED151" i="46"/>
  <c r="EC151" i="46"/>
  <c r="BN151" i="46" s="1"/>
  <c r="EB151" i="46"/>
  <c r="EA151" i="46"/>
  <c r="BL151" i="46" s="1"/>
  <c r="DZ151" i="46"/>
  <c r="BK151" i="46" s="1"/>
  <c r="DY151" i="46"/>
  <c r="DX151" i="46"/>
  <c r="DW151" i="46"/>
  <c r="BH151" i="46" s="1"/>
  <c r="DV151" i="46"/>
  <c r="BG151" i="46" s="1"/>
  <c r="DU151" i="46"/>
  <c r="DT151" i="46"/>
  <c r="BE151" i="46" s="1"/>
  <c r="DS151" i="46"/>
  <c r="BD151" i="46" s="1"/>
  <c r="DR151" i="46"/>
  <c r="BC151" i="46" s="1"/>
  <c r="DQ151" i="46"/>
  <c r="DP151" i="46"/>
  <c r="DO151" i="46"/>
  <c r="DN151" i="46"/>
  <c r="DM151" i="46"/>
  <c r="DL151" i="46"/>
  <c r="DK151" i="46"/>
  <c r="AV151" i="46" s="1"/>
  <c r="DJ151" i="46"/>
  <c r="AU151" i="46" s="1"/>
  <c r="DI151" i="46"/>
  <c r="DH151" i="46"/>
  <c r="DG151" i="46"/>
  <c r="DF151" i="46"/>
  <c r="DE151" i="46"/>
  <c r="DD151" i="46"/>
  <c r="DC151" i="46"/>
  <c r="AN151" i="46" s="1"/>
  <c r="DB151" i="46"/>
  <c r="DA151" i="46"/>
  <c r="CZ151" i="46"/>
  <c r="CY151" i="46"/>
  <c r="AJ151" i="46" s="1"/>
  <c r="CX151" i="46"/>
  <c r="AI151" i="46" s="1"/>
  <c r="CW151" i="46"/>
  <c r="AH151" i="46" s="1"/>
  <c r="CV151" i="46"/>
  <c r="AG151" i="46" s="1"/>
  <c r="CU151" i="46"/>
  <c r="AF151" i="46" s="1"/>
  <c r="CT151" i="46"/>
  <c r="CS151" i="46"/>
  <c r="AD151" i="46" s="1"/>
  <c r="CR151" i="46"/>
  <c r="CQ151" i="46"/>
  <c r="AB151" i="46" s="1"/>
  <c r="CP151" i="46"/>
  <c r="CO151" i="46"/>
  <c r="Z151" i="46" s="1"/>
  <c r="CN151" i="46"/>
  <c r="Y151" i="46" s="1"/>
  <c r="CM151" i="46"/>
  <c r="X151" i="46" s="1"/>
  <c r="CL151" i="46"/>
  <c r="W151" i="46" s="1"/>
  <c r="CK151" i="46"/>
  <c r="V151" i="46" s="1"/>
  <c r="CJ151" i="46"/>
  <c r="CI151" i="46"/>
  <c r="CH151" i="46"/>
  <c r="S151" i="46" s="1"/>
  <c r="CG151" i="46"/>
  <c r="CF151" i="46"/>
  <c r="CE151" i="46"/>
  <c r="P151" i="46" s="1"/>
  <c r="CD151" i="46"/>
  <c r="O151" i="46" s="1"/>
  <c r="CC151" i="46"/>
  <c r="CB151" i="46"/>
  <c r="CA151" i="46"/>
  <c r="BZ151" i="46"/>
  <c r="BY151" i="46"/>
  <c r="BX151" i="46"/>
  <c r="I151" i="46" s="1"/>
  <c r="BW151" i="46"/>
  <c r="H151" i="46" s="1"/>
  <c r="BV151" i="46"/>
  <c r="G151" i="46" s="1"/>
  <c r="BU151" i="46"/>
  <c r="F151" i="46" s="1"/>
  <c r="BT151" i="46"/>
  <c r="BS151" i="46"/>
  <c r="D151" i="46" s="1"/>
  <c r="B151" i="46"/>
  <c r="B151" i="44" s="1"/>
  <c r="A151" i="46"/>
  <c r="C151" i="46" s="1"/>
  <c r="C151" i="44" s="1"/>
  <c r="EF150" i="46"/>
  <c r="EE150" i="46"/>
  <c r="BP150" i="46" s="1"/>
  <c r="ED150" i="46"/>
  <c r="BO150" i="46" s="1"/>
  <c r="EC150" i="46"/>
  <c r="BN150" i="46" s="1"/>
  <c r="EB150" i="46"/>
  <c r="BM150" i="46" s="1"/>
  <c r="EA150" i="46"/>
  <c r="BL150" i="46" s="1"/>
  <c r="DZ150" i="46"/>
  <c r="DY150" i="46"/>
  <c r="DX150" i="46"/>
  <c r="BI150" i="46" s="1"/>
  <c r="DW150" i="46"/>
  <c r="BH150" i="46" s="1"/>
  <c r="DV150" i="46"/>
  <c r="DU150" i="46"/>
  <c r="DT150" i="46"/>
  <c r="BE150" i="46" s="1"/>
  <c r="DS150" i="46"/>
  <c r="DR150" i="46"/>
  <c r="DQ150" i="46"/>
  <c r="DP150" i="46"/>
  <c r="DO150" i="46"/>
  <c r="AZ150" i="46" s="1"/>
  <c r="DN150" i="46"/>
  <c r="AY150" i="46" s="1"/>
  <c r="DM150" i="46"/>
  <c r="AX150" i="46" s="1"/>
  <c r="DL150" i="46"/>
  <c r="AW150" i="46" s="1"/>
  <c r="DK150" i="46"/>
  <c r="AV150" i="46" s="1"/>
  <c r="DJ150" i="46"/>
  <c r="DI150" i="46"/>
  <c r="DH150" i="46"/>
  <c r="AS150" i="46" s="1"/>
  <c r="DG150" i="46"/>
  <c r="AR150" i="46" s="1"/>
  <c r="DF150" i="46"/>
  <c r="AQ150" i="46" s="1"/>
  <c r="DE150" i="46"/>
  <c r="DD150" i="46"/>
  <c r="AO150" i="46" s="1"/>
  <c r="DC150" i="46"/>
  <c r="AN150" i="46" s="1"/>
  <c r="DB150" i="46"/>
  <c r="AM150" i="46" s="1"/>
  <c r="DA150" i="46"/>
  <c r="CZ150" i="46"/>
  <c r="AK150" i="46" s="1"/>
  <c r="CY150" i="46"/>
  <c r="AJ150" i="46" s="1"/>
  <c r="CX150" i="46"/>
  <c r="AI150" i="46" s="1"/>
  <c r="CW150" i="46"/>
  <c r="AH150" i="46" s="1"/>
  <c r="CV150" i="46"/>
  <c r="AG150" i="46" s="1"/>
  <c r="CU150" i="46"/>
  <c r="CT150" i="46"/>
  <c r="AE150" i="46" s="1"/>
  <c r="CS150" i="46"/>
  <c r="AD150" i="46" s="1"/>
  <c r="CR150" i="46"/>
  <c r="AC150" i="46" s="1"/>
  <c r="CQ150" i="46"/>
  <c r="AB150" i="46" s="1"/>
  <c r="CP150" i="46"/>
  <c r="AA150" i="46" s="1"/>
  <c r="CO150" i="46"/>
  <c r="CN150" i="46"/>
  <c r="Y150" i="46" s="1"/>
  <c r="CM150" i="46"/>
  <c r="X150" i="46" s="1"/>
  <c r="CL150" i="46"/>
  <c r="CK150" i="46"/>
  <c r="V150" i="46" s="1"/>
  <c r="CJ150" i="46"/>
  <c r="U150" i="46" s="1"/>
  <c r="CI150" i="46"/>
  <c r="CH150" i="46"/>
  <c r="S150" i="46" s="1"/>
  <c r="CG150" i="46"/>
  <c r="R150" i="46" s="1"/>
  <c r="CF150" i="46"/>
  <c r="Q150" i="46" s="1"/>
  <c r="CE150" i="46"/>
  <c r="CD150" i="46"/>
  <c r="CC150" i="46"/>
  <c r="CB150" i="46"/>
  <c r="CA150" i="46"/>
  <c r="L150" i="46" s="1"/>
  <c r="BZ150" i="46"/>
  <c r="K150" i="46" s="1"/>
  <c r="BY150" i="46"/>
  <c r="BX150" i="46"/>
  <c r="I150" i="46" s="1"/>
  <c r="BW150" i="46"/>
  <c r="H150" i="46" s="1"/>
  <c r="BV150" i="46"/>
  <c r="G150" i="46" s="1"/>
  <c r="BU150" i="46"/>
  <c r="F150" i="46" s="1"/>
  <c r="BT150" i="46"/>
  <c r="E150" i="46" s="1"/>
  <c r="BS150" i="46"/>
  <c r="D150" i="46" s="1"/>
  <c r="B150" i="46"/>
  <c r="B150" i="44" s="1"/>
  <c r="A150" i="46"/>
  <c r="C150" i="46" s="1"/>
  <c r="C150" i="44" s="1"/>
  <c r="EF149" i="46"/>
  <c r="EE149" i="46"/>
  <c r="BP149" i="46" s="1"/>
  <c r="ED149" i="46"/>
  <c r="EC149" i="46"/>
  <c r="EB149" i="46"/>
  <c r="BM149" i="46" s="1"/>
  <c r="EA149" i="46"/>
  <c r="BL149" i="46" s="1"/>
  <c r="DZ149" i="46"/>
  <c r="BK149" i="46" s="1"/>
  <c r="DY149" i="46"/>
  <c r="DX149" i="46"/>
  <c r="DW149" i="46"/>
  <c r="BH149" i="46" s="1"/>
  <c r="DV149" i="46"/>
  <c r="BG149" i="46" s="1"/>
  <c r="DU149" i="46"/>
  <c r="BF149" i="46" s="1"/>
  <c r="DT149" i="46"/>
  <c r="DS149" i="46"/>
  <c r="BD149" i="46" s="1"/>
  <c r="DR149" i="46"/>
  <c r="BC149" i="46" s="1"/>
  <c r="DQ149" i="46"/>
  <c r="DP149" i="46"/>
  <c r="DO149" i="46"/>
  <c r="AZ149" i="46" s="1"/>
  <c r="DN149" i="46"/>
  <c r="DM149" i="46"/>
  <c r="DL149" i="46"/>
  <c r="DK149" i="46"/>
  <c r="AV149" i="46" s="1"/>
  <c r="DJ149" i="46"/>
  <c r="AU149" i="46" s="1"/>
  <c r="DI149" i="46"/>
  <c r="AT149" i="46" s="1"/>
  <c r="DH149" i="46"/>
  <c r="DG149" i="46"/>
  <c r="AR149" i="46" s="1"/>
  <c r="DF149" i="46"/>
  <c r="DE149" i="46"/>
  <c r="DD149" i="46"/>
  <c r="AO149" i="46" s="1"/>
  <c r="DC149" i="46"/>
  <c r="AN149" i="46" s="1"/>
  <c r="DB149" i="46"/>
  <c r="AM149" i="46" s="1"/>
  <c r="DA149" i="46"/>
  <c r="AL149" i="46" s="1"/>
  <c r="CZ149" i="46"/>
  <c r="CY149" i="46"/>
  <c r="AJ149" i="46" s="1"/>
  <c r="CX149" i="46"/>
  <c r="CW149" i="46"/>
  <c r="AH149" i="46" s="1"/>
  <c r="CV149" i="46"/>
  <c r="AG149" i="46" s="1"/>
  <c r="CU149" i="46"/>
  <c r="AF149" i="46" s="1"/>
  <c r="CT149" i="46"/>
  <c r="AE149" i="46" s="1"/>
  <c r="CS149" i="46"/>
  <c r="AD149" i="46" s="1"/>
  <c r="CR149" i="46"/>
  <c r="CQ149" i="46"/>
  <c r="CP149" i="46"/>
  <c r="CO149" i="46"/>
  <c r="CN149" i="46"/>
  <c r="Y149" i="46" s="1"/>
  <c r="CM149" i="46"/>
  <c r="X149" i="46" s="1"/>
  <c r="CL149" i="46"/>
  <c r="W149" i="46" s="1"/>
  <c r="CK149" i="46"/>
  <c r="V149" i="46" s="1"/>
  <c r="CJ149" i="46"/>
  <c r="CI149" i="46"/>
  <c r="T149" i="46" s="1"/>
  <c r="CH149" i="46"/>
  <c r="S149" i="46" s="1"/>
  <c r="CG149" i="46"/>
  <c r="R149" i="46" s="1"/>
  <c r="CF149" i="46"/>
  <c r="CE149" i="46"/>
  <c r="P149" i="46" s="1"/>
  <c r="CD149" i="46"/>
  <c r="CC149" i="46"/>
  <c r="CB149" i="46"/>
  <c r="CA149" i="46"/>
  <c r="BZ149" i="46"/>
  <c r="BY149" i="46"/>
  <c r="BX149" i="46"/>
  <c r="BW149" i="46"/>
  <c r="H149" i="46" s="1"/>
  <c r="BV149" i="46"/>
  <c r="G149" i="46" s="1"/>
  <c r="BU149" i="46"/>
  <c r="BT149" i="46"/>
  <c r="BS149" i="46"/>
  <c r="B149" i="46"/>
  <c r="B149" i="44" s="1"/>
  <c r="A149" i="46"/>
  <c r="A147" i="27" s="1"/>
  <c r="EF148" i="46"/>
  <c r="BQ148" i="46" s="1"/>
  <c r="EE148" i="46"/>
  <c r="BP148" i="46" s="1"/>
  <c r="ED148" i="46"/>
  <c r="BO148" i="46" s="1"/>
  <c r="EC148" i="46"/>
  <c r="BN148" i="46" s="1"/>
  <c r="EB148" i="46"/>
  <c r="EA148" i="46"/>
  <c r="BL148" i="46" s="1"/>
  <c r="DZ148" i="46"/>
  <c r="BK148" i="46" s="1"/>
  <c r="DY148" i="46"/>
  <c r="DX148" i="46"/>
  <c r="DW148" i="46"/>
  <c r="BH148" i="46" s="1"/>
  <c r="DV148" i="46"/>
  <c r="BG148" i="46" s="1"/>
  <c r="DU148" i="46"/>
  <c r="DT148" i="46"/>
  <c r="DS148" i="46"/>
  <c r="BD148" i="46" s="1"/>
  <c r="DR148" i="46"/>
  <c r="BC148" i="46" s="1"/>
  <c r="DQ148" i="46"/>
  <c r="DP148" i="46"/>
  <c r="BA148" i="46" s="1"/>
  <c r="DO148" i="46"/>
  <c r="AZ148" i="46" s="1"/>
  <c r="DN148" i="46"/>
  <c r="DM148" i="46"/>
  <c r="DL148" i="46"/>
  <c r="DK148" i="46"/>
  <c r="DJ148" i="46"/>
  <c r="AU148" i="46" s="1"/>
  <c r="DI148" i="46"/>
  <c r="DH148" i="46"/>
  <c r="DG148" i="46"/>
  <c r="DF148" i="46"/>
  <c r="AQ148" i="46" s="1"/>
  <c r="DE148" i="46"/>
  <c r="AP148" i="46" s="1"/>
  <c r="DD148" i="46"/>
  <c r="DC148" i="46"/>
  <c r="DB148" i="46"/>
  <c r="AM148" i="46" s="1"/>
  <c r="DA148" i="46"/>
  <c r="CZ148" i="46"/>
  <c r="AK148" i="46" s="1"/>
  <c r="CY148" i="46"/>
  <c r="AJ148" i="46" s="1"/>
  <c r="CX148" i="46"/>
  <c r="AI148" i="46" s="1"/>
  <c r="CW148" i="46"/>
  <c r="CV148" i="46"/>
  <c r="CU148" i="46"/>
  <c r="AF148" i="46" s="1"/>
  <c r="CT148" i="46"/>
  <c r="AE148" i="46" s="1"/>
  <c r="CS148" i="46"/>
  <c r="AD148" i="46" s="1"/>
  <c r="CR148" i="46"/>
  <c r="AC148" i="46" s="1"/>
  <c r="CQ148" i="46"/>
  <c r="AB148" i="46" s="1"/>
  <c r="CP148" i="46"/>
  <c r="AA148" i="46" s="1"/>
  <c r="CO148" i="46"/>
  <c r="CN148" i="46"/>
  <c r="CM148" i="46"/>
  <c r="CL148" i="46"/>
  <c r="W148" i="46" s="1"/>
  <c r="CK148" i="46"/>
  <c r="CJ148" i="46"/>
  <c r="CI148" i="46"/>
  <c r="T148" i="46" s="1"/>
  <c r="CH148" i="46"/>
  <c r="S148" i="46" s="1"/>
  <c r="CG148" i="46"/>
  <c r="CF148" i="46"/>
  <c r="CE148" i="46"/>
  <c r="P148" i="46" s="1"/>
  <c r="CD148" i="46"/>
  <c r="CC148" i="46"/>
  <c r="CB148" i="46"/>
  <c r="M148" i="46" s="1"/>
  <c r="CA148" i="46"/>
  <c r="L148" i="46" s="1"/>
  <c r="BZ148" i="46"/>
  <c r="K148" i="46" s="1"/>
  <c r="BY148" i="46"/>
  <c r="BX148" i="46"/>
  <c r="BW148" i="46"/>
  <c r="BV148" i="46"/>
  <c r="BU148" i="46"/>
  <c r="F148" i="46" s="1"/>
  <c r="BT148" i="46"/>
  <c r="E148" i="46" s="1"/>
  <c r="BS148" i="46"/>
  <c r="D148" i="46" s="1"/>
  <c r="B148" i="46"/>
  <c r="B148" i="44" s="1"/>
  <c r="A148" i="46"/>
  <c r="A146" i="27" s="1"/>
  <c r="EF147" i="46"/>
  <c r="EE147" i="46"/>
  <c r="ED147" i="46"/>
  <c r="BO147" i="44" s="1"/>
  <c r="EC147" i="46"/>
  <c r="BN147" i="46" s="1"/>
  <c r="EB147" i="46"/>
  <c r="EA147" i="46"/>
  <c r="BL147" i="46" s="1"/>
  <c r="DZ147" i="46"/>
  <c r="BK147" i="46" s="1"/>
  <c r="DY147" i="46"/>
  <c r="BJ147" i="46" s="1"/>
  <c r="DX147" i="46"/>
  <c r="DW147" i="46"/>
  <c r="BH147" i="46" s="1"/>
  <c r="DV147" i="46"/>
  <c r="DU147" i="46"/>
  <c r="DT147" i="46"/>
  <c r="BE147" i="46" s="1"/>
  <c r="DS147" i="46"/>
  <c r="BD147" i="46" s="1"/>
  <c r="DR147" i="46"/>
  <c r="DQ147" i="46"/>
  <c r="DP147" i="46"/>
  <c r="DO147" i="46"/>
  <c r="AZ147" i="46" s="1"/>
  <c r="DN147" i="46"/>
  <c r="DM147" i="46"/>
  <c r="DL147" i="46"/>
  <c r="DK147" i="46"/>
  <c r="AV147" i="46" s="1"/>
  <c r="DJ147" i="46"/>
  <c r="DI147" i="46"/>
  <c r="DH147" i="46"/>
  <c r="DG147" i="46"/>
  <c r="DF147" i="46"/>
  <c r="AQ147" i="46" s="1"/>
  <c r="DE147" i="46"/>
  <c r="AP147" i="46" s="1"/>
  <c r="DD147" i="46"/>
  <c r="AO147" i="46" s="1"/>
  <c r="DC147" i="46"/>
  <c r="AN147" i="46" s="1"/>
  <c r="DB147" i="46"/>
  <c r="AM147" i="46" s="1"/>
  <c r="DA147" i="46"/>
  <c r="AL147" i="46" s="1"/>
  <c r="CZ147" i="46"/>
  <c r="CY147" i="46"/>
  <c r="CX147" i="46"/>
  <c r="AI147" i="46" s="1"/>
  <c r="CW147" i="46"/>
  <c r="AH147" i="46" s="1"/>
  <c r="CV147" i="46"/>
  <c r="CU147" i="46"/>
  <c r="AF147" i="46" s="1"/>
  <c r="CT147" i="46"/>
  <c r="CS147" i="46"/>
  <c r="CR147" i="46"/>
  <c r="CQ147" i="46"/>
  <c r="AB147" i="46" s="1"/>
  <c r="CP147" i="46"/>
  <c r="AA147" i="46" s="1"/>
  <c r="CO147" i="46"/>
  <c r="CN147" i="46"/>
  <c r="Y147" i="46" s="1"/>
  <c r="CM147" i="46"/>
  <c r="X147" i="46" s="1"/>
  <c r="CL147" i="46"/>
  <c r="W147" i="46" s="1"/>
  <c r="CK147" i="46"/>
  <c r="CJ147" i="46"/>
  <c r="CI147" i="46"/>
  <c r="CH147" i="46"/>
  <c r="S147" i="46" s="1"/>
  <c r="CG147" i="46"/>
  <c r="CF147" i="46"/>
  <c r="Q147" i="46" s="1"/>
  <c r="CE147" i="46"/>
  <c r="P147" i="46" s="1"/>
  <c r="CD147" i="46"/>
  <c r="O147" i="46" s="1"/>
  <c r="CC147" i="46"/>
  <c r="CB147" i="46"/>
  <c r="CA147" i="46"/>
  <c r="BZ147" i="46"/>
  <c r="K147" i="46" s="1"/>
  <c r="BY147" i="46"/>
  <c r="BX147" i="46"/>
  <c r="BW147" i="46"/>
  <c r="BV147" i="46"/>
  <c r="G147" i="46" s="1"/>
  <c r="BU147" i="46"/>
  <c r="F147" i="46" s="1"/>
  <c r="BT147" i="46"/>
  <c r="BS147" i="46"/>
  <c r="D147" i="46" s="1"/>
  <c r="BO147" i="46"/>
  <c r="B147" i="46"/>
  <c r="B147" i="44" s="1"/>
  <c r="A147" i="46"/>
  <c r="A145" i="27" s="1"/>
  <c r="EF146" i="46"/>
  <c r="BQ146" i="46" s="1"/>
  <c r="EE146" i="46"/>
  <c r="ED146" i="46"/>
  <c r="EC146" i="46"/>
  <c r="BN146" i="46" s="1"/>
  <c r="EB146" i="46"/>
  <c r="EA146" i="46"/>
  <c r="DZ146" i="46"/>
  <c r="DY146" i="46"/>
  <c r="DX146" i="46"/>
  <c r="BI146" i="46" s="1"/>
  <c r="DW146" i="46"/>
  <c r="BH146" i="46" s="1"/>
  <c r="DV146" i="46"/>
  <c r="BG146" i="46" s="1"/>
  <c r="DU146" i="46"/>
  <c r="BF146" i="46" s="1"/>
  <c r="DT146" i="46"/>
  <c r="DS146" i="46"/>
  <c r="BD146" i="46" s="1"/>
  <c r="DR146" i="46"/>
  <c r="BC146" i="46" s="1"/>
  <c r="DQ146" i="46"/>
  <c r="BB146" i="46" s="1"/>
  <c r="DP146" i="46"/>
  <c r="BA146" i="46" s="1"/>
  <c r="DO146" i="46"/>
  <c r="DN146" i="46"/>
  <c r="DM146" i="46"/>
  <c r="AX146" i="46" s="1"/>
  <c r="DL146" i="46"/>
  <c r="AW146" i="46" s="1"/>
  <c r="DK146" i="46"/>
  <c r="DJ146" i="46"/>
  <c r="DI146" i="46"/>
  <c r="AT146" i="46" s="1"/>
  <c r="DH146" i="46"/>
  <c r="AS146" i="46" s="1"/>
  <c r="DG146" i="46"/>
  <c r="AR146" i="46" s="1"/>
  <c r="DF146" i="46"/>
  <c r="DE146" i="46"/>
  <c r="AP146" i="46" s="1"/>
  <c r="DD146" i="46"/>
  <c r="DC146" i="46"/>
  <c r="DB146" i="46"/>
  <c r="DA146" i="46"/>
  <c r="CZ146" i="46"/>
  <c r="AK146" i="46" s="1"/>
  <c r="CY146" i="46"/>
  <c r="AJ146" i="46" s="1"/>
  <c r="CX146" i="46"/>
  <c r="AI146" i="46" s="1"/>
  <c r="CW146" i="46"/>
  <c r="AH146" i="44" s="1"/>
  <c r="CV146" i="46"/>
  <c r="AG146" i="46" s="1"/>
  <c r="CU146" i="46"/>
  <c r="CT146" i="46"/>
  <c r="AE146" i="46" s="1"/>
  <c r="CS146" i="46"/>
  <c r="AD146" i="46" s="1"/>
  <c r="CR146" i="46"/>
  <c r="AC146" i="46" s="1"/>
  <c r="CQ146" i="46"/>
  <c r="AB146" i="46" s="1"/>
  <c r="CP146" i="46"/>
  <c r="CO146" i="46"/>
  <c r="Z146" i="46" s="1"/>
  <c r="CN146" i="46"/>
  <c r="Y146" i="46" s="1"/>
  <c r="CM146" i="46"/>
  <c r="X146" i="46" s="1"/>
  <c r="CL146" i="46"/>
  <c r="CK146" i="46"/>
  <c r="V146" i="46" s="1"/>
  <c r="CJ146" i="46"/>
  <c r="U146" i="46" s="1"/>
  <c r="CI146" i="46"/>
  <c r="CH146" i="46"/>
  <c r="CG146" i="46"/>
  <c r="R146" i="46" s="1"/>
  <c r="CF146" i="46"/>
  <c r="Q146" i="46" s="1"/>
  <c r="CE146" i="46"/>
  <c r="P146" i="46" s="1"/>
  <c r="CD146" i="46"/>
  <c r="O146" i="46" s="1"/>
  <c r="CC146" i="46"/>
  <c r="N146" i="46" s="1"/>
  <c r="CB146" i="46"/>
  <c r="CA146" i="46"/>
  <c r="BZ146" i="46"/>
  <c r="K146" i="46" s="1"/>
  <c r="BY146" i="46"/>
  <c r="J146" i="46" s="1"/>
  <c r="BX146" i="46"/>
  <c r="BW146" i="46"/>
  <c r="H146" i="46" s="1"/>
  <c r="BV146" i="46"/>
  <c r="BU146" i="46"/>
  <c r="BT146" i="46"/>
  <c r="E146" i="46" s="1"/>
  <c r="BS146" i="46"/>
  <c r="B146" i="46"/>
  <c r="B146" i="44" s="1"/>
  <c r="A146" i="46"/>
  <c r="A144" i="27" s="1"/>
  <c r="EF145" i="46"/>
  <c r="EE145" i="46"/>
  <c r="BP145" i="46" s="1"/>
  <c r="ED145" i="46"/>
  <c r="BO145" i="46" s="1"/>
  <c r="EC145" i="46"/>
  <c r="EB145" i="46"/>
  <c r="BM145" i="46" s="1"/>
  <c r="EA145" i="46"/>
  <c r="BL145" i="46" s="1"/>
  <c r="DZ145" i="46"/>
  <c r="BK145" i="46" s="1"/>
  <c r="DY145" i="46"/>
  <c r="DX145" i="46"/>
  <c r="BI145" i="46" s="1"/>
  <c r="DW145" i="46"/>
  <c r="BH145" i="46" s="1"/>
  <c r="DV145" i="46"/>
  <c r="DU145" i="46"/>
  <c r="DT145" i="46"/>
  <c r="BE145" i="46" s="1"/>
  <c r="DS145" i="46"/>
  <c r="BD145" i="46" s="1"/>
  <c r="DR145" i="46"/>
  <c r="DQ145" i="46"/>
  <c r="DP145" i="46"/>
  <c r="BA145" i="46" s="1"/>
  <c r="DO145" i="46"/>
  <c r="DN145" i="46"/>
  <c r="DM145" i="46"/>
  <c r="AX145" i="46" s="1"/>
  <c r="DL145" i="46"/>
  <c r="DK145" i="46"/>
  <c r="AV145" i="46" s="1"/>
  <c r="DJ145" i="46"/>
  <c r="DI145" i="46"/>
  <c r="DH145" i="46"/>
  <c r="AS145" i="46" s="1"/>
  <c r="DG145" i="46"/>
  <c r="DF145" i="46"/>
  <c r="AQ145" i="46" s="1"/>
  <c r="DE145" i="46"/>
  <c r="AP145" i="46" s="1"/>
  <c r="DD145" i="46"/>
  <c r="AO145" i="46" s="1"/>
  <c r="DC145" i="46"/>
  <c r="AN145" i="46" s="1"/>
  <c r="DB145" i="46"/>
  <c r="AM145" i="46" s="1"/>
  <c r="DA145" i="46"/>
  <c r="CZ145" i="46"/>
  <c r="AK145" i="46" s="1"/>
  <c r="CY145" i="46"/>
  <c r="CX145" i="46"/>
  <c r="AI145" i="46" s="1"/>
  <c r="CW145" i="46"/>
  <c r="CV145" i="46"/>
  <c r="AG145" i="46" s="1"/>
  <c r="CU145" i="46"/>
  <c r="CT145" i="46"/>
  <c r="CS145" i="46"/>
  <c r="CR145" i="46"/>
  <c r="AC145" i="46" s="1"/>
  <c r="CQ145" i="46"/>
  <c r="AB145" i="46" s="1"/>
  <c r="CP145" i="46"/>
  <c r="CO145" i="46"/>
  <c r="CN145" i="46"/>
  <c r="Y145" i="46" s="1"/>
  <c r="CM145" i="46"/>
  <c r="X145" i="46" s="1"/>
  <c r="CL145" i="46"/>
  <c r="W145" i="46" s="1"/>
  <c r="CK145" i="46"/>
  <c r="CJ145" i="46"/>
  <c r="U145" i="46" s="1"/>
  <c r="CI145" i="46"/>
  <c r="T145" i="46" s="1"/>
  <c r="CH145" i="46"/>
  <c r="CG145" i="46"/>
  <c r="R145" i="46" s="1"/>
  <c r="CF145" i="46"/>
  <c r="Q145" i="46" s="1"/>
  <c r="CE145" i="46"/>
  <c r="CD145" i="46"/>
  <c r="O145" i="46" s="1"/>
  <c r="CC145" i="46"/>
  <c r="CB145" i="46"/>
  <c r="M145" i="46" s="1"/>
  <c r="CA145" i="46"/>
  <c r="L145" i="46" s="1"/>
  <c r="BZ145" i="46"/>
  <c r="BY145" i="46"/>
  <c r="J145" i="46" s="1"/>
  <c r="BX145" i="46"/>
  <c r="I145" i="46" s="1"/>
  <c r="BW145" i="46"/>
  <c r="BV145" i="46"/>
  <c r="BU145" i="46"/>
  <c r="BT145" i="46"/>
  <c r="E145" i="46" s="1"/>
  <c r="BS145" i="46"/>
  <c r="D145" i="46" s="1"/>
  <c r="B145" i="46"/>
  <c r="B145" i="44" s="1"/>
  <c r="A145" i="46"/>
  <c r="A143" i="27" s="1"/>
  <c r="EF144" i="46"/>
  <c r="BQ144" i="46" s="1"/>
  <c r="EE144" i="46"/>
  <c r="BP144" i="46" s="1"/>
  <c r="ED144" i="46"/>
  <c r="EC144" i="46"/>
  <c r="EB144" i="46"/>
  <c r="BM144" i="46" s="1"/>
  <c r="EA144" i="46"/>
  <c r="DZ144" i="46"/>
  <c r="DY144" i="46"/>
  <c r="BJ144" i="46" s="1"/>
  <c r="DX144" i="46"/>
  <c r="BI144" i="46" s="1"/>
  <c r="DW144" i="46"/>
  <c r="DV144" i="46"/>
  <c r="BG144" i="46" s="1"/>
  <c r="DU144" i="46"/>
  <c r="DT144" i="46"/>
  <c r="BE144" i="46" s="1"/>
  <c r="DS144" i="46"/>
  <c r="BD144" i="46" s="1"/>
  <c r="DR144" i="46"/>
  <c r="DQ144" i="46"/>
  <c r="DP144" i="46"/>
  <c r="DO144" i="46"/>
  <c r="DN144" i="46"/>
  <c r="DM144" i="46"/>
  <c r="DL144" i="46"/>
  <c r="DK144" i="46"/>
  <c r="DJ144" i="46"/>
  <c r="DI144" i="46"/>
  <c r="AT144" i="46" s="1"/>
  <c r="DH144" i="46"/>
  <c r="AS144" i="46" s="1"/>
  <c r="DG144" i="46"/>
  <c r="DF144" i="46"/>
  <c r="AQ144" i="46" s="1"/>
  <c r="DE144" i="46"/>
  <c r="DD144" i="46"/>
  <c r="DC144" i="46"/>
  <c r="DB144" i="46"/>
  <c r="DA144" i="46"/>
  <c r="AL144" i="46" s="1"/>
  <c r="CZ144" i="46"/>
  <c r="AK144" i="46" s="1"/>
  <c r="CY144" i="46"/>
  <c r="AJ144" i="46" s="1"/>
  <c r="CX144" i="46"/>
  <c r="CW144" i="46"/>
  <c r="CV144" i="46"/>
  <c r="CU144" i="46"/>
  <c r="AF144" i="46" s="1"/>
  <c r="CT144" i="46"/>
  <c r="AE144" i="46" s="1"/>
  <c r="CS144" i="46"/>
  <c r="AD144" i="46" s="1"/>
  <c r="CR144" i="46"/>
  <c r="CQ144" i="46"/>
  <c r="CP144" i="46"/>
  <c r="AA144" i="46" s="1"/>
  <c r="CO144" i="46"/>
  <c r="CN144" i="46"/>
  <c r="CM144" i="46"/>
  <c r="X144" i="46" s="1"/>
  <c r="CL144" i="46"/>
  <c r="CK144" i="46"/>
  <c r="CJ144" i="46"/>
  <c r="U144" i="46" s="1"/>
  <c r="CI144" i="46"/>
  <c r="T144" i="46" s="1"/>
  <c r="CH144" i="46"/>
  <c r="CG144" i="46"/>
  <c r="CF144" i="46"/>
  <c r="CE144" i="46"/>
  <c r="CD144" i="46"/>
  <c r="CC144" i="46"/>
  <c r="N144" i="46" s="1"/>
  <c r="CB144" i="46"/>
  <c r="M144" i="46" s="1"/>
  <c r="CA144" i="46"/>
  <c r="BZ144" i="46"/>
  <c r="K144" i="46" s="1"/>
  <c r="BY144" i="46"/>
  <c r="BX144" i="46"/>
  <c r="BW144" i="46"/>
  <c r="H144" i="46" s="1"/>
  <c r="BV144" i="46"/>
  <c r="G144" i="46" s="1"/>
  <c r="BU144" i="46"/>
  <c r="F144" i="46" s="1"/>
  <c r="BT144" i="46"/>
  <c r="E144" i="46" s="1"/>
  <c r="BS144" i="46"/>
  <c r="B144" i="46"/>
  <c r="B144" i="44" s="1"/>
  <c r="A144" i="46"/>
  <c r="A142" i="27" s="1"/>
  <c r="EF143" i="46"/>
  <c r="BQ143" i="46" s="1"/>
  <c r="EE143" i="46"/>
  <c r="BP143" i="46" s="1"/>
  <c r="ED143" i="46"/>
  <c r="BO143" i="44" s="1"/>
  <c r="EC143" i="46"/>
  <c r="BN143" i="46" s="1"/>
  <c r="EB143" i="46"/>
  <c r="BM143" i="46" s="1"/>
  <c r="EA143" i="46"/>
  <c r="BL143" i="46" s="1"/>
  <c r="DZ143" i="46"/>
  <c r="DY143" i="46"/>
  <c r="DX143" i="46"/>
  <c r="DW143" i="46"/>
  <c r="BH143" i="46" s="1"/>
  <c r="DV143" i="46"/>
  <c r="DU143" i="46"/>
  <c r="BF143" i="46" s="1"/>
  <c r="DT143" i="46"/>
  <c r="BE143" i="46" s="1"/>
  <c r="DS143" i="46"/>
  <c r="BD143" i="46" s="1"/>
  <c r="DR143" i="46"/>
  <c r="DQ143" i="46"/>
  <c r="DP143" i="46"/>
  <c r="BA143" i="46" s="1"/>
  <c r="DO143" i="46"/>
  <c r="AZ143" i="46" s="1"/>
  <c r="DN143" i="46"/>
  <c r="DM143" i="46"/>
  <c r="DL143" i="46"/>
  <c r="AW143" i="46" s="1"/>
  <c r="DK143" i="46"/>
  <c r="DJ143" i="46"/>
  <c r="AU143" i="46" s="1"/>
  <c r="DI143" i="46"/>
  <c r="DH143" i="46"/>
  <c r="AS143" i="46" s="1"/>
  <c r="DG143" i="46"/>
  <c r="DF143" i="46"/>
  <c r="DE143" i="46"/>
  <c r="DD143" i="46"/>
  <c r="AO143" i="46" s="1"/>
  <c r="DC143" i="46"/>
  <c r="AN143" i="46" s="1"/>
  <c r="DB143" i="46"/>
  <c r="AM143" i="46" s="1"/>
  <c r="DA143" i="46"/>
  <c r="CZ143" i="46"/>
  <c r="CY143" i="46"/>
  <c r="CX143" i="46"/>
  <c r="CW143" i="46"/>
  <c r="CV143" i="46"/>
  <c r="AG143" i="46" s="1"/>
  <c r="CU143" i="46"/>
  <c r="CT143" i="46"/>
  <c r="CS143" i="46"/>
  <c r="AD143" i="46" s="1"/>
  <c r="CR143" i="46"/>
  <c r="AC143" i="46" s="1"/>
  <c r="CQ143" i="46"/>
  <c r="AB143" i="46" s="1"/>
  <c r="CP143" i="46"/>
  <c r="AA143" i="46" s="1"/>
  <c r="CO143" i="46"/>
  <c r="CN143" i="46"/>
  <c r="Y143" i="46" s="1"/>
  <c r="CM143" i="46"/>
  <c r="X143" i="46" s="1"/>
  <c r="CL143" i="46"/>
  <c r="W143" i="46" s="1"/>
  <c r="CK143" i="46"/>
  <c r="CJ143" i="46"/>
  <c r="U143" i="46" s="1"/>
  <c r="CI143" i="46"/>
  <c r="T143" i="46" s="1"/>
  <c r="CH143" i="46"/>
  <c r="CG143" i="46"/>
  <c r="CF143" i="46"/>
  <c r="Q143" i="46" s="1"/>
  <c r="CE143" i="46"/>
  <c r="P143" i="46" s="1"/>
  <c r="CD143" i="46"/>
  <c r="CC143" i="46"/>
  <c r="CB143" i="46"/>
  <c r="M143" i="46" s="1"/>
  <c r="CA143" i="46"/>
  <c r="L143" i="46" s="1"/>
  <c r="BZ143" i="46"/>
  <c r="BY143" i="46"/>
  <c r="BX143" i="46"/>
  <c r="I143" i="46" s="1"/>
  <c r="BW143" i="46"/>
  <c r="H143" i="46" s="1"/>
  <c r="BV143" i="46"/>
  <c r="BU143" i="46"/>
  <c r="BT143" i="46"/>
  <c r="BS143" i="46"/>
  <c r="BO143" i="46"/>
  <c r="B143" i="46"/>
  <c r="B143" i="44" s="1"/>
  <c r="A143" i="46"/>
  <c r="A141" i="27" s="1"/>
  <c r="EF142" i="46"/>
  <c r="EE142" i="46"/>
  <c r="BP142" i="46" s="1"/>
  <c r="ED142" i="46"/>
  <c r="EC142" i="46"/>
  <c r="EB142" i="46"/>
  <c r="EA142" i="46"/>
  <c r="DZ142" i="46"/>
  <c r="DY142" i="46"/>
  <c r="DX142" i="46"/>
  <c r="BI142" i="46" s="1"/>
  <c r="DW142" i="46"/>
  <c r="DV142" i="46"/>
  <c r="DU142" i="46"/>
  <c r="BF142" i="46" s="1"/>
  <c r="DT142" i="46"/>
  <c r="BE142" i="46" s="1"/>
  <c r="DS142" i="46"/>
  <c r="DR142" i="46"/>
  <c r="BC142" i="46" s="1"/>
  <c r="DQ142" i="46"/>
  <c r="BB142" i="46" s="1"/>
  <c r="DP142" i="46"/>
  <c r="BA142" i="46" s="1"/>
  <c r="DO142" i="46"/>
  <c r="DN142" i="46"/>
  <c r="DM142" i="46"/>
  <c r="AX142" i="46" s="1"/>
  <c r="DL142" i="46"/>
  <c r="DK142" i="46"/>
  <c r="DJ142" i="46"/>
  <c r="DI142" i="46"/>
  <c r="AT142" i="46" s="1"/>
  <c r="DH142" i="46"/>
  <c r="AS142" i="46" s="1"/>
  <c r="DG142" i="46"/>
  <c r="AR142" i="46" s="1"/>
  <c r="DF142" i="46"/>
  <c r="DE142" i="46"/>
  <c r="AP142" i="46" s="1"/>
  <c r="DD142" i="46"/>
  <c r="DC142" i="46"/>
  <c r="AN142" i="46" s="1"/>
  <c r="DB142" i="46"/>
  <c r="AM142" i="46" s="1"/>
  <c r="DA142" i="46"/>
  <c r="CZ142" i="46"/>
  <c r="AK142" i="46" s="1"/>
  <c r="CY142" i="46"/>
  <c r="CX142" i="46"/>
  <c r="CW142" i="46"/>
  <c r="AH142" i="46" s="1"/>
  <c r="CV142" i="46"/>
  <c r="CU142" i="46"/>
  <c r="CT142" i="46"/>
  <c r="AE142" i="46" s="1"/>
  <c r="CS142" i="46"/>
  <c r="AD142" i="46" s="1"/>
  <c r="CR142" i="46"/>
  <c r="AC142" i="46" s="1"/>
  <c r="CQ142" i="46"/>
  <c r="CP142" i="46"/>
  <c r="CO142" i="46"/>
  <c r="Z142" i="46" s="1"/>
  <c r="CN142" i="46"/>
  <c r="Y142" i="46" s="1"/>
  <c r="CM142" i="46"/>
  <c r="CL142" i="46"/>
  <c r="W142" i="46" s="1"/>
  <c r="CK142" i="46"/>
  <c r="V142" i="46" s="1"/>
  <c r="CJ142" i="46"/>
  <c r="U142" i="46" s="1"/>
  <c r="CI142" i="46"/>
  <c r="CH142" i="46"/>
  <c r="CG142" i="46"/>
  <c r="R142" i="46" s="1"/>
  <c r="CF142" i="46"/>
  <c r="CE142" i="46"/>
  <c r="P142" i="46" s="1"/>
  <c r="CD142" i="46"/>
  <c r="CC142" i="46"/>
  <c r="N142" i="46" s="1"/>
  <c r="CB142" i="46"/>
  <c r="M142" i="46" s="1"/>
  <c r="CA142" i="46"/>
  <c r="L142" i="46" s="1"/>
  <c r="BZ142" i="46"/>
  <c r="BY142" i="46"/>
  <c r="BX142" i="46"/>
  <c r="BW142" i="46"/>
  <c r="BV142" i="46"/>
  <c r="G142" i="46" s="1"/>
  <c r="BU142" i="46"/>
  <c r="F142" i="46" s="1"/>
  <c r="BT142" i="46"/>
  <c r="BS142" i="46"/>
  <c r="B142" i="46"/>
  <c r="B142" i="44" s="1"/>
  <c r="A142" i="46"/>
  <c r="A140" i="27" s="1"/>
  <c r="EF141" i="46"/>
  <c r="BQ141" i="46" s="1"/>
  <c r="EE141" i="46"/>
  <c r="ED141" i="46"/>
  <c r="BO141" i="44" s="1"/>
  <c r="EC141" i="46"/>
  <c r="EB141" i="46"/>
  <c r="BM141" i="44" s="1"/>
  <c r="EA141" i="46"/>
  <c r="BL141" i="46" s="1"/>
  <c r="DZ141" i="46"/>
  <c r="DY141" i="46"/>
  <c r="BJ141" i="46" s="1"/>
  <c r="DX141" i="46"/>
  <c r="BI141" i="46" s="1"/>
  <c r="DW141" i="46"/>
  <c r="DV141" i="46"/>
  <c r="DU141" i="46"/>
  <c r="BF141" i="46" s="1"/>
  <c r="DT141" i="46"/>
  <c r="DS141" i="46"/>
  <c r="BD141" i="46" s="1"/>
  <c r="DR141" i="46"/>
  <c r="DQ141" i="46"/>
  <c r="BB141" i="46" s="1"/>
  <c r="DP141" i="46"/>
  <c r="BA141" i="46" s="1"/>
  <c r="DO141" i="46"/>
  <c r="DN141" i="46"/>
  <c r="DM141" i="46"/>
  <c r="AX141" i="46" s="1"/>
  <c r="DL141" i="46"/>
  <c r="AW141" i="46" s="1"/>
  <c r="DK141" i="46"/>
  <c r="DJ141" i="46"/>
  <c r="DI141" i="46"/>
  <c r="DH141" i="46"/>
  <c r="AS141" i="46" s="1"/>
  <c r="DG141" i="46"/>
  <c r="AR141" i="46" s="1"/>
  <c r="DF141" i="46"/>
  <c r="DE141" i="46"/>
  <c r="AP141" i="46" s="1"/>
  <c r="DD141" i="46"/>
  <c r="DC141" i="46"/>
  <c r="AN141" i="46" s="1"/>
  <c r="DB141" i="46"/>
  <c r="DA141" i="46"/>
  <c r="AL141" i="46" s="1"/>
  <c r="CZ141" i="46"/>
  <c r="CY141" i="46"/>
  <c r="CX141" i="46"/>
  <c r="CW141" i="46"/>
  <c r="CV141" i="46"/>
  <c r="AG141" i="46" s="1"/>
  <c r="CU141" i="46"/>
  <c r="AF141" i="46" s="1"/>
  <c r="CT141" i="46"/>
  <c r="CS141" i="46"/>
  <c r="CR141" i="46"/>
  <c r="AC141" i="46" s="1"/>
  <c r="CQ141" i="46"/>
  <c r="CP141" i="46"/>
  <c r="CO141" i="46"/>
  <c r="Z141" i="46" s="1"/>
  <c r="CN141" i="46"/>
  <c r="Y141" i="46" s="1"/>
  <c r="CM141" i="46"/>
  <c r="X141" i="46" s="1"/>
  <c r="CL141" i="46"/>
  <c r="CK141" i="46"/>
  <c r="V141" i="46" s="1"/>
  <c r="CJ141" i="46"/>
  <c r="U141" i="46" s="1"/>
  <c r="CI141" i="46"/>
  <c r="CH141" i="46"/>
  <c r="CG141" i="46"/>
  <c r="R141" i="46" s="1"/>
  <c r="CF141" i="46"/>
  <c r="Q141" i="46" s="1"/>
  <c r="CE141" i="46"/>
  <c r="CD141" i="46"/>
  <c r="CC141" i="46"/>
  <c r="CB141" i="46"/>
  <c r="M141" i="46" s="1"/>
  <c r="CA141" i="46"/>
  <c r="BZ141" i="46"/>
  <c r="BY141" i="46"/>
  <c r="J141" i="46" s="1"/>
  <c r="BX141" i="46"/>
  <c r="BW141" i="46"/>
  <c r="H141" i="46" s="1"/>
  <c r="BV141" i="46"/>
  <c r="BU141" i="46"/>
  <c r="F141" i="46" s="1"/>
  <c r="BT141" i="46"/>
  <c r="E141" i="46" s="1"/>
  <c r="BS141" i="46"/>
  <c r="D141" i="46" s="1"/>
  <c r="BO141" i="46"/>
  <c r="BN141" i="46"/>
  <c r="B141" i="46"/>
  <c r="B141" i="44" s="1"/>
  <c r="A141" i="46"/>
  <c r="A139" i="27" s="1"/>
  <c r="EF140" i="46"/>
  <c r="BQ140" i="46" s="1"/>
  <c r="EE140" i="46"/>
  <c r="ED140" i="46"/>
  <c r="BO140" i="46" s="1"/>
  <c r="EC140" i="46"/>
  <c r="BN140" i="46" s="1"/>
  <c r="EB140" i="46"/>
  <c r="EA140" i="46"/>
  <c r="BL140" i="46" s="1"/>
  <c r="DZ140" i="46"/>
  <c r="BK140" i="46" s="1"/>
  <c r="DY140" i="46"/>
  <c r="DX140" i="46"/>
  <c r="DW140" i="46"/>
  <c r="DV140" i="46"/>
  <c r="BG140" i="46" s="1"/>
  <c r="DU140" i="46"/>
  <c r="DT140" i="46"/>
  <c r="BE140" i="46" s="1"/>
  <c r="DS140" i="46"/>
  <c r="BD140" i="46" s="1"/>
  <c r="DR140" i="46"/>
  <c r="BC140" i="46" s="1"/>
  <c r="DQ140" i="46"/>
  <c r="DP140" i="46"/>
  <c r="BA140" i="46" s="1"/>
  <c r="DO140" i="46"/>
  <c r="DN140" i="46"/>
  <c r="DM140" i="46"/>
  <c r="DL140" i="46"/>
  <c r="AW140" i="46" s="1"/>
  <c r="DK140" i="46"/>
  <c r="AV140" i="46" s="1"/>
  <c r="DJ140" i="46"/>
  <c r="AU140" i="46" s="1"/>
  <c r="DI140" i="46"/>
  <c r="DH140" i="46"/>
  <c r="AS140" i="46" s="1"/>
  <c r="DG140" i="46"/>
  <c r="DF140" i="46"/>
  <c r="DE140" i="46"/>
  <c r="AP140" i="46" s="1"/>
  <c r="DD140" i="46"/>
  <c r="DC140" i="46"/>
  <c r="AN140" i="46" s="1"/>
  <c r="DB140" i="46"/>
  <c r="DA140" i="46"/>
  <c r="CZ140" i="46"/>
  <c r="AK140" i="46" s="1"/>
  <c r="CY140" i="46"/>
  <c r="AJ140" i="46" s="1"/>
  <c r="CX140" i="46"/>
  <c r="CW140" i="46"/>
  <c r="AH140" i="46" s="1"/>
  <c r="CV140" i="46"/>
  <c r="AG140" i="46" s="1"/>
  <c r="CU140" i="46"/>
  <c r="CT140" i="46"/>
  <c r="CS140" i="46"/>
  <c r="CR140" i="46"/>
  <c r="AC140" i="46" s="1"/>
  <c r="CQ140" i="46"/>
  <c r="CP140" i="46"/>
  <c r="CO140" i="46"/>
  <c r="CN140" i="46"/>
  <c r="Y140" i="46" s="1"/>
  <c r="CM140" i="46"/>
  <c r="X140" i="46" s="1"/>
  <c r="CL140" i="46"/>
  <c r="CK140" i="46"/>
  <c r="CJ140" i="46"/>
  <c r="CI140" i="46"/>
  <c r="CH140" i="46"/>
  <c r="CG140" i="46"/>
  <c r="CF140" i="46"/>
  <c r="Q140" i="46" s="1"/>
  <c r="CE140" i="46"/>
  <c r="P140" i="46" s="1"/>
  <c r="CD140" i="46"/>
  <c r="CC140" i="46"/>
  <c r="CB140" i="46"/>
  <c r="CA140" i="46"/>
  <c r="L140" i="46" s="1"/>
  <c r="BZ140" i="46"/>
  <c r="BY140" i="46"/>
  <c r="BX140" i="46"/>
  <c r="I140" i="46" s="1"/>
  <c r="BW140" i="46"/>
  <c r="H140" i="46" s="1"/>
  <c r="BV140" i="46"/>
  <c r="BU140" i="46"/>
  <c r="BT140" i="46"/>
  <c r="E140" i="46" s="1"/>
  <c r="BS140" i="46"/>
  <c r="D140" i="46" s="1"/>
  <c r="B140" i="46"/>
  <c r="B140" i="44" s="1"/>
  <c r="A140" i="46"/>
  <c r="A140" i="44" s="1"/>
  <c r="EF139" i="46"/>
  <c r="EE139" i="46"/>
  <c r="ED139" i="46"/>
  <c r="EC139" i="46"/>
  <c r="EB139" i="46"/>
  <c r="BM139" i="46" s="1"/>
  <c r="EA139" i="46"/>
  <c r="DZ139" i="46"/>
  <c r="BK139" i="46" s="1"/>
  <c r="DY139" i="46"/>
  <c r="BJ139" i="46" s="1"/>
  <c r="DX139" i="46"/>
  <c r="BI139" i="46" s="1"/>
  <c r="DW139" i="46"/>
  <c r="BH139" i="46" s="1"/>
  <c r="DV139" i="46"/>
  <c r="BG139" i="46" s="1"/>
  <c r="DU139" i="46"/>
  <c r="DT139" i="46"/>
  <c r="BE139" i="46" s="1"/>
  <c r="DS139" i="46"/>
  <c r="DR139" i="46"/>
  <c r="BC139" i="46" s="1"/>
  <c r="DQ139" i="46"/>
  <c r="BB139" i="46" s="1"/>
  <c r="DP139" i="46"/>
  <c r="BA139" i="46" s="1"/>
  <c r="DO139" i="46"/>
  <c r="AZ139" i="46" s="1"/>
  <c r="DN139" i="46"/>
  <c r="DM139" i="46"/>
  <c r="DL139" i="46"/>
  <c r="AW139" i="46" s="1"/>
  <c r="DK139" i="46"/>
  <c r="AV139" i="46" s="1"/>
  <c r="DJ139" i="46"/>
  <c r="DI139" i="46"/>
  <c r="AT139" i="46" s="1"/>
  <c r="DH139" i="46"/>
  <c r="AS139" i="46" s="1"/>
  <c r="DG139" i="46"/>
  <c r="AR139" i="46" s="1"/>
  <c r="DF139" i="46"/>
  <c r="DE139" i="46"/>
  <c r="DD139" i="46"/>
  <c r="AO139" i="46" s="1"/>
  <c r="DC139" i="46"/>
  <c r="DB139" i="46"/>
  <c r="DA139" i="46"/>
  <c r="CZ139" i="46"/>
  <c r="AK139" i="46" s="1"/>
  <c r="CY139" i="46"/>
  <c r="AJ139" i="46" s="1"/>
  <c r="CX139" i="46"/>
  <c r="AI139" i="46" s="1"/>
  <c r="CW139" i="46"/>
  <c r="CV139" i="46"/>
  <c r="AG139" i="46" s="1"/>
  <c r="CU139" i="46"/>
  <c r="AF139" i="46" s="1"/>
  <c r="CT139" i="46"/>
  <c r="AE139" i="46" s="1"/>
  <c r="CS139" i="46"/>
  <c r="AD139" i="46" s="1"/>
  <c r="CR139" i="46"/>
  <c r="AC139" i="46" s="1"/>
  <c r="CQ139" i="46"/>
  <c r="AB139" i="46" s="1"/>
  <c r="CP139" i="46"/>
  <c r="CO139" i="46"/>
  <c r="CN139" i="46"/>
  <c r="CM139" i="46"/>
  <c r="CL139" i="46"/>
  <c r="CK139" i="46"/>
  <c r="V139" i="46" s="1"/>
  <c r="CJ139" i="46"/>
  <c r="U139" i="46" s="1"/>
  <c r="CI139" i="46"/>
  <c r="T139" i="46" s="1"/>
  <c r="CH139" i="46"/>
  <c r="CG139" i="46"/>
  <c r="CF139" i="46"/>
  <c r="CE139" i="46"/>
  <c r="CD139" i="46"/>
  <c r="O139" i="46" s="1"/>
  <c r="CC139" i="46"/>
  <c r="CB139" i="46"/>
  <c r="M139" i="46" s="1"/>
  <c r="CA139" i="46"/>
  <c r="L139" i="46" s="1"/>
  <c r="BZ139" i="46"/>
  <c r="BY139" i="46"/>
  <c r="BX139" i="46"/>
  <c r="BW139" i="46"/>
  <c r="H139" i="46" s="1"/>
  <c r="BV139" i="46"/>
  <c r="BU139" i="46"/>
  <c r="F139" i="46" s="1"/>
  <c r="BT139" i="46"/>
  <c r="E139" i="46" s="1"/>
  <c r="BS139" i="46"/>
  <c r="D139" i="46" s="1"/>
  <c r="B139" i="46"/>
  <c r="B139" i="44" s="1"/>
  <c r="A139" i="46"/>
  <c r="A137" i="27" s="1"/>
  <c r="EF138" i="46"/>
  <c r="BQ138" i="46" s="1"/>
  <c r="EE138" i="46"/>
  <c r="ED138" i="46"/>
  <c r="BO138" i="44" s="1"/>
  <c r="EC138" i="46"/>
  <c r="BN138" i="44" s="1"/>
  <c r="EB138" i="46"/>
  <c r="BM138" i="46" s="1"/>
  <c r="EA138" i="46"/>
  <c r="DZ138" i="46"/>
  <c r="BK138" i="46" s="1"/>
  <c r="DY138" i="46"/>
  <c r="DX138" i="46"/>
  <c r="BI138" i="46" s="1"/>
  <c r="DW138" i="46"/>
  <c r="BH138" i="46" s="1"/>
  <c r="DV138" i="46"/>
  <c r="BG138" i="46" s="1"/>
  <c r="DU138" i="46"/>
  <c r="DT138" i="46"/>
  <c r="BE138" i="46" s="1"/>
  <c r="DS138" i="46"/>
  <c r="BD138" i="46" s="1"/>
  <c r="DR138" i="46"/>
  <c r="DQ138" i="46"/>
  <c r="DP138" i="46"/>
  <c r="BA138" i="46" s="1"/>
  <c r="DO138" i="46"/>
  <c r="DN138" i="46"/>
  <c r="DM138" i="46"/>
  <c r="DL138" i="46"/>
  <c r="AW138" i="46" s="1"/>
  <c r="DK138" i="46"/>
  <c r="DJ138" i="46"/>
  <c r="AU138" i="46" s="1"/>
  <c r="DI138" i="46"/>
  <c r="DH138" i="46"/>
  <c r="AS138" i="46" s="1"/>
  <c r="DG138" i="46"/>
  <c r="DF138" i="46"/>
  <c r="DE138" i="46"/>
  <c r="DD138" i="46"/>
  <c r="DC138" i="46"/>
  <c r="AN138" i="46" s="1"/>
  <c r="DB138" i="46"/>
  <c r="AM138" i="46" s="1"/>
  <c r="DA138" i="46"/>
  <c r="AL138" i="46" s="1"/>
  <c r="CZ138" i="46"/>
  <c r="AK138" i="46" s="1"/>
  <c r="CY138" i="46"/>
  <c r="AJ138" i="46" s="1"/>
  <c r="CX138" i="46"/>
  <c r="AI138" i="46" s="1"/>
  <c r="CW138" i="46"/>
  <c r="CV138" i="46"/>
  <c r="AG138" i="46" s="1"/>
  <c r="CU138" i="46"/>
  <c r="AF138" i="46" s="1"/>
  <c r="CT138" i="46"/>
  <c r="CS138" i="46"/>
  <c r="CR138" i="46"/>
  <c r="CQ138" i="46"/>
  <c r="AB138" i="46" s="1"/>
  <c r="CP138" i="46"/>
  <c r="AA138" i="46" s="1"/>
  <c r="CO138" i="46"/>
  <c r="CN138" i="46"/>
  <c r="Y138" i="46" s="1"/>
  <c r="CM138" i="46"/>
  <c r="X138" i="46" s="1"/>
  <c r="CL138" i="46"/>
  <c r="CK138" i="46"/>
  <c r="CJ138" i="46"/>
  <c r="U138" i="46" s="1"/>
  <c r="CI138" i="46"/>
  <c r="T138" i="46" s="1"/>
  <c r="CH138" i="46"/>
  <c r="CG138" i="46"/>
  <c r="CF138" i="46"/>
  <c r="Q138" i="46" s="1"/>
  <c r="CE138" i="46"/>
  <c r="CD138" i="46"/>
  <c r="CC138" i="46"/>
  <c r="CB138" i="46"/>
  <c r="M138" i="46" s="1"/>
  <c r="CA138" i="46"/>
  <c r="L138" i="46" s="1"/>
  <c r="BZ138" i="46"/>
  <c r="K138" i="46" s="1"/>
  <c r="BY138" i="46"/>
  <c r="BX138" i="46"/>
  <c r="I138" i="46" s="1"/>
  <c r="BW138" i="46"/>
  <c r="BV138" i="46"/>
  <c r="BU138" i="46"/>
  <c r="BT138" i="46"/>
  <c r="BS138" i="46"/>
  <c r="D138" i="46" s="1"/>
  <c r="BO138" i="46"/>
  <c r="BN138" i="46"/>
  <c r="B138" i="46"/>
  <c r="B138" i="44" s="1"/>
  <c r="A138" i="46"/>
  <c r="A136" i="27" s="1"/>
  <c r="EF137" i="46"/>
  <c r="BQ137" i="46" s="1"/>
  <c r="EE137" i="46"/>
  <c r="ED137" i="46"/>
  <c r="EC137" i="46"/>
  <c r="BN137" i="46" s="1"/>
  <c r="EB137" i="46"/>
  <c r="BM137" i="46" s="1"/>
  <c r="EA137" i="46"/>
  <c r="BL137" i="46" s="1"/>
  <c r="DZ137" i="46"/>
  <c r="BK137" i="46" s="1"/>
  <c r="DY137" i="46"/>
  <c r="BJ137" i="46" s="1"/>
  <c r="DX137" i="46"/>
  <c r="BI137" i="46" s="1"/>
  <c r="DW137" i="46"/>
  <c r="DV137" i="46"/>
  <c r="BG137" i="46" s="1"/>
  <c r="DU137" i="46"/>
  <c r="BF137" i="46" s="1"/>
  <c r="DT137" i="46"/>
  <c r="BE137" i="46" s="1"/>
  <c r="DS137" i="46"/>
  <c r="BD137" i="46" s="1"/>
  <c r="DR137" i="46"/>
  <c r="BC137" i="46" s="1"/>
  <c r="DQ137" i="46"/>
  <c r="DP137" i="46"/>
  <c r="DO137" i="46"/>
  <c r="DN137" i="46"/>
  <c r="AY137" i="46" s="1"/>
  <c r="DM137" i="46"/>
  <c r="AX137" i="46" s="1"/>
  <c r="DL137" i="46"/>
  <c r="DK137" i="46"/>
  <c r="DJ137" i="46"/>
  <c r="AU137" i="46" s="1"/>
  <c r="DI137" i="46"/>
  <c r="DH137" i="46"/>
  <c r="AS137" i="46" s="1"/>
  <c r="DG137" i="46"/>
  <c r="DF137" i="46"/>
  <c r="DE137" i="46"/>
  <c r="DD137" i="46"/>
  <c r="AO137" i="46" s="1"/>
  <c r="DC137" i="46"/>
  <c r="DB137" i="46"/>
  <c r="AM137" i="46" s="1"/>
  <c r="DA137" i="46"/>
  <c r="CZ137" i="46"/>
  <c r="AK137" i="46" s="1"/>
  <c r="CY137" i="46"/>
  <c r="CX137" i="46"/>
  <c r="AI137" i="46" s="1"/>
  <c r="CW137" i="46"/>
  <c r="AH137" i="46" s="1"/>
  <c r="CV137" i="46"/>
  <c r="AG137" i="46" s="1"/>
  <c r="CU137" i="46"/>
  <c r="CT137" i="46"/>
  <c r="AE137" i="46" s="1"/>
  <c r="CS137" i="46"/>
  <c r="AD137" i="46" s="1"/>
  <c r="CR137" i="46"/>
  <c r="AC137" i="46" s="1"/>
  <c r="CQ137" i="46"/>
  <c r="CP137" i="46"/>
  <c r="AA137" i="46" s="1"/>
  <c r="CO137" i="46"/>
  <c r="CN137" i="46"/>
  <c r="CM137" i="46"/>
  <c r="CL137" i="46"/>
  <c r="CK137" i="46"/>
  <c r="V137" i="46" s="1"/>
  <c r="CJ137" i="46"/>
  <c r="U137" i="46" s="1"/>
  <c r="CI137" i="46"/>
  <c r="CH137" i="46"/>
  <c r="S137" i="46" s="1"/>
  <c r="CG137" i="46"/>
  <c r="CF137" i="46"/>
  <c r="CE137" i="46"/>
  <c r="P137" i="46" s="1"/>
  <c r="CD137" i="46"/>
  <c r="O137" i="46" s="1"/>
  <c r="CC137" i="46"/>
  <c r="N137" i="46" s="1"/>
  <c r="CB137" i="46"/>
  <c r="CA137" i="46"/>
  <c r="BZ137" i="46"/>
  <c r="BY137" i="46"/>
  <c r="BX137" i="46"/>
  <c r="BW137" i="46"/>
  <c r="BV137" i="46"/>
  <c r="G137" i="46" s="1"/>
  <c r="BU137" i="46"/>
  <c r="F137" i="46" s="1"/>
  <c r="BT137" i="46"/>
  <c r="BS137" i="46"/>
  <c r="B137" i="46"/>
  <c r="B137" i="44" s="1"/>
  <c r="A137" i="46"/>
  <c r="A135" i="27" s="1"/>
  <c r="EF136" i="46"/>
  <c r="EE136" i="46"/>
  <c r="ED136" i="46"/>
  <c r="BO136" i="44" s="1"/>
  <c r="EC136" i="46"/>
  <c r="BN136" i="46" s="1"/>
  <c r="EB136" i="46"/>
  <c r="BM136" i="46" s="1"/>
  <c r="EA136" i="46"/>
  <c r="DZ136" i="46"/>
  <c r="DY136" i="46"/>
  <c r="BJ136" i="46" s="1"/>
  <c r="DX136" i="46"/>
  <c r="DW136" i="46"/>
  <c r="DV136" i="46"/>
  <c r="BG136" i="46" s="1"/>
  <c r="DU136" i="46"/>
  <c r="DT136" i="46"/>
  <c r="DS136" i="46"/>
  <c r="BD136" i="46" s="1"/>
  <c r="DR136" i="46"/>
  <c r="BC136" i="46" s="1"/>
  <c r="DQ136" i="46"/>
  <c r="DP136" i="46"/>
  <c r="DO136" i="46"/>
  <c r="DN136" i="46"/>
  <c r="AY136" i="46" s="1"/>
  <c r="DM136" i="46"/>
  <c r="AX136" i="46" s="1"/>
  <c r="DL136" i="46"/>
  <c r="DK136" i="46"/>
  <c r="DJ136" i="46"/>
  <c r="DI136" i="46"/>
  <c r="DH136" i="46"/>
  <c r="DG136" i="46"/>
  <c r="DF136" i="46"/>
  <c r="AQ136" i="46" s="1"/>
  <c r="DE136" i="46"/>
  <c r="AP136" i="46" s="1"/>
  <c r="DD136" i="46"/>
  <c r="AO136" i="46" s="1"/>
  <c r="DC136" i="46"/>
  <c r="DB136" i="46"/>
  <c r="AM136" i="46" s="1"/>
  <c r="DA136" i="46"/>
  <c r="AL136" i="46" s="1"/>
  <c r="CZ136" i="46"/>
  <c r="CY136" i="46"/>
  <c r="AJ136" i="46" s="1"/>
  <c r="CX136" i="46"/>
  <c r="AI136" i="46" s="1"/>
  <c r="CW136" i="46"/>
  <c r="AH136" i="46" s="1"/>
  <c r="CV136" i="46"/>
  <c r="CU136" i="46"/>
  <c r="CT136" i="46"/>
  <c r="AE136" i="46" s="1"/>
  <c r="CS136" i="46"/>
  <c r="CR136" i="46"/>
  <c r="CQ136" i="46"/>
  <c r="CP136" i="46"/>
  <c r="AA136" i="46" s="1"/>
  <c r="CO136" i="46"/>
  <c r="Z136" i="46" s="1"/>
  <c r="CN136" i="46"/>
  <c r="CM136" i="46"/>
  <c r="CL136" i="46"/>
  <c r="CK136" i="46"/>
  <c r="V136" i="46" s="1"/>
  <c r="CJ136" i="46"/>
  <c r="CI136" i="46"/>
  <c r="CH136" i="46"/>
  <c r="S136" i="46" s="1"/>
  <c r="CG136" i="46"/>
  <c r="CF136" i="46"/>
  <c r="Q136" i="46" s="1"/>
  <c r="CE136" i="46"/>
  <c r="CD136" i="46"/>
  <c r="CC136" i="46"/>
  <c r="CB136" i="46"/>
  <c r="CA136" i="46"/>
  <c r="L136" i="46" s="1"/>
  <c r="BZ136" i="46"/>
  <c r="BY136" i="46"/>
  <c r="J136" i="46" s="1"/>
  <c r="BX136" i="46"/>
  <c r="BW136" i="46"/>
  <c r="BV136" i="46"/>
  <c r="G136" i="46" s="1"/>
  <c r="BU136" i="46"/>
  <c r="BT136" i="46"/>
  <c r="BS136" i="46"/>
  <c r="BO136" i="46"/>
  <c r="B136" i="46"/>
  <c r="B136" i="44" s="1"/>
  <c r="A136" i="46"/>
  <c r="A134" i="27" s="1"/>
  <c r="EF135" i="46"/>
  <c r="EE135" i="46"/>
  <c r="ED135" i="46"/>
  <c r="BO135" i="44" s="1"/>
  <c r="EC135" i="46"/>
  <c r="BN135" i="44" s="1"/>
  <c r="EB135" i="46"/>
  <c r="BM135" i="44" s="1"/>
  <c r="EA135" i="46"/>
  <c r="BL135" i="46" s="1"/>
  <c r="DZ135" i="46"/>
  <c r="BK135" i="46" s="1"/>
  <c r="DY135" i="46"/>
  <c r="BJ135" i="46" s="1"/>
  <c r="DX135" i="46"/>
  <c r="DW135" i="46"/>
  <c r="DV135" i="46"/>
  <c r="BG135" i="46" s="1"/>
  <c r="DU135" i="46"/>
  <c r="DT135" i="46"/>
  <c r="BE135" i="46" s="1"/>
  <c r="DS135" i="46"/>
  <c r="BD135" i="46" s="1"/>
  <c r="DR135" i="46"/>
  <c r="DQ135" i="46"/>
  <c r="BB135" i="46" s="1"/>
  <c r="DP135" i="46"/>
  <c r="DO135" i="46"/>
  <c r="AZ135" i="46" s="1"/>
  <c r="DN135" i="46"/>
  <c r="AY135" i="46" s="1"/>
  <c r="DM135" i="46"/>
  <c r="DL135" i="46"/>
  <c r="DK135" i="46"/>
  <c r="DJ135" i="46"/>
  <c r="AU135" i="46" s="1"/>
  <c r="DI135" i="46"/>
  <c r="AT135" i="46" s="1"/>
  <c r="DH135" i="46"/>
  <c r="DG135" i="46"/>
  <c r="AR135" i="46" s="1"/>
  <c r="DF135" i="46"/>
  <c r="DE135" i="46"/>
  <c r="DD135" i="46"/>
  <c r="AO135" i="46" s="1"/>
  <c r="DC135" i="46"/>
  <c r="AN135" i="46" s="1"/>
  <c r="DB135" i="46"/>
  <c r="AM135" i="46" s="1"/>
  <c r="DA135" i="46"/>
  <c r="CZ135" i="46"/>
  <c r="CY135" i="46"/>
  <c r="AJ135" i="46" s="1"/>
  <c r="CX135" i="46"/>
  <c r="AI135" i="46" s="1"/>
  <c r="CW135" i="46"/>
  <c r="CV135" i="46"/>
  <c r="AG135" i="46" s="1"/>
  <c r="CU135" i="46"/>
  <c r="AF135" i="46" s="1"/>
  <c r="CT135" i="46"/>
  <c r="AE135" i="46" s="1"/>
  <c r="CS135" i="46"/>
  <c r="AD135" i="46" s="1"/>
  <c r="CR135" i="46"/>
  <c r="CQ135" i="46"/>
  <c r="AB135" i="46" s="1"/>
  <c r="CP135" i="46"/>
  <c r="AA135" i="46" s="1"/>
  <c r="CO135" i="46"/>
  <c r="CN135" i="46"/>
  <c r="CM135" i="46"/>
  <c r="X135" i="46" s="1"/>
  <c r="CL135" i="46"/>
  <c r="W135" i="46" s="1"/>
  <c r="CK135" i="46"/>
  <c r="CJ135" i="46"/>
  <c r="CI135" i="46"/>
  <c r="T135" i="46" s="1"/>
  <c r="CH135" i="46"/>
  <c r="CG135" i="46"/>
  <c r="CF135" i="46"/>
  <c r="CE135" i="46"/>
  <c r="CD135" i="46"/>
  <c r="CC135" i="46"/>
  <c r="CB135" i="46"/>
  <c r="CA135" i="46"/>
  <c r="L135" i="46" s="1"/>
  <c r="BZ135" i="46"/>
  <c r="K135" i="46" s="1"/>
  <c r="BY135" i="46"/>
  <c r="BX135" i="46"/>
  <c r="I135" i="46" s="1"/>
  <c r="BW135" i="46"/>
  <c r="H135" i="46" s="1"/>
  <c r="BV135" i="46"/>
  <c r="G135" i="46" s="1"/>
  <c r="BU135" i="46"/>
  <c r="BT135" i="46"/>
  <c r="BS135" i="46"/>
  <c r="D135" i="46" s="1"/>
  <c r="BO135" i="46"/>
  <c r="BN135" i="46"/>
  <c r="BM135" i="46"/>
  <c r="B135" i="46"/>
  <c r="B135" i="44" s="1"/>
  <c r="A135" i="46"/>
  <c r="A133" i="27" s="1"/>
  <c r="EF134" i="46"/>
  <c r="EE134" i="46"/>
  <c r="ED134" i="46"/>
  <c r="BO134" i="44" s="1"/>
  <c r="EC134" i="46"/>
  <c r="EB134" i="46"/>
  <c r="EA134" i="46"/>
  <c r="BL134" i="46" s="1"/>
  <c r="DZ134" i="46"/>
  <c r="BK134" i="46" s="1"/>
  <c r="DY134" i="46"/>
  <c r="BJ134" i="46" s="1"/>
  <c r="DX134" i="46"/>
  <c r="DW134" i="46"/>
  <c r="DV134" i="46"/>
  <c r="BG134" i="46" s="1"/>
  <c r="DU134" i="46"/>
  <c r="BF134" i="44" s="1"/>
  <c r="DT134" i="46"/>
  <c r="DS134" i="46"/>
  <c r="BD134" i="46" s="1"/>
  <c r="DR134" i="46"/>
  <c r="BC134" i="46" s="1"/>
  <c r="DQ134" i="46"/>
  <c r="DP134" i="46"/>
  <c r="DO134" i="46"/>
  <c r="DN134" i="46"/>
  <c r="DM134" i="46"/>
  <c r="DL134" i="46"/>
  <c r="AW134" i="44" s="1"/>
  <c r="DK134" i="46"/>
  <c r="AV134" i="46" s="1"/>
  <c r="DJ134" i="46"/>
  <c r="DI134" i="46"/>
  <c r="DH134" i="46"/>
  <c r="DG134" i="46"/>
  <c r="DF134" i="46"/>
  <c r="AQ134" i="46" s="1"/>
  <c r="DE134" i="46"/>
  <c r="DD134" i="46"/>
  <c r="DC134" i="46"/>
  <c r="DB134" i="46"/>
  <c r="AM134" i="46" s="1"/>
  <c r="DA134" i="46"/>
  <c r="AL134" i="46" s="1"/>
  <c r="CZ134" i="46"/>
  <c r="AK134" i="46" s="1"/>
  <c r="CY134" i="46"/>
  <c r="CX134" i="46"/>
  <c r="AI134" i="46" s="1"/>
  <c r="CW134" i="46"/>
  <c r="CV134" i="46"/>
  <c r="CU134" i="46"/>
  <c r="CT134" i="46"/>
  <c r="AE134" i="46" s="1"/>
  <c r="CS134" i="46"/>
  <c r="CR134" i="46"/>
  <c r="CQ134" i="46"/>
  <c r="CP134" i="46"/>
  <c r="AA134" i="46" s="1"/>
  <c r="CO134" i="46"/>
  <c r="Z134" i="46" s="1"/>
  <c r="CN134" i="46"/>
  <c r="CM134" i="46"/>
  <c r="CL134" i="46"/>
  <c r="W134" i="46" s="1"/>
  <c r="CK134" i="46"/>
  <c r="V134" i="46" s="1"/>
  <c r="CJ134" i="46"/>
  <c r="U134" i="46" s="1"/>
  <c r="CI134" i="46"/>
  <c r="CH134" i="46"/>
  <c r="S134" i="46" s="1"/>
  <c r="CG134" i="46"/>
  <c r="CF134" i="46"/>
  <c r="CE134" i="46"/>
  <c r="P134" i="46" s="1"/>
  <c r="CD134" i="46"/>
  <c r="O134" i="46" s="1"/>
  <c r="CC134" i="46"/>
  <c r="N134" i="46" s="1"/>
  <c r="CB134" i="46"/>
  <c r="M134" i="46" s="1"/>
  <c r="CA134" i="46"/>
  <c r="BZ134" i="46"/>
  <c r="K134" i="46" s="1"/>
  <c r="BY134" i="46"/>
  <c r="BX134" i="46"/>
  <c r="BW134" i="46"/>
  <c r="H134" i="46" s="1"/>
  <c r="BV134" i="46"/>
  <c r="G134" i="46" s="1"/>
  <c r="BU134" i="46"/>
  <c r="F134" i="46" s="1"/>
  <c r="BT134" i="46"/>
  <c r="BS134" i="46"/>
  <c r="BO134" i="46"/>
  <c r="BF134" i="46"/>
  <c r="AW134" i="46"/>
  <c r="B134" i="46"/>
  <c r="B134" i="44" s="1"/>
  <c r="A134" i="46"/>
  <c r="A132" i="27" s="1"/>
  <c r="EF133" i="46"/>
  <c r="EE133" i="46"/>
  <c r="BP133" i="46" s="1"/>
  <c r="ED133" i="46"/>
  <c r="EC133" i="46"/>
  <c r="BN133" i="46" s="1"/>
  <c r="EB133" i="46"/>
  <c r="EA133" i="46"/>
  <c r="DZ133" i="46"/>
  <c r="BK133" i="46" s="1"/>
  <c r="DY133" i="46"/>
  <c r="BJ133" i="46" s="1"/>
  <c r="DX133" i="46"/>
  <c r="DW133" i="46"/>
  <c r="DV133" i="46"/>
  <c r="DU133" i="46"/>
  <c r="DT133" i="46"/>
  <c r="BE133" i="46" s="1"/>
  <c r="DS133" i="46"/>
  <c r="BD133" i="46" s="1"/>
  <c r="DR133" i="46"/>
  <c r="DQ133" i="46"/>
  <c r="BB133" i="46" s="1"/>
  <c r="DP133" i="46"/>
  <c r="DO133" i="46"/>
  <c r="DN133" i="46"/>
  <c r="DM133" i="46"/>
  <c r="DL133" i="46"/>
  <c r="DK133" i="46"/>
  <c r="DJ133" i="46"/>
  <c r="AU133" i="46" s="1"/>
  <c r="DI133" i="46"/>
  <c r="AT133" i="46" s="1"/>
  <c r="DH133" i="46"/>
  <c r="AS133" i="46" s="1"/>
  <c r="DG133" i="46"/>
  <c r="DF133" i="46"/>
  <c r="DE133" i="46"/>
  <c r="AP133" i="46" s="1"/>
  <c r="DD133" i="46"/>
  <c r="DC133" i="46"/>
  <c r="AN133" i="46" s="1"/>
  <c r="DB133" i="46"/>
  <c r="AM133" i="46" s="1"/>
  <c r="DA133" i="46"/>
  <c r="AL133" i="46" s="1"/>
  <c r="CZ133" i="46"/>
  <c r="CY133" i="46"/>
  <c r="CX133" i="46"/>
  <c r="CW133" i="46"/>
  <c r="AH133" i="46" s="1"/>
  <c r="CV133" i="46"/>
  <c r="AG133" i="46" s="1"/>
  <c r="CU133" i="46"/>
  <c r="CT133" i="46"/>
  <c r="CS133" i="46"/>
  <c r="AD133" i="46" s="1"/>
  <c r="CR133" i="46"/>
  <c r="AC133" i="46" s="1"/>
  <c r="CQ133" i="46"/>
  <c r="AB133" i="46" s="1"/>
  <c r="CP133" i="46"/>
  <c r="CO133" i="46"/>
  <c r="CN133" i="46"/>
  <c r="Y133" i="46" s="1"/>
  <c r="CM133" i="46"/>
  <c r="X133" i="46" s="1"/>
  <c r="CL133" i="46"/>
  <c r="W133" i="46" s="1"/>
  <c r="CK133" i="46"/>
  <c r="CJ133" i="46"/>
  <c r="CI133" i="46"/>
  <c r="T133" i="46" s="1"/>
  <c r="CH133" i="46"/>
  <c r="CG133" i="46"/>
  <c r="R133" i="46" s="1"/>
  <c r="CF133" i="46"/>
  <c r="Q133" i="46" s="1"/>
  <c r="CE133" i="46"/>
  <c r="P133" i="46" s="1"/>
  <c r="CD133" i="46"/>
  <c r="O133" i="46" s="1"/>
  <c r="CC133" i="46"/>
  <c r="N133" i="46" s="1"/>
  <c r="CB133" i="46"/>
  <c r="M133" i="46" s="1"/>
  <c r="CA133" i="46"/>
  <c r="L133" i="46" s="1"/>
  <c r="BZ133" i="46"/>
  <c r="BY133" i="46"/>
  <c r="J133" i="46" s="1"/>
  <c r="BX133" i="46"/>
  <c r="BW133" i="46"/>
  <c r="BV133" i="46"/>
  <c r="BU133" i="46"/>
  <c r="F133" i="46" s="1"/>
  <c r="BT133" i="46"/>
  <c r="E133" i="46" s="1"/>
  <c r="BS133" i="46"/>
  <c r="B133" i="46"/>
  <c r="B133" i="44" s="1"/>
  <c r="A133" i="46"/>
  <c r="A131" i="27" s="1"/>
  <c r="EF132" i="46"/>
  <c r="EE132" i="46"/>
  <c r="BP132" i="46" s="1"/>
  <c r="ED132" i="46"/>
  <c r="BO132" i="46" s="1"/>
  <c r="EC132" i="46"/>
  <c r="BN132" i="46" s="1"/>
  <c r="EB132" i="46"/>
  <c r="BM132" i="46" s="1"/>
  <c r="EA132" i="46"/>
  <c r="BL132" i="46" s="1"/>
  <c r="DZ132" i="46"/>
  <c r="DY132" i="46"/>
  <c r="BJ132" i="46" s="1"/>
  <c r="DX132" i="46"/>
  <c r="DW132" i="46"/>
  <c r="DV132" i="46"/>
  <c r="BG132" i="46" s="1"/>
  <c r="DU132" i="46"/>
  <c r="DT132" i="46"/>
  <c r="BE132" i="46" s="1"/>
  <c r="DS132" i="46"/>
  <c r="BD132" i="46" s="1"/>
  <c r="DR132" i="46"/>
  <c r="DQ132" i="46"/>
  <c r="DP132" i="46"/>
  <c r="DO132" i="46"/>
  <c r="AZ132" i="46" s="1"/>
  <c r="DN132" i="46"/>
  <c r="AY132" i="46" s="1"/>
  <c r="DM132" i="46"/>
  <c r="DL132" i="46"/>
  <c r="DK132" i="46"/>
  <c r="DJ132" i="46"/>
  <c r="DI132" i="46"/>
  <c r="AT132" i="46" s="1"/>
  <c r="DH132" i="46"/>
  <c r="DG132" i="46"/>
  <c r="DF132" i="46"/>
  <c r="DE132" i="46"/>
  <c r="AP132" i="46" s="1"/>
  <c r="DD132" i="46"/>
  <c r="AO132" i="46" s="1"/>
  <c r="DC132" i="46"/>
  <c r="DB132" i="46"/>
  <c r="DA132" i="46"/>
  <c r="AL132" i="46" s="1"/>
  <c r="CZ132" i="46"/>
  <c r="CY132" i="46"/>
  <c r="AJ132" i="46" s="1"/>
  <c r="CX132" i="46"/>
  <c r="AI132" i="46" s="1"/>
  <c r="CW132" i="46"/>
  <c r="AH132" i="46" s="1"/>
  <c r="CV132" i="46"/>
  <c r="CU132" i="46"/>
  <c r="CT132" i="46"/>
  <c r="CS132" i="46"/>
  <c r="CR132" i="46"/>
  <c r="CQ132" i="46"/>
  <c r="AB132" i="46" s="1"/>
  <c r="CP132" i="46"/>
  <c r="AA132" i="46" s="1"/>
  <c r="CO132" i="46"/>
  <c r="CN132" i="46"/>
  <c r="Y132" i="46" s="1"/>
  <c r="CM132" i="46"/>
  <c r="CL132" i="46"/>
  <c r="CK132" i="46"/>
  <c r="CJ132" i="46"/>
  <c r="CI132" i="46"/>
  <c r="CH132" i="46"/>
  <c r="CG132" i="46"/>
  <c r="R132" i="46" s="1"/>
  <c r="CF132" i="46"/>
  <c r="CE132" i="46"/>
  <c r="CD132" i="46"/>
  <c r="CC132" i="46"/>
  <c r="N132" i="46" s="1"/>
  <c r="CB132" i="46"/>
  <c r="CA132" i="46"/>
  <c r="BZ132" i="46"/>
  <c r="BY132" i="46"/>
  <c r="J132" i="46" s="1"/>
  <c r="BX132" i="46"/>
  <c r="BW132" i="46"/>
  <c r="H132" i="46" s="1"/>
  <c r="BV132" i="46"/>
  <c r="BU132" i="46"/>
  <c r="BT132" i="46"/>
  <c r="BS132" i="46"/>
  <c r="B132" i="46"/>
  <c r="B132" i="44" s="1"/>
  <c r="A132" i="46"/>
  <c r="A130" i="27" s="1"/>
  <c r="EF131" i="46"/>
  <c r="BQ131" i="46" s="1"/>
  <c r="EE131" i="46"/>
  <c r="BP131" i="46" s="1"/>
  <c r="ED131" i="46"/>
  <c r="EC131" i="46"/>
  <c r="EB131" i="46"/>
  <c r="EA131" i="46"/>
  <c r="BL131" i="46" s="1"/>
  <c r="DZ131" i="46"/>
  <c r="BK131" i="46" s="1"/>
  <c r="DY131" i="46"/>
  <c r="BJ131" i="46" s="1"/>
  <c r="DX131" i="46"/>
  <c r="DW131" i="46"/>
  <c r="BH131" i="46" s="1"/>
  <c r="DV131" i="46"/>
  <c r="BG131" i="44" s="1"/>
  <c r="DU131" i="46"/>
  <c r="DT131" i="46"/>
  <c r="BE131" i="46" s="1"/>
  <c r="DS131" i="46"/>
  <c r="BD131" i="46" s="1"/>
  <c r="DR131" i="46"/>
  <c r="BC131" i="46" s="1"/>
  <c r="DQ131" i="46"/>
  <c r="BB131" i="46" s="1"/>
  <c r="DP131" i="46"/>
  <c r="BA131" i="46" s="1"/>
  <c r="DO131" i="46"/>
  <c r="DN131" i="46"/>
  <c r="DM131" i="46"/>
  <c r="AX131" i="46" s="1"/>
  <c r="DL131" i="46"/>
  <c r="AW131" i="46" s="1"/>
  <c r="DK131" i="46"/>
  <c r="DJ131" i="46"/>
  <c r="AU131" i="46" s="1"/>
  <c r="DI131" i="46"/>
  <c r="AT131" i="46" s="1"/>
  <c r="DH131" i="46"/>
  <c r="AS131" i="46" s="1"/>
  <c r="DG131" i="46"/>
  <c r="DF131" i="46"/>
  <c r="DE131" i="46"/>
  <c r="AP131" i="46" s="1"/>
  <c r="DD131" i="46"/>
  <c r="AO131" i="46" s="1"/>
  <c r="DC131" i="46"/>
  <c r="DB131" i="46"/>
  <c r="AM131" i="46" s="1"/>
  <c r="DA131" i="46"/>
  <c r="AL131" i="46" s="1"/>
  <c r="CZ131" i="46"/>
  <c r="AK131" i="46" s="1"/>
  <c r="CY131" i="46"/>
  <c r="CX131" i="46"/>
  <c r="CW131" i="46"/>
  <c r="CV131" i="46"/>
  <c r="CU131" i="46"/>
  <c r="CT131" i="46"/>
  <c r="AE131" i="46" s="1"/>
  <c r="CS131" i="46"/>
  <c r="AD131" i="46" s="1"/>
  <c r="CR131" i="46"/>
  <c r="CQ131" i="46"/>
  <c r="CP131" i="46"/>
  <c r="CO131" i="46"/>
  <c r="Z131" i="46" s="1"/>
  <c r="CN131" i="46"/>
  <c r="Y131" i="46" s="1"/>
  <c r="CM131" i="46"/>
  <c r="CL131" i="46"/>
  <c r="W131" i="46" s="1"/>
  <c r="CK131" i="46"/>
  <c r="V131" i="46" s="1"/>
  <c r="CJ131" i="46"/>
  <c r="CI131" i="46"/>
  <c r="T131" i="46" s="1"/>
  <c r="CH131" i="46"/>
  <c r="CG131" i="46"/>
  <c r="R131" i="46" s="1"/>
  <c r="CF131" i="46"/>
  <c r="Q131" i="46" s="1"/>
  <c r="CE131" i="46"/>
  <c r="P131" i="46" s="1"/>
  <c r="CD131" i="46"/>
  <c r="O131" i="46" s="1"/>
  <c r="CC131" i="46"/>
  <c r="CB131" i="46"/>
  <c r="CA131" i="46"/>
  <c r="BZ131" i="46"/>
  <c r="BY131" i="46"/>
  <c r="BX131" i="46"/>
  <c r="I131" i="46" s="1"/>
  <c r="BW131" i="46"/>
  <c r="H131" i="46" s="1"/>
  <c r="BV131" i="46"/>
  <c r="G131" i="46" s="1"/>
  <c r="BU131" i="46"/>
  <c r="F131" i="46" s="1"/>
  <c r="BT131" i="46"/>
  <c r="BS131" i="46"/>
  <c r="D131" i="46" s="1"/>
  <c r="BG131" i="46"/>
  <c r="B131" i="46"/>
  <c r="B131" i="44" s="1"/>
  <c r="A131" i="46"/>
  <c r="A131" i="44" s="1"/>
  <c r="EF130" i="46"/>
  <c r="BQ130" i="46" s="1"/>
  <c r="EE130" i="46"/>
  <c r="BP130" i="46" s="1"/>
  <c r="ED130" i="46"/>
  <c r="BO130" i="46" s="1"/>
  <c r="EC130" i="46"/>
  <c r="BN130" i="46" s="1"/>
  <c r="EB130" i="46"/>
  <c r="EA130" i="46"/>
  <c r="DZ130" i="46"/>
  <c r="BK130" i="46" s="1"/>
  <c r="DY130" i="46"/>
  <c r="BJ130" i="46" s="1"/>
  <c r="DX130" i="46"/>
  <c r="BI130" i="46" s="1"/>
  <c r="DW130" i="46"/>
  <c r="BH130" i="46" s="1"/>
  <c r="DV130" i="46"/>
  <c r="BG130" i="46" s="1"/>
  <c r="DU130" i="46"/>
  <c r="BF130" i="46" s="1"/>
  <c r="DT130" i="46"/>
  <c r="DS130" i="46"/>
  <c r="DR130" i="46"/>
  <c r="DQ130" i="46"/>
  <c r="DP130" i="46"/>
  <c r="BA130" i="46" s="1"/>
  <c r="DO130" i="46"/>
  <c r="AZ130" i="46" s="1"/>
  <c r="DN130" i="46"/>
  <c r="DM130" i="46"/>
  <c r="DL130" i="46"/>
  <c r="AW130" i="46" s="1"/>
  <c r="DK130" i="46"/>
  <c r="DJ130" i="46"/>
  <c r="DI130" i="46"/>
  <c r="DH130" i="46"/>
  <c r="DG130" i="46"/>
  <c r="DF130" i="46"/>
  <c r="AQ130" i="46" s="1"/>
  <c r="DE130" i="46"/>
  <c r="AP130" i="46" s="1"/>
  <c r="DD130" i="46"/>
  <c r="AO130" i="46" s="1"/>
  <c r="DC130" i="46"/>
  <c r="DB130" i="46"/>
  <c r="DA130" i="46"/>
  <c r="CZ130" i="46"/>
  <c r="CY130" i="46"/>
  <c r="AJ130" i="46" s="1"/>
  <c r="CX130" i="46"/>
  <c r="AI130" i="46" s="1"/>
  <c r="CW130" i="46"/>
  <c r="AH130" i="46" s="1"/>
  <c r="CV130" i="46"/>
  <c r="AG130" i="46" s="1"/>
  <c r="CU130" i="46"/>
  <c r="CT130" i="46"/>
  <c r="CS130" i="46"/>
  <c r="CR130" i="46"/>
  <c r="CQ130" i="46"/>
  <c r="CP130" i="46"/>
  <c r="AA130" i="46" s="1"/>
  <c r="CO130" i="46"/>
  <c r="Z130" i="46" s="1"/>
  <c r="CN130" i="46"/>
  <c r="CM130" i="46"/>
  <c r="CL130" i="46"/>
  <c r="CK130" i="46"/>
  <c r="V130" i="46" s="1"/>
  <c r="CJ130" i="46"/>
  <c r="CI130" i="46"/>
  <c r="T130" i="46" s="1"/>
  <c r="CH130" i="46"/>
  <c r="S130" i="46" s="1"/>
  <c r="CG130" i="46"/>
  <c r="R130" i="46" s="1"/>
  <c r="CF130" i="46"/>
  <c r="Q130" i="46" s="1"/>
  <c r="CE130" i="46"/>
  <c r="CD130" i="46"/>
  <c r="O130" i="46" s="1"/>
  <c r="CC130" i="46"/>
  <c r="N130" i="46" s="1"/>
  <c r="CB130" i="46"/>
  <c r="CA130" i="46"/>
  <c r="BZ130" i="46"/>
  <c r="K130" i="46" s="1"/>
  <c r="BY130" i="46"/>
  <c r="J130" i="46" s="1"/>
  <c r="BX130" i="46"/>
  <c r="BW130" i="46"/>
  <c r="BV130" i="46"/>
  <c r="BU130" i="46"/>
  <c r="F130" i="46" s="1"/>
  <c r="BT130" i="46"/>
  <c r="BS130" i="46"/>
  <c r="B130" i="46"/>
  <c r="B130" i="44" s="1"/>
  <c r="A130" i="46"/>
  <c r="A128" i="27" s="1"/>
  <c r="EF129" i="46"/>
  <c r="EE129" i="46"/>
  <c r="ED129" i="46"/>
  <c r="BO129" i="44" s="1"/>
  <c r="EC129" i="46"/>
  <c r="BN129" i="44" s="1"/>
  <c r="EB129" i="46"/>
  <c r="BM129" i="44" s="1"/>
  <c r="EA129" i="46"/>
  <c r="BL129" i="44" s="1"/>
  <c r="DZ129" i="46"/>
  <c r="BK129" i="44" s="1"/>
  <c r="DY129" i="46"/>
  <c r="BJ129" i="44" s="1"/>
  <c r="DX129" i="46"/>
  <c r="DW129" i="46"/>
  <c r="DV129" i="46"/>
  <c r="DU129" i="46"/>
  <c r="BF129" i="46" s="1"/>
  <c r="DT129" i="46"/>
  <c r="DS129" i="46"/>
  <c r="BD129" i="46" s="1"/>
  <c r="DR129" i="46"/>
  <c r="BC129" i="46" s="1"/>
  <c r="DQ129" i="46"/>
  <c r="DP129" i="46"/>
  <c r="DO129" i="46"/>
  <c r="DN129" i="46"/>
  <c r="DM129" i="46"/>
  <c r="AX129" i="46" s="1"/>
  <c r="DL129" i="46"/>
  <c r="AW129" i="46" s="1"/>
  <c r="DK129" i="46"/>
  <c r="DJ129" i="46"/>
  <c r="AU129" i="46" s="1"/>
  <c r="DI129" i="46"/>
  <c r="AT129" i="46" s="1"/>
  <c r="DH129" i="46"/>
  <c r="DG129" i="46"/>
  <c r="DF129" i="46"/>
  <c r="DE129" i="46"/>
  <c r="AP129" i="46" s="1"/>
  <c r="DD129" i="46"/>
  <c r="AO129" i="46" s="1"/>
  <c r="DC129" i="46"/>
  <c r="DB129" i="46"/>
  <c r="AM129" i="46" s="1"/>
  <c r="DA129" i="46"/>
  <c r="AL129" i="46" s="1"/>
  <c r="CZ129" i="46"/>
  <c r="AK129" i="46" s="1"/>
  <c r="CY129" i="46"/>
  <c r="CX129" i="46"/>
  <c r="CW129" i="46"/>
  <c r="AH129" i="46" s="1"/>
  <c r="CV129" i="46"/>
  <c r="AG129" i="46" s="1"/>
  <c r="CU129" i="46"/>
  <c r="AF129" i="46" s="1"/>
  <c r="CT129" i="46"/>
  <c r="AE129" i="46" s="1"/>
  <c r="CS129" i="46"/>
  <c r="AD129" i="46" s="1"/>
  <c r="CR129" i="46"/>
  <c r="AC129" i="46" s="1"/>
  <c r="CQ129" i="46"/>
  <c r="CP129" i="46"/>
  <c r="AA129" i="46" s="1"/>
  <c r="CO129" i="46"/>
  <c r="Z129" i="46" s="1"/>
  <c r="CN129" i="46"/>
  <c r="CM129" i="46"/>
  <c r="CL129" i="46"/>
  <c r="W129" i="46" s="1"/>
  <c r="CK129" i="46"/>
  <c r="V129" i="46" s="1"/>
  <c r="CJ129" i="46"/>
  <c r="CI129" i="46"/>
  <c r="T129" i="46" s="1"/>
  <c r="CH129" i="46"/>
  <c r="CG129" i="46"/>
  <c r="R129" i="46" s="1"/>
  <c r="CF129" i="46"/>
  <c r="CE129" i="46"/>
  <c r="CD129" i="46"/>
  <c r="O129" i="46" s="1"/>
  <c r="CC129" i="46"/>
  <c r="N129" i="46" s="1"/>
  <c r="CB129" i="46"/>
  <c r="CA129" i="46"/>
  <c r="BZ129" i="46"/>
  <c r="BY129" i="46"/>
  <c r="J129" i="46" s="1"/>
  <c r="BX129" i="46"/>
  <c r="BW129" i="46"/>
  <c r="H129" i="46" s="1"/>
  <c r="BV129" i="46"/>
  <c r="BU129" i="46"/>
  <c r="F129" i="46" s="1"/>
  <c r="BT129" i="46"/>
  <c r="E129" i="46" s="1"/>
  <c r="BS129" i="46"/>
  <c r="BO129" i="46"/>
  <c r="BN129" i="46"/>
  <c r="BM129" i="46"/>
  <c r="BL129" i="46"/>
  <c r="BK129" i="46"/>
  <c r="BJ129" i="46"/>
  <c r="B129" i="46"/>
  <c r="B129" i="44" s="1"/>
  <c r="A129" i="46"/>
  <c r="A127" i="27" s="1"/>
  <c r="EF128" i="46"/>
  <c r="EE128" i="46"/>
  <c r="BP128" i="46" s="1"/>
  <c r="ED128" i="46"/>
  <c r="EC128" i="46"/>
  <c r="EB128" i="46"/>
  <c r="BM128" i="46" s="1"/>
  <c r="EA128" i="46"/>
  <c r="BL128" i="46" s="1"/>
  <c r="DZ128" i="46"/>
  <c r="BK128" i="46" s="1"/>
  <c r="DY128" i="46"/>
  <c r="DX128" i="46"/>
  <c r="DW128" i="46"/>
  <c r="DV128" i="46"/>
  <c r="BG128" i="46" s="1"/>
  <c r="DU128" i="46"/>
  <c r="BF128" i="46" s="1"/>
  <c r="DT128" i="46"/>
  <c r="BE128" i="46" s="1"/>
  <c r="DS128" i="46"/>
  <c r="BD128" i="46" s="1"/>
  <c r="DR128" i="46"/>
  <c r="DQ128" i="46"/>
  <c r="DP128" i="46"/>
  <c r="DO128" i="46"/>
  <c r="DN128" i="46"/>
  <c r="DM128" i="46"/>
  <c r="DL128" i="46"/>
  <c r="AW128" i="46" s="1"/>
  <c r="DK128" i="46"/>
  <c r="DJ128" i="46"/>
  <c r="DI128" i="46"/>
  <c r="AT128" i="46" s="1"/>
  <c r="DH128" i="46"/>
  <c r="DG128" i="46"/>
  <c r="DF128" i="46"/>
  <c r="AQ128" i="46" s="1"/>
  <c r="DE128" i="46"/>
  <c r="AP128" i="46" s="1"/>
  <c r="DD128" i="46"/>
  <c r="AO128" i="46" s="1"/>
  <c r="DC128" i="46"/>
  <c r="AN128" i="46" s="1"/>
  <c r="DB128" i="46"/>
  <c r="AM128" i="46" s="1"/>
  <c r="DA128" i="46"/>
  <c r="CZ128" i="46"/>
  <c r="CY128" i="46"/>
  <c r="CX128" i="46"/>
  <c r="CW128" i="46"/>
  <c r="AH128" i="46" s="1"/>
  <c r="CV128" i="46"/>
  <c r="AG128" i="46" s="1"/>
  <c r="CU128" i="46"/>
  <c r="CT128" i="46"/>
  <c r="CS128" i="46"/>
  <c r="CR128" i="46"/>
  <c r="CQ128" i="46"/>
  <c r="CP128" i="46"/>
  <c r="CO128" i="46"/>
  <c r="CN128" i="46"/>
  <c r="Y128" i="46" s="1"/>
  <c r="CM128" i="46"/>
  <c r="X128" i="46" s="1"/>
  <c r="CL128" i="46"/>
  <c r="CK128" i="46"/>
  <c r="CJ128" i="46"/>
  <c r="CI128" i="46"/>
  <c r="CH128" i="46"/>
  <c r="CG128" i="46"/>
  <c r="CF128" i="46"/>
  <c r="Q128" i="46" s="1"/>
  <c r="CE128" i="46"/>
  <c r="P128" i="46" s="1"/>
  <c r="CD128" i="46"/>
  <c r="O128" i="46" s="1"/>
  <c r="CC128" i="46"/>
  <c r="CB128" i="46"/>
  <c r="CA128" i="46"/>
  <c r="BZ128" i="46"/>
  <c r="BY128" i="46"/>
  <c r="J128" i="46" s="1"/>
  <c r="BX128" i="46"/>
  <c r="I128" i="46" s="1"/>
  <c r="BW128" i="46"/>
  <c r="BV128" i="46"/>
  <c r="BU128" i="46"/>
  <c r="BT128" i="46"/>
  <c r="BS128" i="46"/>
  <c r="D128" i="46" s="1"/>
  <c r="B128" i="46"/>
  <c r="B128" i="44" s="1"/>
  <c r="A128" i="46"/>
  <c r="A126" i="27" s="1"/>
  <c r="EF127" i="46"/>
  <c r="EE127" i="46"/>
  <c r="BP127" i="46" s="1"/>
  <c r="ED127" i="46"/>
  <c r="EC127" i="46"/>
  <c r="EB127" i="46"/>
  <c r="EA127" i="46"/>
  <c r="BL127" i="46" s="1"/>
  <c r="DZ127" i="46"/>
  <c r="DY127" i="46"/>
  <c r="BJ127" i="46" s="1"/>
  <c r="DX127" i="46"/>
  <c r="BI127" i="46" s="1"/>
  <c r="DW127" i="46"/>
  <c r="BH127" i="46" s="1"/>
  <c r="DV127" i="46"/>
  <c r="DU127" i="46"/>
  <c r="DT127" i="46"/>
  <c r="BE127" i="46" s="1"/>
  <c r="DS127" i="46"/>
  <c r="BD127" i="46" s="1"/>
  <c r="DR127" i="46"/>
  <c r="DQ127" i="46"/>
  <c r="BB127" i="46" s="1"/>
  <c r="DP127" i="46"/>
  <c r="BA127" i="46" s="1"/>
  <c r="DO127" i="46"/>
  <c r="DN127" i="46"/>
  <c r="AY127" i="46" s="1"/>
  <c r="DM127" i="46"/>
  <c r="DL127" i="46"/>
  <c r="DK127" i="46"/>
  <c r="DJ127" i="46"/>
  <c r="AU127" i="46" s="1"/>
  <c r="DI127" i="46"/>
  <c r="DH127" i="46"/>
  <c r="AS127" i="46" s="1"/>
  <c r="DG127" i="46"/>
  <c r="AR127" i="46" s="1"/>
  <c r="DF127" i="46"/>
  <c r="AQ127" i="46" s="1"/>
  <c r="DE127" i="46"/>
  <c r="DD127" i="46"/>
  <c r="AO127" i="46" s="1"/>
  <c r="DC127" i="46"/>
  <c r="DB127" i="46"/>
  <c r="DA127" i="46"/>
  <c r="CZ127" i="46"/>
  <c r="AK127" i="46" s="1"/>
  <c r="CY127" i="46"/>
  <c r="AJ127" i="46" s="1"/>
  <c r="CX127" i="46"/>
  <c r="CW127" i="46"/>
  <c r="CV127" i="46"/>
  <c r="CU127" i="46"/>
  <c r="AF127" i="46" s="1"/>
  <c r="CT127" i="46"/>
  <c r="CS127" i="46"/>
  <c r="AD127" i="46" s="1"/>
  <c r="CR127" i="46"/>
  <c r="CQ127" i="46"/>
  <c r="AB127" i="46" s="1"/>
  <c r="CP127" i="46"/>
  <c r="CO127" i="46"/>
  <c r="CN127" i="46"/>
  <c r="Y127" i="46" s="1"/>
  <c r="CM127" i="46"/>
  <c r="X127" i="46" s="1"/>
  <c r="CL127" i="46"/>
  <c r="W127" i="46" s="1"/>
  <c r="CK127" i="46"/>
  <c r="V127" i="46" s="1"/>
  <c r="CJ127" i="46"/>
  <c r="U127" i="46" s="1"/>
  <c r="CI127" i="46"/>
  <c r="CH127" i="46"/>
  <c r="S127" i="46" s="1"/>
  <c r="CG127" i="46"/>
  <c r="CF127" i="46"/>
  <c r="Q127" i="46" s="1"/>
  <c r="CE127" i="46"/>
  <c r="CD127" i="46"/>
  <c r="O127" i="46" s="1"/>
  <c r="CC127" i="46"/>
  <c r="CB127" i="46"/>
  <c r="M127" i="46" s="1"/>
  <c r="CA127" i="46"/>
  <c r="L127" i="46" s="1"/>
  <c r="BZ127" i="46"/>
  <c r="BY127" i="46"/>
  <c r="BX127" i="46"/>
  <c r="BW127" i="46"/>
  <c r="BV127" i="46"/>
  <c r="G127" i="46" s="1"/>
  <c r="BU127" i="46"/>
  <c r="F127" i="46" s="1"/>
  <c r="BT127" i="46"/>
  <c r="BS127" i="46"/>
  <c r="B127" i="46"/>
  <c r="B127" i="44" s="1"/>
  <c r="A127" i="46"/>
  <c r="A125" i="27" s="1"/>
  <c r="EF126" i="46"/>
  <c r="EE126" i="46"/>
  <c r="ED126" i="46"/>
  <c r="EC126" i="46"/>
  <c r="BN126" i="46" s="1"/>
  <c r="EB126" i="46"/>
  <c r="EA126" i="46"/>
  <c r="BL126" i="46" s="1"/>
  <c r="DZ126" i="46"/>
  <c r="BK126" i="46" s="1"/>
  <c r="DY126" i="46"/>
  <c r="DX126" i="46"/>
  <c r="DW126" i="46"/>
  <c r="DV126" i="46"/>
  <c r="BG126" i="46" s="1"/>
  <c r="DU126" i="46"/>
  <c r="DT126" i="46"/>
  <c r="BE126" i="46" s="1"/>
  <c r="DS126" i="46"/>
  <c r="BD126" i="46" s="1"/>
  <c r="DR126" i="46"/>
  <c r="BC126" i="46" s="1"/>
  <c r="DQ126" i="46"/>
  <c r="DP126" i="46"/>
  <c r="DO126" i="46"/>
  <c r="AZ126" i="46" s="1"/>
  <c r="DN126" i="46"/>
  <c r="DM126" i="46"/>
  <c r="DL126" i="46"/>
  <c r="AW126" i="46" s="1"/>
  <c r="DK126" i="46"/>
  <c r="DJ126" i="46"/>
  <c r="DI126" i="46"/>
  <c r="DH126" i="46"/>
  <c r="DG126" i="46"/>
  <c r="DF126" i="46"/>
  <c r="DE126" i="46"/>
  <c r="DD126" i="46"/>
  <c r="AO126" i="46" s="1"/>
  <c r="DC126" i="46"/>
  <c r="AN126" i="46" s="1"/>
  <c r="DB126" i="46"/>
  <c r="AM126" i="46" s="1"/>
  <c r="DA126" i="46"/>
  <c r="CZ126" i="46"/>
  <c r="CY126" i="46"/>
  <c r="CX126" i="46"/>
  <c r="AI126" i="46" s="1"/>
  <c r="CW126" i="46"/>
  <c r="CV126" i="46"/>
  <c r="AG126" i="46" s="1"/>
  <c r="CU126" i="46"/>
  <c r="AF126" i="46" s="1"/>
  <c r="CT126" i="46"/>
  <c r="AE126" i="46" s="1"/>
  <c r="CS126" i="46"/>
  <c r="CR126" i="46"/>
  <c r="CQ126" i="46"/>
  <c r="AB126" i="46" s="1"/>
  <c r="CP126" i="46"/>
  <c r="CO126" i="46"/>
  <c r="Z126" i="46" s="1"/>
  <c r="CN126" i="46"/>
  <c r="Y126" i="46" s="1"/>
  <c r="CM126" i="46"/>
  <c r="X126" i="46" s="1"/>
  <c r="CL126" i="46"/>
  <c r="CK126" i="46"/>
  <c r="CJ126" i="46"/>
  <c r="CI126" i="46"/>
  <c r="CH126" i="46"/>
  <c r="S126" i="46" s="1"/>
  <c r="CG126" i="46"/>
  <c r="R126" i="46" s="1"/>
  <c r="CF126" i="46"/>
  <c r="CE126" i="46"/>
  <c r="CD126" i="46"/>
  <c r="CC126" i="46"/>
  <c r="CB126" i="46"/>
  <c r="CA126" i="46"/>
  <c r="L126" i="46" s="1"/>
  <c r="BZ126" i="46"/>
  <c r="K126" i="46" s="1"/>
  <c r="BY126" i="46"/>
  <c r="J126" i="46" s="1"/>
  <c r="BX126" i="46"/>
  <c r="I126" i="46" s="1"/>
  <c r="BW126" i="46"/>
  <c r="BV126" i="46"/>
  <c r="G126" i="46" s="1"/>
  <c r="BU126" i="46"/>
  <c r="BT126" i="46"/>
  <c r="BS126" i="46"/>
  <c r="D126" i="46" s="1"/>
  <c r="B126" i="46"/>
  <c r="B126" i="44" s="1"/>
  <c r="A126" i="46"/>
  <c r="A124" i="27" s="1"/>
  <c r="EF125" i="46"/>
  <c r="BQ125" i="46" s="1"/>
  <c r="EE125" i="46"/>
  <c r="BP125" i="46" s="1"/>
  <c r="ED125" i="46"/>
  <c r="EC125" i="46"/>
  <c r="BN125" i="46" s="1"/>
  <c r="EB125" i="46"/>
  <c r="BM125" i="46" s="1"/>
  <c r="EA125" i="46"/>
  <c r="DZ125" i="46"/>
  <c r="BK125" i="46" s="1"/>
  <c r="DY125" i="46"/>
  <c r="BJ125" i="46" s="1"/>
  <c r="DX125" i="46"/>
  <c r="BI125" i="46" s="1"/>
  <c r="DW125" i="46"/>
  <c r="BH125" i="46" s="1"/>
  <c r="DV125" i="46"/>
  <c r="DU125" i="46"/>
  <c r="DT125" i="46"/>
  <c r="BE125" i="46" s="1"/>
  <c r="DS125" i="46"/>
  <c r="DR125" i="46"/>
  <c r="DQ125" i="46"/>
  <c r="DP125" i="46"/>
  <c r="BA125" i="46" s="1"/>
  <c r="DO125" i="46"/>
  <c r="AZ125" i="46" s="1"/>
  <c r="DN125" i="46"/>
  <c r="AY125" i="46" s="1"/>
  <c r="DM125" i="46"/>
  <c r="DL125" i="46"/>
  <c r="AW125" i="46" s="1"/>
  <c r="DK125" i="46"/>
  <c r="AV125" i="46" s="1"/>
  <c r="DJ125" i="46"/>
  <c r="DI125" i="46"/>
  <c r="DH125" i="46"/>
  <c r="AS125" i="46" s="1"/>
  <c r="DG125" i="46"/>
  <c r="AR125" i="46" s="1"/>
  <c r="DF125" i="46"/>
  <c r="DE125" i="46"/>
  <c r="DD125" i="46"/>
  <c r="AO125" i="46" s="1"/>
  <c r="DC125" i="46"/>
  <c r="DB125" i="46"/>
  <c r="AM125" i="46" s="1"/>
  <c r="DA125" i="46"/>
  <c r="AL125" i="46" s="1"/>
  <c r="CZ125" i="46"/>
  <c r="AK125" i="46" s="1"/>
  <c r="CY125" i="46"/>
  <c r="CX125" i="46"/>
  <c r="AI125" i="46" s="1"/>
  <c r="CW125" i="46"/>
  <c r="CV125" i="46"/>
  <c r="AG125" i="46" s="1"/>
  <c r="CU125" i="46"/>
  <c r="CT125" i="46"/>
  <c r="AE125" i="46" s="1"/>
  <c r="CS125" i="46"/>
  <c r="CR125" i="46"/>
  <c r="AC125" i="46" s="1"/>
  <c r="CQ125" i="46"/>
  <c r="AB125" i="46" s="1"/>
  <c r="CP125" i="46"/>
  <c r="CO125" i="46"/>
  <c r="CN125" i="46"/>
  <c r="Y125" i="46" s="1"/>
  <c r="CM125" i="46"/>
  <c r="X125" i="46" s="1"/>
  <c r="CL125" i="46"/>
  <c r="W125" i="46" s="1"/>
  <c r="CK125" i="46"/>
  <c r="V125" i="46" s="1"/>
  <c r="CJ125" i="46"/>
  <c r="U125" i="46" s="1"/>
  <c r="CI125" i="46"/>
  <c r="T125" i="46" s="1"/>
  <c r="CH125" i="46"/>
  <c r="S125" i="46" s="1"/>
  <c r="CG125" i="46"/>
  <c r="CF125" i="46"/>
  <c r="Q125" i="46" s="1"/>
  <c r="CE125" i="46"/>
  <c r="P125" i="46" s="1"/>
  <c r="CD125" i="46"/>
  <c r="CC125" i="46"/>
  <c r="N125" i="46" s="1"/>
  <c r="CB125" i="46"/>
  <c r="CA125" i="46"/>
  <c r="L125" i="46" s="1"/>
  <c r="BZ125" i="46"/>
  <c r="BY125" i="46"/>
  <c r="BX125" i="46"/>
  <c r="I125" i="46" s="1"/>
  <c r="BW125" i="46"/>
  <c r="H125" i="46" s="1"/>
  <c r="BV125" i="46"/>
  <c r="BU125" i="46"/>
  <c r="F125" i="46" s="1"/>
  <c r="BT125" i="46"/>
  <c r="E125" i="46" s="1"/>
  <c r="BS125" i="46"/>
  <c r="D125" i="46" s="1"/>
  <c r="B125" i="46"/>
  <c r="B125" i="44" s="1"/>
  <c r="A125" i="46"/>
  <c r="A123" i="27" s="1"/>
  <c r="EF124" i="46"/>
  <c r="EE124" i="46"/>
  <c r="ED124" i="46"/>
  <c r="EC124" i="46"/>
  <c r="EB124" i="46"/>
  <c r="BM124" i="46" s="1"/>
  <c r="EA124" i="46"/>
  <c r="DZ124" i="46"/>
  <c r="DY124" i="46"/>
  <c r="BJ124" i="46" s="1"/>
  <c r="DX124" i="46"/>
  <c r="DW124" i="46"/>
  <c r="DV124" i="46"/>
  <c r="BG124" i="46" s="1"/>
  <c r="DU124" i="46"/>
  <c r="BF124" i="46" s="1"/>
  <c r="DT124" i="46"/>
  <c r="DS124" i="46"/>
  <c r="DR124" i="46"/>
  <c r="DQ124" i="46"/>
  <c r="DP124" i="46"/>
  <c r="DO124" i="46"/>
  <c r="DN124" i="46"/>
  <c r="AY124" i="46" s="1"/>
  <c r="DM124" i="46"/>
  <c r="DL124" i="46"/>
  <c r="AW124" i="46" s="1"/>
  <c r="DK124" i="46"/>
  <c r="AV124" i="46" s="1"/>
  <c r="DJ124" i="46"/>
  <c r="AU124" i="46" s="1"/>
  <c r="DI124" i="46"/>
  <c r="DH124" i="46"/>
  <c r="DG124" i="46"/>
  <c r="AR124" i="46" s="1"/>
  <c r="DF124" i="46"/>
  <c r="DE124" i="46"/>
  <c r="DD124" i="46"/>
  <c r="AO124" i="46" s="1"/>
  <c r="DC124" i="46"/>
  <c r="AN124" i="46" s="1"/>
  <c r="DB124" i="46"/>
  <c r="DA124" i="46"/>
  <c r="CZ124" i="46"/>
  <c r="CY124" i="46"/>
  <c r="AJ124" i="46" s="1"/>
  <c r="CX124" i="46"/>
  <c r="AI124" i="46" s="1"/>
  <c r="CW124" i="46"/>
  <c r="CV124" i="46"/>
  <c r="AG124" i="46" s="1"/>
  <c r="CU124" i="46"/>
  <c r="AF124" i="46" s="1"/>
  <c r="CT124" i="46"/>
  <c r="CS124" i="46"/>
  <c r="CR124" i="46"/>
  <c r="CQ124" i="46"/>
  <c r="AB124" i="46" s="1"/>
  <c r="CP124" i="46"/>
  <c r="AA124" i="46" s="1"/>
  <c r="CO124" i="46"/>
  <c r="Z124" i="46" s="1"/>
  <c r="CN124" i="46"/>
  <c r="Y124" i="46" s="1"/>
  <c r="CM124" i="46"/>
  <c r="CL124" i="46"/>
  <c r="W124" i="46" s="1"/>
  <c r="CK124" i="46"/>
  <c r="CJ124" i="46"/>
  <c r="CI124" i="46"/>
  <c r="T124" i="46" s="1"/>
  <c r="CH124" i="46"/>
  <c r="S124" i="46" s="1"/>
  <c r="CG124" i="46"/>
  <c r="R124" i="46" s="1"/>
  <c r="CF124" i="46"/>
  <c r="Q124" i="46" s="1"/>
  <c r="CE124" i="46"/>
  <c r="P124" i="46" s="1"/>
  <c r="CD124" i="46"/>
  <c r="O124" i="46" s="1"/>
  <c r="CC124" i="46"/>
  <c r="CB124" i="46"/>
  <c r="CA124" i="46"/>
  <c r="BZ124" i="46"/>
  <c r="BY124" i="46"/>
  <c r="BX124" i="46"/>
  <c r="BW124" i="46"/>
  <c r="H124" i="46" s="1"/>
  <c r="BV124" i="46"/>
  <c r="BU124" i="46"/>
  <c r="BT124" i="46"/>
  <c r="BS124" i="46"/>
  <c r="B124" i="46"/>
  <c r="B124" i="44" s="1"/>
  <c r="A124" i="46"/>
  <c r="A122" i="27" s="1"/>
  <c r="EF123" i="46"/>
  <c r="BQ123" i="46" s="1"/>
  <c r="EE123" i="46"/>
  <c r="ED123" i="46"/>
  <c r="BO123" i="44" s="1"/>
  <c r="EC123" i="46"/>
  <c r="BN123" i="44" s="1"/>
  <c r="EB123" i="46"/>
  <c r="BM123" i="44" s="1"/>
  <c r="EA123" i="46"/>
  <c r="DZ123" i="46"/>
  <c r="DY123" i="46"/>
  <c r="DX123" i="46"/>
  <c r="BI123" i="46" s="1"/>
  <c r="DW123" i="46"/>
  <c r="BH123" i="46" s="1"/>
  <c r="DV123" i="46"/>
  <c r="BG123" i="46" s="1"/>
  <c r="DU123" i="46"/>
  <c r="BF123" i="46" s="1"/>
  <c r="DT123" i="46"/>
  <c r="DS123" i="46"/>
  <c r="DR123" i="46"/>
  <c r="BC123" i="46" s="1"/>
  <c r="DQ123" i="46"/>
  <c r="BB123" i="46" s="1"/>
  <c r="DP123" i="46"/>
  <c r="DO123" i="46"/>
  <c r="DN123" i="46"/>
  <c r="DM123" i="46"/>
  <c r="DL123" i="46"/>
  <c r="DK123" i="46"/>
  <c r="DJ123" i="46"/>
  <c r="AU123" i="46" s="1"/>
  <c r="DI123" i="46"/>
  <c r="AT123" i="46" s="1"/>
  <c r="DH123" i="46"/>
  <c r="DG123" i="46"/>
  <c r="AR123" i="46" s="1"/>
  <c r="DF123" i="46"/>
  <c r="DE123" i="46"/>
  <c r="DD123" i="46"/>
  <c r="DC123" i="46"/>
  <c r="AN123" i="46" s="1"/>
  <c r="DB123" i="46"/>
  <c r="DA123" i="46"/>
  <c r="AL123" i="46" s="1"/>
  <c r="CZ123" i="46"/>
  <c r="AK123" i="46" s="1"/>
  <c r="CY123" i="46"/>
  <c r="CX123" i="46"/>
  <c r="AI123" i="46" s="1"/>
  <c r="CW123" i="46"/>
  <c r="CV123" i="46"/>
  <c r="CU123" i="46"/>
  <c r="CT123" i="46"/>
  <c r="CS123" i="46"/>
  <c r="AD123" i="46" s="1"/>
  <c r="CR123" i="46"/>
  <c r="AC123" i="46" s="1"/>
  <c r="CQ123" i="46"/>
  <c r="CP123" i="46"/>
  <c r="CO123" i="46"/>
  <c r="CN123" i="46"/>
  <c r="CM123" i="46"/>
  <c r="CL123" i="46"/>
  <c r="CK123" i="46"/>
  <c r="V123" i="46" s="1"/>
  <c r="CJ123" i="46"/>
  <c r="CI123" i="46"/>
  <c r="T123" i="46" s="1"/>
  <c r="CH123" i="46"/>
  <c r="CG123" i="46"/>
  <c r="CF123" i="46"/>
  <c r="CE123" i="46"/>
  <c r="P123" i="46" s="1"/>
  <c r="CD123" i="46"/>
  <c r="O123" i="46" s="1"/>
  <c r="CC123" i="46"/>
  <c r="CB123" i="46"/>
  <c r="M123" i="46" s="1"/>
  <c r="CA123" i="46"/>
  <c r="L123" i="46" s="1"/>
  <c r="BZ123" i="46"/>
  <c r="BY123" i="46"/>
  <c r="BX123" i="46"/>
  <c r="BW123" i="46"/>
  <c r="H123" i="46" s="1"/>
  <c r="BV123" i="46"/>
  <c r="G123" i="46" s="1"/>
  <c r="BU123" i="46"/>
  <c r="F123" i="46" s="1"/>
  <c r="BT123" i="46"/>
  <c r="BS123" i="46"/>
  <c r="BO123" i="46"/>
  <c r="BN123" i="46"/>
  <c r="B123" i="46"/>
  <c r="B123" i="44" s="1"/>
  <c r="A123" i="46"/>
  <c r="A121" i="27" s="1"/>
  <c r="EF122" i="46"/>
  <c r="BQ122" i="46" s="1"/>
  <c r="EE122" i="46"/>
  <c r="BP122" i="46" s="1"/>
  <c r="ED122" i="46"/>
  <c r="BO122" i="46" s="1"/>
  <c r="EC122" i="46"/>
  <c r="BN122" i="46" s="1"/>
  <c r="EB122" i="46"/>
  <c r="EA122" i="46"/>
  <c r="DZ122" i="46"/>
  <c r="BK122" i="46" s="1"/>
  <c r="DY122" i="46"/>
  <c r="BJ122" i="46" s="1"/>
  <c r="DX122" i="46"/>
  <c r="DW122" i="46"/>
  <c r="DV122" i="46"/>
  <c r="BG122" i="46" s="1"/>
  <c r="DU122" i="46"/>
  <c r="DT122" i="46"/>
  <c r="DS122" i="46"/>
  <c r="DR122" i="46"/>
  <c r="DQ122" i="46"/>
  <c r="BB122" i="46" s="1"/>
  <c r="DP122" i="46"/>
  <c r="BA122" i="46" s="1"/>
  <c r="DO122" i="46"/>
  <c r="DN122" i="46"/>
  <c r="AY122" i="46" s="1"/>
  <c r="DM122" i="46"/>
  <c r="DL122" i="46"/>
  <c r="DK122" i="46"/>
  <c r="DJ122" i="46"/>
  <c r="AU122" i="46" s="1"/>
  <c r="DI122" i="46"/>
  <c r="DH122" i="46"/>
  <c r="DG122" i="46"/>
  <c r="AR122" i="46" s="1"/>
  <c r="DF122" i="46"/>
  <c r="AQ122" i="46" s="1"/>
  <c r="DE122" i="46"/>
  <c r="DD122" i="46"/>
  <c r="DC122" i="46"/>
  <c r="DB122" i="46"/>
  <c r="AM122" i="46" s="1"/>
  <c r="DA122" i="46"/>
  <c r="AL122" i="46" s="1"/>
  <c r="CZ122" i="46"/>
  <c r="AK122" i="46" s="1"/>
  <c r="CY122" i="46"/>
  <c r="CX122" i="46"/>
  <c r="CW122" i="46"/>
  <c r="CV122" i="46"/>
  <c r="AG122" i="46" s="1"/>
  <c r="CU122" i="46"/>
  <c r="CT122" i="46"/>
  <c r="AE122" i="46" s="1"/>
  <c r="CS122" i="46"/>
  <c r="AD122" i="46" s="1"/>
  <c r="CR122" i="46"/>
  <c r="CQ122" i="46"/>
  <c r="AB122" i="46" s="1"/>
  <c r="CP122" i="46"/>
  <c r="AA122" i="46" s="1"/>
  <c r="CO122" i="46"/>
  <c r="Z122" i="46" s="1"/>
  <c r="CN122" i="46"/>
  <c r="CM122" i="46"/>
  <c r="CL122" i="46"/>
  <c r="W122" i="46" s="1"/>
  <c r="CK122" i="46"/>
  <c r="V122" i="46" s="1"/>
  <c r="CJ122" i="46"/>
  <c r="CI122" i="46"/>
  <c r="T122" i="46" s="1"/>
  <c r="CH122" i="46"/>
  <c r="CG122" i="46"/>
  <c r="CF122" i="46"/>
  <c r="CE122" i="46"/>
  <c r="CD122" i="46"/>
  <c r="CC122" i="46"/>
  <c r="CB122" i="46"/>
  <c r="CA122" i="46"/>
  <c r="BZ122" i="46"/>
  <c r="K122" i="46" s="1"/>
  <c r="BY122" i="46"/>
  <c r="J122" i="46" s="1"/>
  <c r="BX122" i="46"/>
  <c r="BW122" i="46"/>
  <c r="BV122" i="46"/>
  <c r="G122" i="46" s="1"/>
  <c r="BU122" i="46"/>
  <c r="BT122" i="46"/>
  <c r="E122" i="46" s="1"/>
  <c r="BS122" i="46"/>
  <c r="D122" i="46" s="1"/>
  <c r="B122" i="46"/>
  <c r="B122" i="44" s="1"/>
  <c r="A122" i="46"/>
  <c r="A120" i="27" s="1"/>
  <c r="EF121" i="46"/>
  <c r="BQ121" i="46" s="1"/>
  <c r="EE121" i="46"/>
  <c r="BP121" i="46" s="1"/>
  <c r="ED121" i="46"/>
  <c r="EC121" i="46"/>
  <c r="BN121" i="46" s="1"/>
  <c r="EB121" i="46"/>
  <c r="EA121" i="46"/>
  <c r="BL121" i="46" s="1"/>
  <c r="DZ121" i="46"/>
  <c r="BK121" i="46" s="1"/>
  <c r="DY121" i="46"/>
  <c r="DX121" i="46"/>
  <c r="DW121" i="46"/>
  <c r="BH121" i="46" s="1"/>
  <c r="DV121" i="46"/>
  <c r="DU121" i="46"/>
  <c r="DT121" i="46"/>
  <c r="DS121" i="46"/>
  <c r="DR121" i="46"/>
  <c r="BC121" i="46" s="1"/>
  <c r="DQ121" i="46"/>
  <c r="DP121" i="46"/>
  <c r="DO121" i="46"/>
  <c r="AZ121" i="46" s="1"/>
  <c r="DN121" i="46"/>
  <c r="AY121" i="46" s="1"/>
  <c r="DM121" i="46"/>
  <c r="AX121" i="46" s="1"/>
  <c r="DL121" i="46"/>
  <c r="AW121" i="46" s="1"/>
  <c r="DK121" i="46"/>
  <c r="AV121" i="46" s="1"/>
  <c r="DJ121" i="46"/>
  <c r="DI121" i="46"/>
  <c r="DH121" i="46"/>
  <c r="DG121" i="46"/>
  <c r="AR121" i="46" s="1"/>
  <c r="DF121" i="46"/>
  <c r="AQ121" i="46" s="1"/>
  <c r="DE121" i="46"/>
  <c r="DD121" i="46"/>
  <c r="AO121" i="46" s="1"/>
  <c r="DC121" i="46"/>
  <c r="DB121" i="46"/>
  <c r="AM121" i="46" s="1"/>
  <c r="DA121" i="46"/>
  <c r="AL121" i="46" s="1"/>
  <c r="CZ121" i="46"/>
  <c r="CY121" i="46"/>
  <c r="AJ121" i="46" s="1"/>
  <c r="CX121" i="46"/>
  <c r="AI121" i="46" s="1"/>
  <c r="CW121" i="46"/>
  <c r="AH121" i="46" s="1"/>
  <c r="CV121" i="46"/>
  <c r="CU121" i="46"/>
  <c r="CT121" i="46"/>
  <c r="AE121" i="46" s="1"/>
  <c r="CS121" i="46"/>
  <c r="CR121" i="46"/>
  <c r="CQ121" i="46"/>
  <c r="AB121" i="46" s="1"/>
  <c r="CP121" i="46"/>
  <c r="CO121" i="46"/>
  <c r="CN121" i="46"/>
  <c r="CM121" i="46"/>
  <c r="X121" i="46" s="1"/>
  <c r="CL121" i="46"/>
  <c r="W121" i="46" s="1"/>
  <c r="CK121" i="46"/>
  <c r="CJ121" i="46"/>
  <c r="CI121" i="46"/>
  <c r="T121" i="46" s="1"/>
  <c r="CH121" i="46"/>
  <c r="S121" i="46" s="1"/>
  <c r="CG121" i="46"/>
  <c r="R121" i="46" s="1"/>
  <c r="CF121" i="46"/>
  <c r="CE121" i="46"/>
  <c r="CD121" i="46"/>
  <c r="O121" i="46" s="1"/>
  <c r="CC121" i="46"/>
  <c r="CB121" i="46"/>
  <c r="CA121" i="46"/>
  <c r="L121" i="46" s="1"/>
  <c r="BZ121" i="46"/>
  <c r="BY121" i="46"/>
  <c r="BX121" i="46"/>
  <c r="BW121" i="46"/>
  <c r="H121" i="46" s="1"/>
  <c r="BV121" i="46"/>
  <c r="G121" i="46" s="1"/>
  <c r="BU121" i="46"/>
  <c r="BT121" i="46"/>
  <c r="BS121" i="46"/>
  <c r="D121" i="46" s="1"/>
  <c r="B121" i="46"/>
  <c r="B121" i="44" s="1"/>
  <c r="A121" i="46"/>
  <c r="A119" i="27" s="1"/>
  <c r="EF120" i="46"/>
  <c r="BQ120" i="46" s="1"/>
  <c r="EE120" i="46"/>
  <c r="ED120" i="46"/>
  <c r="BO120" i="44" s="1"/>
  <c r="EC120" i="46"/>
  <c r="BN120" i="46" s="1"/>
  <c r="EB120" i="46"/>
  <c r="EA120" i="46"/>
  <c r="DZ120" i="46"/>
  <c r="BK120" i="46" s="1"/>
  <c r="DY120" i="46"/>
  <c r="DX120" i="46"/>
  <c r="DW120" i="46"/>
  <c r="DV120" i="46"/>
  <c r="BG120" i="46" s="1"/>
  <c r="DU120" i="46"/>
  <c r="BF120" i="46" s="1"/>
  <c r="DT120" i="46"/>
  <c r="DS120" i="46"/>
  <c r="DR120" i="46"/>
  <c r="BC120" i="46" s="1"/>
  <c r="DQ120" i="46"/>
  <c r="DP120" i="46"/>
  <c r="DO120" i="46"/>
  <c r="AZ120" i="46" s="1"/>
  <c r="DN120" i="46"/>
  <c r="DM120" i="46"/>
  <c r="DL120" i="46"/>
  <c r="DK120" i="46"/>
  <c r="DJ120" i="46"/>
  <c r="DI120" i="46"/>
  <c r="AT120" i="46" s="1"/>
  <c r="DH120" i="46"/>
  <c r="DG120" i="46"/>
  <c r="DF120" i="46"/>
  <c r="AQ120" i="46" s="1"/>
  <c r="DE120" i="46"/>
  <c r="DD120" i="46"/>
  <c r="DC120" i="46"/>
  <c r="DB120" i="46"/>
  <c r="DA120" i="46"/>
  <c r="AL120" i="46" s="1"/>
  <c r="CZ120" i="46"/>
  <c r="AK120" i="46" s="1"/>
  <c r="CY120" i="46"/>
  <c r="AJ120" i="46" s="1"/>
  <c r="CX120" i="46"/>
  <c r="CW120" i="46"/>
  <c r="AH120" i="46" s="1"/>
  <c r="CV120" i="46"/>
  <c r="CU120" i="46"/>
  <c r="CT120" i="46"/>
  <c r="CS120" i="46"/>
  <c r="CR120" i="46"/>
  <c r="CQ120" i="46"/>
  <c r="AB120" i="46" s="1"/>
  <c r="CP120" i="46"/>
  <c r="AA120" i="46" s="1"/>
  <c r="CO120" i="46"/>
  <c r="Z120" i="46" s="1"/>
  <c r="CN120" i="46"/>
  <c r="CM120" i="46"/>
  <c r="X120" i="46" s="1"/>
  <c r="CL120" i="46"/>
  <c r="CK120" i="46"/>
  <c r="CJ120" i="46"/>
  <c r="U120" i="46" s="1"/>
  <c r="CI120" i="46"/>
  <c r="T120" i="46" s="1"/>
  <c r="CH120" i="46"/>
  <c r="S120" i="46" s="1"/>
  <c r="CG120" i="46"/>
  <c r="R120" i="46" s="1"/>
  <c r="CF120" i="46"/>
  <c r="CE120" i="46"/>
  <c r="P120" i="46" s="1"/>
  <c r="CD120" i="46"/>
  <c r="O120" i="46" s="1"/>
  <c r="CC120" i="46"/>
  <c r="CB120" i="46"/>
  <c r="M120" i="46" s="1"/>
  <c r="CA120" i="46"/>
  <c r="BZ120" i="46"/>
  <c r="BY120" i="46"/>
  <c r="BX120" i="46"/>
  <c r="BW120" i="46"/>
  <c r="H120" i="46" s="1"/>
  <c r="BV120" i="46"/>
  <c r="G120" i="46" s="1"/>
  <c r="BU120" i="46"/>
  <c r="F120" i="46" s="1"/>
  <c r="BT120" i="46"/>
  <c r="E120" i="46" s="1"/>
  <c r="BS120" i="46"/>
  <c r="D120" i="46" s="1"/>
  <c r="BO120" i="46"/>
  <c r="B120" i="46"/>
  <c r="B120" i="44" s="1"/>
  <c r="A120" i="46"/>
  <c r="A118" i="27" s="1"/>
  <c r="EF119" i="46"/>
  <c r="BQ119" i="46" s="1"/>
  <c r="EE119" i="46"/>
  <c r="ED119" i="46"/>
  <c r="EC119" i="46"/>
  <c r="EB119" i="46"/>
  <c r="BM119" i="46" s="1"/>
  <c r="EA119" i="46"/>
  <c r="BL119" i="46" s="1"/>
  <c r="DZ119" i="46"/>
  <c r="DY119" i="46"/>
  <c r="DX119" i="46"/>
  <c r="BI119" i="46" s="1"/>
  <c r="DW119" i="46"/>
  <c r="BH119" i="46" s="1"/>
  <c r="DV119" i="46"/>
  <c r="BG119" i="44" s="1"/>
  <c r="DU119" i="46"/>
  <c r="DT119" i="46"/>
  <c r="DS119" i="46"/>
  <c r="DR119" i="46"/>
  <c r="BC119" i="46" s="1"/>
  <c r="DQ119" i="46"/>
  <c r="DP119" i="46"/>
  <c r="BA119" i="46" s="1"/>
  <c r="DO119" i="46"/>
  <c r="DN119" i="46"/>
  <c r="DM119" i="46"/>
  <c r="AX119" i="44" s="1"/>
  <c r="DL119" i="46"/>
  <c r="DK119" i="46"/>
  <c r="DJ119" i="46"/>
  <c r="DI119" i="46"/>
  <c r="DH119" i="46"/>
  <c r="AS119" i="46" s="1"/>
  <c r="DG119" i="46"/>
  <c r="DF119" i="46"/>
  <c r="AQ119" i="46" s="1"/>
  <c r="DE119" i="46"/>
  <c r="AP119" i="46" s="1"/>
  <c r="DD119" i="46"/>
  <c r="AO119" i="46" s="1"/>
  <c r="DC119" i="46"/>
  <c r="AN119" i="46" s="1"/>
  <c r="DB119" i="46"/>
  <c r="AM119" i="46" s="1"/>
  <c r="DA119" i="46"/>
  <c r="CZ119" i="46"/>
  <c r="AK119" i="46" s="1"/>
  <c r="CY119" i="46"/>
  <c r="CX119" i="46"/>
  <c r="CW119" i="46"/>
  <c r="CV119" i="46"/>
  <c r="CU119" i="46"/>
  <c r="AF119" i="46" s="1"/>
  <c r="CT119" i="46"/>
  <c r="CS119" i="46"/>
  <c r="CR119" i="46"/>
  <c r="AC119" i="46" s="1"/>
  <c r="CQ119" i="46"/>
  <c r="CP119" i="46"/>
  <c r="AA119" i="46" s="1"/>
  <c r="CO119" i="46"/>
  <c r="CN119" i="46"/>
  <c r="CM119" i="46"/>
  <c r="X119" i="46" s="1"/>
  <c r="CL119" i="46"/>
  <c r="W119" i="46" s="1"/>
  <c r="CK119" i="46"/>
  <c r="CJ119" i="46"/>
  <c r="U119" i="46" s="1"/>
  <c r="CI119" i="46"/>
  <c r="CH119" i="46"/>
  <c r="S119" i="46" s="1"/>
  <c r="CG119" i="46"/>
  <c r="R119" i="46" s="1"/>
  <c r="CF119" i="46"/>
  <c r="CE119" i="46"/>
  <c r="P119" i="46" s="1"/>
  <c r="CD119" i="46"/>
  <c r="CC119" i="46"/>
  <c r="CB119" i="46"/>
  <c r="M119" i="46" s="1"/>
  <c r="CA119" i="46"/>
  <c r="L119" i="46" s="1"/>
  <c r="BZ119" i="46"/>
  <c r="BY119" i="46"/>
  <c r="BX119" i="46"/>
  <c r="I119" i="46" s="1"/>
  <c r="BW119" i="46"/>
  <c r="BV119" i="46"/>
  <c r="G119" i="46" s="1"/>
  <c r="BU119" i="46"/>
  <c r="BT119" i="46"/>
  <c r="E119" i="46" s="1"/>
  <c r="BS119" i="46"/>
  <c r="BG119" i="46"/>
  <c r="AX119" i="46"/>
  <c r="B119" i="46"/>
  <c r="B119" i="44" s="1"/>
  <c r="A119" i="46"/>
  <c r="A117" i="27" s="1"/>
  <c r="EF118" i="46"/>
  <c r="EE118" i="46"/>
  <c r="ED118" i="46"/>
  <c r="EC118" i="46"/>
  <c r="EB118" i="46"/>
  <c r="EA118" i="46"/>
  <c r="BL118" i="46" s="1"/>
  <c r="DZ118" i="46"/>
  <c r="DY118" i="46"/>
  <c r="BJ118" i="46" s="1"/>
  <c r="DX118" i="46"/>
  <c r="DW118" i="46"/>
  <c r="DV118" i="46"/>
  <c r="DU118" i="46"/>
  <c r="DT118" i="46"/>
  <c r="BE118" i="46" s="1"/>
  <c r="DS118" i="46"/>
  <c r="DR118" i="46"/>
  <c r="DQ118" i="46"/>
  <c r="DP118" i="46"/>
  <c r="BA118" i="46" s="1"/>
  <c r="DO118" i="46"/>
  <c r="DN118" i="46"/>
  <c r="DM118" i="46"/>
  <c r="DL118" i="46"/>
  <c r="DK118" i="46"/>
  <c r="DJ118" i="46"/>
  <c r="AU118" i="46" s="1"/>
  <c r="DI118" i="46"/>
  <c r="DH118" i="46"/>
  <c r="AS118" i="46" s="1"/>
  <c r="DG118" i="46"/>
  <c r="DF118" i="46"/>
  <c r="DE118" i="46"/>
  <c r="AP118" i="46" s="1"/>
  <c r="DD118" i="46"/>
  <c r="DC118" i="46"/>
  <c r="AN118" i="46" s="1"/>
  <c r="DB118" i="46"/>
  <c r="AM118" i="46" s="1"/>
  <c r="DA118" i="46"/>
  <c r="AL118" i="46" s="1"/>
  <c r="CZ118" i="46"/>
  <c r="CY118" i="46"/>
  <c r="CX118" i="46"/>
  <c r="CW118" i="46"/>
  <c r="CV118" i="46"/>
  <c r="CU118" i="46"/>
  <c r="CT118" i="46"/>
  <c r="AE118" i="46" s="1"/>
  <c r="CS118" i="46"/>
  <c r="AD118" i="46" s="1"/>
  <c r="CR118" i="46"/>
  <c r="CQ118" i="46"/>
  <c r="CP118" i="46"/>
  <c r="CO118" i="46"/>
  <c r="Z118" i="46" s="1"/>
  <c r="CN118" i="46"/>
  <c r="Y118" i="46" s="1"/>
  <c r="CM118" i="46"/>
  <c r="CL118" i="46"/>
  <c r="W118" i="46" s="1"/>
  <c r="CK118" i="46"/>
  <c r="V118" i="46" s="1"/>
  <c r="CJ118" i="46"/>
  <c r="U118" i="46" s="1"/>
  <c r="CI118" i="46"/>
  <c r="CH118" i="46"/>
  <c r="CG118" i="46"/>
  <c r="CF118" i="46"/>
  <c r="CE118" i="46"/>
  <c r="CD118" i="46"/>
  <c r="CC118" i="46"/>
  <c r="CB118" i="46"/>
  <c r="M118" i="46" s="1"/>
  <c r="CA118" i="46"/>
  <c r="BZ118" i="46"/>
  <c r="BY118" i="46"/>
  <c r="J118" i="46" s="1"/>
  <c r="BX118" i="46"/>
  <c r="I118" i="46" s="1"/>
  <c r="BW118" i="46"/>
  <c r="H118" i="46" s="1"/>
  <c r="BV118" i="46"/>
  <c r="G118" i="46" s="1"/>
  <c r="BU118" i="46"/>
  <c r="F118" i="46" s="1"/>
  <c r="BT118" i="46"/>
  <c r="BS118" i="46"/>
  <c r="B118" i="46"/>
  <c r="B118" i="44" s="1"/>
  <c r="A118" i="46"/>
  <c r="A116" i="27" s="1"/>
  <c r="EF117" i="46"/>
  <c r="EE117" i="46"/>
  <c r="ED117" i="46"/>
  <c r="EC117" i="46"/>
  <c r="EB117" i="46"/>
  <c r="EA117" i="46"/>
  <c r="BL117" i="46" s="1"/>
  <c r="DZ117" i="46"/>
  <c r="DY117" i="46"/>
  <c r="DX117" i="46"/>
  <c r="DW117" i="46"/>
  <c r="BH117" i="46" s="1"/>
  <c r="DV117" i="46"/>
  <c r="DU117" i="46"/>
  <c r="BF117" i="46" s="1"/>
  <c r="DT117" i="46"/>
  <c r="DS117" i="46"/>
  <c r="BD117" i="46" s="1"/>
  <c r="DR117" i="46"/>
  <c r="DQ117" i="46"/>
  <c r="BB117" i="46" s="1"/>
  <c r="DP117" i="46"/>
  <c r="DO117" i="46"/>
  <c r="AZ117" i="46" s="1"/>
  <c r="DN117" i="46"/>
  <c r="DM117" i="46"/>
  <c r="DL117" i="46"/>
  <c r="DK117" i="46"/>
  <c r="AV117" i="46" s="1"/>
  <c r="DJ117" i="46"/>
  <c r="AU117" i="46" s="1"/>
  <c r="DI117" i="46"/>
  <c r="AT117" i="46" s="1"/>
  <c r="DH117" i="46"/>
  <c r="AS117" i="46" s="1"/>
  <c r="DG117" i="46"/>
  <c r="AR117" i="46" s="1"/>
  <c r="DF117" i="46"/>
  <c r="AQ117" i="46" s="1"/>
  <c r="DE117" i="46"/>
  <c r="DD117" i="46"/>
  <c r="DC117" i="46"/>
  <c r="AN117" i="46" s="1"/>
  <c r="DB117" i="46"/>
  <c r="DA117" i="46"/>
  <c r="CZ117" i="46"/>
  <c r="AK117" i="46" s="1"/>
  <c r="CY117" i="46"/>
  <c r="CX117" i="46"/>
  <c r="AI117" i="46" s="1"/>
  <c r="CW117" i="46"/>
  <c r="AH117" i="46" s="1"/>
  <c r="CV117" i="46"/>
  <c r="CU117" i="46"/>
  <c r="AF117" i="46" s="1"/>
  <c r="CT117" i="46"/>
  <c r="AE117" i="46" s="1"/>
  <c r="CS117" i="46"/>
  <c r="CR117" i="46"/>
  <c r="CQ117" i="46"/>
  <c r="CP117" i="46"/>
  <c r="CO117" i="46"/>
  <c r="Z117" i="46" s="1"/>
  <c r="CN117" i="46"/>
  <c r="Y117" i="46" s="1"/>
  <c r="CM117" i="46"/>
  <c r="X117" i="46" s="1"/>
  <c r="CL117" i="46"/>
  <c r="W117" i="46" s="1"/>
  <c r="CK117" i="46"/>
  <c r="V117" i="46" s="1"/>
  <c r="CJ117" i="46"/>
  <c r="U117" i="46" s="1"/>
  <c r="CI117" i="46"/>
  <c r="CH117" i="46"/>
  <c r="CG117" i="46"/>
  <c r="CF117" i="46"/>
  <c r="Q117" i="46" s="1"/>
  <c r="CE117" i="46"/>
  <c r="P117" i="46" s="1"/>
  <c r="CD117" i="46"/>
  <c r="CC117" i="46"/>
  <c r="N117" i="46" s="1"/>
  <c r="CB117" i="46"/>
  <c r="M117" i="46" s="1"/>
  <c r="CA117" i="46"/>
  <c r="L117" i="46" s="1"/>
  <c r="BZ117" i="46"/>
  <c r="K117" i="46" s="1"/>
  <c r="BY117" i="46"/>
  <c r="BX117" i="46"/>
  <c r="BW117" i="46"/>
  <c r="H117" i="46" s="1"/>
  <c r="BV117" i="46"/>
  <c r="G117" i="46" s="1"/>
  <c r="BU117" i="46"/>
  <c r="F117" i="46" s="1"/>
  <c r="BT117" i="46"/>
  <c r="BS117" i="46"/>
  <c r="D117" i="46" s="1"/>
  <c r="B117" i="46"/>
  <c r="B117" i="44" s="1"/>
  <c r="A117" i="46"/>
  <c r="A115" i="27" s="1"/>
  <c r="EF116" i="46"/>
  <c r="EE116" i="46"/>
  <c r="ED116" i="46"/>
  <c r="BO116" i="44" s="1"/>
  <c r="EC116" i="46"/>
  <c r="BN116" i="46" s="1"/>
  <c r="EB116" i="46"/>
  <c r="BM116" i="46" s="1"/>
  <c r="EA116" i="46"/>
  <c r="BL116" i="46" s="1"/>
  <c r="DZ116" i="46"/>
  <c r="BK116" i="46" s="1"/>
  <c r="DY116" i="46"/>
  <c r="DX116" i="46"/>
  <c r="DW116" i="46"/>
  <c r="DV116" i="46"/>
  <c r="DU116" i="46"/>
  <c r="BF116" i="46" s="1"/>
  <c r="DT116" i="46"/>
  <c r="BE116" i="46" s="1"/>
  <c r="DS116" i="46"/>
  <c r="DR116" i="46"/>
  <c r="BC116" i="46" s="1"/>
  <c r="DQ116" i="46"/>
  <c r="BB116" i="46" s="1"/>
  <c r="DP116" i="46"/>
  <c r="DO116" i="46"/>
  <c r="DN116" i="46"/>
  <c r="DM116" i="46"/>
  <c r="AX116" i="46" s="1"/>
  <c r="DL116" i="46"/>
  <c r="DK116" i="46"/>
  <c r="AV116" i="46" s="1"/>
  <c r="DJ116" i="46"/>
  <c r="DI116" i="46"/>
  <c r="AT116" i="46" s="1"/>
  <c r="DH116" i="46"/>
  <c r="DG116" i="46"/>
  <c r="DF116" i="46"/>
  <c r="DE116" i="46"/>
  <c r="DD116" i="46"/>
  <c r="AO116" i="46" s="1"/>
  <c r="DC116" i="46"/>
  <c r="DB116" i="46"/>
  <c r="AM116" i="46" s="1"/>
  <c r="DA116" i="46"/>
  <c r="CZ116" i="46"/>
  <c r="CY116" i="46"/>
  <c r="CX116" i="46"/>
  <c r="CW116" i="46"/>
  <c r="CV116" i="46"/>
  <c r="CU116" i="46"/>
  <c r="AF116" i="46" s="1"/>
  <c r="CT116" i="46"/>
  <c r="AE116" i="46" s="1"/>
  <c r="CS116" i="46"/>
  <c r="AD116" i="46" s="1"/>
  <c r="CR116" i="46"/>
  <c r="CQ116" i="46"/>
  <c r="CP116" i="46"/>
  <c r="AA116" i="46" s="1"/>
  <c r="CO116" i="46"/>
  <c r="CN116" i="46"/>
  <c r="Y116" i="46" s="1"/>
  <c r="CM116" i="46"/>
  <c r="X116" i="46" s="1"/>
  <c r="CL116" i="46"/>
  <c r="W116" i="46" s="1"/>
  <c r="CK116" i="46"/>
  <c r="CJ116" i="46"/>
  <c r="CI116" i="46"/>
  <c r="CH116" i="46"/>
  <c r="CG116" i="46"/>
  <c r="CF116" i="46"/>
  <c r="CE116" i="46"/>
  <c r="P116" i="46" s="1"/>
  <c r="CD116" i="46"/>
  <c r="O116" i="46" s="1"/>
  <c r="CC116" i="46"/>
  <c r="N116" i="46" s="1"/>
  <c r="CB116" i="46"/>
  <c r="CA116" i="46"/>
  <c r="BZ116" i="46"/>
  <c r="BY116" i="46"/>
  <c r="BX116" i="46"/>
  <c r="I116" i="46" s="1"/>
  <c r="BW116" i="46"/>
  <c r="H116" i="46" s="1"/>
  <c r="BV116" i="46"/>
  <c r="G116" i="46" s="1"/>
  <c r="BU116" i="46"/>
  <c r="BT116" i="46"/>
  <c r="BS116" i="46"/>
  <c r="B116" i="46"/>
  <c r="B116" i="44" s="1"/>
  <c r="A116" i="46"/>
  <c r="A114" i="27" s="1"/>
  <c r="EF115" i="46"/>
  <c r="EE115" i="46"/>
  <c r="ED115" i="46"/>
  <c r="EC115" i="46"/>
  <c r="BN115" i="46" s="1"/>
  <c r="EB115" i="46"/>
  <c r="EA115" i="46"/>
  <c r="BL115" i="46" s="1"/>
  <c r="DZ115" i="46"/>
  <c r="BK115" i="46" s="1"/>
  <c r="DY115" i="46"/>
  <c r="BJ115" i="46" s="1"/>
  <c r="DX115" i="46"/>
  <c r="DW115" i="46"/>
  <c r="BH115" i="46" s="1"/>
  <c r="DV115" i="46"/>
  <c r="BG115" i="46" s="1"/>
  <c r="DU115" i="46"/>
  <c r="BF115" i="46" s="1"/>
  <c r="DT115" i="46"/>
  <c r="DS115" i="46"/>
  <c r="BD115" i="46" s="1"/>
  <c r="DR115" i="46"/>
  <c r="DQ115" i="46"/>
  <c r="DP115" i="46"/>
  <c r="BA115" i="46" s="1"/>
  <c r="DO115" i="46"/>
  <c r="DN115" i="46"/>
  <c r="AY115" i="46" s="1"/>
  <c r="DM115" i="46"/>
  <c r="AX115" i="46" s="1"/>
  <c r="DL115" i="46"/>
  <c r="DK115" i="46"/>
  <c r="AV115" i="46" s="1"/>
  <c r="DJ115" i="46"/>
  <c r="AU115" i="46" s="1"/>
  <c r="DI115" i="46"/>
  <c r="DH115" i="46"/>
  <c r="AS115" i="46" s="1"/>
  <c r="DG115" i="46"/>
  <c r="DF115" i="46"/>
  <c r="DE115" i="46"/>
  <c r="AP115" i="46" s="1"/>
  <c r="DD115" i="46"/>
  <c r="DC115" i="46"/>
  <c r="DB115" i="46"/>
  <c r="AM115" i="46" s="1"/>
  <c r="DA115" i="46"/>
  <c r="CZ115" i="46"/>
  <c r="AK115" i="46" s="1"/>
  <c r="CY115" i="46"/>
  <c r="AJ115" i="46" s="1"/>
  <c r="CX115" i="46"/>
  <c r="AI115" i="46" s="1"/>
  <c r="CW115" i="46"/>
  <c r="AH115" i="46" s="1"/>
  <c r="CV115" i="46"/>
  <c r="CU115" i="46"/>
  <c r="CT115" i="46"/>
  <c r="AE115" i="46" s="1"/>
  <c r="CS115" i="46"/>
  <c r="CR115" i="46"/>
  <c r="CQ115" i="46"/>
  <c r="AB115" i="46" s="1"/>
  <c r="CP115" i="46"/>
  <c r="CO115" i="46"/>
  <c r="Z115" i="46" s="1"/>
  <c r="CN115" i="46"/>
  <c r="CM115" i="46"/>
  <c r="X115" i="46" s="1"/>
  <c r="CL115" i="46"/>
  <c r="W115" i="46" s="1"/>
  <c r="CK115" i="46"/>
  <c r="CJ115" i="46"/>
  <c r="CI115" i="46"/>
  <c r="T115" i="46" s="1"/>
  <c r="CH115" i="46"/>
  <c r="S115" i="46" s="1"/>
  <c r="CG115" i="46"/>
  <c r="R115" i="46" s="1"/>
  <c r="CF115" i="46"/>
  <c r="CE115" i="46"/>
  <c r="CD115" i="46"/>
  <c r="CC115" i="46"/>
  <c r="CB115" i="46"/>
  <c r="M115" i="46" s="1"/>
  <c r="CA115" i="46"/>
  <c r="L115" i="46" s="1"/>
  <c r="BZ115" i="46"/>
  <c r="K115" i="46" s="1"/>
  <c r="BY115" i="46"/>
  <c r="J115" i="46" s="1"/>
  <c r="BX115" i="46"/>
  <c r="BW115" i="46"/>
  <c r="H115" i="46" s="1"/>
  <c r="BV115" i="46"/>
  <c r="BU115" i="46"/>
  <c r="F115" i="46" s="1"/>
  <c r="BT115" i="46"/>
  <c r="BS115" i="46"/>
  <c r="B115" i="46"/>
  <c r="B115" i="44" s="1"/>
  <c r="A115" i="46"/>
  <c r="A115" i="44" s="1"/>
  <c r="EF114" i="46"/>
  <c r="EE114" i="46"/>
  <c r="ED114" i="46"/>
  <c r="EC114" i="46"/>
  <c r="EB114" i="46"/>
  <c r="BM114" i="46" s="1"/>
  <c r="EA114" i="46"/>
  <c r="BL114" i="46" s="1"/>
  <c r="DZ114" i="46"/>
  <c r="BK114" i="46" s="1"/>
  <c r="DY114" i="46"/>
  <c r="BJ114" i="46" s="1"/>
  <c r="DX114" i="46"/>
  <c r="DW114" i="46"/>
  <c r="DV114" i="46"/>
  <c r="BG114" i="46" s="1"/>
  <c r="DU114" i="46"/>
  <c r="BF114" i="46" s="1"/>
  <c r="DT114" i="46"/>
  <c r="BE114" i="46" s="1"/>
  <c r="DS114" i="46"/>
  <c r="BD114" i="46" s="1"/>
  <c r="DR114" i="46"/>
  <c r="BC114" i="46" s="1"/>
  <c r="DQ114" i="46"/>
  <c r="BB114" i="46" s="1"/>
  <c r="DP114" i="46"/>
  <c r="DO114" i="46"/>
  <c r="DN114" i="46"/>
  <c r="DM114" i="46"/>
  <c r="DL114" i="46"/>
  <c r="AW114" i="46" s="1"/>
  <c r="DK114" i="46"/>
  <c r="DJ114" i="46"/>
  <c r="DI114" i="46"/>
  <c r="AT114" i="46" s="1"/>
  <c r="DH114" i="46"/>
  <c r="DG114" i="46"/>
  <c r="DF114" i="46"/>
  <c r="AQ114" i="46" s="1"/>
  <c r="DE114" i="46"/>
  <c r="DD114" i="46"/>
  <c r="AO114" i="46" s="1"/>
  <c r="DC114" i="46"/>
  <c r="AN114" i="46" s="1"/>
  <c r="DB114" i="46"/>
  <c r="AM114" i="46" s="1"/>
  <c r="DA114" i="46"/>
  <c r="AL114" i="46" s="1"/>
  <c r="CZ114" i="46"/>
  <c r="CY114" i="46"/>
  <c r="AJ114" i="46" s="1"/>
  <c r="CX114" i="46"/>
  <c r="AI114" i="46" s="1"/>
  <c r="CW114" i="46"/>
  <c r="CV114" i="46"/>
  <c r="AG114" i="46" s="1"/>
  <c r="CU114" i="46"/>
  <c r="CT114" i="46"/>
  <c r="AE114" i="46" s="1"/>
  <c r="CS114" i="46"/>
  <c r="AD114" i="46" s="1"/>
  <c r="CR114" i="46"/>
  <c r="CQ114" i="46"/>
  <c r="AB114" i="46" s="1"/>
  <c r="CP114" i="46"/>
  <c r="CO114" i="46"/>
  <c r="CN114" i="46"/>
  <c r="CM114" i="46"/>
  <c r="X114" i="46" s="1"/>
  <c r="CL114" i="46"/>
  <c r="W114" i="46" s="1"/>
  <c r="CK114" i="46"/>
  <c r="V114" i="46" s="1"/>
  <c r="CJ114" i="46"/>
  <c r="CI114" i="46"/>
  <c r="CH114" i="46"/>
  <c r="S114" i="46" s="1"/>
  <c r="CG114" i="46"/>
  <c r="R114" i="46" s="1"/>
  <c r="CF114" i="46"/>
  <c r="Q114" i="46" s="1"/>
  <c r="CE114" i="46"/>
  <c r="P114" i="46" s="1"/>
  <c r="CD114" i="46"/>
  <c r="CC114" i="46"/>
  <c r="N114" i="46" s="1"/>
  <c r="CB114" i="46"/>
  <c r="M114" i="46" s="1"/>
  <c r="CA114" i="46"/>
  <c r="BZ114" i="46"/>
  <c r="K114" i="46" s="1"/>
  <c r="BY114" i="46"/>
  <c r="BX114" i="46"/>
  <c r="BW114" i="46"/>
  <c r="H114" i="46" s="1"/>
  <c r="BV114" i="46"/>
  <c r="G114" i="46" s="1"/>
  <c r="BU114" i="46"/>
  <c r="F114" i="46" s="1"/>
  <c r="BT114" i="46"/>
  <c r="BS114" i="46"/>
  <c r="B114" i="46"/>
  <c r="B114" i="44" s="1"/>
  <c r="A114" i="46"/>
  <c r="A112" i="27" s="1"/>
  <c r="EF113" i="46"/>
  <c r="BQ113" i="46" s="1"/>
  <c r="EE113" i="46"/>
  <c r="BP113" i="46" s="1"/>
  <c r="ED113" i="46"/>
  <c r="BO113" i="46" s="1"/>
  <c r="EC113" i="46"/>
  <c r="EB113" i="46"/>
  <c r="EA113" i="46"/>
  <c r="DZ113" i="46"/>
  <c r="BK113" i="46" s="1"/>
  <c r="DY113" i="46"/>
  <c r="DX113" i="46"/>
  <c r="DW113" i="46"/>
  <c r="DV113" i="46"/>
  <c r="DU113" i="46"/>
  <c r="DT113" i="46"/>
  <c r="DS113" i="46"/>
  <c r="BD113" i="46" s="1"/>
  <c r="DR113" i="46"/>
  <c r="BC113" i="46" s="1"/>
  <c r="DQ113" i="46"/>
  <c r="DP113" i="46"/>
  <c r="BA113" i="46" s="1"/>
  <c r="DO113" i="46"/>
  <c r="AZ113" i="46" s="1"/>
  <c r="DN113" i="46"/>
  <c r="AY113" i="46" s="1"/>
  <c r="DM113" i="46"/>
  <c r="AX113" i="46" s="1"/>
  <c r="DL113" i="46"/>
  <c r="DK113" i="46"/>
  <c r="DJ113" i="46"/>
  <c r="AU113" i="46" s="1"/>
  <c r="DI113" i="46"/>
  <c r="AT113" i="46" s="1"/>
  <c r="DH113" i="46"/>
  <c r="AS113" i="46" s="1"/>
  <c r="DG113" i="46"/>
  <c r="DF113" i="46"/>
  <c r="AQ113" i="46" s="1"/>
  <c r="DE113" i="46"/>
  <c r="AP113" i="46" s="1"/>
  <c r="DD113" i="46"/>
  <c r="DC113" i="46"/>
  <c r="DB113" i="46"/>
  <c r="DA113" i="46"/>
  <c r="AL113" i="46" s="1"/>
  <c r="CZ113" i="46"/>
  <c r="CY113" i="46"/>
  <c r="AJ113" i="46" s="1"/>
  <c r="CX113" i="46"/>
  <c r="CW113" i="46"/>
  <c r="AH113" i="46" s="1"/>
  <c r="CV113" i="46"/>
  <c r="CU113" i="46"/>
  <c r="CT113" i="46"/>
  <c r="CS113" i="46"/>
  <c r="AD113" i="46" s="1"/>
  <c r="CR113" i="46"/>
  <c r="CQ113" i="46"/>
  <c r="AB113" i="46" s="1"/>
  <c r="CP113" i="46"/>
  <c r="CO113" i="46"/>
  <c r="Z113" i="46" s="1"/>
  <c r="CN113" i="46"/>
  <c r="CM113" i="46"/>
  <c r="X113" i="46" s="1"/>
  <c r="CL113" i="46"/>
  <c r="W113" i="46" s="1"/>
  <c r="CK113" i="46"/>
  <c r="CJ113" i="46"/>
  <c r="CI113" i="46"/>
  <c r="CH113" i="46"/>
  <c r="S113" i="46" s="1"/>
  <c r="CG113" i="46"/>
  <c r="R113" i="46" s="1"/>
  <c r="CF113" i="46"/>
  <c r="CE113" i="46"/>
  <c r="CD113" i="46"/>
  <c r="O113" i="46" s="1"/>
  <c r="CC113" i="46"/>
  <c r="N113" i="46" s="1"/>
  <c r="CB113" i="46"/>
  <c r="CA113" i="46"/>
  <c r="L113" i="46" s="1"/>
  <c r="BZ113" i="46"/>
  <c r="BY113" i="46"/>
  <c r="J113" i="46" s="1"/>
  <c r="BX113" i="46"/>
  <c r="BW113" i="46"/>
  <c r="H113" i="46" s="1"/>
  <c r="BV113" i="46"/>
  <c r="G113" i="46" s="1"/>
  <c r="BU113" i="46"/>
  <c r="BT113" i="46"/>
  <c r="E113" i="46" s="1"/>
  <c r="BS113" i="46"/>
  <c r="D113" i="46" s="1"/>
  <c r="B113" i="46"/>
  <c r="B113" i="44" s="1"/>
  <c r="A113" i="46"/>
  <c r="C113" i="46" s="1"/>
  <c r="C113" i="44" s="1"/>
  <c r="EF112" i="46"/>
  <c r="EE112" i="46"/>
  <c r="BP112" i="46" s="1"/>
  <c r="ED112" i="46"/>
  <c r="BO112" i="46" s="1"/>
  <c r="EC112" i="46"/>
  <c r="BN112" i="46" s="1"/>
  <c r="EB112" i="46"/>
  <c r="EA112" i="46"/>
  <c r="BL112" i="46" s="1"/>
  <c r="DZ112" i="46"/>
  <c r="BK112" i="46" s="1"/>
  <c r="DY112" i="46"/>
  <c r="BJ112" i="46" s="1"/>
  <c r="DX112" i="46"/>
  <c r="DW112" i="46"/>
  <c r="DV112" i="46"/>
  <c r="BG112" i="46" s="1"/>
  <c r="DU112" i="46"/>
  <c r="BF112" i="46" s="1"/>
  <c r="DT112" i="46"/>
  <c r="DS112" i="46"/>
  <c r="DR112" i="46"/>
  <c r="DQ112" i="46"/>
  <c r="BB112" i="46" s="1"/>
  <c r="DP112" i="46"/>
  <c r="DO112" i="46"/>
  <c r="AZ112" i="46" s="1"/>
  <c r="DN112" i="46"/>
  <c r="DM112" i="46"/>
  <c r="DL112" i="46"/>
  <c r="AW112" i="46" s="1"/>
  <c r="DK112" i="46"/>
  <c r="AV112" i="46" s="1"/>
  <c r="DJ112" i="46"/>
  <c r="AU112" i="46" s="1"/>
  <c r="DI112" i="46"/>
  <c r="AT112" i="46" s="1"/>
  <c r="DH112" i="46"/>
  <c r="DG112" i="46"/>
  <c r="DF112" i="46"/>
  <c r="AQ112" i="46" s="1"/>
  <c r="DE112" i="46"/>
  <c r="DD112" i="46"/>
  <c r="DC112" i="46"/>
  <c r="DB112" i="46"/>
  <c r="DA112" i="46"/>
  <c r="AL112" i="46" s="1"/>
  <c r="CZ112" i="46"/>
  <c r="CY112" i="46"/>
  <c r="CX112" i="46"/>
  <c r="CW112" i="46"/>
  <c r="CV112" i="46"/>
  <c r="AG112" i="46" s="1"/>
  <c r="CU112" i="46"/>
  <c r="CT112" i="46"/>
  <c r="AE112" i="46" s="1"/>
  <c r="CS112" i="46"/>
  <c r="AD112" i="46" s="1"/>
  <c r="CR112" i="46"/>
  <c r="CQ112" i="46"/>
  <c r="CP112" i="46"/>
  <c r="CO112" i="46"/>
  <c r="Z112" i="46" s="1"/>
  <c r="CN112" i="46"/>
  <c r="Y112" i="46" s="1"/>
  <c r="CM112" i="46"/>
  <c r="X112" i="46" s="1"/>
  <c r="CL112" i="46"/>
  <c r="W112" i="46" s="1"/>
  <c r="CK112" i="46"/>
  <c r="V112" i="46" s="1"/>
  <c r="CJ112" i="46"/>
  <c r="CI112" i="46"/>
  <c r="T112" i="46" s="1"/>
  <c r="CH112" i="46"/>
  <c r="CG112" i="46"/>
  <c r="R112" i="46" s="1"/>
  <c r="CF112" i="46"/>
  <c r="CE112" i="46"/>
  <c r="CD112" i="46"/>
  <c r="O112" i="46" s="1"/>
  <c r="CC112" i="46"/>
  <c r="N112" i="46" s="1"/>
  <c r="CB112" i="46"/>
  <c r="CA112" i="46"/>
  <c r="BZ112" i="46"/>
  <c r="K112" i="46" s="1"/>
  <c r="BY112" i="46"/>
  <c r="J112" i="46" s="1"/>
  <c r="BX112" i="46"/>
  <c r="I112" i="46" s="1"/>
  <c r="BW112" i="46"/>
  <c r="H112" i="46" s="1"/>
  <c r="BV112" i="46"/>
  <c r="BU112" i="46"/>
  <c r="F112" i="46" s="1"/>
  <c r="BT112" i="46"/>
  <c r="BS112" i="46"/>
  <c r="B112" i="46"/>
  <c r="B112" i="44" s="1"/>
  <c r="A112" i="46"/>
  <c r="A110" i="27" s="1"/>
  <c r="EF111" i="46"/>
  <c r="EE111" i="46"/>
  <c r="ED111" i="46"/>
  <c r="BO111" i="46" s="1"/>
  <c r="EC111" i="46"/>
  <c r="BN111" i="46" s="1"/>
  <c r="EB111" i="46"/>
  <c r="EA111" i="46"/>
  <c r="BL111" i="46" s="1"/>
  <c r="DZ111" i="46"/>
  <c r="DY111" i="46"/>
  <c r="DX111" i="46"/>
  <c r="DW111" i="46"/>
  <c r="BH111" i="46" s="1"/>
  <c r="DV111" i="46"/>
  <c r="BG111" i="46" s="1"/>
  <c r="DU111" i="46"/>
  <c r="BF111" i="46" s="1"/>
  <c r="DT111" i="46"/>
  <c r="DS111" i="46"/>
  <c r="BD111" i="46" s="1"/>
  <c r="DR111" i="46"/>
  <c r="BC111" i="46" s="1"/>
  <c r="DQ111" i="46"/>
  <c r="DP111" i="46"/>
  <c r="BA111" i="46" s="1"/>
  <c r="DO111" i="46"/>
  <c r="DN111" i="46"/>
  <c r="DM111" i="46"/>
  <c r="AX111" i="46" s="1"/>
  <c r="DL111" i="46"/>
  <c r="DK111" i="46"/>
  <c r="AV111" i="46" s="1"/>
  <c r="DJ111" i="46"/>
  <c r="AU111" i="46" s="1"/>
  <c r="DI111" i="46"/>
  <c r="AT111" i="46" s="1"/>
  <c r="DH111" i="46"/>
  <c r="AS111" i="46" s="1"/>
  <c r="DG111" i="46"/>
  <c r="DF111" i="46"/>
  <c r="AQ111" i="46" s="1"/>
  <c r="DE111" i="46"/>
  <c r="AP111" i="46" s="1"/>
  <c r="DD111" i="46"/>
  <c r="DC111" i="46"/>
  <c r="AN111" i="46" s="1"/>
  <c r="DB111" i="46"/>
  <c r="AM111" i="46" s="1"/>
  <c r="DA111" i="46"/>
  <c r="AL111" i="46" s="1"/>
  <c r="CZ111" i="46"/>
  <c r="CY111" i="46"/>
  <c r="AJ111" i="46" s="1"/>
  <c r="CX111" i="46"/>
  <c r="CW111" i="46"/>
  <c r="AH111" i="46" s="1"/>
  <c r="CV111" i="46"/>
  <c r="CU111" i="46"/>
  <c r="CT111" i="46"/>
  <c r="AE111" i="46" s="1"/>
  <c r="CS111" i="46"/>
  <c r="CR111" i="46"/>
  <c r="CQ111" i="46"/>
  <c r="CP111" i="46"/>
  <c r="AA111" i="46" s="1"/>
  <c r="CO111" i="46"/>
  <c r="Z111" i="46" s="1"/>
  <c r="CN111" i="46"/>
  <c r="CM111" i="46"/>
  <c r="X111" i="46" s="1"/>
  <c r="CL111" i="46"/>
  <c r="CK111" i="46"/>
  <c r="V111" i="46" s="1"/>
  <c r="CJ111" i="46"/>
  <c r="CI111" i="46"/>
  <c r="CH111" i="46"/>
  <c r="CG111" i="46"/>
  <c r="R111" i="46" s="1"/>
  <c r="CF111" i="46"/>
  <c r="CE111" i="46"/>
  <c r="CD111" i="46"/>
  <c r="O111" i="46" s="1"/>
  <c r="CC111" i="46"/>
  <c r="N111" i="46" s="1"/>
  <c r="CB111" i="46"/>
  <c r="CA111" i="46"/>
  <c r="BZ111" i="46"/>
  <c r="K111" i="46" s="1"/>
  <c r="BY111" i="46"/>
  <c r="J111" i="46" s="1"/>
  <c r="BX111" i="46"/>
  <c r="BW111" i="46"/>
  <c r="BV111" i="46"/>
  <c r="G111" i="46" s="1"/>
  <c r="BU111" i="46"/>
  <c r="BT111" i="46"/>
  <c r="E111" i="46" s="1"/>
  <c r="BS111" i="46"/>
  <c r="B111" i="46"/>
  <c r="B111" i="44" s="1"/>
  <c r="A111" i="46"/>
  <c r="C111" i="46" s="1"/>
  <c r="C111" i="44" s="1"/>
  <c r="EF110" i="46"/>
  <c r="EE110" i="46"/>
  <c r="BP110" i="46" s="1"/>
  <c r="ED110" i="46"/>
  <c r="BO110" i="46" s="1"/>
  <c r="EC110" i="46"/>
  <c r="BN110" i="46" s="1"/>
  <c r="EB110" i="46"/>
  <c r="BM110" i="46" s="1"/>
  <c r="EA110" i="46"/>
  <c r="DZ110" i="46"/>
  <c r="BK110" i="46" s="1"/>
  <c r="DY110" i="46"/>
  <c r="BJ110" i="46" s="1"/>
  <c r="DX110" i="46"/>
  <c r="DW110" i="46"/>
  <c r="DV110" i="46"/>
  <c r="BG110" i="46" s="1"/>
  <c r="DU110" i="46"/>
  <c r="BF110" i="46" s="1"/>
  <c r="DT110" i="46"/>
  <c r="BE110" i="46" s="1"/>
  <c r="DS110" i="46"/>
  <c r="DR110" i="46"/>
  <c r="DQ110" i="46"/>
  <c r="DP110" i="46"/>
  <c r="DO110" i="46"/>
  <c r="DN110" i="46"/>
  <c r="DM110" i="46"/>
  <c r="DL110" i="46"/>
  <c r="AW110" i="46" s="1"/>
  <c r="DK110" i="46"/>
  <c r="AV110" i="46" s="1"/>
  <c r="DJ110" i="46"/>
  <c r="AU110" i="46" s="1"/>
  <c r="DI110" i="46"/>
  <c r="AT110" i="46" s="1"/>
  <c r="DH110" i="46"/>
  <c r="DG110" i="46"/>
  <c r="DF110" i="46"/>
  <c r="AQ110" i="46" s="1"/>
  <c r="DE110" i="46"/>
  <c r="DD110" i="46"/>
  <c r="AO110" i="46" s="1"/>
  <c r="DC110" i="46"/>
  <c r="DB110" i="46"/>
  <c r="AM110" i="46" s="1"/>
  <c r="DA110" i="46"/>
  <c r="AL110" i="46" s="1"/>
  <c r="CZ110" i="46"/>
  <c r="CY110" i="46"/>
  <c r="CX110" i="46"/>
  <c r="AI110" i="46" s="1"/>
  <c r="CW110" i="46"/>
  <c r="AH110" i="46" s="1"/>
  <c r="CV110" i="46"/>
  <c r="CU110" i="46"/>
  <c r="AF110" i="46" s="1"/>
  <c r="CT110" i="46"/>
  <c r="AE110" i="46" s="1"/>
  <c r="CS110" i="46"/>
  <c r="AD110" i="46" s="1"/>
  <c r="CR110" i="46"/>
  <c r="CQ110" i="46"/>
  <c r="CP110" i="46"/>
  <c r="CO110" i="46"/>
  <c r="Z110" i="46" s="1"/>
  <c r="CN110" i="46"/>
  <c r="CM110" i="46"/>
  <c r="X110" i="46" s="1"/>
  <c r="CL110" i="46"/>
  <c r="CK110" i="46"/>
  <c r="CJ110" i="46"/>
  <c r="CI110" i="46"/>
  <c r="CH110" i="46"/>
  <c r="S110" i="46" s="1"/>
  <c r="CG110" i="46"/>
  <c r="R110" i="46" s="1"/>
  <c r="CF110" i="46"/>
  <c r="CE110" i="46"/>
  <c r="P110" i="46" s="1"/>
  <c r="CD110" i="46"/>
  <c r="CC110" i="46"/>
  <c r="N110" i="46" s="1"/>
  <c r="CB110" i="46"/>
  <c r="CA110" i="46"/>
  <c r="L110" i="46" s="1"/>
  <c r="BZ110" i="46"/>
  <c r="BY110" i="46"/>
  <c r="BX110" i="46"/>
  <c r="I110" i="46" s="1"/>
  <c r="BW110" i="46"/>
  <c r="H110" i="46" s="1"/>
  <c r="BV110" i="46"/>
  <c r="BU110" i="46"/>
  <c r="BT110" i="46"/>
  <c r="BS110" i="46"/>
  <c r="B110" i="46"/>
  <c r="B110" i="44" s="1"/>
  <c r="A110" i="46"/>
  <c r="A108" i="27" s="1"/>
  <c r="EF109" i="46"/>
  <c r="EE109" i="46"/>
  <c r="BP109" i="46" s="1"/>
  <c r="ED109" i="46"/>
  <c r="BO109" i="44" s="1"/>
  <c r="EC109" i="46"/>
  <c r="BN109" i="44" s="1"/>
  <c r="EB109" i="46"/>
  <c r="EA109" i="46"/>
  <c r="BL109" i="46" s="1"/>
  <c r="DZ109" i="46"/>
  <c r="DY109" i="46"/>
  <c r="BJ109" i="46" s="1"/>
  <c r="DX109" i="46"/>
  <c r="DW109" i="46"/>
  <c r="DV109" i="46"/>
  <c r="BG109" i="46" s="1"/>
  <c r="DU109" i="46"/>
  <c r="BF109" i="46" s="1"/>
  <c r="DT109" i="46"/>
  <c r="DS109" i="46"/>
  <c r="DR109" i="46"/>
  <c r="BC109" i="46" s="1"/>
  <c r="DQ109" i="46"/>
  <c r="BB109" i="46" s="1"/>
  <c r="DP109" i="46"/>
  <c r="DO109" i="46"/>
  <c r="AZ109" i="46" s="1"/>
  <c r="DN109" i="46"/>
  <c r="DM109" i="46"/>
  <c r="AX109" i="46" s="1"/>
  <c r="DL109" i="46"/>
  <c r="DK109" i="46"/>
  <c r="DJ109" i="46"/>
  <c r="AU109" i="46" s="1"/>
  <c r="DI109" i="46"/>
  <c r="DH109" i="46"/>
  <c r="DG109" i="46"/>
  <c r="AR109" i="46" s="1"/>
  <c r="DF109" i="46"/>
  <c r="AQ109" i="46" s="1"/>
  <c r="DE109" i="46"/>
  <c r="AP109" i="46" s="1"/>
  <c r="DD109" i="46"/>
  <c r="DC109" i="46"/>
  <c r="AN109" i="46" s="1"/>
  <c r="DB109" i="46"/>
  <c r="DA109" i="46"/>
  <c r="AL109" i="46" s="1"/>
  <c r="CZ109" i="46"/>
  <c r="CY109" i="46"/>
  <c r="AJ109" i="46" s="1"/>
  <c r="CX109" i="46"/>
  <c r="AI109" i="46" s="1"/>
  <c r="CW109" i="46"/>
  <c r="AH109" i="46" s="1"/>
  <c r="CV109" i="46"/>
  <c r="CU109" i="46"/>
  <c r="CT109" i="46"/>
  <c r="AE109" i="46" s="1"/>
  <c r="CS109" i="46"/>
  <c r="CR109" i="46"/>
  <c r="AC109" i="46" s="1"/>
  <c r="CQ109" i="46"/>
  <c r="CP109" i="46"/>
  <c r="AA109" i="46" s="1"/>
  <c r="CO109" i="46"/>
  <c r="Z109" i="46" s="1"/>
  <c r="CN109" i="46"/>
  <c r="CM109" i="46"/>
  <c r="CL109" i="46"/>
  <c r="CK109" i="46"/>
  <c r="V109" i="46" s="1"/>
  <c r="CJ109" i="46"/>
  <c r="U109" i="46" s="1"/>
  <c r="CI109" i="46"/>
  <c r="T109" i="46" s="1"/>
  <c r="CH109" i="46"/>
  <c r="S109" i="46" s="1"/>
  <c r="CG109" i="46"/>
  <c r="R109" i="46" s="1"/>
  <c r="CF109" i="46"/>
  <c r="CE109" i="46"/>
  <c r="CD109" i="46"/>
  <c r="CC109" i="46"/>
  <c r="N109" i="46" s="1"/>
  <c r="CB109" i="46"/>
  <c r="M109" i="46" s="1"/>
  <c r="CA109" i="46"/>
  <c r="L109" i="46" s="1"/>
  <c r="BZ109" i="46"/>
  <c r="K109" i="46" s="1"/>
  <c r="BY109" i="46"/>
  <c r="J109" i="46" s="1"/>
  <c r="BX109" i="46"/>
  <c r="BW109" i="46"/>
  <c r="H109" i="46" s="1"/>
  <c r="BV109" i="46"/>
  <c r="G109" i="46" s="1"/>
  <c r="BU109" i="46"/>
  <c r="F109" i="46" s="1"/>
  <c r="BT109" i="46"/>
  <c r="BS109" i="46"/>
  <c r="BO109" i="46"/>
  <c r="BN109" i="46"/>
  <c r="B109" i="46"/>
  <c r="B109" i="44" s="1"/>
  <c r="A109" i="46"/>
  <c r="A107" i="27" s="1"/>
  <c r="EF108" i="46"/>
  <c r="EE108" i="46"/>
  <c r="ED108" i="46"/>
  <c r="BO108" i="46" s="1"/>
  <c r="EC108" i="46"/>
  <c r="BN108" i="46" s="1"/>
  <c r="EB108" i="46"/>
  <c r="BM108" i="46" s="1"/>
  <c r="EA108" i="46"/>
  <c r="BL108" i="46" s="1"/>
  <c r="DZ108" i="46"/>
  <c r="DY108" i="46"/>
  <c r="BJ108" i="46" s="1"/>
  <c r="DX108" i="46"/>
  <c r="BI108" i="46" s="1"/>
  <c r="DW108" i="46"/>
  <c r="BH108" i="46" s="1"/>
  <c r="DV108" i="46"/>
  <c r="BG108" i="46" s="1"/>
  <c r="DU108" i="46"/>
  <c r="DT108" i="46"/>
  <c r="BE108" i="46" s="1"/>
  <c r="DS108" i="46"/>
  <c r="BD108" i="46" s="1"/>
  <c r="DR108" i="46"/>
  <c r="DQ108" i="46"/>
  <c r="DP108" i="46"/>
  <c r="DO108" i="46"/>
  <c r="DN108" i="46"/>
  <c r="DM108" i="46"/>
  <c r="DL108" i="46"/>
  <c r="AW108" i="46" s="1"/>
  <c r="DK108" i="46"/>
  <c r="AV108" i="46" s="1"/>
  <c r="DJ108" i="46"/>
  <c r="DI108" i="46"/>
  <c r="AT108" i="46" s="1"/>
  <c r="DH108" i="46"/>
  <c r="DG108" i="46"/>
  <c r="AR108" i="46" s="1"/>
  <c r="DF108" i="46"/>
  <c r="AQ108" i="46" s="1"/>
  <c r="DE108" i="46"/>
  <c r="DD108" i="46"/>
  <c r="AO108" i="46" s="1"/>
  <c r="DC108" i="46"/>
  <c r="AN108" i="46" s="1"/>
  <c r="DB108" i="46"/>
  <c r="DA108" i="46"/>
  <c r="CZ108" i="46"/>
  <c r="CY108" i="46"/>
  <c r="AJ108" i="46" s="1"/>
  <c r="CX108" i="46"/>
  <c r="AI108" i="46" s="1"/>
  <c r="CW108" i="46"/>
  <c r="AH108" i="46" s="1"/>
  <c r="CV108" i="46"/>
  <c r="CU108" i="46"/>
  <c r="AF108" i="46" s="1"/>
  <c r="CT108" i="46"/>
  <c r="CS108" i="46"/>
  <c r="AD108" i="46" s="1"/>
  <c r="CR108" i="46"/>
  <c r="AC108" i="46" s="1"/>
  <c r="CQ108" i="46"/>
  <c r="AB108" i="46" s="1"/>
  <c r="CP108" i="46"/>
  <c r="AA108" i="46" s="1"/>
  <c r="CO108" i="46"/>
  <c r="Z108" i="46" s="1"/>
  <c r="CN108" i="46"/>
  <c r="CM108" i="46"/>
  <c r="X108" i="46" s="1"/>
  <c r="CL108" i="46"/>
  <c r="CK108" i="46"/>
  <c r="CJ108" i="46"/>
  <c r="U108" i="46" s="1"/>
  <c r="CI108" i="46"/>
  <c r="T108" i="46" s="1"/>
  <c r="CH108" i="46"/>
  <c r="CG108" i="46"/>
  <c r="CF108" i="46"/>
  <c r="CE108" i="46"/>
  <c r="P108" i="46" s="1"/>
  <c r="CD108" i="46"/>
  <c r="CC108" i="46"/>
  <c r="CB108" i="46"/>
  <c r="CA108" i="46"/>
  <c r="BZ108" i="46"/>
  <c r="K108" i="46" s="1"/>
  <c r="BY108" i="46"/>
  <c r="J108" i="46" s="1"/>
  <c r="BX108" i="46"/>
  <c r="I108" i="46" s="1"/>
  <c r="BW108" i="46"/>
  <c r="H108" i="46" s="1"/>
  <c r="BV108" i="46"/>
  <c r="BU108" i="46"/>
  <c r="BT108" i="46"/>
  <c r="E108" i="46" s="1"/>
  <c r="BS108" i="46"/>
  <c r="D108" i="46" s="1"/>
  <c r="B108" i="46"/>
  <c r="B108" i="44" s="1"/>
  <c r="A108" i="46"/>
  <c r="A106" i="27" s="1"/>
  <c r="EF107" i="46"/>
  <c r="BQ107" i="46" s="1"/>
  <c r="EE107" i="46"/>
  <c r="ED107" i="46"/>
  <c r="EC107" i="46"/>
  <c r="EB107" i="46"/>
  <c r="BM107" i="46" s="1"/>
  <c r="EA107" i="46"/>
  <c r="DZ107" i="46"/>
  <c r="BK107" i="46" s="1"/>
  <c r="DY107" i="46"/>
  <c r="DX107" i="46"/>
  <c r="BI107" i="46" s="1"/>
  <c r="DW107" i="46"/>
  <c r="BH107" i="46" s="1"/>
  <c r="DV107" i="46"/>
  <c r="DU107" i="46"/>
  <c r="BF107" i="46" s="1"/>
  <c r="DT107" i="46"/>
  <c r="DS107" i="46"/>
  <c r="DR107" i="46"/>
  <c r="DQ107" i="46"/>
  <c r="DP107" i="46"/>
  <c r="DO107" i="46"/>
  <c r="AZ107" i="46" s="1"/>
  <c r="DN107" i="46"/>
  <c r="DM107" i="46"/>
  <c r="AX107" i="46" s="1"/>
  <c r="DL107" i="46"/>
  <c r="AW107" i="46" s="1"/>
  <c r="DK107" i="46"/>
  <c r="DJ107" i="46"/>
  <c r="AU107" i="46" s="1"/>
  <c r="DI107" i="46"/>
  <c r="DH107" i="46"/>
  <c r="AS107" i="46" s="1"/>
  <c r="DG107" i="46"/>
  <c r="AR107" i="46" s="1"/>
  <c r="DF107" i="46"/>
  <c r="DE107" i="46"/>
  <c r="AP107" i="46" s="1"/>
  <c r="DD107" i="46"/>
  <c r="DC107" i="46"/>
  <c r="DB107" i="46"/>
  <c r="AM107" i="46" s="1"/>
  <c r="DA107" i="46"/>
  <c r="AL107" i="46" s="1"/>
  <c r="CZ107" i="46"/>
  <c r="AK107" i="46" s="1"/>
  <c r="CY107" i="46"/>
  <c r="AJ107" i="46" s="1"/>
  <c r="CX107" i="46"/>
  <c r="CW107" i="46"/>
  <c r="CV107" i="46"/>
  <c r="AG107" i="46" s="1"/>
  <c r="CU107" i="46"/>
  <c r="CT107" i="46"/>
  <c r="CS107" i="46"/>
  <c r="CR107" i="46"/>
  <c r="CQ107" i="46"/>
  <c r="CP107" i="46"/>
  <c r="CO107" i="46"/>
  <c r="CN107" i="46"/>
  <c r="CM107" i="46"/>
  <c r="CL107" i="46"/>
  <c r="W107" i="46" s="1"/>
  <c r="CK107" i="46"/>
  <c r="CJ107" i="46"/>
  <c r="CI107" i="46"/>
  <c r="CH107" i="46"/>
  <c r="CG107" i="46"/>
  <c r="R107" i="46" s="1"/>
  <c r="CF107" i="46"/>
  <c r="CE107" i="46"/>
  <c r="CD107" i="46"/>
  <c r="CC107" i="46"/>
  <c r="CB107" i="46"/>
  <c r="M107" i="46" s="1"/>
  <c r="CA107" i="46"/>
  <c r="L107" i="46" s="1"/>
  <c r="BZ107" i="46"/>
  <c r="BY107" i="46"/>
  <c r="J107" i="46" s="1"/>
  <c r="BX107" i="46"/>
  <c r="BW107" i="46"/>
  <c r="BV107" i="46"/>
  <c r="G107" i="46" s="1"/>
  <c r="BU107" i="46"/>
  <c r="BT107" i="46"/>
  <c r="BS107" i="46"/>
  <c r="D107" i="46" s="1"/>
  <c r="B107" i="46"/>
  <c r="B107" i="44" s="1"/>
  <c r="A107" i="46"/>
  <c r="A107" i="44" s="1"/>
  <c r="EF106" i="46"/>
  <c r="BQ106" i="46" s="1"/>
  <c r="EE106" i="46"/>
  <c r="ED106" i="46"/>
  <c r="BO106" i="44" s="1"/>
  <c r="EC106" i="46"/>
  <c r="BN106" i="44" s="1"/>
  <c r="EB106" i="46"/>
  <c r="BM106" i="46" s="1"/>
  <c r="EA106" i="46"/>
  <c r="DZ106" i="46"/>
  <c r="DY106" i="46"/>
  <c r="DX106" i="46"/>
  <c r="BI106" i="46" s="1"/>
  <c r="DW106" i="46"/>
  <c r="DV106" i="46"/>
  <c r="BG106" i="46" s="1"/>
  <c r="DU106" i="46"/>
  <c r="DT106" i="46"/>
  <c r="BE106" i="46" s="1"/>
  <c r="DS106" i="46"/>
  <c r="DR106" i="46"/>
  <c r="DQ106" i="46"/>
  <c r="DP106" i="46"/>
  <c r="BA106" i="46" s="1"/>
  <c r="DO106" i="46"/>
  <c r="DN106" i="46"/>
  <c r="DM106" i="46"/>
  <c r="DL106" i="46"/>
  <c r="DK106" i="46"/>
  <c r="DJ106" i="46"/>
  <c r="DI106" i="46"/>
  <c r="DH106" i="46"/>
  <c r="AS106" i="46" s="1"/>
  <c r="DG106" i="46"/>
  <c r="DF106" i="46"/>
  <c r="AQ106" i="46" s="1"/>
  <c r="DE106" i="46"/>
  <c r="DD106" i="46"/>
  <c r="DC106" i="46"/>
  <c r="DB106" i="46"/>
  <c r="DA106" i="46"/>
  <c r="AL106" i="46" s="1"/>
  <c r="CZ106" i="46"/>
  <c r="CY106" i="46"/>
  <c r="AJ106" i="46" s="1"/>
  <c r="CX106" i="46"/>
  <c r="CW106" i="46"/>
  <c r="CV106" i="46"/>
  <c r="CU106" i="46"/>
  <c r="CT106" i="46"/>
  <c r="CS106" i="46"/>
  <c r="CR106" i="46"/>
  <c r="AC106" i="46" s="1"/>
  <c r="CQ106" i="46"/>
  <c r="CP106" i="46"/>
  <c r="AA106" i="46" s="1"/>
  <c r="CO106" i="46"/>
  <c r="Z106" i="46" s="1"/>
  <c r="CN106" i="46"/>
  <c r="Y106" i="46" s="1"/>
  <c r="CM106" i="46"/>
  <c r="CL106" i="46"/>
  <c r="CK106" i="46"/>
  <c r="V106" i="46" s="1"/>
  <c r="CJ106" i="46"/>
  <c r="U106" i="46" s="1"/>
  <c r="CI106" i="46"/>
  <c r="CH106" i="46"/>
  <c r="CG106" i="46"/>
  <c r="CF106" i="46"/>
  <c r="CE106" i="46"/>
  <c r="CD106" i="46"/>
  <c r="CC106" i="46"/>
  <c r="N106" i="46" s="1"/>
  <c r="CB106" i="46"/>
  <c r="CA106" i="46"/>
  <c r="L106" i="46" s="1"/>
  <c r="BZ106" i="46"/>
  <c r="K106" i="46" s="1"/>
  <c r="BY106" i="46"/>
  <c r="BX106" i="46"/>
  <c r="BW106" i="46"/>
  <c r="BV106" i="46"/>
  <c r="BU106" i="46"/>
  <c r="BT106" i="46"/>
  <c r="E106" i="46" s="1"/>
  <c r="BS106" i="46"/>
  <c r="BO106" i="46"/>
  <c r="BN106" i="46"/>
  <c r="B106" i="46"/>
  <c r="B106" i="44" s="1"/>
  <c r="A106" i="46"/>
  <c r="C106" i="46" s="1"/>
  <c r="C106" i="44" s="1"/>
  <c r="EF105" i="46"/>
  <c r="EE105" i="46"/>
  <c r="BP105" i="46" s="1"/>
  <c r="ED105" i="46"/>
  <c r="BO105" i="46" s="1"/>
  <c r="EC105" i="46"/>
  <c r="EB105" i="46"/>
  <c r="EA105" i="46"/>
  <c r="DZ105" i="46"/>
  <c r="DY105" i="46"/>
  <c r="DX105" i="46"/>
  <c r="BI105" i="46" s="1"/>
  <c r="DW105" i="46"/>
  <c r="BH105" i="46" s="1"/>
  <c r="DV105" i="46"/>
  <c r="DU105" i="46"/>
  <c r="BF105" i="46" s="1"/>
  <c r="DT105" i="46"/>
  <c r="BE105" i="46" s="1"/>
  <c r="DS105" i="46"/>
  <c r="DR105" i="46"/>
  <c r="BC105" i="46" s="1"/>
  <c r="DQ105" i="46"/>
  <c r="DP105" i="46"/>
  <c r="DO105" i="46"/>
  <c r="DN105" i="46"/>
  <c r="AY105" i="44" s="1"/>
  <c r="DM105" i="46"/>
  <c r="DL105" i="46"/>
  <c r="DK105" i="46"/>
  <c r="AV105" i="46" s="1"/>
  <c r="DJ105" i="46"/>
  <c r="DI105" i="46"/>
  <c r="DH105" i="46"/>
  <c r="DG105" i="46"/>
  <c r="DF105" i="46"/>
  <c r="DE105" i="46"/>
  <c r="DD105" i="46"/>
  <c r="DC105" i="46"/>
  <c r="DB105" i="46"/>
  <c r="DA105" i="46"/>
  <c r="CZ105" i="46"/>
  <c r="CY105" i="46"/>
  <c r="AJ105" i="46" s="1"/>
  <c r="CX105" i="46"/>
  <c r="CW105" i="46"/>
  <c r="CV105" i="46"/>
  <c r="AG105" i="46" s="1"/>
  <c r="CU105" i="46"/>
  <c r="AF105" i="46" s="1"/>
  <c r="CT105" i="46"/>
  <c r="CS105" i="46"/>
  <c r="CR105" i="46"/>
  <c r="CQ105" i="46"/>
  <c r="AB105" i="46" s="1"/>
  <c r="CP105" i="46"/>
  <c r="CO105" i="46"/>
  <c r="Z105" i="46" s="1"/>
  <c r="CN105" i="46"/>
  <c r="CM105" i="46"/>
  <c r="CL105" i="46"/>
  <c r="CK105" i="46"/>
  <c r="CJ105" i="46"/>
  <c r="CI105" i="46"/>
  <c r="T105" i="46" s="1"/>
  <c r="CH105" i="46"/>
  <c r="S105" i="46" s="1"/>
  <c r="CG105" i="46"/>
  <c r="CF105" i="46"/>
  <c r="Q105" i="46" s="1"/>
  <c r="CE105" i="46"/>
  <c r="CD105" i="46"/>
  <c r="O105" i="46" s="1"/>
  <c r="CC105" i="46"/>
  <c r="CB105" i="46"/>
  <c r="CA105" i="46"/>
  <c r="L105" i="46" s="1"/>
  <c r="BZ105" i="46"/>
  <c r="BY105" i="46"/>
  <c r="BX105" i="46"/>
  <c r="BW105" i="46"/>
  <c r="BV105" i="46"/>
  <c r="G105" i="46" s="1"/>
  <c r="BU105" i="46"/>
  <c r="BT105" i="46"/>
  <c r="BS105" i="46"/>
  <c r="AY105" i="46"/>
  <c r="B105" i="46"/>
  <c r="B105" i="44" s="1"/>
  <c r="A105" i="46"/>
  <c r="A103" i="27" s="1"/>
  <c r="EF104" i="46"/>
  <c r="EE104" i="46"/>
  <c r="BP104" i="46" s="1"/>
  <c r="ED104" i="46"/>
  <c r="BO104" i="44" s="1"/>
  <c r="EC104" i="46"/>
  <c r="EB104" i="46"/>
  <c r="EA104" i="46"/>
  <c r="DZ104" i="46"/>
  <c r="DY104" i="46"/>
  <c r="DX104" i="46"/>
  <c r="DW104" i="46"/>
  <c r="DV104" i="46"/>
  <c r="DU104" i="46"/>
  <c r="DT104" i="46"/>
  <c r="BE104" i="46" s="1"/>
  <c r="DS104" i="46"/>
  <c r="BD104" i="46" s="1"/>
  <c r="DR104" i="46"/>
  <c r="DQ104" i="46"/>
  <c r="BB104" i="46" s="1"/>
  <c r="DP104" i="46"/>
  <c r="DO104" i="46"/>
  <c r="DN104" i="46"/>
  <c r="DM104" i="46"/>
  <c r="DL104" i="46"/>
  <c r="AW104" i="46" s="1"/>
  <c r="DK104" i="46"/>
  <c r="DJ104" i="46"/>
  <c r="AU104" i="46" s="1"/>
  <c r="DI104" i="46"/>
  <c r="AT104" i="46" s="1"/>
  <c r="DH104" i="46"/>
  <c r="DG104" i="46"/>
  <c r="AR104" i="46" s="1"/>
  <c r="DF104" i="46"/>
  <c r="DE104" i="46"/>
  <c r="AP104" i="44" s="1"/>
  <c r="DD104" i="46"/>
  <c r="DC104" i="46"/>
  <c r="AN104" i="46" s="1"/>
  <c r="DB104" i="46"/>
  <c r="AM104" i="46" s="1"/>
  <c r="DA104" i="46"/>
  <c r="AL104" i="46" s="1"/>
  <c r="CZ104" i="46"/>
  <c r="CY104" i="46"/>
  <c r="CX104" i="46"/>
  <c r="CW104" i="46"/>
  <c r="CV104" i="46"/>
  <c r="CU104" i="46"/>
  <c r="CT104" i="46"/>
  <c r="CS104" i="46"/>
  <c r="CR104" i="46"/>
  <c r="CQ104" i="46"/>
  <c r="AB104" i="46" s="1"/>
  <c r="CP104" i="46"/>
  <c r="CO104" i="46"/>
  <c r="CN104" i="46"/>
  <c r="CM104" i="46"/>
  <c r="CL104" i="46"/>
  <c r="W104" i="46" s="1"/>
  <c r="CK104" i="46"/>
  <c r="V104" i="46" s="1"/>
  <c r="CJ104" i="46"/>
  <c r="CI104" i="46"/>
  <c r="CH104" i="46"/>
  <c r="CG104" i="46"/>
  <c r="CF104" i="46"/>
  <c r="CE104" i="46"/>
  <c r="P104" i="46" s="1"/>
  <c r="CD104" i="46"/>
  <c r="O104" i="46" s="1"/>
  <c r="CC104" i="46"/>
  <c r="CB104" i="46"/>
  <c r="CA104" i="46"/>
  <c r="L104" i="46" s="1"/>
  <c r="BZ104" i="46"/>
  <c r="BY104" i="46"/>
  <c r="BX104" i="46"/>
  <c r="BW104" i="46"/>
  <c r="BV104" i="46"/>
  <c r="G104" i="46" s="1"/>
  <c r="BU104" i="46"/>
  <c r="BT104" i="46"/>
  <c r="BS104" i="46"/>
  <c r="BO104" i="46"/>
  <c r="AP104" i="46"/>
  <c r="B104" i="46"/>
  <c r="B104" i="44" s="1"/>
  <c r="A104" i="46"/>
  <c r="A102" i="27" s="1"/>
  <c r="EF103" i="46"/>
  <c r="BQ103" i="46" s="1"/>
  <c r="EE103" i="46"/>
  <c r="ED103" i="46"/>
  <c r="BO103" i="46" s="1"/>
  <c r="EC103" i="46"/>
  <c r="EB103" i="46"/>
  <c r="EA103" i="46"/>
  <c r="DZ103" i="46"/>
  <c r="BK103" i="46" s="1"/>
  <c r="DY103" i="46"/>
  <c r="DX103" i="46"/>
  <c r="BI103" i="46" s="1"/>
  <c r="DW103" i="46"/>
  <c r="BH103" i="46" s="1"/>
  <c r="DV103" i="46"/>
  <c r="DU103" i="46"/>
  <c r="DT103" i="46"/>
  <c r="DS103" i="46"/>
  <c r="DR103" i="46"/>
  <c r="DQ103" i="46"/>
  <c r="DP103" i="46"/>
  <c r="DO103" i="46"/>
  <c r="AZ103" i="46" s="1"/>
  <c r="DN103" i="46"/>
  <c r="AY103" i="46" s="1"/>
  <c r="DM103" i="46"/>
  <c r="AX103" i="46" s="1"/>
  <c r="DL103" i="46"/>
  <c r="DK103" i="46"/>
  <c r="DJ103" i="46"/>
  <c r="AU103" i="46" s="1"/>
  <c r="DI103" i="46"/>
  <c r="AT103" i="46" s="1"/>
  <c r="DH103" i="46"/>
  <c r="DG103" i="46"/>
  <c r="DF103" i="46"/>
  <c r="DE103" i="46"/>
  <c r="AP103" i="46" s="1"/>
  <c r="DD103" i="46"/>
  <c r="DC103" i="46"/>
  <c r="DB103" i="46"/>
  <c r="DA103" i="46"/>
  <c r="CZ103" i="46"/>
  <c r="CY103" i="46"/>
  <c r="CX103" i="46"/>
  <c r="AI103" i="46" s="1"/>
  <c r="CW103" i="46"/>
  <c r="CV103" i="46"/>
  <c r="CU103" i="46"/>
  <c r="CT103" i="46"/>
  <c r="AE103" i="46" s="1"/>
  <c r="CS103" i="46"/>
  <c r="CR103" i="46"/>
  <c r="AC103" i="46" s="1"/>
  <c r="CQ103" i="46"/>
  <c r="CP103" i="46"/>
  <c r="CO103" i="46"/>
  <c r="Z103" i="46" s="1"/>
  <c r="CN103" i="46"/>
  <c r="CM103" i="46"/>
  <c r="CL103" i="46"/>
  <c r="CK103" i="46"/>
  <c r="CJ103" i="46"/>
  <c r="CI103" i="46"/>
  <c r="CH103" i="46"/>
  <c r="CG103" i="46"/>
  <c r="R103" i="46" s="1"/>
  <c r="CF103" i="46"/>
  <c r="CE103" i="46"/>
  <c r="CD103" i="46"/>
  <c r="CC103" i="46"/>
  <c r="N103" i="46" s="1"/>
  <c r="CB103" i="46"/>
  <c r="CA103" i="46"/>
  <c r="BZ103" i="46"/>
  <c r="K103" i="46" s="1"/>
  <c r="BY103" i="46"/>
  <c r="J103" i="46" s="1"/>
  <c r="BX103" i="46"/>
  <c r="BW103" i="46"/>
  <c r="BV103" i="46"/>
  <c r="G103" i="46" s="1"/>
  <c r="BU103" i="46"/>
  <c r="BT103" i="46"/>
  <c r="E103" i="46" s="1"/>
  <c r="BS103" i="46"/>
  <c r="B103" i="46"/>
  <c r="B103" i="44" s="1"/>
  <c r="A103" i="46"/>
  <c r="A101" i="27" s="1"/>
  <c r="EF102" i="46"/>
  <c r="EE102" i="46"/>
  <c r="ED102" i="46"/>
  <c r="BO102" i="46" s="1"/>
  <c r="EC102" i="46"/>
  <c r="EB102" i="46"/>
  <c r="EA102" i="46"/>
  <c r="BL102" i="46" s="1"/>
  <c r="DZ102" i="46"/>
  <c r="DY102" i="46"/>
  <c r="DX102" i="46"/>
  <c r="DW102" i="46"/>
  <c r="DV102" i="46"/>
  <c r="BG102" i="44" s="1"/>
  <c r="DU102" i="46"/>
  <c r="DT102" i="46"/>
  <c r="BE102" i="46" s="1"/>
  <c r="DS102" i="46"/>
  <c r="DR102" i="46"/>
  <c r="BC102" i="46" s="1"/>
  <c r="DQ102" i="46"/>
  <c r="DP102" i="46"/>
  <c r="DO102" i="46"/>
  <c r="DN102" i="46"/>
  <c r="AY102" i="46" s="1"/>
  <c r="DM102" i="46"/>
  <c r="DL102" i="46"/>
  <c r="DK102" i="46"/>
  <c r="DJ102" i="46"/>
  <c r="DI102" i="46"/>
  <c r="DH102" i="46"/>
  <c r="DG102" i="46"/>
  <c r="DF102" i="46"/>
  <c r="DE102" i="46"/>
  <c r="AP102" i="46" s="1"/>
  <c r="DD102" i="46"/>
  <c r="AO102" i="46" s="1"/>
  <c r="DC102" i="46"/>
  <c r="DB102" i="46"/>
  <c r="AM102" i="46" s="1"/>
  <c r="DA102" i="46"/>
  <c r="CZ102" i="46"/>
  <c r="CY102" i="46"/>
  <c r="CX102" i="46"/>
  <c r="CW102" i="46"/>
  <c r="CV102" i="46"/>
  <c r="CU102" i="46"/>
  <c r="AF102" i="46" s="1"/>
  <c r="CT102" i="46"/>
  <c r="CS102" i="46"/>
  <c r="CR102" i="46"/>
  <c r="CQ102" i="46"/>
  <c r="CP102" i="46"/>
  <c r="CO102" i="46"/>
  <c r="CN102" i="46"/>
  <c r="CM102" i="46"/>
  <c r="CL102" i="46"/>
  <c r="W102" i="46" s="1"/>
  <c r="CK102" i="46"/>
  <c r="CJ102" i="46"/>
  <c r="CI102" i="46"/>
  <c r="CH102" i="46"/>
  <c r="CG102" i="46"/>
  <c r="R102" i="44" s="1"/>
  <c r="CF102" i="46"/>
  <c r="Q102" i="46" s="1"/>
  <c r="CE102" i="46"/>
  <c r="CD102" i="46"/>
  <c r="O102" i="46" s="1"/>
  <c r="CC102" i="46"/>
  <c r="CB102" i="46"/>
  <c r="CA102" i="46"/>
  <c r="L102" i="46" s="1"/>
  <c r="BZ102" i="46"/>
  <c r="K102" i="46" s="1"/>
  <c r="BY102" i="46"/>
  <c r="J102" i="46" s="1"/>
  <c r="BX102" i="46"/>
  <c r="BW102" i="46"/>
  <c r="BV102" i="46"/>
  <c r="BU102" i="46"/>
  <c r="BT102" i="46"/>
  <c r="BS102" i="46"/>
  <c r="BG102" i="46"/>
  <c r="R102" i="46"/>
  <c r="B102" i="46"/>
  <c r="B102" i="44" s="1"/>
  <c r="A102" i="46"/>
  <c r="A100" i="27" s="1"/>
  <c r="EF101" i="46"/>
  <c r="BQ101" i="46" s="1"/>
  <c r="EE101" i="46"/>
  <c r="ED101" i="46"/>
  <c r="BO101" i="44" s="1"/>
  <c r="EC101" i="46"/>
  <c r="BN101" i="44" s="1"/>
  <c r="EB101" i="46"/>
  <c r="BM101" i="44" s="1"/>
  <c r="EA101" i="46"/>
  <c r="BL101" i="44" s="1"/>
  <c r="DZ101" i="46"/>
  <c r="BK101" i="44" s="1"/>
  <c r="DY101" i="46"/>
  <c r="DX101" i="46"/>
  <c r="DW101" i="46"/>
  <c r="DV101" i="46"/>
  <c r="DU101" i="46"/>
  <c r="DT101" i="46"/>
  <c r="DS101" i="46"/>
  <c r="DR101" i="46"/>
  <c r="DQ101" i="46"/>
  <c r="DP101" i="46"/>
  <c r="DO101" i="46"/>
  <c r="AZ101" i="46" s="1"/>
  <c r="DN101" i="46"/>
  <c r="DM101" i="46"/>
  <c r="DL101" i="46"/>
  <c r="DK101" i="46"/>
  <c r="AV101" i="46" s="1"/>
  <c r="DJ101" i="46"/>
  <c r="DI101" i="46"/>
  <c r="DH101" i="46"/>
  <c r="AS101" i="46" s="1"/>
  <c r="DG101" i="46"/>
  <c r="DF101" i="46"/>
  <c r="DE101" i="46"/>
  <c r="DD101" i="46"/>
  <c r="DC101" i="46"/>
  <c r="AN101" i="46" s="1"/>
  <c r="DB101" i="46"/>
  <c r="DA101" i="46"/>
  <c r="CZ101" i="46"/>
  <c r="CY101" i="46"/>
  <c r="CX101" i="46"/>
  <c r="CW101" i="46"/>
  <c r="CV101" i="46"/>
  <c r="AG101" i="46" s="1"/>
  <c r="CU101" i="46"/>
  <c r="CT101" i="46"/>
  <c r="AE101" i="46" s="1"/>
  <c r="CS101" i="46"/>
  <c r="CR101" i="46"/>
  <c r="AC101" i="46" s="1"/>
  <c r="CQ101" i="46"/>
  <c r="CP101" i="46"/>
  <c r="CO101" i="46"/>
  <c r="CN101" i="46"/>
  <c r="Y101" i="46" s="1"/>
  <c r="CM101" i="46"/>
  <c r="CL101" i="46"/>
  <c r="CK101" i="46"/>
  <c r="V101" i="46" s="1"/>
  <c r="CJ101" i="46"/>
  <c r="U101" i="46" s="1"/>
  <c r="CI101" i="46"/>
  <c r="CH101" i="46"/>
  <c r="CG101" i="46"/>
  <c r="CF101" i="46"/>
  <c r="CE101" i="46"/>
  <c r="P101" i="46" s="1"/>
  <c r="CD101" i="46"/>
  <c r="CC101" i="46"/>
  <c r="CB101" i="46"/>
  <c r="CA101" i="46"/>
  <c r="BZ101" i="46"/>
  <c r="BY101" i="46"/>
  <c r="BX101" i="46"/>
  <c r="BW101" i="46"/>
  <c r="BV101" i="46"/>
  <c r="BU101" i="46"/>
  <c r="F101" i="46" s="1"/>
  <c r="BT101" i="46"/>
  <c r="BS101" i="46"/>
  <c r="BO101" i="46"/>
  <c r="BN101" i="46"/>
  <c r="BM101" i="46"/>
  <c r="BL101" i="46"/>
  <c r="BK101" i="46"/>
  <c r="B101" i="46"/>
  <c r="B101" i="44" s="1"/>
  <c r="A101" i="46"/>
  <c r="A99" i="27" s="1"/>
  <c r="EF100" i="46"/>
  <c r="EE100" i="46"/>
  <c r="ED100" i="46"/>
  <c r="EC100" i="46"/>
  <c r="EB100" i="46"/>
  <c r="EA100" i="46"/>
  <c r="DZ100" i="46"/>
  <c r="DY100" i="46"/>
  <c r="BJ100" i="46" s="1"/>
  <c r="DX100" i="46"/>
  <c r="DW100" i="46"/>
  <c r="DV100" i="46"/>
  <c r="DU100" i="46"/>
  <c r="DT100" i="46"/>
  <c r="DS100" i="46"/>
  <c r="BD100" i="46" s="1"/>
  <c r="DR100" i="46"/>
  <c r="DQ100" i="46"/>
  <c r="DP100" i="46"/>
  <c r="DO100" i="46"/>
  <c r="DN100" i="46"/>
  <c r="AY100" i="46" s="1"/>
  <c r="DM100" i="46"/>
  <c r="AX100" i="46" s="1"/>
  <c r="DL100" i="46"/>
  <c r="DK100" i="46"/>
  <c r="DJ100" i="46"/>
  <c r="AU100" i="46" s="1"/>
  <c r="DI100" i="46"/>
  <c r="DH100" i="46"/>
  <c r="AS100" i="46" s="1"/>
  <c r="DG100" i="46"/>
  <c r="DF100" i="46"/>
  <c r="DE100" i="46"/>
  <c r="DD100" i="46"/>
  <c r="DC100" i="46"/>
  <c r="DB100" i="46"/>
  <c r="DA100" i="46"/>
  <c r="CZ100" i="46"/>
  <c r="CY100" i="46"/>
  <c r="CX100" i="46"/>
  <c r="CW100" i="46"/>
  <c r="CV100" i="46"/>
  <c r="CU100" i="46"/>
  <c r="CT100" i="46"/>
  <c r="CS100" i="46"/>
  <c r="CR100" i="46"/>
  <c r="AC100" i="46" s="1"/>
  <c r="CQ100" i="46"/>
  <c r="CP100" i="46"/>
  <c r="CO100" i="46"/>
  <c r="CN100" i="46"/>
  <c r="CM100" i="46"/>
  <c r="X100" i="46" s="1"/>
  <c r="CL100" i="46"/>
  <c r="CK100" i="46"/>
  <c r="CJ100" i="46"/>
  <c r="U100" i="46" s="1"/>
  <c r="CI100" i="46"/>
  <c r="CH100" i="46"/>
  <c r="CG100" i="46"/>
  <c r="R100" i="46" s="1"/>
  <c r="CF100" i="46"/>
  <c r="CE100" i="46"/>
  <c r="CD100" i="46"/>
  <c r="CC100" i="46"/>
  <c r="N100" i="46" s="1"/>
  <c r="CB100" i="46"/>
  <c r="M100" i="46" s="1"/>
  <c r="CA100" i="46"/>
  <c r="BZ100" i="46"/>
  <c r="BY100" i="46"/>
  <c r="BX100" i="46"/>
  <c r="BW100" i="46"/>
  <c r="BV100" i="46"/>
  <c r="BU100" i="46"/>
  <c r="F100" i="46" s="1"/>
  <c r="BT100" i="46"/>
  <c r="BS100" i="46"/>
  <c r="B100" i="46"/>
  <c r="B100" i="44" s="1"/>
  <c r="A100" i="46"/>
  <c r="A100" i="44" s="1"/>
  <c r="EF99" i="46"/>
  <c r="BQ99" i="46" s="1"/>
  <c r="EE99" i="46"/>
  <c r="ED99" i="46"/>
  <c r="BO99" i="44" s="1"/>
  <c r="EC99" i="46"/>
  <c r="BN99" i="46" s="1"/>
  <c r="EB99" i="46"/>
  <c r="EA99" i="46"/>
  <c r="DZ99" i="46"/>
  <c r="DY99" i="46"/>
  <c r="DX99" i="46"/>
  <c r="DW99" i="46"/>
  <c r="DV99" i="46"/>
  <c r="BG99" i="46" s="1"/>
  <c r="DU99" i="46"/>
  <c r="DT99" i="46"/>
  <c r="DS99" i="46"/>
  <c r="DR99" i="46"/>
  <c r="DQ99" i="46"/>
  <c r="BB99" i="46" s="1"/>
  <c r="DP99" i="46"/>
  <c r="DO99" i="46"/>
  <c r="DN99" i="46"/>
  <c r="AY99" i="46" s="1"/>
  <c r="DM99" i="46"/>
  <c r="DL99" i="46"/>
  <c r="DK99" i="46"/>
  <c r="DJ99" i="46"/>
  <c r="DI99" i="46"/>
  <c r="DH99" i="46"/>
  <c r="DG99" i="46"/>
  <c r="DF99" i="46"/>
  <c r="AQ99" i="46" s="1"/>
  <c r="DE99" i="46"/>
  <c r="AP99" i="46" s="1"/>
  <c r="DD99" i="46"/>
  <c r="DC99" i="46"/>
  <c r="DB99" i="46"/>
  <c r="DA99" i="46"/>
  <c r="CZ99" i="46"/>
  <c r="CY99" i="46"/>
  <c r="CX99" i="46"/>
  <c r="CW99" i="46"/>
  <c r="CV99" i="46"/>
  <c r="CU99" i="46"/>
  <c r="CT99" i="46"/>
  <c r="CS99" i="46"/>
  <c r="AD99" i="46" s="1"/>
  <c r="CR99" i="46"/>
  <c r="AC99" i="46" s="1"/>
  <c r="CQ99" i="46"/>
  <c r="AB99" i="46" s="1"/>
  <c r="CP99" i="46"/>
  <c r="CO99" i="46"/>
  <c r="Z99" i="46" s="1"/>
  <c r="CN99" i="46"/>
  <c r="CM99" i="46"/>
  <c r="CL99" i="46"/>
  <c r="CK99" i="46"/>
  <c r="CJ99" i="46"/>
  <c r="CI99" i="46"/>
  <c r="T99" i="46" s="1"/>
  <c r="CH99" i="46"/>
  <c r="CG99" i="46"/>
  <c r="R99" i="46" s="1"/>
  <c r="CF99" i="46"/>
  <c r="CE99" i="46"/>
  <c r="CD99" i="46"/>
  <c r="CC99" i="46"/>
  <c r="CB99" i="46"/>
  <c r="CA99" i="46"/>
  <c r="BZ99" i="46"/>
  <c r="K99" i="46" s="1"/>
  <c r="BY99" i="46"/>
  <c r="J99" i="46" s="1"/>
  <c r="BX99" i="46"/>
  <c r="I99" i="46" s="1"/>
  <c r="BW99" i="46"/>
  <c r="BV99" i="46"/>
  <c r="BU99" i="46"/>
  <c r="BT99" i="46"/>
  <c r="BS99" i="46"/>
  <c r="D99" i="46" s="1"/>
  <c r="BO99" i="46"/>
  <c r="B99" i="46"/>
  <c r="B99" i="44" s="1"/>
  <c r="A99" i="46"/>
  <c r="C99" i="46" s="1"/>
  <c r="C99" i="44" s="1"/>
  <c r="EF98" i="46"/>
  <c r="EE98" i="46"/>
  <c r="ED98" i="46"/>
  <c r="BO98" i="46" s="1"/>
  <c r="EC98" i="46"/>
  <c r="EB98" i="46"/>
  <c r="BM98" i="46" s="1"/>
  <c r="EA98" i="46"/>
  <c r="DZ98" i="46"/>
  <c r="DY98" i="46"/>
  <c r="BJ98" i="46" s="1"/>
  <c r="DX98" i="46"/>
  <c r="DW98" i="46"/>
  <c r="DV98" i="46"/>
  <c r="DU98" i="46"/>
  <c r="DT98" i="46"/>
  <c r="DS98" i="46"/>
  <c r="BD98" i="46" s="1"/>
  <c r="DR98" i="46"/>
  <c r="BC98" i="46" s="1"/>
  <c r="DQ98" i="46"/>
  <c r="BB98" i="46" s="1"/>
  <c r="DP98" i="46"/>
  <c r="BA98" i="46" s="1"/>
  <c r="DO98" i="46"/>
  <c r="DN98" i="46"/>
  <c r="DM98" i="46"/>
  <c r="AX98" i="46" s="1"/>
  <c r="DL98" i="46"/>
  <c r="DK98" i="46"/>
  <c r="DJ98" i="46"/>
  <c r="DI98" i="46"/>
  <c r="AT98" i="46" s="1"/>
  <c r="DH98" i="46"/>
  <c r="AS98" i="46" s="1"/>
  <c r="DG98" i="46"/>
  <c r="DF98" i="46"/>
  <c r="DE98" i="46"/>
  <c r="DD98" i="46"/>
  <c r="DC98" i="46"/>
  <c r="AN98" i="46" s="1"/>
  <c r="DB98" i="46"/>
  <c r="DA98" i="46"/>
  <c r="AL98" i="46" s="1"/>
  <c r="CZ98" i="46"/>
  <c r="AK98" i="46" s="1"/>
  <c r="CY98" i="46"/>
  <c r="CX98" i="46"/>
  <c r="CW98" i="46"/>
  <c r="AH98" i="46" s="1"/>
  <c r="CV98" i="46"/>
  <c r="CU98" i="46"/>
  <c r="AF98" i="46" s="1"/>
  <c r="CT98" i="46"/>
  <c r="CS98" i="46"/>
  <c r="AD98" i="46" s="1"/>
  <c r="CR98" i="46"/>
  <c r="CQ98" i="46"/>
  <c r="CP98" i="46"/>
  <c r="AA98" i="46" s="1"/>
  <c r="CO98" i="46"/>
  <c r="CN98" i="46"/>
  <c r="CM98" i="46"/>
  <c r="CL98" i="46"/>
  <c r="W98" i="46" s="1"/>
  <c r="CK98" i="46"/>
  <c r="V98" i="46" s="1"/>
  <c r="CJ98" i="46"/>
  <c r="U98" i="46" s="1"/>
  <c r="CI98" i="46"/>
  <c r="T98" i="46" s="1"/>
  <c r="CH98" i="46"/>
  <c r="CG98" i="46"/>
  <c r="R98" i="46" s="1"/>
  <c r="CF98" i="46"/>
  <c r="CE98" i="46"/>
  <c r="CD98" i="46"/>
  <c r="O98" i="46" s="1"/>
  <c r="CC98" i="46"/>
  <c r="N98" i="46" s="1"/>
  <c r="CB98" i="46"/>
  <c r="CA98" i="46"/>
  <c r="BZ98" i="46"/>
  <c r="BY98" i="46"/>
  <c r="J98" i="46" s="1"/>
  <c r="BX98" i="46"/>
  <c r="BW98" i="46"/>
  <c r="BV98" i="46"/>
  <c r="BU98" i="46"/>
  <c r="F98" i="46" s="1"/>
  <c r="BT98" i="46"/>
  <c r="E98" i="46" s="1"/>
  <c r="BS98" i="46"/>
  <c r="B98" i="46"/>
  <c r="B98" i="44" s="1"/>
  <c r="A98" i="46"/>
  <c r="A96" i="27" s="1"/>
  <c r="EF97" i="46"/>
  <c r="BQ97" i="46" s="1"/>
  <c r="EE97" i="46"/>
  <c r="ED97" i="46"/>
  <c r="BO97" i="44" s="1"/>
  <c r="EC97" i="46"/>
  <c r="BN97" i="44" s="1"/>
  <c r="EB97" i="46"/>
  <c r="BM97" i="44" s="1"/>
  <c r="EA97" i="46"/>
  <c r="BL97" i="44" s="1"/>
  <c r="DZ97" i="46"/>
  <c r="BK97" i="44" s="1"/>
  <c r="DY97" i="46"/>
  <c r="BJ97" i="46" s="1"/>
  <c r="DX97" i="46"/>
  <c r="DW97" i="46"/>
  <c r="BH97" i="46" s="1"/>
  <c r="DV97" i="46"/>
  <c r="DU97" i="46"/>
  <c r="DT97" i="46"/>
  <c r="BE97" i="46" s="1"/>
  <c r="DS97" i="46"/>
  <c r="DR97" i="46"/>
  <c r="DQ97" i="46"/>
  <c r="DP97" i="46"/>
  <c r="DO97" i="46"/>
  <c r="DN97" i="46"/>
  <c r="AY97" i="46" s="1"/>
  <c r="DM97" i="46"/>
  <c r="DL97" i="46"/>
  <c r="AW97" i="46" s="1"/>
  <c r="DK97" i="46"/>
  <c r="DJ97" i="46"/>
  <c r="DI97" i="46"/>
  <c r="DH97" i="46"/>
  <c r="AS97" i="46" s="1"/>
  <c r="DG97" i="46"/>
  <c r="DF97" i="46"/>
  <c r="AQ97" i="46" s="1"/>
  <c r="DE97" i="46"/>
  <c r="DD97" i="46"/>
  <c r="DC97" i="46"/>
  <c r="DB97" i="46"/>
  <c r="AM97" i="46" s="1"/>
  <c r="DA97" i="46"/>
  <c r="CZ97" i="46"/>
  <c r="AK97" i="46" s="1"/>
  <c r="CY97" i="46"/>
  <c r="AJ97" i="46" s="1"/>
  <c r="CX97" i="46"/>
  <c r="CW97" i="46"/>
  <c r="CV97" i="46"/>
  <c r="AG97" i="46" s="1"/>
  <c r="CU97" i="46"/>
  <c r="CT97" i="46"/>
  <c r="CS97" i="46"/>
  <c r="AD97" i="46" s="1"/>
  <c r="CR97" i="46"/>
  <c r="AC97" i="46" s="1"/>
  <c r="CQ97" i="46"/>
  <c r="AB97" i="46" s="1"/>
  <c r="CP97" i="46"/>
  <c r="CO97" i="46"/>
  <c r="CN97" i="46"/>
  <c r="Y97" i="46" s="1"/>
  <c r="CM97" i="46"/>
  <c r="CL97" i="46"/>
  <c r="W97" i="46" s="1"/>
  <c r="CK97" i="46"/>
  <c r="CJ97" i="46"/>
  <c r="CI97" i="46"/>
  <c r="CH97" i="46"/>
  <c r="CG97" i="46"/>
  <c r="CF97" i="46"/>
  <c r="Q97" i="46" s="1"/>
  <c r="CE97" i="46"/>
  <c r="CD97" i="46"/>
  <c r="CC97" i="46"/>
  <c r="CB97" i="46"/>
  <c r="M97" i="46" s="1"/>
  <c r="CA97" i="46"/>
  <c r="L97" i="46" s="1"/>
  <c r="BZ97" i="46"/>
  <c r="BY97" i="46"/>
  <c r="BX97" i="46"/>
  <c r="BW97" i="46"/>
  <c r="BV97" i="46"/>
  <c r="BU97" i="46"/>
  <c r="BT97" i="46"/>
  <c r="BS97" i="46"/>
  <c r="D97" i="46" s="1"/>
  <c r="BO97" i="46"/>
  <c r="BN97" i="46"/>
  <c r="BM97" i="46"/>
  <c r="BL97" i="46"/>
  <c r="BK97" i="46"/>
  <c r="B97" i="46"/>
  <c r="B97" i="44" s="1"/>
  <c r="A97" i="46"/>
  <c r="A97" i="44" s="1"/>
  <c r="EF96" i="46"/>
  <c r="BQ96" i="46" s="1"/>
  <c r="EE96" i="46"/>
  <c r="ED96" i="46"/>
  <c r="BO96" i="46" s="1"/>
  <c r="EC96" i="46"/>
  <c r="BN96" i="46" s="1"/>
  <c r="EB96" i="46"/>
  <c r="EA96" i="46"/>
  <c r="DZ96" i="46"/>
  <c r="BK96" i="46" s="1"/>
  <c r="DY96" i="46"/>
  <c r="DX96" i="46"/>
  <c r="DW96" i="46"/>
  <c r="DV96" i="46"/>
  <c r="DU96" i="46"/>
  <c r="DT96" i="46"/>
  <c r="DS96" i="46"/>
  <c r="DR96" i="46"/>
  <c r="DQ96" i="46"/>
  <c r="DP96" i="46"/>
  <c r="BA96" i="46" s="1"/>
  <c r="DO96" i="46"/>
  <c r="DN96" i="46"/>
  <c r="DM96" i="46"/>
  <c r="AX96" i="46" s="1"/>
  <c r="DL96" i="46"/>
  <c r="DK96" i="46"/>
  <c r="DJ96" i="46"/>
  <c r="DI96" i="46"/>
  <c r="DH96" i="46"/>
  <c r="DG96" i="46"/>
  <c r="DF96" i="46"/>
  <c r="DE96" i="46"/>
  <c r="AP96" i="46" s="1"/>
  <c r="DD96" i="46"/>
  <c r="DC96" i="46"/>
  <c r="AN96" i="46" s="1"/>
  <c r="DB96" i="46"/>
  <c r="AM96" i="46" s="1"/>
  <c r="DA96" i="46"/>
  <c r="AL96" i="46" s="1"/>
  <c r="CZ96" i="46"/>
  <c r="AK96" i="46" s="1"/>
  <c r="CY96" i="46"/>
  <c r="CX96" i="46"/>
  <c r="AI96" i="46" s="1"/>
  <c r="CW96" i="46"/>
  <c r="AH96" i="46" s="1"/>
  <c r="CV96" i="46"/>
  <c r="CU96" i="46"/>
  <c r="CT96" i="46"/>
  <c r="CS96" i="46"/>
  <c r="AD96" i="46" s="1"/>
  <c r="CR96" i="46"/>
  <c r="CQ96" i="46"/>
  <c r="CP96" i="46"/>
  <c r="CO96" i="46"/>
  <c r="Z96" i="46" s="1"/>
  <c r="CN96" i="46"/>
  <c r="CM96" i="46"/>
  <c r="X96" i="46" s="1"/>
  <c r="CL96" i="46"/>
  <c r="W96" i="46" s="1"/>
  <c r="CK96" i="46"/>
  <c r="CJ96" i="46"/>
  <c r="U96" i="46" s="1"/>
  <c r="CI96" i="46"/>
  <c r="CH96" i="46"/>
  <c r="S96" i="46" s="1"/>
  <c r="CG96" i="46"/>
  <c r="R96" i="46" s="1"/>
  <c r="CF96" i="46"/>
  <c r="CE96" i="46"/>
  <c r="CD96" i="46"/>
  <c r="O96" i="46" s="1"/>
  <c r="CC96" i="46"/>
  <c r="CB96" i="46"/>
  <c r="CA96" i="46"/>
  <c r="BZ96" i="46"/>
  <c r="K96" i="46" s="1"/>
  <c r="BY96" i="46"/>
  <c r="BX96" i="46"/>
  <c r="BW96" i="46"/>
  <c r="BV96" i="46"/>
  <c r="G96" i="46" s="1"/>
  <c r="BU96" i="46"/>
  <c r="BT96" i="46"/>
  <c r="BS96" i="46"/>
  <c r="B96" i="46"/>
  <c r="B96" i="44" s="1"/>
  <c r="A96" i="46"/>
  <c r="A94" i="27" s="1"/>
  <c r="EF95" i="46"/>
  <c r="EE95" i="46"/>
  <c r="ED95" i="46"/>
  <c r="BO95" i="44" s="1"/>
  <c r="EC95" i="46"/>
  <c r="BN95" i="44" s="1"/>
  <c r="EB95" i="46"/>
  <c r="BM95" i="46" s="1"/>
  <c r="EA95" i="46"/>
  <c r="DZ95" i="46"/>
  <c r="BK95" i="46" s="1"/>
  <c r="DY95" i="46"/>
  <c r="BJ95" i="46" s="1"/>
  <c r="DX95" i="46"/>
  <c r="DW95" i="46"/>
  <c r="DV95" i="46"/>
  <c r="BG95" i="46" s="1"/>
  <c r="DU95" i="46"/>
  <c r="BF95" i="46" s="1"/>
  <c r="DT95" i="46"/>
  <c r="BE95" i="46" s="1"/>
  <c r="DS95" i="46"/>
  <c r="DR95" i="46"/>
  <c r="DQ95" i="46"/>
  <c r="DP95" i="46"/>
  <c r="DO95" i="46"/>
  <c r="DN95" i="46"/>
  <c r="AY95" i="46" s="1"/>
  <c r="DM95" i="46"/>
  <c r="DL95" i="46"/>
  <c r="AW95" i="46" s="1"/>
  <c r="DK95" i="46"/>
  <c r="DJ95" i="46"/>
  <c r="DI95" i="46"/>
  <c r="AT95" i="46" s="1"/>
  <c r="DH95" i="46"/>
  <c r="DG95" i="46"/>
  <c r="DF95" i="46"/>
  <c r="AQ95" i="46" s="1"/>
  <c r="DE95" i="46"/>
  <c r="DD95" i="46"/>
  <c r="DC95" i="46"/>
  <c r="DB95" i="46"/>
  <c r="DA95" i="46"/>
  <c r="AL95" i="46" s="1"/>
  <c r="CZ95" i="46"/>
  <c r="CY95" i="46"/>
  <c r="AJ95" i="46" s="1"/>
  <c r="CX95" i="46"/>
  <c r="CW95" i="46"/>
  <c r="CV95" i="46"/>
  <c r="AG95" i="46" s="1"/>
  <c r="CU95" i="46"/>
  <c r="CT95" i="46"/>
  <c r="AE95" i="46" s="1"/>
  <c r="CS95" i="46"/>
  <c r="CR95" i="46"/>
  <c r="CQ95" i="46"/>
  <c r="CP95" i="46"/>
  <c r="CO95" i="46"/>
  <c r="CN95" i="46"/>
  <c r="Y95" i="46" s="1"/>
  <c r="CM95" i="46"/>
  <c r="CL95" i="46"/>
  <c r="CK95" i="46"/>
  <c r="V95" i="46" s="1"/>
  <c r="CJ95" i="46"/>
  <c r="CI95" i="46"/>
  <c r="CH95" i="46"/>
  <c r="CG95" i="46"/>
  <c r="CF95" i="46"/>
  <c r="Q95" i="46" s="1"/>
  <c r="CE95" i="46"/>
  <c r="CD95" i="46"/>
  <c r="CC95" i="46"/>
  <c r="N95" i="46" s="1"/>
  <c r="CB95" i="46"/>
  <c r="CA95" i="46"/>
  <c r="BZ95" i="46"/>
  <c r="BY95" i="46"/>
  <c r="J95" i="46" s="1"/>
  <c r="BX95" i="46"/>
  <c r="BW95" i="46"/>
  <c r="BV95" i="46"/>
  <c r="BU95" i="46"/>
  <c r="BT95" i="46"/>
  <c r="BS95" i="46"/>
  <c r="BO95" i="46"/>
  <c r="BN95" i="46"/>
  <c r="B95" i="46"/>
  <c r="B95" i="44" s="1"/>
  <c r="A95" i="46"/>
  <c r="C95" i="46" s="1"/>
  <c r="C95" i="44" s="1"/>
  <c r="EF94" i="46"/>
  <c r="EE94" i="46"/>
  <c r="ED94" i="46"/>
  <c r="EC94" i="46"/>
  <c r="BN94" i="46" s="1"/>
  <c r="EB94" i="46"/>
  <c r="EA94" i="46"/>
  <c r="DZ94" i="46"/>
  <c r="BK94" i="46" s="1"/>
  <c r="DY94" i="46"/>
  <c r="BJ94" i="46" s="1"/>
  <c r="DX94" i="46"/>
  <c r="DW94" i="46"/>
  <c r="DV94" i="46"/>
  <c r="DU94" i="46"/>
  <c r="BF94" i="46" s="1"/>
  <c r="DT94" i="46"/>
  <c r="BE94" i="46" s="1"/>
  <c r="DS94" i="46"/>
  <c r="DR94" i="46"/>
  <c r="DQ94" i="46"/>
  <c r="BB94" i="46" s="1"/>
  <c r="DP94" i="46"/>
  <c r="DO94" i="46"/>
  <c r="AZ94" i="46" s="1"/>
  <c r="DN94" i="46"/>
  <c r="DM94" i="46"/>
  <c r="DL94" i="46"/>
  <c r="DK94" i="46"/>
  <c r="DJ94" i="46"/>
  <c r="AU94" i="46" s="1"/>
  <c r="DI94" i="46"/>
  <c r="AT94" i="46" s="1"/>
  <c r="DH94" i="46"/>
  <c r="DG94" i="46"/>
  <c r="AR94" i="46" s="1"/>
  <c r="DF94" i="46"/>
  <c r="DE94" i="46"/>
  <c r="AP94" i="46" s="1"/>
  <c r="DD94" i="46"/>
  <c r="DC94" i="46"/>
  <c r="DB94" i="46"/>
  <c r="AM94" i="46" s="1"/>
  <c r="DA94" i="46"/>
  <c r="AL94" i="46" s="1"/>
  <c r="CZ94" i="46"/>
  <c r="CY94" i="46"/>
  <c r="CX94" i="46"/>
  <c r="CW94" i="46"/>
  <c r="AH94" i="46" s="1"/>
  <c r="CV94" i="46"/>
  <c r="CU94" i="46"/>
  <c r="CT94" i="46"/>
  <c r="CS94" i="46"/>
  <c r="AD94" i="46" s="1"/>
  <c r="CR94" i="46"/>
  <c r="CQ94" i="46"/>
  <c r="CP94" i="46"/>
  <c r="CO94" i="46"/>
  <c r="CN94" i="46"/>
  <c r="Y94" i="46" s="1"/>
  <c r="CM94" i="46"/>
  <c r="CL94" i="46"/>
  <c r="CK94" i="46"/>
  <c r="V94" i="46" s="1"/>
  <c r="CJ94" i="46"/>
  <c r="U94" i="46" s="1"/>
  <c r="CI94" i="46"/>
  <c r="T94" i="46" s="1"/>
  <c r="CH94" i="46"/>
  <c r="CG94" i="46"/>
  <c r="CF94" i="46"/>
  <c r="Q94" i="46" s="1"/>
  <c r="CE94" i="46"/>
  <c r="CD94" i="46"/>
  <c r="CC94" i="46"/>
  <c r="N94" i="46" s="1"/>
  <c r="CB94" i="46"/>
  <c r="CA94" i="46"/>
  <c r="BZ94" i="46"/>
  <c r="BY94" i="46"/>
  <c r="BX94" i="46"/>
  <c r="BW94" i="46"/>
  <c r="BV94" i="46"/>
  <c r="G94" i="46" s="1"/>
  <c r="BU94" i="46"/>
  <c r="F94" i="46" s="1"/>
  <c r="BT94" i="46"/>
  <c r="BS94" i="46"/>
  <c r="B94" i="46"/>
  <c r="B94" i="44" s="1"/>
  <c r="A94" i="46"/>
  <c r="A92" i="27" s="1"/>
  <c r="EF93" i="46"/>
  <c r="EE93" i="46"/>
  <c r="BP93" i="46" s="1"/>
  <c r="ED93" i="46"/>
  <c r="BO93" i="44" s="1"/>
  <c r="EC93" i="46"/>
  <c r="BN93" i="44" s="1"/>
  <c r="EB93" i="46"/>
  <c r="BM93" i="44" s="1"/>
  <c r="EA93" i="46"/>
  <c r="BL93" i="44" s="1"/>
  <c r="DZ93" i="46"/>
  <c r="BK93" i="44" s="1"/>
  <c r="DY93" i="46"/>
  <c r="BJ93" i="44" s="1"/>
  <c r="DX93" i="46"/>
  <c r="BI93" i="46" s="1"/>
  <c r="DW93" i="46"/>
  <c r="DV93" i="46"/>
  <c r="BG93" i="46" s="1"/>
  <c r="DU93" i="46"/>
  <c r="DT93" i="46"/>
  <c r="DS93" i="46"/>
  <c r="BD93" i="46" s="1"/>
  <c r="DR93" i="46"/>
  <c r="DQ93" i="46"/>
  <c r="BB93" i="46" s="1"/>
  <c r="DP93" i="46"/>
  <c r="DO93" i="46"/>
  <c r="DN93" i="46"/>
  <c r="DM93" i="46"/>
  <c r="DL93" i="46"/>
  <c r="DK93" i="46"/>
  <c r="DJ93" i="46"/>
  <c r="DI93" i="46"/>
  <c r="DH93" i="46"/>
  <c r="AS93" i="46" s="1"/>
  <c r="DG93" i="46"/>
  <c r="DF93" i="46"/>
  <c r="AQ93" i="46" s="1"/>
  <c r="DE93" i="46"/>
  <c r="DD93" i="46"/>
  <c r="AO93" i="46" s="1"/>
  <c r="DC93" i="46"/>
  <c r="AN93" i="46" s="1"/>
  <c r="DB93" i="46"/>
  <c r="DA93" i="46"/>
  <c r="CZ93" i="46"/>
  <c r="CY93" i="46"/>
  <c r="CX93" i="46"/>
  <c r="CW93" i="46"/>
  <c r="CV93" i="46"/>
  <c r="CU93" i="46"/>
  <c r="AF93" i="46" s="1"/>
  <c r="CT93" i="46"/>
  <c r="CS93" i="46"/>
  <c r="CR93" i="46"/>
  <c r="CQ93" i="46"/>
  <c r="CP93" i="46"/>
  <c r="CO93" i="46"/>
  <c r="CN93" i="46"/>
  <c r="Y93" i="46" s="1"/>
  <c r="CM93" i="46"/>
  <c r="X93" i="46" s="1"/>
  <c r="CL93" i="46"/>
  <c r="CK93" i="46"/>
  <c r="CJ93" i="46"/>
  <c r="U93" i="46" s="1"/>
  <c r="CI93" i="46"/>
  <c r="T93" i="46" s="1"/>
  <c r="CH93" i="46"/>
  <c r="S93" i="46" s="1"/>
  <c r="CG93" i="46"/>
  <c r="CF93" i="46"/>
  <c r="Q93" i="46" s="1"/>
  <c r="CE93" i="46"/>
  <c r="P93" i="46" s="1"/>
  <c r="CD93" i="46"/>
  <c r="CC93" i="46"/>
  <c r="N93" i="46" s="1"/>
  <c r="CB93" i="46"/>
  <c r="M93" i="46" s="1"/>
  <c r="CA93" i="46"/>
  <c r="BZ93" i="46"/>
  <c r="BY93" i="46"/>
  <c r="BX93" i="46"/>
  <c r="I93" i="46" s="1"/>
  <c r="BW93" i="46"/>
  <c r="BV93" i="46"/>
  <c r="BU93" i="46"/>
  <c r="BT93" i="46"/>
  <c r="BS93" i="46"/>
  <c r="BO93" i="46"/>
  <c r="BN93" i="46"/>
  <c r="BM93" i="46"/>
  <c r="BL93" i="46"/>
  <c r="BK93" i="46"/>
  <c r="BJ93" i="46"/>
  <c r="B93" i="46"/>
  <c r="B93" i="44" s="1"/>
  <c r="A93" i="46"/>
  <c r="A91" i="27" s="1"/>
  <c r="EF92" i="46"/>
  <c r="EE92" i="46"/>
  <c r="ED92" i="46"/>
  <c r="EC92" i="46"/>
  <c r="EB92" i="46"/>
  <c r="EA92" i="46"/>
  <c r="DZ92" i="46"/>
  <c r="BK92" i="46" s="1"/>
  <c r="DY92" i="46"/>
  <c r="DX92" i="46"/>
  <c r="DW92" i="46"/>
  <c r="DV92" i="46"/>
  <c r="DU92" i="46"/>
  <c r="BF92" i="46" s="1"/>
  <c r="DT92" i="46"/>
  <c r="DS92" i="46"/>
  <c r="BD92" i="46" s="1"/>
  <c r="DR92" i="46"/>
  <c r="BC92" i="46" s="1"/>
  <c r="DQ92" i="46"/>
  <c r="BB92" i="46" s="1"/>
  <c r="DP92" i="46"/>
  <c r="BA92" i="46" s="1"/>
  <c r="DO92" i="46"/>
  <c r="DN92" i="46"/>
  <c r="DM92" i="46"/>
  <c r="AX92" i="46" s="1"/>
  <c r="DL92" i="46"/>
  <c r="DK92" i="46"/>
  <c r="DJ92" i="46"/>
  <c r="DI92" i="46"/>
  <c r="DH92" i="46"/>
  <c r="AS92" i="46" s="1"/>
  <c r="DG92" i="46"/>
  <c r="DF92" i="46"/>
  <c r="AQ92" i="46" s="1"/>
  <c r="DE92" i="46"/>
  <c r="AP92" i="46" s="1"/>
  <c r="DD92" i="46"/>
  <c r="DC92" i="46"/>
  <c r="DB92" i="46"/>
  <c r="AM92" i="46" s="1"/>
  <c r="DA92" i="46"/>
  <c r="CZ92" i="46"/>
  <c r="AK92" i="46" s="1"/>
  <c r="CY92" i="46"/>
  <c r="CX92" i="46"/>
  <c r="CW92" i="46"/>
  <c r="AH92" i="46" s="1"/>
  <c r="CV92" i="46"/>
  <c r="CU92" i="46"/>
  <c r="CT92" i="46"/>
  <c r="CS92" i="46"/>
  <c r="CR92" i="46"/>
  <c r="AC92" i="46" s="1"/>
  <c r="CQ92" i="46"/>
  <c r="CP92" i="46"/>
  <c r="AA92" i="46" s="1"/>
  <c r="CO92" i="46"/>
  <c r="Z92" i="46" s="1"/>
  <c r="CN92" i="46"/>
  <c r="CM92" i="46"/>
  <c r="X92" i="46" s="1"/>
  <c r="CL92" i="46"/>
  <c r="CK92" i="46"/>
  <c r="CJ92" i="46"/>
  <c r="CI92" i="46"/>
  <c r="CH92" i="46"/>
  <c r="CG92" i="46"/>
  <c r="R92" i="46" s="1"/>
  <c r="CF92" i="46"/>
  <c r="CE92" i="46"/>
  <c r="CD92" i="46"/>
  <c r="CC92" i="46"/>
  <c r="CB92" i="46"/>
  <c r="CA92" i="46"/>
  <c r="BZ92" i="46"/>
  <c r="K92" i="46" s="1"/>
  <c r="BY92" i="46"/>
  <c r="J92" i="46" s="1"/>
  <c r="BX92" i="46"/>
  <c r="BW92" i="46"/>
  <c r="BV92" i="46"/>
  <c r="G92" i="46" s="1"/>
  <c r="BU92" i="46"/>
  <c r="BT92" i="46"/>
  <c r="E92" i="46" s="1"/>
  <c r="BS92" i="46"/>
  <c r="B92" i="46"/>
  <c r="B92" i="44" s="1"/>
  <c r="A92" i="46"/>
  <c r="A90" i="27" s="1"/>
  <c r="EF91" i="46"/>
  <c r="EE91" i="46"/>
  <c r="ED91" i="46"/>
  <c r="BO91" i="46" s="1"/>
  <c r="EC91" i="46"/>
  <c r="EB91" i="46"/>
  <c r="BM91" i="46" s="1"/>
  <c r="EA91" i="46"/>
  <c r="DZ91" i="46"/>
  <c r="DY91" i="46"/>
  <c r="DX91" i="46"/>
  <c r="DW91" i="46"/>
  <c r="DV91" i="46"/>
  <c r="BG91" i="46" s="1"/>
  <c r="DU91" i="46"/>
  <c r="DT91" i="46"/>
  <c r="BE91" i="46" s="1"/>
  <c r="DS91" i="46"/>
  <c r="DR91" i="46"/>
  <c r="DQ91" i="46"/>
  <c r="BB91" i="46" s="1"/>
  <c r="DP91" i="46"/>
  <c r="DO91" i="46"/>
  <c r="DN91" i="46"/>
  <c r="DM91" i="46"/>
  <c r="DL91" i="46"/>
  <c r="AW91" i="46" s="1"/>
  <c r="DK91" i="46"/>
  <c r="DJ91" i="46"/>
  <c r="AU91" i="46" s="1"/>
  <c r="DI91" i="46"/>
  <c r="AT91" i="46" s="1"/>
  <c r="DH91" i="46"/>
  <c r="DG91" i="46"/>
  <c r="AR91" i="46" s="1"/>
  <c r="DF91" i="46"/>
  <c r="AQ91" i="46" s="1"/>
  <c r="DE91" i="46"/>
  <c r="DD91" i="46"/>
  <c r="DC91" i="46"/>
  <c r="DB91" i="46"/>
  <c r="DA91" i="46"/>
  <c r="CZ91" i="46"/>
  <c r="CY91" i="46"/>
  <c r="AJ91" i="46" s="1"/>
  <c r="CX91" i="46"/>
  <c r="AI91" i="46" s="1"/>
  <c r="CW91" i="46"/>
  <c r="CV91" i="46"/>
  <c r="CU91" i="46"/>
  <c r="CT91" i="46"/>
  <c r="CS91" i="46"/>
  <c r="AD91" i="46" s="1"/>
  <c r="CR91" i="46"/>
  <c r="CQ91" i="46"/>
  <c r="AB91" i="46" s="1"/>
  <c r="CP91" i="46"/>
  <c r="AA91" i="46" s="1"/>
  <c r="CO91" i="46"/>
  <c r="CN91" i="46"/>
  <c r="Y91" i="46" s="1"/>
  <c r="CM91" i="46"/>
  <c r="CL91" i="46"/>
  <c r="CK91" i="46"/>
  <c r="V91" i="46" s="1"/>
  <c r="CJ91" i="46"/>
  <c r="CI91" i="46"/>
  <c r="CH91" i="46"/>
  <c r="CG91" i="46"/>
  <c r="R91" i="46" s="1"/>
  <c r="CF91" i="46"/>
  <c r="CE91" i="46"/>
  <c r="CD91" i="46"/>
  <c r="CC91" i="46"/>
  <c r="N91" i="46" s="1"/>
  <c r="CB91" i="46"/>
  <c r="CA91" i="46"/>
  <c r="BZ91" i="46"/>
  <c r="BY91" i="46"/>
  <c r="BX91" i="46"/>
  <c r="I91" i="46" s="1"/>
  <c r="BW91" i="46"/>
  <c r="BV91" i="46"/>
  <c r="G91" i="46" s="1"/>
  <c r="BU91" i="46"/>
  <c r="F91" i="46" s="1"/>
  <c r="BT91" i="46"/>
  <c r="BS91" i="46"/>
  <c r="D91" i="46" s="1"/>
  <c r="B91" i="46"/>
  <c r="B91" i="44" s="1"/>
  <c r="A91" i="46"/>
  <c r="C91" i="46" s="1"/>
  <c r="C91" i="44" s="1"/>
  <c r="EF90" i="46"/>
  <c r="EE90" i="46"/>
  <c r="ED90" i="46"/>
  <c r="BO90" i="46" s="1"/>
  <c r="EC90" i="46"/>
  <c r="BN90" i="46" s="1"/>
  <c r="EB90" i="46"/>
  <c r="EA90" i="46"/>
  <c r="DZ90" i="46"/>
  <c r="DY90" i="46"/>
  <c r="DX90" i="46"/>
  <c r="BI90" i="46" s="1"/>
  <c r="DW90" i="46"/>
  <c r="DV90" i="46"/>
  <c r="DU90" i="46"/>
  <c r="BF90" i="46" s="1"/>
  <c r="DT90" i="46"/>
  <c r="DS90" i="46"/>
  <c r="DR90" i="46"/>
  <c r="BC90" i="46" s="1"/>
  <c r="DQ90" i="46"/>
  <c r="DP90" i="46"/>
  <c r="DO90" i="46"/>
  <c r="DN90" i="46"/>
  <c r="DM90" i="46"/>
  <c r="AX90" i="46" s="1"/>
  <c r="DL90" i="46"/>
  <c r="DK90" i="46"/>
  <c r="DJ90" i="46"/>
  <c r="AU90" i="46" s="1"/>
  <c r="DI90" i="46"/>
  <c r="DH90" i="46"/>
  <c r="AS90" i="46" s="1"/>
  <c r="DG90" i="46"/>
  <c r="DF90" i="46"/>
  <c r="DE90" i="46"/>
  <c r="DD90" i="46"/>
  <c r="DC90" i="46"/>
  <c r="DB90" i="46"/>
  <c r="DA90" i="46"/>
  <c r="CZ90" i="46"/>
  <c r="AK90" i="46" s="1"/>
  <c r="CY90" i="46"/>
  <c r="CX90" i="46"/>
  <c r="CW90" i="46"/>
  <c r="CV90" i="46"/>
  <c r="CU90" i="46"/>
  <c r="CT90" i="46"/>
  <c r="CS90" i="46"/>
  <c r="CR90" i="46"/>
  <c r="CQ90" i="46"/>
  <c r="CP90" i="46"/>
  <c r="AA90" i="46" s="1"/>
  <c r="CO90" i="46"/>
  <c r="Z90" i="46" s="1"/>
  <c r="CN90" i="46"/>
  <c r="CM90" i="46"/>
  <c r="X90" i="46" s="1"/>
  <c r="CL90" i="46"/>
  <c r="W90" i="46" s="1"/>
  <c r="CK90" i="46"/>
  <c r="CJ90" i="46"/>
  <c r="CI90" i="46"/>
  <c r="CH90" i="46"/>
  <c r="CG90" i="46"/>
  <c r="CF90" i="46"/>
  <c r="CE90" i="46"/>
  <c r="P90" i="46" s="1"/>
  <c r="CD90" i="46"/>
  <c r="O90" i="46" s="1"/>
  <c r="CC90" i="46"/>
  <c r="CB90" i="46"/>
  <c r="CA90" i="46"/>
  <c r="BZ90" i="46"/>
  <c r="K90" i="46" s="1"/>
  <c r="BY90" i="46"/>
  <c r="BX90" i="46"/>
  <c r="BW90" i="46"/>
  <c r="BV90" i="46"/>
  <c r="G90" i="46" s="1"/>
  <c r="BU90" i="46"/>
  <c r="BT90" i="46"/>
  <c r="E90" i="46" s="1"/>
  <c r="BS90" i="46"/>
  <c r="B90" i="46"/>
  <c r="B90" i="44" s="1"/>
  <c r="A90" i="46"/>
  <c r="A88" i="27" s="1"/>
  <c r="EF89" i="46"/>
  <c r="EE89" i="46"/>
  <c r="ED89" i="46"/>
  <c r="BO89" i="44" s="1"/>
  <c r="EC89" i="46"/>
  <c r="BN89" i="44" s="1"/>
  <c r="EB89" i="46"/>
  <c r="BM89" i="44" s="1"/>
  <c r="EA89" i="46"/>
  <c r="BL89" i="44" s="1"/>
  <c r="DZ89" i="46"/>
  <c r="BK89" i="44" s="1"/>
  <c r="DY89" i="46"/>
  <c r="BJ89" i="44" s="1"/>
  <c r="DX89" i="46"/>
  <c r="DW89" i="46"/>
  <c r="DV89" i="46"/>
  <c r="DU89" i="46"/>
  <c r="DT89" i="46"/>
  <c r="BE89" i="46" s="1"/>
  <c r="DS89" i="46"/>
  <c r="BD89" i="46" s="1"/>
  <c r="DR89" i="46"/>
  <c r="BC89" i="46" s="1"/>
  <c r="DQ89" i="46"/>
  <c r="DP89" i="46"/>
  <c r="DO89" i="46"/>
  <c r="AZ89" i="46" s="1"/>
  <c r="DN89" i="46"/>
  <c r="DM89" i="46"/>
  <c r="DL89" i="46"/>
  <c r="AW89" i="46" s="1"/>
  <c r="DK89" i="46"/>
  <c r="AV89" i="46" s="1"/>
  <c r="DJ89" i="46"/>
  <c r="DI89" i="46"/>
  <c r="AT89" i="46" s="1"/>
  <c r="DH89" i="46"/>
  <c r="DG89" i="46"/>
  <c r="DF89" i="46"/>
  <c r="DE89" i="46"/>
  <c r="DD89" i="46"/>
  <c r="AO89" i="46" s="1"/>
  <c r="DC89" i="46"/>
  <c r="AN89" i="46" s="1"/>
  <c r="DB89" i="46"/>
  <c r="AM89" i="46" s="1"/>
  <c r="DA89" i="46"/>
  <c r="AL89" i="46" s="1"/>
  <c r="CZ89" i="46"/>
  <c r="CY89" i="46"/>
  <c r="CX89" i="46"/>
  <c r="CW89" i="46"/>
  <c r="CV89" i="46"/>
  <c r="AG89" i="46" s="1"/>
  <c r="CU89" i="46"/>
  <c r="AF89" i="46" s="1"/>
  <c r="CT89" i="46"/>
  <c r="CS89" i="46"/>
  <c r="AD89" i="46" s="1"/>
  <c r="CR89" i="46"/>
  <c r="CQ89" i="46"/>
  <c r="CP89" i="46"/>
  <c r="CO89" i="46"/>
  <c r="Z89" i="46" s="1"/>
  <c r="CN89" i="46"/>
  <c r="CM89" i="46"/>
  <c r="X89" i="46" s="1"/>
  <c r="CL89" i="46"/>
  <c r="CK89" i="46"/>
  <c r="V89" i="46" s="1"/>
  <c r="CJ89" i="46"/>
  <c r="CI89" i="46"/>
  <c r="CH89" i="46"/>
  <c r="CG89" i="46"/>
  <c r="R89" i="46" s="1"/>
  <c r="CF89" i="46"/>
  <c r="Q89" i="46" s="1"/>
  <c r="CE89" i="46"/>
  <c r="P89" i="46" s="1"/>
  <c r="CD89" i="46"/>
  <c r="CC89" i="46"/>
  <c r="N89" i="46" s="1"/>
  <c r="CB89" i="46"/>
  <c r="CA89" i="46"/>
  <c r="BZ89" i="46"/>
  <c r="BY89" i="46"/>
  <c r="BX89" i="46"/>
  <c r="I89" i="46" s="1"/>
  <c r="BW89" i="46"/>
  <c r="H89" i="46" s="1"/>
  <c r="BV89" i="46"/>
  <c r="BU89" i="46"/>
  <c r="BT89" i="46"/>
  <c r="BS89" i="46"/>
  <c r="D89" i="46" s="1"/>
  <c r="B89" i="46"/>
  <c r="B89" i="44" s="1"/>
  <c r="A89" i="46"/>
  <c r="A87" i="27" s="1"/>
  <c r="EF88" i="46"/>
  <c r="BQ88" i="46" s="1"/>
  <c r="EE88" i="46"/>
  <c r="ED88" i="46"/>
  <c r="BO88" i="46" s="1"/>
  <c r="EC88" i="46"/>
  <c r="BN88" i="46" s="1"/>
  <c r="EB88" i="46"/>
  <c r="EA88" i="46"/>
  <c r="DZ88" i="46"/>
  <c r="DY88" i="46"/>
  <c r="DX88" i="46"/>
  <c r="BI88" i="46" s="1"/>
  <c r="DW88" i="46"/>
  <c r="DV88" i="46"/>
  <c r="BG88" i="46" s="1"/>
  <c r="DU88" i="46"/>
  <c r="BF88" i="46" s="1"/>
  <c r="DT88" i="46"/>
  <c r="DS88" i="46"/>
  <c r="BD88" i="46" s="1"/>
  <c r="DR88" i="46"/>
  <c r="DQ88" i="46"/>
  <c r="BB88" i="46" s="1"/>
  <c r="DP88" i="46"/>
  <c r="DO88" i="46"/>
  <c r="DN88" i="46"/>
  <c r="DM88" i="46"/>
  <c r="AX88" i="46" s="1"/>
  <c r="DL88" i="46"/>
  <c r="DK88" i="46"/>
  <c r="AV88" i="46" s="1"/>
  <c r="DJ88" i="46"/>
  <c r="DI88" i="46"/>
  <c r="DH88" i="46"/>
  <c r="AS88" i="46" s="1"/>
  <c r="DG88" i="46"/>
  <c r="DF88" i="46"/>
  <c r="DE88" i="46"/>
  <c r="AP88" i="46" s="1"/>
  <c r="DD88" i="46"/>
  <c r="DC88" i="46"/>
  <c r="AN88" i="46" s="1"/>
  <c r="DB88" i="46"/>
  <c r="DA88" i="46"/>
  <c r="CZ88" i="46"/>
  <c r="AK88" i="46" s="1"/>
  <c r="CY88" i="46"/>
  <c r="CX88" i="46"/>
  <c r="AI88" i="46" s="1"/>
  <c r="CW88" i="46"/>
  <c r="AH88" i="46" s="1"/>
  <c r="CV88" i="46"/>
  <c r="CU88" i="46"/>
  <c r="CT88" i="46"/>
  <c r="CS88" i="46"/>
  <c r="CR88" i="46"/>
  <c r="AC88" i="46" s="1"/>
  <c r="CQ88" i="46"/>
  <c r="CP88" i="46"/>
  <c r="CO88" i="46"/>
  <c r="Z88" i="46" s="1"/>
  <c r="CN88" i="46"/>
  <c r="CM88" i="46"/>
  <c r="X88" i="46" s="1"/>
  <c r="CL88" i="46"/>
  <c r="CK88" i="46"/>
  <c r="CJ88" i="46"/>
  <c r="U88" i="46" s="1"/>
  <c r="CI88" i="46"/>
  <c r="CH88" i="46"/>
  <c r="CG88" i="46"/>
  <c r="R88" i="46" s="1"/>
  <c r="CF88" i="46"/>
  <c r="Q88" i="46" s="1"/>
  <c r="CE88" i="46"/>
  <c r="P88" i="46" s="1"/>
  <c r="CD88" i="46"/>
  <c r="CC88" i="46"/>
  <c r="CB88" i="46"/>
  <c r="M88" i="46" s="1"/>
  <c r="CA88" i="46"/>
  <c r="L88" i="46" s="1"/>
  <c r="BZ88" i="46"/>
  <c r="BY88" i="46"/>
  <c r="J88" i="46" s="1"/>
  <c r="BX88" i="46"/>
  <c r="BW88" i="46"/>
  <c r="H88" i="46" s="1"/>
  <c r="BV88" i="46"/>
  <c r="BU88" i="46"/>
  <c r="BT88" i="46"/>
  <c r="BS88" i="46"/>
  <c r="B88" i="46"/>
  <c r="B88" i="44" s="1"/>
  <c r="A88" i="46"/>
  <c r="A86" i="27" s="1"/>
  <c r="EF87" i="46"/>
  <c r="EE87" i="46"/>
  <c r="ED87" i="46"/>
  <c r="EC87" i="46"/>
  <c r="BN87" i="46" s="1"/>
  <c r="EB87" i="46"/>
  <c r="EA87" i="46"/>
  <c r="DZ87" i="46"/>
  <c r="BK87" i="46" s="1"/>
  <c r="DY87" i="46"/>
  <c r="DX87" i="46"/>
  <c r="DW87" i="46"/>
  <c r="DV87" i="46"/>
  <c r="BG87" i="46" s="1"/>
  <c r="DU87" i="46"/>
  <c r="DT87" i="46"/>
  <c r="BE87" i="46" s="1"/>
  <c r="DS87" i="46"/>
  <c r="BD87" i="46" s="1"/>
  <c r="DR87" i="46"/>
  <c r="BC87" i="46" s="1"/>
  <c r="DQ87" i="46"/>
  <c r="DP87" i="46"/>
  <c r="DO87" i="46"/>
  <c r="AZ87" i="46" s="1"/>
  <c r="DN87" i="46"/>
  <c r="DM87" i="46"/>
  <c r="DL87" i="46"/>
  <c r="DK87" i="46"/>
  <c r="DJ87" i="46"/>
  <c r="AU87" i="46" s="1"/>
  <c r="DI87" i="46"/>
  <c r="AT87" i="46" s="1"/>
  <c r="DH87" i="46"/>
  <c r="DG87" i="46"/>
  <c r="DF87" i="46"/>
  <c r="DE87" i="46"/>
  <c r="DD87" i="46"/>
  <c r="DC87" i="46"/>
  <c r="AN87" i="46" s="1"/>
  <c r="DB87" i="46"/>
  <c r="AM87" i="46" s="1"/>
  <c r="DA87" i="46"/>
  <c r="CZ87" i="46"/>
  <c r="AK87" i="46" s="1"/>
  <c r="CY87" i="46"/>
  <c r="AJ87" i="46" s="1"/>
  <c r="CX87" i="46"/>
  <c r="CW87" i="46"/>
  <c r="AH87" i="46" s="1"/>
  <c r="CV87" i="46"/>
  <c r="AG87" i="46" s="1"/>
  <c r="CU87" i="46"/>
  <c r="AF87" i="46" s="1"/>
  <c r="CT87" i="46"/>
  <c r="AE87" i="46" s="1"/>
  <c r="CS87" i="46"/>
  <c r="CR87" i="46"/>
  <c r="CQ87" i="46"/>
  <c r="CP87" i="46"/>
  <c r="CO87" i="46"/>
  <c r="CN87" i="46"/>
  <c r="Y87" i="46" s="1"/>
  <c r="CM87" i="46"/>
  <c r="CL87" i="46"/>
  <c r="W87" i="46" s="1"/>
  <c r="CK87" i="46"/>
  <c r="V87" i="46" s="1"/>
  <c r="CJ87" i="46"/>
  <c r="CI87" i="46"/>
  <c r="T87" i="46" s="1"/>
  <c r="CH87" i="46"/>
  <c r="CG87" i="46"/>
  <c r="CF87" i="46"/>
  <c r="CE87" i="46"/>
  <c r="CD87" i="46"/>
  <c r="O87" i="46" s="1"/>
  <c r="CC87" i="46"/>
  <c r="CB87" i="46"/>
  <c r="CA87" i="46"/>
  <c r="L87" i="46" s="1"/>
  <c r="BZ87" i="46"/>
  <c r="BY87" i="46"/>
  <c r="BX87" i="46"/>
  <c r="I87" i="46" s="1"/>
  <c r="BW87" i="46"/>
  <c r="BV87" i="46"/>
  <c r="G87" i="46" s="1"/>
  <c r="BU87" i="46"/>
  <c r="BT87" i="46"/>
  <c r="BS87" i="46"/>
  <c r="D87" i="46" s="1"/>
  <c r="B87" i="46"/>
  <c r="B87" i="44" s="1"/>
  <c r="A87" i="46"/>
  <c r="EF86" i="46"/>
  <c r="BQ86" i="46" s="1"/>
  <c r="EE86" i="46"/>
  <c r="BP86" i="46" s="1"/>
  <c r="ED86" i="46"/>
  <c r="BO86" i="44" s="1"/>
  <c r="EC86" i="46"/>
  <c r="BN86" i="44" s="1"/>
  <c r="EB86" i="46"/>
  <c r="EA86" i="46"/>
  <c r="DZ86" i="46"/>
  <c r="DY86" i="46"/>
  <c r="DX86" i="46"/>
  <c r="BI86" i="46" s="1"/>
  <c r="DW86" i="46"/>
  <c r="DV86" i="46"/>
  <c r="DU86" i="46"/>
  <c r="DT86" i="46"/>
  <c r="BE86" i="46" s="1"/>
  <c r="DS86" i="46"/>
  <c r="BD86" i="46" s="1"/>
  <c r="DR86" i="46"/>
  <c r="DQ86" i="46"/>
  <c r="DP86" i="46"/>
  <c r="DO86" i="46"/>
  <c r="DN86" i="46"/>
  <c r="DM86" i="46"/>
  <c r="DL86" i="46"/>
  <c r="DK86" i="46"/>
  <c r="DJ86" i="46"/>
  <c r="DI86" i="46"/>
  <c r="AT86" i="46" s="1"/>
  <c r="DH86" i="46"/>
  <c r="AS86" i="46" s="1"/>
  <c r="DG86" i="46"/>
  <c r="AR86" i="46" s="1"/>
  <c r="DF86" i="46"/>
  <c r="DE86" i="46"/>
  <c r="AP86" i="46" s="1"/>
  <c r="DD86" i="46"/>
  <c r="DC86" i="46"/>
  <c r="DB86" i="46"/>
  <c r="DA86" i="46"/>
  <c r="AL86" i="46" s="1"/>
  <c r="CZ86" i="46"/>
  <c r="CY86" i="46"/>
  <c r="AJ86" i="46" s="1"/>
  <c r="CX86" i="46"/>
  <c r="CW86" i="46"/>
  <c r="CV86" i="46"/>
  <c r="CU86" i="46"/>
  <c r="CT86" i="46"/>
  <c r="CS86" i="46"/>
  <c r="CR86" i="46"/>
  <c r="AC86" i="46" s="1"/>
  <c r="CQ86" i="46"/>
  <c r="CP86" i="46"/>
  <c r="CO86" i="46"/>
  <c r="Z86" i="46" s="1"/>
  <c r="CN86" i="46"/>
  <c r="CM86" i="46"/>
  <c r="X86" i="46" s="1"/>
  <c r="CL86" i="46"/>
  <c r="CK86" i="46"/>
  <c r="CJ86" i="46"/>
  <c r="CI86" i="46"/>
  <c r="CH86" i="46"/>
  <c r="CG86" i="46"/>
  <c r="CF86" i="46"/>
  <c r="CE86" i="46"/>
  <c r="P86" i="46" s="1"/>
  <c r="CD86" i="46"/>
  <c r="CC86" i="46"/>
  <c r="CB86" i="46"/>
  <c r="M86" i="46" s="1"/>
  <c r="CA86" i="46"/>
  <c r="L86" i="46" s="1"/>
  <c r="BZ86" i="46"/>
  <c r="BY86" i="46"/>
  <c r="J86" i="46" s="1"/>
  <c r="BX86" i="46"/>
  <c r="I86" i="46" s="1"/>
  <c r="BW86" i="46"/>
  <c r="BV86" i="46"/>
  <c r="BU86" i="46"/>
  <c r="F86" i="46" s="1"/>
  <c r="BT86" i="46"/>
  <c r="BS86" i="46"/>
  <c r="BO86" i="46"/>
  <c r="BN86" i="46"/>
  <c r="B86" i="46"/>
  <c r="B86" i="44" s="1"/>
  <c r="A86" i="46"/>
  <c r="A84" i="27" s="1"/>
  <c r="EF85" i="46"/>
  <c r="EE85" i="46"/>
  <c r="ED85" i="46"/>
  <c r="EC85" i="46"/>
  <c r="BN85" i="46" s="1"/>
  <c r="EB85" i="46"/>
  <c r="EA85" i="46"/>
  <c r="DZ85" i="46"/>
  <c r="BK85" i="46" s="1"/>
  <c r="DY85" i="46"/>
  <c r="DX85" i="46"/>
  <c r="DW85" i="46"/>
  <c r="DV85" i="46"/>
  <c r="BG85" i="46" s="1"/>
  <c r="DU85" i="46"/>
  <c r="DT85" i="46"/>
  <c r="DS85" i="46"/>
  <c r="BD85" i="46" s="1"/>
  <c r="DR85" i="46"/>
  <c r="DQ85" i="46"/>
  <c r="DP85" i="46"/>
  <c r="DO85" i="46"/>
  <c r="AZ85" i="46" s="1"/>
  <c r="DN85" i="46"/>
  <c r="DM85" i="46"/>
  <c r="DL85" i="46"/>
  <c r="DK85" i="46"/>
  <c r="DJ85" i="46"/>
  <c r="DI85" i="46"/>
  <c r="DH85" i="46"/>
  <c r="DG85" i="46"/>
  <c r="DF85" i="46"/>
  <c r="DE85" i="46"/>
  <c r="DD85" i="46"/>
  <c r="DC85" i="46"/>
  <c r="DB85" i="46"/>
  <c r="DA85" i="46"/>
  <c r="CZ85" i="46"/>
  <c r="CY85" i="46"/>
  <c r="AJ85" i="46" s="1"/>
  <c r="CX85" i="46"/>
  <c r="AI85" i="46" s="1"/>
  <c r="CW85" i="46"/>
  <c r="AH85" i="46" s="1"/>
  <c r="CV85" i="46"/>
  <c r="CU85" i="46"/>
  <c r="AF85" i="46" s="1"/>
  <c r="CT85" i="46"/>
  <c r="CS85" i="46"/>
  <c r="CR85" i="46"/>
  <c r="CQ85" i="46"/>
  <c r="CP85" i="46"/>
  <c r="AA85" i="46" s="1"/>
  <c r="CO85" i="46"/>
  <c r="CN85" i="46"/>
  <c r="CM85" i="46"/>
  <c r="X85" i="46" s="1"/>
  <c r="CL85" i="46"/>
  <c r="W85" i="46" s="1"/>
  <c r="CK85" i="46"/>
  <c r="CJ85" i="46"/>
  <c r="CI85" i="46"/>
  <c r="CH85" i="46"/>
  <c r="CG85" i="46"/>
  <c r="CF85" i="46"/>
  <c r="CE85" i="46"/>
  <c r="P85" i="46" s="1"/>
  <c r="CD85" i="46"/>
  <c r="CC85" i="46"/>
  <c r="CB85" i="46"/>
  <c r="CA85" i="46"/>
  <c r="L85" i="46" s="1"/>
  <c r="BZ85" i="46"/>
  <c r="BY85" i="46"/>
  <c r="BX85" i="46"/>
  <c r="BW85" i="46"/>
  <c r="H85" i="46" s="1"/>
  <c r="BV85" i="46"/>
  <c r="BU85" i="46"/>
  <c r="F85" i="46" s="1"/>
  <c r="BT85" i="46"/>
  <c r="BS85" i="46"/>
  <c r="B85" i="46"/>
  <c r="B85" i="44" s="1"/>
  <c r="A85" i="46"/>
  <c r="A83" i="27" s="1"/>
  <c r="EF84" i="46"/>
  <c r="BQ84" i="46" s="1"/>
  <c r="EE84" i="46"/>
  <c r="BP84" i="46" s="1"/>
  <c r="ED84" i="46"/>
  <c r="BO84" i="44" s="1"/>
  <c r="EC84" i="46"/>
  <c r="EB84" i="46"/>
  <c r="EA84" i="46"/>
  <c r="BL84" i="46" s="1"/>
  <c r="DZ84" i="46"/>
  <c r="BK84" i="46" s="1"/>
  <c r="DY84" i="46"/>
  <c r="DX84" i="46"/>
  <c r="BI84" i="46" s="1"/>
  <c r="DW84" i="46"/>
  <c r="DV84" i="46"/>
  <c r="DU84" i="46"/>
  <c r="BF84" i="46" s="1"/>
  <c r="DT84" i="46"/>
  <c r="BE84" i="46" s="1"/>
  <c r="DS84" i="46"/>
  <c r="BD84" i="46" s="1"/>
  <c r="DR84" i="46"/>
  <c r="DQ84" i="46"/>
  <c r="DP84" i="46"/>
  <c r="BA84" i="46" s="1"/>
  <c r="DO84" i="46"/>
  <c r="AZ84" i="46" s="1"/>
  <c r="DN84" i="46"/>
  <c r="DM84" i="46"/>
  <c r="AX84" i="46" s="1"/>
  <c r="DL84" i="46"/>
  <c r="DK84" i="46"/>
  <c r="AV84" i="46" s="1"/>
  <c r="DJ84" i="46"/>
  <c r="AU84" i="46" s="1"/>
  <c r="DI84" i="46"/>
  <c r="DH84" i="46"/>
  <c r="AS84" i="46" s="1"/>
  <c r="DG84" i="46"/>
  <c r="DF84" i="46"/>
  <c r="DE84" i="46"/>
  <c r="AP84" i="46" s="1"/>
  <c r="DD84" i="46"/>
  <c r="DC84" i="46"/>
  <c r="AN84" i="46" s="1"/>
  <c r="DB84" i="46"/>
  <c r="AM84" i="46" s="1"/>
  <c r="DA84" i="46"/>
  <c r="CZ84" i="46"/>
  <c r="AK84" i="46" s="1"/>
  <c r="CY84" i="46"/>
  <c r="CX84" i="46"/>
  <c r="CW84" i="46"/>
  <c r="CV84" i="46"/>
  <c r="CU84" i="46"/>
  <c r="AF84" i="46" s="1"/>
  <c r="CT84" i="46"/>
  <c r="AE84" i="46" s="1"/>
  <c r="CS84" i="46"/>
  <c r="AD84" i="46" s="1"/>
  <c r="CR84" i="46"/>
  <c r="AC84" i="46" s="1"/>
  <c r="CQ84" i="46"/>
  <c r="CP84" i="46"/>
  <c r="CO84" i="46"/>
  <c r="Z84" i="46" s="1"/>
  <c r="CN84" i="46"/>
  <c r="CM84" i="46"/>
  <c r="CL84" i="46"/>
  <c r="CK84" i="46"/>
  <c r="CJ84" i="46"/>
  <c r="U84" i="46" s="1"/>
  <c r="CI84" i="46"/>
  <c r="CH84" i="46"/>
  <c r="CG84" i="46"/>
  <c r="R84" i="46" s="1"/>
  <c r="CF84" i="46"/>
  <c r="CE84" i="46"/>
  <c r="CD84" i="46"/>
  <c r="CC84" i="46"/>
  <c r="N84" i="46" s="1"/>
  <c r="CB84" i="46"/>
  <c r="M84" i="46" s="1"/>
  <c r="CA84" i="46"/>
  <c r="BZ84" i="46"/>
  <c r="BY84" i="46"/>
  <c r="BX84" i="46"/>
  <c r="BW84" i="46"/>
  <c r="BV84" i="46"/>
  <c r="G84" i="46" s="1"/>
  <c r="BU84" i="46"/>
  <c r="BT84" i="46"/>
  <c r="E84" i="46" s="1"/>
  <c r="BS84" i="46"/>
  <c r="BO84" i="46"/>
  <c r="B84" i="46"/>
  <c r="B84" i="44" s="1"/>
  <c r="A84" i="46"/>
  <c r="A82" i="27" s="1"/>
  <c r="EF83" i="46"/>
  <c r="EE83" i="46"/>
  <c r="ED83" i="46"/>
  <c r="BO83" i="44" s="1"/>
  <c r="EC83" i="46"/>
  <c r="BN83" i="44" s="1"/>
  <c r="EB83" i="46"/>
  <c r="BM83" i="46" s="1"/>
  <c r="EA83" i="46"/>
  <c r="DZ83" i="46"/>
  <c r="DY83" i="46"/>
  <c r="DX83" i="46"/>
  <c r="DW83" i="46"/>
  <c r="DV83" i="46"/>
  <c r="BG83" i="46" s="1"/>
  <c r="DU83" i="46"/>
  <c r="DT83" i="46"/>
  <c r="BE83" i="44" s="1"/>
  <c r="DS83" i="46"/>
  <c r="DR83" i="46"/>
  <c r="BC83" i="46" s="1"/>
  <c r="DQ83" i="46"/>
  <c r="DP83" i="46"/>
  <c r="BA83" i="46" s="1"/>
  <c r="DO83" i="46"/>
  <c r="AZ83" i="46" s="1"/>
  <c r="DN83" i="46"/>
  <c r="DM83" i="46"/>
  <c r="DL83" i="46"/>
  <c r="DK83" i="46"/>
  <c r="DJ83" i="46"/>
  <c r="DI83" i="46"/>
  <c r="DH83" i="46"/>
  <c r="AS83" i="46" s="1"/>
  <c r="DG83" i="46"/>
  <c r="DF83" i="46"/>
  <c r="AQ83" i="46" s="1"/>
  <c r="DE83" i="46"/>
  <c r="DD83" i="46"/>
  <c r="DC83" i="46"/>
  <c r="DB83" i="46"/>
  <c r="DA83" i="46"/>
  <c r="CZ83" i="46"/>
  <c r="CY83" i="46"/>
  <c r="CX83" i="46"/>
  <c r="CW83" i="46"/>
  <c r="CV83" i="46"/>
  <c r="AG83" i="46" s="1"/>
  <c r="CU83" i="46"/>
  <c r="AF83" i="46" s="1"/>
  <c r="CT83" i="46"/>
  <c r="AE83" i="46" s="1"/>
  <c r="CS83" i="46"/>
  <c r="CR83" i="46"/>
  <c r="AC83" i="46" s="1"/>
  <c r="CQ83" i="46"/>
  <c r="AB83" i="46" s="1"/>
  <c r="CP83" i="46"/>
  <c r="AA83" i="46" s="1"/>
  <c r="CO83" i="46"/>
  <c r="CN83" i="46"/>
  <c r="CM83" i="46"/>
  <c r="X83" i="46" s="1"/>
  <c r="CL83" i="46"/>
  <c r="W83" i="46" s="1"/>
  <c r="CK83" i="46"/>
  <c r="CJ83" i="46"/>
  <c r="CI83" i="46"/>
  <c r="CH83" i="46"/>
  <c r="CG83" i="46"/>
  <c r="CF83" i="46"/>
  <c r="CE83" i="46"/>
  <c r="P83" i="46" s="1"/>
  <c r="CD83" i="46"/>
  <c r="CC83" i="46"/>
  <c r="CB83" i="46"/>
  <c r="CA83" i="46"/>
  <c r="BZ83" i="46"/>
  <c r="BY83" i="46"/>
  <c r="BX83" i="46"/>
  <c r="I83" i="46" s="1"/>
  <c r="BW83" i="46"/>
  <c r="BV83" i="46"/>
  <c r="BU83" i="46"/>
  <c r="BT83" i="46"/>
  <c r="BS83" i="46"/>
  <c r="BO83" i="46"/>
  <c r="BN83" i="46"/>
  <c r="B83" i="46"/>
  <c r="B83" i="44" s="1"/>
  <c r="A83" i="46"/>
  <c r="A81" i="27" s="1"/>
  <c r="EF82" i="46"/>
  <c r="EE82" i="46"/>
  <c r="BP82" i="46" s="1"/>
  <c r="ED82" i="46"/>
  <c r="BO82" i="44" s="1"/>
  <c r="EC82" i="46"/>
  <c r="BN82" i="44" s="1"/>
  <c r="EB82" i="46"/>
  <c r="BM82" i="44" s="1"/>
  <c r="EA82" i="46"/>
  <c r="BL82" i="44" s="1"/>
  <c r="DZ82" i="46"/>
  <c r="BK82" i="44" s="1"/>
  <c r="DY82" i="46"/>
  <c r="BJ82" i="46" s="1"/>
  <c r="DX82" i="46"/>
  <c r="BI82" i="46" s="1"/>
  <c r="DW82" i="46"/>
  <c r="BH82" i="46" s="1"/>
  <c r="DV82" i="46"/>
  <c r="DU82" i="46"/>
  <c r="DT82" i="46"/>
  <c r="BE82" i="46" s="1"/>
  <c r="DS82" i="46"/>
  <c r="DR82" i="46"/>
  <c r="DQ82" i="46"/>
  <c r="BB82" i="46" s="1"/>
  <c r="DP82" i="46"/>
  <c r="DO82" i="46"/>
  <c r="DN82" i="46"/>
  <c r="AY82" i="46" s="1"/>
  <c r="DM82" i="46"/>
  <c r="DL82" i="46"/>
  <c r="AW82" i="46" s="1"/>
  <c r="DK82" i="46"/>
  <c r="AV82" i="46" s="1"/>
  <c r="DJ82" i="46"/>
  <c r="DI82" i="46"/>
  <c r="AT82" i="46" s="1"/>
  <c r="DH82" i="46"/>
  <c r="DG82" i="46"/>
  <c r="AR82" i="46" s="1"/>
  <c r="DF82" i="46"/>
  <c r="DE82" i="46"/>
  <c r="DD82" i="46"/>
  <c r="AO82" i="46" s="1"/>
  <c r="DC82" i="46"/>
  <c r="AN82" i="46" s="1"/>
  <c r="DB82" i="46"/>
  <c r="DA82" i="46"/>
  <c r="CZ82" i="46"/>
  <c r="CY82" i="46"/>
  <c r="AJ82" i="46" s="1"/>
  <c r="CX82" i="46"/>
  <c r="AI82" i="46" s="1"/>
  <c r="CW82" i="46"/>
  <c r="CV82" i="46"/>
  <c r="AG82" i="46" s="1"/>
  <c r="CU82" i="46"/>
  <c r="CT82" i="46"/>
  <c r="CS82" i="46"/>
  <c r="AD82" i="46" s="1"/>
  <c r="CR82" i="46"/>
  <c r="CQ82" i="46"/>
  <c r="CP82" i="46"/>
  <c r="CO82" i="46"/>
  <c r="Z82" i="46" s="1"/>
  <c r="CN82" i="46"/>
  <c r="Y82" i="46" s="1"/>
  <c r="CM82" i="46"/>
  <c r="X82" i="46" s="1"/>
  <c r="CL82" i="46"/>
  <c r="W82" i="46" s="1"/>
  <c r="CK82" i="46"/>
  <c r="V82" i="46" s="1"/>
  <c r="CJ82" i="46"/>
  <c r="CI82" i="46"/>
  <c r="T82" i="46" s="1"/>
  <c r="CH82" i="46"/>
  <c r="S82" i="46" s="1"/>
  <c r="CG82" i="46"/>
  <c r="CF82" i="46"/>
  <c r="Q82" i="46" s="1"/>
  <c r="CE82" i="46"/>
  <c r="CD82" i="46"/>
  <c r="CC82" i="46"/>
  <c r="CB82" i="46"/>
  <c r="CA82" i="46"/>
  <c r="BZ82" i="46"/>
  <c r="K82" i="46" s="1"/>
  <c r="BY82" i="46"/>
  <c r="J82" i="46" s="1"/>
  <c r="BX82" i="46"/>
  <c r="I82" i="46" s="1"/>
  <c r="BW82" i="46"/>
  <c r="BV82" i="46"/>
  <c r="BU82" i="46"/>
  <c r="BT82" i="46"/>
  <c r="BS82" i="46"/>
  <c r="D82" i="46" s="1"/>
  <c r="BO82" i="46"/>
  <c r="BN82" i="46"/>
  <c r="BM82" i="46"/>
  <c r="BL82" i="46"/>
  <c r="BK82" i="46"/>
  <c r="B82" i="46"/>
  <c r="B82" i="44" s="1"/>
  <c r="A82" i="46"/>
  <c r="A80" i="27" s="1"/>
  <c r="EF81" i="46"/>
  <c r="EE81" i="46"/>
  <c r="ED81" i="46"/>
  <c r="BO81" i="46" s="1"/>
  <c r="EC81" i="46"/>
  <c r="EB81" i="46"/>
  <c r="BM81" i="46" s="1"/>
  <c r="EA81" i="46"/>
  <c r="DZ81" i="46"/>
  <c r="BK81" i="46" s="1"/>
  <c r="DY81" i="46"/>
  <c r="DX81" i="46"/>
  <c r="DW81" i="46"/>
  <c r="DV81" i="46"/>
  <c r="DU81" i="46"/>
  <c r="DT81" i="46"/>
  <c r="DS81" i="46"/>
  <c r="DR81" i="46"/>
  <c r="BC81" i="46" s="1"/>
  <c r="DQ81" i="46"/>
  <c r="DP81" i="46"/>
  <c r="DO81" i="46"/>
  <c r="AZ81" i="46" s="1"/>
  <c r="DN81" i="46"/>
  <c r="DM81" i="46"/>
  <c r="DL81" i="46"/>
  <c r="DK81" i="46"/>
  <c r="AV81" i="46" s="1"/>
  <c r="DJ81" i="46"/>
  <c r="AU81" i="46" s="1"/>
  <c r="DI81" i="46"/>
  <c r="DH81" i="46"/>
  <c r="DG81" i="46"/>
  <c r="AR81" i="46" s="1"/>
  <c r="DF81" i="46"/>
  <c r="DE81" i="46"/>
  <c r="DD81" i="46"/>
  <c r="DC81" i="46"/>
  <c r="DB81" i="46"/>
  <c r="DA81" i="46"/>
  <c r="CZ81" i="46"/>
  <c r="AK81" i="46" s="1"/>
  <c r="CY81" i="46"/>
  <c r="CX81" i="46"/>
  <c r="AI81" i="46" s="1"/>
  <c r="CW81" i="46"/>
  <c r="CV81" i="46"/>
  <c r="AG81" i="46" s="1"/>
  <c r="CU81" i="46"/>
  <c r="CT81" i="46"/>
  <c r="AE81" i="46" s="1"/>
  <c r="CS81" i="46"/>
  <c r="AD81" i="46" s="1"/>
  <c r="CR81" i="46"/>
  <c r="CQ81" i="46"/>
  <c r="AB81" i="46" s="1"/>
  <c r="CP81" i="46"/>
  <c r="AA81" i="46" s="1"/>
  <c r="CO81" i="46"/>
  <c r="CN81" i="46"/>
  <c r="CM81" i="46"/>
  <c r="X81" i="46" s="1"/>
  <c r="CL81" i="46"/>
  <c r="W81" i="46" s="1"/>
  <c r="CK81" i="46"/>
  <c r="CJ81" i="46"/>
  <c r="CI81" i="46"/>
  <c r="CH81" i="46"/>
  <c r="S81" i="46" s="1"/>
  <c r="CG81" i="46"/>
  <c r="CF81" i="46"/>
  <c r="CE81" i="46"/>
  <c r="CD81" i="46"/>
  <c r="O81" i="46" s="1"/>
  <c r="CC81" i="46"/>
  <c r="CB81" i="46"/>
  <c r="CA81" i="46"/>
  <c r="L81" i="46" s="1"/>
  <c r="BZ81" i="46"/>
  <c r="BY81" i="46"/>
  <c r="BX81" i="46"/>
  <c r="BW81" i="46"/>
  <c r="BV81" i="46"/>
  <c r="BU81" i="46"/>
  <c r="BT81" i="46"/>
  <c r="BS81" i="46"/>
  <c r="B81" i="46"/>
  <c r="B81" i="44" s="1"/>
  <c r="A81" i="46"/>
  <c r="C81" i="46" s="1"/>
  <c r="C81" i="44" s="1"/>
  <c r="EF80" i="46"/>
  <c r="EE80" i="46"/>
  <c r="ED80" i="46"/>
  <c r="BO80" i="44" s="1"/>
  <c r="EC80" i="46"/>
  <c r="BN80" i="46" s="1"/>
  <c r="EB80" i="46"/>
  <c r="BM80" i="46" s="1"/>
  <c r="EA80" i="46"/>
  <c r="BL80" i="46" s="1"/>
  <c r="DZ80" i="46"/>
  <c r="BK80" i="46" s="1"/>
  <c r="DY80" i="46"/>
  <c r="DX80" i="46"/>
  <c r="BI80" i="46" s="1"/>
  <c r="DW80" i="46"/>
  <c r="DV80" i="46"/>
  <c r="DU80" i="46"/>
  <c r="DT80" i="46"/>
  <c r="BE80" i="46" s="1"/>
  <c r="DS80" i="46"/>
  <c r="DR80" i="46"/>
  <c r="DQ80" i="46"/>
  <c r="DP80" i="46"/>
  <c r="DO80" i="46"/>
  <c r="AZ80" i="46" s="1"/>
  <c r="DN80" i="46"/>
  <c r="DM80" i="46"/>
  <c r="DL80" i="46"/>
  <c r="DK80" i="46"/>
  <c r="DJ80" i="46"/>
  <c r="AU80" i="46" s="1"/>
  <c r="DI80" i="46"/>
  <c r="DH80" i="46"/>
  <c r="DG80" i="46"/>
  <c r="AR80" i="46" s="1"/>
  <c r="DF80" i="46"/>
  <c r="DE80" i="46"/>
  <c r="DD80" i="46"/>
  <c r="AO80" i="46" s="1"/>
  <c r="DC80" i="46"/>
  <c r="AN80" i="46" s="1"/>
  <c r="DB80" i="46"/>
  <c r="DA80" i="46"/>
  <c r="CZ80" i="46"/>
  <c r="CY80" i="46"/>
  <c r="CX80" i="46"/>
  <c r="CW80" i="46"/>
  <c r="CV80" i="46"/>
  <c r="CU80" i="46"/>
  <c r="AF80" i="46" s="1"/>
  <c r="CT80" i="46"/>
  <c r="CS80" i="46"/>
  <c r="CR80" i="46"/>
  <c r="CQ80" i="46"/>
  <c r="CP80" i="46"/>
  <c r="AA80" i="46" s="1"/>
  <c r="CO80" i="46"/>
  <c r="CN80" i="46"/>
  <c r="Y80" i="46" s="1"/>
  <c r="CM80" i="46"/>
  <c r="CL80" i="46"/>
  <c r="W80" i="46" s="1"/>
  <c r="CK80" i="46"/>
  <c r="CJ80" i="46"/>
  <c r="CI80" i="46"/>
  <c r="T80" i="46" s="1"/>
  <c r="CH80" i="46"/>
  <c r="S80" i="46" s="1"/>
  <c r="CG80" i="46"/>
  <c r="CF80" i="46"/>
  <c r="CE80" i="46"/>
  <c r="P80" i="46" s="1"/>
  <c r="CD80" i="46"/>
  <c r="CC80" i="46"/>
  <c r="CB80" i="46"/>
  <c r="CA80" i="46"/>
  <c r="L80" i="46" s="1"/>
  <c r="BZ80" i="46"/>
  <c r="K80" i="46" s="1"/>
  <c r="BY80" i="46"/>
  <c r="BX80" i="46"/>
  <c r="I80" i="46" s="1"/>
  <c r="BW80" i="46"/>
  <c r="BV80" i="46"/>
  <c r="BU80" i="46"/>
  <c r="BT80" i="46"/>
  <c r="BS80" i="46"/>
  <c r="BO80" i="46"/>
  <c r="B80" i="46"/>
  <c r="B80" i="44" s="1"/>
  <c r="A80" i="46"/>
  <c r="A78" i="27" s="1"/>
  <c r="EF79" i="46"/>
  <c r="EE79" i="46"/>
  <c r="BP79" i="46" s="1"/>
  <c r="ED79" i="46"/>
  <c r="BO79" i="44" s="1"/>
  <c r="EC79" i="46"/>
  <c r="BN79" i="44" s="1"/>
  <c r="EB79" i="46"/>
  <c r="BM79" i="46" s="1"/>
  <c r="EA79" i="46"/>
  <c r="BL79" i="46" s="1"/>
  <c r="DZ79" i="46"/>
  <c r="DY79" i="46"/>
  <c r="DX79" i="46"/>
  <c r="DW79" i="46"/>
  <c r="DV79" i="46"/>
  <c r="DU79" i="46"/>
  <c r="DT79" i="46"/>
  <c r="BE79" i="46" s="1"/>
  <c r="DS79" i="46"/>
  <c r="DR79" i="46"/>
  <c r="DQ79" i="46"/>
  <c r="BB79" i="46" s="1"/>
  <c r="DP79" i="46"/>
  <c r="DO79" i="46"/>
  <c r="AZ79" i="46" s="1"/>
  <c r="DN79" i="46"/>
  <c r="DM79" i="46"/>
  <c r="DL79" i="46"/>
  <c r="AW79" i="44" s="1"/>
  <c r="DK79" i="46"/>
  <c r="DJ79" i="46"/>
  <c r="DI79" i="46"/>
  <c r="AT79" i="46" s="1"/>
  <c r="DH79" i="46"/>
  <c r="AS79" i="46" s="1"/>
  <c r="DG79" i="46"/>
  <c r="AR79" i="46" s="1"/>
  <c r="DF79" i="46"/>
  <c r="DE79" i="46"/>
  <c r="DD79" i="46"/>
  <c r="DC79" i="46"/>
  <c r="AN79" i="46" s="1"/>
  <c r="DB79" i="46"/>
  <c r="DA79" i="46"/>
  <c r="AL79" i="46" s="1"/>
  <c r="CZ79" i="46"/>
  <c r="CY79" i="46"/>
  <c r="AJ79" i="46" s="1"/>
  <c r="CX79" i="46"/>
  <c r="CW79" i="46"/>
  <c r="AH79" i="46" s="1"/>
  <c r="CV79" i="46"/>
  <c r="CU79" i="46"/>
  <c r="CT79" i="46"/>
  <c r="CS79" i="46"/>
  <c r="CR79" i="46"/>
  <c r="CQ79" i="46"/>
  <c r="CP79" i="46"/>
  <c r="CO79" i="46"/>
  <c r="Z79" i="46" s="1"/>
  <c r="CN79" i="46"/>
  <c r="Y79" i="46" s="1"/>
  <c r="CM79" i="46"/>
  <c r="X79" i="46" s="1"/>
  <c r="CL79" i="46"/>
  <c r="CK79" i="46"/>
  <c r="CJ79" i="46"/>
  <c r="U79" i="46" s="1"/>
  <c r="CI79" i="46"/>
  <c r="CH79" i="46"/>
  <c r="CG79" i="46"/>
  <c r="CF79" i="46"/>
  <c r="CE79" i="46"/>
  <c r="CD79" i="46"/>
  <c r="CC79" i="46"/>
  <c r="CB79" i="46"/>
  <c r="M79" i="46" s="1"/>
  <c r="CA79" i="46"/>
  <c r="BZ79" i="46"/>
  <c r="BY79" i="46"/>
  <c r="J79" i="46" s="1"/>
  <c r="BX79" i="46"/>
  <c r="BW79" i="46"/>
  <c r="H79" i="46" s="1"/>
  <c r="BV79" i="46"/>
  <c r="BU79" i="46"/>
  <c r="F79" i="46" s="1"/>
  <c r="BT79" i="46"/>
  <c r="BS79" i="46"/>
  <c r="BO79" i="46"/>
  <c r="BN79" i="46"/>
  <c r="AW79" i="46"/>
  <c r="B79" i="46"/>
  <c r="B79" i="44" s="1"/>
  <c r="A79" i="46"/>
  <c r="A77" i="27" s="1"/>
  <c r="EF78" i="46"/>
  <c r="EE78" i="46"/>
  <c r="ED78" i="46"/>
  <c r="BO78" i="44" s="1"/>
  <c r="EC78" i="46"/>
  <c r="BN78" i="44" s="1"/>
  <c r="EB78" i="46"/>
  <c r="BM78" i="44" s="1"/>
  <c r="EA78" i="46"/>
  <c r="BL78" i="44" s="1"/>
  <c r="DZ78" i="46"/>
  <c r="BK78" i="44" s="1"/>
  <c r="DY78" i="46"/>
  <c r="DX78" i="46"/>
  <c r="DW78" i="46"/>
  <c r="BH78" i="46" s="1"/>
  <c r="DV78" i="46"/>
  <c r="DU78" i="46"/>
  <c r="DT78" i="46"/>
  <c r="BE78" i="46" s="1"/>
  <c r="DS78" i="46"/>
  <c r="BD78" i="46" s="1"/>
  <c r="DR78" i="46"/>
  <c r="BC78" i="46" s="1"/>
  <c r="DQ78" i="46"/>
  <c r="DP78" i="46"/>
  <c r="BA78" i="46" s="1"/>
  <c r="DO78" i="46"/>
  <c r="AZ78" i="46" s="1"/>
  <c r="DN78" i="46"/>
  <c r="DM78" i="46"/>
  <c r="DL78" i="46"/>
  <c r="DK78" i="46"/>
  <c r="AV78" i="46" s="1"/>
  <c r="DJ78" i="46"/>
  <c r="AU78" i="46" s="1"/>
  <c r="DI78" i="46"/>
  <c r="DH78" i="46"/>
  <c r="AS78" i="46" s="1"/>
  <c r="DG78" i="46"/>
  <c r="DF78" i="46"/>
  <c r="DE78" i="46"/>
  <c r="DD78" i="46"/>
  <c r="DC78" i="46"/>
  <c r="DB78" i="46"/>
  <c r="DA78" i="46"/>
  <c r="CZ78" i="46"/>
  <c r="AK78" i="46" s="1"/>
  <c r="CY78" i="46"/>
  <c r="CX78" i="46"/>
  <c r="CW78" i="46"/>
  <c r="CV78" i="46"/>
  <c r="AG78" i="46" s="1"/>
  <c r="CU78" i="46"/>
  <c r="AF78" i="46" s="1"/>
  <c r="CT78" i="46"/>
  <c r="AE78" i="46" s="1"/>
  <c r="CS78" i="46"/>
  <c r="CR78" i="46"/>
  <c r="CQ78" i="46"/>
  <c r="CP78" i="46"/>
  <c r="CO78" i="46"/>
  <c r="CN78" i="46"/>
  <c r="CM78" i="46"/>
  <c r="X78" i="46" s="1"/>
  <c r="CL78" i="46"/>
  <c r="W78" i="46" s="1"/>
  <c r="CK78" i="46"/>
  <c r="CJ78" i="46"/>
  <c r="U78" i="46" s="1"/>
  <c r="CI78" i="46"/>
  <c r="T78" i="46" s="1"/>
  <c r="CH78" i="46"/>
  <c r="CG78" i="46"/>
  <c r="CF78" i="46"/>
  <c r="Q78" i="46" s="1"/>
  <c r="CE78" i="46"/>
  <c r="CD78" i="46"/>
  <c r="CC78" i="46"/>
  <c r="CB78" i="46"/>
  <c r="M78" i="46" s="1"/>
  <c r="CA78" i="46"/>
  <c r="BZ78" i="46"/>
  <c r="BY78" i="46"/>
  <c r="BX78" i="46"/>
  <c r="BW78" i="46"/>
  <c r="H78" i="46" s="1"/>
  <c r="BV78" i="46"/>
  <c r="G78" i="46" s="1"/>
  <c r="BU78" i="46"/>
  <c r="BT78" i="46"/>
  <c r="E78" i="46" s="1"/>
  <c r="BS78" i="46"/>
  <c r="BO78" i="46"/>
  <c r="BN78" i="46"/>
  <c r="BM78" i="46"/>
  <c r="BL78" i="46"/>
  <c r="BK78" i="46"/>
  <c r="B78" i="46"/>
  <c r="B78" i="44" s="1"/>
  <c r="A78" i="46"/>
  <c r="A76" i="27" s="1"/>
  <c r="EF77" i="46"/>
  <c r="BQ77" i="46" s="1"/>
  <c r="EE77" i="46"/>
  <c r="ED77" i="46"/>
  <c r="BO77" i="46" s="1"/>
  <c r="EC77" i="46"/>
  <c r="EB77" i="46"/>
  <c r="EA77" i="46"/>
  <c r="BL77" i="46" s="1"/>
  <c r="DZ77" i="46"/>
  <c r="DY77" i="46"/>
  <c r="BJ77" i="46" s="1"/>
  <c r="DX77" i="46"/>
  <c r="BI77" i="46" s="1"/>
  <c r="DW77" i="46"/>
  <c r="BH77" i="46" s="1"/>
  <c r="DV77" i="46"/>
  <c r="BG77" i="46" s="1"/>
  <c r="DU77" i="46"/>
  <c r="DT77" i="46"/>
  <c r="BE77" i="46" s="1"/>
  <c r="DS77" i="46"/>
  <c r="BD77" i="46" s="1"/>
  <c r="DR77" i="46"/>
  <c r="DQ77" i="46"/>
  <c r="BB77" i="46" s="1"/>
  <c r="DP77" i="46"/>
  <c r="DO77" i="46"/>
  <c r="DN77" i="46"/>
  <c r="AY77" i="46" s="1"/>
  <c r="DM77" i="46"/>
  <c r="DL77" i="46"/>
  <c r="DK77" i="46"/>
  <c r="AV77" i="46" s="1"/>
  <c r="DJ77" i="46"/>
  <c r="DI77" i="46"/>
  <c r="DH77" i="46"/>
  <c r="DG77" i="46"/>
  <c r="DF77" i="46"/>
  <c r="AQ77" i="46" s="1"/>
  <c r="DE77" i="46"/>
  <c r="AP77" i="46" s="1"/>
  <c r="DD77" i="46"/>
  <c r="AO77" i="46" s="1"/>
  <c r="DC77" i="46"/>
  <c r="DB77" i="46"/>
  <c r="AM77" i="46" s="1"/>
  <c r="DA77" i="46"/>
  <c r="AL77" i="46" s="1"/>
  <c r="CZ77" i="46"/>
  <c r="AK77" i="46" s="1"/>
  <c r="CY77" i="46"/>
  <c r="AJ77" i="46" s="1"/>
  <c r="CX77" i="46"/>
  <c r="AI77" i="46" s="1"/>
  <c r="CW77" i="46"/>
  <c r="CV77" i="46"/>
  <c r="AG77" i="46" s="1"/>
  <c r="CU77" i="46"/>
  <c r="AF77" i="46" s="1"/>
  <c r="CT77" i="46"/>
  <c r="CS77" i="46"/>
  <c r="CR77" i="46"/>
  <c r="AC77" i="46" s="1"/>
  <c r="CQ77" i="46"/>
  <c r="AB77" i="46" s="1"/>
  <c r="CP77" i="46"/>
  <c r="AA77" i="46" s="1"/>
  <c r="CO77" i="46"/>
  <c r="Z77" i="46" s="1"/>
  <c r="CN77" i="46"/>
  <c r="CM77" i="46"/>
  <c r="CL77" i="46"/>
  <c r="CK77" i="46"/>
  <c r="V77" i="46" s="1"/>
  <c r="CJ77" i="46"/>
  <c r="U77" i="46" s="1"/>
  <c r="CI77" i="46"/>
  <c r="CH77" i="46"/>
  <c r="S77" i="46" s="1"/>
  <c r="CG77" i="46"/>
  <c r="CF77" i="46"/>
  <c r="CE77" i="46"/>
  <c r="P77" i="46" s="1"/>
  <c r="CD77" i="46"/>
  <c r="CC77" i="46"/>
  <c r="N77" i="46" s="1"/>
  <c r="CB77" i="46"/>
  <c r="CA77" i="46"/>
  <c r="BZ77" i="46"/>
  <c r="K77" i="46" s="1"/>
  <c r="BY77" i="46"/>
  <c r="BX77" i="46"/>
  <c r="I77" i="46" s="1"/>
  <c r="BW77" i="46"/>
  <c r="BV77" i="46"/>
  <c r="BU77" i="46"/>
  <c r="F77" i="46" s="1"/>
  <c r="BT77" i="46"/>
  <c r="BS77" i="46"/>
  <c r="D77" i="46" s="1"/>
  <c r="B77" i="46"/>
  <c r="B77" i="44" s="1"/>
  <c r="A77" i="46"/>
  <c r="A75" i="27" s="1"/>
  <c r="EF76" i="46"/>
  <c r="BQ76" i="46" s="1"/>
  <c r="EE76" i="46"/>
  <c r="ED76" i="46"/>
  <c r="EC76" i="46"/>
  <c r="EB76" i="46"/>
  <c r="BM76" i="46" s="1"/>
  <c r="EA76" i="46"/>
  <c r="BL76" i="46" s="1"/>
  <c r="DZ76" i="46"/>
  <c r="DY76" i="46"/>
  <c r="BJ76" i="46" s="1"/>
  <c r="DX76" i="46"/>
  <c r="DW76" i="46"/>
  <c r="BH76" i="46" s="1"/>
  <c r="DV76" i="46"/>
  <c r="DU76" i="46"/>
  <c r="DT76" i="46"/>
  <c r="BE76" i="46" s="1"/>
  <c r="DS76" i="46"/>
  <c r="DR76" i="46"/>
  <c r="BC76" i="46" s="1"/>
  <c r="DQ76" i="46"/>
  <c r="DP76" i="46"/>
  <c r="BA76" i="46" s="1"/>
  <c r="DO76" i="46"/>
  <c r="AZ76" i="46" s="1"/>
  <c r="DN76" i="46"/>
  <c r="DM76" i="46"/>
  <c r="DL76" i="46"/>
  <c r="DK76" i="46"/>
  <c r="AV76" i="46" s="1"/>
  <c r="DJ76" i="46"/>
  <c r="DI76" i="46"/>
  <c r="DH76" i="46"/>
  <c r="AS76" i="46" s="1"/>
  <c r="DG76" i="46"/>
  <c r="AR76" i="46" s="1"/>
  <c r="DF76" i="46"/>
  <c r="AQ76" i="44" s="1"/>
  <c r="DE76" i="46"/>
  <c r="AP76" i="46" s="1"/>
  <c r="DD76" i="46"/>
  <c r="AO76" i="46" s="1"/>
  <c r="DC76" i="46"/>
  <c r="DB76" i="46"/>
  <c r="DA76" i="46"/>
  <c r="AL76" i="46" s="1"/>
  <c r="CZ76" i="46"/>
  <c r="CY76" i="46"/>
  <c r="AJ76" i="46" s="1"/>
  <c r="CX76" i="46"/>
  <c r="CW76" i="46"/>
  <c r="CV76" i="46"/>
  <c r="AG76" i="46" s="1"/>
  <c r="CU76" i="46"/>
  <c r="AF76" i="46" s="1"/>
  <c r="CT76" i="46"/>
  <c r="CS76" i="46"/>
  <c r="AD76" i="46" s="1"/>
  <c r="CR76" i="46"/>
  <c r="AC76" i="46" s="1"/>
  <c r="CQ76" i="46"/>
  <c r="CP76" i="46"/>
  <c r="CO76" i="46"/>
  <c r="CN76" i="46"/>
  <c r="CM76" i="46"/>
  <c r="X76" i="46" s="1"/>
  <c r="CL76" i="46"/>
  <c r="W76" i="46" s="1"/>
  <c r="CK76" i="46"/>
  <c r="V76" i="46" s="1"/>
  <c r="CJ76" i="46"/>
  <c r="CI76" i="46"/>
  <c r="T76" i="46" s="1"/>
  <c r="CH76" i="46"/>
  <c r="CG76" i="46"/>
  <c r="CF76" i="46"/>
  <c r="CE76" i="46"/>
  <c r="CD76" i="46"/>
  <c r="CC76" i="46"/>
  <c r="CB76" i="46"/>
  <c r="CA76" i="46"/>
  <c r="BZ76" i="46"/>
  <c r="BY76" i="46"/>
  <c r="J76" i="46" s="1"/>
  <c r="BX76" i="46"/>
  <c r="BW76" i="46"/>
  <c r="H76" i="46" s="1"/>
  <c r="BV76" i="46"/>
  <c r="BU76" i="46"/>
  <c r="F76" i="46" s="1"/>
  <c r="BT76" i="46"/>
  <c r="E76" i="46" s="1"/>
  <c r="BS76" i="46"/>
  <c r="D76" i="46" s="1"/>
  <c r="B76" i="46"/>
  <c r="B76" i="44" s="1"/>
  <c r="A76" i="46"/>
  <c r="EF75" i="46"/>
  <c r="EE75" i="46"/>
  <c r="BP75" i="46" s="1"/>
  <c r="ED75" i="46"/>
  <c r="EC75" i="46"/>
  <c r="BN75" i="46" s="1"/>
  <c r="EB75" i="46"/>
  <c r="EA75" i="46"/>
  <c r="DZ75" i="46"/>
  <c r="BK75" i="46" s="1"/>
  <c r="DY75" i="46"/>
  <c r="BJ75" i="46" s="1"/>
  <c r="DX75" i="46"/>
  <c r="DW75" i="46"/>
  <c r="BH75" i="46" s="1"/>
  <c r="DV75" i="46"/>
  <c r="BG75" i="46" s="1"/>
  <c r="DU75" i="46"/>
  <c r="DT75" i="46"/>
  <c r="BE75" i="46" s="1"/>
  <c r="DS75" i="46"/>
  <c r="DR75" i="46"/>
  <c r="DQ75" i="46"/>
  <c r="DP75" i="46"/>
  <c r="BA75" i="46" s="1"/>
  <c r="DO75" i="46"/>
  <c r="DN75" i="46"/>
  <c r="DM75" i="46"/>
  <c r="AX75" i="46" s="1"/>
  <c r="DL75" i="46"/>
  <c r="DK75" i="46"/>
  <c r="DJ75" i="46"/>
  <c r="DI75" i="46"/>
  <c r="AT75" i="46" s="1"/>
  <c r="DH75" i="46"/>
  <c r="DG75" i="46"/>
  <c r="DF75" i="46"/>
  <c r="DE75" i="46"/>
  <c r="AP75" i="46" s="1"/>
  <c r="DD75" i="46"/>
  <c r="AO75" i="46" s="1"/>
  <c r="DC75" i="46"/>
  <c r="DB75" i="46"/>
  <c r="DA75" i="46"/>
  <c r="CZ75" i="46"/>
  <c r="CY75" i="46"/>
  <c r="CX75" i="46"/>
  <c r="AI75" i="46" s="1"/>
  <c r="CW75" i="46"/>
  <c r="CV75" i="46"/>
  <c r="AG75" i="46" s="1"/>
  <c r="CU75" i="46"/>
  <c r="CT75" i="46"/>
  <c r="CS75" i="46"/>
  <c r="CR75" i="46"/>
  <c r="CQ75" i="46"/>
  <c r="CP75" i="46"/>
  <c r="AA75" i="46" s="1"/>
  <c r="CO75" i="46"/>
  <c r="Z75" i="46" s="1"/>
  <c r="CN75" i="46"/>
  <c r="CM75" i="46"/>
  <c r="CL75" i="46"/>
  <c r="CK75" i="46"/>
  <c r="CJ75" i="46"/>
  <c r="U75" i="46" s="1"/>
  <c r="CI75" i="46"/>
  <c r="CH75" i="46"/>
  <c r="S75" i="46" s="1"/>
  <c r="CG75" i="46"/>
  <c r="CF75" i="46"/>
  <c r="Q75" i="46" s="1"/>
  <c r="CE75" i="46"/>
  <c r="CD75" i="46"/>
  <c r="O75" i="46" s="1"/>
  <c r="CC75" i="46"/>
  <c r="CB75" i="46"/>
  <c r="M75" i="46" s="1"/>
  <c r="CA75" i="46"/>
  <c r="L75" i="46" s="1"/>
  <c r="BZ75" i="46"/>
  <c r="K75" i="46" s="1"/>
  <c r="BY75" i="46"/>
  <c r="BX75" i="46"/>
  <c r="I75" i="46" s="1"/>
  <c r="BW75" i="46"/>
  <c r="BV75" i="46"/>
  <c r="BU75" i="46"/>
  <c r="BT75" i="46"/>
  <c r="BS75" i="46"/>
  <c r="D75" i="46" s="1"/>
  <c r="B75" i="46"/>
  <c r="B75" i="44" s="1"/>
  <c r="A75" i="46"/>
  <c r="A73" i="27" s="1"/>
  <c r="EF74" i="46"/>
  <c r="EE74" i="46"/>
  <c r="ED74" i="46"/>
  <c r="BO74" i="44" s="1"/>
  <c r="EC74" i="46"/>
  <c r="BN74" i="44" s="1"/>
  <c r="EB74" i="46"/>
  <c r="BM74" i="44" s="1"/>
  <c r="EA74" i="46"/>
  <c r="BL74" i="44" s="1"/>
  <c r="DZ74" i="46"/>
  <c r="BK74" i="44" s="1"/>
  <c r="DY74" i="46"/>
  <c r="BJ74" i="46" s="1"/>
  <c r="DX74" i="46"/>
  <c r="BI74" i="46" s="1"/>
  <c r="DW74" i="46"/>
  <c r="DV74" i="46"/>
  <c r="DU74" i="46"/>
  <c r="DT74" i="46"/>
  <c r="BE74" i="46" s="1"/>
  <c r="DS74" i="46"/>
  <c r="DR74" i="46"/>
  <c r="DQ74" i="46"/>
  <c r="DP74" i="46"/>
  <c r="DO74" i="46"/>
  <c r="DN74" i="46"/>
  <c r="AY74" i="46" s="1"/>
  <c r="DM74" i="46"/>
  <c r="AX74" i="46" s="1"/>
  <c r="DL74" i="46"/>
  <c r="AW74" i="46" s="1"/>
  <c r="DK74" i="46"/>
  <c r="AV74" i="46" s="1"/>
  <c r="DJ74" i="46"/>
  <c r="AU74" i="46" s="1"/>
  <c r="DI74" i="46"/>
  <c r="AT74" i="46" s="1"/>
  <c r="DH74" i="46"/>
  <c r="AS74" i="46" s="1"/>
  <c r="DG74" i="46"/>
  <c r="DF74" i="46"/>
  <c r="DE74" i="46"/>
  <c r="DD74" i="46"/>
  <c r="AO74" i="46" s="1"/>
  <c r="DC74" i="46"/>
  <c r="DB74" i="46"/>
  <c r="DA74" i="46"/>
  <c r="CZ74" i="46"/>
  <c r="AK74" i="46" s="1"/>
  <c r="CY74" i="46"/>
  <c r="CX74" i="46"/>
  <c r="AI74" i="46" s="1"/>
  <c r="CW74" i="46"/>
  <c r="CV74" i="46"/>
  <c r="AG74" i="46" s="1"/>
  <c r="CU74" i="46"/>
  <c r="CT74" i="46"/>
  <c r="AE74" i="46" s="1"/>
  <c r="CS74" i="46"/>
  <c r="AD74" i="46" s="1"/>
  <c r="CR74" i="46"/>
  <c r="CQ74" i="46"/>
  <c r="CP74" i="46"/>
  <c r="CO74" i="46"/>
  <c r="CN74" i="46"/>
  <c r="Y74" i="46" s="1"/>
  <c r="CM74" i="46"/>
  <c r="X74" i="46" s="1"/>
  <c r="CL74" i="46"/>
  <c r="CK74" i="46"/>
  <c r="CJ74" i="46"/>
  <c r="U74" i="46" s="1"/>
  <c r="CI74" i="46"/>
  <c r="CH74" i="46"/>
  <c r="CG74" i="46"/>
  <c r="R74" i="46" s="1"/>
  <c r="CF74" i="46"/>
  <c r="Q74" i="46" s="1"/>
  <c r="CE74" i="46"/>
  <c r="P74" i="46" s="1"/>
  <c r="CD74" i="46"/>
  <c r="CC74" i="46"/>
  <c r="CB74" i="46"/>
  <c r="M74" i="46" s="1"/>
  <c r="CA74" i="46"/>
  <c r="BZ74" i="46"/>
  <c r="BY74" i="46"/>
  <c r="BX74" i="46"/>
  <c r="I74" i="46" s="1"/>
  <c r="BW74" i="46"/>
  <c r="H74" i="46" s="1"/>
  <c r="BV74" i="46"/>
  <c r="BU74" i="46"/>
  <c r="BT74" i="46"/>
  <c r="BS74" i="46"/>
  <c r="BO74" i="46"/>
  <c r="BN74" i="46"/>
  <c r="BM74" i="46"/>
  <c r="BL74" i="46"/>
  <c r="BK74" i="46"/>
  <c r="B74" i="46"/>
  <c r="B74" i="44" s="1"/>
  <c r="A74" i="46"/>
  <c r="A72" i="27" s="1"/>
  <c r="EF73" i="46"/>
  <c r="EE73" i="46"/>
  <c r="ED73" i="46"/>
  <c r="EC73" i="46"/>
  <c r="BN73" i="46" s="1"/>
  <c r="EB73" i="46"/>
  <c r="BM73" i="46" s="1"/>
  <c r="EA73" i="46"/>
  <c r="DZ73" i="46"/>
  <c r="BK73" i="46" s="1"/>
  <c r="DY73" i="46"/>
  <c r="BJ73" i="46" s="1"/>
  <c r="DX73" i="46"/>
  <c r="DW73" i="46"/>
  <c r="DV73" i="46"/>
  <c r="DU73" i="46"/>
  <c r="BF73" i="46" s="1"/>
  <c r="DT73" i="46"/>
  <c r="DS73" i="46"/>
  <c r="BD73" i="46" s="1"/>
  <c r="DR73" i="46"/>
  <c r="DQ73" i="46"/>
  <c r="BB73" i="46" s="1"/>
  <c r="DP73" i="46"/>
  <c r="DO73" i="46"/>
  <c r="AZ73" i="46" s="1"/>
  <c r="DN73" i="46"/>
  <c r="DM73" i="46"/>
  <c r="DL73" i="46"/>
  <c r="AW73" i="46" s="1"/>
  <c r="DK73" i="46"/>
  <c r="DJ73" i="46"/>
  <c r="DI73" i="46"/>
  <c r="AT73" i="46" s="1"/>
  <c r="DH73" i="46"/>
  <c r="DG73" i="46"/>
  <c r="AR73" i="46" s="1"/>
  <c r="DF73" i="46"/>
  <c r="AQ73" i="46" s="1"/>
  <c r="DE73" i="46"/>
  <c r="AP73" i="46" s="1"/>
  <c r="DD73" i="46"/>
  <c r="AO73" i="46" s="1"/>
  <c r="DC73" i="46"/>
  <c r="AN73" i="46" s="1"/>
  <c r="DB73" i="46"/>
  <c r="DA73" i="46"/>
  <c r="CZ73" i="46"/>
  <c r="CY73" i="46"/>
  <c r="CX73" i="46"/>
  <c r="CW73" i="46"/>
  <c r="AH73" i="46" s="1"/>
  <c r="CV73" i="46"/>
  <c r="CU73" i="46"/>
  <c r="CT73" i="46"/>
  <c r="AE73" i="46" s="1"/>
  <c r="CS73" i="46"/>
  <c r="AD73" i="46" s="1"/>
  <c r="CR73" i="46"/>
  <c r="CQ73" i="46"/>
  <c r="CP73" i="46"/>
  <c r="CO73" i="46"/>
  <c r="Z73" i="46" s="1"/>
  <c r="CN73" i="46"/>
  <c r="Y73" i="46" s="1"/>
  <c r="CM73" i="46"/>
  <c r="X73" i="46" s="1"/>
  <c r="CL73" i="46"/>
  <c r="W73" i="46" s="1"/>
  <c r="CK73" i="46"/>
  <c r="CJ73" i="46"/>
  <c r="CI73" i="46"/>
  <c r="T73" i="46" s="1"/>
  <c r="CH73" i="46"/>
  <c r="CG73" i="46"/>
  <c r="CF73" i="46"/>
  <c r="Q73" i="46" s="1"/>
  <c r="CE73" i="46"/>
  <c r="CD73" i="46"/>
  <c r="CC73" i="46"/>
  <c r="N73" i="46" s="1"/>
  <c r="CB73" i="46"/>
  <c r="CA73" i="46"/>
  <c r="BZ73" i="46"/>
  <c r="K73" i="46" s="1"/>
  <c r="BY73" i="46"/>
  <c r="BX73" i="46"/>
  <c r="BW73" i="46"/>
  <c r="BV73" i="46"/>
  <c r="BU73" i="46"/>
  <c r="BT73" i="46"/>
  <c r="BS73" i="46"/>
  <c r="D73" i="46" s="1"/>
  <c r="B73" i="46"/>
  <c r="B73" i="44" s="1"/>
  <c r="A73" i="46"/>
  <c r="EF72" i="46"/>
  <c r="EE72" i="46"/>
  <c r="BP72" i="46" s="1"/>
  <c r="ED72" i="46"/>
  <c r="BO72" i="44" s="1"/>
  <c r="EC72" i="46"/>
  <c r="BN72" i="46" s="1"/>
  <c r="EB72" i="46"/>
  <c r="BM72" i="46" s="1"/>
  <c r="EA72" i="46"/>
  <c r="DZ72" i="46"/>
  <c r="BK72" i="46" s="1"/>
  <c r="DY72" i="46"/>
  <c r="BJ72" i="46" s="1"/>
  <c r="DX72" i="46"/>
  <c r="BI72" i="46" s="1"/>
  <c r="DW72" i="46"/>
  <c r="BH72" i="46" s="1"/>
  <c r="DV72" i="46"/>
  <c r="DU72" i="46"/>
  <c r="DT72" i="46"/>
  <c r="BE72" i="46" s="1"/>
  <c r="DS72" i="46"/>
  <c r="DR72" i="46"/>
  <c r="BC72" i="46" s="1"/>
  <c r="DQ72" i="46"/>
  <c r="DP72" i="46"/>
  <c r="BA72" i="46" s="1"/>
  <c r="DO72" i="46"/>
  <c r="AZ72" i="46" s="1"/>
  <c r="DN72" i="46"/>
  <c r="AY72" i="46" s="1"/>
  <c r="DM72" i="46"/>
  <c r="AX72" i="46" s="1"/>
  <c r="DL72" i="46"/>
  <c r="AW72" i="46" s="1"/>
  <c r="DK72" i="46"/>
  <c r="DJ72" i="46"/>
  <c r="AU72" i="46" s="1"/>
  <c r="DI72" i="46"/>
  <c r="DH72" i="46"/>
  <c r="DG72" i="46"/>
  <c r="DF72" i="46"/>
  <c r="DE72" i="46"/>
  <c r="DD72" i="46"/>
  <c r="AO72" i="46" s="1"/>
  <c r="DC72" i="46"/>
  <c r="DB72" i="46"/>
  <c r="AM72" i="46" s="1"/>
  <c r="DA72" i="46"/>
  <c r="CZ72" i="46"/>
  <c r="AK72" i="46" s="1"/>
  <c r="CY72" i="46"/>
  <c r="CX72" i="46"/>
  <c r="CW72" i="46"/>
  <c r="AH72" i="46" s="1"/>
  <c r="CV72" i="46"/>
  <c r="AG72" i="46" s="1"/>
  <c r="CU72" i="46"/>
  <c r="CT72" i="46"/>
  <c r="AE72" i="46" s="1"/>
  <c r="CS72" i="46"/>
  <c r="CR72" i="46"/>
  <c r="CQ72" i="46"/>
  <c r="CP72" i="46"/>
  <c r="CO72" i="46"/>
  <c r="CN72" i="46"/>
  <c r="Y72" i="46" s="1"/>
  <c r="CM72" i="46"/>
  <c r="CL72" i="46"/>
  <c r="CK72" i="46"/>
  <c r="V72" i="46" s="1"/>
  <c r="CJ72" i="46"/>
  <c r="U72" i="46" s="1"/>
  <c r="CI72" i="46"/>
  <c r="CH72" i="46"/>
  <c r="CG72" i="46"/>
  <c r="R72" i="46" s="1"/>
  <c r="CF72" i="46"/>
  <c r="Q72" i="46" s="1"/>
  <c r="CE72" i="46"/>
  <c r="CD72" i="46"/>
  <c r="O72" i="46" s="1"/>
  <c r="CC72" i="46"/>
  <c r="CB72" i="46"/>
  <c r="M72" i="46" s="1"/>
  <c r="CA72" i="46"/>
  <c r="L72" i="46" s="1"/>
  <c r="BZ72" i="46"/>
  <c r="K72" i="46" s="1"/>
  <c r="BY72" i="46"/>
  <c r="J72" i="46" s="1"/>
  <c r="BX72" i="46"/>
  <c r="I72" i="46" s="1"/>
  <c r="BW72" i="46"/>
  <c r="H72" i="46" s="1"/>
  <c r="BV72" i="46"/>
  <c r="G72" i="46" s="1"/>
  <c r="BU72" i="46"/>
  <c r="F72" i="46" s="1"/>
  <c r="BT72" i="46"/>
  <c r="BS72" i="46"/>
  <c r="B72" i="46"/>
  <c r="B72" i="44" s="1"/>
  <c r="A72" i="46"/>
  <c r="A70" i="27" s="1"/>
  <c r="EF71" i="46"/>
  <c r="EE71" i="46"/>
  <c r="BP71" i="46" s="1"/>
  <c r="ED71" i="46"/>
  <c r="EC71" i="46"/>
  <c r="EB71" i="46"/>
  <c r="BM71" i="46" s="1"/>
  <c r="EA71" i="46"/>
  <c r="BL71" i="46" s="1"/>
  <c r="DZ71" i="46"/>
  <c r="BK71" i="46" s="1"/>
  <c r="DY71" i="46"/>
  <c r="DX71" i="46"/>
  <c r="DW71" i="46"/>
  <c r="BH71" i="46" s="1"/>
  <c r="DV71" i="46"/>
  <c r="BG71" i="46" s="1"/>
  <c r="DU71" i="46"/>
  <c r="DT71" i="46"/>
  <c r="BE71" i="46" s="1"/>
  <c r="DS71" i="46"/>
  <c r="DR71" i="46"/>
  <c r="BC71" i="46" s="1"/>
  <c r="DQ71" i="46"/>
  <c r="DP71" i="46"/>
  <c r="DO71" i="46"/>
  <c r="DN71" i="46"/>
  <c r="DM71" i="46"/>
  <c r="AX71" i="46" s="1"/>
  <c r="DL71" i="46"/>
  <c r="DK71" i="46"/>
  <c r="AV71" i="46" s="1"/>
  <c r="DJ71" i="46"/>
  <c r="DI71" i="46"/>
  <c r="DH71" i="46"/>
  <c r="DG71" i="46"/>
  <c r="DF71" i="46"/>
  <c r="AQ71" i="46" s="1"/>
  <c r="DE71" i="46"/>
  <c r="DD71" i="46"/>
  <c r="AO71" i="46" s="1"/>
  <c r="DC71" i="46"/>
  <c r="DB71" i="46"/>
  <c r="AM71" i="46" s="1"/>
  <c r="DA71" i="46"/>
  <c r="CZ71" i="46"/>
  <c r="CY71" i="46"/>
  <c r="CX71" i="46"/>
  <c r="AI71" i="46" s="1"/>
  <c r="CW71" i="46"/>
  <c r="CV71" i="46"/>
  <c r="CU71" i="46"/>
  <c r="CT71" i="46"/>
  <c r="CS71" i="46"/>
  <c r="CR71" i="46"/>
  <c r="CQ71" i="46"/>
  <c r="AB71" i="46" s="1"/>
  <c r="CP71" i="46"/>
  <c r="AA71" i="46" s="1"/>
  <c r="CO71" i="46"/>
  <c r="Z71" i="46" s="1"/>
  <c r="CN71" i="46"/>
  <c r="CM71" i="46"/>
  <c r="CL71" i="46"/>
  <c r="W71" i="46" s="1"/>
  <c r="CK71" i="46"/>
  <c r="CJ71" i="46"/>
  <c r="U71" i="46" s="1"/>
  <c r="CI71" i="46"/>
  <c r="CH71" i="46"/>
  <c r="S71" i="46" s="1"/>
  <c r="CG71" i="46"/>
  <c r="CF71" i="46"/>
  <c r="Q71" i="46" s="1"/>
  <c r="CE71" i="46"/>
  <c r="CD71" i="46"/>
  <c r="O71" i="46" s="1"/>
  <c r="CC71" i="46"/>
  <c r="CB71" i="46"/>
  <c r="M71" i="46" s="1"/>
  <c r="CA71" i="46"/>
  <c r="L71" i="46" s="1"/>
  <c r="BZ71" i="46"/>
  <c r="K71" i="46" s="1"/>
  <c r="BY71" i="46"/>
  <c r="BX71" i="46"/>
  <c r="BW71" i="46"/>
  <c r="H71" i="46" s="1"/>
  <c r="BV71" i="46"/>
  <c r="G71" i="46" s="1"/>
  <c r="BU71" i="46"/>
  <c r="BT71" i="46"/>
  <c r="E71" i="46" s="1"/>
  <c r="BS71" i="46"/>
  <c r="D71" i="46" s="1"/>
  <c r="B71" i="46"/>
  <c r="B71" i="44" s="1"/>
  <c r="A71" i="46"/>
  <c r="A71" i="44" s="1"/>
  <c r="EF70" i="46"/>
  <c r="EE70" i="46"/>
  <c r="ED70" i="46"/>
  <c r="BO70" i="44" s="1"/>
  <c r="EC70" i="46"/>
  <c r="BN70" i="44" s="1"/>
  <c r="EB70" i="46"/>
  <c r="BM70" i="44" s="1"/>
  <c r="EA70" i="46"/>
  <c r="BL70" i="44" s="1"/>
  <c r="DZ70" i="46"/>
  <c r="BK70" i="44" s="1"/>
  <c r="DY70" i="46"/>
  <c r="DX70" i="46"/>
  <c r="BI70" i="46" s="1"/>
  <c r="DW70" i="46"/>
  <c r="BH70" i="46" s="1"/>
  <c r="DV70" i="46"/>
  <c r="BG70" i="46" s="1"/>
  <c r="DU70" i="46"/>
  <c r="DT70" i="46"/>
  <c r="DS70" i="46"/>
  <c r="DR70" i="46"/>
  <c r="DQ70" i="46"/>
  <c r="BB70" i="46" s="1"/>
  <c r="DP70" i="46"/>
  <c r="DO70" i="46"/>
  <c r="AZ70" i="46" s="1"/>
  <c r="DN70" i="46"/>
  <c r="AY70" i="46" s="1"/>
  <c r="DM70" i="46"/>
  <c r="DL70" i="46"/>
  <c r="DK70" i="46"/>
  <c r="AV70" i="46" s="1"/>
  <c r="DJ70" i="46"/>
  <c r="DI70" i="46"/>
  <c r="DH70" i="46"/>
  <c r="DG70" i="46"/>
  <c r="AR70" i="46" s="1"/>
  <c r="DF70" i="46"/>
  <c r="AQ70" i="46" s="1"/>
  <c r="DE70" i="46"/>
  <c r="DD70" i="46"/>
  <c r="AO70" i="46" s="1"/>
  <c r="DC70" i="46"/>
  <c r="DB70" i="46"/>
  <c r="AM70" i="46" s="1"/>
  <c r="DA70" i="46"/>
  <c r="CZ70" i="46"/>
  <c r="AK70" i="46" s="1"/>
  <c r="CY70" i="46"/>
  <c r="CX70" i="46"/>
  <c r="CW70" i="46"/>
  <c r="CV70" i="46"/>
  <c r="CU70" i="46"/>
  <c r="CT70" i="46"/>
  <c r="AE70" i="46" s="1"/>
  <c r="CS70" i="46"/>
  <c r="CR70" i="46"/>
  <c r="CQ70" i="46"/>
  <c r="AB70" i="46" s="1"/>
  <c r="CP70" i="46"/>
  <c r="AA70" i="46" s="1"/>
  <c r="CO70" i="46"/>
  <c r="CN70" i="46"/>
  <c r="CM70" i="46"/>
  <c r="CL70" i="46"/>
  <c r="CK70" i="46"/>
  <c r="CJ70" i="46"/>
  <c r="U70" i="46" s="1"/>
  <c r="CI70" i="46"/>
  <c r="T70" i="46" s="1"/>
  <c r="CH70" i="46"/>
  <c r="S70" i="46" s="1"/>
  <c r="CG70" i="46"/>
  <c r="CF70" i="46"/>
  <c r="Q70" i="46" s="1"/>
  <c r="CE70" i="46"/>
  <c r="CD70" i="46"/>
  <c r="CC70" i="46"/>
  <c r="N70" i="46" s="1"/>
  <c r="CB70" i="46"/>
  <c r="M70" i="46" s="1"/>
  <c r="CA70" i="46"/>
  <c r="BZ70" i="46"/>
  <c r="K70" i="46" s="1"/>
  <c r="BY70" i="46"/>
  <c r="BX70" i="46"/>
  <c r="BW70" i="46"/>
  <c r="H70" i="46" s="1"/>
  <c r="BV70" i="46"/>
  <c r="G70" i="46" s="1"/>
  <c r="BU70" i="46"/>
  <c r="BT70" i="46"/>
  <c r="E70" i="46" s="1"/>
  <c r="BS70" i="46"/>
  <c r="BO70" i="46"/>
  <c r="BN70" i="46"/>
  <c r="BM70" i="46"/>
  <c r="BL70" i="46"/>
  <c r="B70" i="46"/>
  <c r="B70" i="44" s="1"/>
  <c r="A70" i="46"/>
  <c r="A68" i="27" s="1"/>
  <c r="EF69" i="46"/>
  <c r="BQ69" i="46" s="1"/>
  <c r="EE69" i="46"/>
  <c r="BP69" i="46" s="1"/>
  <c r="ED69" i="46"/>
  <c r="EC69" i="46"/>
  <c r="EB69" i="46"/>
  <c r="EA69" i="46"/>
  <c r="DZ69" i="46"/>
  <c r="DY69" i="46"/>
  <c r="BJ69" i="46" s="1"/>
  <c r="DX69" i="46"/>
  <c r="DW69" i="46"/>
  <c r="DV69" i="46"/>
  <c r="DU69" i="46"/>
  <c r="DT69" i="46"/>
  <c r="DS69" i="46"/>
  <c r="BD69" i="46" s="1"/>
  <c r="DR69" i="46"/>
  <c r="BC69" i="46" s="1"/>
  <c r="DQ69" i="46"/>
  <c r="DP69" i="46"/>
  <c r="DO69" i="46"/>
  <c r="AZ69" i="46" s="1"/>
  <c r="DN69" i="46"/>
  <c r="DM69" i="46"/>
  <c r="DL69" i="46"/>
  <c r="DK69" i="46"/>
  <c r="DJ69" i="46"/>
  <c r="DI69" i="46"/>
  <c r="AT69" i="46" s="1"/>
  <c r="DH69" i="46"/>
  <c r="AS69" i="46" s="1"/>
  <c r="DG69" i="46"/>
  <c r="AR69" i="46" s="1"/>
  <c r="DF69" i="46"/>
  <c r="DE69" i="46"/>
  <c r="AP69" i="46" s="1"/>
  <c r="DD69" i="46"/>
  <c r="AO69" i="46" s="1"/>
  <c r="DC69" i="46"/>
  <c r="DB69" i="46"/>
  <c r="DA69" i="46"/>
  <c r="CZ69" i="46"/>
  <c r="CY69" i="46"/>
  <c r="CX69" i="46"/>
  <c r="CW69" i="46"/>
  <c r="CV69" i="46"/>
  <c r="AG69" i="46" s="1"/>
  <c r="CU69" i="46"/>
  <c r="AF69" i="46" s="1"/>
  <c r="CT69" i="46"/>
  <c r="CS69" i="46"/>
  <c r="CR69" i="46"/>
  <c r="AC69" i="46" s="1"/>
  <c r="CQ69" i="46"/>
  <c r="CP69" i="46"/>
  <c r="CO69" i="46"/>
  <c r="Z69" i="46" s="1"/>
  <c r="CN69" i="46"/>
  <c r="CM69" i="46"/>
  <c r="CL69" i="46"/>
  <c r="W69" i="46" s="1"/>
  <c r="CK69" i="46"/>
  <c r="V69" i="46" s="1"/>
  <c r="CJ69" i="46"/>
  <c r="CI69" i="46"/>
  <c r="T69" i="46" s="1"/>
  <c r="CH69" i="46"/>
  <c r="CG69" i="46"/>
  <c r="R69" i="46" s="1"/>
  <c r="CF69" i="46"/>
  <c r="CE69" i="46"/>
  <c r="P69" i="46" s="1"/>
  <c r="CD69" i="46"/>
  <c r="O69" i="46" s="1"/>
  <c r="CC69" i="46"/>
  <c r="CB69" i="46"/>
  <c r="CA69" i="46"/>
  <c r="L69" i="46" s="1"/>
  <c r="BZ69" i="46"/>
  <c r="BY69" i="46"/>
  <c r="BX69" i="46"/>
  <c r="I69" i="46" s="1"/>
  <c r="BW69" i="46"/>
  <c r="BV69" i="46"/>
  <c r="BU69" i="46"/>
  <c r="BT69" i="46"/>
  <c r="E69" i="46" s="1"/>
  <c r="BS69" i="46"/>
  <c r="B69" i="46"/>
  <c r="B69" i="44" s="1"/>
  <c r="A69" i="46"/>
  <c r="C69" i="46" s="1"/>
  <c r="C69" i="44" s="1"/>
  <c r="EF68" i="46"/>
  <c r="BQ68" i="46" s="1"/>
  <c r="EE68" i="46"/>
  <c r="ED68" i="46"/>
  <c r="BO68" i="44" s="1"/>
  <c r="EC68" i="46"/>
  <c r="EB68" i="46"/>
  <c r="EA68" i="46"/>
  <c r="BL68" i="46" s="1"/>
  <c r="DZ68" i="46"/>
  <c r="DY68" i="46"/>
  <c r="DX68" i="46"/>
  <c r="BI68" i="46" s="1"/>
  <c r="DW68" i="46"/>
  <c r="BH68" i="46" s="1"/>
  <c r="DV68" i="46"/>
  <c r="DU68" i="46"/>
  <c r="DT68" i="46"/>
  <c r="BE68" i="46" s="1"/>
  <c r="DS68" i="46"/>
  <c r="DR68" i="46"/>
  <c r="DQ68" i="46"/>
  <c r="DP68" i="46"/>
  <c r="BA68" i="46" s="1"/>
  <c r="DO68" i="46"/>
  <c r="DN68" i="46"/>
  <c r="AY68" i="46" s="1"/>
  <c r="DM68" i="46"/>
  <c r="AX68" i="46" s="1"/>
  <c r="DL68" i="46"/>
  <c r="AW68" i="46" s="1"/>
  <c r="DK68" i="46"/>
  <c r="DJ68" i="46"/>
  <c r="DI68" i="46"/>
  <c r="DH68" i="46"/>
  <c r="DG68" i="46"/>
  <c r="DF68" i="46"/>
  <c r="AQ68" i="46" s="1"/>
  <c r="DE68" i="46"/>
  <c r="DD68" i="46"/>
  <c r="AO68" i="46" s="1"/>
  <c r="DC68" i="46"/>
  <c r="AN68" i="46" s="1"/>
  <c r="DB68" i="46"/>
  <c r="DA68" i="46"/>
  <c r="CZ68" i="46"/>
  <c r="CY68" i="46"/>
  <c r="CX68" i="46"/>
  <c r="AI68" i="46" s="1"/>
  <c r="CW68" i="46"/>
  <c r="AH68" i="46" s="1"/>
  <c r="CV68" i="46"/>
  <c r="CU68" i="46"/>
  <c r="AF68" i="46" s="1"/>
  <c r="CT68" i="46"/>
  <c r="CS68" i="46"/>
  <c r="CR68" i="46"/>
  <c r="CQ68" i="46"/>
  <c r="CP68" i="46"/>
  <c r="AA68" i="46" s="1"/>
  <c r="CO68" i="46"/>
  <c r="CN68" i="46"/>
  <c r="CM68" i="46"/>
  <c r="CL68" i="46"/>
  <c r="CK68" i="46"/>
  <c r="CJ68" i="46"/>
  <c r="U68" i="46" s="1"/>
  <c r="CI68" i="46"/>
  <c r="CH68" i="46"/>
  <c r="CG68" i="46"/>
  <c r="R68" i="46" s="1"/>
  <c r="CF68" i="46"/>
  <c r="Q68" i="46" s="1"/>
  <c r="CE68" i="46"/>
  <c r="P68" i="46" s="1"/>
  <c r="CD68" i="46"/>
  <c r="CC68" i="46"/>
  <c r="CB68" i="46"/>
  <c r="M68" i="46" s="1"/>
  <c r="CA68" i="46"/>
  <c r="L68" i="46" s="1"/>
  <c r="BZ68" i="46"/>
  <c r="BY68" i="46"/>
  <c r="BX68" i="46"/>
  <c r="BW68" i="46"/>
  <c r="BV68" i="46"/>
  <c r="BU68" i="46"/>
  <c r="F68" i="46" s="1"/>
  <c r="BT68" i="46"/>
  <c r="E68" i="46" s="1"/>
  <c r="BS68" i="46"/>
  <c r="D68" i="46" s="1"/>
  <c r="BO68" i="46"/>
  <c r="B68" i="46"/>
  <c r="B68" i="44" s="1"/>
  <c r="A68" i="46"/>
  <c r="A66" i="27" s="1"/>
  <c r="EF67" i="46"/>
  <c r="EE67" i="46"/>
  <c r="ED67" i="46"/>
  <c r="EC67" i="46"/>
  <c r="BN67" i="46" s="1"/>
  <c r="EB67" i="46"/>
  <c r="EA67" i="46"/>
  <c r="BL67" i="46" s="1"/>
  <c r="DZ67" i="46"/>
  <c r="BK67" i="46" s="1"/>
  <c r="DY67" i="46"/>
  <c r="BJ67" i="46" s="1"/>
  <c r="DX67" i="46"/>
  <c r="DW67" i="46"/>
  <c r="DV67" i="46"/>
  <c r="BG67" i="46" s="1"/>
  <c r="DU67" i="46"/>
  <c r="DT67" i="46"/>
  <c r="DS67" i="46"/>
  <c r="DR67" i="46"/>
  <c r="DQ67" i="46"/>
  <c r="DP67" i="46"/>
  <c r="DO67" i="46"/>
  <c r="DN67" i="46"/>
  <c r="AY67" i="46" s="1"/>
  <c r="DM67" i="46"/>
  <c r="AX67" i="46" s="1"/>
  <c r="DL67" i="46"/>
  <c r="AW67" i="46" s="1"/>
  <c r="DK67" i="46"/>
  <c r="AV67" i="46" s="1"/>
  <c r="DJ67" i="46"/>
  <c r="DI67" i="46"/>
  <c r="AT67" i="46" s="1"/>
  <c r="DH67" i="46"/>
  <c r="DG67" i="46"/>
  <c r="DF67" i="46"/>
  <c r="DE67" i="46"/>
  <c r="AP67" i="46" s="1"/>
  <c r="DD67" i="46"/>
  <c r="DC67" i="46"/>
  <c r="DB67" i="46"/>
  <c r="AM67" i="46" s="1"/>
  <c r="DA67" i="46"/>
  <c r="CZ67" i="46"/>
  <c r="CY67" i="46"/>
  <c r="CX67" i="46"/>
  <c r="CW67" i="46"/>
  <c r="AH67" i="46" s="1"/>
  <c r="CV67" i="46"/>
  <c r="CU67" i="46"/>
  <c r="AF67" i="46" s="1"/>
  <c r="CT67" i="46"/>
  <c r="AE67" i="46" s="1"/>
  <c r="CS67" i="46"/>
  <c r="CR67" i="46"/>
  <c r="AC67" i="46" s="1"/>
  <c r="CQ67" i="46"/>
  <c r="CP67" i="46"/>
  <c r="CO67" i="46"/>
  <c r="CN67" i="46"/>
  <c r="CM67" i="46"/>
  <c r="X67" i="46" s="1"/>
  <c r="CL67" i="46"/>
  <c r="CK67" i="46"/>
  <c r="V67" i="46" s="1"/>
  <c r="CJ67" i="46"/>
  <c r="CI67" i="46"/>
  <c r="CH67" i="46"/>
  <c r="S67" i="46" s="1"/>
  <c r="CG67" i="46"/>
  <c r="R67" i="46" s="1"/>
  <c r="CF67" i="46"/>
  <c r="Q67" i="46" s="1"/>
  <c r="CE67" i="46"/>
  <c r="CD67" i="46"/>
  <c r="CC67" i="46"/>
  <c r="CB67" i="46"/>
  <c r="CA67" i="46"/>
  <c r="BZ67" i="46"/>
  <c r="K67" i="46" s="1"/>
  <c r="BY67" i="46"/>
  <c r="BX67" i="46"/>
  <c r="BW67" i="46"/>
  <c r="H67" i="46" s="1"/>
  <c r="BV67" i="46"/>
  <c r="G67" i="46" s="1"/>
  <c r="BU67" i="46"/>
  <c r="F67" i="46" s="1"/>
  <c r="BT67" i="46"/>
  <c r="BS67" i="46"/>
  <c r="B67" i="46"/>
  <c r="B67" i="44" s="1"/>
  <c r="A67" i="46"/>
  <c r="A65" i="27" s="1"/>
  <c r="EF66" i="46"/>
  <c r="BQ66" i="46" s="1"/>
  <c r="EE66" i="46"/>
  <c r="BP66" i="46" s="1"/>
  <c r="ED66" i="46"/>
  <c r="BO66" i="44" s="1"/>
  <c r="EC66" i="46"/>
  <c r="BN66" i="44" s="1"/>
  <c r="EB66" i="46"/>
  <c r="BM66" i="44" s="1"/>
  <c r="EA66" i="46"/>
  <c r="BL66" i="44" s="1"/>
  <c r="DZ66" i="46"/>
  <c r="BK66" i="44" s="1"/>
  <c r="DY66" i="46"/>
  <c r="DX66" i="46"/>
  <c r="DW66" i="46"/>
  <c r="DV66" i="46"/>
  <c r="BG66" i="46" s="1"/>
  <c r="DU66" i="46"/>
  <c r="BF66" i="46" s="1"/>
  <c r="DT66" i="46"/>
  <c r="DS66" i="46"/>
  <c r="DR66" i="46"/>
  <c r="BC66" i="46" s="1"/>
  <c r="DQ66" i="46"/>
  <c r="BB66" i="46" s="1"/>
  <c r="DP66" i="46"/>
  <c r="DO66" i="46"/>
  <c r="AZ66" i="46" s="1"/>
  <c r="DN66" i="46"/>
  <c r="DM66" i="46"/>
  <c r="AX66" i="46" s="1"/>
  <c r="DL66" i="46"/>
  <c r="AW66" i="46" s="1"/>
  <c r="DK66" i="46"/>
  <c r="DJ66" i="46"/>
  <c r="DI66" i="46"/>
  <c r="DH66" i="46"/>
  <c r="AS66" i="46" s="1"/>
  <c r="DG66" i="46"/>
  <c r="AR66" i="46" s="1"/>
  <c r="DF66" i="46"/>
  <c r="AQ66" i="46" s="1"/>
  <c r="DE66" i="46"/>
  <c r="DD66" i="46"/>
  <c r="DC66" i="46"/>
  <c r="DB66" i="46"/>
  <c r="DA66" i="46"/>
  <c r="AL66" i="46" s="1"/>
  <c r="CZ66" i="46"/>
  <c r="CY66" i="46"/>
  <c r="AJ66" i="46" s="1"/>
  <c r="CX66" i="46"/>
  <c r="CW66" i="46"/>
  <c r="AH66" i="46" s="1"/>
  <c r="CV66" i="46"/>
  <c r="AG66" i="46" s="1"/>
  <c r="CU66" i="46"/>
  <c r="CT66" i="46"/>
  <c r="CS66" i="46"/>
  <c r="AD66" i="46" s="1"/>
  <c r="CR66" i="46"/>
  <c r="CQ66" i="46"/>
  <c r="CP66" i="46"/>
  <c r="AA66" i="46" s="1"/>
  <c r="CO66" i="46"/>
  <c r="CN66" i="46"/>
  <c r="Y66" i="46" s="1"/>
  <c r="CM66" i="46"/>
  <c r="CL66" i="46"/>
  <c r="W66" i="46" s="1"/>
  <c r="CK66" i="46"/>
  <c r="V66" i="46" s="1"/>
  <c r="CJ66" i="46"/>
  <c r="CI66" i="46"/>
  <c r="CH66" i="46"/>
  <c r="CG66" i="46"/>
  <c r="R66" i="46" s="1"/>
  <c r="CF66" i="46"/>
  <c r="CE66" i="46"/>
  <c r="CD66" i="46"/>
  <c r="CC66" i="46"/>
  <c r="CB66" i="46"/>
  <c r="CA66" i="46"/>
  <c r="L66" i="46" s="1"/>
  <c r="BZ66" i="46"/>
  <c r="K66" i="46" s="1"/>
  <c r="BY66" i="46"/>
  <c r="BX66" i="46"/>
  <c r="BW66" i="46"/>
  <c r="BV66" i="46"/>
  <c r="G66" i="46" s="1"/>
  <c r="BU66" i="46"/>
  <c r="BT66" i="46"/>
  <c r="BS66" i="46"/>
  <c r="BO66" i="46"/>
  <c r="BN66" i="46"/>
  <c r="BM66" i="46"/>
  <c r="BL66" i="46"/>
  <c r="BK66" i="46"/>
  <c r="B66" i="46"/>
  <c r="B66" i="44" s="1"/>
  <c r="A66" i="46"/>
  <c r="A64" i="27" s="1"/>
  <c r="EF65" i="46"/>
  <c r="BQ65" i="46" s="1"/>
  <c r="EE65" i="46"/>
  <c r="ED65" i="46"/>
  <c r="EC65" i="46"/>
  <c r="BN65" i="46" s="1"/>
  <c r="EB65" i="46"/>
  <c r="EA65" i="46"/>
  <c r="BL65" i="46" s="1"/>
  <c r="DZ65" i="46"/>
  <c r="BK65" i="46" s="1"/>
  <c r="DY65" i="46"/>
  <c r="DX65" i="46"/>
  <c r="BI65" i="46" s="1"/>
  <c r="DW65" i="46"/>
  <c r="BH65" i="46" s="1"/>
  <c r="DV65" i="46"/>
  <c r="BG65" i="46" s="1"/>
  <c r="DU65" i="46"/>
  <c r="DT65" i="46"/>
  <c r="DS65" i="46"/>
  <c r="DR65" i="46"/>
  <c r="DQ65" i="46"/>
  <c r="BB65" i="46" s="1"/>
  <c r="DP65" i="46"/>
  <c r="DO65" i="46"/>
  <c r="AZ65" i="46" s="1"/>
  <c r="DN65" i="46"/>
  <c r="DM65" i="46"/>
  <c r="DL65" i="46"/>
  <c r="DK65" i="46"/>
  <c r="DJ65" i="46"/>
  <c r="DI65" i="46"/>
  <c r="AT65" i="46" s="1"/>
  <c r="DH65" i="46"/>
  <c r="AS65" i="46" s="1"/>
  <c r="DG65" i="46"/>
  <c r="AR65" i="46" s="1"/>
  <c r="DF65" i="46"/>
  <c r="AQ65" i="46" s="1"/>
  <c r="DE65" i="46"/>
  <c r="AP65" i="46" s="1"/>
  <c r="DD65" i="46"/>
  <c r="DC65" i="46"/>
  <c r="DB65" i="46"/>
  <c r="AM65" i="46" s="1"/>
  <c r="DA65" i="46"/>
  <c r="CZ65" i="46"/>
  <c r="AK65" i="46" s="1"/>
  <c r="CY65" i="46"/>
  <c r="CX65" i="46"/>
  <c r="AI65" i="46" s="1"/>
  <c r="CW65" i="46"/>
  <c r="AH65" i="46" s="1"/>
  <c r="CV65" i="46"/>
  <c r="CU65" i="46"/>
  <c r="CT65" i="46"/>
  <c r="CS65" i="46"/>
  <c r="AD65" i="46" s="1"/>
  <c r="CR65" i="46"/>
  <c r="AC65" i="46" s="1"/>
  <c r="CQ65" i="46"/>
  <c r="CP65" i="46"/>
  <c r="CO65" i="46"/>
  <c r="CN65" i="46"/>
  <c r="CM65" i="46"/>
  <c r="CL65" i="46"/>
  <c r="W65" i="46" s="1"/>
  <c r="CK65" i="46"/>
  <c r="CJ65" i="46"/>
  <c r="U65" i="46" s="1"/>
  <c r="CI65" i="46"/>
  <c r="CH65" i="46"/>
  <c r="CG65" i="46"/>
  <c r="CF65" i="46"/>
  <c r="CE65" i="46"/>
  <c r="P65" i="46" s="1"/>
  <c r="CD65" i="46"/>
  <c r="O65" i="46" s="1"/>
  <c r="CC65" i="46"/>
  <c r="CB65" i="46"/>
  <c r="M65" i="46" s="1"/>
  <c r="CA65" i="46"/>
  <c r="BZ65" i="46"/>
  <c r="BY65" i="46"/>
  <c r="J65" i="46" s="1"/>
  <c r="BX65" i="46"/>
  <c r="BW65" i="46"/>
  <c r="H65" i="46" s="1"/>
  <c r="BV65" i="46"/>
  <c r="G65" i="46" s="1"/>
  <c r="BU65" i="46"/>
  <c r="F65" i="46" s="1"/>
  <c r="BT65" i="46"/>
  <c r="BS65" i="46"/>
  <c r="B65" i="46"/>
  <c r="B65" i="44" s="1"/>
  <c r="A65" i="46"/>
  <c r="A63" i="27" s="1"/>
  <c r="EF64" i="46"/>
  <c r="EE64" i="46"/>
  <c r="ED64" i="46"/>
  <c r="EC64" i="46"/>
  <c r="EB64" i="46"/>
  <c r="BM64" i="46" s="1"/>
  <c r="EA64" i="46"/>
  <c r="BL64" i="46" s="1"/>
  <c r="DZ64" i="46"/>
  <c r="BK64" i="46" s="1"/>
  <c r="DY64" i="46"/>
  <c r="BJ64" i="46" s="1"/>
  <c r="DX64" i="46"/>
  <c r="DW64" i="46"/>
  <c r="DV64" i="46"/>
  <c r="DU64" i="46"/>
  <c r="DT64" i="46"/>
  <c r="BE64" i="46" s="1"/>
  <c r="DS64" i="46"/>
  <c r="DR64" i="46"/>
  <c r="DQ64" i="46"/>
  <c r="BB64" i="46" s="1"/>
  <c r="DP64" i="46"/>
  <c r="DO64" i="46"/>
  <c r="DN64" i="46"/>
  <c r="DM64" i="46"/>
  <c r="DL64" i="46"/>
  <c r="DK64" i="46"/>
  <c r="AV64" i="46" s="1"/>
  <c r="DJ64" i="46"/>
  <c r="AU64" i="46" s="1"/>
  <c r="DI64" i="46"/>
  <c r="AT64" i="46" s="1"/>
  <c r="DH64" i="46"/>
  <c r="DG64" i="46"/>
  <c r="AR64" i="46" s="1"/>
  <c r="DF64" i="46"/>
  <c r="AQ64" i="46" s="1"/>
  <c r="DE64" i="46"/>
  <c r="DD64" i="46"/>
  <c r="DC64" i="46"/>
  <c r="DB64" i="46"/>
  <c r="DA64" i="46"/>
  <c r="CZ64" i="46"/>
  <c r="CY64" i="46"/>
  <c r="CX64" i="46"/>
  <c r="AI64" i="46" s="1"/>
  <c r="CW64" i="46"/>
  <c r="CV64" i="46"/>
  <c r="AG64" i="46" s="1"/>
  <c r="CU64" i="46"/>
  <c r="AF64" i="46" s="1"/>
  <c r="CT64" i="46"/>
  <c r="CS64" i="46"/>
  <c r="AD64" i="46" s="1"/>
  <c r="CR64" i="46"/>
  <c r="CQ64" i="46"/>
  <c r="CP64" i="46"/>
  <c r="CO64" i="46"/>
  <c r="CN64" i="46"/>
  <c r="Y64" i="46" s="1"/>
  <c r="CM64" i="46"/>
  <c r="X64" i="46" s="1"/>
  <c r="CL64" i="46"/>
  <c r="W64" i="46" s="1"/>
  <c r="CK64" i="46"/>
  <c r="V64" i="46" s="1"/>
  <c r="CJ64" i="46"/>
  <c r="CI64" i="46"/>
  <c r="T64" i="46" s="1"/>
  <c r="CH64" i="46"/>
  <c r="CG64" i="46"/>
  <c r="CF64" i="46"/>
  <c r="Q64" i="46" s="1"/>
  <c r="CE64" i="46"/>
  <c r="CD64" i="46"/>
  <c r="O64" i="46" s="1"/>
  <c r="CC64" i="46"/>
  <c r="CB64" i="46"/>
  <c r="CA64" i="46"/>
  <c r="BZ64" i="46"/>
  <c r="BY64" i="46"/>
  <c r="J64" i="46" s="1"/>
  <c r="BX64" i="46"/>
  <c r="BW64" i="46"/>
  <c r="BV64" i="46"/>
  <c r="G64" i="46" s="1"/>
  <c r="BU64" i="46"/>
  <c r="BT64" i="46"/>
  <c r="BS64" i="46"/>
  <c r="D64" i="46" s="1"/>
  <c r="B64" i="46"/>
  <c r="B64" i="44" s="1"/>
  <c r="A64" i="46"/>
  <c r="A62" i="27" s="1"/>
  <c r="EF63" i="46"/>
  <c r="EE63" i="46"/>
  <c r="BP63" i="46" s="1"/>
  <c r="ED63" i="46"/>
  <c r="BO63" i="44" s="1"/>
  <c r="EC63" i="46"/>
  <c r="BN63" i="46" s="1"/>
  <c r="EB63" i="46"/>
  <c r="EA63" i="46"/>
  <c r="DZ63" i="46"/>
  <c r="BK63" i="46" s="1"/>
  <c r="DY63" i="46"/>
  <c r="DX63" i="46"/>
  <c r="DW63" i="46"/>
  <c r="DV63" i="46"/>
  <c r="BG63" i="46" s="1"/>
  <c r="DU63" i="46"/>
  <c r="BF63" i="46" s="1"/>
  <c r="DT63" i="46"/>
  <c r="DS63" i="46"/>
  <c r="BD63" i="46" s="1"/>
  <c r="DR63" i="46"/>
  <c r="DQ63" i="46"/>
  <c r="DP63" i="46"/>
  <c r="DO63" i="46"/>
  <c r="AZ63" i="46" s="1"/>
  <c r="DN63" i="46"/>
  <c r="DM63" i="46"/>
  <c r="AX63" i="46" s="1"/>
  <c r="DL63" i="46"/>
  <c r="DK63" i="46"/>
  <c r="DJ63" i="46"/>
  <c r="DI63" i="46"/>
  <c r="AT63" i="46" s="1"/>
  <c r="DH63" i="46"/>
  <c r="AS63" i="46" s="1"/>
  <c r="DG63" i="46"/>
  <c r="DF63" i="46"/>
  <c r="AQ63" i="46" s="1"/>
  <c r="DE63" i="46"/>
  <c r="AP63" i="46" s="1"/>
  <c r="DD63" i="46"/>
  <c r="DC63" i="46"/>
  <c r="DB63" i="46"/>
  <c r="DA63" i="46"/>
  <c r="AL63" i="46" s="1"/>
  <c r="CZ63" i="46"/>
  <c r="AK63" i="46" s="1"/>
  <c r="CY63" i="46"/>
  <c r="AJ63" i="46" s="1"/>
  <c r="CX63" i="46"/>
  <c r="CW63" i="46"/>
  <c r="CV63" i="46"/>
  <c r="CU63" i="46"/>
  <c r="CT63" i="46"/>
  <c r="CS63" i="46"/>
  <c r="CR63" i="46"/>
  <c r="CQ63" i="46"/>
  <c r="AB63" i="46" s="1"/>
  <c r="CP63" i="46"/>
  <c r="CO63" i="46"/>
  <c r="CN63" i="46"/>
  <c r="CM63" i="46"/>
  <c r="CL63" i="46"/>
  <c r="CK63" i="46"/>
  <c r="CJ63" i="46"/>
  <c r="U63" i="46" s="1"/>
  <c r="CI63" i="46"/>
  <c r="CH63" i="46"/>
  <c r="S63" i="46" s="1"/>
  <c r="CG63" i="46"/>
  <c r="CF63" i="46"/>
  <c r="CE63" i="46"/>
  <c r="CD63" i="46"/>
  <c r="O63" i="46" s="1"/>
  <c r="CC63" i="46"/>
  <c r="CB63" i="46"/>
  <c r="CA63" i="46"/>
  <c r="BZ63" i="46"/>
  <c r="BY63" i="46"/>
  <c r="J63" i="46" s="1"/>
  <c r="BX63" i="46"/>
  <c r="BW63" i="46"/>
  <c r="H63" i="46" s="1"/>
  <c r="BV63" i="46"/>
  <c r="BU63" i="46"/>
  <c r="F63" i="46" s="1"/>
  <c r="BT63" i="46"/>
  <c r="E63" i="46" s="1"/>
  <c r="BS63" i="46"/>
  <c r="BO63" i="46"/>
  <c r="B63" i="46"/>
  <c r="B63" i="44" s="1"/>
  <c r="A63" i="46"/>
  <c r="A61" i="27" s="1"/>
  <c r="EF62" i="46"/>
  <c r="EE62" i="46"/>
  <c r="BP62" i="46" s="1"/>
  <c r="ED62" i="46"/>
  <c r="BO62" i="44" s="1"/>
  <c r="EC62" i="46"/>
  <c r="BN62" i="44" s="1"/>
  <c r="EB62" i="46"/>
  <c r="BM62" i="44" s="1"/>
  <c r="EA62" i="46"/>
  <c r="BL62" i="44" s="1"/>
  <c r="DZ62" i="46"/>
  <c r="BK62" i="44" s="1"/>
  <c r="DY62" i="46"/>
  <c r="BJ62" i="44" s="1"/>
  <c r="DX62" i="46"/>
  <c r="BI62" i="46" s="1"/>
  <c r="DW62" i="46"/>
  <c r="DV62" i="46"/>
  <c r="DU62" i="46"/>
  <c r="DT62" i="46"/>
  <c r="BE62" i="46" s="1"/>
  <c r="DS62" i="46"/>
  <c r="BD62" i="46" s="1"/>
  <c r="DR62" i="46"/>
  <c r="BC62" i="46" s="1"/>
  <c r="DQ62" i="46"/>
  <c r="DP62" i="46"/>
  <c r="BA62" i="46" s="1"/>
  <c r="DO62" i="46"/>
  <c r="DN62" i="46"/>
  <c r="DM62" i="46"/>
  <c r="DL62" i="46"/>
  <c r="AW62" i="46" s="1"/>
  <c r="DK62" i="46"/>
  <c r="DJ62" i="46"/>
  <c r="DI62" i="46"/>
  <c r="DH62" i="46"/>
  <c r="DG62" i="46"/>
  <c r="AR62" i="46" s="1"/>
  <c r="DF62" i="46"/>
  <c r="AQ62" i="46" s="1"/>
  <c r="DE62" i="46"/>
  <c r="AP62" i="46" s="1"/>
  <c r="DD62" i="46"/>
  <c r="AO62" i="46" s="1"/>
  <c r="DC62" i="46"/>
  <c r="DB62" i="46"/>
  <c r="AM62" i="46" s="1"/>
  <c r="DA62" i="46"/>
  <c r="CZ62" i="46"/>
  <c r="CY62" i="46"/>
  <c r="AJ62" i="46" s="1"/>
  <c r="CX62" i="46"/>
  <c r="AI62" i="46" s="1"/>
  <c r="CW62" i="46"/>
  <c r="CV62" i="46"/>
  <c r="AG62" i="46" s="1"/>
  <c r="CU62" i="46"/>
  <c r="AF62" i="46" s="1"/>
  <c r="CT62" i="46"/>
  <c r="CS62" i="46"/>
  <c r="CR62" i="46"/>
  <c r="CQ62" i="46"/>
  <c r="CP62" i="46"/>
  <c r="CO62" i="46"/>
  <c r="CN62" i="46"/>
  <c r="CM62" i="46"/>
  <c r="X62" i="46" s="1"/>
  <c r="CL62" i="46"/>
  <c r="W62" i="46" s="1"/>
  <c r="CK62" i="46"/>
  <c r="CJ62" i="46"/>
  <c r="CI62" i="46"/>
  <c r="T62" i="46" s="1"/>
  <c r="CH62" i="46"/>
  <c r="CG62" i="46"/>
  <c r="CF62" i="46"/>
  <c r="Q62" i="46" s="1"/>
  <c r="CE62" i="46"/>
  <c r="CD62" i="46"/>
  <c r="O62" i="46" s="1"/>
  <c r="CC62" i="46"/>
  <c r="CB62" i="46"/>
  <c r="CA62" i="46"/>
  <c r="BZ62" i="46"/>
  <c r="BY62" i="46"/>
  <c r="BX62" i="46"/>
  <c r="BW62" i="46"/>
  <c r="BV62" i="46"/>
  <c r="G62" i="46" s="1"/>
  <c r="BU62" i="46"/>
  <c r="BT62" i="46"/>
  <c r="E62" i="46" s="1"/>
  <c r="BS62" i="46"/>
  <c r="BO62" i="46"/>
  <c r="BN62" i="46"/>
  <c r="BM62" i="46"/>
  <c r="BL62" i="46"/>
  <c r="B62" i="46"/>
  <c r="B62" i="44" s="1"/>
  <c r="A62" i="46"/>
  <c r="A60" i="27" s="1"/>
  <c r="EF61" i="46"/>
  <c r="BQ61" i="46" s="1"/>
  <c r="EE61" i="46"/>
  <c r="BP61" i="46" s="1"/>
  <c r="ED61" i="46"/>
  <c r="EC61" i="46"/>
  <c r="EB61" i="46"/>
  <c r="BM61" i="46" s="1"/>
  <c r="EA61" i="46"/>
  <c r="DZ61" i="46"/>
  <c r="DY61" i="46"/>
  <c r="DX61" i="46"/>
  <c r="BI61" i="46" s="1"/>
  <c r="DW61" i="46"/>
  <c r="DV61" i="46"/>
  <c r="BG61" i="46" s="1"/>
  <c r="DU61" i="46"/>
  <c r="BF61" i="46" s="1"/>
  <c r="DT61" i="46"/>
  <c r="BE61" i="46" s="1"/>
  <c r="DS61" i="46"/>
  <c r="DR61" i="46"/>
  <c r="BC61" i="46" s="1"/>
  <c r="DQ61" i="46"/>
  <c r="DP61" i="46"/>
  <c r="DO61" i="46"/>
  <c r="DN61" i="46"/>
  <c r="DM61" i="46"/>
  <c r="AX61" i="46" s="1"/>
  <c r="DL61" i="46"/>
  <c r="DK61" i="46"/>
  <c r="DJ61" i="46"/>
  <c r="AU61" i="46" s="1"/>
  <c r="DI61" i="46"/>
  <c r="DH61" i="46"/>
  <c r="AS61" i="46" s="1"/>
  <c r="DG61" i="46"/>
  <c r="AR61" i="46" s="1"/>
  <c r="DF61" i="46"/>
  <c r="AQ61" i="46" s="1"/>
  <c r="DE61" i="46"/>
  <c r="DD61" i="46"/>
  <c r="AO61" i="46" s="1"/>
  <c r="DC61" i="46"/>
  <c r="DB61" i="46"/>
  <c r="DA61" i="46"/>
  <c r="CZ61" i="46"/>
  <c r="CY61" i="46"/>
  <c r="CX61" i="46"/>
  <c r="CW61" i="46"/>
  <c r="AH61" i="46" s="1"/>
  <c r="CV61" i="46"/>
  <c r="AG61" i="46" s="1"/>
  <c r="CU61" i="46"/>
  <c r="CT61" i="46"/>
  <c r="AE61" i="46" s="1"/>
  <c r="CS61" i="46"/>
  <c r="CR61" i="46"/>
  <c r="CQ61" i="46"/>
  <c r="CP61" i="46"/>
  <c r="CO61" i="46"/>
  <c r="Z61" i="46" s="1"/>
  <c r="CN61" i="46"/>
  <c r="Y61" i="46" s="1"/>
  <c r="CM61" i="46"/>
  <c r="CL61" i="46"/>
  <c r="CK61" i="46"/>
  <c r="V61" i="46" s="1"/>
  <c r="CJ61" i="46"/>
  <c r="CI61" i="46"/>
  <c r="CH61" i="46"/>
  <c r="S61" i="46" s="1"/>
  <c r="CG61" i="46"/>
  <c r="R61" i="46" s="1"/>
  <c r="CF61" i="46"/>
  <c r="CE61" i="46"/>
  <c r="CD61" i="46"/>
  <c r="CC61" i="46"/>
  <c r="N61" i="46" s="1"/>
  <c r="CB61" i="46"/>
  <c r="CA61" i="46"/>
  <c r="BZ61" i="46"/>
  <c r="K61" i="46" s="1"/>
  <c r="BY61" i="46"/>
  <c r="BX61" i="46"/>
  <c r="I61" i="46" s="1"/>
  <c r="BW61" i="46"/>
  <c r="BV61" i="46"/>
  <c r="BU61" i="46"/>
  <c r="BT61" i="46"/>
  <c r="BS61" i="46"/>
  <c r="D61" i="46" s="1"/>
  <c r="B61" i="46"/>
  <c r="B61" i="44" s="1"/>
  <c r="A61" i="46"/>
  <c r="A59" i="27" s="1"/>
  <c r="EF60" i="46"/>
  <c r="EE60" i="46"/>
  <c r="ED60" i="46"/>
  <c r="BO60" i="44" s="1"/>
  <c r="EC60" i="46"/>
  <c r="BN60" i="46" s="1"/>
  <c r="EB60" i="46"/>
  <c r="EA60" i="46"/>
  <c r="DZ60" i="46"/>
  <c r="BK60" i="46" s="1"/>
  <c r="DY60" i="46"/>
  <c r="DX60" i="46"/>
  <c r="BI60" i="46" s="1"/>
  <c r="DW60" i="46"/>
  <c r="DV60" i="46"/>
  <c r="DU60" i="46"/>
  <c r="DT60" i="46"/>
  <c r="DS60" i="46"/>
  <c r="BD60" i="46" s="1"/>
  <c r="DR60" i="46"/>
  <c r="BC60" i="46" s="1"/>
  <c r="DQ60" i="46"/>
  <c r="BB60" i="46" s="1"/>
  <c r="DP60" i="46"/>
  <c r="DO60" i="46"/>
  <c r="DN60" i="46"/>
  <c r="AY60" i="46" s="1"/>
  <c r="DM60" i="46"/>
  <c r="DL60" i="46"/>
  <c r="AW60" i="46" s="1"/>
  <c r="DK60" i="46"/>
  <c r="DJ60" i="46"/>
  <c r="DI60" i="46"/>
  <c r="AT60" i="46" s="1"/>
  <c r="DH60" i="46"/>
  <c r="AS60" i="46" s="1"/>
  <c r="DG60" i="46"/>
  <c r="DF60" i="46"/>
  <c r="DE60" i="46"/>
  <c r="DD60" i="46"/>
  <c r="DC60" i="46"/>
  <c r="DB60" i="46"/>
  <c r="DA60" i="46"/>
  <c r="CZ60" i="46"/>
  <c r="AK60" i="46" s="1"/>
  <c r="CY60" i="46"/>
  <c r="CX60" i="46"/>
  <c r="CW60" i="46"/>
  <c r="AH60" i="46" s="1"/>
  <c r="CV60" i="46"/>
  <c r="AG60" i="46" s="1"/>
  <c r="CU60" i="46"/>
  <c r="AF60" i="46" s="1"/>
  <c r="CT60" i="46"/>
  <c r="AE60" i="46" s="1"/>
  <c r="CS60" i="46"/>
  <c r="CR60" i="46"/>
  <c r="AC60" i="46" s="1"/>
  <c r="CQ60" i="46"/>
  <c r="CP60" i="46"/>
  <c r="AA60" i="46" s="1"/>
  <c r="CO60" i="46"/>
  <c r="CN60" i="46"/>
  <c r="CM60" i="46"/>
  <c r="CL60" i="46"/>
  <c r="CK60" i="46"/>
  <c r="V60" i="46" s="1"/>
  <c r="CJ60" i="46"/>
  <c r="U60" i="46" s="1"/>
  <c r="CI60" i="46"/>
  <c r="CH60" i="46"/>
  <c r="S60" i="46" s="1"/>
  <c r="CG60" i="46"/>
  <c r="R60" i="46" s="1"/>
  <c r="CF60" i="46"/>
  <c r="Q60" i="46" s="1"/>
  <c r="CE60" i="46"/>
  <c r="P60" i="46" s="1"/>
  <c r="CD60" i="46"/>
  <c r="CC60" i="46"/>
  <c r="CB60" i="46"/>
  <c r="M60" i="46" s="1"/>
  <c r="CA60" i="46"/>
  <c r="BZ60" i="46"/>
  <c r="K60" i="46" s="1"/>
  <c r="BY60" i="46"/>
  <c r="J60" i="46" s="1"/>
  <c r="BX60" i="46"/>
  <c r="BW60" i="46"/>
  <c r="BV60" i="46"/>
  <c r="BU60" i="46"/>
  <c r="BT60" i="46"/>
  <c r="BS60" i="46"/>
  <c r="BO60" i="46"/>
  <c r="B60" i="46"/>
  <c r="B60" i="44" s="1"/>
  <c r="A60" i="46"/>
  <c r="EF59" i="46"/>
  <c r="EE59" i="46"/>
  <c r="ED59" i="46"/>
  <c r="BO59" i="46" s="1"/>
  <c r="EC59" i="46"/>
  <c r="BN59" i="46" s="1"/>
  <c r="EB59" i="46"/>
  <c r="EA59" i="46"/>
  <c r="DZ59" i="46"/>
  <c r="BK59" i="46" s="1"/>
  <c r="DY59" i="46"/>
  <c r="BJ59" i="46" s="1"/>
  <c r="DX59" i="46"/>
  <c r="BI59" i="46" s="1"/>
  <c r="DW59" i="46"/>
  <c r="BH59" i="46" s="1"/>
  <c r="DV59" i="46"/>
  <c r="BG59" i="46" s="1"/>
  <c r="DU59" i="46"/>
  <c r="BF59" i="46" s="1"/>
  <c r="DT59" i="46"/>
  <c r="DS59" i="46"/>
  <c r="DR59" i="46"/>
  <c r="DQ59" i="46"/>
  <c r="BB59" i="46" s="1"/>
  <c r="DP59" i="46"/>
  <c r="DO59" i="46"/>
  <c r="DN59" i="46"/>
  <c r="AY59" i="46" s="1"/>
  <c r="DM59" i="46"/>
  <c r="AX59" i="46" s="1"/>
  <c r="DL59" i="46"/>
  <c r="DK59" i="46"/>
  <c r="AV59" i="46" s="1"/>
  <c r="DJ59" i="46"/>
  <c r="DI59" i="46"/>
  <c r="DH59" i="46"/>
  <c r="DG59" i="46"/>
  <c r="AR59" i="46" s="1"/>
  <c r="DF59" i="46"/>
  <c r="AQ59" i="46" s="1"/>
  <c r="DE59" i="46"/>
  <c r="AP59" i="46" s="1"/>
  <c r="DD59" i="46"/>
  <c r="DC59" i="46"/>
  <c r="DB59" i="46"/>
  <c r="DA59" i="46"/>
  <c r="AL59" i="46" s="1"/>
  <c r="CZ59" i="46"/>
  <c r="CY59" i="46"/>
  <c r="AJ59" i="46" s="1"/>
  <c r="CX59" i="46"/>
  <c r="AI59" i="46" s="1"/>
  <c r="CW59" i="46"/>
  <c r="CV59" i="46"/>
  <c r="CU59" i="46"/>
  <c r="AF59" i="46" s="1"/>
  <c r="CT59" i="46"/>
  <c r="AE59" i="46" s="1"/>
  <c r="CS59" i="46"/>
  <c r="CR59" i="46"/>
  <c r="CQ59" i="46"/>
  <c r="CP59" i="46"/>
  <c r="CO59" i="46"/>
  <c r="Z59" i="46" s="1"/>
  <c r="CN59" i="46"/>
  <c r="CM59" i="46"/>
  <c r="CL59" i="46"/>
  <c r="CK59" i="46"/>
  <c r="V59" i="46" s="1"/>
  <c r="CJ59" i="46"/>
  <c r="U59" i="46" s="1"/>
  <c r="CI59" i="46"/>
  <c r="CH59" i="46"/>
  <c r="S59" i="46" s="1"/>
  <c r="CG59" i="46"/>
  <c r="R59" i="46" s="1"/>
  <c r="CF59" i="46"/>
  <c r="CE59" i="46"/>
  <c r="P59" i="46" s="1"/>
  <c r="CD59" i="46"/>
  <c r="CC59" i="46"/>
  <c r="N59" i="46" s="1"/>
  <c r="CB59" i="46"/>
  <c r="CA59" i="46"/>
  <c r="L59" i="46" s="1"/>
  <c r="BZ59" i="46"/>
  <c r="K59" i="46" s="1"/>
  <c r="BY59" i="46"/>
  <c r="J59" i="46" s="1"/>
  <c r="BX59" i="46"/>
  <c r="BW59" i="46"/>
  <c r="BV59" i="46"/>
  <c r="G59" i="46" s="1"/>
  <c r="BU59" i="46"/>
  <c r="BT59" i="46"/>
  <c r="E59" i="46" s="1"/>
  <c r="BS59" i="46"/>
  <c r="B59" i="46"/>
  <c r="B59" i="44" s="1"/>
  <c r="A59" i="46"/>
  <c r="C59" i="46" s="1"/>
  <c r="C59" i="44" s="1"/>
  <c r="EF58" i="46"/>
  <c r="BQ58" i="46" s="1"/>
  <c r="EE58" i="46"/>
  <c r="ED58" i="46"/>
  <c r="BO58" i="44" s="1"/>
  <c r="EC58" i="46"/>
  <c r="BN58" i="44" s="1"/>
  <c r="EB58" i="46"/>
  <c r="EA58" i="46"/>
  <c r="BL58" i="44" s="1"/>
  <c r="DZ58" i="46"/>
  <c r="BK58" i="44" s="1"/>
  <c r="DY58" i="46"/>
  <c r="BJ58" i="44" s="1"/>
  <c r="DX58" i="46"/>
  <c r="DW58" i="46"/>
  <c r="DV58" i="46"/>
  <c r="BG58" i="46" s="1"/>
  <c r="DU58" i="46"/>
  <c r="DT58" i="46"/>
  <c r="BE58" i="46" s="1"/>
  <c r="DS58" i="46"/>
  <c r="DR58" i="46"/>
  <c r="BC58" i="46" s="1"/>
  <c r="DQ58" i="46"/>
  <c r="BB58" i="46" s="1"/>
  <c r="DP58" i="46"/>
  <c r="DO58" i="46"/>
  <c r="DN58" i="46"/>
  <c r="DM58" i="46"/>
  <c r="AX58" i="46" s="1"/>
  <c r="DL58" i="46"/>
  <c r="DK58" i="46"/>
  <c r="AV58" i="46" s="1"/>
  <c r="DJ58" i="46"/>
  <c r="DI58" i="46"/>
  <c r="AT58" i="46" s="1"/>
  <c r="DH58" i="46"/>
  <c r="DG58" i="46"/>
  <c r="DF58" i="46"/>
  <c r="AQ58" i="46" s="1"/>
  <c r="DE58" i="46"/>
  <c r="AP58" i="46" s="1"/>
  <c r="DD58" i="46"/>
  <c r="AO58" i="46" s="1"/>
  <c r="DC58" i="46"/>
  <c r="DB58" i="46"/>
  <c r="AM58" i="46" s="1"/>
  <c r="DA58" i="46"/>
  <c r="AL58" i="46" s="1"/>
  <c r="CZ58" i="46"/>
  <c r="CY58" i="46"/>
  <c r="AJ58" i="46" s="1"/>
  <c r="CX58" i="46"/>
  <c r="CW58" i="46"/>
  <c r="CV58" i="46"/>
  <c r="AG58" i="46" s="1"/>
  <c r="CU58" i="46"/>
  <c r="CT58" i="46"/>
  <c r="CS58" i="46"/>
  <c r="AD58" i="46" s="1"/>
  <c r="CR58" i="46"/>
  <c r="CQ58" i="46"/>
  <c r="AB58" i="46" s="1"/>
  <c r="CP58" i="46"/>
  <c r="CO58" i="46"/>
  <c r="Z58" i="46" s="1"/>
  <c r="CN58" i="46"/>
  <c r="Y58" i="46" s="1"/>
  <c r="CM58" i="46"/>
  <c r="CL58" i="46"/>
  <c r="W58" i="46" s="1"/>
  <c r="CK58" i="46"/>
  <c r="V58" i="46" s="1"/>
  <c r="CJ58" i="46"/>
  <c r="CI58" i="46"/>
  <c r="T58" i="46" s="1"/>
  <c r="CH58" i="46"/>
  <c r="CG58" i="46"/>
  <c r="CF58" i="46"/>
  <c r="Q58" i="46" s="1"/>
  <c r="CE58" i="46"/>
  <c r="CD58" i="46"/>
  <c r="CC58" i="46"/>
  <c r="N58" i="46" s="1"/>
  <c r="CB58" i="46"/>
  <c r="M58" i="46" s="1"/>
  <c r="CA58" i="46"/>
  <c r="L58" i="46" s="1"/>
  <c r="BZ58" i="46"/>
  <c r="BY58" i="46"/>
  <c r="J58" i="46" s="1"/>
  <c r="BX58" i="46"/>
  <c r="I58" i="46" s="1"/>
  <c r="BW58" i="46"/>
  <c r="H58" i="46" s="1"/>
  <c r="BV58" i="46"/>
  <c r="G58" i="46" s="1"/>
  <c r="BU58" i="46"/>
  <c r="F58" i="46" s="1"/>
  <c r="BT58" i="46"/>
  <c r="E58" i="46" s="1"/>
  <c r="BS58" i="46"/>
  <c r="D58" i="46" s="1"/>
  <c r="B58" i="46"/>
  <c r="B58" i="44" s="1"/>
  <c r="A58" i="46"/>
  <c r="A58" i="44" s="1"/>
  <c r="EF57" i="46"/>
  <c r="EE57" i="46"/>
  <c r="ED57" i="46"/>
  <c r="EC57" i="46"/>
  <c r="BN57" i="46" s="1"/>
  <c r="EB57" i="46"/>
  <c r="EA57" i="46"/>
  <c r="BL57" i="46" s="1"/>
  <c r="DZ57" i="46"/>
  <c r="DY57" i="46"/>
  <c r="BJ57" i="46" s="1"/>
  <c r="DX57" i="46"/>
  <c r="DW57" i="46"/>
  <c r="DV57" i="46"/>
  <c r="BG57" i="46" s="1"/>
  <c r="DU57" i="46"/>
  <c r="DT57" i="46"/>
  <c r="DS57" i="46"/>
  <c r="BD57" i="46" s="1"/>
  <c r="DR57" i="46"/>
  <c r="DQ57" i="46"/>
  <c r="DP57" i="46"/>
  <c r="DO57" i="46"/>
  <c r="AZ57" i="46" s="1"/>
  <c r="DN57" i="46"/>
  <c r="DM57" i="46"/>
  <c r="AX57" i="46" s="1"/>
  <c r="DL57" i="46"/>
  <c r="DK57" i="46"/>
  <c r="AV57" i="46" s="1"/>
  <c r="DJ57" i="46"/>
  <c r="DI57" i="46"/>
  <c r="AT57" i="46" s="1"/>
  <c r="DH57" i="46"/>
  <c r="AS57" i="46" s="1"/>
  <c r="DG57" i="46"/>
  <c r="DF57" i="46"/>
  <c r="AQ57" i="46" s="1"/>
  <c r="DE57" i="46"/>
  <c r="AP57" i="46" s="1"/>
  <c r="DD57" i="46"/>
  <c r="DC57" i="46"/>
  <c r="AN57" i="46" s="1"/>
  <c r="DB57" i="46"/>
  <c r="DA57" i="46"/>
  <c r="CZ57" i="46"/>
  <c r="CY57" i="46"/>
  <c r="CX57" i="46"/>
  <c r="CW57" i="46"/>
  <c r="AH57" i="46" s="1"/>
  <c r="CV57" i="46"/>
  <c r="CU57" i="46"/>
  <c r="AF57" i="46" s="1"/>
  <c r="CT57" i="46"/>
  <c r="CS57" i="46"/>
  <c r="CR57" i="46"/>
  <c r="CQ57" i="46"/>
  <c r="CP57" i="46"/>
  <c r="AA57" i="46" s="1"/>
  <c r="CO57" i="46"/>
  <c r="Z57" i="46" s="1"/>
  <c r="CN57" i="46"/>
  <c r="CM57" i="46"/>
  <c r="X57" i="46" s="1"/>
  <c r="CL57" i="46"/>
  <c r="CK57" i="46"/>
  <c r="CJ57" i="46"/>
  <c r="U57" i="46" s="1"/>
  <c r="CI57" i="46"/>
  <c r="T57" i="46" s="1"/>
  <c r="CH57" i="46"/>
  <c r="S57" i="46" s="1"/>
  <c r="CG57" i="46"/>
  <c r="CF57" i="46"/>
  <c r="CE57" i="46"/>
  <c r="P57" i="46" s="1"/>
  <c r="CD57" i="46"/>
  <c r="O57" i="46" s="1"/>
  <c r="CC57" i="46"/>
  <c r="CB57" i="46"/>
  <c r="M57" i="46" s="1"/>
  <c r="CA57" i="46"/>
  <c r="BZ57" i="46"/>
  <c r="K57" i="46" s="1"/>
  <c r="BY57" i="46"/>
  <c r="J57" i="46" s="1"/>
  <c r="BX57" i="46"/>
  <c r="BW57" i="46"/>
  <c r="BV57" i="46"/>
  <c r="G57" i="46" s="1"/>
  <c r="BU57" i="46"/>
  <c r="F57" i="46" s="1"/>
  <c r="BT57" i="46"/>
  <c r="E57" i="46" s="1"/>
  <c r="BS57" i="46"/>
  <c r="D57" i="46" s="1"/>
  <c r="B57" i="46"/>
  <c r="B57" i="44" s="1"/>
  <c r="A57" i="46"/>
  <c r="A55" i="27" s="1"/>
  <c r="EF56" i="46"/>
  <c r="BQ56" i="46" s="1"/>
  <c r="EE56" i="46"/>
  <c r="BP56" i="46" s="1"/>
  <c r="ED56" i="46"/>
  <c r="EC56" i="46"/>
  <c r="EB56" i="46"/>
  <c r="EA56" i="46"/>
  <c r="BL56" i="46" s="1"/>
  <c r="DZ56" i="46"/>
  <c r="DY56" i="46"/>
  <c r="DX56" i="46"/>
  <c r="BI56" i="46" s="1"/>
  <c r="DW56" i="46"/>
  <c r="BH56" i="46" s="1"/>
  <c r="DV56" i="46"/>
  <c r="DU56" i="46"/>
  <c r="BF56" i="46" s="1"/>
  <c r="DT56" i="46"/>
  <c r="DS56" i="46"/>
  <c r="DR56" i="46"/>
  <c r="BC56" i="46" s="1"/>
  <c r="DQ56" i="46"/>
  <c r="BB56" i="46" s="1"/>
  <c r="DP56" i="46"/>
  <c r="BA56" i="46" s="1"/>
  <c r="DO56" i="46"/>
  <c r="AZ56" i="46" s="1"/>
  <c r="DN56" i="46"/>
  <c r="DM56" i="46"/>
  <c r="DL56" i="46"/>
  <c r="AW56" i="46" s="1"/>
  <c r="DK56" i="46"/>
  <c r="DJ56" i="46"/>
  <c r="AU56" i="46" s="1"/>
  <c r="DI56" i="46"/>
  <c r="DH56" i="46"/>
  <c r="AS56" i="46" s="1"/>
  <c r="DG56" i="46"/>
  <c r="DF56" i="46"/>
  <c r="DE56" i="46"/>
  <c r="AP56" i="46" s="1"/>
  <c r="DD56" i="46"/>
  <c r="DC56" i="46"/>
  <c r="DB56" i="46"/>
  <c r="AM56" i="46" s="1"/>
  <c r="DA56" i="46"/>
  <c r="AL56" i="46" s="1"/>
  <c r="CZ56" i="46"/>
  <c r="AK56" i="46" s="1"/>
  <c r="CY56" i="46"/>
  <c r="AJ56" i="46" s="1"/>
  <c r="CX56" i="46"/>
  <c r="AI56" i="46" s="1"/>
  <c r="CW56" i="46"/>
  <c r="CV56" i="46"/>
  <c r="AG56" i="46" s="1"/>
  <c r="CU56" i="46"/>
  <c r="AF56" i="46" s="1"/>
  <c r="CT56" i="46"/>
  <c r="CS56" i="46"/>
  <c r="CR56" i="46"/>
  <c r="AC56" i="46" s="1"/>
  <c r="CQ56" i="46"/>
  <c r="AB56" i="46" s="1"/>
  <c r="CP56" i="46"/>
  <c r="AA56" i="46" s="1"/>
  <c r="CO56" i="46"/>
  <c r="Z56" i="46" s="1"/>
  <c r="CN56" i="46"/>
  <c r="CM56" i="46"/>
  <c r="CL56" i="46"/>
  <c r="W56" i="46" s="1"/>
  <c r="CK56" i="46"/>
  <c r="V56" i="46" s="1"/>
  <c r="CJ56" i="46"/>
  <c r="U56" i="46" s="1"/>
  <c r="CI56" i="46"/>
  <c r="T56" i="46" s="1"/>
  <c r="CH56" i="46"/>
  <c r="CG56" i="46"/>
  <c r="R56" i="46" s="1"/>
  <c r="CF56" i="46"/>
  <c r="CE56" i="46"/>
  <c r="CD56" i="46"/>
  <c r="O56" i="46" s="1"/>
  <c r="CC56" i="46"/>
  <c r="CB56" i="46"/>
  <c r="M56" i="46" s="1"/>
  <c r="CA56" i="46"/>
  <c r="L56" i="46" s="1"/>
  <c r="BZ56" i="46"/>
  <c r="K56" i="44" s="1"/>
  <c r="BY56" i="46"/>
  <c r="BX56" i="46"/>
  <c r="I56" i="46" s="1"/>
  <c r="BW56" i="46"/>
  <c r="H56" i="46" s="1"/>
  <c r="BV56" i="46"/>
  <c r="G56" i="46" s="1"/>
  <c r="BU56" i="46"/>
  <c r="F56" i="46" s="1"/>
  <c r="BT56" i="46"/>
  <c r="E56" i="46" s="1"/>
  <c r="BS56" i="46"/>
  <c r="D56" i="46" s="1"/>
  <c r="B56" i="46"/>
  <c r="B56" i="44" s="1"/>
  <c r="A56" i="46"/>
  <c r="A54" i="27" s="1"/>
  <c r="EF55" i="46"/>
  <c r="EE55" i="46"/>
  <c r="BP55" i="46" s="1"/>
  <c r="ED55" i="46"/>
  <c r="EC55" i="46"/>
  <c r="EB55" i="46"/>
  <c r="EA55" i="46"/>
  <c r="BL55" i="46" s="1"/>
  <c r="DZ55" i="46"/>
  <c r="DY55" i="46"/>
  <c r="DX55" i="46"/>
  <c r="BI55" i="46" s="1"/>
  <c r="DW55" i="46"/>
  <c r="BH55" i="46" s="1"/>
  <c r="DV55" i="46"/>
  <c r="BG55" i="46" s="1"/>
  <c r="DU55" i="46"/>
  <c r="DT55" i="46"/>
  <c r="BE55" i="46" s="1"/>
  <c r="DS55" i="46"/>
  <c r="BD55" i="46" s="1"/>
  <c r="DR55" i="46"/>
  <c r="BC55" i="46" s="1"/>
  <c r="DQ55" i="46"/>
  <c r="DP55" i="46"/>
  <c r="BA55" i="46" s="1"/>
  <c r="DO55" i="46"/>
  <c r="DN55" i="46"/>
  <c r="DM55" i="46"/>
  <c r="DL55" i="46"/>
  <c r="AW55" i="46" s="1"/>
  <c r="DK55" i="46"/>
  <c r="DJ55" i="46"/>
  <c r="DI55" i="46"/>
  <c r="AT55" i="46" s="1"/>
  <c r="DH55" i="46"/>
  <c r="AS55" i="46" s="1"/>
  <c r="DG55" i="46"/>
  <c r="DF55" i="46"/>
  <c r="AQ55" i="46" s="1"/>
  <c r="DE55" i="46"/>
  <c r="DD55" i="46"/>
  <c r="DC55" i="46"/>
  <c r="DB55" i="46"/>
  <c r="DA55" i="46"/>
  <c r="AL55" i="46" s="1"/>
  <c r="CZ55" i="46"/>
  <c r="CY55" i="46"/>
  <c r="CX55" i="46"/>
  <c r="CW55" i="46"/>
  <c r="CV55" i="46"/>
  <c r="AG55" i="46" s="1"/>
  <c r="CU55" i="46"/>
  <c r="CT55" i="46"/>
  <c r="AE55" i="46" s="1"/>
  <c r="CS55" i="46"/>
  <c r="AD55" i="46" s="1"/>
  <c r="CR55" i="46"/>
  <c r="CQ55" i="46"/>
  <c r="CP55" i="46"/>
  <c r="CO55" i="46"/>
  <c r="CN55" i="46"/>
  <c r="Y55" i="46" s="1"/>
  <c r="CM55" i="46"/>
  <c r="CL55" i="46"/>
  <c r="CK55" i="46"/>
  <c r="V55" i="46" s="1"/>
  <c r="CJ55" i="46"/>
  <c r="U55" i="46" s="1"/>
  <c r="CI55" i="46"/>
  <c r="CH55" i="46"/>
  <c r="S55" i="46" s="1"/>
  <c r="CG55" i="46"/>
  <c r="CF55" i="46"/>
  <c r="Q55" i="46" s="1"/>
  <c r="CE55" i="46"/>
  <c r="CD55" i="46"/>
  <c r="CC55" i="46"/>
  <c r="N55" i="46" s="1"/>
  <c r="CB55" i="46"/>
  <c r="CA55" i="46"/>
  <c r="L55" i="46" s="1"/>
  <c r="BZ55" i="46"/>
  <c r="BY55" i="46"/>
  <c r="BX55" i="46"/>
  <c r="I55" i="46" s="1"/>
  <c r="BW55" i="46"/>
  <c r="BV55" i="46"/>
  <c r="BU55" i="46"/>
  <c r="F55" i="46" s="1"/>
  <c r="BT55" i="46"/>
  <c r="BS55" i="46"/>
  <c r="D55" i="46" s="1"/>
  <c r="B55" i="46"/>
  <c r="B55" i="44" s="1"/>
  <c r="A55" i="46"/>
  <c r="A55" i="44" s="1"/>
  <c r="EF54" i="46"/>
  <c r="BQ54" i="46" s="1"/>
  <c r="EE54" i="46"/>
  <c r="BP54" i="46" s="1"/>
  <c r="ED54" i="46"/>
  <c r="BO54" i="44" s="1"/>
  <c r="EC54" i="46"/>
  <c r="BN54" i="44" s="1"/>
  <c r="EB54" i="46"/>
  <c r="BM54" i="44" s="1"/>
  <c r="EA54" i="46"/>
  <c r="BL54" i="46" s="1"/>
  <c r="DZ54" i="46"/>
  <c r="BK54" i="46" s="1"/>
  <c r="DY54" i="46"/>
  <c r="BJ54" i="46" s="1"/>
  <c r="DX54" i="46"/>
  <c r="DW54" i="46"/>
  <c r="DV54" i="46"/>
  <c r="DU54" i="46"/>
  <c r="DT54" i="46"/>
  <c r="DS54" i="46"/>
  <c r="BD54" i="46" s="1"/>
  <c r="DR54" i="46"/>
  <c r="BC54" i="46" s="1"/>
  <c r="DQ54" i="46"/>
  <c r="BB54" i="46" s="1"/>
  <c r="DP54" i="46"/>
  <c r="BA54" i="46" s="1"/>
  <c r="DO54" i="46"/>
  <c r="DN54" i="46"/>
  <c r="DM54" i="46"/>
  <c r="DL54" i="46"/>
  <c r="DK54" i="46"/>
  <c r="AV54" i="46" s="1"/>
  <c r="DJ54" i="46"/>
  <c r="AU54" i="46" s="1"/>
  <c r="DI54" i="46"/>
  <c r="AT54" i="46" s="1"/>
  <c r="DH54" i="46"/>
  <c r="AS54" i="46" s="1"/>
  <c r="DG54" i="46"/>
  <c r="DF54" i="46"/>
  <c r="AQ54" i="46" s="1"/>
  <c r="DE54" i="46"/>
  <c r="AP54" i="46" s="1"/>
  <c r="DD54" i="46"/>
  <c r="DC54" i="46"/>
  <c r="DB54" i="46"/>
  <c r="DA54" i="46"/>
  <c r="AL54" i="46" s="1"/>
  <c r="CZ54" i="46"/>
  <c r="CY54" i="46"/>
  <c r="CX54" i="46"/>
  <c r="CW54" i="46"/>
  <c r="AH54" i="46" s="1"/>
  <c r="CV54" i="46"/>
  <c r="AG54" i="46" s="1"/>
  <c r="CU54" i="46"/>
  <c r="CT54" i="46"/>
  <c r="AE54" i="46" s="1"/>
  <c r="CS54" i="46"/>
  <c r="AD54" i="46" s="1"/>
  <c r="CR54" i="46"/>
  <c r="CQ54" i="46"/>
  <c r="CP54" i="46"/>
  <c r="AA54" i="46" s="1"/>
  <c r="CO54" i="46"/>
  <c r="Z54" i="46" s="1"/>
  <c r="CN54" i="46"/>
  <c r="Y54" i="46" s="1"/>
  <c r="CM54" i="46"/>
  <c r="CL54" i="46"/>
  <c r="W54" i="46" s="1"/>
  <c r="CK54" i="46"/>
  <c r="V54" i="46" s="1"/>
  <c r="CJ54" i="46"/>
  <c r="U54" i="46" s="1"/>
  <c r="CI54" i="46"/>
  <c r="CH54" i="46"/>
  <c r="CG54" i="46"/>
  <c r="CF54" i="46"/>
  <c r="Q54" i="46" s="1"/>
  <c r="CE54" i="46"/>
  <c r="P54" i="46" s="1"/>
  <c r="CD54" i="46"/>
  <c r="CC54" i="46"/>
  <c r="N54" i="46" s="1"/>
  <c r="CB54" i="46"/>
  <c r="M54" i="46" s="1"/>
  <c r="CA54" i="46"/>
  <c r="L54" i="46" s="1"/>
  <c r="BZ54" i="46"/>
  <c r="K54" i="46" s="1"/>
  <c r="BY54" i="46"/>
  <c r="BX54" i="46"/>
  <c r="I54" i="46" s="1"/>
  <c r="BW54" i="46"/>
  <c r="BV54" i="46"/>
  <c r="G54" i="46" s="1"/>
  <c r="BU54" i="46"/>
  <c r="F54" i="46" s="1"/>
  <c r="BT54" i="46"/>
  <c r="BS54" i="46"/>
  <c r="D54" i="46" s="1"/>
  <c r="B54" i="46"/>
  <c r="B54" i="44" s="1"/>
  <c r="A54" i="46"/>
  <c r="A52" i="27" s="1"/>
  <c r="EF53" i="46"/>
  <c r="EE53" i="46"/>
  <c r="BP53" i="46" s="1"/>
  <c r="ED53" i="46"/>
  <c r="EC53" i="46"/>
  <c r="BN53" i="46" s="1"/>
  <c r="EB53" i="46"/>
  <c r="BM53" i="46" s="1"/>
  <c r="EA53" i="46"/>
  <c r="DZ53" i="46"/>
  <c r="DY53" i="46"/>
  <c r="DX53" i="46"/>
  <c r="DW53" i="46"/>
  <c r="BH53" i="46" s="1"/>
  <c r="DV53" i="46"/>
  <c r="BG53" i="46" s="1"/>
  <c r="DU53" i="46"/>
  <c r="BF53" i="46" s="1"/>
  <c r="DT53" i="46"/>
  <c r="BE53" i="46" s="1"/>
  <c r="DS53" i="46"/>
  <c r="BD53" i="46" s="1"/>
  <c r="DR53" i="46"/>
  <c r="BC53" i="46" s="1"/>
  <c r="DQ53" i="46"/>
  <c r="BB53" i="46" s="1"/>
  <c r="DP53" i="46"/>
  <c r="DO53" i="46"/>
  <c r="AZ53" i="46" s="1"/>
  <c r="DN53" i="46"/>
  <c r="AY53" i="46" s="1"/>
  <c r="DM53" i="46"/>
  <c r="AX53" i="46" s="1"/>
  <c r="DL53" i="46"/>
  <c r="DK53" i="46"/>
  <c r="DJ53" i="46"/>
  <c r="AU53" i="46" s="1"/>
  <c r="DI53" i="46"/>
  <c r="DH53" i="46"/>
  <c r="DG53" i="46"/>
  <c r="AR53" i="46" s="1"/>
  <c r="DF53" i="46"/>
  <c r="DE53" i="46"/>
  <c r="DD53" i="46"/>
  <c r="DC53" i="46"/>
  <c r="AN53" i="46" s="1"/>
  <c r="DB53" i="46"/>
  <c r="AM53" i="46" s="1"/>
  <c r="DA53" i="46"/>
  <c r="AL53" i="46" s="1"/>
  <c r="CZ53" i="46"/>
  <c r="CY53" i="46"/>
  <c r="AJ53" i="46" s="1"/>
  <c r="CX53" i="46"/>
  <c r="CW53" i="46"/>
  <c r="CV53" i="46"/>
  <c r="CU53" i="46"/>
  <c r="CT53" i="46"/>
  <c r="CS53" i="46"/>
  <c r="AD53" i="46" s="1"/>
  <c r="CR53" i="46"/>
  <c r="CQ53" i="46"/>
  <c r="AB53" i="46" s="1"/>
  <c r="CP53" i="46"/>
  <c r="CO53" i="46"/>
  <c r="Z53" i="46" s="1"/>
  <c r="CN53" i="46"/>
  <c r="Y53" i="46" s="1"/>
  <c r="CM53" i="46"/>
  <c r="X53" i="46" s="1"/>
  <c r="CL53" i="46"/>
  <c r="W53" i="46" s="1"/>
  <c r="CK53" i="46"/>
  <c r="V53" i="46" s="1"/>
  <c r="CJ53" i="46"/>
  <c r="CI53" i="46"/>
  <c r="CH53" i="46"/>
  <c r="CG53" i="46"/>
  <c r="R53" i="46" s="1"/>
  <c r="CF53" i="46"/>
  <c r="CE53" i="46"/>
  <c r="CD53" i="46"/>
  <c r="CC53" i="46"/>
  <c r="N53" i="46" s="1"/>
  <c r="CB53" i="46"/>
  <c r="CA53" i="46"/>
  <c r="L53" i="46" s="1"/>
  <c r="BZ53" i="46"/>
  <c r="BY53" i="46"/>
  <c r="BX53" i="46"/>
  <c r="I53" i="46" s="1"/>
  <c r="BW53" i="46"/>
  <c r="H53" i="46" s="1"/>
  <c r="BV53" i="46"/>
  <c r="BU53" i="46"/>
  <c r="F53" i="46" s="1"/>
  <c r="BT53" i="46"/>
  <c r="BS53" i="46"/>
  <c r="D53" i="46" s="1"/>
  <c r="B53" i="46"/>
  <c r="B53" i="44" s="1"/>
  <c r="A53" i="46"/>
  <c r="A51" i="27" s="1"/>
  <c r="EF52" i="46"/>
  <c r="BQ52" i="46" s="1"/>
  <c r="EE52" i="46"/>
  <c r="ED52" i="46"/>
  <c r="EC52" i="46"/>
  <c r="BN52" i="46" s="1"/>
  <c r="EB52" i="46"/>
  <c r="BM52" i="46" s="1"/>
  <c r="EA52" i="46"/>
  <c r="BL52" i="46" s="1"/>
  <c r="DZ52" i="46"/>
  <c r="DY52" i="46"/>
  <c r="DX52" i="46"/>
  <c r="DW52" i="46"/>
  <c r="DV52" i="46"/>
  <c r="DU52" i="46"/>
  <c r="DT52" i="46"/>
  <c r="BE52" i="46" s="1"/>
  <c r="DS52" i="46"/>
  <c r="DR52" i="46"/>
  <c r="DQ52" i="46"/>
  <c r="BB52" i="46" s="1"/>
  <c r="DP52" i="46"/>
  <c r="BA52" i="46" s="1"/>
  <c r="DO52" i="46"/>
  <c r="AZ52" i="46" s="1"/>
  <c r="DN52" i="46"/>
  <c r="DM52" i="46"/>
  <c r="DL52" i="46"/>
  <c r="AW52" i="46" s="1"/>
  <c r="DK52" i="46"/>
  <c r="AV52" i="46" s="1"/>
  <c r="DJ52" i="46"/>
  <c r="DI52" i="46"/>
  <c r="AT52" i="46" s="1"/>
  <c r="DH52" i="46"/>
  <c r="DG52" i="46"/>
  <c r="DF52" i="46"/>
  <c r="AQ52" i="44" s="1"/>
  <c r="DE52" i="46"/>
  <c r="DD52" i="46"/>
  <c r="AO52" i="46" s="1"/>
  <c r="DC52" i="46"/>
  <c r="AN52" i="46" s="1"/>
  <c r="DB52" i="46"/>
  <c r="DA52" i="46"/>
  <c r="AL52" i="46" s="1"/>
  <c r="CZ52" i="46"/>
  <c r="AK52" i="46" s="1"/>
  <c r="CY52" i="46"/>
  <c r="CX52" i="46"/>
  <c r="CW52" i="46"/>
  <c r="AH52" i="46" s="1"/>
  <c r="CV52" i="46"/>
  <c r="AG52" i="46" s="1"/>
  <c r="CU52" i="46"/>
  <c r="AF52" i="46" s="1"/>
  <c r="CT52" i="46"/>
  <c r="CS52" i="46"/>
  <c r="CR52" i="46"/>
  <c r="CQ52" i="46"/>
  <c r="CP52" i="46"/>
  <c r="CO52" i="46"/>
  <c r="Z52" i="44" s="1"/>
  <c r="CN52" i="46"/>
  <c r="CM52" i="46"/>
  <c r="CL52" i="46"/>
  <c r="CK52" i="46"/>
  <c r="CJ52" i="46"/>
  <c r="U52" i="46" s="1"/>
  <c r="CI52" i="46"/>
  <c r="T52" i="46" s="1"/>
  <c r="CH52" i="46"/>
  <c r="CG52" i="46"/>
  <c r="CF52" i="46"/>
  <c r="CE52" i="46"/>
  <c r="P52" i="46" s="1"/>
  <c r="CD52" i="46"/>
  <c r="O52" i="46" s="1"/>
  <c r="CC52" i="46"/>
  <c r="N52" i="46" s="1"/>
  <c r="CB52" i="46"/>
  <c r="CA52" i="46"/>
  <c r="L52" i="46" s="1"/>
  <c r="BZ52" i="46"/>
  <c r="BY52" i="46"/>
  <c r="BX52" i="46"/>
  <c r="I52" i="46" s="1"/>
  <c r="BW52" i="46"/>
  <c r="H52" i="46" s="1"/>
  <c r="BV52" i="46"/>
  <c r="G52" i="46" s="1"/>
  <c r="BU52" i="46"/>
  <c r="BT52" i="46"/>
  <c r="E52" i="46" s="1"/>
  <c r="BS52" i="46"/>
  <c r="D52" i="46" s="1"/>
  <c r="AQ52" i="46"/>
  <c r="Z52" i="46"/>
  <c r="B52" i="46"/>
  <c r="B52" i="44" s="1"/>
  <c r="A52" i="46"/>
  <c r="A50" i="27" s="1"/>
  <c r="EF51" i="46"/>
  <c r="EE51" i="46"/>
  <c r="ED51" i="46"/>
  <c r="EC51" i="46"/>
  <c r="BN51" i="46" s="1"/>
  <c r="EB51" i="46"/>
  <c r="EA51" i="46"/>
  <c r="BL51" i="46" s="1"/>
  <c r="DZ51" i="46"/>
  <c r="BK51" i="46" s="1"/>
  <c r="DY51" i="46"/>
  <c r="BJ51" i="46" s="1"/>
  <c r="DX51" i="46"/>
  <c r="DW51" i="46"/>
  <c r="BH51" i="46" s="1"/>
  <c r="DV51" i="46"/>
  <c r="BG51" i="46" s="1"/>
  <c r="DU51" i="46"/>
  <c r="DT51" i="46"/>
  <c r="BE51" i="46" s="1"/>
  <c r="DS51" i="46"/>
  <c r="BD51" i="46" s="1"/>
  <c r="DR51" i="46"/>
  <c r="BC51" i="46" s="1"/>
  <c r="DQ51" i="46"/>
  <c r="BB51" i="46" s="1"/>
  <c r="DP51" i="46"/>
  <c r="BA51" i="46" s="1"/>
  <c r="DO51" i="46"/>
  <c r="DN51" i="46"/>
  <c r="DM51" i="46"/>
  <c r="DL51" i="46"/>
  <c r="DK51" i="46"/>
  <c r="DJ51" i="46"/>
  <c r="AU51" i="46" s="1"/>
  <c r="DI51" i="46"/>
  <c r="AT51" i="46" s="1"/>
  <c r="DH51" i="46"/>
  <c r="DG51" i="46"/>
  <c r="DF51" i="46"/>
  <c r="DE51" i="46"/>
  <c r="AP51" i="46" s="1"/>
  <c r="DD51" i="46"/>
  <c r="AO51" i="46" s="1"/>
  <c r="DC51" i="46"/>
  <c r="DB51" i="46"/>
  <c r="DA51" i="46"/>
  <c r="AL51" i="46" s="1"/>
  <c r="CZ51" i="46"/>
  <c r="CY51" i="46"/>
  <c r="AJ51" i="46" s="1"/>
  <c r="CX51" i="46"/>
  <c r="AI51" i="46" s="1"/>
  <c r="CW51" i="46"/>
  <c r="CV51" i="46"/>
  <c r="CU51" i="46"/>
  <c r="AF51" i="46" s="1"/>
  <c r="CT51" i="46"/>
  <c r="AE51" i="46" s="1"/>
  <c r="CS51" i="46"/>
  <c r="AD51" i="46" s="1"/>
  <c r="CR51" i="46"/>
  <c r="CQ51" i="46"/>
  <c r="AB51" i="46" s="1"/>
  <c r="CP51" i="46"/>
  <c r="CO51" i="46"/>
  <c r="Z51" i="46" s="1"/>
  <c r="CN51" i="46"/>
  <c r="CM51" i="46"/>
  <c r="CL51" i="46"/>
  <c r="W51" i="46" s="1"/>
  <c r="CK51" i="46"/>
  <c r="V51" i="46" s="1"/>
  <c r="CJ51" i="46"/>
  <c r="U51" i="46" s="1"/>
  <c r="CI51" i="46"/>
  <c r="T51" i="46" s="1"/>
  <c r="CH51" i="46"/>
  <c r="CG51" i="46"/>
  <c r="CF51" i="46"/>
  <c r="Q51" i="46" s="1"/>
  <c r="CE51" i="46"/>
  <c r="P51" i="46" s="1"/>
  <c r="CD51" i="46"/>
  <c r="CC51" i="46"/>
  <c r="N51" i="46" s="1"/>
  <c r="CB51" i="46"/>
  <c r="CA51" i="46"/>
  <c r="L51" i="46" s="1"/>
  <c r="BZ51" i="46"/>
  <c r="K51" i="46" s="1"/>
  <c r="BY51" i="46"/>
  <c r="BX51" i="46"/>
  <c r="I51" i="46" s="1"/>
  <c r="BW51" i="46"/>
  <c r="H51" i="46" s="1"/>
  <c r="BV51" i="46"/>
  <c r="G51" i="46" s="1"/>
  <c r="BU51" i="46"/>
  <c r="F51" i="46" s="1"/>
  <c r="BT51" i="46"/>
  <c r="BS51" i="46"/>
  <c r="B51" i="46"/>
  <c r="B51" i="44" s="1"/>
  <c r="A51" i="46"/>
  <c r="EF50" i="46"/>
  <c r="EE50" i="46"/>
  <c r="BP50" i="46" s="1"/>
  <c r="ED50" i="46"/>
  <c r="EC50" i="46"/>
  <c r="BN50" i="46" s="1"/>
  <c r="EB50" i="46"/>
  <c r="BM50" i="46" s="1"/>
  <c r="EA50" i="46"/>
  <c r="BL50" i="46" s="1"/>
  <c r="DZ50" i="46"/>
  <c r="DY50" i="46"/>
  <c r="DX50" i="46"/>
  <c r="DW50" i="46"/>
  <c r="DV50" i="46"/>
  <c r="BG50" i="46" s="1"/>
  <c r="DU50" i="46"/>
  <c r="BF50" i="46" s="1"/>
  <c r="DT50" i="46"/>
  <c r="BE50" i="46" s="1"/>
  <c r="DS50" i="46"/>
  <c r="BD50" i="46" s="1"/>
  <c r="DR50" i="46"/>
  <c r="BC50" i="46" s="1"/>
  <c r="DQ50" i="46"/>
  <c r="DP50" i="46"/>
  <c r="DO50" i="46"/>
  <c r="AZ50" i="46" s="1"/>
  <c r="DN50" i="46"/>
  <c r="DM50" i="46"/>
  <c r="AX50" i="46" s="1"/>
  <c r="DL50" i="46"/>
  <c r="DK50" i="46"/>
  <c r="DJ50" i="46"/>
  <c r="AU50" i="46" s="1"/>
  <c r="DI50" i="46"/>
  <c r="DH50" i="46"/>
  <c r="DG50" i="46"/>
  <c r="DF50" i="46"/>
  <c r="DE50" i="46"/>
  <c r="AP50" i="46" s="1"/>
  <c r="DD50" i="46"/>
  <c r="DC50" i="46"/>
  <c r="AN50" i="46" s="1"/>
  <c r="DB50" i="46"/>
  <c r="AM50" i="46" s="1"/>
  <c r="DA50" i="46"/>
  <c r="CZ50" i="46"/>
  <c r="CY50" i="46"/>
  <c r="AJ50" i="46" s="1"/>
  <c r="CX50" i="46"/>
  <c r="AI50" i="46" s="1"/>
  <c r="CW50" i="46"/>
  <c r="AH50" i="46" s="1"/>
  <c r="CV50" i="46"/>
  <c r="CU50" i="46"/>
  <c r="CT50" i="46"/>
  <c r="CS50" i="46"/>
  <c r="AD50" i="46" s="1"/>
  <c r="CR50" i="46"/>
  <c r="CQ50" i="46"/>
  <c r="AB50" i="46" s="1"/>
  <c r="CP50" i="46"/>
  <c r="AA50" i="46" s="1"/>
  <c r="CO50" i="46"/>
  <c r="Z50" i="46" s="1"/>
  <c r="CN50" i="46"/>
  <c r="CM50" i="46"/>
  <c r="CL50" i="46"/>
  <c r="CK50" i="46"/>
  <c r="CJ50" i="46"/>
  <c r="CI50" i="46"/>
  <c r="T50" i="46" s="1"/>
  <c r="CH50" i="46"/>
  <c r="CG50" i="46"/>
  <c r="R50" i="46" s="1"/>
  <c r="CF50" i="46"/>
  <c r="CE50" i="46"/>
  <c r="CD50" i="46"/>
  <c r="CC50" i="46"/>
  <c r="N50" i="46" s="1"/>
  <c r="CB50" i="46"/>
  <c r="CA50" i="46"/>
  <c r="L50" i="46" s="1"/>
  <c r="BZ50" i="46"/>
  <c r="K50" i="46" s="1"/>
  <c r="BY50" i="46"/>
  <c r="J50" i="46" s="1"/>
  <c r="BX50" i="46"/>
  <c r="BW50" i="46"/>
  <c r="H50" i="46" s="1"/>
  <c r="BV50" i="46"/>
  <c r="G50" i="46" s="1"/>
  <c r="BU50" i="46"/>
  <c r="BT50" i="46"/>
  <c r="BS50" i="46"/>
  <c r="B50" i="46"/>
  <c r="B50" i="44" s="1"/>
  <c r="A50" i="46"/>
  <c r="A48" i="27" s="1"/>
  <c r="EF49" i="46"/>
  <c r="EE49" i="46"/>
  <c r="BP49" i="46" s="1"/>
  <c r="ED49" i="46"/>
  <c r="BO49" i="44" s="1"/>
  <c r="EC49" i="46"/>
  <c r="EB49" i="46"/>
  <c r="EA49" i="46"/>
  <c r="BL49" i="46" s="1"/>
  <c r="DZ49" i="46"/>
  <c r="BK49" i="46" s="1"/>
  <c r="DY49" i="46"/>
  <c r="BJ49" i="46" s="1"/>
  <c r="DX49" i="46"/>
  <c r="DW49" i="46"/>
  <c r="DV49" i="46"/>
  <c r="DU49" i="46"/>
  <c r="BF49" i="46" s="1"/>
  <c r="DT49" i="46"/>
  <c r="DS49" i="46"/>
  <c r="BD49" i="46" s="1"/>
  <c r="DR49" i="46"/>
  <c r="DQ49" i="46"/>
  <c r="DP49" i="46"/>
  <c r="DO49" i="46"/>
  <c r="AZ49" i="46" s="1"/>
  <c r="DN49" i="46"/>
  <c r="DM49" i="46"/>
  <c r="DL49" i="46"/>
  <c r="DK49" i="46"/>
  <c r="DJ49" i="46"/>
  <c r="AU49" i="46" s="1"/>
  <c r="DI49" i="46"/>
  <c r="AT49" i="46" s="1"/>
  <c r="DH49" i="46"/>
  <c r="DG49" i="46"/>
  <c r="DF49" i="46"/>
  <c r="AQ49" i="46" s="1"/>
  <c r="DE49" i="46"/>
  <c r="AP49" i="46" s="1"/>
  <c r="DD49" i="46"/>
  <c r="DC49" i="46"/>
  <c r="DB49" i="46"/>
  <c r="AM49" i="46" s="1"/>
  <c r="DA49" i="46"/>
  <c r="AL49" i="46" s="1"/>
  <c r="CZ49" i="46"/>
  <c r="CY49" i="46"/>
  <c r="AJ49" i="46" s="1"/>
  <c r="CX49" i="46"/>
  <c r="AI49" i="46" s="1"/>
  <c r="CW49" i="46"/>
  <c r="CV49" i="46"/>
  <c r="CU49" i="46"/>
  <c r="CT49" i="46"/>
  <c r="AE49" i="46" s="1"/>
  <c r="CS49" i="46"/>
  <c r="AD49" i="46" s="1"/>
  <c r="CR49" i="46"/>
  <c r="CQ49" i="46"/>
  <c r="CP49" i="46"/>
  <c r="AA49" i="46" s="1"/>
  <c r="CO49" i="46"/>
  <c r="CN49" i="46"/>
  <c r="CM49" i="46"/>
  <c r="CL49" i="46"/>
  <c r="W49" i="46" s="1"/>
  <c r="CK49" i="46"/>
  <c r="V49" i="46" s="1"/>
  <c r="CJ49" i="46"/>
  <c r="U49" i="46" s="1"/>
  <c r="CI49" i="46"/>
  <c r="T49" i="46" s="1"/>
  <c r="CH49" i="46"/>
  <c r="S49" i="46" s="1"/>
  <c r="CG49" i="46"/>
  <c r="CF49" i="46"/>
  <c r="Q49" i="46" s="1"/>
  <c r="CE49" i="46"/>
  <c r="P49" i="46" s="1"/>
  <c r="CD49" i="46"/>
  <c r="CC49" i="46"/>
  <c r="N49" i="46" s="1"/>
  <c r="CB49" i="46"/>
  <c r="M49" i="46" s="1"/>
  <c r="CA49" i="46"/>
  <c r="L49" i="46" s="1"/>
  <c r="BZ49" i="46"/>
  <c r="BY49" i="46"/>
  <c r="BX49" i="46"/>
  <c r="I49" i="46" s="1"/>
  <c r="BW49" i="46"/>
  <c r="H49" i="46" s="1"/>
  <c r="BV49" i="46"/>
  <c r="G49" i="46" s="1"/>
  <c r="BU49" i="46"/>
  <c r="F49" i="46" s="1"/>
  <c r="BT49" i="46"/>
  <c r="BS49" i="46"/>
  <c r="BO49" i="46"/>
  <c r="B49" i="46"/>
  <c r="B49" i="44" s="1"/>
  <c r="A49" i="46"/>
  <c r="EF48" i="46"/>
  <c r="BQ48" i="46" s="1"/>
  <c r="EE48" i="46"/>
  <c r="BP48" i="46" s="1"/>
  <c r="ED48" i="46"/>
  <c r="BO48" i="46" s="1"/>
  <c r="EC48" i="46"/>
  <c r="EB48" i="46"/>
  <c r="BM48" i="46" s="1"/>
  <c r="EA48" i="46"/>
  <c r="DZ48" i="46"/>
  <c r="DY48" i="46"/>
  <c r="BJ48" i="46" s="1"/>
  <c r="DX48" i="46"/>
  <c r="DW48" i="46"/>
  <c r="DV48" i="46"/>
  <c r="BG48" i="46" s="1"/>
  <c r="DU48" i="46"/>
  <c r="DT48" i="46"/>
  <c r="DS48" i="46"/>
  <c r="DR48" i="46"/>
  <c r="BC48" i="46" s="1"/>
  <c r="DQ48" i="46"/>
  <c r="BB48" i="46" s="1"/>
  <c r="DP48" i="46"/>
  <c r="BA48" i="46" s="1"/>
  <c r="DO48" i="46"/>
  <c r="AZ48" i="46" s="1"/>
  <c r="DN48" i="46"/>
  <c r="AY48" i="46" s="1"/>
  <c r="DM48" i="46"/>
  <c r="DL48" i="46"/>
  <c r="AW48" i="46" s="1"/>
  <c r="DK48" i="46"/>
  <c r="DJ48" i="46"/>
  <c r="AU48" i="46" s="1"/>
  <c r="DI48" i="46"/>
  <c r="AT48" i="46" s="1"/>
  <c r="DH48" i="46"/>
  <c r="AS48" i="46" s="1"/>
  <c r="DG48" i="46"/>
  <c r="DF48" i="46"/>
  <c r="AQ48" i="46" s="1"/>
  <c r="DE48" i="46"/>
  <c r="AP48" i="46" s="1"/>
  <c r="DD48" i="46"/>
  <c r="DC48" i="46"/>
  <c r="AN48" i="46" s="1"/>
  <c r="DB48" i="46"/>
  <c r="AM48" i="46" s="1"/>
  <c r="DA48" i="46"/>
  <c r="AL48" i="46" s="1"/>
  <c r="CZ48" i="46"/>
  <c r="AK48" i="46" s="1"/>
  <c r="CY48" i="46"/>
  <c r="CX48" i="46"/>
  <c r="CW48" i="46"/>
  <c r="AH48" i="46" s="1"/>
  <c r="CV48" i="46"/>
  <c r="AG48" i="46" s="1"/>
  <c r="CU48" i="46"/>
  <c r="CT48" i="46"/>
  <c r="CS48" i="46"/>
  <c r="AD48" i="46" s="1"/>
  <c r="CR48" i="46"/>
  <c r="CQ48" i="46"/>
  <c r="CP48" i="46"/>
  <c r="AA48" i="46" s="1"/>
  <c r="CO48" i="46"/>
  <c r="CN48" i="46"/>
  <c r="CM48" i="46"/>
  <c r="X48" i="46" s="1"/>
  <c r="CL48" i="46"/>
  <c r="CK48" i="46"/>
  <c r="V48" i="46" s="1"/>
  <c r="CJ48" i="46"/>
  <c r="U48" i="46" s="1"/>
  <c r="CI48" i="46"/>
  <c r="CH48" i="46"/>
  <c r="CG48" i="46"/>
  <c r="CF48" i="46"/>
  <c r="Q48" i="46" s="1"/>
  <c r="CE48" i="46"/>
  <c r="P48" i="46" s="1"/>
  <c r="CD48" i="46"/>
  <c r="O48" i="46" s="1"/>
  <c r="CC48" i="46"/>
  <c r="N48" i="46" s="1"/>
  <c r="CB48" i="46"/>
  <c r="M48" i="46" s="1"/>
  <c r="CA48" i="46"/>
  <c r="L48" i="46" s="1"/>
  <c r="BZ48" i="46"/>
  <c r="K48" i="46" s="1"/>
  <c r="BY48" i="46"/>
  <c r="BX48" i="46"/>
  <c r="BW48" i="46"/>
  <c r="BV48" i="46"/>
  <c r="BU48" i="46"/>
  <c r="F48" i="46" s="1"/>
  <c r="BT48" i="46"/>
  <c r="BS48" i="46"/>
  <c r="D48" i="46" s="1"/>
  <c r="B48" i="46"/>
  <c r="B48" i="44" s="1"/>
  <c r="A48" i="46"/>
  <c r="A46" i="27" s="1"/>
  <c r="EF47" i="46"/>
  <c r="BQ47" i="46" s="1"/>
  <c r="EE47" i="46"/>
  <c r="BP47" i="46" s="1"/>
  <c r="ED47" i="46"/>
  <c r="BO47" i="44" s="1"/>
  <c r="EC47" i="46"/>
  <c r="BN47" i="46" s="1"/>
  <c r="EB47" i="46"/>
  <c r="EA47" i="46"/>
  <c r="DZ47" i="46"/>
  <c r="BK47" i="46" s="1"/>
  <c r="DY47" i="46"/>
  <c r="BJ47" i="46" s="1"/>
  <c r="DX47" i="46"/>
  <c r="DW47" i="46"/>
  <c r="DV47" i="46"/>
  <c r="BG47" i="46" s="1"/>
  <c r="DU47" i="46"/>
  <c r="DT47" i="46"/>
  <c r="BE47" i="46" s="1"/>
  <c r="DS47" i="46"/>
  <c r="DR47" i="46"/>
  <c r="DQ47" i="46"/>
  <c r="BB47" i="46" s="1"/>
  <c r="DP47" i="46"/>
  <c r="BA47" i="46" s="1"/>
  <c r="DO47" i="46"/>
  <c r="AZ47" i="46" s="1"/>
  <c r="DN47" i="46"/>
  <c r="DM47" i="46"/>
  <c r="DL47" i="46"/>
  <c r="AW47" i="46" s="1"/>
  <c r="DK47" i="46"/>
  <c r="AV47" i="46" s="1"/>
  <c r="DJ47" i="46"/>
  <c r="AU47" i="46" s="1"/>
  <c r="DI47" i="46"/>
  <c r="AT47" i="46" s="1"/>
  <c r="DH47" i="46"/>
  <c r="DG47" i="46"/>
  <c r="AR47" i="46" s="1"/>
  <c r="DF47" i="46"/>
  <c r="DE47" i="46"/>
  <c r="AP47" i="46" s="1"/>
  <c r="DD47" i="46"/>
  <c r="AO47" i="46" s="1"/>
  <c r="DC47" i="46"/>
  <c r="AN47" i="46" s="1"/>
  <c r="DB47" i="46"/>
  <c r="AM47" i="46" s="1"/>
  <c r="DA47" i="46"/>
  <c r="AL47" i="46" s="1"/>
  <c r="CZ47" i="46"/>
  <c r="CY47" i="46"/>
  <c r="AJ47" i="46" s="1"/>
  <c r="CX47" i="46"/>
  <c r="CW47" i="46"/>
  <c r="AH47" i="46" s="1"/>
  <c r="CV47" i="46"/>
  <c r="CU47" i="46"/>
  <c r="CT47" i="46"/>
  <c r="AE47" i="46" s="1"/>
  <c r="CS47" i="46"/>
  <c r="AD47" i="46" s="1"/>
  <c r="CR47" i="46"/>
  <c r="AC47" i="46" s="1"/>
  <c r="CQ47" i="46"/>
  <c r="CP47" i="46"/>
  <c r="AA47" i="46" s="1"/>
  <c r="CO47" i="46"/>
  <c r="CN47" i="46"/>
  <c r="Y47" i="46" s="1"/>
  <c r="CM47" i="46"/>
  <c r="X47" i="46" s="1"/>
  <c r="CL47" i="46"/>
  <c r="W47" i="46" s="1"/>
  <c r="CK47" i="46"/>
  <c r="V47" i="46" s="1"/>
  <c r="CJ47" i="46"/>
  <c r="CI47" i="46"/>
  <c r="T47" i="46" s="1"/>
  <c r="CH47" i="46"/>
  <c r="CG47" i="46"/>
  <c r="R47" i="46" s="1"/>
  <c r="CF47" i="46"/>
  <c r="CE47" i="46"/>
  <c r="CD47" i="46"/>
  <c r="O47" i="46" s="1"/>
  <c r="CC47" i="46"/>
  <c r="N47" i="46" s="1"/>
  <c r="CB47" i="46"/>
  <c r="M47" i="46" s="1"/>
  <c r="CA47" i="46"/>
  <c r="L47" i="46" s="1"/>
  <c r="BZ47" i="46"/>
  <c r="K47" i="46" s="1"/>
  <c r="BY47" i="46"/>
  <c r="BX47" i="46"/>
  <c r="BW47" i="46"/>
  <c r="H47" i="46" s="1"/>
  <c r="BV47" i="46"/>
  <c r="G47" i="46" s="1"/>
  <c r="BU47" i="46"/>
  <c r="BT47" i="46"/>
  <c r="E47" i="46" s="1"/>
  <c r="BS47" i="46"/>
  <c r="D47" i="46" s="1"/>
  <c r="BO47" i="46"/>
  <c r="B47" i="46"/>
  <c r="B47" i="44" s="1"/>
  <c r="A47" i="46"/>
  <c r="A45" i="27" s="1"/>
  <c r="EF46" i="46"/>
  <c r="EE46" i="46"/>
  <c r="ED46" i="46"/>
  <c r="EC46" i="46"/>
  <c r="BN46" i="46" s="1"/>
  <c r="EB46" i="46"/>
  <c r="EA46" i="46"/>
  <c r="DZ46" i="46"/>
  <c r="BK46" i="46" s="1"/>
  <c r="DY46" i="46"/>
  <c r="DX46" i="46"/>
  <c r="BI46" i="46" s="1"/>
  <c r="DW46" i="46"/>
  <c r="BH46" i="46" s="1"/>
  <c r="DV46" i="46"/>
  <c r="DU46" i="46"/>
  <c r="BF46" i="46" s="1"/>
  <c r="DT46" i="46"/>
  <c r="BE46" i="46" s="1"/>
  <c r="DS46" i="46"/>
  <c r="BD46" i="46" s="1"/>
  <c r="DR46" i="46"/>
  <c r="BC46" i="46" s="1"/>
  <c r="DQ46" i="46"/>
  <c r="BB46" i="46" s="1"/>
  <c r="DP46" i="46"/>
  <c r="DO46" i="46"/>
  <c r="AZ46" i="46" s="1"/>
  <c r="DN46" i="46"/>
  <c r="DM46" i="46"/>
  <c r="DL46" i="46"/>
  <c r="AW46" i="46" s="1"/>
  <c r="DK46" i="46"/>
  <c r="DJ46" i="46"/>
  <c r="AU46" i="46" s="1"/>
  <c r="DI46" i="46"/>
  <c r="AT46" i="46" s="1"/>
  <c r="DH46" i="46"/>
  <c r="DG46" i="46"/>
  <c r="AR46" i="46" s="1"/>
  <c r="DF46" i="46"/>
  <c r="AQ46" i="46" s="1"/>
  <c r="DE46" i="46"/>
  <c r="AP46" i="46" s="1"/>
  <c r="DD46" i="46"/>
  <c r="AO46" i="46" s="1"/>
  <c r="DC46" i="46"/>
  <c r="DB46" i="46"/>
  <c r="AM46" i="46" s="1"/>
  <c r="DA46" i="46"/>
  <c r="CZ46" i="46"/>
  <c r="AK46" i="46" s="1"/>
  <c r="CY46" i="46"/>
  <c r="AJ46" i="46" s="1"/>
  <c r="CX46" i="46"/>
  <c r="AI46" i="46" s="1"/>
  <c r="CW46" i="46"/>
  <c r="AH46" i="46" s="1"/>
  <c r="CV46" i="46"/>
  <c r="CU46" i="46"/>
  <c r="AF46" i="46" s="1"/>
  <c r="CT46" i="46"/>
  <c r="AE46" i="46" s="1"/>
  <c r="CS46" i="46"/>
  <c r="AD46" i="46" s="1"/>
  <c r="CR46" i="46"/>
  <c r="CQ46" i="46"/>
  <c r="AB46" i="46" s="1"/>
  <c r="CP46" i="46"/>
  <c r="CO46" i="46"/>
  <c r="Z46" i="46" s="1"/>
  <c r="CN46" i="46"/>
  <c r="CM46" i="46"/>
  <c r="X46" i="46" s="1"/>
  <c r="CL46" i="46"/>
  <c r="W46" i="46" s="1"/>
  <c r="CK46" i="46"/>
  <c r="CJ46" i="46"/>
  <c r="U46" i="46" s="1"/>
  <c r="CI46" i="46"/>
  <c r="CH46" i="46"/>
  <c r="CG46" i="46"/>
  <c r="R46" i="46" s="1"/>
  <c r="CF46" i="46"/>
  <c r="Q46" i="46" s="1"/>
  <c r="CE46" i="46"/>
  <c r="CD46" i="46"/>
  <c r="O46" i="46" s="1"/>
  <c r="CC46" i="46"/>
  <c r="CB46" i="46"/>
  <c r="CA46" i="46"/>
  <c r="BZ46" i="46"/>
  <c r="BY46" i="46"/>
  <c r="BX46" i="46"/>
  <c r="I46" i="46" s="1"/>
  <c r="BW46" i="46"/>
  <c r="H46" i="46" s="1"/>
  <c r="BV46" i="46"/>
  <c r="G46" i="46" s="1"/>
  <c r="BU46" i="46"/>
  <c r="BT46" i="46"/>
  <c r="E46" i="46" s="1"/>
  <c r="BS46" i="46"/>
  <c r="D46" i="46" s="1"/>
  <c r="B46" i="46"/>
  <c r="B46" i="44" s="1"/>
  <c r="A46" i="46"/>
  <c r="A44" i="27" s="1"/>
  <c r="EF45" i="46"/>
  <c r="BQ45" i="46" s="1"/>
  <c r="EE45" i="46"/>
  <c r="ED45" i="46"/>
  <c r="BO45" i="46" s="1"/>
  <c r="EC45" i="46"/>
  <c r="EB45" i="46"/>
  <c r="EA45" i="46"/>
  <c r="BL45" i="46" s="1"/>
  <c r="DZ45" i="46"/>
  <c r="BK45" i="46" s="1"/>
  <c r="DY45" i="46"/>
  <c r="DX45" i="46"/>
  <c r="BI45" i="46" s="1"/>
  <c r="DW45" i="46"/>
  <c r="DV45" i="46"/>
  <c r="DU45" i="46"/>
  <c r="BF45" i="46" s="1"/>
  <c r="DT45" i="46"/>
  <c r="BE45" i="46" s="1"/>
  <c r="DS45" i="46"/>
  <c r="BD45" i="46" s="1"/>
  <c r="DR45" i="46"/>
  <c r="DQ45" i="46"/>
  <c r="DP45" i="46"/>
  <c r="DO45" i="46"/>
  <c r="DN45" i="46"/>
  <c r="AY45" i="46" s="1"/>
  <c r="DM45" i="46"/>
  <c r="AX45" i="46" s="1"/>
  <c r="DL45" i="46"/>
  <c r="AW45" i="46" s="1"/>
  <c r="DK45" i="46"/>
  <c r="AV45" i="46" s="1"/>
  <c r="DJ45" i="46"/>
  <c r="DI45" i="46"/>
  <c r="AT45" i="46" s="1"/>
  <c r="DH45" i="46"/>
  <c r="DG45" i="46"/>
  <c r="DF45" i="46"/>
  <c r="DE45" i="46"/>
  <c r="AP45" i="46" s="1"/>
  <c r="DD45" i="46"/>
  <c r="DC45" i="46"/>
  <c r="AN45" i="46" s="1"/>
  <c r="DB45" i="46"/>
  <c r="DA45" i="46"/>
  <c r="AL45" i="46" s="1"/>
  <c r="CZ45" i="46"/>
  <c r="CY45" i="46"/>
  <c r="CX45" i="46"/>
  <c r="CW45" i="46"/>
  <c r="AH45" i="46" s="1"/>
  <c r="CV45" i="46"/>
  <c r="CU45" i="46"/>
  <c r="CT45" i="46"/>
  <c r="AE45" i="46" s="1"/>
  <c r="CS45" i="46"/>
  <c r="AD45" i="46" s="1"/>
  <c r="CR45" i="46"/>
  <c r="CQ45" i="46"/>
  <c r="CP45" i="46"/>
  <c r="AA45" i="46" s="1"/>
  <c r="CO45" i="46"/>
  <c r="CN45" i="46"/>
  <c r="Y45" i="46" s="1"/>
  <c r="CM45" i="46"/>
  <c r="CL45" i="46"/>
  <c r="CK45" i="46"/>
  <c r="V45" i="46" s="1"/>
  <c r="CJ45" i="46"/>
  <c r="CI45" i="46"/>
  <c r="CH45" i="46"/>
  <c r="S45" i="46" s="1"/>
  <c r="CG45" i="46"/>
  <c r="R45" i="46" s="1"/>
  <c r="CF45" i="46"/>
  <c r="Q45" i="46" s="1"/>
  <c r="CE45" i="46"/>
  <c r="CD45" i="46"/>
  <c r="CC45" i="46"/>
  <c r="CB45" i="46"/>
  <c r="M45" i="46" s="1"/>
  <c r="CA45" i="46"/>
  <c r="BZ45" i="46"/>
  <c r="BY45" i="46"/>
  <c r="BX45" i="46"/>
  <c r="BW45" i="46"/>
  <c r="H45" i="46" s="1"/>
  <c r="BV45" i="46"/>
  <c r="BU45" i="46"/>
  <c r="F45" i="46" s="1"/>
  <c r="BT45" i="46"/>
  <c r="BS45" i="46"/>
  <c r="B45" i="46"/>
  <c r="B45" i="44" s="1"/>
  <c r="A45" i="46"/>
  <c r="A43" i="27" s="1"/>
  <c r="EF44" i="46"/>
  <c r="EE44" i="46"/>
  <c r="ED44" i="46"/>
  <c r="EC44" i="46"/>
  <c r="EB44" i="46"/>
  <c r="BM44" i="46" s="1"/>
  <c r="EA44" i="46"/>
  <c r="DZ44" i="46"/>
  <c r="BK44" i="46" s="1"/>
  <c r="DY44" i="46"/>
  <c r="DX44" i="46"/>
  <c r="BI44" i="46" s="1"/>
  <c r="DW44" i="46"/>
  <c r="BH44" i="46" s="1"/>
  <c r="DV44" i="46"/>
  <c r="BG44" i="44" s="1"/>
  <c r="DU44" i="46"/>
  <c r="BF44" i="44" s="1"/>
  <c r="DT44" i="46"/>
  <c r="BE44" i="46" s="1"/>
  <c r="DS44" i="46"/>
  <c r="BD44" i="46" s="1"/>
  <c r="DR44" i="46"/>
  <c r="DQ44" i="46"/>
  <c r="BB44" i="46" s="1"/>
  <c r="DP44" i="46"/>
  <c r="BA44" i="46" s="1"/>
  <c r="DO44" i="46"/>
  <c r="AZ44" i="46" s="1"/>
  <c r="DN44" i="46"/>
  <c r="DM44" i="46"/>
  <c r="DL44" i="46"/>
  <c r="AW44" i="46" s="1"/>
  <c r="DK44" i="46"/>
  <c r="AV44" i="46" s="1"/>
  <c r="DJ44" i="46"/>
  <c r="DI44" i="46"/>
  <c r="DH44" i="46"/>
  <c r="DG44" i="46"/>
  <c r="AR44" i="46" s="1"/>
  <c r="DF44" i="46"/>
  <c r="DE44" i="46"/>
  <c r="AP44" i="46" s="1"/>
  <c r="DD44" i="46"/>
  <c r="AO44" i="46" s="1"/>
  <c r="DC44" i="46"/>
  <c r="DB44" i="46"/>
  <c r="AM44" i="46" s="1"/>
  <c r="DA44" i="46"/>
  <c r="CZ44" i="46"/>
  <c r="CY44" i="46"/>
  <c r="AJ44" i="46" s="1"/>
  <c r="CX44" i="46"/>
  <c r="CW44" i="46"/>
  <c r="CV44" i="46"/>
  <c r="CU44" i="46"/>
  <c r="CT44" i="46"/>
  <c r="AE44" i="46" s="1"/>
  <c r="CS44" i="46"/>
  <c r="AD44" i="46" s="1"/>
  <c r="CR44" i="46"/>
  <c r="AC44" i="46" s="1"/>
  <c r="CQ44" i="46"/>
  <c r="CP44" i="46"/>
  <c r="CO44" i="46"/>
  <c r="Z44" i="46" s="1"/>
  <c r="CN44" i="46"/>
  <c r="Y44" i="46" s="1"/>
  <c r="CM44" i="46"/>
  <c r="X44" i="46" s="1"/>
  <c r="CL44" i="46"/>
  <c r="CK44" i="46"/>
  <c r="V44" i="46" s="1"/>
  <c r="CJ44" i="46"/>
  <c r="CI44" i="46"/>
  <c r="T44" i="46" s="1"/>
  <c r="CH44" i="46"/>
  <c r="CG44" i="46"/>
  <c r="CF44" i="46"/>
  <c r="Q44" i="46" s="1"/>
  <c r="CE44" i="46"/>
  <c r="P44" i="46" s="1"/>
  <c r="CD44" i="46"/>
  <c r="CC44" i="46"/>
  <c r="N44" i="46" s="1"/>
  <c r="CB44" i="46"/>
  <c r="M44" i="46" s="1"/>
  <c r="CA44" i="46"/>
  <c r="L44" i="46" s="1"/>
  <c r="BZ44" i="46"/>
  <c r="BY44" i="46"/>
  <c r="J44" i="46" s="1"/>
  <c r="BX44" i="46"/>
  <c r="I44" i="46" s="1"/>
  <c r="BW44" i="46"/>
  <c r="H44" i="46" s="1"/>
  <c r="BV44" i="46"/>
  <c r="G44" i="46" s="1"/>
  <c r="BU44" i="46"/>
  <c r="BT44" i="46"/>
  <c r="BS44" i="46"/>
  <c r="D44" i="46" s="1"/>
  <c r="BG44" i="46"/>
  <c r="BF44" i="46"/>
  <c r="B44" i="46"/>
  <c r="B44" i="44" s="1"/>
  <c r="A44" i="46"/>
  <c r="A44" i="44" s="1"/>
  <c r="EF43" i="46"/>
  <c r="EE43" i="46"/>
  <c r="ED43" i="46"/>
  <c r="BO43" i="46" s="1"/>
  <c r="EC43" i="46"/>
  <c r="BN43" i="46" s="1"/>
  <c r="EB43" i="46"/>
  <c r="EA43" i="46"/>
  <c r="DZ43" i="46"/>
  <c r="BK43" i="46" s="1"/>
  <c r="DY43" i="46"/>
  <c r="DX43" i="46"/>
  <c r="DW43" i="46"/>
  <c r="DV43" i="46"/>
  <c r="BG43" i="46" s="1"/>
  <c r="DU43" i="46"/>
  <c r="BF43" i="46" s="1"/>
  <c r="DT43" i="46"/>
  <c r="DS43" i="46"/>
  <c r="BD43" i="46" s="1"/>
  <c r="DR43" i="46"/>
  <c r="BC43" i="46" s="1"/>
  <c r="DQ43" i="46"/>
  <c r="DP43" i="46"/>
  <c r="BA43" i="46" s="1"/>
  <c r="DO43" i="46"/>
  <c r="DN43" i="46"/>
  <c r="AY43" i="46" s="1"/>
  <c r="DM43" i="46"/>
  <c r="DL43" i="46"/>
  <c r="AW43" i="46" s="1"/>
  <c r="DK43" i="46"/>
  <c r="AV43" i="46" s="1"/>
  <c r="DJ43" i="46"/>
  <c r="AU43" i="46" s="1"/>
  <c r="DI43" i="46"/>
  <c r="DH43" i="46"/>
  <c r="AS43" i="46" s="1"/>
  <c r="DG43" i="46"/>
  <c r="DF43" i="46"/>
  <c r="AQ43" i="46" s="1"/>
  <c r="DE43" i="46"/>
  <c r="AP43" i="46" s="1"/>
  <c r="DD43" i="46"/>
  <c r="DC43" i="46"/>
  <c r="DB43" i="46"/>
  <c r="AM43" i="46" s="1"/>
  <c r="DA43" i="46"/>
  <c r="CZ43" i="46"/>
  <c r="CY43" i="46"/>
  <c r="CX43" i="46"/>
  <c r="AI43" i="46" s="1"/>
  <c r="CW43" i="46"/>
  <c r="AH43" i="46" s="1"/>
  <c r="CV43" i="46"/>
  <c r="CU43" i="46"/>
  <c r="CT43" i="46"/>
  <c r="CS43" i="46"/>
  <c r="CR43" i="46"/>
  <c r="AC43" i="46" s="1"/>
  <c r="CQ43" i="46"/>
  <c r="AB43" i="46" s="1"/>
  <c r="CP43" i="46"/>
  <c r="CO43" i="46"/>
  <c r="Z43" i="46" s="1"/>
  <c r="CN43" i="46"/>
  <c r="CM43" i="46"/>
  <c r="CL43" i="46"/>
  <c r="CK43" i="46"/>
  <c r="CJ43" i="46"/>
  <c r="CI43" i="46"/>
  <c r="T43" i="46" s="1"/>
  <c r="CH43" i="46"/>
  <c r="S43" i="46" s="1"/>
  <c r="CG43" i="46"/>
  <c r="R43" i="46" s="1"/>
  <c r="CF43" i="46"/>
  <c r="CE43" i="46"/>
  <c r="CD43" i="46"/>
  <c r="O43" i="46" s="1"/>
  <c r="CC43" i="46"/>
  <c r="CB43" i="46"/>
  <c r="M43" i="46" s="1"/>
  <c r="CA43" i="46"/>
  <c r="L43" i="46" s="1"/>
  <c r="BZ43" i="46"/>
  <c r="K43" i="46" s="1"/>
  <c r="BY43" i="46"/>
  <c r="J43" i="46" s="1"/>
  <c r="BX43" i="46"/>
  <c r="I43" i="46" s="1"/>
  <c r="BW43" i="46"/>
  <c r="BV43" i="46"/>
  <c r="BU43" i="46"/>
  <c r="BT43" i="46"/>
  <c r="E43" i="46" s="1"/>
  <c r="BS43" i="46"/>
  <c r="B43" i="46"/>
  <c r="B43" i="44" s="1"/>
  <c r="A43" i="46"/>
  <c r="A41" i="27" s="1"/>
  <c r="EF42" i="46"/>
  <c r="EE42" i="46"/>
  <c r="ED42" i="46"/>
  <c r="BO42" i="44" s="1"/>
  <c r="EC42" i="46"/>
  <c r="BN42" i="44" s="1"/>
  <c r="EB42" i="46"/>
  <c r="BM42" i="46" s="1"/>
  <c r="EA42" i="46"/>
  <c r="DZ42" i="46"/>
  <c r="DY42" i="46"/>
  <c r="BJ42" i="46" s="1"/>
  <c r="DX42" i="46"/>
  <c r="DW42" i="46"/>
  <c r="BH42" i="46" s="1"/>
  <c r="DV42" i="46"/>
  <c r="BG42" i="46" s="1"/>
  <c r="DU42" i="46"/>
  <c r="BF42" i="46" s="1"/>
  <c r="DT42" i="46"/>
  <c r="DS42" i="46"/>
  <c r="DR42" i="46"/>
  <c r="BC42" i="46" s="1"/>
  <c r="DQ42" i="46"/>
  <c r="DP42" i="46"/>
  <c r="DO42" i="46"/>
  <c r="AZ42" i="46" s="1"/>
  <c r="DN42" i="46"/>
  <c r="AY42" i="46" s="1"/>
  <c r="DM42" i="46"/>
  <c r="AX42" i="46" s="1"/>
  <c r="DL42" i="46"/>
  <c r="AW42" i="46" s="1"/>
  <c r="DK42" i="46"/>
  <c r="DJ42" i="46"/>
  <c r="AU42" i="46" s="1"/>
  <c r="DI42" i="46"/>
  <c r="AT42" i="46" s="1"/>
  <c r="DH42" i="46"/>
  <c r="DG42" i="46"/>
  <c r="AR42" i="46" s="1"/>
  <c r="DF42" i="46"/>
  <c r="DE42" i="46"/>
  <c r="AP42" i="46" s="1"/>
  <c r="DD42" i="46"/>
  <c r="DC42" i="46"/>
  <c r="DB42" i="46"/>
  <c r="DA42" i="46"/>
  <c r="CZ42" i="46"/>
  <c r="CY42" i="46"/>
  <c r="AJ42" i="46" s="1"/>
  <c r="CX42" i="46"/>
  <c r="AI42" i="46" s="1"/>
  <c r="CW42" i="46"/>
  <c r="AH42" i="46" s="1"/>
  <c r="CV42" i="46"/>
  <c r="CU42" i="46"/>
  <c r="CT42" i="46"/>
  <c r="AE42" i="46" s="1"/>
  <c r="CS42" i="46"/>
  <c r="CR42" i="46"/>
  <c r="CQ42" i="46"/>
  <c r="AB42" i="46" s="1"/>
  <c r="CP42" i="46"/>
  <c r="AA42" i="46" s="1"/>
  <c r="CO42" i="46"/>
  <c r="Z42" i="46" s="1"/>
  <c r="CN42" i="46"/>
  <c r="Y42" i="46" s="1"/>
  <c r="CM42" i="46"/>
  <c r="CL42" i="46"/>
  <c r="CK42" i="46"/>
  <c r="V42" i="46" s="1"/>
  <c r="CJ42" i="46"/>
  <c r="U42" i="46" s="1"/>
  <c r="CI42" i="46"/>
  <c r="CH42" i="46"/>
  <c r="S42" i="46" s="1"/>
  <c r="CG42" i="46"/>
  <c r="CF42" i="46"/>
  <c r="Q42" i="46" s="1"/>
  <c r="CE42" i="46"/>
  <c r="CD42" i="46"/>
  <c r="CC42" i="46"/>
  <c r="N42" i="46" s="1"/>
  <c r="CB42" i="46"/>
  <c r="CA42" i="46"/>
  <c r="BZ42" i="46"/>
  <c r="K42" i="46" s="1"/>
  <c r="BY42" i="46"/>
  <c r="J42" i="46" s="1"/>
  <c r="BX42" i="46"/>
  <c r="I42" i="46" s="1"/>
  <c r="BW42" i="46"/>
  <c r="BV42" i="46"/>
  <c r="BU42" i="46"/>
  <c r="F42" i="46" s="1"/>
  <c r="BT42" i="46"/>
  <c r="BS42" i="46"/>
  <c r="D42" i="46" s="1"/>
  <c r="BO42" i="46"/>
  <c r="BN42" i="46"/>
  <c r="B42" i="46"/>
  <c r="B42" i="44" s="1"/>
  <c r="A42" i="46"/>
  <c r="A40" i="27" s="1"/>
  <c r="EF41" i="46"/>
  <c r="EE41" i="46"/>
  <c r="BP41" i="46" s="1"/>
  <c r="ED41" i="46"/>
  <c r="BO41" i="46" s="1"/>
  <c r="EC41" i="46"/>
  <c r="BN41" i="46" s="1"/>
  <c r="EB41" i="46"/>
  <c r="BM41" i="46" s="1"/>
  <c r="EA41" i="46"/>
  <c r="BL41" i="46" s="1"/>
  <c r="DZ41" i="46"/>
  <c r="DY41" i="46"/>
  <c r="DX41" i="46"/>
  <c r="BI41" i="46" s="1"/>
  <c r="DW41" i="46"/>
  <c r="DV41" i="46"/>
  <c r="DU41" i="46"/>
  <c r="BF41" i="46" s="1"/>
  <c r="DT41" i="46"/>
  <c r="BE41" i="46" s="1"/>
  <c r="DS41" i="46"/>
  <c r="BD41" i="46" s="1"/>
  <c r="DR41" i="46"/>
  <c r="DQ41" i="46"/>
  <c r="BB41" i="46" s="1"/>
  <c r="DP41" i="46"/>
  <c r="DO41" i="46"/>
  <c r="AZ41" i="46" s="1"/>
  <c r="DN41" i="46"/>
  <c r="DM41" i="46"/>
  <c r="DL41" i="46"/>
  <c r="AW41" i="46" s="1"/>
  <c r="DK41" i="46"/>
  <c r="DJ41" i="46"/>
  <c r="DI41" i="46"/>
  <c r="DH41" i="46"/>
  <c r="DG41" i="46"/>
  <c r="AR41" i="46" s="1"/>
  <c r="DF41" i="46"/>
  <c r="DE41" i="46"/>
  <c r="AP41" i="46" s="1"/>
  <c r="DD41" i="46"/>
  <c r="AO41" i="46" s="1"/>
  <c r="DC41" i="46"/>
  <c r="AN41" i="46" s="1"/>
  <c r="DB41" i="46"/>
  <c r="AM41" i="46" s="1"/>
  <c r="DA41" i="46"/>
  <c r="CZ41" i="46"/>
  <c r="AK41" i="46" s="1"/>
  <c r="CY41" i="46"/>
  <c r="AJ41" i="46" s="1"/>
  <c r="CX41" i="46"/>
  <c r="CW41" i="46"/>
  <c r="CV41" i="46"/>
  <c r="AG41" i="46" s="1"/>
  <c r="CU41" i="46"/>
  <c r="AF41" i="46" s="1"/>
  <c r="CT41" i="46"/>
  <c r="AE41" i="46" s="1"/>
  <c r="CS41" i="46"/>
  <c r="AD41" i="46" s="1"/>
  <c r="CR41" i="46"/>
  <c r="CQ41" i="46"/>
  <c r="CP41" i="46"/>
  <c r="CO41" i="46"/>
  <c r="Z41" i="46" s="1"/>
  <c r="CN41" i="46"/>
  <c r="Y41" i="46" s="1"/>
  <c r="CM41" i="46"/>
  <c r="CL41" i="46"/>
  <c r="W41" i="46" s="1"/>
  <c r="CK41" i="46"/>
  <c r="CJ41" i="46"/>
  <c r="U41" i="46" s="1"/>
  <c r="CI41" i="46"/>
  <c r="T41" i="46" s="1"/>
  <c r="CH41" i="46"/>
  <c r="CG41" i="46"/>
  <c r="R41" i="46" s="1"/>
  <c r="CF41" i="46"/>
  <c r="Q41" i="46" s="1"/>
  <c r="CE41" i="46"/>
  <c r="CD41" i="46"/>
  <c r="CC41" i="46"/>
  <c r="N41" i="46" s="1"/>
  <c r="CB41" i="46"/>
  <c r="CA41" i="46"/>
  <c r="L41" i="46" s="1"/>
  <c r="BZ41" i="46"/>
  <c r="K41" i="46" s="1"/>
  <c r="BY41" i="46"/>
  <c r="J41" i="46" s="1"/>
  <c r="BX41" i="46"/>
  <c r="I41" i="46" s="1"/>
  <c r="BW41" i="46"/>
  <c r="H41" i="46" s="1"/>
  <c r="BV41" i="46"/>
  <c r="BU41" i="46"/>
  <c r="BT41" i="46"/>
  <c r="E41" i="46" s="1"/>
  <c r="BS41" i="46"/>
  <c r="D41" i="46" s="1"/>
  <c r="B41" i="46"/>
  <c r="B41" i="44" s="1"/>
  <c r="A41" i="46"/>
  <c r="A39" i="27" s="1"/>
  <c r="EF40" i="46"/>
  <c r="BQ40" i="46" s="1"/>
  <c r="EE40" i="46"/>
  <c r="ED40" i="46"/>
  <c r="BO40" i="44" s="1"/>
  <c r="EC40" i="46"/>
  <c r="BN40" i="44" s="1"/>
  <c r="EB40" i="46"/>
  <c r="BM40" i="46" s="1"/>
  <c r="EA40" i="46"/>
  <c r="BL40" i="46" s="1"/>
  <c r="DZ40" i="46"/>
  <c r="DY40" i="46"/>
  <c r="DX40" i="46"/>
  <c r="BI40" i="46" s="1"/>
  <c r="DW40" i="46"/>
  <c r="DV40" i="46"/>
  <c r="BG40" i="46" s="1"/>
  <c r="DU40" i="46"/>
  <c r="DT40" i="46"/>
  <c r="BE40" i="46" s="1"/>
  <c r="DS40" i="46"/>
  <c r="DR40" i="46"/>
  <c r="DQ40" i="46"/>
  <c r="BB40" i="46" s="1"/>
  <c r="DP40" i="46"/>
  <c r="BA40" i="46" s="1"/>
  <c r="DO40" i="46"/>
  <c r="AZ40" i="46" s="1"/>
  <c r="DN40" i="46"/>
  <c r="DM40" i="46"/>
  <c r="AX40" i="46" s="1"/>
  <c r="DL40" i="46"/>
  <c r="AW40" i="46" s="1"/>
  <c r="DK40" i="46"/>
  <c r="AV40" i="46" s="1"/>
  <c r="DJ40" i="46"/>
  <c r="DI40" i="46"/>
  <c r="DH40" i="46"/>
  <c r="AS40" i="46" s="1"/>
  <c r="DG40" i="46"/>
  <c r="DF40" i="46"/>
  <c r="DE40" i="46"/>
  <c r="AP40" i="46" s="1"/>
  <c r="DD40" i="46"/>
  <c r="DC40" i="46"/>
  <c r="AN40" i="46" s="1"/>
  <c r="DB40" i="46"/>
  <c r="DA40" i="46"/>
  <c r="CZ40" i="46"/>
  <c r="AK40" i="46" s="1"/>
  <c r="CY40" i="46"/>
  <c r="AJ40" i="46" s="1"/>
  <c r="CX40" i="46"/>
  <c r="AI40" i="46" s="1"/>
  <c r="CW40" i="46"/>
  <c r="AH40" i="46" s="1"/>
  <c r="CV40" i="46"/>
  <c r="CU40" i="46"/>
  <c r="AF40" i="46" s="1"/>
  <c r="CT40" i="46"/>
  <c r="AE40" i="46" s="1"/>
  <c r="CS40" i="46"/>
  <c r="CR40" i="46"/>
  <c r="AC40" i="46" s="1"/>
  <c r="CQ40" i="46"/>
  <c r="AB40" i="46" s="1"/>
  <c r="CP40" i="46"/>
  <c r="CO40" i="46"/>
  <c r="CN40" i="46"/>
  <c r="Y40" i="46" s="1"/>
  <c r="CM40" i="46"/>
  <c r="X40" i="46" s="1"/>
  <c r="CL40" i="46"/>
  <c r="W40" i="46" s="1"/>
  <c r="CK40" i="46"/>
  <c r="CJ40" i="46"/>
  <c r="U40" i="46" s="1"/>
  <c r="CI40" i="46"/>
  <c r="T40" i="46" s="1"/>
  <c r="CH40" i="46"/>
  <c r="CG40" i="46"/>
  <c r="R40" i="46" s="1"/>
  <c r="CF40" i="46"/>
  <c r="Q40" i="46" s="1"/>
  <c r="CE40" i="46"/>
  <c r="P40" i="46" s="1"/>
  <c r="CD40" i="46"/>
  <c r="CC40" i="46"/>
  <c r="N40" i="46" s="1"/>
  <c r="CB40" i="46"/>
  <c r="M40" i="46" s="1"/>
  <c r="CA40" i="46"/>
  <c r="BZ40" i="46"/>
  <c r="K40" i="46" s="1"/>
  <c r="BY40" i="46"/>
  <c r="J40" i="46" s="1"/>
  <c r="BX40" i="46"/>
  <c r="BW40" i="46"/>
  <c r="H40" i="46" s="1"/>
  <c r="BV40" i="46"/>
  <c r="BU40" i="46"/>
  <c r="F40" i="46" s="1"/>
  <c r="BT40" i="46"/>
  <c r="E40" i="46" s="1"/>
  <c r="BS40" i="46"/>
  <c r="D40" i="46" s="1"/>
  <c r="BO40" i="46"/>
  <c r="BN40" i="46"/>
  <c r="B40" i="46"/>
  <c r="B40" i="44" s="1"/>
  <c r="A40" i="46"/>
  <c r="A38" i="27" s="1"/>
  <c r="EF39" i="46"/>
  <c r="BQ39" i="46" s="1"/>
  <c r="EE39" i="46"/>
  <c r="BP39" i="46" s="1"/>
  <c r="ED39" i="46"/>
  <c r="BO39" i="44" s="1"/>
  <c r="EC39" i="46"/>
  <c r="EB39" i="46"/>
  <c r="EA39" i="46"/>
  <c r="DZ39" i="46"/>
  <c r="DY39" i="46"/>
  <c r="BJ39" i="46" s="1"/>
  <c r="DX39" i="46"/>
  <c r="BI39" i="46" s="1"/>
  <c r="DW39" i="46"/>
  <c r="DV39" i="46"/>
  <c r="BG39" i="46" s="1"/>
  <c r="DU39" i="46"/>
  <c r="DT39" i="46"/>
  <c r="BE39" i="46" s="1"/>
  <c r="DS39" i="46"/>
  <c r="BD39" i="46" s="1"/>
  <c r="DR39" i="46"/>
  <c r="DQ39" i="46"/>
  <c r="BB39" i="46" s="1"/>
  <c r="DP39" i="46"/>
  <c r="BA39" i="46" s="1"/>
  <c r="DO39" i="46"/>
  <c r="AZ39" i="46" s="1"/>
  <c r="DN39" i="46"/>
  <c r="AY39" i="46" s="1"/>
  <c r="DM39" i="46"/>
  <c r="AX39" i="46" s="1"/>
  <c r="DL39" i="46"/>
  <c r="DK39" i="46"/>
  <c r="AV39" i="46" s="1"/>
  <c r="DJ39" i="46"/>
  <c r="DI39" i="46"/>
  <c r="DH39" i="46"/>
  <c r="AS39" i="46" s="1"/>
  <c r="DG39" i="46"/>
  <c r="AR39" i="46" s="1"/>
  <c r="DF39" i="46"/>
  <c r="AQ39" i="46" s="1"/>
  <c r="DE39" i="46"/>
  <c r="AP39" i="46" s="1"/>
  <c r="DD39" i="46"/>
  <c r="AO39" i="46" s="1"/>
  <c r="DC39" i="46"/>
  <c r="AN39" i="46" s="1"/>
  <c r="DB39" i="46"/>
  <c r="DA39" i="46"/>
  <c r="AL39" i="46" s="1"/>
  <c r="CZ39" i="46"/>
  <c r="AK39" i="46" s="1"/>
  <c r="CY39" i="46"/>
  <c r="CX39" i="46"/>
  <c r="CW39" i="46"/>
  <c r="CV39" i="46"/>
  <c r="AG39" i="46" s="1"/>
  <c r="CU39" i="46"/>
  <c r="AF39" i="46" s="1"/>
  <c r="CT39" i="46"/>
  <c r="CS39" i="46"/>
  <c r="AD39" i="46" s="1"/>
  <c r="CR39" i="46"/>
  <c r="AC39" i="46" s="1"/>
  <c r="CQ39" i="46"/>
  <c r="AB39" i="46" s="1"/>
  <c r="CP39" i="46"/>
  <c r="CO39" i="46"/>
  <c r="Z39" i="46" s="1"/>
  <c r="CN39" i="46"/>
  <c r="CM39" i="46"/>
  <c r="X39" i="46" s="1"/>
  <c r="CL39" i="46"/>
  <c r="W39" i="46" s="1"/>
  <c r="CK39" i="46"/>
  <c r="V39" i="46" s="1"/>
  <c r="CJ39" i="46"/>
  <c r="U39" i="46" s="1"/>
  <c r="CI39" i="46"/>
  <c r="T39" i="46" s="1"/>
  <c r="CH39" i="46"/>
  <c r="S39" i="46" s="1"/>
  <c r="CG39" i="46"/>
  <c r="CF39" i="46"/>
  <c r="Q39" i="46" s="1"/>
  <c r="CE39" i="46"/>
  <c r="CD39" i="46"/>
  <c r="O39" i="46" s="1"/>
  <c r="CC39" i="46"/>
  <c r="N39" i="46" s="1"/>
  <c r="CB39" i="46"/>
  <c r="M39" i="46" s="1"/>
  <c r="CA39" i="46"/>
  <c r="BZ39" i="46"/>
  <c r="K39" i="46" s="1"/>
  <c r="BY39" i="46"/>
  <c r="BX39" i="46"/>
  <c r="BW39" i="46"/>
  <c r="BV39" i="46"/>
  <c r="G39" i="46" s="1"/>
  <c r="BU39" i="46"/>
  <c r="F39" i="46" s="1"/>
  <c r="BT39" i="46"/>
  <c r="E39" i="46" s="1"/>
  <c r="BS39" i="46"/>
  <c r="D39" i="46" s="1"/>
  <c r="BO39" i="46"/>
  <c r="B39" i="46"/>
  <c r="B39" i="44" s="1"/>
  <c r="A39" i="46"/>
  <c r="A39" i="44" s="1"/>
  <c r="EF38" i="46"/>
  <c r="EE38" i="46"/>
  <c r="BP38" i="46" s="1"/>
  <c r="ED38" i="46"/>
  <c r="BO38" i="46" s="1"/>
  <c r="EC38" i="46"/>
  <c r="EB38" i="46"/>
  <c r="EA38" i="46"/>
  <c r="DZ38" i="46"/>
  <c r="BK38" i="46" s="1"/>
  <c r="DY38" i="46"/>
  <c r="BJ38" i="46" s="1"/>
  <c r="DX38" i="46"/>
  <c r="BI38" i="46" s="1"/>
  <c r="DW38" i="46"/>
  <c r="DV38" i="46"/>
  <c r="BG38" i="46" s="1"/>
  <c r="DU38" i="46"/>
  <c r="DT38" i="46"/>
  <c r="DS38" i="46"/>
  <c r="DR38" i="46"/>
  <c r="BC38" i="46" s="1"/>
  <c r="DQ38" i="46"/>
  <c r="BB38" i="46" s="1"/>
  <c r="DP38" i="46"/>
  <c r="DO38" i="46"/>
  <c r="DN38" i="46"/>
  <c r="AY38" i="46" s="1"/>
  <c r="DM38" i="46"/>
  <c r="DL38" i="46"/>
  <c r="AW38" i="46" s="1"/>
  <c r="DK38" i="46"/>
  <c r="AV38" i="46" s="1"/>
  <c r="DJ38" i="46"/>
  <c r="DI38" i="46"/>
  <c r="AT38" i="46" s="1"/>
  <c r="DH38" i="46"/>
  <c r="AS38" i="46" s="1"/>
  <c r="DG38" i="46"/>
  <c r="AR38" i="46" s="1"/>
  <c r="DF38" i="46"/>
  <c r="DE38" i="46"/>
  <c r="DD38" i="46"/>
  <c r="AO38" i="46" s="1"/>
  <c r="DC38" i="46"/>
  <c r="DB38" i="46"/>
  <c r="AM38" i="46" s="1"/>
  <c r="DA38" i="46"/>
  <c r="CZ38" i="46"/>
  <c r="CY38" i="46"/>
  <c r="AJ38" i="46" s="1"/>
  <c r="CX38" i="46"/>
  <c r="AI38" i="46" s="1"/>
  <c r="CW38" i="46"/>
  <c r="CV38" i="46"/>
  <c r="AG38" i="46" s="1"/>
  <c r="CU38" i="46"/>
  <c r="AF38" i="46" s="1"/>
  <c r="CT38" i="46"/>
  <c r="AE38" i="46" s="1"/>
  <c r="CS38" i="46"/>
  <c r="AD38" i="46" s="1"/>
  <c r="CR38" i="46"/>
  <c r="CQ38" i="46"/>
  <c r="CP38" i="46"/>
  <c r="AA38" i="46" s="1"/>
  <c r="CO38" i="46"/>
  <c r="CN38" i="46"/>
  <c r="CM38" i="46"/>
  <c r="X38" i="46" s="1"/>
  <c r="CL38" i="46"/>
  <c r="CK38" i="46"/>
  <c r="V38" i="46" s="1"/>
  <c r="CJ38" i="46"/>
  <c r="U38" i="46" s="1"/>
  <c r="CI38" i="46"/>
  <c r="CH38" i="46"/>
  <c r="S38" i="46" s="1"/>
  <c r="CG38" i="46"/>
  <c r="CF38" i="46"/>
  <c r="Q38" i="46" s="1"/>
  <c r="CE38" i="46"/>
  <c r="CD38" i="46"/>
  <c r="O38" i="46" s="1"/>
  <c r="CC38" i="46"/>
  <c r="CB38" i="46"/>
  <c r="M38" i="46" s="1"/>
  <c r="CA38" i="46"/>
  <c r="L38" i="46" s="1"/>
  <c r="BZ38" i="46"/>
  <c r="BY38" i="46"/>
  <c r="BX38" i="46"/>
  <c r="I38" i="46" s="1"/>
  <c r="BW38" i="46"/>
  <c r="H38" i="46" s="1"/>
  <c r="BV38" i="46"/>
  <c r="G38" i="46" s="1"/>
  <c r="BU38" i="46"/>
  <c r="F38" i="46" s="1"/>
  <c r="BT38" i="46"/>
  <c r="E38" i="46" s="1"/>
  <c r="BS38" i="46"/>
  <c r="B38" i="46"/>
  <c r="B38" i="44" s="1"/>
  <c r="A38" i="46"/>
  <c r="A36" i="27" s="1"/>
  <c r="EF37" i="46"/>
  <c r="EE37" i="46"/>
  <c r="BP37" i="46" s="1"/>
  <c r="ED37" i="46"/>
  <c r="BO37" i="44" s="1"/>
  <c r="EC37" i="46"/>
  <c r="EB37" i="46"/>
  <c r="EA37" i="46"/>
  <c r="BL37" i="46" s="1"/>
  <c r="DZ37" i="46"/>
  <c r="BK37" i="46" s="1"/>
  <c r="DY37" i="46"/>
  <c r="DX37" i="46"/>
  <c r="BI37" i="46" s="1"/>
  <c r="DW37" i="46"/>
  <c r="BH37" i="46" s="1"/>
  <c r="DV37" i="46"/>
  <c r="BG37" i="46" s="1"/>
  <c r="DU37" i="46"/>
  <c r="BF37" i="46" s="1"/>
  <c r="DT37" i="46"/>
  <c r="DS37" i="46"/>
  <c r="BD37" i="46" s="1"/>
  <c r="DR37" i="46"/>
  <c r="DQ37" i="46"/>
  <c r="DP37" i="46"/>
  <c r="BA37" i="46" s="1"/>
  <c r="DO37" i="46"/>
  <c r="AZ37" i="46" s="1"/>
  <c r="DN37" i="46"/>
  <c r="AY37" i="46" s="1"/>
  <c r="DM37" i="46"/>
  <c r="AX37" i="46" s="1"/>
  <c r="DL37" i="46"/>
  <c r="DK37" i="46"/>
  <c r="AV37" i="46" s="1"/>
  <c r="DJ37" i="46"/>
  <c r="DI37" i="46"/>
  <c r="AT37" i="46" s="1"/>
  <c r="DH37" i="46"/>
  <c r="DG37" i="46"/>
  <c r="AR37" i="46" s="1"/>
  <c r="DF37" i="46"/>
  <c r="DE37" i="46"/>
  <c r="AP37" i="46" s="1"/>
  <c r="DD37" i="46"/>
  <c r="DC37" i="46"/>
  <c r="AN37" i="46" s="1"/>
  <c r="DB37" i="46"/>
  <c r="AM37" i="46" s="1"/>
  <c r="DA37" i="46"/>
  <c r="AL37" i="46" s="1"/>
  <c r="CZ37" i="46"/>
  <c r="AK37" i="46" s="1"/>
  <c r="CY37" i="46"/>
  <c r="AJ37" i="46" s="1"/>
  <c r="CX37" i="46"/>
  <c r="CW37" i="46"/>
  <c r="AH37" i="46" s="1"/>
  <c r="CV37" i="46"/>
  <c r="CU37" i="46"/>
  <c r="AF37" i="46" s="1"/>
  <c r="CT37" i="46"/>
  <c r="AE37" i="46" s="1"/>
  <c r="CS37" i="46"/>
  <c r="CR37" i="46"/>
  <c r="AC37" i="46" s="1"/>
  <c r="CQ37" i="46"/>
  <c r="AB37" i="46" s="1"/>
  <c r="CP37" i="46"/>
  <c r="AA37" i="46" s="1"/>
  <c r="CO37" i="46"/>
  <c r="Z37" i="46" s="1"/>
  <c r="CN37" i="46"/>
  <c r="CM37" i="46"/>
  <c r="CL37" i="46"/>
  <c r="W37" i="46" s="1"/>
  <c r="CK37" i="46"/>
  <c r="CJ37" i="46"/>
  <c r="U37" i="46" s="1"/>
  <c r="CI37" i="46"/>
  <c r="CH37" i="46"/>
  <c r="S37" i="46" s="1"/>
  <c r="CG37" i="46"/>
  <c r="R37" i="46" s="1"/>
  <c r="CF37" i="46"/>
  <c r="Q37" i="46" s="1"/>
  <c r="CE37" i="46"/>
  <c r="P37" i="46" s="1"/>
  <c r="CD37" i="46"/>
  <c r="O37" i="46" s="1"/>
  <c r="CC37" i="46"/>
  <c r="CB37" i="46"/>
  <c r="CA37" i="46"/>
  <c r="L37" i="46" s="1"/>
  <c r="BZ37" i="46"/>
  <c r="BY37" i="46"/>
  <c r="J37" i="46" s="1"/>
  <c r="BX37" i="46"/>
  <c r="I37" i="46" s="1"/>
  <c r="BW37" i="46"/>
  <c r="BV37" i="46"/>
  <c r="G37" i="46" s="1"/>
  <c r="BU37" i="46"/>
  <c r="BT37" i="46"/>
  <c r="E37" i="46" s="1"/>
  <c r="BS37" i="46"/>
  <c r="D37" i="46" s="1"/>
  <c r="BO37" i="46"/>
  <c r="B37" i="46"/>
  <c r="B37" i="44" s="1"/>
  <c r="A37" i="46"/>
  <c r="A35" i="27" s="1"/>
  <c r="EF36" i="46"/>
  <c r="BQ36" i="46" s="1"/>
  <c r="EE36" i="46"/>
  <c r="ED36" i="46"/>
  <c r="EC36" i="46"/>
  <c r="EB36" i="46"/>
  <c r="BM36" i="46" s="1"/>
  <c r="EA36" i="46"/>
  <c r="DZ36" i="46"/>
  <c r="DY36" i="46"/>
  <c r="BJ36" i="46" s="1"/>
  <c r="DX36" i="46"/>
  <c r="BI36" i="46" s="1"/>
  <c r="DW36" i="46"/>
  <c r="DV36" i="46"/>
  <c r="DU36" i="46"/>
  <c r="DT36" i="46"/>
  <c r="BE36" i="46" s="1"/>
  <c r="DS36" i="46"/>
  <c r="DR36" i="46"/>
  <c r="BC36" i="46" s="1"/>
  <c r="DQ36" i="46"/>
  <c r="DP36" i="46"/>
  <c r="BA36" i="46" s="1"/>
  <c r="DO36" i="46"/>
  <c r="DN36" i="46"/>
  <c r="DM36" i="46"/>
  <c r="AX36" i="46" s="1"/>
  <c r="DL36" i="46"/>
  <c r="DK36" i="46"/>
  <c r="AV36" i="46" s="1"/>
  <c r="DJ36" i="46"/>
  <c r="AU36" i="46" s="1"/>
  <c r="DI36" i="46"/>
  <c r="DH36" i="46"/>
  <c r="DG36" i="46"/>
  <c r="DF36" i="46"/>
  <c r="AQ36" i="46" s="1"/>
  <c r="DE36" i="46"/>
  <c r="DD36" i="46"/>
  <c r="AO36" i="46" s="1"/>
  <c r="DC36" i="46"/>
  <c r="AN36" i="46" s="1"/>
  <c r="DB36" i="46"/>
  <c r="AM36" i="46" s="1"/>
  <c r="DA36" i="46"/>
  <c r="AL36" i="46" s="1"/>
  <c r="CZ36" i="46"/>
  <c r="AK36" i="46" s="1"/>
  <c r="CY36" i="46"/>
  <c r="CX36" i="46"/>
  <c r="CW36" i="46"/>
  <c r="AH36" i="46" s="1"/>
  <c r="CV36" i="46"/>
  <c r="AG36" i="46" s="1"/>
  <c r="CU36" i="46"/>
  <c r="CT36" i="46"/>
  <c r="CS36" i="46"/>
  <c r="AD36" i="46" s="1"/>
  <c r="CR36" i="46"/>
  <c r="CQ36" i="46"/>
  <c r="CP36" i="46"/>
  <c r="CO36" i="46"/>
  <c r="Z36" i="46" s="1"/>
  <c r="CN36" i="46"/>
  <c r="CM36" i="46"/>
  <c r="X36" i="46" s="1"/>
  <c r="CL36" i="46"/>
  <c r="W36" i="46" s="1"/>
  <c r="CK36" i="46"/>
  <c r="CJ36" i="46"/>
  <c r="CI36" i="46"/>
  <c r="CH36" i="46"/>
  <c r="CG36" i="46"/>
  <c r="R36" i="46" s="1"/>
  <c r="CF36" i="46"/>
  <c r="Q36" i="46" s="1"/>
  <c r="CE36" i="46"/>
  <c r="CD36" i="46"/>
  <c r="O36" i="46" s="1"/>
  <c r="CC36" i="46"/>
  <c r="N36" i="46" s="1"/>
  <c r="CB36" i="46"/>
  <c r="M36" i="46" s="1"/>
  <c r="CA36" i="46"/>
  <c r="BZ36" i="46"/>
  <c r="BY36" i="46"/>
  <c r="J36" i="46" s="1"/>
  <c r="BX36" i="46"/>
  <c r="I36" i="46" s="1"/>
  <c r="BW36" i="46"/>
  <c r="BV36" i="46"/>
  <c r="G36" i="46" s="1"/>
  <c r="BU36" i="46"/>
  <c r="F36" i="46" s="1"/>
  <c r="BT36" i="46"/>
  <c r="BS36" i="46"/>
  <c r="B36" i="46"/>
  <c r="B36" i="44" s="1"/>
  <c r="A36" i="46"/>
  <c r="A36" i="44" s="1"/>
  <c r="EF35" i="46"/>
  <c r="BQ35" i="46" s="1"/>
  <c r="EE35" i="46"/>
  <c r="BP35" i="46" s="1"/>
  <c r="ED35" i="46"/>
  <c r="BO35" i="44" s="1"/>
  <c r="EC35" i="46"/>
  <c r="BN35" i="46" s="1"/>
  <c r="EB35" i="46"/>
  <c r="EA35" i="46"/>
  <c r="BL35" i="46" s="1"/>
  <c r="DZ35" i="46"/>
  <c r="DY35" i="46"/>
  <c r="BJ35" i="46" s="1"/>
  <c r="DX35" i="46"/>
  <c r="BI35" i="46" s="1"/>
  <c r="DW35" i="46"/>
  <c r="DV35" i="46"/>
  <c r="BG35" i="46" s="1"/>
  <c r="DU35" i="46"/>
  <c r="BF35" i="46" s="1"/>
  <c r="DT35" i="46"/>
  <c r="DS35" i="46"/>
  <c r="BD35" i="46" s="1"/>
  <c r="DR35" i="46"/>
  <c r="DQ35" i="46"/>
  <c r="BB35" i="46" s="1"/>
  <c r="DP35" i="46"/>
  <c r="DO35" i="46"/>
  <c r="DN35" i="46"/>
  <c r="AY35" i="46" s="1"/>
  <c r="DM35" i="46"/>
  <c r="AX35" i="46" s="1"/>
  <c r="DL35" i="46"/>
  <c r="DK35" i="46"/>
  <c r="AV35" i="46" s="1"/>
  <c r="DJ35" i="46"/>
  <c r="DI35" i="46"/>
  <c r="AT35" i="46" s="1"/>
  <c r="DH35" i="46"/>
  <c r="DG35" i="46"/>
  <c r="AR35" i="46" s="1"/>
  <c r="DF35" i="46"/>
  <c r="DE35" i="46"/>
  <c r="DD35" i="46"/>
  <c r="AO35" i="46" s="1"/>
  <c r="DC35" i="46"/>
  <c r="AN35" i="46" s="1"/>
  <c r="DB35" i="46"/>
  <c r="DA35" i="46"/>
  <c r="AL35" i="46" s="1"/>
  <c r="CZ35" i="46"/>
  <c r="AK35" i="46" s="1"/>
  <c r="CY35" i="46"/>
  <c r="CX35" i="46"/>
  <c r="AI35" i="46" s="1"/>
  <c r="CW35" i="46"/>
  <c r="AH35" i="46" s="1"/>
  <c r="CV35" i="46"/>
  <c r="AG35" i="46" s="1"/>
  <c r="CU35" i="46"/>
  <c r="AF35" i="46" s="1"/>
  <c r="CT35" i="46"/>
  <c r="AE35" i="46" s="1"/>
  <c r="CS35" i="46"/>
  <c r="AD35" i="46" s="1"/>
  <c r="CR35" i="46"/>
  <c r="CQ35" i="46"/>
  <c r="AB35" i="46" s="1"/>
  <c r="CP35" i="46"/>
  <c r="CO35" i="46"/>
  <c r="CN35" i="46"/>
  <c r="Y35" i="46" s="1"/>
  <c r="CM35" i="46"/>
  <c r="X35" i="46" s="1"/>
  <c r="CL35" i="46"/>
  <c r="W35" i="46" s="1"/>
  <c r="CK35" i="46"/>
  <c r="V35" i="46" s="1"/>
  <c r="CJ35" i="46"/>
  <c r="U35" i="46" s="1"/>
  <c r="CI35" i="46"/>
  <c r="T35" i="46" s="1"/>
  <c r="CH35" i="46"/>
  <c r="S35" i="46" s="1"/>
  <c r="CG35" i="46"/>
  <c r="CF35" i="46"/>
  <c r="Q35" i="46" s="1"/>
  <c r="CE35" i="46"/>
  <c r="CD35" i="46"/>
  <c r="CC35" i="46"/>
  <c r="N35" i="46" s="1"/>
  <c r="CB35" i="46"/>
  <c r="M35" i="46" s="1"/>
  <c r="CA35" i="46"/>
  <c r="L35" i="46" s="1"/>
  <c r="BZ35" i="46"/>
  <c r="BY35" i="46"/>
  <c r="BX35" i="46"/>
  <c r="I35" i="46" s="1"/>
  <c r="BW35" i="46"/>
  <c r="BV35" i="46"/>
  <c r="BU35" i="46"/>
  <c r="F35" i="46" s="1"/>
  <c r="BT35" i="46"/>
  <c r="BS35" i="46"/>
  <c r="D35" i="46" s="1"/>
  <c r="B35" i="46"/>
  <c r="B35" i="44" s="1"/>
  <c r="A35" i="46"/>
  <c r="A33" i="27" s="1"/>
  <c r="EF34" i="46"/>
  <c r="BQ34" i="46" s="1"/>
  <c r="EE34" i="46"/>
  <c r="BP34" i="46" s="1"/>
  <c r="ED34" i="46"/>
  <c r="BO34" i="46" s="1"/>
  <c r="EC34" i="46"/>
  <c r="EB34" i="46"/>
  <c r="EA34" i="46"/>
  <c r="BL34" i="46" s="1"/>
  <c r="DZ34" i="46"/>
  <c r="DY34" i="46"/>
  <c r="BJ34" i="46" s="1"/>
  <c r="DX34" i="46"/>
  <c r="DW34" i="46"/>
  <c r="BH34" i="46" s="1"/>
  <c r="DV34" i="46"/>
  <c r="BG34" i="46" s="1"/>
  <c r="DU34" i="46"/>
  <c r="DT34" i="46"/>
  <c r="DS34" i="46"/>
  <c r="BD34" i="46" s="1"/>
  <c r="DR34" i="46"/>
  <c r="BC34" i="46" s="1"/>
  <c r="DQ34" i="46"/>
  <c r="DP34" i="46"/>
  <c r="BA34" i="46" s="1"/>
  <c r="DO34" i="46"/>
  <c r="DN34" i="46"/>
  <c r="AY34" i="46" s="1"/>
  <c r="DM34" i="46"/>
  <c r="DL34" i="46"/>
  <c r="DK34" i="46"/>
  <c r="DJ34" i="46"/>
  <c r="AU34" i="46" s="1"/>
  <c r="DI34" i="46"/>
  <c r="AT34" i="46" s="1"/>
  <c r="DH34" i="46"/>
  <c r="AS34" i="46" s="1"/>
  <c r="DG34" i="46"/>
  <c r="DF34" i="46"/>
  <c r="AQ34" i="46" s="1"/>
  <c r="DE34" i="46"/>
  <c r="DD34" i="46"/>
  <c r="AO34" i="46" s="1"/>
  <c r="DC34" i="46"/>
  <c r="AN34" i="46" s="1"/>
  <c r="DB34" i="46"/>
  <c r="DA34" i="46"/>
  <c r="AL34" i="46" s="1"/>
  <c r="CZ34" i="46"/>
  <c r="AK34" i="46" s="1"/>
  <c r="CY34" i="46"/>
  <c r="CX34" i="46"/>
  <c r="CW34" i="46"/>
  <c r="CV34" i="46"/>
  <c r="CU34" i="46"/>
  <c r="AF34" i="46" s="1"/>
  <c r="CT34" i="46"/>
  <c r="AE34" i="46" s="1"/>
  <c r="CS34" i="46"/>
  <c r="CR34" i="46"/>
  <c r="CQ34" i="46"/>
  <c r="CP34" i="46"/>
  <c r="AA34" i="46" s="1"/>
  <c r="CO34" i="46"/>
  <c r="CN34" i="46"/>
  <c r="Y34" i="46" s="1"/>
  <c r="CM34" i="46"/>
  <c r="X34" i="46" s="1"/>
  <c r="CL34" i="46"/>
  <c r="CK34" i="46"/>
  <c r="CJ34" i="46"/>
  <c r="U34" i="46" s="1"/>
  <c r="CI34" i="46"/>
  <c r="CH34" i="46"/>
  <c r="S34" i="46" s="1"/>
  <c r="CG34" i="46"/>
  <c r="CF34" i="46"/>
  <c r="CE34" i="46"/>
  <c r="P34" i="46" s="1"/>
  <c r="CD34" i="46"/>
  <c r="O34" i="46" s="1"/>
  <c r="CC34" i="46"/>
  <c r="N34" i="46" s="1"/>
  <c r="CB34" i="46"/>
  <c r="M34" i="46" s="1"/>
  <c r="CA34" i="46"/>
  <c r="BZ34" i="46"/>
  <c r="K34" i="46" s="1"/>
  <c r="BY34" i="46"/>
  <c r="BX34" i="46"/>
  <c r="I34" i="46" s="1"/>
  <c r="BW34" i="46"/>
  <c r="H34" i="46" s="1"/>
  <c r="BV34" i="46"/>
  <c r="BU34" i="46"/>
  <c r="BT34" i="46"/>
  <c r="E34" i="46" s="1"/>
  <c r="BS34" i="46"/>
  <c r="D34" i="46" s="1"/>
  <c r="B34" i="46"/>
  <c r="B34" i="44" s="1"/>
  <c r="A34" i="46"/>
  <c r="A32" i="27" s="1"/>
  <c r="EF33" i="46"/>
  <c r="BQ33" i="46" s="1"/>
  <c r="EE33" i="46"/>
  <c r="ED33" i="46"/>
  <c r="BO33" i="44" s="1"/>
  <c r="EC33" i="46"/>
  <c r="BN33" i="44" s="1"/>
  <c r="EB33" i="46"/>
  <c r="BM33" i="44" s="1"/>
  <c r="EA33" i="46"/>
  <c r="BL33" i="44" s="1"/>
  <c r="DZ33" i="46"/>
  <c r="BK33" i="44" s="1"/>
  <c r="DY33" i="46"/>
  <c r="BJ33" i="44" s="1"/>
  <c r="DX33" i="46"/>
  <c r="BI33" i="46" s="1"/>
  <c r="DW33" i="46"/>
  <c r="BH33" i="46" s="1"/>
  <c r="DV33" i="46"/>
  <c r="DU33" i="46"/>
  <c r="DT33" i="46"/>
  <c r="BE33" i="46" s="1"/>
  <c r="DS33" i="46"/>
  <c r="DR33" i="46"/>
  <c r="BC33" i="46" s="1"/>
  <c r="DQ33" i="46"/>
  <c r="DP33" i="46"/>
  <c r="BA33" i="46" s="1"/>
  <c r="DO33" i="46"/>
  <c r="AZ33" i="46" s="1"/>
  <c r="DN33" i="46"/>
  <c r="AY33" i="46" s="1"/>
  <c r="DM33" i="46"/>
  <c r="AX33" i="46" s="1"/>
  <c r="DL33" i="46"/>
  <c r="AW33" i="46" s="1"/>
  <c r="DK33" i="46"/>
  <c r="DJ33" i="46"/>
  <c r="DI33" i="46"/>
  <c r="AT33" i="46" s="1"/>
  <c r="DH33" i="46"/>
  <c r="DG33" i="46"/>
  <c r="DF33" i="46"/>
  <c r="AQ33" i="46" s="1"/>
  <c r="DE33" i="46"/>
  <c r="AP33" i="46" s="1"/>
  <c r="DD33" i="46"/>
  <c r="AO33" i="46" s="1"/>
  <c r="DC33" i="46"/>
  <c r="DB33" i="46"/>
  <c r="AM33" i="46" s="1"/>
  <c r="DA33" i="46"/>
  <c r="AL33" i="46" s="1"/>
  <c r="CZ33" i="46"/>
  <c r="AK33" i="46" s="1"/>
  <c r="CY33" i="46"/>
  <c r="CX33" i="46"/>
  <c r="AI33" i="46" s="1"/>
  <c r="CW33" i="46"/>
  <c r="AH33" i="46" s="1"/>
  <c r="CV33" i="46"/>
  <c r="AG33" i="46" s="1"/>
  <c r="CU33" i="46"/>
  <c r="CT33" i="46"/>
  <c r="CS33" i="46"/>
  <c r="AD33" i="46" s="1"/>
  <c r="CR33" i="46"/>
  <c r="CQ33" i="46"/>
  <c r="AB33" i="46" s="1"/>
  <c r="CP33" i="46"/>
  <c r="CO33" i="46"/>
  <c r="Z33" i="46" s="1"/>
  <c r="CN33" i="46"/>
  <c r="Y33" i="46" s="1"/>
  <c r="CM33" i="46"/>
  <c r="CL33" i="46"/>
  <c r="W33" i="46" s="1"/>
  <c r="CK33" i="46"/>
  <c r="CJ33" i="46"/>
  <c r="U33" i="46" s="1"/>
  <c r="CI33" i="46"/>
  <c r="T33" i="46" s="1"/>
  <c r="CH33" i="46"/>
  <c r="CG33" i="46"/>
  <c r="CF33" i="46"/>
  <c r="Q33" i="46" s="1"/>
  <c r="CE33" i="46"/>
  <c r="CD33" i="46"/>
  <c r="CC33" i="46"/>
  <c r="N33" i="46" s="1"/>
  <c r="CB33" i="46"/>
  <c r="M33" i="46" s="1"/>
  <c r="CA33" i="46"/>
  <c r="L33" i="46" s="1"/>
  <c r="BZ33" i="46"/>
  <c r="K33" i="46" s="1"/>
  <c r="BY33" i="46"/>
  <c r="BX33" i="46"/>
  <c r="BW33" i="46"/>
  <c r="BV33" i="46"/>
  <c r="G33" i="46" s="1"/>
  <c r="BU33" i="46"/>
  <c r="BT33" i="46"/>
  <c r="E33" i="46" s="1"/>
  <c r="BS33" i="46"/>
  <c r="D33" i="46" s="1"/>
  <c r="BO33" i="46"/>
  <c r="BN33" i="46"/>
  <c r="BM33" i="46"/>
  <c r="B33" i="46"/>
  <c r="B33" i="44" s="1"/>
  <c r="A33" i="46"/>
  <c r="A31" i="27" s="1"/>
  <c r="EF32" i="46"/>
  <c r="EE32" i="46"/>
  <c r="ED32" i="46"/>
  <c r="BO32" i="46" s="1"/>
  <c r="EC32" i="46"/>
  <c r="EB32" i="46"/>
  <c r="EA32" i="46"/>
  <c r="BL32" i="46" s="1"/>
  <c r="DZ32" i="46"/>
  <c r="DY32" i="46"/>
  <c r="BJ32" i="46" s="1"/>
  <c r="DX32" i="46"/>
  <c r="DW32" i="46"/>
  <c r="BH32" i="46" s="1"/>
  <c r="DV32" i="46"/>
  <c r="BG32" i="46" s="1"/>
  <c r="DU32" i="46"/>
  <c r="DT32" i="46"/>
  <c r="BE32" i="46" s="1"/>
  <c r="DS32" i="46"/>
  <c r="DR32" i="46"/>
  <c r="BC32" i="46" s="1"/>
  <c r="DQ32" i="46"/>
  <c r="BB32" i="46" s="1"/>
  <c r="DP32" i="46"/>
  <c r="BA32" i="46" s="1"/>
  <c r="DO32" i="46"/>
  <c r="AZ32" i="46" s="1"/>
  <c r="DN32" i="46"/>
  <c r="AY32" i="46" s="1"/>
  <c r="DM32" i="46"/>
  <c r="DL32" i="46"/>
  <c r="AW32" i="46" s="1"/>
  <c r="DK32" i="46"/>
  <c r="DJ32" i="46"/>
  <c r="DI32" i="46"/>
  <c r="DH32" i="46"/>
  <c r="AS32" i="46" s="1"/>
  <c r="DG32" i="46"/>
  <c r="AR32" i="46" s="1"/>
  <c r="DF32" i="46"/>
  <c r="AQ32" i="46" s="1"/>
  <c r="DE32" i="46"/>
  <c r="DD32" i="46"/>
  <c r="DC32" i="46"/>
  <c r="AN32" i="46" s="1"/>
  <c r="DB32" i="46"/>
  <c r="AM32" i="46" s="1"/>
  <c r="DA32" i="46"/>
  <c r="CZ32" i="46"/>
  <c r="AK32" i="46" s="1"/>
  <c r="CY32" i="46"/>
  <c r="CX32" i="46"/>
  <c r="AI32" i="46" s="1"/>
  <c r="CW32" i="46"/>
  <c r="CV32" i="46"/>
  <c r="AG32" i="46" s="1"/>
  <c r="CU32" i="46"/>
  <c r="AF32" i="46" s="1"/>
  <c r="CT32" i="46"/>
  <c r="AE32" i="46" s="1"/>
  <c r="CS32" i="46"/>
  <c r="AD32" i="46" s="1"/>
  <c r="CR32" i="46"/>
  <c r="CQ32" i="46"/>
  <c r="CP32" i="46"/>
  <c r="AA32" i="46" s="1"/>
  <c r="CO32" i="46"/>
  <c r="CN32" i="46"/>
  <c r="Y32" i="46" s="1"/>
  <c r="CM32" i="46"/>
  <c r="X32" i="46" s="1"/>
  <c r="CL32" i="46"/>
  <c r="W32" i="46" s="1"/>
  <c r="CK32" i="46"/>
  <c r="CJ32" i="46"/>
  <c r="U32" i="46" s="1"/>
  <c r="CI32" i="46"/>
  <c r="CH32" i="46"/>
  <c r="S32" i="46" s="1"/>
  <c r="CG32" i="46"/>
  <c r="CF32" i="46"/>
  <c r="Q32" i="46" s="1"/>
  <c r="CE32" i="46"/>
  <c r="P32" i="46" s="1"/>
  <c r="CD32" i="46"/>
  <c r="O32" i="46" s="1"/>
  <c r="CC32" i="46"/>
  <c r="N32" i="46" s="1"/>
  <c r="CB32" i="46"/>
  <c r="CA32" i="46"/>
  <c r="BZ32" i="46"/>
  <c r="BY32" i="46"/>
  <c r="BX32" i="46"/>
  <c r="BW32" i="46"/>
  <c r="H32" i="46" s="1"/>
  <c r="BV32" i="46"/>
  <c r="G32" i="46" s="1"/>
  <c r="BU32" i="46"/>
  <c r="BT32" i="46"/>
  <c r="E32" i="46" s="1"/>
  <c r="BS32" i="46"/>
  <c r="D32" i="46" s="1"/>
  <c r="B32" i="46"/>
  <c r="B32" i="44" s="1"/>
  <c r="A32" i="46"/>
  <c r="A30" i="27" s="1"/>
  <c r="EF31" i="46"/>
  <c r="BQ31" i="46" s="1"/>
  <c r="EE31" i="46"/>
  <c r="BP31" i="46" s="1"/>
  <c r="ED31" i="46"/>
  <c r="EC31" i="46"/>
  <c r="BN31" i="46" s="1"/>
  <c r="EB31" i="46"/>
  <c r="BM31" i="46" s="1"/>
  <c r="EA31" i="46"/>
  <c r="DZ31" i="46"/>
  <c r="BK31" i="46" s="1"/>
  <c r="DY31" i="46"/>
  <c r="DX31" i="46"/>
  <c r="BI31" i="46" s="1"/>
  <c r="DW31" i="46"/>
  <c r="BH31" i="46" s="1"/>
  <c r="DV31" i="46"/>
  <c r="DU31" i="46"/>
  <c r="BF31" i="46" s="1"/>
  <c r="DT31" i="46"/>
  <c r="BE31" i="46" s="1"/>
  <c r="DS31" i="46"/>
  <c r="DR31" i="46"/>
  <c r="BC31" i="46" s="1"/>
  <c r="DQ31" i="46"/>
  <c r="BB31" i="46" s="1"/>
  <c r="DP31" i="46"/>
  <c r="DO31" i="46"/>
  <c r="AZ31" i="46" s="1"/>
  <c r="DN31" i="46"/>
  <c r="DM31" i="46"/>
  <c r="AX31" i="46" s="1"/>
  <c r="DL31" i="46"/>
  <c r="AW31" i="46" s="1"/>
  <c r="DK31" i="46"/>
  <c r="DJ31" i="46"/>
  <c r="AU31" i="46" s="1"/>
  <c r="DI31" i="46"/>
  <c r="DH31" i="46"/>
  <c r="DG31" i="46"/>
  <c r="DF31" i="46"/>
  <c r="DE31" i="46"/>
  <c r="DD31" i="46"/>
  <c r="AO31" i="46" s="1"/>
  <c r="DC31" i="46"/>
  <c r="DB31" i="46"/>
  <c r="AM31" i="46" s="1"/>
  <c r="DA31" i="46"/>
  <c r="CZ31" i="46"/>
  <c r="AK31" i="46" s="1"/>
  <c r="CY31" i="46"/>
  <c r="AJ31" i="46" s="1"/>
  <c r="CX31" i="46"/>
  <c r="AI31" i="46" s="1"/>
  <c r="CW31" i="46"/>
  <c r="AH31" i="46" s="1"/>
  <c r="CV31" i="46"/>
  <c r="CU31" i="46"/>
  <c r="CT31" i="46"/>
  <c r="CS31" i="46"/>
  <c r="CR31" i="46"/>
  <c r="AC31" i="46" s="1"/>
  <c r="CQ31" i="46"/>
  <c r="CP31" i="46"/>
  <c r="AA31" i="46" s="1"/>
  <c r="CO31" i="46"/>
  <c r="Z31" i="46" s="1"/>
  <c r="CN31" i="46"/>
  <c r="CM31" i="46"/>
  <c r="CL31" i="46"/>
  <c r="W31" i="46" s="1"/>
  <c r="CK31" i="46"/>
  <c r="CJ31" i="46"/>
  <c r="U31" i="46" s="1"/>
  <c r="CI31" i="46"/>
  <c r="T31" i="46" s="1"/>
  <c r="CH31" i="46"/>
  <c r="S31" i="46" s="1"/>
  <c r="CG31" i="46"/>
  <c r="CF31" i="46"/>
  <c r="Q31" i="46" s="1"/>
  <c r="CE31" i="46"/>
  <c r="CD31" i="46"/>
  <c r="O31" i="46" s="1"/>
  <c r="CC31" i="46"/>
  <c r="N31" i="46" s="1"/>
  <c r="CB31" i="46"/>
  <c r="M31" i="46" s="1"/>
  <c r="CA31" i="46"/>
  <c r="L31" i="46" s="1"/>
  <c r="BZ31" i="46"/>
  <c r="BY31" i="46"/>
  <c r="J31" i="46" s="1"/>
  <c r="BX31" i="46"/>
  <c r="BW31" i="46"/>
  <c r="BV31" i="46"/>
  <c r="BU31" i="46"/>
  <c r="BT31" i="46"/>
  <c r="E31" i="46" s="1"/>
  <c r="BS31" i="46"/>
  <c r="D31" i="46" s="1"/>
  <c r="B31" i="46"/>
  <c r="B31" i="44" s="1"/>
  <c r="A31" i="46"/>
  <c r="A29" i="27" s="1"/>
  <c r="EF30" i="46"/>
  <c r="BQ30" i="46" s="1"/>
  <c r="EE30" i="46"/>
  <c r="BP30" i="46" s="1"/>
  <c r="ED30" i="46"/>
  <c r="EC30" i="46"/>
  <c r="EB30" i="46"/>
  <c r="BM30" i="46" s="1"/>
  <c r="EA30" i="46"/>
  <c r="BL30" i="46" s="1"/>
  <c r="DZ30" i="46"/>
  <c r="BK30" i="46" s="1"/>
  <c r="DY30" i="46"/>
  <c r="BJ30" i="46" s="1"/>
  <c r="DX30" i="46"/>
  <c r="DW30" i="46"/>
  <c r="BH30" i="46" s="1"/>
  <c r="DV30" i="46"/>
  <c r="BG30" i="46" s="1"/>
  <c r="DU30" i="46"/>
  <c r="DT30" i="46"/>
  <c r="DS30" i="46"/>
  <c r="BD30" i="46" s="1"/>
  <c r="DR30" i="46"/>
  <c r="DQ30" i="46"/>
  <c r="BB30" i="46" s="1"/>
  <c r="DP30" i="46"/>
  <c r="BA30" i="46" s="1"/>
  <c r="DO30" i="46"/>
  <c r="DN30" i="46"/>
  <c r="DM30" i="46"/>
  <c r="DL30" i="46"/>
  <c r="AW30" i="46" s="1"/>
  <c r="DK30" i="46"/>
  <c r="AV30" i="46" s="1"/>
  <c r="DJ30" i="46"/>
  <c r="AU30" i="46" s="1"/>
  <c r="DI30" i="46"/>
  <c r="AT30" i="46" s="1"/>
  <c r="DH30" i="46"/>
  <c r="DG30" i="46"/>
  <c r="AR30" i="46" s="1"/>
  <c r="DF30" i="46"/>
  <c r="AQ30" i="46" s="1"/>
  <c r="DE30" i="46"/>
  <c r="DD30" i="46"/>
  <c r="AO30" i="46" s="1"/>
  <c r="DC30" i="46"/>
  <c r="AN30" i="46" s="1"/>
  <c r="DB30" i="46"/>
  <c r="DA30" i="46"/>
  <c r="AL30" i="46" s="1"/>
  <c r="CZ30" i="46"/>
  <c r="CY30" i="46"/>
  <c r="AJ30" i="46" s="1"/>
  <c r="CX30" i="46"/>
  <c r="AI30" i="46" s="1"/>
  <c r="CW30" i="46"/>
  <c r="CV30" i="46"/>
  <c r="AG30" i="46" s="1"/>
  <c r="CU30" i="46"/>
  <c r="AF30" i="46" s="1"/>
  <c r="CT30" i="46"/>
  <c r="CS30" i="46"/>
  <c r="CR30" i="46"/>
  <c r="AC30" i="46" s="1"/>
  <c r="CQ30" i="46"/>
  <c r="AB30" i="46" s="1"/>
  <c r="CP30" i="46"/>
  <c r="AA30" i="46" s="1"/>
  <c r="CO30" i="46"/>
  <c r="CN30" i="46"/>
  <c r="CM30" i="46"/>
  <c r="X30" i="46" s="1"/>
  <c r="CL30" i="46"/>
  <c r="W30" i="46" s="1"/>
  <c r="CK30" i="46"/>
  <c r="V30" i="46" s="1"/>
  <c r="CJ30" i="46"/>
  <c r="U30" i="46" s="1"/>
  <c r="CI30" i="46"/>
  <c r="CH30" i="46"/>
  <c r="S30" i="46" s="1"/>
  <c r="CG30" i="46"/>
  <c r="CF30" i="46"/>
  <c r="Q30" i="46" s="1"/>
  <c r="CE30" i="46"/>
  <c r="CD30" i="46"/>
  <c r="CC30" i="46"/>
  <c r="N30" i="46" s="1"/>
  <c r="CB30" i="46"/>
  <c r="M30" i="46" s="1"/>
  <c r="CA30" i="46"/>
  <c r="L30" i="46" s="1"/>
  <c r="BZ30" i="46"/>
  <c r="BY30" i="46"/>
  <c r="BX30" i="46"/>
  <c r="BW30" i="46"/>
  <c r="BV30" i="46"/>
  <c r="G30" i="46" s="1"/>
  <c r="BU30" i="46"/>
  <c r="BT30" i="46"/>
  <c r="BS30" i="46"/>
  <c r="D30" i="46" s="1"/>
  <c r="B30" i="46"/>
  <c r="B30" i="44" s="1"/>
  <c r="A30" i="46"/>
  <c r="A28" i="27" s="1"/>
  <c r="EF29" i="46"/>
  <c r="BQ29" i="46" s="1"/>
  <c r="EE29" i="46"/>
  <c r="BP29" i="46" s="1"/>
  <c r="ED29" i="46"/>
  <c r="BO29" i="44" s="1"/>
  <c r="EC29" i="46"/>
  <c r="BN29" i="44" s="1"/>
  <c r="EB29" i="46"/>
  <c r="BM29" i="44" s="1"/>
  <c r="EA29" i="46"/>
  <c r="BL29" i="44" s="1"/>
  <c r="DZ29" i="46"/>
  <c r="BK29" i="44" s="1"/>
  <c r="DY29" i="46"/>
  <c r="BJ29" i="44" s="1"/>
  <c r="DX29" i="46"/>
  <c r="BI29" i="46" s="1"/>
  <c r="DW29" i="46"/>
  <c r="BH29" i="46" s="1"/>
  <c r="DV29" i="46"/>
  <c r="BG29" i="46" s="1"/>
  <c r="DU29" i="46"/>
  <c r="DT29" i="46"/>
  <c r="BE29" i="46" s="1"/>
  <c r="DS29" i="46"/>
  <c r="DR29" i="46"/>
  <c r="DQ29" i="46"/>
  <c r="BB29" i="46" s="1"/>
  <c r="DP29" i="46"/>
  <c r="BA29" i="46" s="1"/>
  <c r="DO29" i="46"/>
  <c r="AZ29" i="46" s="1"/>
  <c r="DN29" i="46"/>
  <c r="AY29" i="46" s="1"/>
  <c r="DM29" i="46"/>
  <c r="DL29" i="46"/>
  <c r="AW29" i="46" s="1"/>
  <c r="DK29" i="46"/>
  <c r="AV29" i="46" s="1"/>
  <c r="DJ29" i="46"/>
  <c r="AU29" i="46" s="1"/>
  <c r="DI29" i="46"/>
  <c r="DH29" i="46"/>
  <c r="DG29" i="46"/>
  <c r="AR29" i="46" s="1"/>
  <c r="DF29" i="46"/>
  <c r="DE29" i="46"/>
  <c r="DD29" i="46"/>
  <c r="AO29" i="46" s="1"/>
  <c r="DC29" i="46"/>
  <c r="DB29" i="46"/>
  <c r="AM29" i="46" s="1"/>
  <c r="DA29" i="46"/>
  <c r="CZ29" i="46"/>
  <c r="CY29" i="46"/>
  <c r="AJ29" i="46" s="1"/>
  <c r="CX29" i="46"/>
  <c r="CW29" i="46"/>
  <c r="CV29" i="46"/>
  <c r="AG29" i="46" s="1"/>
  <c r="CU29" i="46"/>
  <c r="CT29" i="46"/>
  <c r="CS29" i="46"/>
  <c r="CR29" i="46"/>
  <c r="AC29" i="46" s="1"/>
  <c r="CQ29" i="46"/>
  <c r="AB29" i="46" s="1"/>
  <c r="CP29" i="46"/>
  <c r="AA29" i="46" s="1"/>
  <c r="CO29" i="46"/>
  <c r="CN29" i="46"/>
  <c r="CM29" i="46"/>
  <c r="X29" i="46" s="1"/>
  <c r="CL29" i="46"/>
  <c r="W29" i="46" s="1"/>
  <c r="CK29" i="46"/>
  <c r="CJ29" i="46"/>
  <c r="U29" i="46" s="1"/>
  <c r="CI29" i="46"/>
  <c r="CH29" i="46"/>
  <c r="CG29" i="46"/>
  <c r="CF29" i="46"/>
  <c r="Q29" i="46" s="1"/>
  <c r="CE29" i="46"/>
  <c r="P29" i="46" s="1"/>
  <c r="CD29" i="46"/>
  <c r="O29" i="46" s="1"/>
  <c r="CC29" i="46"/>
  <c r="CB29" i="46"/>
  <c r="M29" i="46" s="1"/>
  <c r="CA29" i="46"/>
  <c r="L29" i="46" s="1"/>
  <c r="BZ29" i="46"/>
  <c r="K29" i="46" s="1"/>
  <c r="BY29" i="46"/>
  <c r="BX29" i="46"/>
  <c r="BW29" i="46"/>
  <c r="BV29" i="46"/>
  <c r="G29" i="46" s="1"/>
  <c r="BU29" i="46"/>
  <c r="F29" i="46" s="1"/>
  <c r="BT29" i="46"/>
  <c r="E29" i="46" s="1"/>
  <c r="BS29" i="46"/>
  <c r="D29" i="46" s="1"/>
  <c r="B29" i="46"/>
  <c r="B29" i="44" s="1"/>
  <c r="A29" i="46"/>
  <c r="A27" i="27" s="1"/>
  <c r="EF28" i="46"/>
  <c r="EE28" i="46"/>
  <c r="BP28" i="46" s="1"/>
  <c r="ED28" i="46"/>
  <c r="BO28" i="46" s="1"/>
  <c r="EC28" i="46"/>
  <c r="BN28" i="46" s="1"/>
  <c r="EB28" i="46"/>
  <c r="BM28" i="46" s="1"/>
  <c r="EA28" i="46"/>
  <c r="DZ28" i="46"/>
  <c r="DY28" i="46"/>
  <c r="DX28" i="46"/>
  <c r="BI28" i="46" s="1"/>
  <c r="DW28" i="46"/>
  <c r="BH28" i="46" s="1"/>
  <c r="DV28" i="46"/>
  <c r="DU28" i="46"/>
  <c r="DT28" i="46"/>
  <c r="BE28" i="46" s="1"/>
  <c r="DS28" i="46"/>
  <c r="DR28" i="46"/>
  <c r="BC28" i="46" s="1"/>
  <c r="DQ28" i="46"/>
  <c r="DP28" i="46"/>
  <c r="BA28" i="46" s="1"/>
  <c r="DO28" i="46"/>
  <c r="DN28" i="46"/>
  <c r="DM28" i="46"/>
  <c r="AX28" i="46" s="1"/>
  <c r="DL28" i="46"/>
  <c r="AW28" i="46" s="1"/>
  <c r="DK28" i="46"/>
  <c r="DJ28" i="46"/>
  <c r="AU28" i="46" s="1"/>
  <c r="DI28" i="46"/>
  <c r="DH28" i="46"/>
  <c r="AS28" i="46" s="1"/>
  <c r="DG28" i="46"/>
  <c r="DF28" i="46"/>
  <c r="AQ28" i="46" s="1"/>
  <c r="DE28" i="46"/>
  <c r="DD28" i="46"/>
  <c r="AO28" i="46" s="1"/>
  <c r="DC28" i="46"/>
  <c r="DB28" i="46"/>
  <c r="AM28" i="46" s="1"/>
  <c r="DA28" i="46"/>
  <c r="CZ28" i="46"/>
  <c r="CY28" i="46"/>
  <c r="AJ28" i="46" s="1"/>
  <c r="CX28" i="46"/>
  <c r="CW28" i="46"/>
  <c r="AH28" i="46" s="1"/>
  <c r="CV28" i="46"/>
  <c r="AG28" i="46" s="1"/>
  <c r="CU28" i="46"/>
  <c r="CT28" i="46"/>
  <c r="CS28" i="46"/>
  <c r="CR28" i="46"/>
  <c r="AC28" i="46" s="1"/>
  <c r="CQ28" i="46"/>
  <c r="CP28" i="46"/>
  <c r="AA28" i="46" s="1"/>
  <c r="CO28" i="46"/>
  <c r="Z28" i="46" s="1"/>
  <c r="CN28" i="46"/>
  <c r="Y28" i="46" s="1"/>
  <c r="CM28" i="46"/>
  <c r="CL28" i="46"/>
  <c r="W28" i="46" s="1"/>
  <c r="CK28" i="46"/>
  <c r="CJ28" i="46"/>
  <c r="U28" i="46" s="1"/>
  <c r="CI28" i="46"/>
  <c r="CH28" i="46"/>
  <c r="S28" i="46" s="1"/>
  <c r="CG28" i="46"/>
  <c r="R28" i="46" s="1"/>
  <c r="CF28" i="46"/>
  <c r="Q28" i="46" s="1"/>
  <c r="CE28" i="46"/>
  <c r="P28" i="46" s="1"/>
  <c r="CD28" i="46"/>
  <c r="O28" i="46" s="1"/>
  <c r="CC28" i="46"/>
  <c r="CB28" i="46"/>
  <c r="CA28" i="46"/>
  <c r="L28" i="46" s="1"/>
  <c r="BZ28" i="46"/>
  <c r="K28" i="46" s="1"/>
  <c r="BY28" i="46"/>
  <c r="BX28" i="46"/>
  <c r="I28" i="46" s="1"/>
  <c r="BW28" i="46"/>
  <c r="H28" i="46" s="1"/>
  <c r="BV28" i="46"/>
  <c r="G28" i="46" s="1"/>
  <c r="BU28" i="46"/>
  <c r="F28" i="46" s="1"/>
  <c r="BT28" i="46"/>
  <c r="E28" i="46" s="1"/>
  <c r="BS28" i="46"/>
  <c r="B28" i="46"/>
  <c r="A28" i="46"/>
  <c r="A26" i="27" s="1"/>
  <c r="EF27" i="46"/>
  <c r="BQ27" i="46" s="1"/>
  <c r="EE27" i="46"/>
  <c r="ED27" i="46"/>
  <c r="BO27" i="44" s="1"/>
  <c r="EC27" i="46"/>
  <c r="BN27" i="44" s="1"/>
  <c r="EB27" i="46"/>
  <c r="BM27" i="46" s="1"/>
  <c r="EA27" i="46"/>
  <c r="DZ27" i="46"/>
  <c r="BK27" i="46" s="1"/>
  <c r="DY27" i="46"/>
  <c r="DX27" i="46"/>
  <c r="BI27" i="46" s="1"/>
  <c r="DW27" i="46"/>
  <c r="DV27" i="46"/>
  <c r="BG27" i="46" s="1"/>
  <c r="DU27" i="46"/>
  <c r="BF27" i="46" s="1"/>
  <c r="DT27" i="46"/>
  <c r="BE27" i="46" s="1"/>
  <c r="DS27" i="46"/>
  <c r="BD27" i="46" s="1"/>
  <c r="DR27" i="46"/>
  <c r="BC27" i="46" s="1"/>
  <c r="DQ27" i="46"/>
  <c r="DP27" i="46"/>
  <c r="BA27" i="46" s="1"/>
  <c r="DO27" i="46"/>
  <c r="DN27" i="46"/>
  <c r="AY27" i="46" s="1"/>
  <c r="DM27" i="46"/>
  <c r="AX27" i="46" s="1"/>
  <c r="DL27" i="46"/>
  <c r="AW27" i="46" s="1"/>
  <c r="DK27" i="46"/>
  <c r="AV27" i="46" s="1"/>
  <c r="DJ27" i="46"/>
  <c r="DI27" i="46"/>
  <c r="DH27" i="46"/>
  <c r="AS27" i="46" s="1"/>
  <c r="DG27" i="46"/>
  <c r="DF27" i="46"/>
  <c r="DE27" i="46"/>
  <c r="AP27" i="46" s="1"/>
  <c r="DD27" i="46"/>
  <c r="DC27" i="46"/>
  <c r="AN27" i="46" s="1"/>
  <c r="DB27" i="46"/>
  <c r="AM27" i="46" s="1"/>
  <c r="DA27" i="46"/>
  <c r="AL27" i="46" s="1"/>
  <c r="CZ27" i="46"/>
  <c r="AK27" i="46" s="1"/>
  <c r="CY27" i="46"/>
  <c r="AJ27" i="46" s="1"/>
  <c r="CX27" i="46"/>
  <c r="AI27" i="46" s="1"/>
  <c r="CW27" i="46"/>
  <c r="AH27" i="46" s="1"/>
  <c r="CV27" i="46"/>
  <c r="CU27" i="46"/>
  <c r="CT27" i="46"/>
  <c r="CS27" i="46"/>
  <c r="AD27" i="46" s="1"/>
  <c r="CR27" i="46"/>
  <c r="AC27" i="46" s="1"/>
  <c r="CQ27" i="46"/>
  <c r="AB27" i="46" s="1"/>
  <c r="CP27" i="46"/>
  <c r="CO27" i="46"/>
  <c r="Z27" i="46" s="1"/>
  <c r="CN27" i="46"/>
  <c r="Y27" i="46" s="1"/>
  <c r="CM27" i="46"/>
  <c r="X27" i="46" s="1"/>
  <c r="CL27" i="46"/>
  <c r="W27" i="46" s="1"/>
  <c r="CK27" i="46"/>
  <c r="CJ27" i="46"/>
  <c r="U27" i="46" s="1"/>
  <c r="CI27" i="46"/>
  <c r="CH27" i="46"/>
  <c r="S27" i="46" s="1"/>
  <c r="CG27" i="46"/>
  <c r="R27" i="46" s="1"/>
  <c r="CF27" i="46"/>
  <c r="CE27" i="46"/>
  <c r="CD27" i="46"/>
  <c r="O27" i="46" s="1"/>
  <c r="CC27" i="46"/>
  <c r="N27" i="46" s="1"/>
  <c r="CB27" i="46"/>
  <c r="M27" i="46" s="1"/>
  <c r="CA27" i="46"/>
  <c r="BZ27" i="46"/>
  <c r="BY27" i="46"/>
  <c r="J27" i="46" s="1"/>
  <c r="BX27" i="46"/>
  <c r="I27" i="46" s="1"/>
  <c r="BW27" i="46"/>
  <c r="H27" i="46" s="1"/>
  <c r="BV27" i="46"/>
  <c r="G27" i="46" s="1"/>
  <c r="BU27" i="46"/>
  <c r="F27" i="46" s="1"/>
  <c r="BT27" i="46"/>
  <c r="E27" i="46" s="1"/>
  <c r="BS27" i="46"/>
  <c r="B27" i="46"/>
  <c r="A27" i="46"/>
  <c r="A25" i="27" s="1"/>
  <c r="EF26" i="46"/>
  <c r="BQ26" i="46" s="1"/>
  <c r="EE26" i="46"/>
  <c r="ED26" i="46"/>
  <c r="BO26" i="46" s="1"/>
  <c r="EC26" i="46"/>
  <c r="BN26" i="46" s="1"/>
  <c r="EB26" i="46"/>
  <c r="BM26" i="46" s="1"/>
  <c r="EA26" i="46"/>
  <c r="DZ26" i="46"/>
  <c r="BK26" i="46" s="1"/>
  <c r="DY26" i="46"/>
  <c r="DX26" i="46"/>
  <c r="BI26" i="46" s="1"/>
  <c r="DW26" i="46"/>
  <c r="BH26" i="46" s="1"/>
  <c r="DV26" i="46"/>
  <c r="BG26" i="46" s="1"/>
  <c r="DU26" i="46"/>
  <c r="BF26" i="46" s="1"/>
  <c r="DT26" i="46"/>
  <c r="BE26" i="46" s="1"/>
  <c r="DS26" i="46"/>
  <c r="DR26" i="46"/>
  <c r="BC26" i="46" s="1"/>
  <c r="DQ26" i="46"/>
  <c r="BB26" i="46" s="1"/>
  <c r="DP26" i="46"/>
  <c r="BA26" i="46" s="1"/>
  <c r="DO26" i="46"/>
  <c r="AZ26" i="46" s="1"/>
  <c r="DN26" i="46"/>
  <c r="AY26" i="46" s="1"/>
  <c r="DM26" i="46"/>
  <c r="AX26" i="46" s="1"/>
  <c r="DL26" i="46"/>
  <c r="AW26" i="46" s="1"/>
  <c r="DK26" i="46"/>
  <c r="AV26" i="46" s="1"/>
  <c r="DJ26" i="46"/>
  <c r="AU26" i="46" s="1"/>
  <c r="DI26" i="46"/>
  <c r="DH26" i="46"/>
  <c r="DG26" i="46"/>
  <c r="AR26" i="46" s="1"/>
  <c r="DF26" i="46"/>
  <c r="AQ26" i="46" s="1"/>
  <c r="DE26" i="46"/>
  <c r="AP26" i="46" s="1"/>
  <c r="DD26" i="46"/>
  <c r="DC26" i="46"/>
  <c r="DB26" i="46"/>
  <c r="AM26" i="46" s="1"/>
  <c r="DA26" i="46"/>
  <c r="AL26" i="46" s="1"/>
  <c r="CZ26" i="46"/>
  <c r="AK26" i="46" s="1"/>
  <c r="CY26" i="46"/>
  <c r="CX26" i="46"/>
  <c r="AI26" i="46" s="1"/>
  <c r="CW26" i="46"/>
  <c r="AH26" i="46" s="1"/>
  <c r="CV26" i="46"/>
  <c r="AG26" i="46" s="1"/>
  <c r="CU26" i="46"/>
  <c r="AF26" i="46" s="1"/>
  <c r="CT26" i="46"/>
  <c r="AE26" i="46" s="1"/>
  <c r="CS26" i="46"/>
  <c r="AD26" i="46" s="1"/>
  <c r="CR26" i="46"/>
  <c r="AC26" i="46" s="1"/>
  <c r="CQ26" i="46"/>
  <c r="CP26" i="46"/>
  <c r="AA26" i="46" s="1"/>
  <c r="CO26" i="46"/>
  <c r="Z26" i="46" s="1"/>
  <c r="CN26" i="46"/>
  <c r="CM26" i="46"/>
  <c r="X26" i="46" s="1"/>
  <c r="CL26" i="46"/>
  <c r="CK26" i="46"/>
  <c r="V26" i="46" s="1"/>
  <c r="CJ26" i="46"/>
  <c r="U26" i="46" s="1"/>
  <c r="CI26" i="46"/>
  <c r="T26" i="46" s="1"/>
  <c r="CH26" i="46"/>
  <c r="S26" i="46" s="1"/>
  <c r="CG26" i="46"/>
  <c r="R26" i="46" s="1"/>
  <c r="CF26" i="46"/>
  <c r="Q26" i="46" s="1"/>
  <c r="CE26" i="46"/>
  <c r="P26" i="46" s="1"/>
  <c r="CD26" i="46"/>
  <c r="O26" i="46" s="1"/>
  <c r="CC26" i="46"/>
  <c r="CB26" i="46"/>
  <c r="CA26" i="46"/>
  <c r="BZ26" i="46"/>
  <c r="K26" i="46" s="1"/>
  <c r="BY26" i="46"/>
  <c r="J26" i="46" s="1"/>
  <c r="BX26" i="46"/>
  <c r="I26" i="46" s="1"/>
  <c r="BW26" i="46"/>
  <c r="H26" i="46" s="1"/>
  <c r="BV26" i="46"/>
  <c r="G26" i="46" s="1"/>
  <c r="BU26" i="46"/>
  <c r="F26" i="46" s="1"/>
  <c r="BT26" i="46"/>
  <c r="BS26" i="46"/>
  <c r="D26" i="46" s="1"/>
  <c r="B26" i="46"/>
  <c r="A26" i="46"/>
  <c r="A24" i="27" s="1"/>
  <c r="EF25" i="46"/>
  <c r="BQ25" i="46" s="1"/>
  <c r="EE25" i="46"/>
  <c r="BP25" i="46" s="1"/>
  <c r="ED25" i="46"/>
  <c r="BO25" i="44" s="1"/>
  <c r="EC25" i="46"/>
  <c r="EB25" i="46"/>
  <c r="BM25" i="46" s="1"/>
  <c r="EA25" i="46"/>
  <c r="BL25" i="46" s="1"/>
  <c r="DZ25" i="46"/>
  <c r="BK25" i="46" s="1"/>
  <c r="DY25" i="46"/>
  <c r="DX25" i="46"/>
  <c r="BI25" i="46" s="1"/>
  <c r="DW25" i="46"/>
  <c r="BH25" i="46" s="1"/>
  <c r="DV25" i="46"/>
  <c r="DU25" i="46"/>
  <c r="DT25" i="46"/>
  <c r="BE25" i="46" s="1"/>
  <c r="DS25" i="46"/>
  <c r="BD25" i="46" s="1"/>
  <c r="DR25" i="46"/>
  <c r="BC25" i="46" s="1"/>
  <c r="DQ25" i="46"/>
  <c r="DP25" i="46"/>
  <c r="DO25" i="46"/>
  <c r="AZ25" i="46" s="1"/>
  <c r="DN25" i="46"/>
  <c r="AY25" i="46" s="1"/>
  <c r="DM25" i="46"/>
  <c r="AX25" i="46" s="1"/>
  <c r="DL25" i="46"/>
  <c r="AW25" i="46" s="1"/>
  <c r="DK25" i="46"/>
  <c r="AV25" i="46" s="1"/>
  <c r="DJ25" i="46"/>
  <c r="AU25" i="46" s="1"/>
  <c r="DI25" i="46"/>
  <c r="DH25" i="46"/>
  <c r="DG25" i="46"/>
  <c r="AR25" i="46" s="1"/>
  <c r="DF25" i="46"/>
  <c r="AQ25" i="46" s="1"/>
  <c r="DE25" i="46"/>
  <c r="AP25" i="46" s="1"/>
  <c r="DD25" i="46"/>
  <c r="AO25" i="46" s="1"/>
  <c r="DC25" i="46"/>
  <c r="DB25" i="46"/>
  <c r="AM25" i="46" s="1"/>
  <c r="DA25" i="46"/>
  <c r="CZ25" i="46"/>
  <c r="AK25" i="46" s="1"/>
  <c r="CY25" i="46"/>
  <c r="AJ25" i="46" s="1"/>
  <c r="CX25" i="46"/>
  <c r="AI25" i="46" s="1"/>
  <c r="CW25" i="46"/>
  <c r="AH25" i="46" s="1"/>
  <c r="CV25" i="46"/>
  <c r="AG25" i="46" s="1"/>
  <c r="CU25" i="46"/>
  <c r="AF25" i="46" s="1"/>
  <c r="CT25" i="46"/>
  <c r="AE25" i="46" s="1"/>
  <c r="CS25" i="46"/>
  <c r="CR25" i="46"/>
  <c r="AC25" i="46" s="1"/>
  <c r="CQ25" i="46"/>
  <c r="AB25" i="46" s="1"/>
  <c r="CP25" i="46"/>
  <c r="CO25" i="46"/>
  <c r="CN25" i="46"/>
  <c r="Y25" i="46" s="1"/>
  <c r="CM25" i="46"/>
  <c r="CL25" i="46"/>
  <c r="W25" i="46" s="1"/>
  <c r="CK25" i="46"/>
  <c r="V25" i="46" s="1"/>
  <c r="CJ25" i="46"/>
  <c r="U25" i="46" s="1"/>
  <c r="CI25" i="46"/>
  <c r="T25" i="46" s="1"/>
  <c r="CH25" i="46"/>
  <c r="S25" i="46" s="1"/>
  <c r="CG25" i="46"/>
  <c r="R25" i="46" s="1"/>
  <c r="CF25" i="46"/>
  <c r="Q25" i="46" s="1"/>
  <c r="CE25" i="46"/>
  <c r="P25" i="46" s="1"/>
  <c r="CD25" i="46"/>
  <c r="O25" i="46" s="1"/>
  <c r="CC25" i="46"/>
  <c r="N25" i="46" s="1"/>
  <c r="CB25" i="46"/>
  <c r="CA25" i="46"/>
  <c r="L25" i="46" s="1"/>
  <c r="BZ25" i="46"/>
  <c r="BY25" i="46"/>
  <c r="J25" i="46" s="1"/>
  <c r="BX25" i="46"/>
  <c r="I25" i="46" s="1"/>
  <c r="BW25" i="46"/>
  <c r="H25" i="46" s="1"/>
  <c r="BV25" i="46"/>
  <c r="G25" i="46" s="1"/>
  <c r="BU25" i="46"/>
  <c r="BT25" i="46"/>
  <c r="E25" i="46" s="1"/>
  <c r="BS25" i="46"/>
  <c r="D25" i="46" s="1"/>
  <c r="BO25" i="46"/>
  <c r="B25" i="46"/>
  <c r="A25" i="46"/>
  <c r="A23" i="27" s="1"/>
  <c r="EF24" i="46"/>
  <c r="BQ24" i="46" s="1"/>
  <c r="EE24" i="46"/>
  <c r="BP24" i="46" s="1"/>
  <c r="ED24" i="46"/>
  <c r="EC24" i="46"/>
  <c r="BN24" i="46" s="1"/>
  <c r="EB24" i="46"/>
  <c r="BM24" i="46" s="1"/>
  <c r="EA24" i="46"/>
  <c r="DZ24" i="46"/>
  <c r="BK24" i="46" s="1"/>
  <c r="DY24" i="46"/>
  <c r="BJ24" i="46" s="1"/>
  <c r="DX24" i="46"/>
  <c r="DW24" i="46"/>
  <c r="BH24" i="46" s="1"/>
  <c r="DV24" i="46"/>
  <c r="DU24" i="46"/>
  <c r="BF24" i="46" s="1"/>
  <c r="DT24" i="46"/>
  <c r="BE24" i="46" s="1"/>
  <c r="DS24" i="46"/>
  <c r="DR24" i="46"/>
  <c r="BC24" i="46" s="1"/>
  <c r="DQ24" i="46"/>
  <c r="BB24" i="46" s="1"/>
  <c r="DP24" i="46"/>
  <c r="BA24" i="46" s="1"/>
  <c r="DO24" i="46"/>
  <c r="AZ24" i="46" s="1"/>
  <c r="DN24" i="46"/>
  <c r="AY24" i="46" s="1"/>
  <c r="DM24" i="46"/>
  <c r="AX24" i="46" s="1"/>
  <c r="DL24" i="46"/>
  <c r="AW24" i="46" s="1"/>
  <c r="DK24" i="46"/>
  <c r="AV24" i="46" s="1"/>
  <c r="DJ24" i="46"/>
  <c r="DI24" i="46"/>
  <c r="AT24" i="46" s="1"/>
  <c r="DH24" i="46"/>
  <c r="AS24" i="46" s="1"/>
  <c r="DG24" i="46"/>
  <c r="AR24" i="46" s="1"/>
  <c r="DF24" i="46"/>
  <c r="AQ24" i="46" s="1"/>
  <c r="DE24" i="46"/>
  <c r="AP24" i="46" s="1"/>
  <c r="DD24" i="46"/>
  <c r="AO24" i="46" s="1"/>
  <c r="DC24" i="46"/>
  <c r="AN24" i="46" s="1"/>
  <c r="DB24" i="46"/>
  <c r="DA24" i="46"/>
  <c r="AL24" i="46" s="1"/>
  <c r="CZ24" i="46"/>
  <c r="AK24" i="46" s="1"/>
  <c r="CY24" i="46"/>
  <c r="AJ24" i="46" s="1"/>
  <c r="CX24" i="46"/>
  <c r="CW24" i="46"/>
  <c r="CV24" i="46"/>
  <c r="AG24" i="46" s="1"/>
  <c r="CU24" i="46"/>
  <c r="CT24" i="46"/>
  <c r="AE24" i="46" s="1"/>
  <c r="CS24" i="46"/>
  <c r="AD24" i="46" s="1"/>
  <c r="CR24" i="46"/>
  <c r="AC24" i="46" s="1"/>
  <c r="CQ24" i="46"/>
  <c r="AB24" i="46" s="1"/>
  <c r="CP24" i="46"/>
  <c r="CO24" i="46"/>
  <c r="CN24" i="46"/>
  <c r="Y24" i="46" s="1"/>
  <c r="CM24" i="46"/>
  <c r="X24" i="46" s="1"/>
  <c r="CL24" i="46"/>
  <c r="W24" i="46" s="1"/>
  <c r="CK24" i="46"/>
  <c r="V24" i="46" s="1"/>
  <c r="CJ24" i="46"/>
  <c r="CI24" i="46"/>
  <c r="T24" i="46" s="1"/>
  <c r="CH24" i="46"/>
  <c r="CG24" i="46"/>
  <c r="R24" i="46" s="1"/>
  <c r="CF24" i="46"/>
  <c r="Q24" i="46" s="1"/>
  <c r="CE24" i="46"/>
  <c r="CD24" i="46"/>
  <c r="O24" i="46" s="1"/>
  <c r="CC24" i="46"/>
  <c r="N24" i="46" s="1"/>
  <c r="CB24" i="46"/>
  <c r="M24" i="46" s="1"/>
  <c r="CA24" i="46"/>
  <c r="L24" i="46" s="1"/>
  <c r="BZ24" i="46"/>
  <c r="BY24" i="46"/>
  <c r="J24" i="46" s="1"/>
  <c r="BX24" i="46"/>
  <c r="I24" i="46" s="1"/>
  <c r="BW24" i="46"/>
  <c r="H24" i="46" s="1"/>
  <c r="BV24" i="46"/>
  <c r="BU24" i="46"/>
  <c r="F24" i="46" s="1"/>
  <c r="BT24" i="46"/>
  <c r="BS24" i="46"/>
  <c r="D24" i="46" s="1"/>
  <c r="B24" i="46"/>
  <c r="A24" i="46"/>
  <c r="EF23" i="46"/>
  <c r="BQ23" i="46" s="1"/>
  <c r="EE23" i="46"/>
  <c r="BP23" i="46" s="1"/>
  <c r="ED23" i="46"/>
  <c r="BO23" i="44" s="1"/>
  <c r="EC23" i="46"/>
  <c r="BN23" i="46" s="1"/>
  <c r="EB23" i="46"/>
  <c r="EA23" i="46"/>
  <c r="BL23" i="46" s="1"/>
  <c r="DZ23" i="46"/>
  <c r="BK23" i="46" s="1"/>
  <c r="DY23" i="46"/>
  <c r="DX23" i="46"/>
  <c r="BI23" i="46" s="1"/>
  <c r="DW23" i="46"/>
  <c r="BH23" i="46" s="1"/>
  <c r="DV23" i="46"/>
  <c r="DU23" i="46"/>
  <c r="BF23" i="46" s="1"/>
  <c r="DT23" i="46"/>
  <c r="BE23" i="46" s="1"/>
  <c r="DS23" i="46"/>
  <c r="BD23" i="46" s="1"/>
  <c r="DR23" i="46"/>
  <c r="DQ23" i="46"/>
  <c r="BB23" i="46" s="1"/>
  <c r="DP23" i="46"/>
  <c r="BA23" i="46" s="1"/>
  <c r="DO23" i="46"/>
  <c r="DN23" i="46"/>
  <c r="AY23" i="46" s="1"/>
  <c r="DM23" i="46"/>
  <c r="AX23" i="46" s="1"/>
  <c r="DL23" i="46"/>
  <c r="AW23" i="46" s="1"/>
  <c r="DK23" i="46"/>
  <c r="AV23" i="46" s="1"/>
  <c r="DJ23" i="46"/>
  <c r="DI23" i="46"/>
  <c r="DH23" i="46"/>
  <c r="AS23" i="46" s="1"/>
  <c r="DG23" i="46"/>
  <c r="AR23" i="46" s="1"/>
  <c r="DF23" i="46"/>
  <c r="AQ23" i="46" s="1"/>
  <c r="DE23" i="46"/>
  <c r="AP23" i="46" s="1"/>
  <c r="DD23" i="46"/>
  <c r="AO23" i="46" s="1"/>
  <c r="DC23" i="46"/>
  <c r="AN23" i="46" s="1"/>
  <c r="DB23" i="46"/>
  <c r="DA23" i="46"/>
  <c r="CZ23" i="46"/>
  <c r="AK23" i="46" s="1"/>
  <c r="CY23" i="46"/>
  <c r="AJ23" i="46" s="1"/>
  <c r="CX23" i="46"/>
  <c r="AI23" i="46" s="1"/>
  <c r="CW23" i="46"/>
  <c r="AH23" i="46" s="1"/>
  <c r="CV23" i="46"/>
  <c r="AG23" i="46" s="1"/>
  <c r="CU23" i="46"/>
  <c r="AF23" i="46" s="1"/>
  <c r="CT23" i="46"/>
  <c r="CS23" i="46"/>
  <c r="CR23" i="46"/>
  <c r="AC23" i="46" s="1"/>
  <c r="CQ23" i="46"/>
  <c r="CP23" i="46"/>
  <c r="AA23" i="46" s="1"/>
  <c r="CO23" i="46"/>
  <c r="Z23" i="46" s="1"/>
  <c r="CN23" i="46"/>
  <c r="CM23" i="46"/>
  <c r="X23" i="46" s="1"/>
  <c r="CL23" i="46"/>
  <c r="CK23" i="46"/>
  <c r="V23" i="46" s="1"/>
  <c r="CJ23" i="46"/>
  <c r="U23" i="46" s="1"/>
  <c r="CI23" i="46"/>
  <c r="CH23" i="46"/>
  <c r="S23" i="46" s="1"/>
  <c r="CG23" i="46"/>
  <c r="CF23" i="46"/>
  <c r="Q23" i="46" s="1"/>
  <c r="CE23" i="46"/>
  <c r="P23" i="46" s="1"/>
  <c r="CD23" i="46"/>
  <c r="CC23" i="46"/>
  <c r="N23" i="46" s="1"/>
  <c r="CB23" i="46"/>
  <c r="M23" i="46" s="1"/>
  <c r="CA23" i="46"/>
  <c r="L23" i="46" s="1"/>
  <c r="BZ23" i="46"/>
  <c r="K23" i="46" s="1"/>
  <c r="BY23" i="46"/>
  <c r="BX23" i="46"/>
  <c r="I23" i="46" s="1"/>
  <c r="BW23" i="46"/>
  <c r="H23" i="46" s="1"/>
  <c r="BV23" i="46"/>
  <c r="G23" i="46" s="1"/>
  <c r="BU23" i="46"/>
  <c r="F23" i="46" s="1"/>
  <c r="BT23" i="46"/>
  <c r="E23" i="46" s="1"/>
  <c r="BS23" i="46"/>
  <c r="D23" i="46" s="1"/>
  <c r="B23" i="46"/>
  <c r="A23" i="46"/>
  <c r="EF22" i="46"/>
  <c r="EE22" i="46"/>
  <c r="ED22" i="46"/>
  <c r="BO22" i="46" s="1"/>
  <c r="EC22" i="46"/>
  <c r="BN22" i="46" s="1"/>
  <c r="EB22" i="46"/>
  <c r="EA22" i="46"/>
  <c r="BL22" i="46" s="1"/>
  <c r="DZ22" i="46"/>
  <c r="DY22" i="46"/>
  <c r="BJ22" i="46" s="1"/>
  <c r="DX22" i="46"/>
  <c r="BI22" i="46" s="1"/>
  <c r="DW22" i="46"/>
  <c r="DV22" i="46"/>
  <c r="BG22" i="46" s="1"/>
  <c r="DU22" i="46"/>
  <c r="BF22" i="46" s="1"/>
  <c r="DT22" i="46"/>
  <c r="BE22" i="46" s="1"/>
  <c r="DS22" i="46"/>
  <c r="BD22" i="46" s="1"/>
  <c r="DR22" i="46"/>
  <c r="BC22" i="46" s="1"/>
  <c r="DQ22" i="46"/>
  <c r="DP22" i="46"/>
  <c r="BA22" i="46" s="1"/>
  <c r="DO22" i="46"/>
  <c r="DN22" i="46"/>
  <c r="DM22" i="46"/>
  <c r="AX22" i="46" s="1"/>
  <c r="DL22" i="46"/>
  <c r="AW22" i="46" s="1"/>
  <c r="DK22" i="46"/>
  <c r="AV22" i="46" s="1"/>
  <c r="DJ22" i="46"/>
  <c r="AU22" i="46" s="1"/>
  <c r="DI22" i="46"/>
  <c r="AT22" i="46" s="1"/>
  <c r="DH22" i="46"/>
  <c r="AS22" i="46" s="1"/>
  <c r="DG22" i="46"/>
  <c r="DF22" i="46"/>
  <c r="AQ22" i="46" s="1"/>
  <c r="DE22" i="46"/>
  <c r="AP22" i="46" s="1"/>
  <c r="DD22" i="46"/>
  <c r="AO22" i="46" s="1"/>
  <c r="DC22" i="46"/>
  <c r="AN22" i="46" s="1"/>
  <c r="DB22" i="46"/>
  <c r="DA22" i="46"/>
  <c r="CZ22" i="46"/>
  <c r="AK22" i="46" s="1"/>
  <c r="CY22" i="46"/>
  <c r="AJ22" i="46" s="1"/>
  <c r="CX22" i="46"/>
  <c r="AI22" i="46" s="1"/>
  <c r="CW22" i="46"/>
  <c r="AH22" i="46" s="1"/>
  <c r="CV22" i="46"/>
  <c r="CU22" i="46"/>
  <c r="AF22" i="46" s="1"/>
  <c r="CT22" i="46"/>
  <c r="CS22" i="46"/>
  <c r="AD22" i="46" s="1"/>
  <c r="CR22" i="46"/>
  <c r="AC22" i="46" s="1"/>
  <c r="CQ22" i="46"/>
  <c r="AB22" i="46" s="1"/>
  <c r="CP22" i="46"/>
  <c r="AA22" i="46" s="1"/>
  <c r="CO22" i="46"/>
  <c r="Z22" i="46" s="1"/>
  <c r="CN22" i="46"/>
  <c r="CM22" i="46"/>
  <c r="X22" i="46" s="1"/>
  <c r="CL22" i="46"/>
  <c r="W22" i="46" s="1"/>
  <c r="CK22" i="46"/>
  <c r="V22" i="46" s="1"/>
  <c r="CJ22" i="46"/>
  <c r="U22" i="46" s="1"/>
  <c r="CI22" i="46"/>
  <c r="CH22" i="46"/>
  <c r="S22" i="46" s="1"/>
  <c r="CG22" i="46"/>
  <c r="R22" i="46" s="1"/>
  <c r="CF22" i="46"/>
  <c r="Q22" i="46" s="1"/>
  <c r="CE22" i="46"/>
  <c r="P22" i="46" s="1"/>
  <c r="CD22" i="46"/>
  <c r="O22" i="46" s="1"/>
  <c r="CC22" i="46"/>
  <c r="N22" i="46" s="1"/>
  <c r="CB22" i="46"/>
  <c r="M22" i="46" s="1"/>
  <c r="CA22" i="46"/>
  <c r="BZ22" i="46"/>
  <c r="K22" i="46" s="1"/>
  <c r="BY22" i="46"/>
  <c r="J22" i="46" s="1"/>
  <c r="BX22" i="46"/>
  <c r="BW22" i="46"/>
  <c r="H22" i="46" s="1"/>
  <c r="BV22" i="46"/>
  <c r="G22" i="46" s="1"/>
  <c r="BU22" i="46"/>
  <c r="F22" i="46" s="1"/>
  <c r="BT22" i="46"/>
  <c r="BS22" i="46"/>
  <c r="B22" i="46"/>
  <c r="A22" i="46"/>
  <c r="A20" i="27" s="1"/>
  <c r="EF21" i="46"/>
  <c r="BQ21" i="46" s="1"/>
  <c r="EE21" i="46"/>
  <c r="ED21" i="46"/>
  <c r="BO21" i="46" s="1"/>
  <c r="EC21" i="46"/>
  <c r="BN21" i="46" s="1"/>
  <c r="EB21" i="46"/>
  <c r="BM21" i="46" s="1"/>
  <c r="EA21" i="46"/>
  <c r="DZ21" i="46"/>
  <c r="DY21" i="46"/>
  <c r="BJ21" i="46" s="1"/>
  <c r="DX21" i="46"/>
  <c r="BI21" i="46" s="1"/>
  <c r="DW21" i="46"/>
  <c r="BH21" i="46" s="1"/>
  <c r="DV21" i="46"/>
  <c r="BG21" i="46" s="1"/>
  <c r="DU21" i="46"/>
  <c r="BF21" i="46" s="1"/>
  <c r="DT21" i="46"/>
  <c r="BE21" i="46" s="1"/>
  <c r="DS21" i="46"/>
  <c r="DR21" i="46"/>
  <c r="BC21" i="46" s="1"/>
  <c r="DQ21" i="46"/>
  <c r="BB21" i="46" s="1"/>
  <c r="DP21" i="46"/>
  <c r="DO21" i="46"/>
  <c r="AZ21" i="46" s="1"/>
  <c r="DN21" i="46"/>
  <c r="AY21" i="46" s="1"/>
  <c r="DM21" i="46"/>
  <c r="DL21" i="46"/>
  <c r="AW21" i="46" s="1"/>
  <c r="DK21" i="46"/>
  <c r="AV21" i="46" s="1"/>
  <c r="DJ21" i="46"/>
  <c r="AU21" i="46" s="1"/>
  <c r="DI21" i="46"/>
  <c r="AT21" i="46" s="1"/>
  <c r="DH21" i="46"/>
  <c r="AS21" i="46" s="1"/>
  <c r="DG21" i="46"/>
  <c r="DF21" i="46"/>
  <c r="AQ21" i="46" s="1"/>
  <c r="DE21" i="46"/>
  <c r="AP21" i="46" s="1"/>
  <c r="DD21" i="46"/>
  <c r="AO21" i="46" s="1"/>
  <c r="DC21" i="46"/>
  <c r="AN21" i="46" s="1"/>
  <c r="DB21" i="46"/>
  <c r="AM21" i="46" s="1"/>
  <c r="DA21" i="46"/>
  <c r="AL21" i="46" s="1"/>
  <c r="CZ21" i="46"/>
  <c r="CY21" i="46"/>
  <c r="AJ21" i="46" s="1"/>
  <c r="CX21" i="46"/>
  <c r="AI21" i="46" s="1"/>
  <c r="CW21" i="46"/>
  <c r="AH21" i="46" s="1"/>
  <c r="CV21" i="46"/>
  <c r="AG21" i="46" s="1"/>
  <c r="CU21" i="46"/>
  <c r="CT21" i="46"/>
  <c r="AE21" i="46" s="1"/>
  <c r="CS21" i="46"/>
  <c r="AD21" i="46" s="1"/>
  <c r="CR21" i="46"/>
  <c r="CQ21" i="46"/>
  <c r="AB21" i="46" s="1"/>
  <c r="CP21" i="46"/>
  <c r="CO21" i="46"/>
  <c r="Z21" i="46" s="1"/>
  <c r="CN21" i="46"/>
  <c r="Y21" i="46" s="1"/>
  <c r="CM21" i="46"/>
  <c r="CL21" i="46"/>
  <c r="CK21" i="46"/>
  <c r="V21" i="46" s="1"/>
  <c r="CJ21" i="46"/>
  <c r="U21" i="46" s="1"/>
  <c r="CI21" i="46"/>
  <c r="T21" i="46" s="1"/>
  <c r="CH21" i="46"/>
  <c r="S21" i="46" s="1"/>
  <c r="CG21" i="46"/>
  <c r="R21" i="46" s="1"/>
  <c r="CF21" i="46"/>
  <c r="Q21" i="46" s="1"/>
  <c r="CE21" i="46"/>
  <c r="CD21" i="46"/>
  <c r="O21" i="46" s="1"/>
  <c r="CC21" i="46"/>
  <c r="N21" i="46" s="1"/>
  <c r="CB21" i="46"/>
  <c r="CA21" i="46"/>
  <c r="L21" i="46" s="1"/>
  <c r="BZ21" i="46"/>
  <c r="BY21" i="46"/>
  <c r="BX21" i="46"/>
  <c r="BW21" i="46"/>
  <c r="BV21" i="46"/>
  <c r="G21" i="46" s="1"/>
  <c r="BU21" i="46"/>
  <c r="F21" i="46" s="1"/>
  <c r="BT21" i="46"/>
  <c r="E21" i="46" s="1"/>
  <c r="BS21" i="46"/>
  <c r="D21" i="46" s="1"/>
  <c r="B21" i="46"/>
  <c r="A21" i="46"/>
  <c r="A19" i="27" s="1"/>
  <c r="EF20" i="46"/>
  <c r="BQ20" i="46" s="1"/>
  <c r="EE20" i="46"/>
  <c r="BP20" i="46" s="1"/>
  <c r="ED20" i="46"/>
  <c r="EC20" i="46"/>
  <c r="BN20" i="46" s="1"/>
  <c r="EB20" i="46"/>
  <c r="BM20" i="46" s="1"/>
  <c r="EA20" i="46"/>
  <c r="BL20" i="46" s="1"/>
  <c r="DZ20" i="46"/>
  <c r="BK20" i="46" s="1"/>
  <c r="DY20" i="46"/>
  <c r="DX20" i="46"/>
  <c r="BI20" i="46" s="1"/>
  <c r="DW20" i="46"/>
  <c r="BH20" i="46" s="1"/>
  <c r="DV20" i="46"/>
  <c r="BG20" i="46" s="1"/>
  <c r="DU20" i="46"/>
  <c r="BF20" i="46" s="1"/>
  <c r="DT20" i="46"/>
  <c r="BE20" i="46" s="1"/>
  <c r="DS20" i="46"/>
  <c r="BD20" i="46" s="1"/>
  <c r="DR20" i="46"/>
  <c r="BC20" i="46" s="1"/>
  <c r="DQ20" i="46"/>
  <c r="BB20" i="46" s="1"/>
  <c r="DP20" i="46"/>
  <c r="BA20" i="46" s="1"/>
  <c r="DO20" i="46"/>
  <c r="AZ20" i="46" s="1"/>
  <c r="DN20" i="46"/>
  <c r="AY20" i="46" s="1"/>
  <c r="DM20" i="46"/>
  <c r="AX20" i="46" s="1"/>
  <c r="DL20" i="46"/>
  <c r="DK20" i="46"/>
  <c r="DJ20" i="46"/>
  <c r="AU20" i="46" s="1"/>
  <c r="DI20" i="46"/>
  <c r="DH20" i="46"/>
  <c r="AS20" i="46" s="1"/>
  <c r="DG20" i="46"/>
  <c r="AR20" i="46" s="1"/>
  <c r="DF20" i="46"/>
  <c r="AQ20" i="44" s="1"/>
  <c r="DE20" i="46"/>
  <c r="AP20" i="46" s="1"/>
  <c r="DD20" i="46"/>
  <c r="DC20" i="46"/>
  <c r="AN20" i="46" s="1"/>
  <c r="DB20" i="46"/>
  <c r="DA20" i="46"/>
  <c r="AL20" i="46" s="1"/>
  <c r="CZ20" i="46"/>
  <c r="AK20" i="46" s="1"/>
  <c r="CY20" i="46"/>
  <c r="AJ20" i="46" s="1"/>
  <c r="CX20" i="46"/>
  <c r="AI20" i="46" s="1"/>
  <c r="CW20" i="46"/>
  <c r="AH20" i="46" s="1"/>
  <c r="CV20" i="46"/>
  <c r="AG20" i="46" s="1"/>
  <c r="CU20" i="46"/>
  <c r="AF20" i="46" s="1"/>
  <c r="CT20" i="46"/>
  <c r="CS20" i="46"/>
  <c r="CR20" i="46"/>
  <c r="AC20" i="46" s="1"/>
  <c r="CQ20" i="46"/>
  <c r="AB20" i="46" s="1"/>
  <c r="CP20" i="46"/>
  <c r="CO20" i="46"/>
  <c r="Z20" i="46" s="1"/>
  <c r="CN20" i="46"/>
  <c r="Y20" i="46" s="1"/>
  <c r="CM20" i="46"/>
  <c r="X20" i="46" s="1"/>
  <c r="CL20" i="46"/>
  <c r="W20" i="46" s="1"/>
  <c r="CK20" i="46"/>
  <c r="CJ20" i="46"/>
  <c r="U20" i="46" s="1"/>
  <c r="CI20" i="46"/>
  <c r="T20" i="46" s="1"/>
  <c r="CH20" i="46"/>
  <c r="S20" i="46" s="1"/>
  <c r="CG20" i="46"/>
  <c r="R20" i="46" s="1"/>
  <c r="CF20" i="46"/>
  <c r="Q20" i="46" s="1"/>
  <c r="CE20" i="46"/>
  <c r="P20" i="46" s="1"/>
  <c r="CD20" i="46"/>
  <c r="CC20" i="46"/>
  <c r="N20" i="46" s="1"/>
  <c r="CB20" i="46"/>
  <c r="M20" i="46" s="1"/>
  <c r="CA20" i="46"/>
  <c r="L20" i="46" s="1"/>
  <c r="BZ20" i="46"/>
  <c r="K20" i="46" s="1"/>
  <c r="BY20" i="46"/>
  <c r="J20" i="46" s="1"/>
  <c r="BX20" i="46"/>
  <c r="I20" i="46" s="1"/>
  <c r="BW20" i="46"/>
  <c r="H20" i="46" s="1"/>
  <c r="BV20" i="46"/>
  <c r="G20" i="46" s="1"/>
  <c r="BU20" i="46"/>
  <c r="BT20" i="46"/>
  <c r="E20" i="46" s="1"/>
  <c r="BS20" i="46"/>
  <c r="D20" i="46" s="1"/>
  <c r="AQ20" i="46"/>
  <c r="B20" i="46"/>
  <c r="A20" i="46"/>
  <c r="EF19" i="46"/>
  <c r="BQ19" i="46" s="1"/>
  <c r="EE19" i="46"/>
  <c r="ED19" i="46"/>
  <c r="BO19" i="44" s="1"/>
  <c r="EC19" i="46"/>
  <c r="BN19" i="46" s="1"/>
  <c r="EB19" i="46"/>
  <c r="BM19" i="46" s="1"/>
  <c r="EA19" i="46"/>
  <c r="BL19" i="46" s="1"/>
  <c r="DZ19" i="46"/>
  <c r="BK19" i="46" s="1"/>
  <c r="DY19" i="46"/>
  <c r="BJ19" i="46" s="1"/>
  <c r="DX19" i="46"/>
  <c r="DW19" i="46"/>
  <c r="BH19" i="46" s="1"/>
  <c r="DV19" i="46"/>
  <c r="BG19" i="46" s="1"/>
  <c r="DU19" i="46"/>
  <c r="BF19" i="46" s="1"/>
  <c r="DT19" i="46"/>
  <c r="DS19" i="46"/>
  <c r="BD19" i="46" s="1"/>
  <c r="DR19" i="46"/>
  <c r="BC19" i="46" s="1"/>
  <c r="DQ19" i="46"/>
  <c r="DP19" i="46"/>
  <c r="BA19" i="46" s="1"/>
  <c r="DO19" i="46"/>
  <c r="AZ19" i="46" s="1"/>
  <c r="DN19" i="46"/>
  <c r="AY19" i="46" s="1"/>
  <c r="DM19" i="46"/>
  <c r="AX19" i="46" s="1"/>
  <c r="DL19" i="46"/>
  <c r="AW19" i="46" s="1"/>
  <c r="DK19" i="46"/>
  <c r="DJ19" i="46"/>
  <c r="AU19" i="46" s="1"/>
  <c r="DI19" i="46"/>
  <c r="AT19" i="46" s="1"/>
  <c r="DH19" i="46"/>
  <c r="AS19" i="46" s="1"/>
  <c r="DG19" i="46"/>
  <c r="AR19" i="46" s="1"/>
  <c r="DF19" i="46"/>
  <c r="AQ19" i="46" s="1"/>
  <c r="DE19" i="46"/>
  <c r="AP19" i="46" s="1"/>
  <c r="DD19" i="46"/>
  <c r="DC19" i="46"/>
  <c r="AN19" i="46" s="1"/>
  <c r="DB19" i="46"/>
  <c r="AM19" i="46" s="1"/>
  <c r="DA19" i="46"/>
  <c r="CZ19" i="46"/>
  <c r="AK19" i="46" s="1"/>
  <c r="CY19" i="46"/>
  <c r="AJ19" i="46" s="1"/>
  <c r="CX19" i="46"/>
  <c r="CW19" i="46"/>
  <c r="AH19" i="46" s="1"/>
  <c r="CV19" i="46"/>
  <c r="AG19" i="46" s="1"/>
  <c r="CU19" i="46"/>
  <c r="AF19" i="46" s="1"/>
  <c r="CT19" i="46"/>
  <c r="AE19" i="46" s="1"/>
  <c r="CS19" i="46"/>
  <c r="AD19" i="46" s="1"/>
  <c r="CR19" i="46"/>
  <c r="CQ19" i="46"/>
  <c r="AB19" i="46" s="1"/>
  <c r="CP19" i="46"/>
  <c r="CO19" i="46"/>
  <c r="Z19" i="46" s="1"/>
  <c r="CN19" i="46"/>
  <c r="Y19" i="46" s="1"/>
  <c r="CM19" i="46"/>
  <c r="CL19" i="46"/>
  <c r="W19" i="46" s="1"/>
  <c r="CK19" i="46"/>
  <c r="V19" i="46" s="1"/>
  <c r="CJ19" i="46"/>
  <c r="U19" i="46" s="1"/>
  <c r="CI19" i="46"/>
  <c r="T19" i="46" s="1"/>
  <c r="CH19" i="46"/>
  <c r="S19" i="46" s="1"/>
  <c r="CG19" i="46"/>
  <c r="R19" i="46" s="1"/>
  <c r="CF19" i="46"/>
  <c r="Q19" i="46" s="1"/>
  <c r="CE19" i="46"/>
  <c r="P19" i="46" s="1"/>
  <c r="CD19" i="46"/>
  <c r="O19" i="46" s="1"/>
  <c r="CC19" i="46"/>
  <c r="N19" i="46" s="1"/>
  <c r="CB19" i="46"/>
  <c r="M19" i="46" s="1"/>
  <c r="CA19" i="46"/>
  <c r="BZ19" i="46"/>
  <c r="K19" i="46" s="1"/>
  <c r="BY19" i="46"/>
  <c r="J19" i="46" s="1"/>
  <c r="BX19" i="46"/>
  <c r="BW19" i="46"/>
  <c r="H19" i="46" s="1"/>
  <c r="BV19" i="46"/>
  <c r="G19" i="46" s="1"/>
  <c r="BU19" i="46"/>
  <c r="F19" i="46" s="1"/>
  <c r="BT19" i="46"/>
  <c r="E19" i="46" s="1"/>
  <c r="BS19" i="46"/>
  <c r="D19" i="46" s="1"/>
  <c r="BO19" i="46"/>
  <c r="B19" i="46"/>
  <c r="A19" i="46"/>
  <c r="A17" i="27" s="1"/>
  <c r="EF18" i="46"/>
  <c r="EE18" i="46"/>
  <c r="BP18" i="46" s="1"/>
  <c r="ED18" i="46"/>
  <c r="BO18" i="46" s="1"/>
  <c r="EC18" i="46"/>
  <c r="BN18" i="46" s="1"/>
  <c r="EB18" i="46"/>
  <c r="BM18" i="46" s="1"/>
  <c r="EA18" i="46"/>
  <c r="DZ18" i="46"/>
  <c r="BK18" i="46" s="1"/>
  <c r="DY18" i="46"/>
  <c r="BJ18" i="46" s="1"/>
  <c r="DX18" i="46"/>
  <c r="BI18" i="46" s="1"/>
  <c r="DW18" i="46"/>
  <c r="BH18" i="46" s="1"/>
  <c r="DV18" i="46"/>
  <c r="BG18" i="46" s="1"/>
  <c r="DU18" i="46"/>
  <c r="BF18" i="46" s="1"/>
  <c r="DT18" i="46"/>
  <c r="DS18" i="46"/>
  <c r="BD18" i="46" s="1"/>
  <c r="DR18" i="46"/>
  <c r="BC18" i="46" s="1"/>
  <c r="DQ18" i="46"/>
  <c r="BB18" i="46" s="1"/>
  <c r="DP18" i="46"/>
  <c r="BA18" i="46" s="1"/>
  <c r="DO18" i="46"/>
  <c r="AZ18" i="46" s="1"/>
  <c r="DN18" i="46"/>
  <c r="DM18" i="46"/>
  <c r="AX18" i="46" s="1"/>
  <c r="DL18" i="46"/>
  <c r="DK18" i="46"/>
  <c r="AV18" i="46" s="1"/>
  <c r="DJ18" i="46"/>
  <c r="AU18" i="46" s="1"/>
  <c r="DI18" i="46"/>
  <c r="DH18" i="46"/>
  <c r="AS18" i="46" s="1"/>
  <c r="DG18" i="46"/>
  <c r="AR18" i="46" s="1"/>
  <c r="DF18" i="46"/>
  <c r="AQ18" i="46" s="1"/>
  <c r="DE18" i="46"/>
  <c r="DD18" i="46"/>
  <c r="AO18" i="46" s="1"/>
  <c r="DC18" i="46"/>
  <c r="DB18" i="46"/>
  <c r="AM18" i="46" s="1"/>
  <c r="DA18" i="46"/>
  <c r="AL18" i="46" s="1"/>
  <c r="CZ18" i="46"/>
  <c r="AK18" i="46" s="1"/>
  <c r="CY18" i="46"/>
  <c r="AJ18" i="46" s="1"/>
  <c r="CX18" i="46"/>
  <c r="AI18" i="46" s="1"/>
  <c r="CW18" i="46"/>
  <c r="AH18" i="46" s="1"/>
  <c r="CV18" i="46"/>
  <c r="AG18" i="46" s="1"/>
  <c r="CU18" i="46"/>
  <c r="AF18" i="46" s="1"/>
  <c r="CT18" i="46"/>
  <c r="AE18" i="46" s="1"/>
  <c r="CS18" i="46"/>
  <c r="AD18" i="46" s="1"/>
  <c r="CR18" i="46"/>
  <c r="AC18" i="46" s="1"/>
  <c r="CQ18" i="46"/>
  <c r="AB18" i="46" s="1"/>
  <c r="CP18" i="46"/>
  <c r="AA18" i="46" s="1"/>
  <c r="CO18" i="46"/>
  <c r="Z18" i="46" s="1"/>
  <c r="CN18" i="46"/>
  <c r="Y18" i="46" s="1"/>
  <c r="CM18" i="46"/>
  <c r="CL18" i="46"/>
  <c r="W18" i="46" s="1"/>
  <c r="CK18" i="46"/>
  <c r="V18" i="46" s="1"/>
  <c r="CJ18" i="46"/>
  <c r="U18" i="46" s="1"/>
  <c r="CI18" i="46"/>
  <c r="T18" i="46" s="1"/>
  <c r="CH18" i="46"/>
  <c r="CG18" i="46"/>
  <c r="R18" i="46" s="1"/>
  <c r="CF18" i="46"/>
  <c r="Q18" i="46" s="1"/>
  <c r="CE18" i="46"/>
  <c r="P18" i="46" s="1"/>
  <c r="CD18" i="46"/>
  <c r="O18" i="46" s="1"/>
  <c r="CC18" i="46"/>
  <c r="N18" i="46" s="1"/>
  <c r="CB18" i="46"/>
  <c r="M18" i="46" s="1"/>
  <c r="CA18" i="46"/>
  <c r="L18" i="46" s="1"/>
  <c r="BZ18" i="46"/>
  <c r="BY18" i="46"/>
  <c r="BX18" i="46"/>
  <c r="I18" i="46" s="1"/>
  <c r="BW18" i="46"/>
  <c r="BV18" i="46"/>
  <c r="G18" i="46" s="1"/>
  <c r="BU18" i="46"/>
  <c r="BT18" i="46"/>
  <c r="E18" i="46" s="1"/>
  <c r="BS18" i="46"/>
  <c r="D18" i="46" s="1"/>
  <c r="B18" i="46"/>
  <c r="A18" i="46"/>
  <c r="A16" i="27" s="1"/>
  <c r="EF17" i="46"/>
  <c r="BQ17" i="46" s="1"/>
  <c r="EE17" i="46"/>
  <c r="BP17" i="46" s="1"/>
  <c r="ED17" i="46"/>
  <c r="BO17" i="46" s="1"/>
  <c r="EC17" i="46"/>
  <c r="BN17" i="46" s="1"/>
  <c r="EB17" i="46"/>
  <c r="BM17" i="46" s="1"/>
  <c r="EA17" i="46"/>
  <c r="BL17" i="46" s="1"/>
  <c r="DZ17" i="46"/>
  <c r="BK17" i="46" s="1"/>
  <c r="DY17" i="46"/>
  <c r="DX17" i="46"/>
  <c r="BI17" i="46" s="1"/>
  <c r="DW17" i="46"/>
  <c r="BH17" i="46" s="1"/>
  <c r="DV17" i="46"/>
  <c r="BG17" i="46" s="1"/>
  <c r="DU17" i="46"/>
  <c r="BF17" i="46" s="1"/>
  <c r="DT17" i="46"/>
  <c r="BE17" i="46" s="1"/>
  <c r="DS17" i="46"/>
  <c r="BD17" i="46" s="1"/>
  <c r="DR17" i="46"/>
  <c r="BC17" i="46" s="1"/>
  <c r="DQ17" i="46"/>
  <c r="BB17" i="46" s="1"/>
  <c r="DP17" i="46"/>
  <c r="BA17" i="46" s="1"/>
  <c r="DO17" i="46"/>
  <c r="DN17" i="46"/>
  <c r="AY17" i="46" s="1"/>
  <c r="DM17" i="46"/>
  <c r="AX17" i="46" s="1"/>
  <c r="DL17" i="46"/>
  <c r="DK17" i="46"/>
  <c r="AV17" i="46" s="1"/>
  <c r="DJ17" i="46"/>
  <c r="AU17" i="46" s="1"/>
  <c r="DI17" i="46"/>
  <c r="AT17" i="46" s="1"/>
  <c r="DH17" i="46"/>
  <c r="AS17" i="46" s="1"/>
  <c r="DG17" i="46"/>
  <c r="AR17" i="46" s="1"/>
  <c r="DF17" i="46"/>
  <c r="AQ17" i="46" s="1"/>
  <c r="DE17" i="46"/>
  <c r="AP17" i="46" s="1"/>
  <c r="DD17" i="46"/>
  <c r="AO17" i="46" s="1"/>
  <c r="DC17" i="46"/>
  <c r="AN17" i="46" s="1"/>
  <c r="DB17" i="46"/>
  <c r="DA17" i="46"/>
  <c r="AL17" i="46" s="1"/>
  <c r="CZ17" i="46"/>
  <c r="AK17" i="46" s="1"/>
  <c r="CY17" i="46"/>
  <c r="AJ17" i="46" s="1"/>
  <c r="CX17" i="46"/>
  <c r="AI17" i="46" s="1"/>
  <c r="CW17" i="46"/>
  <c r="AH17" i="46" s="1"/>
  <c r="CV17" i="46"/>
  <c r="AG17" i="46" s="1"/>
  <c r="CU17" i="46"/>
  <c r="AF17" i="46" s="1"/>
  <c r="CT17" i="46"/>
  <c r="AE17" i="46" s="1"/>
  <c r="CS17" i="46"/>
  <c r="AD17" i="46" s="1"/>
  <c r="CR17" i="46"/>
  <c r="AC17" i="46" s="1"/>
  <c r="CQ17" i="46"/>
  <c r="CP17" i="46"/>
  <c r="AA17" i="46" s="1"/>
  <c r="CO17" i="46"/>
  <c r="Z17" i="46" s="1"/>
  <c r="CN17" i="46"/>
  <c r="CM17" i="46"/>
  <c r="X17" i="46" s="1"/>
  <c r="CL17" i="46"/>
  <c r="W17" i="46" s="1"/>
  <c r="CK17" i="46"/>
  <c r="V17" i="46" s="1"/>
  <c r="CJ17" i="46"/>
  <c r="CI17" i="46"/>
  <c r="T17" i="46" s="1"/>
  <c r="CH17" i="46"/>
  <c r="S17" i="46" s="1"/>
  <c r="CG17" i="46"/>
  <c r="R17" i="46" s="1"/>
  <c r="CF17" i="46"/>
  <c r="Q17" i="46" s="1"/>
  <c r="CE17" i="46"/>
  <c r="P17" i="46" s="1"/>
  <c r="CD17" i="46"/>
  <c r="CC17" i="46"/>
  <c r="N17" i="46" s="1"/>
  <c r="CB17" i="46"/>
  <c r="M17" i="46" s="1"/>
  <c r="CA17" i="46"/>
  <c r="L17" i="46" s="1"/>
  <c r="BZ17" i="46"/>
  <c r="K17" i="46" s="1"/>
  <c r="BY17" i="46"/>
  <c r="J17" i="46" s="1"/>
  <c r="BX17" i="46"/>
  <c r="I17" i="46" s="1"/>
  <c r="BW17" i="46"/>
  <c r="H17" i="46" s="1"/>
  <c r="BV17" i="46"/>
  <c r="G17" i="46" s="1"/>
  <c r="BU17" i="46"/>
  <c r="BT17" i="46"/>
  <c r="E17" i="46" s="1"/>
  <c r="BS17" i="46"/>
  <c r="D17" i="46" s="1"/>
  <c r="B17" i="46"/>
  <c r="A17" i="46"/>
  <c r="A15" i="27" s="1"/>
  <c r="EF16" i="46"/>
  <c r="EE16" i="46"/>
  <c r="BP16" i="46" s="1"/>
  <c r="ED16" i="46"/>
  <c r="BO16" i="44" s="1"/>
  <c r="EC16" i="46"/>
  <c r="BN16" i="46" s="1"/>
  <c r="EB16" i="46"/>
  <c r="BM16" i="46" s="1"/>
  <c r="EA16" i="46"/>
  <c r="BL16" i="46" s="1"/>
  <c r="DZ16" i="46"/>
  <c r="BK16" i="46" s="1"/>
  <c r="DY16" i="46"/>
  <c r="BJ16" i="46" s="1"/>
  <c r="DX16" i="46"/>
  <c r="BI16" i="46" s="1"/>
  <c r="DW16" i="46"/>
  <c r="BH16" i="46" s="1"/>
  <c r="DV16" i="46"/>
  <c r="DU16" i="46"/>
  <c r="BF16" i="44" s="1"/>
  <c r="DT16" i="46"/>
  <c r="BE16" i="46" s="1"/>
  <c r="DS16" i="46"/>
  <c r="BD16" i="46" s="1"/>
  <c r="DR16" i="46"/>
  <c r="BC16" i="46" s="1"/>
  <c r="DQ16" i="46"/>
  <c r="BB16" i="46" s="1"/>
  <c r="DP16" i="46"/>
  <c r="BA16" i="46" s="1"/>
  <c r="DO16" i="46"/>
  <c r="AZ16" i="46" s="1"/>
  <c r="DN16" i="46"/>
  <c r="DM16" i="46"/>
  <c r="AX16" i="46" s="1"/>
  <c r="DL16" i="46"/>
  <c r="DK16" i="46"/>
  <c r="AV16" i="46" s="1"/>
  <c r="DJ16" i="46"/>
  <c r="AU16" i="46" s="1"/>
  <c r="DI16" i="46"/>
  <c r="AT16" i="46" s="1"/>
  <c r="DH16" i="46"/>
  <c r="AS16" i="46" s="1"/>
  <c r="DG16" i="46"/>
  <c r="AR16" i="46" s="1"/>
  <c r="DF16" i="46"/>
  <c r="AQ16" i="46" s="1"/>
  <c r="DE16" i="46"/>
  <c r="AP16" i="46" s="1"/>
  <c r="DD16" i="46"/>
  <c r="AO16" i="46" s="1"/>
  <c r="DC16" i="46"/>
  <c r="AN16" i="46" s="1"/>
  <c r="DB16" i="46"/>
  <c r="AM16" i="46" s="1"/>
  <c r="DA16" i="46"/>
  <c r="AL16" i="46" s="1"/>
  <c r="CZ16" i="46"/>
  <c r="AK16" i="46" s="1"/>
  <c r="CY16" i="46"/>
  <c r="CX16" i="46"/>
  <c r="AI16" i="46" s="1"/>
  <c r="CW16" i="46"/>
  <c r="AH16" i="46" s="1"/>
  <c r="CV16" i="46"/>
  <c r="AG16" i="46" s="1"/>
  <c r="CU16" i="46"/>
  <c r="AF16" i="46" s="1"/>
  <c r="CT16" i="46"/>
  <c r="AE16" i="46" s="1"/>
  <c r="CS16" i="46"/>
  <c r="AD16" i="46" s="1"/>
  <c r="CR16" i="46"/>
  <c r="AC16" i="46" s="1"/>
  <c r="CQ16" i="46"/>
  <c r="AB16" i="46" s="1"/>
  <c r="CP16" i="46"/>
  <c r="CO16" i="46"/>
  <c r="Z16" i="46" s="1"/>
  <c r="CN16" i="46"/>
  <c r="Y16" i="46" s="1"/>
  <c r="CM16" i="46"/>
  <c r="CL16" i="46"/>
  <c r="W16" i="46" s="1"/>
  <c r="CK16" i="46"/>
  <c r="V16" i="46" s="1"/>
  <c r="CJ16" i="46"/>
  <c r="U16" i="46" s="1"/>
  <c r="CI16" i="46"/>
  <c r="T16" i="46" s="1"/>
  <c r="CH16" i="46"/>
  <c r="S16" i="46" s="1"/>
  <c r="CG16" i="46"/>
  <c r="CF16" i="46"/>
  <c r="Q16" i="46" s="1"/>
  <c r="CE16" i="46"/>
  <c r="P16" i="46" s="1"/>
  <c r="CD16" i="46"/>
  <c r="O16" i="46" s="1"/>
  <c r="CC16" i="46"/>
  <c r="N16" i="46" s="1"/>
  <c r="CB16" i="46"/>
  <c r="M16" i="46" s="1"/>
  <c r="CA16" i="46"/>
  <c r="L16" i="46" s="1"/>
  <c r="BZ16" i="46"/>
  <c r="BY16" i="46"/>
  <c r="J16" i="46" s="1"/>
  <c r="BX16" i="46"/>
  <c r="I16" i="46" s="1"/>
  <c r="BW16" i="46"/>
  <c r="H16" i="46" s="1"/>
  <c r="BV16" i="46"/>
  <c r="G16" i="46" s="1"/>
  <c r="BU16" i="46"/>
  <c r="F16" i="46" s="1"/>
  <c r="BT16" i="46"/>
  <c r="E16" i="46" s="1"/>
  <c r="BS16" i="46"/>
  <c r="D16" i="46" s="1"/>
  <c r="B16" i="46"/>
  <c r="A16" i="46"/>
  <c r="A14" i="27" s="1"/>
  <c r="EF15" i="46"/>
  <c r="BQ15" i="46" s="1"/>
  <c r="EE15" i="46"/>
  <c r="BP15" i="46" s="1"/>
  <c r="ED15" i="46"/>
  <c r="BO15" i="44" s="1"/>
  <c r="EC15" i="46"/>
  <c r="BN15" i="46" s="1"/>
  <c r="EB15" i="46"/>
  <c r="EA15" i="46"/>
  <c r="BL15" i="46" s="1"/>
  <c r="DZ15" i="46"/>
  <c r="BK15" i="46" s="1"/>
  <c r="DY15" i="46"/>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AY15" i="46" s="1"/>
  <c r="DM15" i="46"/>
  <c r="AX15" i="46" s="1"/>
  <c r="DL15" i="46"/>
  <c r="AW15" i="46" s="1"/>
  <c r="DK15" i="46"/>
  <c r="DJ15" i="46"/>
  <c r="AU15" i="46" s="1"/>
  <c r="DI15" i="46"/>
  <c r="AT15" i="46" s="1"/>
  <c r="DH15" i="46"/>
  <c r="AS15" i="46" s="1"/>
  <c r="DG15" i="46"/>
  <c r="AR15" i="46" s="1"/>
  <c r="DF15" i="46"/>
  <c r="AQ15" i="46" s="1"/>
  <c r="DE15" i="46"/>
  <c r="AP15" i="46" s="1"/>
  <c r="DD15" i="46"/>
  <c r="DC15" i="46"/>
  <c r="DB15" i="46"/>
  <c r="AM15" i="46" s="1"/>
  <c r="DA15" i="46"/>
  <c r="AL15" i="46" s="1"/>
  <c r="CZ15" i="46"/>
  <c r="AK15" i="46" s="1"/>
  <c r="CY15" i="46"/>
  <c r="AJ15" i="46" s="1"/>
  <c r="CX15" i="46"/>
  <c r="CW15" i="46"/>
  <c r="AH15" i="46" s="1"/>
  <c r="CV15" i="46"/>
  <c r="AG15" i="46" s="1"/>
  <c r="CU15" i="46"/>
  <c r="AF15" i="46" s="1"/>
  <c r="CT15" i="46"/>
  <c r="AE15" i="46" s="1"/>
  <c r="CS15" i="46"/>
  <c r="AD15" i="46" s="1"/>
  <c r="CR15" i="46"/>
  <c r="AC15" i="46" s="1"/>
  <c r="CQ15" i="46"/>
  <c r="AB15" i="46" s="1"/>
  <c r="CP15" i="46"/>
  <c r="AA15" i="46" s="1"/>
  <c r="CO15" i="46"/>
  <c r="Z15" i="46" s="1"/>
  <c r="CN15" i="46"/>
  <c r="Y15" i="46" s="1"/>
  <c r="CM15" i="46"/>
  <c r="X15" i="46" s="1"/>
  <c r="CL15" i="46"/>
  <c r="W15" i="46" s="1"/>
  <c r="CK15" i="46"/>
  <c r="V15" i="46" s="1"/>
  <c r="CJ15" i="46"/>
  <c r="U15" i="46" s="1"/>
  <c r="CI15" i="46"/>
  <c r="T15" i="46" s="1"/>
  <c r="CH15" i="46"/>
  <c r="CG15" i="46"/>
  <c r="R15" i="46" s="1"/>
  <c r="CF15" i="46"/>
  <c r="Q15" i="46" s="1"/>
  <c r="CE15" i="46"/>
  <c r="P15" i="46" s="1"/>
  <c r="CD15" i="46"/>
  <c r="O15" i="46" s="1"/>
  <c r="CC15" i="46"/>
  <c r="N15" i="46" s="1"/>
  <c r="CB15" i="46"/>
  <c r="M15" i="46" s="1"/>
  <c r="CA15" i="46"/>
  <c r="L15" i="46" s="1"/>
  <c r="BZ15" i="46"/>
  <c r="K15" i="46" s="1"/>
  <c r="BY15" i="46"/>
  <c r="J15" i="46" s="1"/>
  <c r="BX15" i="46"/>
  <c r="I15" i="46" s="1"/>
  <c r="BW15" i="46"/>
  <c r="H15" i="46" s="1"/>
  <c r="BV15" i="46"/>
  <c r="BU15" i="46"/>
  <c r="BT15" i="46"/>
  <c r="E15" i="46" s="1"/>
  <c r="BS15" i="46"/>
  <c r="D15" i="46" s="1"/>
  <c r="BO15" i="46"/>
  <c r="B15" i="46"/>
  <c r="A15" i="46"/>
  <c r="A13" i="27" s="1"/>
  <c r="EF14" i="46"/>
  <c r="EE14" i="46"/>
  <c r="BP14" i="46" s="1"/>
  <c r="ED14" i="46"/>
  <c r="BO14" i="46" s="1"/>
  <c r="EC14" i="46"/>
  <c r="BN14" i="46" s="1"/>
  <c r="EB14" i="46"/>
  <c r="BM14" i="46" s="1"/>
  <c r="EA14" i="46"/>
  <c r="BL14" i="46" s="1"/>
  <c r="DZ14" i="46"/>
  <c r="BK14" i="46" s="1"/>
  <c r="DY14" i="46"/>
  <c r="DX14" i="46"/>
  <c r="BI14" i="46" s="1"/>
  <c r="DW14" i="46"/>
  <c r="BH14" i="46" s="1"/>
  <c r="DV14" i="46"/>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DH14" i="46"/>
  <c r="AS14" i="46" s="1"/>
  <c r="DG14" i="46"/>
  <c r="DF14" i="46"/>
  <c r="AQ14" i="46" s="1"/>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B14" i="46"/>
  <c r="A14" i="46"/>
  <c r="A12" i="27" s="1"/>
  <c r="EF13" i="46"/>
  <c r="BQ13" i="46" s="1"/>
  <c r="EE13" i="46"/>
  <c r="ED13" i="46"/>
  <c r="BO13" i="46" s="1"/>
  <c r="EC13" i="46"/>
  <c r="BN13" i="46" s="1"/>
  <c r="EB13" i="46"/>
  <c r="BM13" i="46" s="1"/>
  <c r="EA13" i="46"/>
  <c r="BL13" i="46" s="1"/>
  <c r="DZ13" i="46"/>
  <c r="BK13" i="46" s="1"/>
  <c r="DY13" i="46"/>
  <c r="BJ13" i="46" s="1"/>
  <c r="DX13" i="46"/>
  <c r="BI13" i="46" s="1"/>
  <c r="DW13" i="46"/>
  <c r="BH13" i="46" s="1"/>
  <c r="DV13" i="46"/>
  <c r="BG13" i="46" s="1"/>
  <c r="DU13" i="46"/>
  <c r="BF13" i="46" s="1"/>
  <c r="DT13" i="46"/>
  <c r="BE13" i="46" s="1"/>
  <c r="DS13" i="46"/>
  <c r="DR13" i="46"/>
  <c r="DQ13" i="46"/>
  <c r="BB13" i="46" s="1"/>
  <c r="DP13" i="46"/>
  <c r="BA13" i="46" s="1"/>
  <c r="DO13" i="46"/>
  <c r="AZ13" i="46" s="1"/>
  <c r="DN13" i="46"/>
  <c r="AY13" i="46" s="1"/>
  <c r="DM13" i="46"/>
  <c r="DL13" i="46"/>
  <c r="DK13" i="46"/>
  <c r="AV13" i="46" s="1"/>
  <c r="DJ13" i="46"/>
  <c r="AU13" i="46" s="1"/>
  <c r="DI13" i="46"/>
  <c r="AT13" i="46" s="1"/>
  <c r="DH13" i="46"/>
  <c r="AS13" i="46" s="1"/>
  <c r="DG13" i="46"/>
  <c r="AR13" i="46" s="1"/>
  <c r="DF13" i="46"/>
  <c r="AQ13" i="46" s="1"/>
  <c r="DE13" i="46"/>
  <c r="AP13" i="46" s="1"/>
  <c r="DD13" i="46"/>
  <c r="AO13" i="46" s="1"/>
  <c r="DC13" i="46"/>
  <c r="DB13" i="46"/>
  <c r="AM13" i="46" s="1"/>
  <c r="DA13" i="46"/>
  <c r="AL13" i="46" s="1"/>
  <c r="CZ13" i="46"/>
  <c r="AK13" i="46" s="1"/>
  <c r="CY13" i="46"/>
  <c r="AJ13" i="46" s="1"/>
  <c r="CX13" i="46"/>
  <c r="AI13" i="46" s="1"/>
  <c r="CW13" i="46"/>
  <c r="AH13" i="46" s="1"/>
  <c r="CV13" i="46"/>
  <c r="AG13" i="46" s="1"/>
  <c r="CU13" i="46"/>
  <c r="CT13" i="46"/>
  <c r="AE13" i="46" s="1"/>
  <c r="CS13" i="46"/>
  <c r="CR13" i="46"/>
  <c r="AC13" i="46" s="1"/>
  <c r="CQ13" i="46"/>
  <c r="AB13" i="46" s="1"/>
  <c r="CP13" i="46"/>
  <c r="AA13" i="46" s="1"/>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CC13" i="46"/>
  <c r="N13" i="46" s="1"/>
  <c r="CB13" i="46"/>
  <c r="M13" i="46" s="1"/>
  <c r="CA13" i="46"/>
  <c r="L13" i="46" s="1"/>
  <c r="BZ13" i="46"/>
  <c r="K13" i="46" s="1"/>
  <c r="BY13" i="46"/>
  <c r="BX13" i="46"/>
  <c r="BW13" i="46"/>
  <c r="H13" i="46" s="1"/>
  <c r="BV13" i="46"/>
  <c r="G13" i="46" s="1"/>
  <c r="BU13" i="46"/>
  <c r="F13" i="46" s="1"/>
  <c r="BT13" i="46"/>
  <c r="E13" i="46" s="1"/>
  <c r="BS13" i="46"/>
  <c r="D13" i="46" s="1"/>
  <c r="B13" i="46"/>
  <c r="A13" i="46"/>
  <c r="EF12" i="46"/>
  <c r="BQ12" i="46" s="1"/>
  <c r="EE12" i="46"/>
  <c r="BP12" i="46" s="1"/>
  <c r="ED12" i="46"/>
  <c r="BO12" i="44" s="1"/>
  <c r="EC12" i="46"/>
  <c r="BN12" i="44" s="1"/>
  <c r="EB12" i="46"/>
  <c r="BM12" i="46" s="1"/>
  <c r="EA12" i="46"/>
  <c r="BL12" i="46" s="1"/>
  <c r="DZ12" i="46"/>
  <c r="BK12" i="46" s="1"/>
  <c r="DY12" i="46"/>
  <c r="BJ12" i="46" s="1"/>
  <c r="DX12" i="46"/>
  <c r="DW12" i="46"/>
  <c r="BH12" i="46" s="1"/>
  <c r="DV12" i="46"/>
  <c r="BG12" i="46" s="1"/>
  <c r="DU12" i="46"/>
  <c r="BF12" i="46" s="1"/>
  <c r="DT12" i="46"/>
  <c r="BE12" i="46" s="1"/>
  <c r="DS12" i="46"/>
  <c r="BD12" i="46" s="1"/>
  <c r="DR12" i="46"/>
  <c r="BC12" i="46" s="1"/>
  <c r="DQ12" i="46"/>
  <c r="BB12" i="46" s="1"/>
  <c r="DP12" i="46"/>
  <c r="BA12" i="46" s="1"/>
  <c r="DO12" i="46"/>
  <c r="AZ12" i="46" s="1"/>
  <c r="DN12" i="46"/>
  <c r="DM12" i="46"/>
  <c r="AX12" i="46" s="1"/>
  <c r="DL12" i="46"/>
  <c r="AW12" i="46" s="1"/>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CZ12" i="46"/>
  <c r="CY12" i="46"/>
  <c r="CX12" i="46"/>
  <c r="AI12" i="46" s="1"/>
  <c r="CW12" i="46"/>
  <c r="AH12" i="46" s="1"/>
  <c r="CV12" i="46"/>
  <c r="AG12" i="46" s="1"/>
  <c r="CU12" i="46"/>
  <c r="AF12" i="46" s="1"/>
  <c r="CT12" i="46"/>
  <c r="AE12" i="46" s="1"/>
  <c r="CS12" i="46"/>
  <c r="CR12" i="46"/>
  <c r="AC12" i="46" s="1"/>
  <c r="CQ12" i="46"/>
  <c r="AB12" i="46" s="1"/>
  <c r="CP12" i="46"/>
  <c r="AA12" i="46" s="1"/>
  <c r="CO12" i="46"/>
  <c r="Z12" i="46" s="1"/>
  <c r="CN12" i="46"/>
  <c r="Y12" i="46" s="1"/>
  <c r="CM12" i="46"/>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BZ12" i="46"/>
  <c r="K12" i="46" s="1"/>
  <c r="BY12" i="46"/>
  <c r="J12" i="46" s="1"/>
  <c r="BX12" i="46"/>
  <c r="I12" i="46" s="1"/>
  <c r="BW12" i="46"/>
  <c r="BV12" i="46"/>
  <c r="G12" i="46" s="1"/>
  <c r="BU12" i="46"/>
  <c r="F12" i="46" s="1"/>
  <c r="BT12" i="46"/>
  <c r="E12" i="46" s="1"/>
  <c r="BS12" i="46"/>
  <c r="D12" i="46" s="1"/>
  <c r="BO12" i="46"/>
  <c r="BN12" i="46"/>
  <c r="B12" i="46"/>
  <c r="A12" i="46"/>
  <c r="A10" i="27" s="1"/>
  <c r="EF11" i="46"/>
  <c r="BQ11" i="46" s="1"/>
  <c r="EE11" i="46"/>
  <c r="BP11" i="46" s="1"/>
  <c r="ED11" i="46"/>
  <c r="BO11" i="44" s="1"/>
  <c r="EC11" i="46"/>
  <c r="BN11" i="46" s="1"/>
  <c r="EB11" i="46"/>
  <c r="BM11" i="46" s="1"/>
  <c r="EA11" i="46"/>
  <c r="BL11" i="46" s="1"/>
  <c r="DZ11" i="46"/>
  <c r="BK11" i="46" s="1"/>
  <c r="DY11" i="46"/>
  <c r="BJ11" i="46" s="1"/>
  <c r="DX11" i="46"/>
  <c r="BI11" i="46" s="1"/>
  <c r="DW11" i="46"/>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CW11" i="46"/>
  <c r="AH11" i="46" s="1"/>
  <c r="CV11" i="46"/>
  <c r="CU11" i="46"/>
  <c r="AF11" i="46" s="1"/>
  <c r="CT11" i="46"/>
  <c r="AE11" i="46" s="1"/>
  <c r="CS11" i="46"/>
  <c r="CR11" i="46"/>
  <c r="AC11" i="46" s="1"/>
  <c r="CQ11" i="46"/>
  <c r="AB11" i="46" s="1"/>
  <c r="CP11" i="46"/>
  <c r="AA11" i="46" s="1"/>
  <c r="CO11" i="46"/>
  <c r="Z11" i="46" s="1"/>
  <c r="CN11" i="46"/>
  <c r="Y11" i="46" s="1"/>
  <c r="CM11" i="46"/>
  <c r="X11" i="46" s="1"/>
  <c r="CL11" i="46"/>
  <c r="W11" i="46" s="1"/>
  <c r="CK11" i="46"/>
  <c r="V11" i="46" s="1"/>
  <c r="CJ11" i="46"/>
  <c r="U11" i="46" s="1"/>
  <c r="CI11" i="46"/>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BO11" i="46"/>
  <c r="A11" i="46"/>
  <c r="A9" i="27" s="1"/>
  <c r="EF10" i="46"/>
  <c r="BQ10" i="46" s="1"/>
  <c r="EE10" i="46"/>
  <c r="BP10" i="46" s="1"/>
  <c r="ED10" i="46"/>
  <c r="BO10" i="46" s="1"/>
  <c r="EC10" i="46"/>
  <c r="BN10" i="46" s="1"/>
  <c r="EB10" i="46"/>
  <c r="BM10" i="46" s="1"/>
  <c r="EA10" i="46"/>
  <c r="DZ10" i="46"/>
  <c r="BK10" i="46" s="1"/>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DG10" i="46"/>
  <c r="AR10" i="46" s="1"/>
  <c r="DF10" i="46"/>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CI10" i="46"/>
  <c r="T10" i="46" s="1"/>
  <c r="CH10" i="46"/>
  <c r="S10" i="46" s="1"/>
  <c r="CG10" i="46"/>
  <c r="R10" i="46" s="1"/>
  <c r="CF10" i="46"/>
  <c r="Q10" i="46" s="1"/>
  <c r="CE10" i="46"/>
  <c r="P10" i="46" s="1"/>
  <c r="CD10" i="46"/>
  <c r="O10" i="46" s="1"/>
  <c r="CC10" i="46"/>
  <c r="N10" i="46" s="1"/>
  <c r="CB10" i="46"/>
  <c r="CA10" i="46"/>
  <c r="L10" i="46" s="1"/>
  <c r="BZ10" i="46"/>
  <c r="K10" i="46" s="1"/>
  <c r="BY10" i="46"/>
  <c r="J10" i="46" s="1"/>
  <c r="BX10" i="46"/>
  <c r="I10" i="46" s="1"/>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BE9" i="46" s="1"/>
  <c r="DS9" i="46"/>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CW9" i="46"/>
  <c r="AH9" i="46" s="1"/>
  <c r="CV9" i="46"/>
  <c r="AG9" i="46" s="1"/>
  <c r="CU9" i="46"/>
  <c r="AF9" i="46" s="1"/>
  <c r="CT9" i="46"/>
  <c r="AE9" i="46" s="1"/>
  <c r="CS9" i="46"/>
  <c r="AD9" i="46" s="1"/>
  <c r="CR9" i="46"/>
  <c r="AC9" i="46" s="1"/>
  <c r="CQ9" i="46"/>
  <c r="AB9" i="46" s="1"/>
  <c r="CP9" i="46"/>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A7" i="27" s="1"/>
  <c r="EF8" i="46"/>
  <c r="EE8" i="46"/>
  <c r="BP8" i="46" s="1"/>
  <c r="ED8" i="46"/>
  <c r="BO8" i="46"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CY8" i="46"/>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CJ8" i="46"/>
  <c r="CI8" i="46"/>
  <c r="T8" i="46" s="1"/>
  <c r="CH8" i="46"/>
  <c r="S8" i="46" s="1"/>
  <c r="CG8" i="46"/>
  <c r="R8" i="46" s="1"/>
  <c r="CF8" i="46"/>
  <c r="Q8" i="46" s="1"/>
  <c r="CE8" i="46"/>
  <c r="P8" i="46" s="1"/>
  <c r="CD8" i="46"/>
  <c r="O8" i="46" s="1"/>
  <c r="CC8" i="46"/>
  <c r="CB8" i="46"/>
  <c r="M8" i="46" s="1"/>
  <c r="CA8" i="46"/>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CG7" i="46"/>
  <c r="R7" i="46" s="1"/>
  <c r="CF7" i="46"/>
  <c r="Q7" i="46" s="1"/>
  <c r="CE7" i="46"/>
  <c r="P7" i="46" s="1"/>
  <c r="CD7" i="46"/>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EE6" i="46"/>
  <c r="BP6" i="46" s="1"/>
  <c r="ED6" i="46"/>
  <c r="BO6" i="46" s="1"/>
  <c r="EC6" i="46"/>
  <c r="EB6" i="46"/>
  <c r="EA6" i="46"/>
  <c r="BL6" i="46" s="1"/>
  <c r="DZ6" i="46"/>
  <c r="DY6" i="46"/>
  <c r="DX6" i="46"/>
  <c r="DW6" i="46"/>
  <c r="BH6" i="46" s="1"/>
  <c r="DV6" i="46"/>
  <c r="BG6" i="46" s="1"/>
  <c r="DU6" i="46"/>
  <c r="DT6" i="46"/>
  <c r="DS6" i="46"/>
  <c r="BD6" i="46" s="1"/>
  <c r="DR6" i="46"/>
  <c r="DQ6" i="46"/>
  <c r="DP6" i="46"/>
  <c r="DO6" i="46"/>
  <c r="AZ6" i="46" s="1"/>
  <c r="DN6" i="46"/>
  <c r="AY6" i="46" s="1"/>
  <c r="DM6" i="46"/>
  <c r="DL6" i="46"/>
  <c r="DK6" i="46"/>
  <c r="AV6" i="46" s="1"/>
  <c r="DJ6" i="46"/>
  <c r="DI6" i="46"/>
  <c r="DH6" i="46"/>
  <c r="DG6" i="46"/>
  <c r="AR6" i="46" s="1"/>
  <c r="DF6" i="46"/>
  <c r="AQ6" i="46" s="1"/>
  <c r="DE6" i="46"/>
  <c r="DD6" i="46"/>
  <c r="DC6" i="46"/>
  <c r="AN6" i="46" s="1"/>
  <c r="DB6" i="46"/>
  <c r="DA6" i="46"/>
  <c r="CZ6" i="46"/>
  <c r="CY6" i="46"/>
  <c r="AJ6" i="46" s="1"/>
  <c r="CX6" i="46"/>
  <c r="AI6" i="46" s="1"/>
  <c r="CW6" i="46"/>
  <c r="CV6" i="46"/>
  <c r="CU6" i="46"/>
  <c r="AF6" i="46" s="1"/>
  <c r="CT6" i="46"/>
  <c r="CS6" i="46"/>
  <c r="CR6" i="46"/>
  <c r="CQ6" i="46"/>
  <c r="AB6" i="46" s="1"/>
  <c r="CP6" i="46"/>
  <c r="AA6" i="46" s="1"/>
  <c r="CO6" i="46"/>
  <c r="CN6" i="46"/>
  <c r="CM6" i="46"/>
  <c r="X6" i="46" s="1"/>
  <c r="CL6" i="46"/>
  <c r="CK6" i="46"/>
  <c r="CJ6" i="46"/>
  <c r="CI6" i="46"/>
  <c r="T6" i="46" s="1"/>
  <c r="CH6" i="46"/>
  <c r="S6" i="46" s="1"/>
  <c r="CG6" i="46"/>
  <c r="CF6" i="46"/>
  <c r="CE6" i="46"/>
  <c r="P6" i="46" s="1"/>
  <c r="CD6" i="46"/>
  <c r="CC6" i="46"/>
  <c r="CB6" i="46"/>
  <c r="CA6" i="46"/>
  <c r="L6" i="46" s="1"/>
  <c r="BZ6" i="46"/>
  <c r="K6" i="46" s="1"/>
  <c r="BY6" i="46"/>
  <c r="BX6" i="46"/>
  <c r="BW6" i="46"/>
  <c r="H6" i="46" s="1"/>
  <c r="BV6" i="46"/>
  <c r="BU6" i="46"/>
  <c r="BT6" i="46"/>
  <c r="BS6" i="46"/>
  <c r="D6" i="46" s="1"/>
  <c r="BQ6" i="46"/>
  <c r="BN6" i="46"/>
  <c r="BM6" i="46"/>
  <c r="BK6" i="46"/>
  <c r="BJ6" i="46"/>
  <c r="BI6" i="46"/>
  <c r="BF6" i="46"/>
  <c r="BE6" i="46"/>
  <c r="BC6" i="46"/>
  <c r="BB6" i="46"/>
  <c r="BA6" i="46"/>
  <c r="AX6" i="46"/>
  <c r="AW6" i="46"/>
  <c r="AU6" i="46"/>
  <c r="AT6" i="46"/>
  <c r="AS6" i="46"/>
  <c r="AP6" i="46"/>
  <c r="AO6" i="46"/>
  <c r="AM6" i="46"/>
  <c r="AL6" i="46"/>
  <c r="AK6" i="46"/>
  <c r="AH6" i="46"/>
  <c r="AG6" i="46"/>
  <c r="AE6" i="46"/>
  <c r="AD6" i="46"/>
  <c r="AC6" i="46"/>
  <c r="Z6" i="46"/>
  <c r="Y6" i="46"/>
  <c r="W6" i="46"/>
  <c r="V6" i="46"/>
  <c r="U6" i="46"/>
  <c r="R6" i="46"/>
  <c r="Q6" i="46"/>
  <c r="O6" i="46"/>
  <c r="N6" i="46"/>
  <c r="M6" i="46"/>
  <c r="J6" i="46"/>
  <c r="I6" i="46"/>
  <c r="G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I207" i="44"/>
  <c r="BH207" i="44"/>
  <c r="BC207" i="44"/>
  <c r="BB207" i="44"/>
  <c r="AZ207" i="44"/>
  <c r="AU207" i="44"/>
  <c r="AS207" i="44"/>
  <c r="AR207" i="44"/>
  <c r="AL207" i="44"/>
  <c r="AJ207" i="44"/>
  <c r="AE207" i="44"/>
  <c r="AB207" i="44"/>
  <c r="W207" i="44"/>
  <c r="U207" i="44"/>
  <c r="T207" i="44"/>
  <c r="L207" i="44"/>
  <c r="G207" i="44"/>
  <c r="D207" i="44"/>
  <c r="BN206" i="44"/>
  <c r="BM206" i="44"/>
  <c r="BH206" i="44"/>
  <c r="BE206" i="44"/>
  <c r="AZ206" i="44"/>
  <c r="AY206" i="44"/>
  <c r="AW206" i="44"/>
  <c r="AR206" i="44"/>
  <c r="AP206" i="44"/>
  <c r="AO206" i="44"/>
  <c r="AK206" i="44"/>
  <c r="AJ206" i="44"/>
  <c r="AI206" i="44"/>
  <c r="Z206" i="44"/>
  <c r="T206" i="44"/>
  <c r="S206" i="44"/>
  <c r="Q206" i="44"/>
  <c r="L206" i="44"/>
  <c r="I206" i="44"/>
  <c r="BM205" i="44"/>
  <c r="BL205" i="44"/>
  <c r="BJ205" i="44"/>
  <c r="BD205" i="44"/>
  <c r="BC205" i="44"/>
  <c r="AV205" i="44"/>
  <c r="AO205" i="44"/>
  <c r="AM205" i="44"/>
  <c r="AL205" i="44"/>
  <c r="AF205" i="44"/>
  <c r="Y205" i="44"/>
  <c r="W205" i="44"/>
  <c r="P205" i="44"/>
  <c r="N205" i="44"/>
  <c r="G205" i="44"/>
  <c r="BQ204" i="44"/>
  <c r="BO204" i="44"/>
  <c r="BJ204" i="44"/>
  <c r="BG204" i="44"/>
  <c r="BB204" i="44"/>
  <c r="BA204" i="44"/>
  <c r="AT204" i="44"/>
  <c r="AQ204" i="44"/>
  <c r="AM204" i="44"/>
  <c r="AK204" i="44"/>
  <c r="AI204" i="44"/>
  <c r="AD204" i="44"/>
  <c r="N204" i="44"/>
  <c r="M204" i="44"/>
  <c r="K204" i="44"/>
  <c r="BN203" i="44"/>
  <c r="BF203" i="44"/>
  <c r="BC203" i="44"/>
  <c r="AY203" i="44"/>
  <c r="AX203" i="44"/>
  <c r="AU203" i="44"/>
  <c r="AM203" i="44"/>
  <c r="AH203" i="44"/>
  <c r="Z203" i="44"/>
  <c r="W203" i="44"/>
  <c r="Q203" i="44"/>
  <c r="O203" i="44"/>
  <c r="J203" i="44"/>
  <c r="G203" i="44"/>
  <c r="BL202" i="44"/>
  <c r="BK202" i="44"/>
  <c r="BI202" i="44"/>
  <c r="BD202" i="44"/>
  <c r="AW202" i="44"/>
  <c r="AS202" i="44"/>
  <c r="AN202" i="44"/>
  <c r="AK202" i="44"/>
  <c r="AC202" i="44"/>
  <c r="X202" i="44"/>
  <c r="W202" i="44"/>
  <c r="P202" i="44"/>
  <c r="M202" i="44"/>
  <c r="BQ201" i="44"/>
  <c r="BP201" i="44"/>
  <c r="BO201" i="44"/>
  <c r="BM201" i="44"/>
  <c r="BE201" i="44"/>
  <c r="AZ201" i="44"/>
  <c r="AQ201" i="44"/>
  <c r="AK201" i="44"/>
  <c r="AJ201" i="44"/>
  <c r="AB201" i="44"/>
  <c r="S201" i="44"/>
  <c r="L201" i="44"/>
  <c r="I201" i="44"/>
  <c r="BG200" i="44"/>
  <c r="BF200" i="44"/>
  <c r="BE200" i="44"/>
  <c r="BC200" i="44"/>
  <c r="AP200" i="44"/>
  <c r="AJ200" i="44"/>
  <c r="AH200" i="44"/>
  <c r="AG200" i="44"/>
  <c r="W200" i="44"/>
  <c r="R200" i="44"/>
  <c r="O200" i="44"/>
  <c r="K200" i="44"/>
  <c r="G200" i="44"/>
  <c r="BO199" i="44"/>
  <c r="BG199" i="44"/>
  <c r="BB199" i="44"/>
  <c r="AY199" i="44"/>
  <c r="AC199" i="44"/>
  <c r="AA199" i="44"/>
  <c r="S199" i="44"/>
  <c r="G199" i="44"/>
  <c r="F199" i="44"/>
  <c r="E199" i="44"/>
  <c r="BM198" i="44"/>
  <c r="BH198" i="44"/>
  <c r="AZ198" i="44"/>
  <c r="AY198" i="44"/>
  <c r="AW198" i="44"/>
  <c r="AJ198" i="44"/>
  <c r="AB198" i="44"/>
  <c r="AA198" i="44"/>
  <c r="Y198" i="44"/>
  <c r="Q198" i="44"/>
  <c r="L198" i="44"/>
  <c r="BQ197" i="44"/>
  <c r="BI197" i="44"/>
  <c r="BA197" i="44"/>
  <c r="AN197" i="44"/>
  <c r="AE197" i="44"/>
  <c r="AC197" i="44"/>
  <c r="U197" i="44"/>
  <c r="E197" i="44"/>
  <c r="BQ196" i="44"/>
  <c r="BO196" i="44"/>
  <c r="AZ196" i="44"/>
  <c r="AW196" i="44"/>
  <c r="AQ196" i="44"/>
  <c r="AO196" i="44"/>
  <c r="AK196" i="44"/>
  <c r="AJ196" i="44"/>
  <c r="S196" i="44"/>
  <c r="Q196" i="44"/>
  <c r="L196" i="44"/>
  <c r="I196" i="44"/>
  <c r="BQ195" i="44"/>
  <c r="BK195" i="44"/>
  <c r="BD195" i="44"/>
  <c r="BA195" i="44"/>
  <c r="AV195" i="44"/>
  <c r="AU195" i="44"/>
  <c r="AT195" i="44"/>
  <c r="AN195" i="44"/>
  <c r="AK195" i="44"/>
  <c r="AF195" i="44"/>
  <c r="AE195" i="44"/>
  <c r="W195" i="44"/>
  <c r="M195" i="44"/>
  <c r="G195" i="44"/>
  <c r="BI194" i="44"/>
  <c r="BF194" i="44"/>
  <c r="BE194" i="44"/>
  <c r="AS194" i="44"/>
  <c r="AI194" i="44"/>
  <c r="AG194" i="44"/>
  <c r="Z194" i="44"/>
  <c r="S194" i="44"/>
  <c r="BD193" i="44"/>
  <c r="AU193" i="44"/>
  <c r="AT193" i="44"/>
  <c r="AN193" i="44"/>
  <c r="Z193" i="44"/>
  <c r="V193" i="44"/>
  <c r="P193" i="44"/>
  <c r="O193" i="44"/>
  <c r="N193" i="44"/>
  <c r="BN192" i="44"/>
  <c r="BF192" i="44"/>
  <c r="AR192" i="44"/>
  <c r="AH192" i="44"/>
  <c r="AD192" i="44"/>
  <c r="AB192" i="44"/>
  <c r="Z192" i="44"/>
  <c r="N192" i="44"/>
  <c r="L192" i="44"/>
  <c r="J192" i="44"/>
  <c r="BE191" i="44"/>
  <c r="BD191" i="44"/>
  <c r="BC191" i="44"/>
  <c r="AV191" i="44"/>
  <c r="AU191" i="44"/>
  <c r="AO191" i="44"/>
  <c r="AG191" i="44"/>
  <c r="Q191" i="44"/>
  <c r="P191" i="44"/>
  <c r="K191" i="44"/>
  <c r="BO190" i="44"/>
  <c r="AK190" i="44"/>
  <c r="AI190" i="44"/>
  <c r="M190" i="44"/>
  <c r="L190" i="44"/>
  <c r="D190" i="44"/>
  <c r="BP189" i="44"/>
  <c r="BN189" i="44"/>
  <c r="BL189" i="44"/>
  <c r="AV189" i="44"/>
  <c r="AJ189" i="44"/>
  <c r="Z189" i="44"/>
  <c r="H189" i="44"/>
  <c r="BQ188" i="44"/>
  <c r="BP188" i="44"/>
  <c r="AZ188" i="44"/>
  <c r="AT188" i="44"/>
  <c r="AR188" i="44"/>
  <c r="AK188" i="44"/>
  <c r="AE188" i="44"/>
  <c r="V188" i="44"/>
  <c r="O188" i="44"/>
  <c r="L188" i="44"/>
  <c r="F188" i="44"/>
  <c r="BO187" i="44"/>
  <c r="BH187" i="44"/>
  <c r="BF187" i="44"/>
  <c r="AY187" i="44"/>
  <c r="AW187" i="44"/>
  <c r="AV187" i="44"/>
  <c r="AP187" i="44"/>
  <c r="AN187" i="44"/>
  <c r="AF187" i="44"/>
  <c r="Z187" i="44"/>
  <c r="Y187" i="44"/>
  <c r="S187" i="44"/>
  <c r="BJ186" i="44"/>
  <c r="BH186" i="44"/>
  <c r="AZ186" i="44"/>
  <c r="AT186" i="44"/>
  <c r="AR186" i="44"/>
  <c r="AD186" i="44"/>
  <c r="AC186" i="44"/>
  <c r="U186" i="44"/>
  <c r="T186" i="44"/>
  <c r="O186" i="44"/>
  <c r="N186" i="44"/>
  <c r="L186" i="44"/>
  <c r="BM185" i="44"/>
  <c r="BF185" i="44"/>
  <c r="BE185" i="44"/>
  <c r="AR185" i="44"/>
  <c r="AH185" i="44"/>
  <c r="AA185" i="44"/>
  <c r="R185" i="44"/>
  <c r="L185" i="44"/>
  <c r="BI184" i="44"/>
  <c r="BC184" i="44"/>
  <c r="AV184" i="44"/>
  <c r="AN184" i="44"/>
  <c r="AC184" i="44"/>
  <c r="X184" i="44"/>
  <c r="U184" i="44"/>
  <c r="BP183" i="44"/>
  <c r="BM183" i="44"/>
  <c r="BF183" i="44"/>
  <c r="AX183" i="44"/>
  <c r="AW183" i="44"/>
  <c r="AG183" i="44"/>
  <c r="I183" i="44"/>
  <c r="BQ182" i="44"/>
  <c r="BD182" i="44"/>
  <c r="BA182" i="44"/>
  <c r="AL182" i="44"/>
  <c r="AF182" i="44"/>
  <c r="BP181" i="44"/>
  <c r="BI181" i="44"/>
  <c r="BE181" i="44"/>
  <c r="AO181" i="44"/>
  <c r="Y181" i="44"/>
  <c r="U181" i="44"/>
  <c r="AT180" i="44"/>
  <c r="AL180" i="44"/>
  <c r="AE180" i="44"/>
  <c r="Y180" i="44"/>
  <c r="F180" i="44"/>
  <c r="BQ179" i="44"/>
  <c r="BL178" i="44"/>
  <c r="BK178" i="44"/>
  <c r="BB178" i="44"/>
  <c r="AN178" i="44"/>
  <c r="V178" i="44"/>
  <c r="BP177" i="44"/>
  <c r="BJ177" i="44"/>
  <c r="BI177" i="44"/>
  <c r="BA177" i="44"/>
  <c r="AZ177" i="44"/>
  <c r="AR177" i="44"/>
  <c r="AL177" i="44"/>
  <c r="AJ177" i="44"/>
  <c r="N177" i="44"/>
  <c r="L177" i="44"/>
  <c r="D177" i="44"/>
  <c r="BN176" i="44"/>
  <c r="BH176" i="44"/>
  <c r="AP176" i="44"/>
  <c r="AF176" i="44"/>
  <c r="Z176" i="44"/>
  <c r="Y176" i="44"/>
  <c r="BL175" i="44"/>
  <c r="BD175" i="44"/>
  <c r="AE175" i="44"/>
  <c r="X175" i="44"/>
  <c r="N175" i="44"/>
  <c r="J175" i="44"/>
  <c r="I175" i="44"/>
  <c r="H175" i="44"/>
  <c r="F175" i="44"/>
  <c r="BI174" i="44"/>
  <c r="AZ174" i="44"/>
  <c r="AY174" i="44"/>
  <c r="AX174" i="44"/>
  <c r="T174" i="44"/>
  <c r="BC173" i="44"/>
  <c r="AO173" i="44"/>
  <c r="P173" i="44"/>
  <c r="O173" i="44"/>
  <c r="I173" i="44"/>
  <c r="BB172" i="44"/>
  <c r="AD172" i="44"/>
  <c r="AB172" i="44"/>
  <c r="K172" i="44"/>
  <c r="BD171" i="44"/>
  <c r="Y171" i="44"/>
  <c r="Q171" i="44"/>
  <c r="BP170" i="44"/>
  <c r="BH170" i="44"/>
  <c r="AI170" i="44"/>
  <c r="AC170" i="44"/>
  <c r="S170" i="44"/>
  <c r="BM169" i="44"/>
  <c r="BL169" i="44"/>
  <c r="BE169" i="44"/>
  <c r="AV169" i="44"/>
  <c r="AM169" i="44"/>
  <c r="AG169" i="44"/>
  <c r="AE169" i="44"/>
  <c r="BL168" i="44"/>
  <c r="BK168" i="44"/>
  <c r="BJ168" i="44"/>
  <c r="AT168" i="44"/>
  <c r="X168" i="44"/>
  <c r="BH167" i="44"/>
  <c r="BG167" i="44"/>
  <c r="AD167" i="44"/>
  <c r="BL166" i="44"/>
  <c r="BB166" i="44"/>
  <c r="AT166" i="44"/>
  <c r="AM166" i="44"/>
  <c r="AE166" i="44"/>
  <c r="N166" i="44"/>
  <c r="U165" i="44"/>
  <c r="E165" i="44"/>
  <c r="D165" i="44"/>
  <c r="BP164" i="44"/>
  <c r="AR164" i="44"/>
  <c r="AH164" i="44"/>
  <c r="T164" i="44"/>
  <c r="S164" i="44"/>
  <c r="BL163" i="44"/>
  <c r="BK163" i="44"/>
  <c r="BJ163" i="44"/>
  <c r="AW163" i="44"/>
  <c r="H163" i="44"/>
  <c r="BA162" i="44"/>
  <c r="AZ162" i="44"/>
  <c r="T162" i="44"/>
  <c r="BP160" i="44"/>
  <c r="BB160" i="44"/>
  <c r="BA160" i="44"/>
  <c r="AZ160" i="44"/>
  <c r="AK160" i="44"/>
  <c r="AD160" i="44"/>
  <c r="AB160" i="44"/>
  <c r="BN159" i="44"/>
  <c r="BG159" i="44"/>
  <c r="BE159" i="44"/>
  <c r="AO159" i="44"/>
  <c r="AN159" i="44"/>
  <c r="AH159" i="44"/>
  <c r="Z159" i="44"/>
  <c r="X159" i="44"/>
  <c r="Q159" i="44"/>
  <c r="I159" i="44"/>
  <c r="BJ158" i="44"/>
  <c r="AJ158" i="44"/>
  <c r="F158" i="44"/>
  <c r="BC156" i="44"/>
  <c r="AQ155" i="44"/>
  <c r="AV154" i="44"/>
  <c r="BL153" i="44"/>
  <c r="AN153" i="44"/>
  <c r="W153" i="44"/>
  <c r="BP152" i="44"/>
  <c r="AZ152" i="44"/>
  <c r="AJ152" i="44"/>
  <c r="BL151" i="44"/>
  <c r="AV151" i="44"/>
  <c r="X151" i="44"/>
  <c r="AR150" i="44"/>
  <c r="AE150" i="44"/>
  <c r="L150" i="44"/>
  <c r="K150" i="44"/>
  <c r="BD149" i="44"/>
  <c r="AM149" i="44"/>
  <c r="X149" i="44"/>
  <c r="BP148" i="44"/>
  <c r="BK148" i="44"/>
  <c r="BH148" i="44"/>
  <c r="L148" i="44"/>
  <c r="AV147" i="44"/>
  <c r="BI146" i="44"/>
  <c r="AK146" i="44"/>
  <c r="E146" i="44"/>
  <c r="AS144" i="44"/>
  <c r="BM143" i="44"/>
  <c r="BN14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K29" i="42" s="1"/>
  <c r="L29" i="42" s="1"/>
  <c r="M29" i="42" s="1"/>
  <c r="C29" i="42"/>
  <c r="Q28" i="42"/>
  <c r="C204" i="46"/>
  <c r="C204" i="44" s="1"/>
  <c r="C203" i="46"/>
  <c r="C203" i="44" s="1"/>
  <c r="C200" i="46"/>
  <c r="C200" i="44" s="1"/>
  <c r="C191" i="46"/>
  <c r="C191" i="44" s="1"/>
  <c r="C181" i="46"/>
  <c r="C181" i="44" s="1"/>
  <c r="C176" i="46"/>
  <c r="C176" i="44" s="1"/>
  <c r="C167" i="46"/>
  <c r="C167" i="44" s="1"/>
  <c r="C163" i="46"/>
  <c r="C163" i="44" s="1"/>
  <c r="C162" i="46"/>
  <c r="C162" i="44" s="1"/>
  <c r="C159" i="46"/>
  <c r="C159" i="44" s="1"/>
  <c r="C6" i="46"/>
  <c r="C6" i="44" s="1"/>
  <c r="A207" i="44"/>
  <c r="A206" i="44"/>
  <c r="B205" i="44"/>
  <c r="A205" i="44"/>
  <c r="B204" i="44"/>
  <c r="B201" i="44"/>
  <c r="A193" i="44"/>
  <c r="B192" i="44"/>
  <c r="A191" i="44"/>
  <c r="B189" i="44"/>
  <c r="A189" i="44"/>
  <c r="B179" i="44"/>
  <c r="A179" i="44"/>
  <c r="B174" i="44"/>
  <c r="B170" i="44"/>
  <c r="A169" i="44"/>
  <c r="A167" i="44"/>
  <c r="B164" i="44"/>
  <c r="A164" i="44"/>
  <c r="A162" i="44"/>
  <c r="A6" i="44"/>
  <c r="D29" i="42"/>
  <c r="E29" i="42" s="1"/>
  <c r="F29" i="42" s="1"/>
  <c r="L46" i="41"/>
  <c r="AH12" i="40" a="1"/>
  <c r="AH12" i="40" s="1"/>
  <c r="X7" i="40" a="1"/>
  <c r="X7" i="40" s="1"/>
  <c r="X8" i="40" s="1"/>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H203" i="44" l="1"/>
  <c r="U159" i="44"/>
  <c r="AY161" i="44"/>
  <c r="U160" i="46"/>
  <c r="U160" i="44"/>
  <c r="AI164" i="46"/>
  <c r="AI164" i="44"/>
  <c r="BO167" i="46"/>
  <c r="BO167" i="44"/>
  <c r="P169" i="46"/>
  <c r="P169" i="44"/>
  <c r="AR170" i="46"/>
  <c r="AR170" i="44"/>
  <c r="BL171" i="46"/>
  <c r="BL171" i="44"/>
  <c r="T172" i="46"/>
  <c r="T172" i="44"/>
  <c r="AZ172" i="46"/>
  <c r="AZ172" i="44"/>
  <c r="AA174" i="46"/>
  <c r="AA174" i="44"/>
  <c r="BK156" i="44"/>
  <c r="H171" i="44"/>
  <c r="AK158" i="44"/>
  <c r="W161" i="44"/>
  <c r="S167" i="44"/>
  <c r="T170" i="44"/>
  <c r="AQ174" i="44"/>
  <c r="W178" i="44"/>
  <c r="R181" i="44"/>
  <c r="BA186" i="44"/>
  <c r="AR190" i="44"/>
  <c r="AY192" i="44"/>
  <c r="AD195" i="44"/>
  <c r="K155" i="46"/>
  <c r="K155" i="44"/>
  <c r="G156" i="46"/>
  <c r="G156" i="44"/>
  <c r="AE156" i="46"/>
  <c r="AE156" i="44"/>
  <c r="BC161" i="46"/>
  <c r="BC161" i="44"/>
  <c r="G163" i="46"/>
  <c r="G163" i="44"/>
  <c r="AA164" i="46"/>
  <c r="AA164" i="44"/>
  <c r="AU166" i="46"/>
  <c r="AU166" i="44"/>
  <c r="D170" i="46"/>
  <c r="D170" i="44"/>
  <c r="AZ170" i="46"/>
  <c r="AZ170" i="44"/>
  <c r="D172" i="46"/>
  <c r="D172" i="44"/>
  <c r="BH172" i="46"/>
  <c r="BH172" i="44"/>
  <c r="S174" i="46"/>
  <c r="S174" i="44"/>
  <c r="BK175" i="46"/>
  <c r="BK175" i="44"/>
  <c r="M177" i="46"/>
  <c r="M177" i="44"/>
  <c r="AU178" i="46"/>
  <c r="AU178" i="44"/>
  <c r="BC178" i="46"/>
  <c r="BC178" i="44"/>
  <c r="AH183" i="46"/>
  <c r="AH183" i="44"/>
  <c r="U177" i="44"/>
  <c r="X154" i="44"/>
  <c r="AC160" i="44"/>
  <c r="AY164" i="44"/>
  <c r="G166" i="44"/>
  <c r="AN171" i="44"/>
  <c r="BM176" i="44"/>
  <c r="BO179" i="44"/>
  <c r="AD182" i="44"/>
  <c r="C198" i="46"/>
  <c r="C198" i="44" s="1"/>
  <c r="AF154" i="44"/>
  <c r="BG164" i="44"/>
  <c r="AA167" i="44"/>
  <c r="AM168" i="44"/>
  <c r="AN169" i="44"/>
  <c r="AV171" i="44"/>
  <c r="Q176" i="44"/>
  <c r="AE178" i="44"/>
  <c r="AZ190" i="44"/>
  <c r="S192" i="44"/>
  <c r="BA158" i="46"/>
  <c r="BA158" i="44"/>
  <c r="BM159" i="46"/>
  <c r="BM159" i="44"/>
  <c r="AA162" i="46"/>
  <c r="AA162" i="44"/>
  <c r="AQ164" i="46"/>
  <c r="AQ164" i="44"/>
  <c r="H173" i="46"/>
  <c r="H173" i="44"/>
  <c r="I176" i="46"/>
  <c r="I176" i="44"/>
  <c r="AK177" i="46"/>
  <c r="AK177" i="44"/>
  <c r="AS177" i="46"/>
  <c r="AS177" i="44"/>
  <c r="BQ177" i="46"/>
  <c r="BQ177" i="44"/>
  <c r="S179" i="46"/>
  <c r="S179" i="44"/>
  <c r="AA179" i="46"/>
  <c r="AA179" i="44"/>
  <c r="AI179" i="46"/>
  <c r="AI179" i="44"/>
  <c r="AQ179" i="46"/>
  <c r="AQ179" i="44"/>
  <c r="AY179" i="46"/>
  <c r="AY179" i="44"/>
  <c r="G180" i="46"/>
  <c r="G180" i="44"/>
  <c r="O180" i="46"/>
  <c r="O180" i="44"/>
  <c r="W180" i="46"/>
  <c r="W180" i="44"/>
  <c r="AU180" i="46"/>
  <c r="AU180" i="44"/>
  <c r="BC180" i="46"/>
  <c r="BC180" i="44"/>
  <c r="BK180" i="46"/>
  <c r="BK180" i="44"/>
  <c r="J181" i="46"/>
  <c r="J181" i="44"/>
  <c r="Z181" i="46"/>
  <c r="Z181" i="44"/>
  <c r="AH181" i="46"/>
  <c r="AH181" i="44"/>
  <c r="AP181" i="46"/>
  <c r="AP181" i="44"/>
  <c r="AX181" i="46"/>
  <c r="AX181" i="44"/>
  <c r="BN181" i="46"/>
  <c r="BN181" i="44"/>
  <c r="F182" i="46"/>
  <c r="F182" i="44"/>
  <c r="N182" i="46"/>
  <c r="N182" i="44"/>
  <c r="V182" i="46"/>
  <c r="V182" i="44"/>
  <c r="AT182" i="46"/>
  <c r="AT182" i="44"/>
  <c r="BB182" i="46"/>
  <c r="BB182" i="44"/>
  <c r="BJ182" i="46"/>
  <c r="BJ182" i="44"/>
  <c r="C183" i="46"/>
  <c r="C183" i="44" s="1"/>
  <c r="A183" i="44"/>
  <c r="Z183" i="46"/>
  <c r="Z183" i="44"/>
  <c r="BN183" i="46"/>
  <c r="BN183" i="44"/>
  <c r="I185" i="46"/>
  <c r="I185" i="44"/>
  <c r="Q185" i="46"/>
  <c r="Q185" i="44"/>
  <c r="AG185" i="46"/>
  <c r="AG185" i="44"/>
  <c r="AO185" i="46"/>
  <c r="AO185" i="44"/>
  <c r="AW185" i="46"/>
  <c r="AW185" i="44"/>
  <c r="E186" i="46"/>
  <c r="E186" i="44"/>
  <c r="M186" i="46"/>
  <c r="M186" i="44"/>
  <c r="AK186" i="46"/>
  <c r="AK186" i="44"/>
  <c r="AS186" i="46"/>
  <c r="AS186" i="44"/>
  <c r="BI186" i="46"/>
  <c r="BI186" i="44"/>
  <c r="BQ186" i="46"/>
  <c r="BQ186" i="44"/>
  <c r="I187" i="46"/>
  <c r="I187" i="44"/>
  <c r="Q187" i="46"/>
  <c r="Q187" i="44"/>
  <c r="AG187" i="46"/>
  <c r="AG187" i="44"/>
  <c r="AO187" i="46"/>
  <c r="AO187" i="44"/>
  <c r="BE187" i="46"/>
  <c r="BE187" i="44"/>
  <c r="BM187" i="46"/>
  <c r="BM187" i="44"/>
  <c r="M188" i="46"/>
  <c r="M188" i="44"/>
  <c r="U188" i="46"/>
  <c r="U188" i="44"/>
  <c r="AC188" i="46"/>
  <c r="AC188" i="44"/>
  <c r="AS188" i="46"/>
  <c r="AS188" i="44"/>
  <c r="BA188" i="46"/>
  <c r="BA188" i="44"/>
  <c r="BI188" i="46"/>
  <c r="BI188" i="44"/>
  <c r="I189" i="46"/>
  <c r="I189" i="44"/>
  <c r="Q189" i="46"/>
  <c r="Q189" i="44"/>
  <c r="Y189" i="46"/>
  <c r="Y189" i="44"/>
  <c r="AG189" i="46"/>
  <c r="AG189" i="44"/>
  <c r="AW189" i="46"/>
  <c r="AW189" i="44"/>
  <c r="BE189" i="46"/>
  <c r="BE189" i="44"/>
  <c r="BM189" i="46"/>
  <c r="BM189" i="44"/>
  <c r="T190" i="46"/>
  <c r="T190" i="44"/>
  <c r="AB190" i="46"/>
  <c r="AB190" i="44"/>
  <c r="AJ190" i="46"/>
  <c r="AJ190" i="44"/>
  <c r="BH190" i="46"/>
  <c r="BH190" i="44"/>
  <c r="BP190" i="46"/>
  <c r="BP190" i="44"/>
  <c r="H191" i="46"/>
  <c r="H191" i="44"/>
  <c r="AF191" i="46"/>
  <c r="AF191" i="44"/>
  <c r="AN191" i="46"/>
  <c r="AN191" i="44"/>
  <c r="BL191" i="46"/>
  <c r="BL191" i="44"/>
  <c r="K192" i="46"/>
  <c r="K192" i="44"/>
  <c r="AA192" i="46"/>
  <c r="AA192" i="44"/>
  <c r="AI192" i="46"/>
  <c r="AI192" i="44"/>
  <c r="BG192" i="46"/>
  <c r="BG192" i="44"/>
  <c r="G193" i="46"/>
  <c r="G193" i="44"/>
  <c r="W193" i="46"/>
  <c r="W193" i="44"/>
  <c r="AE193" i="46"/>
  <c r="AE193" i="44"/>
  <c r="AM193" i="46"/>
  <c r="AM193" i="44"/>
  <c r="BC193" i="46"/>
  <c r="BC193" i="44"/>
  <c r="BK193" i="46"/>
  <c r="BK193" i="44"/>
  <c r="J194" i="46"/>
  <c r="J194" i="44"/>
  <c r="R194" i="46"/>
  <c r="R194" i="44"/>
  <c r="AH194" i="46"/>
  <c r="AH194" i="44"/>
  <c r="AP194" i="46"/>
  <c r="AP194" i="44"/>
  <c r="AX194" i="46"/>
  <c r="AX194" i="44"/>
  <c r="BN194" i="46"/>
  <c r="BN194" i="44"/>
  <c r="F195" i="46"/>
  <c r="F195" i="44"/>
  <c r="N195" i="46"/>
  <c r="N195" i="44"/>
  <c r="AL195" i="46"/>
  <c r="AL195" i="44"/>
  <c r="BB195" i="46"/>
  <c r="BB195" i="44"/>
  <c r="BJ195" i="46"/>
  <c r="BJ195" i="44"/>
  <c r="C196" i="46"/>
  <c r="C196" i="44" s="1"/>
  <c r="A196" i="44"/>
  <c r="F205" i="46"/>
  <c r="F205" i="44"/>
  <c r="V205" i="46"/>
  <c r="V205" i="44"/>
  <c r="AD205" i="46"/>
  <c r="AD205" i="44"/>
  <c r="AT205" i="46"/>
  <c r="AT205" i="44"/>
  <c r="BB205" i="46"/>
  <c r="BB205" i="44"/>
  <c r="J206" i="46"/>
  <c r="J206" i="44"/>
  <c r="R206" i="46"/>
  <c r="R206" i="44"/>
  <c r="AH206" i="46"/>
  <c r="AH206" i="44"/>
  <c r="AX206" i="46"/>
  <c r="AX206" i="44"/>
  <c r="BF206" i="46"/>
  <c r="BF206" i="44"/>
  <c r="E207" i="46"/>
  <c r="E207" i="44"/>
  <c r="M207" i="46"/>
  <c r="M207" i="44"/>
  <c r="AC207" i="46"/>
  <c r="AC207" i="44"/>
  <c r="AK207" i="46"/>
  <c r="AK207" i="44"/>
  <c r="BA207" i="46"/>
  <c r="BA207" i="44"/>
  <c r="BQ207" i="46"/>
  <c r="BQ207" i="44"/>
  <c r="S155" i="46"/>
  <c r="S155" i="44"/>
  <c r="S162" i="46"/>
  <c r="S162" i="44"/>
  <c r="K167" i="46"/>
  <c r="K167" i="44"/>
  <c r="P171" i="46"/>
  <c r="P171" i="44"/>
  <c r="BP172" i="46"/>
  <c r="BP172" i="44"/>
  <c r="AF173" i="46"/>
  <c r="AF173" i="44"/>
  <c r="BG174" i="46"/>
  <c r="BG174" i="44"/>
  <c r="O175" i="46"/>
  <c r="O175" i="44"/>
  <c r="AW176" i="46"/>
  <c r="AW176" i="44"/>
  <c r="G178" i="46"/>
  <c r="G178" i="44"/>
  <c r="O178" i="46"/>
  <c r="O178" i="44"/>
  <c r="AM178" i="46"/>
  <c r="AM178" i="44"/>
  <c r="AP183" i="46"/>
  <c r="AP183" i="44"/>
  <c r="G168" i="44"/>
  <c r="AM175" i="44"/>
  <c r="M158" i="46"/>
  <c r="M158" i="44"/>
  <c r="AS160" i="46"/>
  <c r="AS160" i="44"/>
  <c r="BO164" i="46"/>
  <c r="BO164" i="44"/>
  <c r="L165" i="46"/>
  <c r="L165" i="44"/>
  <c r="AI167" i="46"/>
  <c r="AI167" i="44"/>
  <c r="AY167" i="46"/>
  <c r="AY167" i="44"/>
  <c r="X169" i="46"/>
  <c r="X169" i="44"/>
  <c r="AF169" i="46"/>
  <c r="AF169" i="44"/>
  <c r="BD169" i="46"/>
  <c r="BD169" i="44"/>
  <c r="X171" i="46"/>
  <c r="X171" i="44"/>
  <c r="AF171" i="46"/>
  <c r="AF171" i="44"/>
  <c r="X173" i="46"/>
  <c r="X173" i="44"/>
  <c r="AN173" i="46"/>
  <c r="AN173" i="44"/>
  <c r="AV173" i="46"/>
  <c r="AV173" i="44"/>
  <c r="K174" i="46"/>
  <c r="K174" i="44"/>
  <c r="AI174" i="46"/>
  <c r="AI174" i="44"/>
  <c r="BC175" i="46"/>
  <c r="BC175" i="44"/>
  <c r="AG176" i="46"/>
  <c r="AG176" i="44"/>
  <c r="AO176" i="46"/>
  <c r="AO176" i="44"/>
  <c r="R183" i="46"/>
  <c r="R183" i="44"/>
  <c r="BG162" i="44"/>
  <c r="BD173" i="44"/>
  <c r="E160" i="44"/>
  <c r="BK166" i="44"/>
  <c r="O168" i="44"/>
  <c r="L170" i="44"/>
  <c r="AR172" i="44"/>
  <c r="BL173" i="44"/>
  <c r="G175" i="44"/>
  <c r="AU175" i="44"/>
  <c r="BE176" i="44"/>
  <c r="AC177" i="44"/>
  <c r="K179" i="44"/>
  <c r="AM180" i="44"/>
  <c r="AO189" i="44"/>
  <c r="X191" i="44"/>
  <c r="AQ192" i="44"/>
  <c r="V195" i="44"/>
  <c r="AQ162" i="46"/>
  <c r="AQ162" i="44"/>
  <c r="AZ165" i="46"/>
  <c r="AZ165" i="44"/>
  <c r="BH165" i="46"/>
  <c r="BH165" i="44"/>
  <c r="W166" i="46"/>
  <c r="W166" i="44"/>
  <c r="AE168" i="46"/>
  <c r="AE168" i="44"/>
  <c r="AU168" i="46"/>
  <c r="AU168" i="44"/>
  <c r="AJ170" i="46"/>
  <c r="AJ170" i="44"/>
  <c r="L172" i="46"/>
  <c r="L172" i="44"/>
  <c r="W175" i="46"/>
  <c r="W175" i="44"/>
  <c r="E177" i="46"/>
  <c r="E177" i="44"/>
  <c r="T165" i="44"/>
  <c r="BF181" i="44"/>
  <c r="C185" i="46"/>
  <c r="C185" i="44" s="1"/>
  <c r="AG159" i="44"/>
  <c r="BQ160" i="44"/>
  <c r="AM163" i="44"/>
  <c r="AJ165" i="44"/>
  <c r="W168" i="44"/>
  <c r="BG179" i="44"/>
  <c r="J183" i="44"/>
  <c r="Y185" i="44"/>
  <c r="E188" i="44"/>
  <c r="AQ76" i="46"/>
  <c r="BO72" i="46"/>
  <c r="X204" i="44"/>
  <c r="BP191" i="44"/>
  <c r="AD206" i="44"/>
  <c r="C202" i="46"/>
  <c r="C202" i="44" s="1"/>
  <c r="AU148" i="44"/>
  <c r="X146" i="44"/>
  <c r="S149" i="44"/>
  <c r="BO153" i="44"/>
  <c r="AF144" i="44"/>
  <c r="AI147" i="44"/>
  <c r="AE148" i="44"/>
  <c r="AD183" i="44"/>
  <c r="AU164" i="44"/>
  <c r="AC176" i="44"/>
  <c r="BQ189" i="44"/>
  <c r="AR191" i="44"/>
  <c r="AK139" i="44"/>
  <c r="BM177" i="44"/>
  <c r="O179" i="44"/>
  <c r="BN182" i="44"/>
  <c r="AO186" i="44"/>
  <c r="F201" i="44"/>
  <c r="AA163" i="44"/>
  <c r="AI166" i="44"/>
  <c r="AQ180" i="44"/>
  <c r="AH182" i="44"/>
  <c r="BK192" i="44"/>
  <c r="AV165" i="44"/>
  <c r="Z184" i="44"/>
  <c r="U189" i="44"/>
  <c r="BD190" i="44"/>
  <c r="AH195" i="44"/>
  <c r="H199" i="44"/>
  <c r="AQ156" i="44"/>
  <c r="AM192" i="44"/>
  <c r="A195" i="44"/>
  <c r="W192" i="44"/>
  <c r="L200" i="44"/>
  <c r="H165" i="44"/>
  <c r="AE167" i="44"/>
  <c r="AG188" i="44"/>
  <c r="V198" i="44"/>
  <c r="L203" i="44"/>
  <c r="AV204" i="44"/>
  <c r="BF205" i="44"/>
  <c r="BH154" i="44"/>
  <c r="G167" i="44"/>
  <c r="AT181" i="44"/>
  <c r="Q186" i="44"/>
  <c r="AF190" i="44"/>
  <c r="T191" i="44"/>
  <c r="G192" i="44"/>
  <c r="N194" i="44"/>
  <c r="R197" i="44"/>
  <c r="P199" i="44"/>
  <c r="AR203" i="44"/>
  <c r="AO158" i="44"/>
  <c r="AA178" i="44"/>
  <c r="S180" i="44"/>
  <c r="BJ183" i="44"/>
  <c r="BI187" i="44"/>
  <c r="BF197" i="44"/>
  <c r="Z202" i="44"/>
  <c r="AP205" i="44"/>
  <c r="N206" i="44"/>
  <c r="BJ206" i="44"/>
  <c r="A158" i="44"/>
  <c r="A197" i="44"/>
  <c r="AW158" i="44"/>
  <c r="BI159" i="44"/>
  <c r="G162" i="44"/>
  <c r="BC162" i="44"/>
  <c r="W164" i="44"/>
  <c r="P165" i="44"/>
  <c r="BD170" i="44"/>
  <c r="E176" i="44"/>
  <c r="Q177" i="44"/>
  <c r="BG178" i="44"/>
  <c r="BK179" i="44"/>
  <c r="AH184" i="44"/>
  <c r="M185" i="44"/>
  <c r="AK185" i="44"/>
  <c r="BI185" i="44"/>
  <c r="AS187" i="44"/>
  <c r="Q188" i="44"/>
  <c r="AO188" i="44"/>
  <c r="BM188" i="44"/>
  <c r="H190" i="44"/>
  <c r="AY193" i="44"/>
  <c r="AL194" i="44"/>
  <c r="R195" i="44"/>
  <c r="AT196" i="44"/>
  <c r="BD199" i="44"/>
  <c r="AR200" i="44"/>
  <c r="BP203" i="44"/>
  <c r="AF204" i="44"/>
  <c r="Z205" i="44"/>
  <c r="Q207" i="44"/>
  <c r="AG207" i="44"/>
  <c r="AW207" i="44"/>
  <c r="BM207" i="44"/>
  <c r="O155" i="44"/>
  <c r="BB157" i="44"/>
  <c r="AG160" i="44"/>
  <c r="BM160" i="44"/>
  <c r="BK164" i="44"/>
  <c r="O167" i="44"/>
  <c r="X170" i="44"/>
  <c r="AK176" i="44"/>
  <c r="AI178" i="44"/>
  <c r="AE179" i="44"/>
  <c r="AY180" i="44"/>
  <c r="BB181" i="44"/>
  <c r="AX182" i="44"/>
  <c r="AL183" i="44"/>
  <c r="BM186" i="44"/>
  <c r="AC187" i="44"/>
  <c r="BI189" i="44"/>
  <c r="AB191" i="44"/>
  <c r="AZ191" i="44"/>
  <c r="AU192" i="44"/>
  <c r="BJ194" i="44"/>
  <c r="Z197" i="44"/>
  <c r="BN197" i="44"/>
  <c r="BJ198" i="44"/>
  <c r="X199" i="44"/>
  <c r="T200" i="44"/>
  <c r="AZ200" i="44"/>
  <c r="N201" i="44"/>
  <c r="AT201" i="44"/>
  <c r="T203" i="44"/>
  <c r="H204" i="44"/>
  <c r="BD204" i="44"/>
  <c r="J205" i="44"/>
  <c r="A199" i="44"/>
  <c r="K178" i="44"/>
  <c r="AA180" i="44"/>
  <c r="AD181" i="44"/>
  <c r="R182" i="44"/>
  <c r="N183" i="44"/>
  <c r="Y186" i="44"/>
  <c r="AW186" i="44"/>
  <c r="BQ187" i="44"/>
  <c r="D191" i="44"/>
  <c r="K193" i="44"/>
  <c r="AI193" i="44"/>
  <c r="V194" i="44"/>
  <c r="V196" i="44"/>
  <c r="BL199" i="44"/>
  <c r="BN202" i="44"/>
  <c r="AX205" i="44"/>
  <c r="BK162" i="44"/>
  <c r="A182" i="44"/>
  <c r="BG166" i="44"/>
  <c r="J184" i="44"/>
  <c r="P190" i="44"/>
  <c r="AE192" i="44"/>
  <c r="AT194" i="44"/>
  <c r="BB196" i="44"/>
  <c r="AL198" i="44"/>
  <c r="V201" i="44"/>
  <c r="BB201" i="44"/>
  <c r="AP202" i="44"/>
  <c r="D203" i="44"/>
  <c r="AH205" i="44"/>
  <c r="F206" i="44"/>
  <c r="AL206" i="44"/>
  <c r="BB206" i="44"/>
  <c r="AC152" i="44"/>
  <c r="X165" i="44"/>
  <c r="BK167" i="44"/>
  <c r="BE177" i="44"/>
  <c r="U185" i="44"/>
  <c r="AS185" i="44"/>
  <c r="AK189" i="44"/>
  <c r="AN190" i="44"/>
  <c r="BC192" i="44"/>
  <c r="AZ203" i="44"/>
  <c r="Y158" i="44"/>
  <c r="G164" i="44"/>
  <c r="AS176" i="44"/>
  <c r="G179" i="44"/>
  <c r="AL181" i="44"/>
  <c r="V183" i="44"/>
  <c r="O192" i="44"/>
  <c r="AT198" i="44"/>
  <c r="AF199" i="44"/>
  <c r="R202" i="44"/>
  <c r="BL204" i="44"/>
  <c r="R205" i="44"/>
  <c r="V206" i="44"/>
  <c r="Y207" i="44"/>
  <c r="AO207" i="44"/>
  <c r="D154" i="44"/>
  <c r="AD131" i="44"/>
  <c r="T154" i="44"/>
  <c r="BM158" i="44"/>
  <c r="AO160" i="44"/>
  <c r="S166" i="44"/>
  <c r="W167" i="44"/>
  <c r="U176" i="44"/>
  <c r="AG177" i="44"/>
  <c r="AM179" i="44"/>
  <c r="AX184" i="44"/>
  <c r="Y188" i="44"/>
  <c r="BG193" i="44"/>
  <c r="BN195" i="44"/>
  <c r="AB200" i="44"/>
  <c r="BC134" i="44"/>
  <c r="AF165" i="44"/>
  <c r="I177" i="44"/>
  <c r="S178" i="44"/>
  <c r="BO180" i="44"/>
  <c r="M187" i="44"/>
  <c r="AK187" i="44"/>
  <c r="AW188" i="44"/>
  <c r="AD194" i="44"/>
  <c r="N198" i="44"/>
  <c r="A184" i="44"/>
  <c r="AS159" i="44"/>
  <c r="Y160" i="44"/>
  <c r="AW160" i="44"/>
  <c r="AA161" i="44"/>
  <c r="AU162" i="44"/>
  <c r="S163" i="44"/>
  <c r="O164" i="44"/>
  <c r="H170" i="44"/>
  <c r="AN170" i="44"/>
  <c r="AY178" i="44"/>
  <c r="AU179" i="44"/>
  <c r="K180" i="44"/>
  <c r="BJ181" i="44"/>
  <c r="BB183" i="44"/>
  <c r="BA185" i="44"/>
  <c r="BE186" i="44"/>
  <c r="AS189" i="44"/>
  <c r="X190" i="44"/>
  <c r="AQ193" i="44"/>
  <c r="F194" i="44"/>
  <c r="BB194" i="44"/>
  <c r="J195" i="44"/>
  <c r="AX195" i="44"/>
  <c r="F196" i="44"/>
  <c r="AL196" i="44"/>
  <c r="AP197" i="44"/>
  <c r="AV199" i="44"/>
  <c r="AD201" i="44"/>
  <c r="BJ201" i="44"/>
  <c r="AJ203" i="44"/>
  <c r="P204" i="44"/>
  <c r="I207" i="44"/>
  <c r="BE207" i="44"/>
  <c r="AF175" i="44"/>
  <c r="AH189" i="44"/>
  <c r="O197" i="44"/>
  <c r="Q200" i="44"/>
  <c r="BM203" i="44"/>
  <c r="N207" i="44"/>
  <c r="AD158" i="44"/>
  <c r="D164" i="44"/>
  <c r="I169" i="44"/>
  <c r="AT177" i="44"/>
  <c r="AE184" i="44"/>
  <c r="BG194" i="44"/>
  <c r="BI199" i="44"/>
  <c r="N160" i="44"/>
  <c r="BH162" i="44"/>
  <c r="AV166" i="44"/>
  <c r="H168" i="44"/>
  <c r="AB174" i="44"/>
  <c r="AD177" i="44"/>
  <c r="J187" i="44"/>
  <c r="N188" i="44"/>
  <c r="AA194" i="44"/>
  <c r="AI196" i="44"/>
  <c r="BI204" i="44"/>
  <c r="AD207" i="44"/>
  <c r="AZ164" i="44"/>
  <c r="BM171" i="44"/>
  <c r="U190" i="44"/>
  <c r="AQ194" i="44"/>
  <c r="BE154" i="44"/>
  <c r="AI157" i="44"/>
  <c r="AJ162" i="44"/>
  <c r="E170" i="44"/>
  <c r="BE173" i="44"/>
  <c r="F177" i="44"/>
  <c r="X178" i="44"/>
  <c r="AV178" i="44"/>
  <c r="BB186" i="44"/>
  <c r="BM191" i="44"/>
  <c r="BP192" i="44"/>
  <c r="BL193" i="44"/>
  <c r="AY196" i="44"/>
  <c r="AI198" i="44"/>
  <c r="AS199" i="44"/>
  <c r="AW203" i="44"/>
  <c r="K206" i="44"/>
  <c r="BJ136" i="44"/>
  <c r="Q169" i="44"/>
  <c r="J176" i="44"/>
  <c r="O184" i="44"/>
  <c r="AM184" i="44"/>
  <c r="Z185" i="44"/>
  <c r="BN185" i="44"/>
  <c r="BN187" i="44"/>
  <c r="BF189" i="44"/>
  <c r="E190" i="44"/>
  <c r="AS190" i="44"/>
  <c r="Y191" i="44"/>
  <c r="AZ192" i="44"/>
  <c r="X193" i="44"/>
  <c r="O195" i="44"/>
  <c r="AE202" i="44"/>
  <c r="BC202" i="44"/>
  <c r="I203" i="44"/>
  <c r="AS204" i="44"/>
  <c r="O205" i="44"/>
  <c r="AE205" i="44"/>
  <c r="AU205" i="44"/>
  <c r="BK205" i="44"/>
  <c r="AA206" i="44"/>
  <c r="BH155" i="44"/>
  <c r="AV161" i="44"/>
  <c r="AB164" i="44"/>
  <c r="AN168" i="44"/>
  <c r="BI170" i="44"/>
  <c r="G184" i="44"/>
  <c r="AP185" i="44"/>
  <c r="AD188" i="44"/>
  <c r="AX189" i="44"/>
  <c r="K198" i="44"/>
  <c r="AK199" i="44"/>
  <c r="AU202" i="44"/>
  <c r="BO206" i="44"/>
  <c r="L167" i="44"/>
  <c r="BI172" i="44"/>
  <c r="AX176" i="44"/>
  <c r="AL186" i="44"/>
  <c r="BQ190" i="44"/>
  <c r="AU197" i="44"/>
  <c r="BG198" i="44"/>
  <c r="U204" i="44"/>
  <c r="I154" i="44"/>
  <c r="X156" i="44"/>
  <c r="BH164" i="44"/>
  <c r="X166" i="44"/>
  <c r="AO169" i="44"/>
  <c r="AK170" i="44"/>
  <c r="V160" i="44"/>
  <c r="H161" i="44"/>
  <c r="AR162" i="44"/>
  <c r="AJ164" i="44"/>
  <c r="AV168" i="44"/>
  <c r="AG173" i="44"/>
  <c r="AJ174" i="44"/>
  <c r="AV175" i="44"/>
  <c r="AH176" i="44"/>
  <c r="H178" i="44"/>
  <c r="J185" i="44"/>
  <c r="AH187" i="44"/>
  <c r="R189" i="44"/>
  <c r="AC190" i="44"/>
  <c r="AW191" i="44"/>
  <c r="T192" i="44"/>
  <c r="AV193" i="44"/>
  <c r="BC197" i="44"/>
  <c r="BG201" i="44"/>
  <c r="AC204" i="44"/>
  <c r="BG206" i="44"/>
  <c r="BJ207" i="44"/>
  <c r="C187" i="46"/>
  <c r="C187" i="44" s="1"/>
  <c r="AW154" i="44"/>
  <c r="AC172" i="44"/>
  <c r="AG171" i="44"/>
  <c r="Y173" i="44"/>
  <c r="BH174" i="44"/>
  <c r="BK184" i="44"/>
  <c r="M199" i="44"/>
  <c r="AO200" i="44"/>
  <c r="G202" i="44"/>
  <c r="Y203" i="44"/>
  <c r="A161" i="44"/>
  <c r="A178" i="44"/>
  <c r="AQ157" i="44"/>
  <c r="AV163" i="44"/>
  <c r="L164" i="44"/>
  <c r="M165" i="44"/>
  <c r="AK172" i="44"/>
  <c r="Q154" i="44"/>
  <c r="BD161" i="44"/>
  <c r="BP162" i="44"/>
  <c r="BA165" i="44"/>
  <c r="AZ167" i="44"/>
  <c r="P168" i="44"/>
  <c r="I171" i="44"/>
  <c r="BQ172" i="44"/>
  <c r="BM173" i="44"/>
  <c r="BF176" i="44"/>
  <c r="BB177" i="44"/>
  <c r="AX187" i="44"/>
  <c r="D192" i="44"/>
  <c r="H193" i="44"/>
  <c r="W197" i="44"/>
  <c r="AI201" i="44"/>
  <c r="O202" i="44"/>
  <c r="AG203" i="44"/>
  <c r="E204" i="44"/>
  <c r="F207" i="44"/>
  <c r="L138" i="44"/>
  <c r="AN156" i="44"/>
  <c r="P161" i="44"/>
  <c r="BL161" i="44"/>
  <c r="BD163" i="44"/>
  <c r="BD168" i="44"/>
  <c r="Y169" i="44"/>
  <c r="AW171" i="44"/>
  <c r="M172" i="44"/>
  <c r="AS172" i="44"/>
  <c r="D174" i="44"/>
  <c r="BP174" i="44"/>
  <c r="P175" i="44"/>
  <c r="R176" i="44"/>
  <c r="AF178" i="44"/>
  <c r="W184" i="44"/>
  <c r="AU184" i="44"/>
  <c r="AX185" i="44"/>
  <c r="F186" i="44"/>
  <c r="V186" i="44"/>
  <c r="R187" i="44"/>
  <c r="BJ188" i="44"/>
  <c r="AP189" i="44"/>
  <c r="BA190" i="44"/>
  <c r="I191" i="44"/>
  <c r="AJ192" i="44"/>
  <c r="AY194" i="44"/>
  <c r="AM195" i="44"/>
  <c r="BC195" i="44"/>
  <c r="K196" i="44"/>
  <c r="BG196" i="44"/>
  <c r="S198" i="44"/>
  <c r="AQ198" i="44"/>
  <c r="BA199" i="44"/>
  <c r="I200" i="44"/>
  <c r="Y200" i="44"/>
  <c r="AW200" i="44"/>
  <c r="K201" i="44"/>
  <c r="AM202" i="44"/>
  <c r="V207" i="44"/>
  <c r="AB126" i="44"/>
  <c r="AB155" i="44"/>
  <c r="AV156" i="44"/>
  <c r="BB158" i="44"/>
  <c r="X161" i="44"/>
  <c r="P163" i="44"/>
  <c r="H166" i="44"/>
  <c r="AN166" i="44"/>
  <c r="AB167" i="44"/>
  <c r="BE171" i="44"/>
  <c r="U172" i="44"/>
  <c r="BA172" i="44"/>
  <c r="P123" i="44"/>
  <c r="J136" i="44"/>
  <c r="I143" i="44"/>
  <c r="AN147" i="44"/>
  <c r="AZ148" i="44"/>
  <c r="AF149" i="44"/>
  <c r="AB150" i="44"/>
  <c r="AF151" i="44"/>
  <c r="AR152" i="44"/>
  <c r="BD153" i="44"/>
  <c r="AU172" i="44"/>
  <c r="BJ174" i="44"/>
  <c r="BF180" i="44"/>
  <c r="Q184" i="44"/>
  <c r="AM190" i="44"/>
  <c r="Y195" i="44"/>
  <c r="M206" i="44"/>
  <c r="A137" i="44"/>
  <c r="AN126" i="44"/>
  <c r="AS146" i="44"/>
  <c r="BD147" i="44"/>
  <c r="AV149" i="44"/>
  <c r="AJ150" i="44"/>
  <c r="BD151" i="44"/>
  <c r="BH152" i="44"/>
  <c r="AX175" i="44"/>
  <c r="A180" i="44"/>
  <c r="C137" i="46"/>
  <c r="C137" i="44" s="1"/>
  <c r="V129" i="44"/>
  <c r="BQ144" i="44"/>
  <c r="BQ146" i="44"/>
  <c r="T148" i="44"/>
  <c r="H149" i="44"/>
  <c r="BL149" i="44"/>
  <c r="BH150" i="44"/>
  <c r="L152" i="44"/>
  <c r="H153" i="44"/>
  <c r="BB174" i="44"/>
  <c r="BE182" i="44"/>
  <c r="BQ183" i="44"/>
  <c r="AZ187" i="44"/>
  <c r="AU190" i="44"/>
  <c r="AW195" i="44"/>
  <c r="A165" i="44"/>
  <c r="X140" i="44"/>
  <c r="AO145" i="44"/>
  <c r="AB148" i="44"/>
  <c r="D150" i="44"/>
  <c r="T152" i="44"/>
  <c r="BD128" i="44"/>
  <c r="P147" i="44"/>
  <c r="P149" i="44"/>
  <c r="H151" i="44"/>
  <c r="AX141" i="44"/>
  <c r="BM145" i="44"/>
  <c r="AF147" i="44"/>
  <c r="P151" i="44"/>
  <c r="AF153" i="44"/>
  <c r="K171" i="44"/>
  <c r="BL177" i="44"/>
  <c r="BQ181" i="44"/>
  <c r="BM182" i="44"/>
  <c r="AR187" i="44"/>
  <c r="BI141" i="44"/>
  <c r="L145" i="44"/>
  <c r="BC148" i="44"/>
  <c r="AE152" i="44"/>
  <c r="S147" i="44"/>
  <c r="AY153" i="44"/>
  <c r="BP145" i="44"/>
  <c r="W148" i="44"/>
  <c r="X144" i="44"/>
  <c r="BG149" i="44"/>
  <c r="BC152" i="44"/>
  <c r="T155" i="44"/>
  <c r="BG157" i="44"/>
  <c r="AT158" i="44"/>
  <c r="R159" i="44"/>
  <c r="AN163" i="44"/>
  <c r="AK165" i="44"/>
  <c r="BP167" i="44"/>
  <c r="AF168" i="44"/>
  <c r="U170" i="44"/>
  <c r="AS170" i="44"/>
  <c r="AO171" i="44"/>
  <c r="E172" i="44"/>
  <c r="Q173" i="44"/>
  <c r="AW173" i="44"/>
  <c r="L174" i="44"/>
  <c r="AR174" i="44"/>
  <c r="AN175" i="44"/>
  <c r="V177" i="44"/>
  <c r="P178" i="44"/>
  <c r="BD178" i="44"/>
  <c r="AL188" i="44"/>
  <c r="BB188" i="44"/>
  <c r="J189" i="44"/>
  <c r="BI190" i="44"/>
  <c r="BH192" i="44"/>
  <c r="AF193" i="44"/>
  <c r="K194" i="44"/>
  <c r="AA196" i="44"/>
  <c r="G197" i="44"/>
  <c r="AM197" i="44"/>
  <c r="BK197" i="44"/>
  <c r="BO198" i="44"/>
  <c r="U199" i="44"/>
  <c r="BQ199" i="44"/>
  <c r="BM200" i="44"/>
  <c r="AA201" i="44"/>
  <c r="AY201" i="44"/>
  <c r="AO203" i="44"/>
  <c r="BE203" i="44"/>
  <c r="AQ206" i="44"/>
  <c r="AT207" i="44"/>
  <c r="AB181" i="44"/>
  <c r="BC188" i="44"/>
  <c r="P195" i="44"/>
  <c r="AM186" i="44"/>
  <c r="BL195" i="44"/>
  <c r="N170" i="44"/>
  <c r="BC186" i="44"/>
  <c r="AU149" i="44"/>
  <c r="BL197" i="44"/>
  <c r="G149" i="44"/>
  <c r="AB183" i="44"/>
  <c r="G186" i="44"/>
  <c r="AL199" i="44"/>
  <c r="J200" i="44"/>
  <c r="H202" i="44"/>
  <c r="R203" i="44"/>
  <c r="AW175" i="44"/>
  <c r="D183" i="44"/>
  <c r="W186" i="44"/>
  <c r="BP196" i="44"/>
  <c r="AV197" i="44"/>
  <c r="Z200" i="44"/>
  <c r="BN200" i="44"/>
  <c r="H205" i="44"/>
  <c r="X205" i="44"/>
  <c r="BP206" i="44"/>
  <c r="AA176" i="44"/>
  <c r="T198" i="44"/>
  <c r="BO35" i="46"/>
  <c r="BG139" i="44"/>
  <c r="BJ170" i="44"/>
  <c r="D181" i="44"/>
  <c r="AZ183" i="44"/>
  <c r="AL204" i="44"/>
  <c r="BK207" i="44"/>
  <c r="AI148" i="44"/>
  <c r="BF173" i="44"/>
  <c r="U179" i="44"/>
  <c r="K187" i="44"/>
  <c r="AR196" i="44"/>
  <c r="X197" i="44"/>
  <c r="BP198" i="44"/>
  <c r="T201" i="44"/>
  <c r="BH201" i="44"/>
  <c r="AV202" i="44"/>
  <c r="V204" i="44"/>
  <c r="AB206" i="44"/>
  <c r="AM207" i="44"/>
  <c r="J173" i="44"/>
  <c r="L181" i="44"/>
  <c r="AQ185" i="44"/>
  <c r="BG185" i="44"/>
  <c r="AB196" i="44"/>
  <c r="V199" i="44"/>
  <c r="AT199" i="44"/>
  <c r="BJ199" i="44"/>
  <c r="AX200" i="44"/>
  <c r="D201" i="44"/>
  <c r="AR201" i="44"/>
  <c r="AF202" i="44"/>
  <c r="AP203" i="44"/>
  <c r="F204" i="44"/>
  <c r="AN205" i="44"/>
  <c r="D206" i="44"/>
  <c r="O207" i="44"/>
  <c r="BB139" i="44"/>
  <c r="L155" i="44"/>
  <c r="H156" i="44"/>
  <c r="AX159" i="44"/>
  <c r="AL160" i="44"/>
  <c r="AB162" i="44"/>
  <c r="X163" i="44"/>
  <c r="BQ165" i="44"/>
  <c r="AF166" i="44"/>
  <c r="BD166" i="44"/>
  <c r="AR167" i="44"/>
  <c r="BG146" i="44"/>
  <c r="P156" i="44"/>
  <c r="S157" i="44"/>
  <c r="N158" i="44"/>
  <c r="A148" i="44"/>
  <c r="C154" i="46"/>
  <c r="C154" i="44" s="1"/>
  <c r="AO154" i="44"/>
  <c r="BO116" i="46"/>
  <c r="BL33" i="46"/>
  <c r="BM141" i="46"/>
  <c r="BQ131" i="44"/>
  <c r="H143" i="44"/>
  <c r="AN138" i="44"/>
  <c r="C135" i="46"/>
  <c r="C135" i="44" s="1"/>
  <c r="M133" i="44"/>
  <c r="D139" i="44"/>
  <c r="AV145" i="44"/>
  <c r="BL126" i="44"/>
  <c r="BK139" i="44"/>
  <c r="BL192" i="44"/>
  <c r="AC133" i="44"/>
  <c r="AJ144" i="44"/>
  <c r="AL172" i="44"/>
  <c r="AS164" i="44"/>
  <c r="T181" i="44"/>
  <c r="AN182" i="44"/>
  <c r="L127" i="44"/>
  <c r="AO156" i="44"/>
  <c r="U174" i="44"/>
  <c r="AQ176" i="44"/>
  <c r="AJ127" i="44"/>
  <c r="V137" i="44"/>
  <c r="M142" i="44"/>
  <c r="Q166" i="44"/>
  <c r="AK167" i="44"/>
  <c r="BP125" i="44"/>
  <c r="AR127" i="44"/>
  <c r="AH130" i="44"/>
  <c r="BJ134" i="44"/>
  <c r="BJ137" i="44"/>
  <c r="AZ139" i="44"/>
  <c r="BL140" i="44"/>
  <c r="U142" i="44"/>
  <c r="BD143" i="44"/>
  <c r="AJ146" i="44"/>
  <c r="BG148" i="44"/>
  <c r="BK149" i="44"/>
  <c r="BM161" i="44"/>
  <c r="BM163" i="44"/>
  <c r="AO166" i="44"/>
  <c r="AW168" i="44"/>
  <c r="AC174" i="44"/>
  <c r="BA174" i="44"/>
  <c r="BQ174" i="44"/>
  <c r="BE175" i="44"/>
  <c r="S176" i="44"/>
  <c r="BI179" i="44"/>
  <c r="BH181" i="44"/>
  <c r="BH183" i="44"/>
  <c r="AF184" i="44"/>
  <c r="BD184" i="44"/>
  <c r="AI185" i="44"/>
  <c r="AE186" i="44"/>
  <c r="AU186" i="44"/>
  <c r="BG187" i="44"/>
  <c r="H197" i="44"/>
  <c r="AR198" i="44"/>
  <c r="N199" i="44"/>
  <c r="AD199" i="44"/>
  <c r="M118" i="44"/>
  <c r="AN140" i="44"/>
  <c r="K152" i="44"/>
  <c r="AR125" i="44"/>
  <c r="AN143" i="44"/>
  <c r="S148" i="44"/>
  <c r="BG152" i="44"/>
  <c r="BN171" i="44"/>
  <c r="H182" i="44"/>
  <c r="P128" i="44"/>
  <c r="AU135" i="44"/>
  <c r="Q141" i="44"/>
  <c r="AC142" i="44"/>
  <c r="BL143" i="44"/>
  <c r="X145" i="44"/>
  <c r="AE149" i="44"/>
  <c r="BK160" i="44"/>
  <c r="Y161" i="44"/>
  <c r="BQ162" i="44"/>
  <c r="BM166" i="44"/>
  <c r="Z173" i="44"/>
  <c r="Q175" i="44"/>
  <c r="AO175" i="44"/>
  <c r="AI176" i="44"/>
  <c r="AY176" i="44"/>
  <c r="M179" i="44"/>
  <c r="AK179" i="44"/>
  <c r="AO180" i="44"/>
  <c r="AV182" i="44"/>
  <c r="T183" i="44"/>
  <c r="S185" i="44"/>
  <c r="AY185" i="44"/>
  <c r="G188" i="44"/>
  <c r="W188" i="44"/>
  <c r="AM188" i="44"/>
  <c r="H195" i="44"/>
  <c r="T196" i="44"/>
  <c r="D198" i="44"/>
  <c r="C138" i="46"/>
  <c r="C138" i="44" s="1"/>
  <c r="L139" i="44"/>
  <c r="S150" i="44"/>
  <c r="Q168" i="44"/>
  <c r="R130" i="44"/>
  <c r="BD140" i="44"/>
  <c r="AF126" i="44"/>
  <c r="AN128" i="44"/>
  <c r="BA131" i="44"/>
  <c r="BK135" i="44"/>
  <c r="X138" i="44"/>
  <c r="Y141" i="44"/>
  <c r="AS142" i="44"/>
  <c r="AY150" i="44"/>
  <c r="BC151" i="44"/>
  <c r="AI152" i="44"/>
  <c r="F165" i="44"/>
  <c r="V165" i="44"/>
  <c r="AG168" i="44"/>
  <c r="BE168" i="44"/>
  <c r="F172" i="44"/>
  <c r="M174" i="44"/>
  <c r="AR181" i="44"/>
  <c r="AR183" i="44"/>
  <c r="BK186" i="44"/>
  <c r="X195" i="44"/>
  <c r="D196" i="44"/>
  <c r="BH196" i="44"/>
  <c r="P197" i="44"/>
  <c r="AF197" i="44"/>
  <c r="BD197" i="44"/>
  <c r="O151" i="44"/>
  <c r="BI167" i="44"/>
  <c r="C173" i="46"/>
  <c r="C173" i="44" s="1"/>
  <c r="AD129" i="44"/>
  <c r="P143" i="44"/>
  <c r="AW180" i="44"/>
  <c r="A135" i="44"/>
  <c r="AB127" i="44"/>
  <c r="AT129" i="44"/>
  <c r="N137" i="44"/>
  <c r="AJ139" i="44"/>
  <c r="AV140" i="44"/>
  <c r="X143" i="44"/>
  <c r="G147" i="44"/>
  <c r="AU153" i="44"/>
  <c r="BQ155" i="44"/>
  <c r="AI159" i="44"/>
  <c r="N165" i="44"/>
  <c r="M167" i="44"/>
  <c r="AH169" i="44"/>
  <c r="N172" i="44"/>
  <c r="BJ172" i="44"/>
  <c r="AP173" i="44"/>
  <c r="AG175" i="44"/>
  <c r="E179" i="44"/>
  <c r="AC179" i="44"/>
  <c r="BA179" i="44"/>
  <c r="I180" i="44"/>
  <c r="AG180" i="44"/>
  <c r="AJ181" i="44"/>
  <c r="L183" i="44"/>
  <c r="AQ187" i="44"/>
  <c r="AU188" i="44"/>
  <c r="BK188" i="44"/>
  <c r="BM154" i="46"/>
  <c r="BN154" i="46"/>
  <c r="BM153" i="44"/>
  <c r="BM156" i="44"/>
  <c r="I151" i="44"/>
  <c r="AG156" i="44"/>
  <c r="BE161" i="44"/>
  <c r="AC162" i="44"/>
  <c r="AK164" i="44"/>
  <c r="Z169" i="44"/>
  <c r="AP169" i="44"/>
  <c r="AT170" i="44"/>
  <c r="BF171" i="44"/>
  <c r="AH173" i="44"/>
  <c r="AK174" i="44"/>
  <c r="BH157" i="44"/>
  <c r="H121" i="44"/>
  <c r="BO159" i="44"/>
  <c r="BA167" i="44"/>
  <c r="BC160" i="44"/>
  <c r="AD170" i="44"/>
  <c r="J171" i="44"/>
  <c r="AH171" i="44"/>
  <c r="D125" i="44"/>
  <c r="AO204" i="44"/>
  <c r="P155" i="44"/>
  <c r="AO137" i="44"/>
  <c r="AC109" i="44"/>
  <c r="BC113" i="44"/>
  <c r="AH151" i="44"/>
  <c r="J118" i="44"/>
  <c r="AL131" i="44"/>
  <c r="X135" i="44"/>
  <c r="AF135" i="44"/>
  <c r="AK123" i="44"/>
  <c r="R132" i="44"/>
  <c r="BE143" i="44"/>
  <c r="I145" i="44"/>
  <c r="U146" i="44"/>
  <c r="BL147" i="44"/>
  <c r="AJ148" i="44"/>
  <c r="AN149" i="44"/>
  <c r="AZ150" i="44"/>
  <c r="AB152" i="44"/>
  <c r="D155" i="44"/>
  <c r="K157" i="44"/>
  <c r="BO157" i="44"/>
  <c r="J159" i="44"/>
  <c r="AT160" i="44"/>
  <c r="AF161" i="44"/>
  <c r="D162" i="44"/>
  <c r="BK70" i="46"/>
  <c r="BL121" i="44"/>
  <c r="T122" i="44"/>
  <c r="BJ100" i="44"/>
  <c r="Z108" i="44"/>
  <c r="AK150" i="44"/>
  <c r="O160" i="44"/>
  <c r="Q161" i="44"/>
  <c r="E164" i="44"/>
  <c r="BQ164" i="44"/>
  <c r="AL165" i="44"/>
  <c r="BI125" i="44"/>
  <c r="K130" i="44"/>
  <c r="I138" i="44"/>
  <c r="BE140" i="44"/>
  <c r="K56" i="46"/>
  <c r="AB97" i="44"/>
  <c r="BD98" i="44"/>
  <c r="P114" i="44"/>
  <c r="BL114" i="44"/>
  <c r="AS162" i="44"/>
  <c r="AG163" i="44"/>
  <c r="Y166" i="44"/>
  <c r="R169" i="44"/>
  <c r="AL170" i="44"/>
  <c r="BN173" i="44"/>
  <c r="AE116" i="44"/>
  <c r="BP122" i="44"/>
  <c r="A147" i="44"/>
  <c r="P110" i="44"/>
  <c r="BE147" i="44"/>
  <c r="AZ157" i="44"/>
  <c r="O158" i="44"/>
  <c r="M164" i="44"/>
  <c r="AT165" i="44"/>
  <c r="AG166" i="44"/>
  <c r="AW166" i="44"/>
  <c r="E167" i="44"/>
  <c r="BQ167" i="44"/>
  <c r="Y168" i="44"/>
  <c r="J169" i="44"/>
  <c r="AX169" i="44"/>
  <c r="F170" i="44"/>
  <c r="Z171" i="44"/>
  <c r="AX171" i="44"/>
  <c r="V172" i="44"/>
  <c r="AT172" i="44"/>
  <c r="R173" i="44"/>
  <c r="BM175" i="44"/>
  <c r="BM180" i="44"/>
  <c r="P182" i="44"/>
  <c r="AJ183" i="44"/>
  <c r="H184" i="44"/>
  <c r="AA187" i="44"/>
  <c r="H110" i="44"/>
  <c r="L113" i="44"/>
  <c r="AZ120" i="44"/>
  <c r="N144" i="44"/>
  <c r="Q147" i="44"/>
  <c r="J154" i="44"/>
  <c r="AE160" i="44"/>
  <c r="BA164" i="44"/>
  <c r="AJ130" i="44"/>
  <c r="AJ109" i="44"/>
  <c r="AM116" i="44"/>
  <c r="AM142" i="44"/>
  <c r="Y154" i="44"/>
  <c r="AZ155" i="44"/>
  <c r="AF156" i="44"/>
  <c r="BL156" i="44"/>
  <c r="V158" i="44"/>
  <c r="AH132" i="44"/>
  <c r="BG136" i="44"/>
  <c r="AS139" i="44"/>
  <c r="BF141" i="44"/>
  <c r="AO143" i="44"/>
  <c r="Y145" i="44"/>
  <c r="C143" i="46"/>
  <c r="C143" i="44" s="1"/>
  <c r="AM89" i="44"/>
  <c r="M123" i="44"/>
  <c r="BI127" i="44"/>
  <c r="AE129" i="44"/>
  <c r="BO130" i="44"/>
  <c r="BN132" i="44"/>
  <c r="AT142" i="44"/>
  <c r="AG145" i="44"/>
  <c r="AC146" i="44"/>
  <c r="AL133" i="44"/>
  <c r="C132" i="46"/>
  <c r="C132" i="44" s="1"/>
  <c r="O121" i="44"/>
  <c r="AW128" i="44"/>
  <c r="S130" i="44"/>
  <c r="BJ133" i="44"/>
  <c r="U139" i="44"/>
  <c r="Q140" i="44"/>
  <c r="M144" i="44"/>
  <c r="BA146" i="44"/>
  <c r="X147" i="44"/>
  <c r="AG124" i="44"/>
  <c r="AO128" i="44"/>
  <c r="AT131" i="44"/>
  <c r="N116" i="44"/>
  <c r="AA130" i="44"/>
  <c r="G134" i="44"/>
  <c r="BL135" i="44"/>
  <c r="Z141" i="44"/>
  <c r="Y143" i="44"/>
  <c r="Q145" i="44"/>
  <c r="Q124" i="44"/>
  <c r="F131" i="44"/>
  <c r="AP132" i="44"/>
  <c r="BO27" i="46"/>
  <c r="BJ62" i="46"/>
  <c r="BO23" i="46"/>
  <c r="BP163" i="44"/>
  <c r="C101" i="46"/>
  <c r="C101" i="44" s="1"/>
  <c r="N100" i="44"/>
  <c r="AB120" i="44"/>
  <c r="BQ125" i="44"/>
  <c r="BK62" i="46"/>
  <c r="K109" i="44"/>
  <c r="AL118" i="44"/>
  <c r="AY122" i="44"/>
  <c r="AO126" i="44"/>
  <c r="Q128" i="44"/>
  <c r="BB131" i="44"/>
  <c r="BK134" i="44"/>
  <c r="AA136" i="44"/>
  <c r="BG88" i="44"/>
  <c r="AE114" i="44"/>
  <c r="X119" i="44"/>
  <c r="AS125" i="44"/>
  <c r="BC129" i="44"/>
  <c r="AQ130" i="44"/>
  <c r="BJ131" i="44"/>
  <c r="AD133" i="44"/>
  <c r="H135" i="44"/>
  <c r="AI136" i="44"/>
  <c r="BK137" i="44"/>
  <c r="BG111" i="44"/>
  <c r="BF16" i="46"/>
  <c r="H116" i="44"/>
  <c r="E150" i="44"/>
  <c r="E155" i="44"/>
  <c r="I156" i="44"/>
  <c r="T157" i="44"/>
  <c r="BM123" i="46"/>
  <c r="BA115" i="44"/>
  <c r="L136" i="44"/>
  <c r="C145" i="46"/>
  <c r="C145" i="44" s="1"/>
  <c r="AT144" i="44"/>
  <c r="AO149" i="44"/>
  <c r="Y153" i="44"/>
  <c r="AC155" i="44"/>
  <c r="A108" i="44"/>
  <c r="C147" i="46"/>
  <c r="C147" i="44" s="1"/>
  <c r="K103" i="44"/>
  <c r="BL112" i="44"/>
  <c r="D120" i="44"/>
  <c r="AL125" i="44"/>
  <c r="AG126" i="44"/>
  <c r="AE131" i="44"/>
  <c r="AA132" i="44"/>
  <c r="F144" i="44"/>
  <c r="BJ144" i="44"/>
  <c r="BA152" i="44"/>
  <c r="AK155" i="44"/>
  <c r="BK158" i="44"/>
  <c r="AY159" i="44"/>
  <c r="G160" i="44"/>
  <c r="AU160" i="44"/>
  <c r="AK148" i="44"/>
  <c r="A145" i="44"/>
  <c r="P116" i="44"/>
  <c r="AE142" i="44"/>
  <c r="AO147" i="44"/>
  <c r="AP154" i="44"/>
  <c r="A124" i="44"/>
  <c r="AK120" i="44"/>
  <c r="K99" i="44"/>
  <c r="AP128" i="44"/>
  <c r="W133" i="44"/>
  <c r="R145" i="44"/>
  <c r="W158" i="44"/>
  <c r="N146" i="44"/>
  <c r="BO16" i="46"/>
  <c r="C131" i="46"/>
  <c r="C131" i="44" s="1"/>
  <c r="BG207" i="44"/>
  <c r="K207" i="44"/>
  <c r="BJ33" i="46"/>
  <c r="BK33" i="46"/>
  <c r="C115" i="46"/>
  <c r="C115" i="44" s="1"/>
  <c r="BM73" i="44"/>
  <c r="BF137" i="44"/>
  <c r="E141" i="44"/>
  <c r="AP119" i="44"/>
  <c r="AM133" i="44"/>
  <c r="BJ127" i="44"/>
  <c r="Y151" i="44"/>
  <c r="AO114" i="44"/>
  <c r="J145" i="44"/>
  <c r="BQ152" i="44"/>
  <c r="AC148" i="44"/>
  <c r="AF116" i="44"/>
  <c r="AP145" i="44"/>
  <c r="AS155" i="44"/>
  <c r="BE110" i="44"/>
  <c r="AG151" i="44"/>
  <c r="AS152" i="44"/>
  <c r="AX154" i="44"/>
  <c r="G158" i="44"/>
  <c r="BC158" i="44"/>
  <c r="I161" i="44"/>
  <c r="I163" i="44"/>
  <c r="AT123" i="44"/>
  <c r="P137" i="44"/>
  <c r="AD144" i="44"/>
  <c r="BB146" i="44"/>
  <c r="AK152" i="44"/>
  <c r="BF128" i="44"/>
  <c r="BP130" i="44"/>
  <c r="AH140" i="44"/>
  <c r="G142" i="44"/>
  <c r="V146" i="44"/>
  <c r="E148" i="44"/>
  <c r="U150" i="44"/>
  <c r="BE89" i="44"/>
  <c r="BB104" i="44"/>
  <c r="BO132" i="44"/>
  <c r="AJ136" i="44"/>
  <c r="AT139" i="44"/>
  <c r="BI150" i="44"/>
  <c r="AE158" i="44"/>
  <c r="S159" i="44"/>
  <c r="AO161" i="44"/>
  <c r="AO163" i="44"/>
  <c r="C140" i="46"/>
  <c r="C140" i="44" s="1"/>
  <c r="BE91" i="44"/>
  <c r="AU107" i="44"/>
  <c r="BM114" i="44"/>
  <c r="G118" i="44"/>
  <c r="U120" i="44"/>
  <c r="AW124" i="44"/>
  <c r="Y126" i="44"/>
  <c r="M127" i="44"/>
  <c r="AG128" i="44"/>
  <c r="T130" i="44"/>
  <c r="V131" i="44"/>
  <c r="BK131" i="44"/>
  <c r="P134" i="44"/>
  <c r="AY136" i="44"/>
  <c r="BC137" i="44"/>
  <c r="BM138" i="44"/>
  <c r="AP140" i="44"/>
  <c r="AL144" i="44"/>
  <c r="AX145" i="44"/>
  <c r="M148" i="44"/>
  <c r="I153" i="44"/>
  <c r="BA155" i="44"/>
  <c r="AQ159" i="44"/>
  <c r="W160" i="44"/>
  <c r="E162" i="44"/>
  <c r="AK162" i="44"/>
  <c r="AD165" i="44"/>
  <c r="BL29" i="46"/>
  <c r="O198" i="44"/>
  <c r="P179" i="44"/>
  <c r="E173" i="44"/>
  <c r="BI203" i="44"/>
  <c r="BH168" i="44"/>
  <c r="BO197" i="44"/>
  <c r="BC198" i="44"/>
  <c r="K205" i="44"/>
  <c r="L153" i="44"/>
  <c r="BG184" i="44"/>
  <c r="AH186" i="44"/>
  <c r="S188" i="44"/>
  <c r="Y190" i="44"/>
  <c r="S207" i="44"/>
  <c r="AQ207" i="44"/>
  <c r="BN29" i="46"/>
  <c r="AR168" i="44"/>
  <c r="AM198" i="44"/>
  <c r="AK203" i="44"/>
  <c r="BM204" i="44"/>
  <c r="AI197" i="44"/>
  <c r="U203" i="44"/>
  <c r="A141" i="44"/>
  <c r="BJ189" i="44"/>
  <c r="BG202" i="44"/>
  <c r="C156" i="46"/>
  <c r="C156" i="44" s="1"/>
  <c r="P177" i="44"/>
  <c r="D187" i="44"/>
  <c r="U196" i="44"/>
  <c r="AU204" i="44"/>
  <c r="BF168" i="44"/>
  <c r="AL174" i="44"/>
  <c r="AS181" i="44"/>
  <c r="T185" i="44"/>
  <c r="T187" i="44"/>
  <c r="AY200" i="44"/>
  <c r="C175" i="46"/>
  <c r="C175" i="44" s="1"/>
  <c r="BI106" i="44"/>
  <c r="V167" i="44"/>
  <c r="BJ179" i="44"/>
  <c r="AH180" i="44"/>
  <c r="U183" i="44"/>
  <c r="AR189" i="44"/>
  <c r="AI191" i="44"/>
  <c r="BQ194" i="44"/>
  <c r="E198" i="44"/>
  <c r="AK198" i="44"/>
  <c r="AE199" i="44"/>
  <c r="G204" i="44"/>
  <c r="BK204" i="44"/>
  <c r="U206" i="44"/>
  <c r="AS206" i="44"/>
  <c r="AN160" i="44"/>
  <c r="J180" i="44"/>
  <c r="E181" i="44"/>
  <c r="AJ185" i="44"/>
  <c r="BD186" i="44"/>
  <c r="U201" i="44"/>
  <c r="S203" i="44"/>
  <c r="BG203" i="44"/>
  <c r="AG205" i="44"/>
  <c r="A168" i="44"/>
  <c r="N164" i="44"/>
  <c r="AE170" i="44"/>
  <c r="V174" i="44"/>
  <c r="J178" i="44"/>
  <c r="Y184" i="44"/>
  <c r="BP185" i="44"/>
  <c r="BA196" i="44"/>
  <c r="Y197" i="44"/>
  <c r="U198" i="44"/>
  <c r="AI200" i="44"/>
  <c r="I205" i="44"/>
  <c r="E63" i="44"/>
  <c r="BE97" i="44"/>
  <c r="AJ111" i="44"/>
  <c r="BD114" i="44"/>
  <c r="X121" i="44"/>
  <c r="BA125" i="44"/>
  <c r="AS127" i="44"/>
  <c r="AU129" i="44"/>
  <c r="J132" i="44"/>
  <c r="W134" i="44"/>
  <c r="AN135" i="44"/>
  <c r="AE137" i="44"/>
  <c r="Q138" i="44"/>
  <c r="AC139" i="44"/>
  <c r="BI139" i="44"/>
  <c r="AW140" i="44"/>
  <c r="AP141" i="44"/>
  <c r="N142" i="44"/>
  <c r="BH143" i="44"/>
  <c r="J163" i="44"/>
  <c r="S169" i="44"/>
  <c r="AY171" i="44"/>
  <c r="AY173" i="44"/>
  <c r="Z175" i="44"/>
  <c r="I184" i="44"/>
  <c r="AB189" i="44"/>
  <c r="S191" i="44"/>
  <c r="AL192" i="44"/>
  <c r="Q195" i="44"/>
  <c r="AS201" i="44"/>
  <c r="BI201" i="44"/>
  <c r="I202" i="44"/>
  <c r="Y202" i="44"/>
  <c r="AO202" i="44"/>
  <c r="BE202" i="44"/>
  <c r="W204" i="44"/>
  <c r="BQ206" i="44"/>
  <c r="AA138" i="44"/>
  <c r="AI171" i="44"/>
  <c r="W172" i="44"/>
  <c r="AH178" i="44"/>
  <c r="F179" i="44"/>
  <c r="V179" i="44"/>
  <c r="AS183" i="44"/>
  <c r="AQ191" i="44"/>
  <c r="E194" i="44"/>
  <c r="BM195" i="44"/>
  <c r="M196" i="44"/>
  <c r="AC196" i="44"/>
  <c r="AS196" i="44"/>
  <c r="AW197" i="44"/>
  <c r="BM197" i="44"/>
  <c r="BC204" i="44"/>
  <c r="BI206" i="44"/>
  <c r="G144" i="44"/>
  <c r="BD158" i="44"/>
  <c r="BF161" i="44"/>
  <c r="BF163" i="44"/>
  <c r="BG171" i="44"/>
  <c r="S173" i="44"/>
  <c r="AH175" i="44"/>
  <c r="BF178" i="44"/>
  <c r="T189" i="44"/>
  <c r="AH193" i="44"/>
  <c r="AC198" i="44"/>
  <c r="AS198" i="44"/>
  <c r="BI198" i="44"/>
  <c r="Q202" i="44"/>
  <c r="AA203" i="44"/>
  <c r="AQ203" i="44"/>
  <c r="O204" i="44"/>
  <c r="AE204" i="44"/>
  <c r="BE205" i="44"/>
  <c r="AC206" i="44"/>
  <c r="BA206" i="44"/>
  <c r="BM29" i="46"/>
  <c r="N110" i="44"/>
  <c r="BK29" i="46"/>
  <c r="BJ29" i="46"/>
  <c r="AY207" i="44"/>
  <c r="BO29" i="46"/>
  <c r="AK92" i="44"/>
  <c r="AZ103" i="44"/>
  <c r="AR109" i="44"/>
  <c r="AK115" i="44"/>
  <c r="L117" i="44"/>
  <c r="AW121" i="44"/>
  <c r="AL123" i="44"/>
  <c r="AF129" i="44"/>
  <c r="Z155" i="44"/>
  <c r="AD163" i="44"/>
  <c r="Z164" i="44"/>
  <c r="AM171" i="44"/>
  <c r="BN174" i="44"/>
  <c r="N178" i="44"/>
  <c r="AD178" i="44"/>
  <c r="I181" i="44"/>
  <c r="E184" i="44"/>
  <c r="AK184" i="44"/>
  <c r="BN89" i="46"/>
  <c r="F68" i="44"/>
  <c r="BA92" i="44"/>
  <c r="AU100" i="44"/>
  <c r="BK94" i="44"/>
  <c r="AQ108" i="44"/>
  <c r="AK96" i="44"/>
  <c r="BL102" i="44"/>
  <c r="BL118" i="44"/>
  <c r="BA122" i="44"/>
  <c r="Z124" i="44"/>
  <c r="BG134" i="44"/>
  <c r="AF152" i="44"/>
  <c r="AW170" i="44"/>
  <c r="F176" i="44"/>
  <c r="AJ149" i="44"/>
  <c r="H192" i="44"/>
  <c r="U191" i="44"/>
  <c r="AA195" i="44"/>
  <c r="Z131" i="44"/>
  <c r="BA138" i="44"/>
  <c r="BH149" i="44"/>
  <c r="AC169" i="44"/>
  <c r="BA173" i="44"/>
  <c r="D178" i="44"/>
  <c r="BH180" i="44"/>
  <c r="AT187" i="44"/>
  <c r="E191" i="44"/>
  <c r="AM206" i="44"/>
  <c r="S55" i="44"/>
  <c r="L125" i="44"/>
  <c r="F129" i="44"/>
  <c r="AP130" i="44"/>
  <c r="AN155" i="44"/>
  <c r="AK173" i="44"/>
  <c r="BF177" i="44"/>
  <c r="V187" i="44"/>
  <c r="BE190" i="44"/>
  <c r="AM194" i="44"/>
  <c r="BC194" i="44"/>
  <c r="Q204" i="44"/>
  <c r="G206" i="44"/>
  <c r="BK89" i="46"/>
  <c r="AJ135" i="44"/>
  <c r="AA137" i="44"/>
  <c r="AX142" i="44"/>
  <c r="BP151" i="44"/>
  <c r="AZ163" i="44"/>
  <c r="AB180" i="44"/>
  <c r="AU183" i="44"/>
  <c r="J186" i="44"/>
  <c r="A160" i="44"/>
  <c r="D168" i="44"/>
  <c r="U173" i="44"/>
  <c r="AT189" i="44"/>
  <c r="U200" i="44"/>
  <c r="BH147" i="44"/>
  <c r="BD162" i="44"/>
  <c r="AZ193" i="44"/>
  <c r="AU201" i="44"/>
  <c r="AE206" i="44"/>
  <c r="H113" i="44"/>
  <c r="AE201" i="44"/>
  <c r="AA129" i="44"/>
  <c r="M138" i="44"/>
  <c r="AB147" i="44"/>
  <c r="BE170" i="44"/>
  <c r="BO184" i="44"/>
  <c r="S195" i="44"/>
  <c r="BQ200" i="44"/>
  <c r="I204" i="44"/>
  <c r="C142" i="46"/>
  <c r="C142" i="44" s="1"/>
  <c r="H115" i="44"/>
  <c r="R133" i="44"/>
  <c r="Z142" i="44"/>
  <c r="BA145" i="44"/>
  <c r="D151" i="44"/>
  <c r="AJ153" i="44"/>
  <c r="AK154" i="44"/>
  <c r="T156" i="44"/>
  <c r="E169" i="44"/>
  <c r="U169" i="44"/>
  <c r="I170" i="44"/>
  <c r="AO170" i="44"/>
  <c r="M173" i="44"/>
  <c r="L175" i="44"/>
  <c r="AB175" i="44"/>
  <c r="AR175" i="44"/>
  <c r="AX177" i="44"/>
  <c r="AV179" i="44"/>
  <c r="BL179" i="44"/>
  <c r="L180" i="44"/>
  <c r="AA182" i="44"/>
  <c r="AX188" i="44"/>
  <c r="BD192" i="44"/>
  <c r="BG195" i="44"/>
  <c r="K197" i="44"/>
  <c r="BM199" i="44"/>
  <c r="AK200" i="44"/>
  <c r="BA200" i="44"/>
  <c r="BK201" i="44"/>
  <c r="K202" i="44"/>
  <c r="AY202" i="44"/>
  <c r="BK206" i="44"/>
  <c r="BJ89" i="46"/>
  <c r="A177" i="44"/>
  <c r="AG165" i="44"/>
  <c r="AU181" i="44"/>
  <c r="N132" i="44"/>
  <c r="BA143" i="44"/>
  <c r="BJ185" i="44"/>
  <c r="BE204" i="44"/>
  <c r="T135" i="44"/>
  <c r="BJ141" i="44"/>
  <c r="T149" i="44"/>
  <c r="AT176" i="44"/>
  <c r="AH177" i="44"/>
  <c r="BC181" i="44"/>
  <c r="AY182" i="44"/>
  <c r="AY184" i="44"/>
  <c r="AL185" i="44"/>
  <c r="AP186" i="44"/>
  <c r="AD187" i="44"/>
  <c r="Z188" i="44"/>
  <c r="BN188" i="44"/>
  <c r="AN192" i="44"/>
  <c r="AI195" i="44"/>
  <c r="AU196" i="44"/>
  <c r="AU198" i="44"/>
  <c r="M200" i="44"/>
  <c r="W206" i="44"/>
  <c r="AM136" i="44"/>
  <c r="AB163" i="44"/>
  <c r="AR180" i="44"/>
  <c r="BK183" i="44"/>
  <c r="I190" i="44"/>
  <c r="BO195" i="44"/>
  <c r="AW199" i="44"/>
  <c r="M203" i="44"/>
  <c r="A188" i="44"/>
  <c r="AJ193" i="44"/>
  <c r="BC196" i="44"/>
  <c r="C186" i="46"/>
  <c r="C186" i="44" s="1"/>
  <c r="BJ108" i="44"/>
  <c r="F141" i="44"/>
  <c r="M143" i="44"/>
  <c r="BM144" i="44"/>
  <c r="AG146" i="44"/>
  <c r="BP110" i="44"/>
  <c r="AV115" i="44"/>
  <c r="BL155" i="44"/>
  <c r="L178" i="44"/>
  <c r="AR178" i="44"/>
  <c r="AP188" i="44"/>
  <c r="P192" i="44"/>
  <c r="G196" i="44"/>
  <c r="W198" i="44"/>
  <c r="BK198" i="44"/>
  <c r="I199" i="44"/>
  <c r="Y199" i="44"/>
  <c r="AO199" i="44"/>
  <c r="W201" i="44"/>
  <c r="AM201" i="44"/>
  <c r="BQ203" i="44"/>
  <c r="Y204" i="44"/>
  <c r="AW204" i="44"/>
  <c r="S205" i="44"/>
  <c r="AQ205" i="44"/>
  <c r="BL89" i="46"/>
  <c r="AO190" i="44"/>
  <c r="S202" i="44"/>
  <c r="Y101" i="44"/>
  <c r="AA116" i="44"/>
  <c r="AW139" i="44"/>
  <c r="AN162" i="44"/>
  <c r="BD164" i="44"/>
  <c r="Y170" i="44"/>
  <c r="AE196" i="44"/>
  <c r="AE198" i="44"/>
  <c r="BA203" i="44"/>
  <c r="AG204" i="44"/>
  <c r="AA134" i="44"/>
  <c r="AS140" i="44"/>
  <c r="AC145" i="44"/>
  <c r="AF148" i="44"/>
  <c r="AN150" i="44"/>
  <c r="AO165" i="44"/>
  <c r="Y172" i="44"/>
  <c r="BN177" i="44"/>
  <c r="BB99" i="44"/>
  <c r="AJ114" i="44"/>
  <c r="AL132" i="44"/>
  <c r="AK138" i="44"/>
  <c r="T163" i="44"/>
  <c r="AV164" i="44"/>
  <c r="BL164" i="44"/>
  <c r="I165" i="44"/>
  <c r="M169" i="44"/>
  <c r="AN174" i="44"/>
  <c r="V176" i="44"/>
  <c r="BD179" i="44"/>
  <c r="G181" i="44"/>
  <c r="G183" i="44"/>
  <c r="R188" i="44"/>
  <c r="AK191" i="44"/>
  <c r="AF192" i="44"/>
  <c r="AY195" i="44"/>
  <c r="AY197" i="44"/>
  <c r="BE199" i="44"/>
  <c r="E200" i="44"/>
  <c r="AC200" i="44"/>
  <c r="AA202" i="44"/>
  <c r="AU206" i="44"/>
  <c r="BM89" i="46"/>
  <c r="L105" i="44"/>
  <c r="AH107" i="46"/>
  <c r="AH107" i="44"/>
  <c r="V108" i="46"/>
  <c r="V108" i="44"/>
  <c r="BH114" i="46"/>
  <c r="BH114" i="44"/>
  <c r="AQ116" i="46"/>
  <c r="AQ116" i="44"/>
  <c r="I127" i="46"/>
  <c r="I127" i="44"/>
  <c r="S129" i="46"/>
  <c r="S129" i="44"/>
  <c r="AY129" i="46"/>
  <c r="AY129" i="44"/>
  <c r="AE130" i="46"/>
  <c r="AE130" i="44"/>
  <c r="AU130" i="46"/>
  <c r="AU130" i="44"/>
  <c r="AH131" i="46"/>
  <c r="AH131" i="44"/>
  <c r="BF133" i="46"/>
  <c r="BF133" i="44"/>
  <c r="E138" i="46"/>
  <c r="E138" i="44"/>
  <c r="M140" i="46"/>
  <c r="M140" i="44"/>
  <c r="AK143" i="46"/>
  <c r="AK143" i="44"/>
  <c r="AV148" i="46"/>
  <c r="AV148" i="44"/>
  <c r="D149" i="46"/>
  <c r="D149" i="44"/>
  <c r="L149" i="46"/>
  <c r="L149" i="44"/>
  <c r="P150" i="46"/>
  <c r="P150" i="44"/>
  <c r="BD150" i="46"/>
  <c r="BD150" i="44"/>
  <c r="AZ151" i="46"/>
  <c r="AZ151" i="44"/>
  <c r="AN152" i="46"/>
  <c r="AN152" i="44"/>
  <c r="BD152" i="46"/>
  <c r="BD152" i="44"/>
  <c r="AB153" i="46"/>
  <c r="AB153" i="44"/>
  <c r="AV155" i="46"/>
  <c r="AV155" i="44"/>
  <c r="AL159" i="46"/>
  <c r="AL159" i="44"/>
  <c r="BB159" i="46"/>
  <c r="BB159" i="44"/>
  <c r="AF162" i="46"/>
  <c r="AF162" i="44"/>
  <c r="L163" i="46"/>
  <c r="L163" i="44"/>
  <c r="AR163" i="46"/>
  <c r="AR163" i="44"/>
  <c r="P164" i="46"/>
  <c r="P164" i="44"/>
  <c r="X164" i="46"/>
  <c r="X164" i="44"/>
  <c r="Y165" i="46"/>
  <c r="Y165" i="44"/>
  <c r="AG170" i="46"/>
  <c r="AG170" i="44"/>
  <c r="BM170" i="46"/>
  <c r="BM170" i="44"/>
  <c r="E171" i="46"/>
  <c r="E171" i="44"/>
  <c r="M171" i="46"/>
  <c r="M171" i="44"/>
  <c r="AK171" i="46"/>
  <c r="AK171" i="44"/>
  <c r="AS171" i="46"/>
  <c r="AS171" i="44"/>
  <c r="BA171" i="46"/>
  <c r="BA171" i="44"/>
  <c r="AG172" i="46"/>
  <c r="AG172" i="44"/>
  <c r="AW172" i="46"/>
  <c r="AW172" i="44"/>
  <c r="BM172" i="46"/>
  <c r="BM172" i="44"/>
  <c r="BQ173" i="46"/>
  <c r="BQ173" i="44"/>
  <c r="H174" i="46"/>
  <c r="H174" i="44"/>
  <c r="X174" i="46"/>
  <c r="X174" i="44"/>
  <c r="BL174" i="46"/>
  <c r="BL174" i="44"/>
  <c r="T175" i="46"/>
  <c r="T175" i="44"/>
  <c r="AJ175" i="46"/>
  <c r="AJ175" i="44"/>
  <c r="AD176" i="46"/>
  <c r="AD176" i="44"/>
  <c r="BB176" i="46"/>
  <c r="BB176" i="44"/>
  <c r="BJ176" i="46"/>
  <c r="BJ176" i="44"/>
  <c r="J177" i="46"/>
  <c r="J177" i="44"/>
  <c r="R177" i="46"/>
  <c r="R177" i="44"/>
  <c r="T178" i="46"/>
  <c r="T178" i="44"/>
  <c r="AB178" i="46"/>
  <c r="AB178" i="44"/>
  <c r="AJ178" i="46"/>
  <c r="AJ178" i="44"/>
  <c r="BH178" i="46"/>
  <c r="BH178" i="44"/>
  <c r="BP178" i="46"/>
  <c r="BP178" i="44"/>
  <c r="H179" i="46"/>
  <c r="H179" i="44"/>
  <c r="X179" i="46"/>
  <c r="X179" i="44"/>
  <c r="AN179" i="46"/>
  <c r="AN179" i="44"/>
  <c r="D180" i="46"/>
  <c r="D180" i="44"/>
  <c r="T180" i="46"/>
  <c r="T180" i="44"/>
  <c r="AJ180" i="46"/>
  <c r="AJ180" i="44"/>
  <c r="AZ180" i="46"/>
  <c r="AZ180" i="44"/>
  <c r="BP180" i="46"/>
  <c r="BP180" i="44"/>
  <c r="O181" i="46"/>
  <c r="O181" i="44"/>
  <c r="AE181" i="46"/>
  <c r="AE181" i="44"/>
  <c r="BK181" i="46"/>
  <c r="BK181" i="44"/>
  <c r="K182" i="46"/>
  <c r="K182" i="44"/>
  <c r="AI182" i="46"/>
  <c r="AI182" i="44"/>
  <c r="BO182" i="46"/>
  <c r="BO182" i="44"/>
  <c r="O183" i="46"/>
  <c r="O183" i="44"/>
  <c r="W183" i="46"/>
  <c r="W183" i="44"/>
  <c r="AE183" i="46"/>
  <c r="AE183" i="44"/>
  <c r="AM183" i="46"/>
  <c r="AM183" i="44"/>
  <c r="BC183" i="46"/>
  <c r="BC183" i="44"/>
  <c r="K184" i="46"/>
  <c r="K184" i="44"/>
  <c r="S184" i="46"/>
  <c r="S184" i="44"/>
  <c r="AQ184" i="46"/>
  <c r="AQ184" i="44"/>
  <c r="F185" i="46"/>
  <c r="F185" i="44"/>
  <c r="N185" i="46"/>
  <c r="N185" i="44"/>
  <c r="V185" i="46"/>
  <c r="V185" i="44"/>
  <c r="AD185" i="46"/>
  <c r="AD185" i="44"/>
  <c r="AT185" i="46"/>
  <c r="AT185" i="44"/>
  <c r="BB185" i="46"/>
  <c r="BB185" i="44"/>
  <c r="R186" i="46"/>
  <c r="R186" i="44"/>
  <c r="Z186" i="46"/>
  <c r="Z186" i="44"/>
  <c r="AX186" i="46"/>
  <c r="AX186" i="44"/>
  <c r="F187" i="46"/>
  <c r="F187" i="44"/>
  <c r="AL187" i="46"/>
  <c r="AL187" i="44"/>
  <c r="BB187" i="46"/>
  <c r="BB187" i="44"/>
  <c r="N189" i="46"/>
  <c r="N189" i="44"/>
  <c r="AD189" i="46"/>
  <c r="AD189" i="44"/>
  <c r="AL189" i="46"/>
  <c r="AL189" i="44"/>
  <c r="BB189" i="46"/>
  <c r="BB189" i="44"/>
  <c r="A190" i="44"/>
  <c r="C190" i="46"/>
  <c r="C190" i="44" s="1"/>
  <c r="Q190" i="46"/>
  <c r="Q190" i="44"/>
  <c r="AG190" i="46"/>
  <c r="AG190" i="44"/>
  <c r="BM190" i="46"/>
  <c r="BM190" i="44"/>
  <c r="AC191" i="46"/>
  <c r="AC191" i="44"/>
  <c r="BA191" i="46"/>
  <c r="BA191" i="44"/>
  <c r="BQ191" i="46"/>
  <c r="BQ191" i="44"/>
  <c r="D193" i="46"/>
  <c r="D193" i="44"/>
  <c r="T193" i="46"/>
  <c r="T193" i="44"/>
  <c r="AB193" i="46"/>
  <c r="AB193" i="44"/>
  <c r="AR193" i="46"/>
  <c r="AR193" i="44"/>
  <c r="BH193" i="46"/>
  <c r="BH193" i="44"/>
  <c r="G194" i="46"/>
  <c r="G194" i="44"/>
  <c r="W194" i="46"/>
  <c r="W194" i="44"/>
  <c r="AE194" i="46"/>
  <c r="AE194" i="44"/>
  <c r="AU194" i="46"/>
  <c r="AU194" i="44"/>
  <c r="BK194" i="46"/>
  <c r="BK194" i="44"/>
  <c r="K195" i="46"/>
  <c r="K195" i="44"/>
  <c r="AY98" i="46"/>
  <c r="AY98" i="44"/>
  <c r="BB108" i="46"/>
  <c r="BB108" i="44"/>
  <c r="AB112" i="46"/>
  <c r="AB112" i="44"/>
  <c r="AV113" i="46"/>
  <c r="AV113" i="44"/>
  <c r="AI116" i="46"/>
  <c r="AI116" i="44"/>
  <c r="BK117" i="46"/>
  <c r="BK117" i="44"/>
  <c r="AW127" i="46"/>
  <c r="AW127" i="44"/>
  <c r="BN131" i="46"/>
  <c r="BN131" i="44"/>
  <c r="AC138" i="46"/>
  <c r="AC138" i="44"/>
  <c r="AD141" i="46"/>
  <c r="AD141" i="44"/>
  <c r="E143" i="46"/>
  <c r="E143" i="44"/>
  <c r="BQ145" i="46"/>
  <c r="BQ145" i="44"/>
  <c r="AO146" i="46"/>
  <c r="AO146" i="44"/>
  <c r="BE146" i="46"/>
  <c r="BE146" i="44"/>
  <c r="BM146" i="46"/>
  <c r="BM146" i="44"/>
  <c r="L147" i="46"/>
  <c r="L147" i="44"/>
  <c r="T147" i="46"/>
  <c r="T147" i="44"/>
  <c r="H148" i="46"/>
  <c r="H148" i="44"/>
  <c r="X148" i="46"/>
  <c r="X148" i="44"/>
  <c r="AF150" i="46"/>
  <c r="AF150" i="44"/>
  <c r="AZ153" i="46"/>
  <c r="AZ153" i="44"/>
  <c r="BP153" i="46"/>
  <c r="BP153" i="44"/>
  <c r="E154" i="46"/>
  <c r="E154" i="44"/>
  <c r="U154" i="46"/>
  <c r="U154" i="44"/>
  <c r="H155" i="46"/>
  <c r="H155" i="44"/>
  <c r="BJ159" i="46"/>
  <c r="BJ159" i="44"/>
  <c r="J160" i="46"/>
  <c r="J160" i="44"/>
  <c r="Z160" i="46"/>
  <c r="Z160" i="44"/>
  <c r="BH163" i="46"/>
  <c r="BH163" i="44"/>
  <c r="T168" i="46"/>
  <c r="T168" i="44"/>
  <c r="AJ168" i="46"/>
  <c r="AJ168" i="44"/>
  <c r="BP168" i="46"/>
  <c r="BP168" i="44"/>
  <c r="AK169" i="46"/>
  <c r="AK169" i="44"/>
  <c r="BA169" i="46"/>
  <c r="BA169" i="44"/>
  <c r="AY102" i="44"/>
  <c r="BQ138" i="44"/>
  <c r="AO139" i="44"/>
  <c r="BF142" i="44"/>
  <c r="U145" i="44"/>
  <c r="Q146" i="44"/>
  <c r="D147" i="44"/>
  <c r="AR156" i="44"/>
  <c r="X162" i="44"/>
  <c r="AS169" i="44"/>
  <c r="R94" i="46"/>
  <c r="R94" i="44"/>
  <c r="A105" i="27"/>
  <c r="C107" i="46"/>
  <c r="C107" i="44" s="1"/>
  <c r="X109" i="46"/>
  <c r="X109" i="44"/>
  <c r="T110" i="46"/>
  <c r="T110" i="44"/>
  <c r="AJ110" i="46"/>
  <c r="AJ110" i="44"/>
  <c r="L114" i="46"/>
  <c r="L114" i="44"/>
  <c r="W130" i="46"/>
  <c r="W130" i="44"/>
  <c r="BF131" i="46"/>
  <c r="BF131" i="44"/>
  <c r="BP135" i="46"/>
  <c r="BP135" i="44"/>
  <c r="U140" i="46"/>
  <c r="U140" i="44"/>
  <c r="BN142" i="46"/>
  <c r="BN142" i="44"/>
  <c r="BI143" i="46"/>
  <c r="BI143" i="44"/>
  <c r="Q144" i="46"/>
  <c r="Q144" i="44"/>
  <c r="Y144" i="46"/>
  <c r="Y144" i="44"/>
  <c r="AO144" i="46"/>
  <c r="AO144" i="44"/>
  <c r="AJ147" i="46"/>
  <c r="AJ147" i="44"/>
  <c r="AR147" i="46"/>
  <c r="AR147" i="44"/>
  <c r="AB149" i="46"/>
  <c r="AB149" i="44"/>
  <c r="L151" i="46"/>
  <c r="L151" i="44"/>
  <c r="T151" i="46"/>
  <c r="T151" i="44"/>
  <c r="AR151" i="46"/>
  <c r="AR151" i="44"/>
  <c r="AV152" i="46"/>
  <c r="AV152" i="44"/>
  <c r="AC154" i="46"/>
  <c r="AC154" i="44"/>
  <c r="X155" i="46"/>
  <c r="X155" i="44"/>
  <c r="AH160" i="46"/>
  <c r="AH160" i="44"/>
  <c r="AP160" i="46"/>
  <c r="AP160" i="44"/>
  <c r="H162" i="46"/>
  <c r="H162" i="44"/>
  <c r="AV162" i="46"/>
  <c r="AV162" i="44"/>
  <c r="BL162" i="46"/>
  <c r="BL162" i="44"/>
  <c r="AZ168" i="46"/>
  <c r="AZ168" i="44"/>
  <c r="J107" i="44"/>
  <c r="AS145" i="44"/>
  <c r="M154" i="44"/>
  <c r="BI154" i="44"/>
  <c r="AB156" i="44"/>
  <c r="BH175" i="44"/>
  <c r="AL176" i="44"/>
  <c r="AN111" i="44"/>
  <c r="X113" i="44"/>
  <c r="W117" i="44"/>
  <c r="BK130" i="44"/>
  <c r="AT132" i="44"/>
  <c r="S134" i="44"/>
  <c r="BG137" i="44"/>
  <c r="BM139" i="44"/>
  <c r="BQ143" i="44"/>
  <c r="E145" i="44"/>
  <c r="AV150" i="44"/>
  <c r="AJ151" i="44"/>
  <c r="P152" i="44"/>
  <c r="BL152" i="44"/>
  <c r="BH153" i="44"/>
  <c r="AS154" i="44"/>
  <c r="BQ154" i="44"/>
  <c r="BF160" i="44"/>
  <c r="AJ163" i="44"/>
  <c r="D166" i="44"/>
  <c r="AB168" i="44"/>
  <c r="BQ169" i="44"/>
  <c r="Q170" i="44"/>
  <c r="U171" i="44"/>
  <c r="BQ171" i="44"/>
  <c r="AC173" i="44"/>
  <c r="AS173" i="44"/>
  <c r="D175" i="44"/>
  <c r="N176" i="44"/>
  <c r="S182" i="44"/>
  <c r="AQ182" i="44"/>
  <c r="AI184" i="44"/>
  <c r="N187" i="44"/>
  <c r="BJ187" i="44"/>
  <c r="J188" i="44"/>
  <c r="M191" i="44"/>
  <c r="AA98" i="44"/>
  <c r="O130" i="44"/>
  <c r="AR135" i="44"/>
  <c r="U138" i="44"/>
  <c r="D156" i="44"/>
  <c r="BP156" i="44"/>
  <c r="BD174" i="44"/>
  <c r="C133" i="46"/>
  <c r="C133" i="44" s="1"/>
  <c r="AX107" i="44"/>
  <c r="AV111" i="44"/>
  <c r="AE117" i="44"/>
  <c r="BJ132" i="44"/>
  <c r="L135" i="44"/>
  <c r="AZ135" i="44"/>
  <c r="AL141" i="44"/>
  <c r="AH142" i="44"/>
  <c r="AS143" i="44"/>
  <c r="AW146" i="44"/>
  <c r="BP149" i="44"/>
  <c r="X150" i="44"/>
  <c r="AZ156" i="44"/>
  <c r="F159" i="44"/>
  <c r="V159" i="44"/>
  <c r="R160" i="44"/>
  <c r="H164" i="44"/>
  <c r="AN164" i="44"/>
  <c r="AW165" i="44"/>
  <c r="L168" i="44"/>
  <c r="Q172" i="44"/>
  <c r="BI173" i="44"/>
  <c r="P174" i="44"/>
  <c r="AF174" i="44"/>
  <c r="AV174" i="44"/>
  <c r="Z177" i="44"/>
  <c r="AP177" i="44"/>
  <c r="AF179" i="44"/>
  <c r="W181" i="44"/>
  <c r="AM181" i="44"/>
  <c r="BG182" i="44"/>
  <c r="BN186" i="44"/>
  <c r="AH188" i="44"/>
  <c r="BF188" i="44"/>
  <c r="F189" i="44"/>
  <c r="V189" i="44"/>
  <c r="AW190" i="44"/>
  <c r="AS191" i="44"/>
  <c r="BI191" i="44"/>
  <c r="X192" i="44"/>
  <c r="AV192" i="44"/>
  <c r="L193" i="44"/>
  <c r="O194" i="44"/>
  <c r="BO89" i="46"/>
  <c r="A133" i="44"/>
  <c r="A142" i="44"/>
  <c r="BL111" i="44"/>
  <c r="AB114" i="44"/>
  <c r="X115" i="44"/>
  <c r="H120" i="44"/>
  <c r="AX131" i="44"/>
  <c r="AP142" i="44"/>
  <c r="Y146" i="44"/>
  <c r="AZ147" i="44"/>
  <c r="P148" i="44"/>
  <c r="D153" i="44"/>
  <c r="BD155" i="44"/>
  <c r="L156" i="44"/>
  <c r="AJ156" i="44"/>
  <c r="BH156" i="44"/>
  <c r="AX160" i="44"/>
  <c r="BN160" i="44"/>
  <c r="D163" i="44"/>
  <c r="Q165" i="44"/>
  <c r="L166" i="44"/>
  <c r="AZ175" i="44"/>
  <c r="BP175" i="44"/>
  <c r="AZ178" i="44"/>
  <c r="AA184" i="44"/>
  <c r="BF186" i="44"/>
  <c r="BP193" i="44"/>
  <c r="BE104" i="44"/>
  <c r="AT108" i="44"/>
  <c r="AZ112" i="44"/>
  <c r="Y127" i="44"/>
  <c r="R131" i="44"/>
  <c r="J133" i="44"/>
  <c r="AP133" i="44"/>
  <c r="G136" i="44"/>
  <c r="AI137" i="44"/>
  <c r="AS138" i="44"/>
  <c r="AG139" i="44"/>
  <c r="R142" i="44"/>
  <c r="U143" i="44"/>
  <c r="BE144" i="44"/>
  <c r="M145" i="44"/>
  <c r="AK145" i="44"/>
  <c r="BL148" i="44"/>
  <c r="H150" i="44"/>
  <c r="AB151" i="44"/>
  <c r="AR153" i="44"/>
  <c r="BA154" i="44"/>
  <c r="AF155" i="44"/>
  <c r="N159" i="44"/>
  <c r="AD159" i="44"/>
  <c r="AT159" i="44"/>
  <c r="P162" i="44"/>
  <c r="AF164" i="44"/>
  <c r="BE165" i="44"/>
  <c r="BI169" i="44"/>
  <c r="AC171" i="44"/>
  <c r="BI171" i="44"/>
  <c r="I172" i="44"/>
  <c r="AO172" i="44"/>
  <c r="BE172" i="44"/>
  <c r="O196" i="46"/>
  <c r="O196" i="44"/>
  <c r="BG197" i="46"/>
  <c r="BG197" i="44"/>
  <c r="Q199" i="46"/>
  <c r="Q199" i="44"/>
  <c r="AS200" i="46"/>
  <c r="AS200" i="44"/>
  <c r="G201" i="46"/>
  <c r="G201" i="44"/>
  <c r="AI202" i="46"/>
  <c r="AI202" i="44"/>
  <c r="AS203" i="46"/>
  <c r="AS203" i="44"/>
  <c r="AY205" i="46"/>
  <c r="AY205" i="44"/>
  <c r="W196" i="44"/>
  <c r="BK196" i="44"/>
  <c r="AQ195" i="44"/>
  <c r="AM196" i="44"/>
  <c r="AA197" i="44"/>
  <c r="AQ197" i="44"/>
  <c r="BI200" i="44"/>
  <c r="BC201" i="44"/>
  <c r="BO202" i="44"/>
  <c r="AI205" i="44"/>
  <c r="BG205" i="44"/>
  <c r="O206" i="44"/>
  <c r="BC206" i="44"/>
  <c r="BH120" i="46"/>
  <c r="BH120" i="44"/>
  <c r="AJ122" i="46"/>
  <c r="AJ122" i="44"/>
  <c r="AS123" i="46"/>
  <c r="AS123" i="44"/>
  <c r="M125" i="46"/>
  <c r="M125" i="44"/>
  <c r="Q126" i="46"/>
  <c r="Q126" i="44"/>
  <c r="BB100" i="46"/>
  <c r="BB100" i="44"/>
  <c r="BP115" i="46"/>
  <c r="BP115" i="44"/>
  <c r="AW119" i="46"/>
  <c r="AW119" i="44"/>
  <c r="BN108" i="44"/>
  <c r="AV112" i="44"/>
  <c r="O116" i="44"/>
  <c r="K117" i="44"/>
  <c r="AB122" i="44"/>
  <c r="S197" i="44"/>
  <c r="G198" i="44"/>
  <c r="AG199" i="44"/>
  <c r="O201" i="44"/>
  <c r="AQ202" i="44"/>
  <c r="E203" i="44"/>
  <c r="AC203" i="44"/>
  <c r="AA205" i="44"/>
  <c r="P139" i="46"/>
  <c r="P139" i="44"/>
  <c r="Q142" i="46"/>
  <c r="Q142" i="44"/>
  <c r="BQ101" i="44"/>
  <c r="BQ141" i="44"/>
  <c r="AP86" i="44"/>
  <c r="R99" i="44"/>
  <c r="AS141" i="44"/>
  <c r="A134" i="44"/>
  <c r="O102" i="44"/>
  <c r="BF105" i="44"/>
  <c r="AH108" i="44"/>
  <c r="AV110" i="44"/>
  <c r="K112" i="44"/>
  <c r="AQ113" i="44"/>
  <c r="AN114" i="44"/>
  <c r="AM118" i="44"/>
  <c r="T120" i="44"/>
  <c r="W121" i="44"/>
  <c r="BQ123" i="44"/>
  <c r="U125" i="44"/>
  <c r="I126" i="44"/>
  <c r="AW126" i="44"/>
  <c r="AK127" i="44"/>
  <c r="Y128" i="44"/>
  <c r="BM128" i="44"/>
  <c r="AM129" i="44"/>
  <c r="Q131" i="44"/>
  <c r="AO131" i="44"/>
  <c r="AO132" i="44"/>
  <c r="N133" i="44"/>
  <c r="BB133" i="44"/>
  <c r="AE134" i="44"/>
  <c r="BD135" i="44"/>
  <c r="AH136" i="44"/>
  <c r="G137" i="44"/>
  <c r="AU137" i="44"/>
  <c r="K138" i="44"/>
  <c r="M139" i="44"/>
  <c r="I140" i="44"/>
  <c r="J141" i="44"/>
  <c r="AW141" i="44"/>
  <c r="F142" i="44"/>
  <c r="AD142" i="44"/>
  <c r="BB142" i="44"/>
  <c r="Q143" i="44"/>
  <c r="AW143" i="44"/>
  <c r="BI144" i="44"/>
  <c r="AI145" i="44"/>
  <c r="BE145" i="44"/>
  <c r="AR146" i="44"/>
  <c r="AP147" i="44"/>
  <c r="D148" i="44"/>
  <c r="AQ150" i="44"/>
  <c r="BP150" i="44"/>
  <c r="W151" i="44"/>
  <c r="AN151" i="44"/>
  <c r="D152" i="44"/>
  <c r="AY152" i="44"/>
  <c r="BO152" i="44"/>
  <c r="X153" i="44"/>
  <c r="AV153" i="44"/>
  <c r="AJ155" i="44"/>
  <c r="AA157" i="44"/>
  <c r="BN157" i="44"/>
  <c r="BQ158" i="44"/>
  <c r="AJ159" i="44"/>
  <c r="AU161" i="44"/>
  <c r="F164" i="44"/>
  <c r="D185" i="44"/>
  <c r="X186" i="44"/>
  <c r="AV186" i="44"/>
  <c r="AA191" i="44"/>
  <c r="BF193" i="44"/>
  <c r="AK194" i="44"/>
  <c r="I195" i="44"/>
  <c r="AA200" i="44"/>
  <c r="Q132" i="46"/>
  <c r="Q132" i="44"/>
  <c r="BF136" i="46"/>
  <c r="BF136" i="44"/>
  <c r="P138" i="46"/>
  <c r="P138" i="44"/>
  <c r="D144" i="46"/>
  <c r="D144" i="44"/>
  <c r="AE147" i="46"/>
  <c r="AE147" i="44"/>
  <c r="AU147" i="46"/>
  <c r="AU147" i="44"/>
  <c r="P154" i="46"/>
  <c r="P154" i="44"/>
  <c r="AM156" i="46"/>
  <c r="AM156" i="44"/>
  <c r="U158" i="46"/>
  <c r="U158" i="44"/>
  <c r="BI158" i="46"/>
  <c r="BI158" i="44"/>
  <c r="O161" i="46"/>
  <c r="O161" i="44"/>
  <c r="H169" i="46"/>
  <c r="H169" i="44"/>
  <c r="AB170" i="46"/>
  <c r="AB170" i="44"/>
  <c r="AJ172" i="46"/>
  <c r="AJ172" i="44"/>
  <c r="BE83" i="46"/>
  <c r="BF132" i="46"/>
  <c r="BF132" i="44"/>
  <c r="V133" i="46"/>
  <c r="V133" i="44"/>
  <c r="AU134" i="46"/>
  <c r="AU134" i="44"/>
  <c r="P135" i="46"/>
  <c r="P135" i="44"/>
  <c r="AV135" i="46"/>
  <c r="AV135" i="44"/>
  <c r="K136" i="46"/>
  <c r="K136" i="44"/>
  <c r="W137" i="46"/>
  <c r="W137" i="44"/>
  <c r="AO138" i="46"/>
  <c r="AO138" i="44"/>
  <c r="BQ139" i="46"/>
  <c r="BQ139" i="44"/>
  <c r="AO140" i="46"/>
  <c r="AO140" i="44"/>
  <c r="BM140" i="46"/>
  <c r="BM140" i="44"/>
  <c r="AH141" i="46"/>
  <c r="AH141" i="44"/>
  <c r="AL142" i="46"/>
  <c r="AL142" i="44"/>
  <c r="BJ142" i="46"/>
  <c r="BJ142" i="44"/>
  <c r="AC144" i="46"/>
  <c r="AC144" i="44"/>
  <c r="BA144" i="46"/>
  <c r="BA144" i="44"/>
  <c r="AW145" i="46"/>
  <c r="AW145" i="44"/>
  <c r="M146" i="46"/>
  <c r="M146" i="44"/>
  <c r="H147" i="46"/>
  <c r="H147" i="44"/>
  <c r="AR148" i="46"/>
  <c r="AR148" i="44"/>
  <c r="T150" i="46"/>
  <c r="T150" i="44"/>
  <c r="P153" i="46"/>
  <c r="P153" i="44"/>
  <c r="AG154" i="46"/>
  <c r="AG154" i="44"/>
  <c r="AR155" i="46"/>
  <c r="AR155" i="44"/>
  <c r="BP155" i="46"/>
  <c r="BP155" i="44"/>
  <c r="BD156" i="46"/>
  <c r="BD156" i="44"/>
  <c r="AL158" i="46"/>
  <c r="AL158" i="44"/>
  <c r="AP159" i="46"/>
  <c r="AP159" i="44"/>
  <c r="BF159" i="46"/>
  <c r="BF159" i="44"/>
  <c r="F160" i="46"/>
  <c r="F160" i="44"/>
  <c r="BJ160" i="46"/>
  <c r="BJ160" i="44"/>
  <c r="AN161" i="46"/>
  <c r="AN161" i="44"/>
  <c r="L162" i="46"/>
  <c r="L162" i="44"/>
  <c r="AF163" i="46"/>
  <c r="AF163" i="44"/>
  <c r="AC165" i="46"/>
  <c r="AC165" i="44"/>
  <c r="AS165" i="46"/>
  <c r="AS165" i="44"/>
  <c r="BI165" i="46"/>
  <c r="BI165" i="44"/>
  <c r="P166" i="46"/>
  <c r="P166" i="44"/>
  <c r="D167" i="46"/>
  <c r="D167" i="44"/>
  <c r="T167" i="46"/>
  <c r="T167" i="44"/>
  <c r="AJ167" i="46"/>
  <c r="AJ167" i="44"/>
  <c r="AW169" i="46"/>
  <c r="AW169" i="44"/>
  <c r="M170" i="46"/>
  <c r="M170" i="44"/>
  <c r="BA170" i="46"/>
  <c r="BA170" i="44"/>
  <c r="R156" i="46"/>
  <c r="R156" i="44"/>
  <c r="Z168" i="46"/>
  <c r="Z168" i="44"/>
  <c r="AP168" i="46"/>
  <c r="AP168" i="44"/>
  <c r="G172" i="46"/>
  <c r="G172" i="44"/>
  <c r="BK172" i="46"/>
  <c r="BK172" i="44"/>
  <c r="K173" i="46"/>
  <c r="K173" i="44"/>
  <c r="AJ176" i="46"/>
  <c r="AJ176" i="44"/>
  <c r="AN177" i="46"/>
  <c r="AN177" i="44"/>
  <c r="Q182" i="46"/>
  <c r="Q182" i="44"/>
  <c r="L187" i="46"/>
  <c r="L187" i="44"/>
  <c r="BP187" i="46"/>
  <c r="BP187" i="44"/>
  <c r="AX193" i="46"/>
  <c r="AX193" i="44"/>
  <c r="BE195" i="46"/>
  <c r="BE195" i="44"/>
  <c r="Q197" i="46"/>
  <c r="Q197" i="44"/>
  <c r="BA198" i="46"/>
  <c r="BA198" i="44"/>
  <c r="BC199" i="46"/>
  <c r="BC199" i="44"/>
  <c r="M201" i="46"/>
  <c r="M201" i="44"/>
  <c r="BM202" i="46"/>
  <c r="BM202" i="44"/>
  <c r="K203" i="46"/>
  <c r="K203" i="44"/>
  <c r="AI203" i="46"/>
  <c r="AI203" i="44"/>
  <c r="Q205" i="46"/>
  <c r="Q205" i="44"/>
  <c r="AW205" i="46"/>
  <c r="AW205" i="44"/>
  <c r="E206" i="46"/>
  <c r="E206" i="44"/>
  <c r="BQ170" i="44"/>
  <c r="L58" i="44"/>
  <c r="A110" i="44"/>
  <c r="C123" i="46"/>
  <c r="C123" i="44" s="1"/>
  <c r="C144" i="46"/>
  <c r="C144" i="44" s="1"/>
  <c r="BN207" i="46"/>
  <c r="AC180" i="44"/>
  <c r="A129" i="44"/>
  <c r="A144" i="44"/>
  <c r="A174" i="44"/>
  <c r="A192" i="44"/>
  <c r="C82" i="46"/>
  <c r="C82" i="44" s="1"/>
  <c r="C127" i="46"/>
  <c r="C127" i="44" s="1"/>
  <c r="C139" i="46"/>
  <c r="C139" i="44" s="1"/>
  <c r="L49" i="44"/>
  <c r="J190" i="44"/>
  <c r="A172" i="44"/>
  <c r="A127" i="44"/>
  <c r="A155" i="44"/>
  <c r="A201" i="44"/>
  <c r="C129" i="46"/>
  <c r="C129" i="44" s="1"/>
  <c r="C125" i="46"/>
  <c r="C125" i="44" s="1"/>
  <c r="C84" i="46"/>
  <c r="C84" i="44" s="1"/>
  <c r="BD181" i="44"/>
  <c r="E193" i="44"/>
  <c r="AV196" i="44"/>
  <c r="A63" i="44"/>
  <c r="A170" i="44"/>
  <c r="C141" i="46"/>
  <c r="C141" i="44" s="1"/>
  <c r="BC189" i="44"/>
  <c r="A125" i="44"/>
  <c r="C120" i="46"/>
  <c r="C120" i="44" s="1"/>
  <c r="AK161" i="44"/>
  <c r="C146" i="46"/>
  <c r="C146" i="44" s="1"/>
  <c r="AD143" i="44"/>
  <c r="A79" i="44"/>
  <c r="A120" i="44"/>
  <c r="A139" i="44"/>
  <c r="A146" i="44"/>
  <c r="W82" i="44"/>
  <c r="AP103" i="44"/>
  <c r="A99" i="44"/>
  <c r="Z103" i="44"/>
  <c r="P124" i="44"/>
  <c r="A138" i="44"/>
  <c r="BL84" i="44"/>
  <c r="AQ120" i="44"/>
  <c r="BK121" i="44"/>
  <c r="AB125" i="44"/>
  <c r="E133" i="44"/>
  <c r="AE135" i="44"/>
  <c r="AB139" i="44"/>
  <c r="H140" i="44"/>
  <c r="BI142" i="44"/>
  <c r="T144" i="44"/>
  <c r="BP144" i="44"/>
  <c r="BL145" i="44"/>
  <c r="BH146" i="44"/>
  <c r="O147" i="44"/>
  <c r="W149" i="44"/>
  <c r="O153" i="44"/>
  <c r="AM153" i="44"/>
  <c r="BG155" i="44"/>
  <c r="AU156" i="44"/>
  <c r="AC158" i="44"/>
  <c r="M160" i="44"/>
  <c r="O163" i="44"/>
  <c r="AE163" i="44"/>
  <c r="K164" i="44"/>
  <c r="AM94" i="44"/>
  <c r="BG99" i="44"/>
  <c r="V104" i="44"/>
  <c r="K106" i="44"/>
  <c r="BO108" i="44"/>
  <c r="D117" i="44"/>
  <c r="M120" i="44"/>
  <c r="AD127" i="44"/>
  <c r="A102" i="44"/>
  <c r="A128" i="44"/>
  <c r="C126" i="46"/>
  <c r="C126" i="44" s="1"/>
  <c r="AK90" i="44"/>
  <c r="AF98" i="44"/>
  <c r="BQ113" i="44"/>
  <c r="AS115" i="44"/>
  <c r="R119" i="44"/>
  <c r="AD123" i="44"/>
  <c r="Z126" i="44"/>
  <c r="BN126" i="44"/>
  <c r="J128" i="44"/>
  <c r="AZ130" i="44"/>
  <c r="C102" i="46"/>
  <c r="C102" i="44" s="1"/>
  <c r="AS90" i="44"/>
  <c r="AU94" i="44"/>
  <c r="AN98" i="44"/>
  <c r="AL104" i="44"/>
  <c r="AS111" i="44"/>
  <c r="BE114" i="44"/>
  <c r="H118" i="44"/>
  <c r="R124" i="44"/>
  <c r="N125" i="44"/>
  <c r="BJ125" i="44"/>
  <c r="F127" i="44"/>
  <c r="W131" i="44"/>
  <c r="AU131" i="44"/>
  <c r="BK133" i="44"/>
  <c r="AC65" i="44"/>
  <c r="Q89" i="44"/>
  <c r="BG93" i="44"/>
  <c r="AJ97" i="44"/>
  <c r="F101" i="44"/>
  <c r="Q105" i="44"/>
  <c r="BG108" i="44"/>
  <c r="AR117" i="44"/>
  <c r="F123" i="44"/>
  <c r="BB123" i="44"/>
  <c r="J126" i="44"/>
  <c r="V127" i="44"/>
  <c r="G131" i="44"/>
  <c r="BC131" i="44"/>
  <c r="O133" i="44"/>
  <c r="BE135" i="44"/>
  <c r="A126" i="44"/>
  <c r="C124" i="46"/>
  <c r="C124" i="44" s="1"/>
  <c r="G94" i="44"/>
  <c r="AY99" i="44"/>
  <c r="AG105" i="44"/>
  <c r="K108" i="44"/>
  <c r="E111" i="44"/>
  <c r="AV116" i="44"/>
  <c r="AZ117" i="44"/>
  <c r="AN118" i="44"/>
  <c r="E120" i="44"/>
  <c r="F125" i="44"/>
  <c r="BL134" i="44"/>
  <c r="BL137" i="44"/>
  <c r="V139" i="44"/>
  <c r="BN27" i="46"/>
  <c r="AN82" i="44"/>
  <c r="J102" i="44"/>
  <c r="A109" i="44"/>
  <c r="C109" i="46"/>
  <c r="C109" i="44" s="1"/>
  <c r="BK92" i="44"/>
  <c r="AN96" i="44"/>
  <c r="AX100" i="44"/>
  <c r="K102" i="44"/>
  <c r="BK103" i="44"/>
  <c r="AV105" i="44"/>
  <c r="BF107" i="44"/>
  <c r="AN109" i="44"/>
  <c r="BD111" i="44"/>
  <c r="BP112" i="44"/>
  <c r="H114" i="44"/>
  <c r="BC116" i="44"/>
  <c r="AQ117" i="44"/>
  <c r="W118" i="44"/>
  <c r="AO119" i="44"/>
  <c r="P120" i="44"/>
  <c r="BK120" i="44"/>
  <c r="D122" i="44"/>
  <c r="BM124" i="44"/>
  <c r="AK125" i="44"/>
  <c r="AH133" i="44"/>
  <c r="BN133" i="44"/>
  <c r="AQ134" i="44"/>
  <c r="AI135" i="44"/>
  <c r="BC136" i="44"/>
  <c r="S137" i="44"/>
  <c r="AY137" i="44"/>
  <c r="BI138" i="44"/>
  <c r="AC140" i="44"/>
  <c r="U141" i="44"/>
  <c r="AC143" i="44"/>
  <c r="D145" i="44"/>
  <c r="T145" i="44"/>
  <c r="BI145" i="44"/>
  <c r="P146" i="44"/>
  <c r="BD146" i="44"/>
  <c r="BD148" i="44"/>
  <c r="AZ149" i="44"/>
  <c r="BL150" i="44"/>
  <c r="S151" i="44"/>
  <c r="AI153" i="44"/>
  <c r="AA156" i="44"/>
  <c r="V157" i="44"/>
  <c r="BQ159" i="44"/>
  <c r="W162" i="44"/>
  <c r="AM162" i="44"/>
  <c r="AN165" i="44"/>
  <c r="AA166" i="44"/>
  <c r="AQ166" i="44"/>
  <c r="AF170" i="44"/>
  <c r="BQ176" i="44"/>
  <c r="AQ178" i="44"/>
  <c r="BG180" i="44"/>
  <c r="F181" i="44"/>
  <c r="J182" i="44"/>
  <c r="Z182" i="44"/>
  <c r="AP182" i="44"/>
  <c r="AT183" i="44"/>
  <c r="BN184" i="44"/>
  <c r="AG186" i="44"/>
  <c r="U187" i="44"/>
  <c r="E189" i="44"/>
  <c r="AU42" i="44"/>
  <c r="AB81" i="44"/>
  <c r="BO110" i="44"/>
  <c r="BF116" i="44"/>
  <c r="K135" i="44"/>
  <c r="BG135" i="44"/>
  <c r="AB138" i="44"/>
  <c r="D140" i="44"/>
  <c r="BD144" i="44"/>
  <c r="G150" i="44"/>
  <c r="AP118" i="44"/>
  <c r="AM122" i="44"/>
  <c r="AI114" i="44"/>
  <c r="Z134" i="44"/>
  <c r="AL136" i="44"/>
  <c r="BP104" i="44"/>
  <c r="Y106" i="44"/>
  <c r="Y93" i="44"/>
  <c r="AI109" i="44"/>
  <c r="AT116" i="44"/>
  <c r="AO93" i="44"/>
  <c r="BQ107" i="44"/>
  <c r="AF119" i="44"/>
  <c r="BK95" i="44"/>
  <c r="BE108" i="44"/>
  <c r="C119" i="46"/>
  <c r="C119" i="44" s="1"/>
  <c r="S96" i="44"/>
  <c r="BM106" i="44"/>
  <c r="AM110" i="44"/>
  <c r="AY115" i="44"/>
  <c r="AE121" i="44"/>
  <c r="AZ101" i="44"/>
  <c r="Z117" i="44"/>
  <c r="AM121" i="44"/>
  <c r="BH123" i="44"/>
  <c r="X128" i="44"/>
  <c r="G135" i="44"/>
  <c r="T139" i="44"/>
  <c r="C117" i="46"/>
  <c r="C117" i="44" s="1"/>
  <c r="BO113" i="44"/>
  <c r="A103" i="44"/>
  <c r="W112" i="44"/>
  <c r="L123" i="44"/>
  <c r="A68" i="44"/>
  <c r="AB104" i="44"/>
  <c r="AD116" i="44"/>
  <c r="AN124" i="44"/>
  <c r="AZ125" i="44"/>
  <c r="BN136" i="44"/>
  <c r="BD138" i="44"/>
  <c r="BH139" i="44"/>
  <c r="C130" i="46"/>
  <c r="C130" i="44" s="1"/>
  <c r="AS100" i="44"/>
  <c r="S113" i="44"/>
  <c r="BG115" i="44"/>
  <c r="T125" i="44"/>
  <c r="X126" i="44"/>
  <c r="BF130" i="44"/>
  <c r="AS131" i="44"/>
  <c r="AG141" i="44"/>
  <c r="BA142" i="44"/>
  <c r="AN145" i="44"/>
  <c r="AB146" i="44"/>
  <c r="A119" i="44"/>
  <c r="K90" i="44"/>
  <c r="I108" i="44"/>
  <c r="K111" i="44"/>
  <c r="K122" i="44"/>
  <c r="AM114" i="44"/>
  <c r="K72" i="44"/>
  <c r="G91" i="44"/>
  <c r="J103" i="44"/>
  <c r="BB116" i="44"/>
  <c r="BJ118" i="44"/>
  <c r="AE112" i="44"/>
  <c r="K115" i="44"/>
  <c r="AV124" i="44"/>
  <c r="BL128" i="44"/>
  <c r="Y132" i="44"/>
  <c r="N134" i="44"/>
  <c r="AP136" i="44"/>
  <c r="AR139" i="44"/>
  <c r="P140" i="44"/>
  <c r="BD145" i="44"/>
  <c r="A117" i="44"/>
  <c r="C103" i="46"/>
  <c r="C103" i="44" s="1"/>
  <c r="BM80" i="44"/>
  <c r="K92" i="44"/>
  <c r="BO96" i="44"/>
  <c r="R103" i="44"/>
  <c r="AR104" i="44"/>
  <c r="BC105" i="44"/>
  <c r="BJ110" i="44"/>
  <c r="AU112" i="44"/>
  <c r="BC114" i="44"/>
  <c r="S115" i="44"/>
  <c r="V118" i="44"/>
  <c r="P119" i="44"/>
  <c r="BL119" i="44"/>
  <c r="AA120" i="44"/>
  <c r="G121" i="44"/>
  <c r="BC121" i="44"/>
  <c r="H124" i="44"/>
  <c r="BD126" i="44"/>
  <c r="BH127" i="44"/>
  <c r="J130" i="44"/>
  <c r="BM132" i="44"/>
  <c r="Z136" i="44"/>
  <c r="AX136" i="44"/>
  <c r="F137" i="44"/>
  <c r="AD137" i="44"/>
  <c r="AF138" i="44"/>
  <c r="AK142" i="44"/>
  <c r="W145" i="44"/>
  <c r="AM147" i="44"/>
  <c r="K148" i="44"/>
  <c r="AA148" i="44"/>
  <c r="AQ148" i="44"/>
  <c r="AA150" i="44"/>
  <c r="BO150" i="44"/>
  <c r="BK151" i="44"/>
  <c r="AQ152" i="44"/>
  <c r="AN154" i="44"/>
  <c r="BD154" i="44"/>
  <c r="AX157" i="44"/>
  <c r="BI160" i="44"/>
  <c r="AE161" i="44"/>
  <c r="AB165" i="44"/>
  <c r="C136" i="46"/>
  <c r="C136" i="44" s="1"/>
  <c r="BJ147" i="44"/>
  <c r="AX96" i="44"/>
  <c r="AN141" i="44"/>
  <c r="AE154" i="44"/>
  <c r="A106" i="44"/>
  <c r="L107" i="44"/>
  <c r="P93" i="44"/>
  <c r="R120" i="44"/>
  <c r="O124" i="44"/>
  <c r="X141" i="44"/>
  <c r="AU154" i="44"/>
  <c r="C157" i="46"/>
  <c r="C157" i="44" s="1"/>
  <c r="X93" i="44"/>
  <c r="AJ107" i="44"/>
  <c r="W119" i="44"/>
  <c r="BC119" i="44"/>
  <c r="BM136" i="44"/>
  <c r="AS137" i="44"/>
  <c r="AQ144" i="44"/>
  <c r="BK145" i="44"/>
  <c r="V149" i="44"/>
  <c r="AD151" i="44"/>
  <c r="AT153" i="44"/>
  <c r="BK154" i="44"/>
  <c r="V156" i="44"/>
  <c r="BB156" i="44"/>
  <c r="AI165" i="44"/>
  <c r="BC169" i="44"/>
  <c r="AY170" i="44"/>
  <c r="A150" i="44"/>
  <c r="BD88" i="44"/>
  <c r="D131" i="44"/>
  <c r="BP131" i="44"/>
  <c r="J152" i="44"/>
  <c r="BF152" i="44"/>
  <c r="AO157" i="44"/>
  <c r="N89" i="44"/>
  <c r="Q97" i="44"/>
  <c r="AR107" i="44"/>
  <c r="AL110" i="44"/>
  <c r="BN120" i="44"/>
  <c r="AL121" i="44"/>
  <c r="AI125" i="44"/>
  <c r="AW130" i="44"/>
  <c r="AU140" i="44"/>
  <c r="AA144" i="44"/>
  <c r="AX152" i="44"/>
  <c r="D160" i="44"/>
  <c r="AP162" i="44"/>
  <c r="AH167" i="44"/>
  <c r="AE171" i="44"/>
  <c r="AE173" i="44"/>
  <c r="BJ175" i="44"/>
  <c r="Q75" i="44"/>
  <c r="K146" i="44"/>
  <c r="E129" i="44"/>
  <c r="AM143" i="44"/>
  <c r="AI146" i="44"/>
  <c r="A113" i="44"/>
  <c r="A136" i="44"/>
  <c r="C148" i="46"/>
  <c r="C148" i="44" s="1"/>
  <c r="AS98" i="44"/>
  <c r="BG70" i="44"/>
  <c r="BD93" i="44"/>
  <c r="Y117" i="44"/>
  <c r="AG130" i="44"/>
  <c r="AB133" i="44"/>
  <c r="U134" i="44"/>
  <c r="AC137" i="44"/>
  <c r="AI139" i="44"/>
  <c r="AF141" i="44"/>
  <c r="AR142" i="44"/>
  <c r="F147" i="44"/>
  <c r="N153" i="44"/>
  <c r="L158" i="44"/>
  <c r="BF162" i="44"/>
  <c r="AQ170" i="44"/>
  <c r="AU171" i="44"/>
  <c r="U98" i="44"/>
  <c r="BK138" i="44"/>
  <c r="A152" i="44"/>
  <c r="S70" i="44"/>
  <c r="J92" i="44"/>
  <c r="V95" i="44"/>
  <c r="BG123" i="44"/>
  <c r="AU138" i="44"/>
  <c r="K144" i="44"/>
  <c r="AL147" i="44"/>
  <c r="AT149" i="44"/>
  <c r="C90" i="46"/>
  <c r="C90" i="44" s="1"/>
  <c r="AM119" i="44"/>
  <c r="H141" i="44"/>
  <c r="R150" i="44"/>
  <c r="BN152" i="44"/>
  <c r="AT161" i="44"/>
  <c r="BK173" i="44"/>
  <c r="AL175" i="44"/>
  <c r="A94" i="44"/>
  <c r="A194" i="44"/>
  <c r="C94" i="46"/>
  <c r="C94" i="44" s="1"/>
  <c r="D54" i="44"/>
  <c r="AS83" i="44"/>
  <c r="AM97" i="44"/>
  <c r="BA98" i="44"/>
  <c r="R100" i="44"/>
  <c r="D107" i="44"/>
  <c r="AZ107" i="44"/>
  <c r="H109" i="44"/>
  <c r="O128" i="44"/>
  <c r="BD132" i="44"/>
  <c r="L133" i="44"/>
  <c r="BC140" i="44"/>
  <c r="BD141" i="44"/>
  <c r="W143" i="44"/>
  <c r="AM145" i="44"/>
  <c r="AP148" i="44"/>
  <c r="AH150" i="44"/>
  <c r="F151" i="44"/>
  <c r="Z152" i="44"/>
  <c r="Y157" i="44"/>
  <c r="AV159" i="44"/>
  <c r="BH160" i="44"/>
  <c r="F161" i="44"/>
  <c r="BJ161" i="44"/>
  <c r="BF164" i="44"/>
  <c r="Z167" i="44"/>
  <c r="N168" i="44"/>
  <c r="G169" i="44"/>
  <c r="BK169" i="44"/>
  <c r="G171" i="44"/>
  <c r="AN176" i="44"/>
  <c r="BN179" i="44"/>
  <c r="E182" i="44"/>
  <c r="AO183" i="44"/>
  <c r="D186" i="44"/>
  <c r="BP186" i="44"/>
  <c r="X187" i="44"/>
  <c r="AJ188" i="44"/>
  <c r="S190" i="44"/>
  <c r="W191" i="44"/>
  <c r="AO194" i="44"/>
  <c r="U195" i="44"/>
  <c r="AK197" i="44"/>
  <c r="AG201" i="44"/>
  <c r="BQ202" i="44"/>
  <c r="AA204" i="44"/>
  <c r="L48" i="44"/>
  <c r="C110" i="46"/>
  <c r="C110" i="44" s="1"/>
  <c r="A77" i="44"/>
  <c r="C149" i="46"/>
  <c r="C149" i="44" s="1"/>
  <c r="A132" i="44"/>
  <c r="A151" i="44"/>
  <c r="C116" i="46"/>
  <c r="C116" i="44" s="1"/>
  <c r="C134" i="46"/>
  <c r="C134" i="44" s="1"/>
  <c r="AS24" i="44"/>
  <c r="U65" i="44"/>
  <c r="BE75" i="44"/>
  <c r="AA85" i="44"/>
  <c r="W96" i="44"/>
  <c r="AC101" i="44"/>
  <c r="G104" i="44"/>
  <c r="Z106" i="44"/>
  <c r="AL107" i="44"/>
  <c r="BH111" i="44"/>
  <c r="AB115" i="44"/>
  <c r="AI117" i="44"/>
  <c r="AR122" i="44"/>
  <c r="BI123" i="44"/>
  <c r="Y124" i="44"/>
  <c r="E125" i="44"/>
  <c r="BE126" i="44"/>
  <c r="BA127" i="44"/>
  <c r="BE128" i="44"/>
  <c r="W129" i="44"/>
  <c r="AI130" i="44"/>
  <c r="BG130" i="44"/>
  <c r="F133" i="44"/>
  <c r="AT133" i="44"/>
  <c r="O134" i="44"/>
  <c r="AM134" i="44"/>
  <c r="AM137" i="44"/>
  <c r="AG138" i="44"/>
  <c r="BE138" i="44"/>
  <c r="BA139" i="44"/>
  <c r="Y140" i="44"/>
  <c r="V142" i="44"/>
  <c r="AG143" i="44"/>
  <c r="E144" i="44"/>
  <c r="U144" i="44"/>
  <c r="AK144" i="44"/>
  <c r="BN151" i="44"/>
  <c r="V155" i="44"/>
  <c r="BH159" i="44"/>
  <c r="AL164" i="44"/>
  <c r="BB167" i="44"/>
  <c r="AU170" i="44"/>
  <c r="AD174" i="44"/>
  <c r="BP176" i="44"/>
  <c r="BD177" i="44"/>
  <c r="AD179" i="44"/>
  <c r="BN180" i="44"/>
  <c r="AW184" i="44"/>
  <c r="AZ189" i="44"/>
  <c r="W190" i="44"/>
  <c r="AY191" i="44"/>
  <c r="AG195" i="44"/>
  <c r="A35" i="44"/>
  <c r="A84" i="44"/>
  <c r="N34" i="44"/>
  <c r="AL103" i="46"/>
  <c r="AL103" i="44"/>
  <c r="J98" i="44"/>
  <c r="BD104" i="44"/>
  <c r="BQ106" i="44"/>
  <c r="BC111" i="44"/>
  <c r="O113" i="44"/>
  <c r="AV125" i="44"/>
  <c r="AF127" i="44"/>
  <c r="Y142" i="44"/>
  <c r="BE142" i="44"/>
  <c r="AB143" i="44"/>
  <c r="AB145" i="44"/>
  <c r="BH145" i="44"/>
  <c r="AA147" i="44"/>
  <c r="AM148" i="44"/>
  <c r="S156" i="44"/>
  <c r="BC167" i="44"/>
  <c r="AO177" i="44"/>
  <c r="AI180" i="44"/>
  <c r="V181" i="44"/>
  <c r="BF184" i="44"/>
  <c r="BQ185" i="44"/>
  <c r="BA187" i="44"/>
  <c r="I188" i="44"/>
  <c r="M189" i="44"/>
  <c r="L191" i="44"/>
  <c r="AJ191" i="44"/>
  <c r="BH191" i="44"/>
  <c r="S193" i="44"/>
  <c r="Z195" i="44"/>
  <c r="BF195" i="44"/>
  <c r="N196" i="44"/>
  <c r="BJ196" i="44"/>
  <c r="J197" i="44"/>
  <c r="AH197" i="44"/>
  <c r="D200" i="44"/>
  <c r="BP200" i="44"/>
  <c r="AL201" i="44"/>
  <c r="J202" i="44"/>
  <c r="AH202" i="44"/>
  <c r="BF202" i="44"/>
  <c r="K95" i="46"/>
  <c r="K95" i="44"/>
  <c r="BI108" i="44"/>
  <c r="AY60" i="44"/>
  <c r="BI86" i="44"/>
  <c r="U93" i="44"/>
  <c r="AM115" i="44"/>
  <c r="V136" i="44"/>
  <c r="L140" i="44"/>
  <c r="L143" i="44"/>
  <c r="K147" i="44"/>
  <c r="AZ154" i="44"/>
  <c r="BQ86" i="44"/>
  <c r="G92" i="44"/>
  <c r="AN101" i="44"/>
  <c r="BO105" i="44"/>
  <c r="AQ121" i="44"/>
  <c r="AB124" i="44"/>
  <c r="X125" i="44"/>
  <c r="L126" i="44"/>
  <c r="Y131" i="44"/>
  <c r="Y133" i="44"/>
  <c r="H139" i="44"/>
  <c r="AJ140" i="44"/>
  <c r="AI151" i="44"/>
  <c r="BG151" i="44"/>
  <c r="L154" i="44"/>
  <c r="AB154" i="44"/>
  <c r="AI156" i="44"/>
  <c r="AR81" i="44"/>
  <c r="T64" i="44"/>
  <c r="M88" i="44"/>
  <c r="P90" i="44"/>
  <c r="E106" i="44"/>
  <c r="AE111" i="44"/>
  <c r="O120" i="44"/>
  <c r="AA135" i="44"/>
  <c r="AX137" i="44"/>
  <c r="D138" i="44"/>
  <c r="T138" i="44"/>
  <c r="AJ138" i="44"/>
  <c r="AF139" i="44"/>
  <c r="AZ143" i="44"/>
  <c r="BP143" i="44"/>
  <c r="BK152" i="44"/>
  <c r="AA153" i="44"/>
  <c r="AR154" i="44"/>
  <c r="AM155" i="44"/>
  <c r="BC155" i="44"/>
  <c r="BO156" i="44"/>
  <c r="AQ91" i="44"/>
  <c r="W90" i="44"/>
  <c r="S114" i="44"/>
  <c r="AQ114" i="44"/>
  <c r="BB117" i="44"/>
  <c r="Z118" i="44"/>
  <c r="AY121" i="44"/>
  <c r="AE122" i="44"/>
  <c r="H123" i="44"/>
  <c r="AJ124" i="44"/>
  <c r="H125" i="44"/>
  <c r="AW131" i="44"/>
  <c r="BE133" i="44"/>
  <c r="AY135" i="44"/>
  <c r="BH138" i="44"/>
  <c r="AQ105" i="46"/>
  <c r="AQ105" i="44"/>
  <c r="AI110" i="44"/>
  <c r="A98" i="44"/>
  <c r="BH78" i="44"/>
  <c r="G84" i="44"/>
  <c r="AH98" i="44"/>
  <c r="N103" i="44"/>
  <c r="AM111" i="44"/>
  <c r="BC120" i="44"/>
  <c r="U92" i="46"/>
  <c r="U92" i="44"/>
  <c r="BL98" i="46"/>
  <c r="BL98" i="44"/>
  <c r="AE100" i="46"/>
  <c r="AE100" i="44"/>
  <c r="J149" i="46"/>
  <c r="J149" i="44"/>
  <c r="AP149" i="46"/>
  <c r="AP149" i="44"/>
  <c r="Z153" i="46"/>
  <c r="Z153" i="44"/>
  <c r="AX102" i="46"/>
  <c r="AX102" i="44"/>
  <c r="AE113" i="46"/>
  <c r="AE113" i="44"/>
  <c r="G115" i="46"/>
  <c r="G115" i="44"/>
  <c r="AP116" i="46"/>
  <c r="AP116" i="44"/>
  <c r="BF118" i="46"/>
  <c r="BF118" i="44"/>
  <c r="BH124" i="46"/>
  <c r="BH124" i="44"/>
  <c r="AN125" i="46"/>
  <c r="AN125" i="44"/>
  <c r="AV127" i="46"/>
  <c r="AV127" i="44"/>
  <c r="AR128" i="46"/>
  <c r="AR128" i="44"/>
  <c r="AD130" i="46"/>
  <c r="AD130" i="44"/>
  <c r="AH134" i="46"/>
  <c r="AH134" i="44"/>
  <c r="Z137" i="46"/>
  <c r="Z137" i="44"/>
  <c r="AP137" i="46"/>
  <c r="AP137" i="44"/>
  <c r="BD139" i="46"/>
  <c r="BD139" i="44"/>
  <c r="BP140" i="46"/>
  <c r="BP140" i="44"/>
  <c r="AG142" i="46"/>
  <c r="AG142" i="44"/>
  <c r="AJ143" i="46"/>
  <c r="AJ143" i="44"/>
  <c r="P144" i="46"/>
  <c r="P144" i="44"/>
  <c r="BL146" i="46"/>
  <c r="BL146" i="44"/>
  <c r="AA149" i="46"/>
  <c r="AA149" i="44"/>
  <c r="AY151" i="46"/>
  <c r="AY151" i="44"/>
  <c r="BO151" i="46"/>
  <c r="BO151" i="44"/>
  <c r="W152" i="46"/>
  <c r="W152" i="44"/>
  <c r="K153" i="46"/>
  <c r="K153" i="44"/>
  <c r="AQ153" i="46"/>
  <c r="AQ153" i="44"/>
  <c r="BG153" i="46"/>
  <c r="BG153" i="44"/>
  <c r="AE155" i="46"/>
  <c r="AE155" i="44"/>
  <c r="BK155" i="46"/>
  <c r="BK155" i="44"/>
  <c r="AT157" i="46"/>
  <c r="AT157" i="44"/>
  <c r="M159" i="46"/>
  <c r="M159" i="44"/>
  <c r="BA159" i="46"/>
  <c r="BA159" i="44"/>
  <c r="I160" i="46"/>
  <c r="I160" i="44"/>
  <c r="AE162" i="46"/>
  <c r="AE162" i="44"/>
  <c r="AI163" i="46"/>
  <c r="AI163" i="44"/>
  <c r="BO163" i="46"/>
  <c r="BO163" i="44"/>
  <c r="BL165" i="46"/>
  <c r="BL165" i="44"/>
  <c r="AU167" i="46"/>
  <c r="AU167" i="44"/>
  <c r="P170" i="46"/>
  <c r="P170" i="44"/>
  <c r="AV170" i="46"/>
  <c r="AV170" i="44"/>
  <c r="BA176" i="46"/>
  <c r="BA176" i="44"/>
  <c r="Y177" i="46"/>
  <c r="Y177" i="44"/>
  <c r="W179" i="46"/>
  <c r="W179" i="44"/>
  <c r="BC179" i="46"/>
  <c r="BC179" i="44"/>
  <c r="N181" i="46"/>
  <c r="N181" i="44"/>
  <c r="BF182" i="46"/>
  <c r="BF182" i="44"/>
  <c r="F183" i="46"/>
  <c r="F183" i="44"/>
  <c r="R184" i="46"/>
  <c r="R184" i="44"/>
  <c r="AP184" i="46"/>
  <c r="AP184" i="44"/>
  <c r="E185" i="46"/>
  <c r="E185" i="44"/>
  <c r="AC185" i="46"/>
  <c r="AC185" i="44"/>
  <c r="I186" i="46"/>
  <c r="I186" i="44"/>
  <c r="E187" i="46"/>
  <c r="E187" i="44"/>
  <c r="BE188" i="46"/>
  <c r="BE188" i="44"/>
  <c r="AC189" i="46"/>
  <c r="AC189" i="44"/>
  <c r="BA189" i="46"/>
  <c r="BA189" i="44"/>
  <c r="AV190" i="46"/>
  <c r="AV190" i="44"/>
  <c r="BL190" i="46"/>
  <c r="BL190" i="44"/>
  <c r="AA193" i="46"/>
  <c r="AA193" i="44"/>
  <c r="BO193" i="46"/>
  <c r="BO193" i="44"/>
  <c r="AP195" i="46"/>
  <c r="AP195" i="44"/>
  <c r="AD196" i="46"/>
  <c r="AD196" i="44"/>
  <c r="AX197" i="46"/>
  <c r="AX197" i="44"/>
  <c r="F198" i="46"/>
  <c r="F198" i="44"/>
  <c r="AD198" i="46"/>
  <c r="AD198" i="44"/>
  <c r="BB198" i="46"/>
  <c r="BB198" i="44"/>
  <c r="AN199" i="46"/>
  <c r="AN199" i="44"/>
  <c r="BH200" i="46"/>
  <c r="BH200" i="44"/>
  <c r="AX202" i="46"/>
  <c r="AX202" i="44"/>
  <c r="AB203" i="46"/>
  <c r="AB203" i="44"/>
  <c r="AN204" i="46"/>
  <c r="AN204" i="44"/>
  <c r="AT206" i="46"/>
  <c r="AT206" i="44"/>
  <c r="M109" i="44"/>
  <c r="I110" i="44"/>
  <c r="AU165" i="44"/>
  <c r="AQ169" i="44"/>
  <c r="BH32" i="44"/>
  <c r="BM54" i="46"/>
  <c r="BN54" i="46"/>
  <c r="BJ75" i="44"/>
  <c r="A104" i="44"/>
  <c r="BF56" i="44"/>
  <c r="BE76" i="44"/>
  <c r="AB83" i="44"/>
  <c r="BE87" i="44"/>
  <c r="BG91" i="44"/>
  <c r="Q94" i="44"/>
  <c r="AC99" i="44"/>
  <c r="AV101" i="44"/>
  <c r="AC106" i="44"/>
  <c r="E108" i="44"/>
  <c r="BC109" i="44"/>
  <c r="AE115" i="44"/>
  <c r="BJ115" i="44"/>
  <c r="AX116" i="44"/>
  <c r="N117" i="44"/>
  <c r="AT117" i="44"/>
  <c r="G122" i="44"/>
  <c r="T124" i="44"/>
  <c r="AZ126" i="44"/>
  <c r="BL127" i="44"/>
  <c r="BJ130" i="44"/>
  <c r="Q133" i="44"/>
  <c r="BO54" i="46"/>
  <c r="AK13" i="44"/>
  <c r="AX67" i="44"/>
  <c r="AE74" i="44"/>
  <c r="Z79" i="44"/>
  <c r="AU74" i="44"/>
  <c r="AT87" i="44"/>
  <c r="BO103" i="44"/>
  <c r="AZ109" i="44"/>
  <c r="AG81" i="44"/>
  <c r="AM102" i="44"/>
  <c r="A95" i="44"/>
  <c r="AE60" i="44"/>
  <c r="AY97" i="44"/>
  <c r="AP99" i="44"/>
  <c r="AI103" i="44"/>
  <c r="BP113" i="44"/>
  <c r="T115" i="44"/>
  <c r="BK116" i="44"/>
  <c r="AE118" i="44"/>
  <c r="I119" i="44"/>
  <c r="AJ120" i="44"/>
  <c r="AC123" i="44"/>
  <c r="AO124" i="44"/>
  <c r="AC125" i="44"/>
  <c r="J108" i="44"/>
  <c r="L109" i="44"/>
  <c r="A101" i="44"/>
  <c r="C108" i="46"/>
  <c r="C108" i="44" s="1"/>
  <c r="AL76" i="44"/>
  <c r="Z86" i="44"/>
  <c r="AF105" i="44"/>
  <c r="BP109" i="44"/>
  <c r="W116" i="44"/>
  <c r="BJ109" i="44"/>
  <c r="AD162" i="44"/>
  <c r="R163" i="44"/>
  <c r="BB152" i="44"/>
  <c r="AY154" i="44"/>
  <c r="O165" i="44"/>
  <c r="V72" i="44"/>
  <c r="BM98" i="44"/>
  <c r="AB108" i="44"/>
  <c r="R121" i="44"/>
  <c r="F148" i="44"/>
  <c r="H158" i="44"/>
  <c r="L159" i="44"/>
  <c r="AT174" i="44"/>
  <c r="AL179" i="44"/>
  <c r="Y182" i="44"/>
  <c r="AK183" i="44"/>
  <c r="BI183" i="44"/>
  <c r="BE184" i="44"/>
  <c r="AT113" i="44"/>
  <c r="BM137" i="44"/>
  <c r="BN156" i="44"/>
  <c r="Q14" i="44"/>
  <c r="AZ132" i="44"/>
  <c r="AG137" i="44"/>
  <c r="BA157" i="44"/>
  <c r="X158" i="44"/>
  <c r="R166" i="44"/>
  <c r="AQ173" i="44"/>
  <c r="BN175" i="44"/>
  <c r="BB179" i="44"/>
  <c r="BP55" i="44"/>
  <c r="AC77" i="44"/>
  <c r="AH85" i="44"/>
  <c r="O127" i="44"/>
  <c r="P131" i="44"/>
  <c r="BG138" i="44"/>
  <c r="AE139" i="44"/>
  <c r="D141" i="44"/>
  <c r="BF149" i="44"/>
  <c r="AT152" i="44"/>
  <c r="H160" i="44"/>
  <c r="AF160" i="44"/>
  <c r="F162" i="44"/>
  <c r="V162" i="44"/>
  <c r="AX163" i="44"/>
  <c r="BJ164" i="44"/>
  <c r="BC165" i="44"/>
  <c r="BN166" i="44"/>
  <c r="BN168" i="44"/>
  <c r="AA169" i="44"/>
  <c r="W170" i="44"/>
  <c r="F174" i="44"/>
  <c r="X177" i="44"/>
  <c r="AV177" i="44"/>
  <c r="R178" i="44"/>
  <c r="AP178" i="44"/>
  <c r="N179" i="44"/>
  <c r="M181" i="44"/>
  <c r="AO182" i="44"/>
  <c r="M183" i="44"/>
  <c r="AZ185" i="44"/>
  <c r="H186" i="44"/>
  <c r="AN186" i="44"/>
  <c r="G190" i="44"/>
  <c r="AE190" i="44"/>
  <c r="BC190" i="44"/>
  <c r="V192" i="44"/>
  <c r="R193" i="44"/>
  <c r="AP193" i="44"/>
  <c r="BN193" i="44"/>
  <c r="M194" i="44"/>
  <c r="AG197" i="44"/>
  <c r="BE197" i="44"/>
  <c r="M198" i="44"/>
  <c r="A114" i="44"/>
  <c r="R56" i="44"/>
  <c r="V111" i="44"/>
  <c r="Y118" i="44"/>
  <c r="AB132" i="44"/>
  <c r="BF156" i="44"/>
  <c r="E157" i="44"/>
  <c r="BL158" i="44"/>
  <c r="AP161" i="44"/>
  <c r="AX166" i="44"/>
  <c r="N167" i="44"/>
  <c r="J95" i="44"/>
  <c r="BQ97" i="44"/>
  <c r="AO102" i="44"/>
  <c r="BG154" i="44"/>
  <c r="AL155" i="44"/>
  <c r="C114" i="46"/>
  <c r="C114" i="44" s="1"/>
  <c r="A121" i="44"/>
  <c r="BG83" i="44"/>
  <c r="R110" i="44"/>
  <c r="AL111" i="44"/>
  <c r="AO129" i="44"/>
  <c r="BD131" i="44"/>
  <c r="BG140" i="44"/>
  <c r="AA143" i="44"/>
  <c r="N162" i="44"/>
  <c r="F167" i="44"/>
  <c r="BJ64" i="44"/>
  <c r="BN90" i="44"/>
  <c r="W22" i="44"/>
  <c r="F85" i="44"/>
  <c r="BF45" i="44"/>
  <c r="AZ76" i="44"/>
  <c r="V89" i="44"/>
  <c r="A86" i="44"/>
  <c r="A111" i="44"/>
  <c r="A122" i="44"/>
  <c r="C77" i="46"/>
  <c r="C77" i="44" s="1"/>
  <c r="AC31" i="44"/>
  <c r="W54" i="44"/>
  <c r="AU61" i="44"/>
  <c r="Q70" i="44"/>
  <c r="O75" i="44"/>
  <c r="AT82" i="44"/>
  <c r="H88" i="44"/>
  <c r="AD91" i="44"/>
  <c r="Z92" i="44"/>
  <c r="AF93" i="44"/>
  <c r="AC100" i="44"/>
  <c r="BI107" i="44"/>
  <c r="AA109" i="44"/>
  <c r="AE110" i="44"/>
  <c r="BK110" i="44"/>
  <c r="G114" i="44"/>
  <c r="G119" i="44"/>
  <c r="AN119" i="44"/>
  <c r="Z120" i="44"/>
  <c r="BG120" i="44"/>
  <c r="AA122" i="44"/>
  <c r="BG122" i="44"/>
  <c r="AU124" i="44"/>
  <c r="AY127" i="44"/>
  <c r="AK134" i="44"/>
  <c r="AT135" i="44"/>
  <c r="AM138" i="44"/>
  <c r="C88" i="46"/>
  <c r="C88" i="44" s="1"/>
  <c r="AA75" i="44"/>
  <c r="J79" i="44"/>
  <c r="K60" i="44"/>
  <c r="C78" i="46"/>
  <c r="C78" i="44" s="1"/>
  <c r="D73" i="44"/>
  <c r="BE80" i="44"/>
  <c r="Y104" i="46"/>
  <c r="Y104" i="44"/>
  <c r="C105" i="46"/>
  <c r="C105" i="44" s="1"/>
  <c r="BQ65" i="44"/>
  <c r="R74" i="44"/>
  <c r="V76" i="44"/>
  <c r="X85" i="44"/>
  <c r="AG89" i="44"/>
  <c r="BI90" i="44"/>
  <c r="AW95" i="44"/>
  <c r="L97" i="44"/>
  <c r="AQ99" i="44"/>
  <c r="AF102" i="44"/>
  <c r="BK107" i="44"/>
  <c r="AA108" i="44"/>
  <c r="U109" i="44"/>
  <c r="AW110" i="44"/>
  <c r="BA111" i="44"/>
  <c r="Y112" i="44"/>
  <c r="E113" i="44"/>
  <c r="AS113" i="44"/>
  <c r="X116" i="44"/>
  <c r="BL116" i="44"/>
  <c r="BH117" i="44"/>
  <c r="AO121" i="44"/>
  <c r="E122" i="44"/>
  <c r="AK122" i="44"/>
  <c r="BF124" i="44"/>
  <c r="BB127" i="44"/>
  <c r="H129" i="44"/>
  <c r="AM131" i="44"/>
  <c r="BG132" i="44"/>
  <c r="H134" i="44"/>
  <c r="BD134" i="44"/>
  <c r="I135" i="44"/>
  <c r="W142" i="44"/>
  <c r="AD146" i="44"/>
  <c r="AT146" i="44"/>
  <c r="Y147" i="44"/>
  <c r="BQ148" i="44"/>
  <c r="AG149" i="44"/>
  <c r="BM149" i="44"/>
  <c r="AC150" i="44"/>
  <c r="U152" i="44"/>
  <c r="AW153" i="44"/>
  <c r="BE156" i="44"/>
  <c r="AB157" i="44"/>
  <c r="AM158" i="44"/>
  <c r="Q163" i="44"/>
  <c r="AC164" i="44"/>
  <c r="BJ165" i="44"/>
  <c r="I166" i="44"/>
  <c r="AC167" i="44"/>
  <c r="AS167" i="44"/>
  <c r="BM8" i="44"/>
  <c r="AR61" i="44"/>
  <c r="AJ66" i="44"/>
  <c r="BB9" i="44"/>
  <c r="AF67" i="44"/>
  <c r="AX71" i="44"/>
  <c r="H105" i="46"/>
  <c r="H105" i="44"/>
  <c r="BD105" i="46"/>
  <c r="BD105" i="44"/>
  <c r="AH106" i="46"/>
  <c r="AH106" i="44"/>
  <c r="AX108" i="46"/>
  <c r="AX108" i="44"/>
  <c r="D109" i="46"/>
  <c r="D109" i="44"/>
  <c r="AB109" i="46"/>
  <c r="AB109" i="44"/>
  <c r="P112" i="46"/>
  <c r="P112" i="44"/>
  <c r="BD112" i="46"/>
  <c r="BD112" i="44"/>
  <c r="T113" i="46"/>
  <c r="T113" i="44"/>
  <c r="AU116" i="46"/>
  <c r="AU116" i="44"/>
  <c r="BK118" i="46"/>
  <c r="BK118" i="44"/>
  <c r="BP120" i="46"/>
  <c r="BP120" i="44"/>
  <c r="BD121" i="46"/>
  <c r="BD121" i="44"/>
  <c r="AZ122" i="46"/>
  <c r="AZ122" i="44"/>
  <c r="BA123" i="46"/>
  <c r="BA123" i="44"/>
  <c r="I124" i="46"/>
  <c r="I124" i="44"/>
  <c r="BE124" i="46"/>
  <c r="BE124" i="44"/>
  <c r="E127" i="46"/>
  <c r="E127" i="44"/>
  <c r="AJ103" i="46"/>
  <c r="AJ103" i="44"/>
  <c r="AE107" i="46"/>
  <c r="AE107" i="44"/>
  <c r="BI109" i="46"/>
  <c r="BI109" i="44"/>
  <c r="M111" i="46"/>
  <c r="M111" i="44"/>
  <c r="BQ115" i="46"/>
  <c r="BQ115" i="44"/>
  <c r="Z119" i="46"/>
  <c r="Z119" i="44"/>
  <c r="AG121" i="46"/>
  <c r="AG121" i="44"/>
  <c r="N123" i="46"/>
  <c r="N123" i="44"/>
  <c r="AD125" i="46"/>
  <c r="AD125" i="44"/>
  <c r="AV129" i="46"/>
  <c r="AV129" i="44"/>
  <c r="L130" i="46"/>
  <c r="L130" i="44"/>
  <c r="BC133" i="46"/>
  <c r="BC133" i="44"/>
  <c r="D136" i="46"/>
  <c r="D136" i="44"/>
  <c r="AZ136" i="46"/>
  <c r="AZ136" i="44"/>
  <c r="BP136" i="46"/>
  <c r="BP136" i="44"/>
  <c r="AN137" i="46"/>
  <c r="AN137" i="44"/>
  <c r="J140" i="46"/>
  <c r="J140" i="44"/>
  <c r="Z140" i="46"/>
  <c r="Z140" i="44"/>
  <c r="V144" i="46"/>
  <c r="V144" i="44"/>
  <c r="BN145" i="46"/>
  <c r="BN145" i="44"/>
  <c r="BJ146" i="46"/>
  <c r="BJ146" i="44"/>
  <c r="I147" i="46"/>
  <c r="I147" i="44"/>
  <c r="AW147" i="46"/>
  <c r="AW147" i="44"/>
  <c r="AS148" i="46"/>
  <c r="AS148" i="44"/>
  <c r="BI148" i="46"/>
  <c r="BI148" i="44"/>
  <c r="I149" i="46"/>
  <c r="I149" i="44"/>
  <c r="BE149" i="46"/>
  <c r="BE149" i="44"/>
  <c r="BQ150" i="46"/>
  <c r="BQ150" i="44"/>
  <c r="Q151" i="46"/>
  <c r="Q151" i="44"/>
  <c r="AW151" i="46"/>
  <c r="AW151" i="44"/>
  <c r="BM151" i="46"/>
  <c r="BM151" i="44"/>
  <c r="Z154" i="46"/>
  <c r="Z154" i="44"/>
  <c r="M155" i="46"/>
  <c r="M155" i="44"/>
  <c r="AW156" i="46"/>
  <c r="AW156" i="44"/>
  <c r="L157" i="46"/>
  <c r="L157" i="44"/>
  <c r="AJ157" i="46"/>
  <c r="AJ157" i="44"/>
  <c r="K159" i="46"/>
  <c r="K159" i="44"/>
  <c r="AG161" i="46"/>
  <c r="AG161" i="44"/>
  <c r="AW161" i="46"/>
  <c r="AW161" i="44"/>
  <c r="M162" i="46"/>
  <c r="M162" i="44"/>
  <c r="Y163" i="46"/>
  <c r="Y163" i="44"/>
  <c r="BI164" i="46"/>
  <c r="BI164" i="44"/>
  <c r="U167" i="46"/>
  <c r="U167" i="44"/>
  <c r="AO168" i="46"/>
  <c r="AO168" i="44"/>
  <c r="BB170" i="46"/>
  <c r="BB170" i="44"/>
  <c r="AP171" i="46"/>
  <c r="AP171" i="44"/>
  <c r="AS174" i="46"/>
  <c r="AS174" i="44"/>
  <c r="Y175" i="46"/>
  <c r="Y175" i="44"/>
  <c r="K176" i="46"/>
  <c r="K176" i="44"/>
  <c r="A81" i="44"/>
  <c r="AA68" i="44"/>
  <c r="BA72" i="44"/>
  <c r="M108" i="46"/>
  <c r="M108" i="44"/>
  <c r="AY110" i="46"/>
  <c r="AY110" i="44"/>
  <c r="AA114" i="46"/>
  <c r="AA114" i="44"/>
  <c r="I128" i="44"/>
  <c r="BG176" i="44"/>
  <c r="AS179" i="44"/>
  <c r="Q180" i="44"/>
  <c r="BE180" i="44"/>
  <c r="AZ181" i="44"/>
  <c r="X182" i="44"/>
  <c r="BL182" i="44"/>
  <c r="P184" i="44"/>
  <c r="BL184" i="44"/>
  <c r="K185" i="44"/>
  <c r="AI187" i="44"/>
  <c r="A74" i="44"/>
  <c r="AL24" i="44"/>
  <c r="AX35" i="44"/>
  <c r="BN65" i="44"/>
  <c r="AN68" i="44"/>
  <c r="M74" i="44"/>
  <c r="AF77" i="44"/>
  <c r="S80" i="44"/>
  <c r="AU81" i="44"/>
  <c r="N91" i="44"/>
  <c r="BC81" i="44"/>
  <c r="C57" i="46"/>
  <c r="C57" i="44" s="1"/>
  <c r="AV39" i="44"/>
  <c r="AR69" i="44"/>
  <c r="AE78" i="44"/>
  <c r="H49" i="44"/>
  <c r="BL77" i="44"/>
  <c r="BK81" i="44"/>
  <c r="S28" i="44"/>
  <c r="H51" i="44"/>
  <c r="BP69" i="44"/>
  <c r="BC78" i="44"/>
  <c r="BD86" i="44"/>
  <c r="AT91" i="44"/>
  <c r="A47" i="44"/>
  <c r="M38" i="44"/>
  <c r="BL68" i="44"/>
  <c r="D76" i="44"/>
  <c r="BJ24" i="44"/>
  <c r="Y66" i="44"/>
  <c r="AH40" i="44"/>
  <c r="Z57" i="44"/>
  <c r="R72" i="44"/>
  <c r="AJ76" i="44"/>
  <c r="AP84" i="44"/>
  <c r="X88" i="44"/>
  <c r="AX90" i="44"/>
  <c r="A65" i="44"/>
  <c r="A90" i="44"/>
  <c r="N41" i="44"/>
  <c r="O81" i="44"/>
  <c r="AN88" i="44"/>
  <c r="AT89" i="44"/>
  <c r="AX92" i="44"/>
  <c r="Z96" i="44"/>
  <c r="AG97" i="44"/>
  <c r="BA32" i="44"/>
  <c r="BB44" i="44"/>
  <c r="BC54" i="44"/>
  <c r="AY70" i="44"/>
  <c r="T87" i="44"/>
  <c r="F91" i="44"/>
  <c r="I35" i="44"/>
  <c r="AU51" i="44"/>
  <c r="C79" i="46"/>
  <c r="C79" i="44" s="1"/>
  <c r="BL25" i="44"/>
  <c r="Y45" i="44"/>
  <c r="E58" i="44"/>
  <c r="BN80" i="44"/>
  <c r="AA14" i="44"/>
  <c r="N27" i="44"/>
  <c r="BP48" i="44"/>
  <c r="M114" i="44"/>
  <c r="P16" i="44"/>
  <c r="I23" i="44"/>
  <c r="E41" i="44"/>
  <c r="AD81" i="44"/>
  <c r="R28" i="44"/>
  <c r="AW45" i="44"/>
  <c r="BM52" i="44"/>
  <c r="BQ83" i="46"/>
  <c r="BQ83" i="44"/>
  <c r="BH85" i="46"/>
  <c r="BH85" i="44"/>
  <c r="AT93" i="46"/>
  <c r="AT93" i="44"/>
  <c r="AR110" i="46"/>
  <c r="AR110" i="44"/>
  <c r="P111" i="46"/>
  <c r="P111" i="44"/>
  <c r="BL113" i="46"/>
  <c r="BL113" i="44"/>
  <c r="BP114" i="46"/>
  <c r="BP114" i="44"/>
  <c r="AY116" i="46"/>
  <c r="AY116" i="44"/>
  <c r="AN120" i="46"/>
  <c r="AN120" i="44"/>
  <c r="BM127" i="46"/>
  <c r="BM127" i="44"/>
  <c r="AQ129" i="46"/>
  <c r="AQ129" i="44"/>
  <c r="BC130" i="46"/>
  <c r="BC130" i="44"/>
  <c r="J131" i="46"/>
  <c r="J131" i="44"/>
  <c r="F132" i="46"/>
  <c r="F132" i="44"/>
  <c r="AD132" i="46"/>
  <c r="AD132" i="44"/>
  <c r="AX133" i="46"/>
  <c r="AX133" i="44"/>
  <c r="AY134" i="46"/>
  <c r="AY134" i="44"/>
  <c r="BH135" i="46"/>
  <c r="BH135" i="44"/>
  <c r="W136" i="46"/>
  <c r="W136" i="44"/>
  <c r="BK136" i="46"/>
  <c r="BK136" i="44"/>
  <c r="K137" i="46"/>
  <c r="K137" i="44"/>
  <c r="V79" i="46"/>
  <c r="V79" i="44"/>
  <c r="BN107" i="46"/>
  <c r="BN107" i="44"/>
  <c r="BH110" i="46"/>
  <c r="BH110" i="44"/>
  <c r="D112" i="46"/>
  <c r="D112" i="44"/>
  <c r="AR112" i="46"/>
  <c r="AR112" i="44"/>
  <c r="T114" i="46"/>
  <c r="T114" i="44"/>
  <c r="P115" i="46"/>
  <c r="P115" i="44"/>
  <c r="AN115" i="46"/>
  <c r="AN115" i="44"/>
  <c r="S116" i="46"/>
  <c r="S116" i="44"/>
  <c r="AM117" i="46"/>
  <c r="AM117" i="44"/>
  <c r="A85" i="44"/>
  <c r="A149" i="44"/>
  <c r="A153" i="44"/>
  <c r="AK9" i="44"/>
  <c r="AV21" i="44"/>
  <c r="AF34" i="44"/>
  <c r="H58" i="44"/>
  <c r="BG61" i="44"/>
  <c r="Y74" i="44"/>
  <c r="BJ77" i="44"/>
  <c r="I80" i="44"/>
  <c r="AP94" i="44"/>
  <c r="AE101" i="44"/>
  <c r="AU103" i="44"/>
  <c r="X111" i="44"/>
  <c r="T112" i="44"/>
  <c r="BD113" i="44"/>
  <c r="BD115" i="44"/>
  <c r="X120" i="44"/>
  <c r="BB122" i="44"/>
  <c r="AA124" i="44"/>
  <c r="Q127" i="44"/>
  <c r="AO127" i="44"/>
  <c r="BE127" i="44"/>
  <c r="AI138" i="44"/>
  <c r="AR141" i="44"/>
  <c r="BO145" i="44"/>
  <c r="AE146" i="44"/>
  <c r="AD148" i="44"/>
  <c r="J153" i="44"/>
  <c r="S154" i="44"/>
  <c r="J156" i="44"/>
  <c r="Z156" i="44"/>
  <c r="AX156" i="44"/>
  <c r="BJ167" i="44"/>
  <c r="J168" i="44"/>
  <c r="BK170" i="44"/>
  <c r="T176" i="44"/>
  <c r="AZ176" i="44"/>
  <c r="H177" i="44"/>
  <c r="AF177" i="44"/>
  <c r="R180" i="44"/>
  <c r="AP180" i="44"/>
  <c r="AK181" i="44"/>
  <c r="AG182" i="44"/>
  <c r="AB185" i="44"/>
  <c r="BH185" i="44"/>
  <c r="D189" i="44"/>
  <c r="BJ192" i="44"/>
  <c r="AC194" i="44"/>
  <c r="BI25" i="44"/>
  <c r="A93" i="44"/>
  <c r="A123" i="44"/>
  <c r="R114" i="44"/>
  <c r="AO116" i="44"/>
  <c r="BC123" i="44"/>
  <c r="AG129" i="44"/>
  <c r="AD150" i="44"/>
  <c r="H39" i="46"/>
  <c r="H39" i="44"/>
  <c r="F23" i="44"/>
  <c r="BH42" i="44"/>
  <c r="V35" i="44"/>
  <c r="BH13" i="44"/>
  <c r="F69" i="46"/>
  <c r="F69" i="44"/>
  <c r="AG71" i="46"/>
  <c r="AG71" i="44"/>
  <c r="H60" i="46"/>
  <c r="H60" i="44"/>
  <c r="J62" i="46"/>
  <c r="J62" i="44"/>
  <c r="N45" i="46"/>
  <c r="N45" i="44"/>
  <c r="F113" i="46"/>
  <c r="F113" i="44"/>
  <c r="BO119" i="46"/>
  <c r="BO119" i="44"/>
  <c r="Y129" i="46"/>
  <c r="Y129" i="44"/>
  <c r="S140" i="46"/>
  <c r="S140" i="44"/>
  <c r="AJ141" i="46"/>
  <c r="AJ141" i="44"/>
  <c r="AF142" i="46"/>
  <c r="AF142" i="44"/>
  <c r="O144" i="46"/>
  <c r="O144" i="44"/>
  <c r="W146" i="46"/>
  <c r="W146" i="44"/>
  <c r="AX147" i="46"/>
  <c r="AX147" i="44"/>
  <c r="N148" i="46"/>
  <c r="N148" i="44"/>
  <c r="BB148" i="46"/>
  <c r="BB148" i="44"/>
  <c r="AT150" i="46"/>
  <c r="AT150" i="44"/>
  <c r="AP151" i="46"/>
  <c r="AP151" i="44"/>
  <c r="BF151" i="46"/>
  <c r="BF151" i="44"/>
  <c r="AH153" i="46"/>
  <c r="AH153" i="44"/>
  <c r="K154" i="46"/>
  <c r="K154" i="44"/>
  <c r="N155" i="46"/>
  <c r="N155" i="44"/>
  <c r="AT155" i="46"/>
  <c r="AT155" i="44"/>
  <c r="BJ155" i="46"/>
  <c r="BJ155" i="44"/>
  <c r="AC157" i="46"/>
  <c r="AC157" i="44"/>
  <c r="BQ157" i="46"/>
  <c r="BQ157" i="44"/>
  <c r="P158" i="46"/>
  <c r="P158" i="44"/>
  <c r="AF158" i="46"/>
  <c r="AF158" i="44"/>
  <c r="AB159" i="46"/>
  <c r="AB159" i="44"/>
  <c r="AZ159" i="46"/>
  <c r="AZ159" i="44"/>
  <c r="BD160" i="46"/>
  <c r="BD160" i="44"/>
  <c r="BL160" i="46"/>
  <c r="BL160" i="44"/>
  <c r="BB162" i="46"/>
  <c r="BB162" i="44"/>
  <c r="Z163" i="46"/>
  <c r="Z163" i="44"/>
  <c r="AD164" i="46"/>
  <c r="AD164" i="44"/>
  <c r="AM165" i="46"/>
  <c r="AM165" i="44"/>
  <c r="Z166" i="46"/>
  <c r="Z166" i="44"/>
  <c r="R168" i="46"/>
  <c r="R168" i="44"/>
  <c r="AX168" i="46"/>
  <c r="AX168" i="44"/>
  <c r="BG169" i="46"/>
  <c r="BG169" i="44"/>
  <c r="O170" i="46"/>
  <c r="O170" i="44"/>
  <c r="AM170" i="46"/>
  <c r="AM170" i="44"/>
  <c r="S171" i="46"/>
  <c r="S171" i="44"/>
  <c r="AQ171" i="46"/>
  <c r="AQ171" i="44"/>
  <c r="BO171" i="46"/>
  <c r="BO171" i="44"/>
  <c r="AM172" i="46"/>
  <c r="AM172" i="44"/>
  <c r="BC172" i="46"/>
  <c r="BC172" i="44"/>
  <c r="BO173" i="46"/>
  <c r="BO173" i="44"/>
  <c r="N174" i="46"/>
  <c r="N174" i="44"/>
  <c r="R175" i="46"/>
  <c r="R175" i="44"/>
  <c r="AP175" i="46"/>
  <c r="AP175" i="44"/>
  <c r="L176" i="46"/>
  <c r="L176" i="44"/>
  <c r="AB176" i="46"/>
  <c r="AB176" i="44"/>
  <c r="Z178" i="46"/>
  <c r="Z178" i="44"/>
  <c r="AX178" i="46"/>
  <c r="AX178" i="44"/>
  <c r="AT179" i="46"/>
  <c r="AT179" i="44"/>
  <c r="Z180" i="46"/>
  <c r="Z180" i="44"/>
  <c r="AX180" i="46"/>
  <c r="AX180" i="44"/>
  <c r="AC181" i="46"/>
  <c r="AC181" i="44"/>
  <c r="BA181" i="46"/>
  <c r="BA181" i="44"/>
  <c r="I182" i="46"/>
  <c r="I182" i="44"/>
  <c r="AW182" i="46"/>
  <c r="AW182" i="44"/>
  <c r="E183" i="46"/>
  <c r="E183" i="44"/>
  <c r="AC183" i="46"/>
  <c r="AC183" i="44"/>
  <c r="BA183" i="46"/>
  <c r="BA183" i="44"/>
  <c r="AG184" i="46"/>
  <c r="AG184" i="44"/>
  <c r="AO184" i="46"/>
  <c r="AO184" i="44"/>
  <c r="BM184" i="46"/>
  <c r="BM184" i="44"/>
  <c r="P186" i="46"/>
  <c r="P186" i="44"/>
  <c r="AF186" i="46"/>
  <c r="AF186" i="44"/>
  <c r="BL186" i="46"/>
  <c r="BL186" i="44"/>
  <c r="AB187" i="46"/>
  <c r="AB187" i="44"/>
  <c r="AJ187" i="46"/>
  <c r="AJ187" i="44"/>
  <c r="L189" i="46"/>
  <c r="L189" i="44"/>
  <c r="BH189" i="46"/>
  <c r="BH189" i="44"/>
  <c r="O190" i="46"/>
  <c r="O190" i="44"/>
  <c r="BK190" i="46"/>
  <c r="BK190" i="44"/>
  <c r="BG191" i="46"/>
  <c r="BG191" i="44"/>
  <c r="BO191" i="46"/>
  <c r="BO191" i="44"/>
  <c r="F192" i="46"/>
  <c r="F192" i="44"/>
  <c r="AT192" i="46"/>
  <c r="AT192" i="44"/>
  <c r="BB192" i="46"/>
  <c r="BB192" i="44"/>
  <c r="J193" i="46"/>
  <c r="J193" i="44"/>
  <c r="U194" i="46"/>
  <c r="U194" i="44"/>
  <c r="BA194" i="46"/>
  <c r="BA194" i="44"/>
  <c r="AO195" i="46"/>
  <c r="AO195" i="44"/>
  <c r="E196" i="46"/>
  <c r="E196" i="44"/>
  <c r="BI196" i="46"/>
  <c r="BI196" i="44"/>
  <c r="I197" i="46"/>
  <c r="I197" i="44"/>
  <c r="AO197" i="46"/>
  <c r="AO197" i="44"/>
  <c r="BQ198" i="46"/>
  <c r="BQ198" i="44"/>
  <c r="O199" i="46"/>
  <c r="O199" i="44"/>
  <c r="W199" i="46"/>
  <c r="W199" i="44"/>
  <c r="AM199" i="46"/>
  <c r="AM199" i="44"/>
  <c r="AU199" i="46"/>
  <c r="AU199" i="44"/>
  <c r="BK199" i="46"/>
  <c r="BK199" i="44"/>
  <c r="S200" i="46"/>
  <c r="S200" i="44"/>
  <c r="AQ200" i="46"/>
  <c r="AQ200" i="44"/>
  <c r="BO200" i="46"/>
  <c r="BO200" i="44"/>
  <c r="E201" i="46"/>
  <c r="E201" i="44"/>
  <c r="AF50" i="46"/>
  <c r="AF50" i="44"/>
  <c r="BQ117" i="46"/>
  <c r="BQ117" i="44"/>
  <c r="AA128" i="46"/>
  <c r="AA128" i="44"/>
  <c r="C93" i="46"/>
  <c r="C93" i="44" s="1"/>
  <c r="Z53" i="44"/>
  <c r="AR86" i="44"/>
  <c r="L88" i="44"/>
  <c r="W125" i="44"/>
  <c r="BQ130" i="44"/>
  <c r="AJ132" i="44"/>
  <c r="X133" i="44"/>
  <c r="AN133" i="44"/>
  <c r="O139" i="44"/>
  <c r="AQ137" i="46"/>
  <c r="AQ137" i="44"/>
  <c r="I139" i="46"/>
  <c r="I139" i="44"/>
  <c r="Y139" i="46"/>
  <c r="Y139" i="44"/>
  <c r="I144" i="46"/>
  <c r="I144" i="44"/>
  <c r="AG144" i="46"/>
  <c r="AG144" i="44"/>
  <c r="AW144" i="46"/>
  <c r="AW144" i="44"/>
  <c r="I146" i="46"/>
  <c r="I146" i="44"/>
  <c r="BP147" i="46"/>
  <c r="BP147" i="44"/>
  <c r="AN148" i="46"/>
  <c r="AN148" i="44"/>
  <c r="V87" i="44"/>
  <c r="BE139" i="44"/>
  <c r="E140" i="44"/>
  <c r="AK140" i="44"/>
  <c r="BA140" i="44"/>
  <c r="BQ140" i="44"/>
  <c r="V141" i="44"/>
  <c r="BB141" i="44"/>
  <c r="G112" i="46"/>
  <c r="G112" i="44"/>
  <c r="AM112" i="46"/>
  <c r="AM112" i="44"/>
  <c r="AA113" i="46"/>
  <c r="AA113" i="44"/>
  <c r="O114" i="46"/>
  <c r="O114" i="44"/>
  <c r="AB111" i="46"/>
  <c r="AB111" i="44"/>
  <c r="AZ111" i="46"/>
  <c r="AZ111" i="44"/>
  <c r="AC201" i="46"/>
  <c r="AC201" i="44"/>
  <c r="BA201" i="46"/>
  <c r="BA201" i="44"/>
  <c r="AG202" i="46"/>
  <c r="AG202" i="44"/>
  <c r="AR149" i="44"/>
  <c r="BH151" i="44"/>
  <c r="H152" i="44"/>
  <c r="X152" i="44"/>
  <c r="T153" i="44"/>
  <c r="Y16" i="44"/>
  <c r="AS17" i="44"/>
  <c r="I18" i="44"/>
  <c r="W27" i="44"/>
  <c r="C47" i="46"/>
  <c r="C47" i="44" s="1"/>
  <c r="AW12" i="44"/>
  <c r="E18" i="44"/>
  <c r="AW29" i="44"/>
  <c r="AL35" i="44"/>
  <c r="BG53" i="44"/>
  <c r="BD60" i="44"/>
  <c r="AG64" i="44"/>
  <c r="V69" i="44"/>
  <c r="U71" i="44"/>
  <c r="AQ73" i="44"/>
  <c r="BI80" i="44"/>
  <c r="H85" i="44"/>
  <c r="AQ10" i="46"/>
  <c r="AQ10" i="44"/>
  <c r="BI18" i="44"/>
  <c r="BO41" i="44"/>
  <c r="BA71" i="46"/>
  <c r="BA71" i="44"/>
  <c r="A85" i="27"/>
  <c r="C87" i="46"/>
  <c r="C87" i="44" s="1"/>
  <c r="BL92" i="46"/>
  <c r="BL92" i="44"/>
  <c r="BP95" i="46"/>
  <c r="BP95" i="44"/>
  <c r="V99" i="46"/>
  <c r="V99" i="44"/>
  <c r="A98" i="27"/>
  <c r="C100" i="46"/>
  <c r="C100" i="44" s="1"/>
  <c r="AT18" i="46"/>
  <c r="AT18" i="44"/>
  <c r="BD50" i="44"/>
  <c r="AF63" i="46"/>
  <c r="AF63" i="44"/>
  <c r="A17" i="44"/>
  <c r="A67" i="44"/>
  <c r="A118" i="44"/>
  <c r="C98" i="46"/>
  <c r="C98" i="44" s="1"/>
  <c r="C118" i="46"/>
  <c r="C118" i="44" s="1"/>
  <c r="W11" i="44"/>
  <c r="AN14" i="44"/>
  <c r="AN19" i="44"/>
  <c r="R24" i="44"/>
  <c r="AM33" i="44"/>
  <c r="BI37" i="44"/>
  <c r="AR42" i="44"/>
  <c r="AQ46" i="44"/>
  <c r="E59" i="44"/>
  <c r="AQ61" i="44"/>
  <c r="X67" i="44"/>
  <c r="D71" i="44"/>
  <c r="BK72" i="44"/>
  <c r="AU84" i="44"/>
  <c r="AN87" i="44"/>
  <c r="AS88" i="44"/>
  <c r="AO89" i="44"/>
  <c r="BG95" i="44"/>
  <c r="BK96" i="44"/>
  <c r="AU111" i="44"/>
  <c r="BG112" i="44"/>
  <c r="AU113" i="44"/>
  <c r="BE118" i="44"/>
  <c r="G120" i="44"/>
  <c r="AI121" i="44"/>
  <c r="V122" i="44"/>
  <c r="AN123" i="44"/>
  <c r="S126" i="44"/>
  <c r="AU127" i="44"/>
  <c r="AQ128" i="44"/>
  <c r="BP128" i="44"/>
  <c r="BI130" i="44"/>
  <c r="BE131" i="44"/>
  <c r="BC139" i="44"/>
  <c r="AP10" i="44"/>
  <c r="V23" i="44"/>
  <c r="AJ7" i="44"/>
  <c r="BJ11" i="44"/>
  <c r="AA15" i="44"/>
  <c r="AC47" i="44"/>
  <c r="G59" i="44"/>
  <c r="AS26" i="46"/>
  <c r="AS26" i="44"/>
  <c r="Y31" i="46"/>
  <c r="Y31" i="44"/>
  <c r="BO7" i="44"/>
  <c r="S20" i="44"/>
  <c r="W28" i="44"/>
  <c r="BM39" i="46"/>
  <c r="BM39" i="44"/>
  <c r="AJ55" i="46"/>
  <c r="AJ55" i="44"/>
  <c r="AU73" i="46"/>
  <c r="AU73" i="44"/>
  <c r="T13" i="44"/>
  <c r="E29" i="44"/>
  <c r="BG34" i="44"/>
  <c r="D59" i="46"/>
  <c r="D59" i="44"/>
  <c r="AR84" i="46"/>
  <c r="AR84" i="44"/>
  <c r="AV85" i="46"/>
  <c r="AV85" i="44"/>
  <c r="BL60" i="46"/>
  <c r="BL60" i="44"/>
  <c r="AD70" i="46"/>
  <c r="AD70" i="44"/>
  <c r="A69" i="27"/>
  <c r="C71" i="46"/>
  <c r="C71" i="44" s="1"/>
  <c r="AU76" i="46"/>
  <c r="AU76" i="44"/>
  <c r="Y89" i="46"/>
  <c r="Y89" i="44"/>
  <c r="U90" i="46"/>
  <c r="U90" i="44"/>
  <c r="BC94" i="46"/>
  <c r="BC94" i="44"/>
  <c r="O100" i="46"/>
  <c r="O100" i="44"/>
  <c r="BB101" i="46"/>
  <c r="BB101" i="44"/>
  <c r="AN102" i="46"/>
  <c r="AN102" i="44"/>
  <c r="AH44" i="46"/>
  <c r="AH44" i="44"/>
  <c r="AD52" i="46"/>
  <c r="AD52" i="44"/>
  <c r="AX112" i="46"/>
  <c r="AX112" i="44"/>
  <c r="BJ113" i="46"/>
  <c r="BJ113" i="44"/>
  <c r="AL115" i="46"/>
  <c r="AL115" i="44"/>
  <c r="K119" i="46"/>
  <c r="K119" i="44"/>
  <c r="F122" i="46"/>
  <c r="F122" i="44"/>
  <c r="AQ124" i="46"/>
  <c r="AQ124" i="44"/>
  <c r="O125" i="46"/>
  <c r="O125" i="44"/>
  <c r="Q137" i="46"/>
  <c r="Q137" i="44"/>
  <c r="AA140" i="46"/>
  <c r="AA140" i="44"/>
  <c r="BH141" i="46"/>
  <c r="BH141" i="44"/>
  <c r="H142" i="46"/>
  <c r="H142" i="44"/>
  <c r="X142" i="46"/>
  <c r="X142" i="44"/>
  <c r="AY143" i="46"/>
  <c r="AY143" i="44"/>
  <c r="BJ148" i="46"/>
  <c r="BJ148" i="44"/>
  <c r="BN149" i="46"/>
  <c r="BN149" i="44"/>
  <c r="N150" i="46"/>
  <c r="N150" i="44"/>
  <c r="BB150" i="46"/>
  <c r="BB150" i="44"/>
  <c r="R151" i="46"/>
  <c r="R151" i="44"/>
  <c r="V152" i="46"/>
  <c r="V152" i="44"/>
  <c r="S7" i="46"/>
  <c r="S7" i="44"/>
  <c r="BQ9" i="44"/>
  <c r="Y107" i="46"/>
  <c r="Y107" i="44"/>
  <c r="AK108" i="46"/>
  <c r="AK108" i="44"/>
  <c r="O109" i="46"/>
  <c r="O109" i="44"/>
  <c r="AM109" i="46"/>
  <c r="AM109" i="44"/>
  <c r="AM113" i="46"/>
  <c r="AM113" i="44"/>
  <c r="AL117" i="46"/>
  <c r="AL117" i="44"/>
  <c r="BJ117" i="46"/>
  <c r="BJ117" i="44"/>
  <c r="AX118" i="46"/>
  <c r="AX118" i="44"/>
  <c r="AA121" i="46"/>
  <c r="AA121" i="44"/>
  <c r="X123" i="46"/>
  <c r="X123" i="44"/>
  <c r="D124" i="46"/>
  <c r="D124" i="44"/>
  <c r="BP124" i="46"/>
  <c r="BP124" i="44"/>
  <c r="AJ126" i="46"/>
  <c r="AJ126" i="44"/>
  <c r="BH128" i="46"/>
  <c r="BH128" i="44"/>
  <c r="BB130" i="46"/>
  <c r="BB130" i="44"/>
  <c r="AW133" i="46"/>
  <c r="AW133" i="44"/>
  <c r="S135" i="46"/>
  <c r="S135" i="44"/>
  <c r="F136" i="46"/>
  <c r="F136" i="44"/>
  <c r="AN139" i="46"/>
  <c r="AN139" i="44"/>
  <c r="AR140" i="46"/>
  <c r="AR140" i="44"/>
  <c r="AW142" i="46"/>
  <c r="AW142" i="44"/>
  <c r="AV144" i="46"/>
  <c r="AV144" i="44"/>
  <c r="AF146" i="46"/>
  <c r="AF146" i="44"/>
  <c r="AZ80" i="44"/>
  <c r="BH103" i="44"/>
  <c r="T105" i="44"/>
  <c r="BE105" i="44"/>
  <c r="AM150" i="44"/>
  <c r="G152" i="44"/>
  <c r="AD155" i="44"/>
  <c r="AN158" i="44"/>
  <c r="AV160" i="44"/>
  <c r="R161" i="44"/>
  <c r="AH161" i="44"/>
  <c r="AL162" i="44"/>
  <c r="AN72" i="46"/>
  <c r="AN72" i="44"/>
  <c r="AX37" i="44"/>
  <c r="BI69" i="46"/>
  <c r="BI69" i="44"/>
  <c r="BK91" i="46"/>
  <c r="BK91" i="44"/>
  <c r="AY92" i="46"/>
  <c r="AY92" i="44"/>
  <c r="O95" i="46"/>
  <c r="O95" i="44"/>
  <c r="E100" i="46"/>
  <c r="E100" i="44"/>
  <c r="AD102" i="46"/>
  <c r="AD102" i="44"/>
  <c r="AM105" i="46"/>
  <c r="AM105" i="44"/>
  <c r="AO106" i="46"/>
  <c r="AO106" i="44"/>
  <c r="G110" i="46"/>
  <c r="G110" i="44"/>
  <c r="AI111" i="46"/>
  <c r="AI111" i="44"/>
  <c r="AY111" i="46"/>
  <c r="AY111" i="44"/>
  <c r="BC112" i="46"/>
  <c r="BC112" i="44"/>
  <c r="K113" i="46"/>
  <c r="K113" i="44"/>
  <c r="AI113" i="46"/>
  <c r="AI113" i="44"/>
  <c r="BG113" i="46"/>
  <c r="BG113" i="44"/>
  <c r="AU114" i="46"/>
  <c r="AU114" i="44"/>
  <c r="AA115" i="46"/>
  <c r="AA115" i="44"/>
  <c r="F116" i="46"/>
  <c r="F116" i="44"/>
  <c r="V116" i="46"/>
  <c r="V116" i="44"/>
  <c r="J117" i="46"/>
  <c r="J117" i="44"/>
  <c r="AX117" i="46"/>
  <c r="AX117" i="44"/>
  <c r="BN117" i="46"/>
  <c r="BN117" i="44"/>
  <c r="AT118" i="46"/>
  <c r="AT118" i="44"/>
  <c r="K120" i="46"/>
  <c r="K120" i="44"/>
  <c r="AY120" i="46"/>
  <c r="AY120" i="44"/>
  <c r="AU121" i="46"/>
  <c r="AU121" i="44"/>
  <c r="AB123" i="46"/>
  <c r="AB123" i="44"/>
  <c r="X124" i="46"/>
  <c r="X124" i="44"/>
  <c r="BL124" i="46"/>
  <c r="BL124" i="44"/>
  <c r="H126" i="46"/>
  <c r="H126" i="44"/>
  <c r="P126" i="46"/>
  <c r="P126" i="44"/>
  <c r="D127" i="46"/>
  <c r="D127" i="44"/>
  <c r="T127" i="46"/>
  <c r="T127" i="44"/>
  <c r="AZ127" i="46"/>
  <c r="AZ127" i="44"/>
  <c r="H128" i="46"/>
  <c r="H128" i="44"/>
  <c r="AV128" i="46"/>
  <c r="AV128" i="44"/>
  <c r="BB129" i="46"/>
  <c r="BB129" i="44"/>
  <c r="AX130" i="46"/>
  <c r="AX130" i="44"/>
  <c r="E131" i="46"/>
  <c r="E131" i="44"/>
  <c r="M131" i="46"/>
  <c r="M131" i="44"/>
  <c r="U131" i="46"/>
  <c r="U131" i="44"/>
  <c r="AC131" i="46"/>
  <c r="AC131" i="44"/>
  <c r="I132" i="46"/>
  <c r="I132" i="44"/>
  <c r="AG132" i="46"/>
  <c r="AG132" i="44"/>
  <c r="U133" i="46"/>
  <c r="U133" i="44"/>
  <c r="AK133" i="46"/>
  <c r="AK133" i="44"/>
  <c r="BA133" i="46"/>
  <c r="BA133" i="44"/>
  <c r="BI133" i="46"/>
  <c r="BI133" i="44"/>
  <c r="BQ133" i="46"/>
  <c r="BQ133" i="44"/>
  <c r="AT134" i="46"/>
  <c r="AT134" i="44"/>
  <c r="BB134" i="46"/>
  <c r="BB134" i="44"/>
  <c r="O135" i="46"/>
  <c r="O135" i="44"/>
  <c r="BC135" i="46"/>
  <c r="BC135" i="44"/>
  <c r="R136" i="46"/>
  <c r="R136" i="44"/>
  <c r="AL137" i="46"/>
  <c r="AL137" i="44"/>
  <c r="BB137" i="46"/>
  <c r="BB137" i="44"/>
  <c r="AV138" i="46"/>
  <c r="AV138" i="44"/>
  <c r="BL138" i="46"/>
  <c r="BL138" i="44"/>
  <c r="BP139" i="46"/>
  <c r="BP139" i="44"/>
  <c r="AF140" i="46"/>
  <c r="AF140" i="44"/>
  <c r="AF143" i="46"/>
  <c r="AF143" i="44"/>
  <c r="AV143" i="46"/>
  <c r="AV143" i="44"/>
  <c r="AB144" i="46"/>
  <c r="AB144" i="44"/>
  <c r="AR144" i="46"/>
  <c r="AR144" i="44"/>
  <c r="BH144" i="46"/>
  <c r="BH144" i="44"/>
  <c r="H145" i="46"/>
  <c r="H145" i="44"/>
  <c r="P145" i="46"/>
  <c r="P145" i="44"/>
  <c r="L146" i="46"/>
  <c r="L146" i="44"/>
  <c r="AZ146" i="46"/>
  <c r="AZ146" i="44"/>
  <c r="BP146" i="46"/>
  <c r="BP146" i="44"/>
  <c r="AY148" i="46"/>
  <c r="AY148" i="44"/>
  <c r="BP65" i="46"/>
  <c r="BP65" i="44"/>
  <c r="BM58" i="44"/>
  <c r="BM58" i="46"/>
  <c r="M63" i="46"/>
  <c r="M63" i="44"/>
  <c r="AR75" i="46"/>
  <c r="AR75" i="44"/>
  <c r="W94" i="46"/>
  <c r="W94" i="44"/>
  <c r="T97" i="46"/>
  <c r="T97" i="44"/>
  <c r="S99" i="46"/>
  <c r="S99" i="44"/>
  <c r="D103" i="46"/>
  <c r="D103" i="44"/>
  <c r="N104" i="46"/>
  <c r="N104" i="44"/>
  <c r="BA109" i="46"/>
  <c r="BA109" i="44"/>
  <c r="AG110" i="46"/>
  <c r="AG110" i="44"/>
  <c r="BQ111" i="46"/>
  <c r="BQ111" i="44"/>
  <c r="AO112" i="46"/>
  <c r="AO112" i="44"/>
  <c r="BE112" i="46"/>
  <c r="BE112" i="44"/>
  <c r="E115" i="46"/>
  <c r="E115" i="44"/>
  <c r="U115" i="46"/>
  <c r="U115" i="44"/>
  <c r="T117" i="46"/>
  <c r="T117" i="44"/>
  <c r="X118" i="46"/>
  <c r="X118" i="44"/>
  <c r="BD118" i="46"/>
  <c r="BD118" i="44"/>
  <c r="J119" i="46"/>
  <c r="J119" i="44"/>
  <c r="AH119" i="46"/>
  <c r="AH119" i="44"/>
  <c r="BF119" i="46"/>
  <c r="BF119" i="44"/>
  <c r="BN119" i="46"/>
  <c r="BN119" i="44"/>
  <c r="AC120" i="46"/>
  <c r="AC120" i="44"/>
  <c r="Q121" i="46"/>
  <c r="Q121" i="44"/>
  <c r="BE121" i="46"/>
  <c r="BE121" i="44"/>
  <c r="BM121" i="46"/>
  <c r="BM121" i="44"/>
  <c r="M122" i="46"/>
  <c r="M122" i="44"/>
  <c r="U122" i="46"/>
  <c r="U122" i="44"/>
  <c r="BI122" i="46"/>
  <c r="BI122" i="44"/>
  <c r="AT125" i="46"/>
  <c r="AT125" i="44"/>
  <c r="AP126" i="46"/>
  <c r="AP126" i="44"/>
  <c r="BF126" i="46"/>
  <c r="BF126" i="44"/>
  <c r="Z128" i="46"/>
  <c r="Z128" i="44"/>
  <c r="BN128" i="46"/>
  <c r="BN128" i="44"/>
  <c r="X129" i="46"/>
  <c r="X129" i="44"/>
  <c r="AN129" i="46"/>
  <c r="AN129" i="44"/>
  <c r="AP85" i="46"/>
  <c r="AP85" i="44"/>
  <c r="I98" i="46"/>
  <c r="I98" i="44"/>
  <c r="AW98" i="46"/>
  <c r="AW98" i="44"/>
  <c r="BN105" i="46"/>
  <c r="BN105" i="44"/>
  <c r="F111" i="46"/>
  <c r="F111" i="44"/>
  <c r="AX114" i="46"/>
  <c r="AX114" i="44"/>
  <c r="AC117" i="46"/>
  <c r="AC117" i="44"/>
  <c r="BG27" i="44"/>
  <c r="AN48" i="44"/>
  <c r="R66" i="44"/>
  <c r="AE73" i="44"/>
  <c r="AL122" i="44"/>
  <c r="AG135" i="44"/>
  <c r="AU151" i="44"/>
  <c r="BC153" i="44"/>
  <c r="O156" i="44"/>
  <c r="R157" i="44"/>
  <c r="AH157" i="44"/>
  <c r="E158" i="44"/>
  <c r="AS158" i="44"/>
  <c r="AE151" i="46"/>
  <c r="AE151" i="44"/>
  <c r="AA152" i="46"/>
  <c r="AA152" i="44"/>
  <c r="AA155" i="46"/>
  <c r="AA155" i="44"/>
  <c r="AY155" i="46"/>
  <c r="AY155" i="44"/>
  <c r="J157" i="46"/>
  <c r="J157" i="44"/>
  <c r="Z157" i="46"/>
  <c r="Z157" i="44"/>
  <c r="AP157" i="46"/>
  <c r="AP157" i="44"/>
  <c r="BF157" i="46"/>
  <c r="BF157" i="44"/>
  <c r="K132" i="46"/>
  <c r="K132" i="44"/>
  <c r="AE133" i="46"/>
  <c r="AE133" i="44"/>
  <c r="AF134" i="46"/>
  <c r="AF134" i="44"/>
  <c r="BH136" i="46"/>
  <c r="BH136" i="44"/>
  <c r="X137" i="46"/>
  <c r="X137" i="44"/>
  <c r="AV137" i="46"/>
  <c r="AV137" i="44"/>
  <c r="R140" i="46"/>
  <c r="R140" i="44"/>
  <c r="BF140" i="46"/>
  <c r="BF140" i="44"/>
  <c r="BK142" i="46"/>
  <c r="BK142" i="44"/>
  <c r="BB144" i="46"/>
  <c r="BB144" i="44"/>
  <c r="Z145" i="46"/>
  <c r="Z145" i="44"/>
  <c r="AM127" i="46"/>
  <c r="AM127" i="44"/>
  <c r="AS130" i="46"/>
  <c r="AS130" i="44"/>
  <c r="AF131" i="46"/>
  <c r="AF131" i="44"/>
  <c r="AV133" i="46"/>
  <c r="AV133" i="44"/>
  <c r="G139" i="46"/>
  <c r="G139" i="44"/>
  <c r="AU139" i="46"/>
  <c r="AU139" i="44"/>
  <c r="BA148" i="44"/>
  <c r="Y149" i="44"/>
  <c r="BE151" i="44"/>
  <c r="M152" i="44"/>
  <c r="BI152" i="44"/>
  <c r="AG153" i="44"/>
  <c r="BE153" i="44"/>
  <c r="R154" i="44"/>
  <c r="G161" i="44"/>
  <c r="AM161" i="44"/>
  <c r="AY162" i="44"/>
  <c r="AU163" i="44"/>
  <c r="AR165" i="44"/>
  <c r="BP165" i="44"/>
  <c r="O166" i="44"/>
  <c r="BC166" i="44"/>
  <c r="AQ167" i="44"/>
  <c r="BC168" i="44"/>
  <c r="A53" i="44"/>
  <c r="A116" i="44"/>
  <c r="A130" i="44"/>
  <c r="C46" i="46"/>
  <c r="C46" i="44" s="1"/>
  <c r="C92" i="46"/>
  <c r="C92" i="44" s="1"/>
  <c r="C122" i="46"/>
  <c r="C122" i="44" s="1"/>
  <c r="AA7" i="44"/>
  <c r="AD10" i="44"/>
  <c r="AJ13" i="44"/>
  <c r="BH15" i="44"/>
  <c r="AK18" i="44"/>
  <c r="AI21" i="44"/>
  <c r="V24" i="44"/>
  <c r="AZ26" i="44"/>
  <c r="P29" i="44"/>
  <c r="AY33" i="44"/>
  <c r="M36" i="44"/>
  <c r="BP39" i="44"/>
  <c r="AD44" i="44"/>
  <c r="BI46" i="44"/>
  <c r="AN50" i="44"/>
  <c r="F56" i="44"/>
  <c r="AB58" i="44"/>
  <c r="Q62" i="44"/>
  <c r="G65" i="44"/>
  <c r="AA66" i="44"/>
  <c r="AF68" i="44"/>
  <c r="BQ69" i="44"/>
  <c r="AH72" i="44"/>
  <c r="AZ73" i="44"/>
  <c r="BJ74" i="44"/>
  <c r="BN75" i="44"/>
  <c r="H79" i="44"/>
  <c r="T80" i="44"/>
  <c r="W81" i="44"/>
  <c r="V82" i="44"/>
  <c r="AF83" i="44"/>
  <c r="AX84" i="44"/>
  <c r="L87" i="44"/>
  <c r="AH92" i="44"/>
  <c r="BN96" i="44"/>
  <c r="AK97" i="44"/>
  <c r="G105" i="44"/>
  <c r="AO108" i="44"/>
  <c r="AU110" i="44"/>
  <c r="AQ111" i="44"/>
  <c r="BF112" i="44"/>
  <c r="AL113" i="44"/>
  <c r="W114" i="44"/>
  <c r="BK114" i="44"/>
  <c r="AI115" i="44"/>
  <c r="I116" i="44"/>
  <c r="BE116" i="44"/>
  <c r="AH117" i="44"/>
  <c r="AD118" i="44"/>
  <c r="BA118" i="44"/>
  <c r="AA119" i="44"/>
  <c r="F120" i="44"/>
  <c r="S120" i="44"/>
  <c r="AH120" i="44"/>
  <c r="BF120" i="44"/>
  <c r="Z122" i="44"/>
  <c r="AQ122" i="44"/>
  <c r="BO122" i="44"/>
  <c r="T123" i="44"/>
  <c r="AR123" i="44"/>
  <c r="AF124" i="44"/>
  <c r="BH125" i="44"/>
  <c r="AE126" i="44"/>
  <c r="W127" i="44"/>
  <c r="BP127" i="44"/>
  <c r="AL129" i="44"/>
  <c r="AW129" i="44"/>
  <c r="AO130" i="44"/>
  <c r="BA130" i="44"/>
  <c r="BN130" i="44"/>
  <c r="H131" i="44"/>
  <c r="AK131" i="44"/>
  <c r="BE132" i="44"/>
  <c r="T133" i="44"/>
  <c r="AS133" i="44"/>
  <c r="BD133" i="44"/>
  <c r="F134" i="44"/>
  <c r="V134" i="44"/>
  <c r="AL134" i="44"/>
  <c r="W135" i="44"/>
  <c r="AM135" i="44"/>
  <c r="BB135" i="44"/>
  <c r="Q136" i="44"/>
  <c r="U137" i="44"/>
  <c r="BE137" i="44"/>
  <c r="BO140" i="44"/>
  <c r="P142" i="44"/>
  <c r="BP142" i="44"/>
  <c r="AU143" i="44"/>
  <c r="O145" i="44"/>
  <c r="AL149" i="44"/>
  <c r="AX150" i="44"/>
  <c r="BN150" i="44"/>
  <c r="AL153" i="44"/>
  <c r="AP155" i="44"/>
  <c r="N156" i="44"/>
  <c r="V163" i="44"/>
  <c r="AT163" i="44"/>
  <c r="S165" i="44"/>
  <c r="AL166" i="44"/>
  <c r="AL168" i="44"/>
  <c r="AU173" i="44"/>
  <c r="R174" i="44"/>
  <c r="AP174" i="44"/>
  <c r="AI127" i="46"/>
  <c r="AI127" i="44"/>
  <c r="AZ133" i="46"/>
  <c r="AZ133" i="44"/>
  <c r="AS134" i="46"/>
  <c r="AS134" i="44"/>
  <c r="AM140" i="46"/>
  <c r="AM140" i="44"/>
  <c r="BC143" i="46"/>
  <c r="BC143" i="44"/>
  <c r="AQ146" i="46"/>
  <c r="AQ146" i="44"/>
  <c r="BO146" i="46"/>
  <c r="BO146" i="44"/>
  <c r="AD147" i="46"/>
  <c r="AD147" i="44"/>
  <c r="J148" i="46"/>
  <c r="J148" i="44"/>
  <c r="Z148" i="46"/>
  <c r="Z148" i="44"/>
  <c r="BF148" i="46"/>
  <c r="BF148" i="44"/>
  <c r="BB149" i="46"/>
  <c r="BB149" i="44"/>
  <c r="J150" i="46"/>
  <c r="J150" i="44"/>
  <c r="Z150" i="46"/>
  <c r="Z150" i="44"/>
  <c r="AT151" i="46"/>
  <c r="AT151" i="44"/>
  <c r="BN155" i="46"/>
  <c r="BN155" i="44"/>
  <c r="AT156" i="46"/>
  <c r="AT156" i="44"/>
  <c r="BE157" i="46"/>
  <c r="BE157" i="44"/>
  <c r="T158" i="46"/>
  <c r="T158" i="44"/>
  <c r="AR158" i="46"/>
  <c r="AR158" i="44"/>
  <c r="BP158" i="46"/>
  <c r="BP158" i="44"/>
  <c r="BD159" i="46"/>
  <c r="BD159" i="44"/>
  <c r="L160" i="46"/>
  <c r="L160" i="44"/>
  <c r="N161" i="46"/>
  <c r="N161" i="44"/>
  <c r="AL161" i="46"/>
  <c r="AL161" i="44"/>
  <c r="BB163" i="46"/>
  <c r="BB163" i="44"/>
  <c r="J164" i="46"/>
  <c r="J164" i="44"/>
  <c r="BN164" i="46"/>
  <c r="BN164" i="44"/>
  <c r="AY165" i="46"/>
  <c r="AY165" i="44"/>
  <c r="F168" i="46"/>
  <c r="F168" i="44"/>
  <c r="AD168" i="46"/>
  <c r="AD168" i="44"/>
  <c r="AA170" i="46"/>
  <c r="AA170" i="44"/>
  <c r="BK171" i="46"/>
  <c r="BK171" i="44"/>
  <c r="BO172" i="46"/>
  <c r="BO172" i="44"/>
  <c r="J174" i="46"/>
  <c r="J174" i="44"/>
  <c r="AT175" i="46"/>
  <c r="AT175" i="44"/>
  <c r="P176" i="46"/>
  <c r="P176" i="44"/>
  <c r="AV176" i="46"/>
  <c r="AV176" i="44"/>
  <c r="T177" i="46"/>
  <c r="T177" i="44"/>
  <c r="AT178" i="46"/>
  <c r="AT178" i="44"/>
  <c r="J179" i="46"/>
  <c r="J179" i="44"/>
  <c r="AH179" i="46"/>
  <c r="AH179" i="44"/>
  <c r="AX179" i="46"/>
  <c r="AX179" i="44"/>
  <c r="M182" i="46"/>
  <c r="M182" i="44"/>
  <c r="Q183" i="46"/>
  <c r="Q183" i="44"/>
  <c r="BA184" i="46"/>
  <c r="BA184" i="44"/>
  <c r="AQ115" i="46"/>
  <c r="AQ115" i="44"/>
  <c r="BO115" i="46"/>
  <c r="BO115" i="44"/>
  <c r="N118" i="46"/>
  <c r="N118" i="44"/>
  <c r="BB118" i="46"/>
  <c r="BB118" i="44"/>
  <c r="H119" i="46"/>
  <c r="H119" i="44"/>
  <c r="AV119" i="46"/>
  <c r="AV119" i="44"/>
  <c r="S122" i="46"/>
  <c r="S122" i="44"/>
  <c r="AI122" i="46"/>
  <c r="AI122" i="44"/>
  <c r="AZ123" i="46"/>
  <c r="AZ123" i="44"/>
  <c r="BP123" i="46"/>
  <c r="BP123" i="44"/>
  <c r="BD124" i="46"/>
  <c r="BD124" i="44"/>
  <c r="AF128" i="46"/>
  <c r="AF128" i="44"/>
  <c r="BI131" i="46"/>
  <c r="BI131" i="44"/>
  <c r="AW132" i="46"/>
  <c r="AW132" i="44"/>
  <c r="AD134" i="46"/>
  <c r="AD134" i="44"/>
  <c r="AT137" i="46"/>
  <c r="AT137" i="44"/>
  <c r="H138" i="46"/>
  <c r="H138" i="44"/>
  <c r="I141" i="46"/>
  <c r="I141" i="44"/>
  <c r="AO141" i="46"/>
  <c r="AO141" i="44"/>
  <c r="BE141" i="46"/>
  <c r="BE141" i="44"/>
  <c r="E142" i="46"/>
  <c r="E142" i="44"/>
  <c r="BQ142" i="46"/>
  <c r="BQ142" i="44"/>
  <c r="L144" i="46"/>
  <c r="L144" i="44"/>
  <c r="AZ144" i="46"/>
  <c r="AZ144" i="44"/>
  <c r="AF145" i="46"/>
  <c r="AF145" i="44"/>
  <c r="D146" i="46"/>
  <c r="D146" i="44"/>
  <c r="T146" i="46"/>
  <c r="T146" i="44"/>
  <c r="D19" i="44"/>
  <c r="BE16" i="44"/>
  <c r="A12" i="44"/>
  <c r="M9" i="44"/>
  <c r="AL11" i="44"/>
  <c r="I17" i="44"/>
  <c r="AB19" i="44"/>
  <c r="U25" i="44"/>
  <c r="BE31" i="44"/>
  <c r="AS38" i="44"/>
  <c r="BL51" i="44"/>
  <c r="BK54" i="44"/>
  <c r="AP57" i="44"/>
  <c r="AP63" i="44"/>
  <c r="AR70" i="44"/>
  <c r="U74" i="44"/>
  <c r="AG75" i="44"/>
  <c r="W78" i="44"/>
  <c r="AN79" i="44"/>
  <c r="BJ82" i="44"/>
  <c r="AV88" i="44"/>
  <c r="AL89" i="44"/>
  <c r="BJ58" i="46"/>
  <c r="AG118" i="46"/>
  <c r="AG118" i="44"/>
  <c r="Z121" i="46"/>
  <c r="Z121" i="44"/>
  <c r="BC125" i="46"/>
  <c r="BC125" i="44"/>
  <c r="AQ126" i="46"/>
  <c r="AQ126" i="44"/>
  <c r="BO126" i="46"/>
  <c r="BO126" i="44"/>
  <c r="K128" i="46"/>
  <c r="K128" i="44"/>
  <c r="BO128" i="46"/>
  <c r="BO128" i="44"/>
  <c r="E130" i="46"/>
  <c r="E130" i="44"/>
  <c r="U130" i="46"/>
  <c r="U130" i="44"/>
  <c r="AB141" i="46"/>
  <c r="AB141" i="44"/>
  <c r="BD142" i="46"/>
  <c r="BD142" i="44"/>
  <c r="S143" i="46"/>
  <c r="S143" i="44"/>
  <c r="AQ143" i="46"/>
  <c r="AQ143" i="44"/>
  <c r="AM144" i="46"/>
  <c r="AM144" i="44"/>
  <c r="BK144" i="46"/>
  <c r="BK144" i="44"/>
  <c r="S145" i="46"/>
  <c r="S145" i="44"/>
  <c r="AM146" i="46"/>
  <c r="AM146" i="44"/>
  <c r="J147" i="46"/>
  <c r="J147" i="44"/>
  <c r="R147" i="46"/>
  <c r="R147" i="44"/>
  <c r="V148" i="46"/>
  <c r="V148" i="44"/>
  <c r="BJ150" i="46"/>
  <c r="BJ150" i="44"/>
  <c r="AX151" i="46"/>
  <c r="AX151" i="44"/>
  <c r="F152" i="46"/>
  <c r="F152" i="44"/>
  <c r="AL152" i="46"/>
  <c r="AL152" i="44"/>
  <c r="AP153" i="46"/>
  <c r="AP153" i="44"/>
  <c r="AX153" i="46"/>
  <c r="AX153" i="44"/>
  <c r="BN153" i="46"/>
  <c r="BN153" i="44"/>
  <c r="AQ154" i="46"/>
  <c r="AQ154" i="44"/>
  <c r="BB155" i="46"/>
  <c r="BB155" i="44"/>
  <c r="AH156" i="46"/>
  <c r="AH156" i="44"/>
  <c r="BP14" i="44"/>
  <c r="AX23" i="44"/>
  <c r="W147" i="44"/>
  <c r="BK147" i="44"/>
  <c r="BO148" i="44"/>
  <c r="BC149" i="44"/>
  <c r="AI150" i="44"/>
  <c r="G151" i="44"/>
  <c r="T159" i="44"/>
  <c r="Z161" i="44"/>
  <c r="BJ162" i="44"/>
  <c r="AP163" i="44"/>
  <c r="AT164" i="44"/>
  <c r="H187" i="44"/>
  <c r="T188" i="44"/>
  <c r="K190" i="44"/>
  <c r="O191" i="44"/>
  <c r="BB193" i="44"/>
  <c r="Y194" i="44"/>
  <c r="BL187" i="46"/>
  <c r="BL187" i="44"/>
  <c r="AB188" i="46"/>
  <c r="AB188" i="44"/>
  <c r="BH188" i="46"/>
  <c r="BH188" i="44"/>
  <c r="AY190" i="46"/>
  <c r="AY190" i="44"/>
  <c r="G191" i="46"/>
  <c r="G191" i="44"/>
  <c r="AP192" i="46"/>
  <c r="AP192" i="44"/>
  <c r="AS195" i="46"/>
  <c r="AS195" i="44"/>
  <c r="AM200" i="46"/>
  <c r="AM200" i="44"/>
  <c r="AO201" i="46"/>
  <c r="AO201" i="44"/>
  <c r="U202" i="46"/>
  <c r="U202" i="44"/>
  <c r="BA202" i="46"/>
  <c r="BA202" i="44"/>
  <c r="S204" i="46"/>
  <c r="S204" i="44"/>
  <c r="AY204" i="46"/>
  <c r="AY204" i="44"/>
  <c r="Y206" i="46"/>
  <c r="Y206" i="44"/>
  <c r="AA207" i="46"/>
  <c r="AA207" i="44"/>
  <c r="BC147" i="46"/>
  <c r="BC147" i="44"/>
  <c r="O149" i="46"/>
  <c r="O149" i="44"/>
  <c r="BG150" i="46"/>
  <c r="BG150" i="44"/>
  <c r="AM151" i="46"/>
  <c r="AM151" i="44"/>
  <c r="S152" i="46"/>
  <c r="S152" i="44"/>
  <c r="G153" i="46"/>
  <c r="G153" i="44"/>
  <c r="AE153" i="46"/>
  <c r="AE153" i="44"/>
  <c r="BK153" i="46"/>
  <c r="BK153" i="44"/>
  <c r="H154" i="46"/>
  <c r="H154" i="44"/>
  <c r="BL154" i="46"/>
  <c r="BL154" i="44"/>
  <c r="AI155" i="46"/>
  <c r="AI155" i="44"/>
  <c r="W156" i="46"/>
  <c r="W156" i="44"/>
  <c r="Y159" i="46"/>
  <c r="Y159" i="44"/>
  <c r="AW159" i="46"/>
  <c r="AW159" i="44"/>
  <c r="X160" i="46"/>
  <c r="X160" i="44"/>
  <c r="J161" i="46"/>
  <c r="J161" i="44"/>
  <c r="BN163" i="46"/>
  <c r="BN163" i="44"/>
  <c r="AE165" i="46"/>
  <c r="AE165" i="44"/>
  <c r="BK165" i="46"/>
  <c r="BK165" i="44"/>
  <c r="AT167" i="46"/>
  <c r="AT167" i="44"/>
  <c r="K169" i="46"/>
  <c r="K169" i="44"/>
  <c r="AI169" i="46"/>
  <c r="AI169" i="44"/>
  <c r="AE172" i="46"/>
  <c r="AE172" i="44"/>
  <c r="AA173" i="46"/>
  <c r="AA173" i="44"/>
  <c r="BF175" i="46"/>
  <c r="BF175" i="44"/>
  <c r="D176" i="46"/>
  <c r="D176" i="44"/>
  <c r="AR176" i="46"/>
  <c r="AR176" i="44"/>
  <c r="BK161" i="44"/>
  <c r="K162" i="44"/>
  <c r="AI162" i="44"/>
  <c r="BO162" i="44"/>
  <c r="W163" i="44"/>
  <c r="BC163" i="44"/>
  <c r="A33" i="44"/>
  <c r="C52" i="46"/>
  <c r="C52" i="44" s="1"/>
  <c r="M54" i="44"/>
  <c r="W56" i="44"/>
  <c r="AM41" i="44"/>
  <c r="O64" i="44"/>
  <c r="V30" i="44"/>
  <c r="BH33" i="44"/>
  <c r="BC58" i="44"/>
  <c r="V67" i="44"/>
  <c r="O36" i="44"/>
  <c r="BE39" i="44"/>
  <c r="BK85" i="44"/>
  <c r="Q88" i="44"/>
  <c r="AA92" i="44"/>
  <c r="I93" i="44"/>
  <c r="M100" i="44"/>
  <c r="BK58" i="46"/>
  <c r="AC43" i="44"/>
  <c r="AQ59" i="44"/>
  <c r="BL58" i="46"/>
  <c r="A61" i="44"/>
  <c r="AT38" i="44"/>
  <c r="G64" i="44"/>
  <c r="AQ65" i="44"/>
  <c r="BF66" i="44"/>
  <c r="BN58" i="46"/>
  <c r="C56" i="46"/>
  <c r="C56" i="44" s="1"/>
  <c r="D32" i="44"/>
  <c r="AK41" i="44"/>
  <c r="D47" i="44"/>
  <c r="C104" i="46"/>
  <c r="C104" i="44" s="1"/>
  <c r="AC10" i="44"/>
  <c r="BL12" i="44"/>
  <c r="AV14" i="44"/>
  <c r="AG16" i="44"/>
  <c r="AS18" i="44"/>
  <c r="BG20" i="44"/>
  <c r="AW23" i="44"/>
  <c r="BD25" i="44"/>
  <c r="AY27" i="44"/>
  <c r="BQ29" i="44"/>
  <c r="Y32" i="44"/>
  <c r="AL34" i="44"/>
  <c r="AG36" i="44"/>
  <c r="K50" i="44"/>
  <c r="BE52" i="44"/>
  <c r="AU64" i="44"/>
  <c r="E69" i="44"/>
  <c r="BE77" i="44"/>
  <c r="AF80" i="44"/>
  <c r="J82" i="44"/>
  <c r="P83" i="44"/>
  <c r="N84" i="44"/>
  <c r="AF87" i="44"/>
  <c r="G90" i="44"/>
  <c r="AU91" i="44"/>
  <c r="AE95" i="44"/>
  <c r="BJ97" i="44"/>
  <c r="I99" i="44"/>
  <c r="U100" i="44"/>
  <c r="AT103" i="44"/>
  <c r="P104" i="44"/>
  <c r="O111" i="44"/>
  <c r="D30" i="44"/>
  <c r="AJ47" i="44"/>
  <c r="AR17" i="44"/>
  <c r="F22" i="44"/>
  <c r="T26" i="44"/>
  <c r="BH30" i="44"/>
  <c r="BL37" i="44"/>
  <c r="P9" i="44"/>
  <c r="L16" i="44"/>
  <c r="BO58" i="46"/>
  <c r="AF16" i="44"/>
  <c r="AE49" i="44"/>
  <c r="AD57" i="46"/>
  <c r="AD57" i="44"/>
  <c r="AD68" i="46"/>
  <c r="AD68" i="44"/>
  <c r="U81" i="46"/>
  <c r="U81" i="44"/>
  <c r="AK83" i="46"/>
  <c r="AK83" i="44"/>
  <c r="T89" i="46"/>
  <c r="T89" i="44"/>
  <c r="AT106" i="46"/>
  <c r="AT106" i="44"/>
  <c r="AX59" i="44"/>
  <c r="A46" i="44"/>
  <c r="C21" i="46"/>
  <c r="C21" i="44" s="1"/>
  <c r="C74" i="46"/>
  <c r="C74" i="44" s="1"/>
  <c r="C86" i="46"/>
  <c r="C86" i="44" s="1"/>
  <c r="C96" i="46"/>
  <c r="C96" i="44" s="1"/>
  <c r="C121" i="46"/>
  <c r="C121" i="44" s="1"/>
  <c r="G7" i="44"/>
  <c r="AG9" i="44"/>
  <c r="K11" i="44"/>
  <c r="BG15" i="44"/>
  <c r="D17" i="44"/>
  <c r="AE21" i="44"/>
  <c r="AG23" i="44"/>
  <c r="Q25" i="44"/>
  <c r="BE26" i="44"/>
  <c r="BC28" i="44"/>
  <c r="E31" i="44"/>
  <c r="AI33" i="44"/>
  <c r="BQ34" i="44"/>
  <c r="AX36" i="44"/>
  <c r="T39" i="44"/>
  <c r="AE41" i="44"/>
  <c r="AQ43" i="44"/>
  <c r="AP46" i="44"/>
  <c r="AW48" i="44"/>
  <c r="AX50" i="44"/>
  <c r="Y53" i="44"/>
  <c r="BD54" i="44"/>
  <c r="AP56" i="44"/>
  <c r="W58" i="44"/>
  <c r="BF59" i="44"/>
  <c r="R61" i="44"/>
  <c r="F63" i="44"/>
  <c r="AR65" i="44"/>
  <c r="BB66" i="44"/>
  <c r="P68" i="44"/>
  <c r="Z69" i="44"/>
  <c r="AK70" i="44"/>
  <c r="AO71" i="44"/>
  <c r="AZ72" i="44"/>
  <c r="K75" i="44"/>
  <c r="BH76" i="44"/>
  <c r="BA78" i="44"/>
  <c r="BB79" i="44"/>
  <c r="AD82" i="44"/>
  <c r="AE83" i="44"/>
  <c r="R84" i="44"/>
  <c r="AC86" i="44"/>
  <c r="P88" i="44"/>
  <c r="BI88" i="44"/>
  <c r="V91" i="44"/>
  <c r="AP92" i="44"/>
  <c r="BP93" i="44"/>
  <c r="AZ94" i="44"/>
  <c r="AT95" i="44"/>
  <c r="AH96" i="44"/>
  <c r="M97" i="44"/>
  <c r="Q102" i="44"/>
  <c r="BE102" i="44"/>
  <c r="BI103" i="44"/>
  <c r="BH107" i="44"/>
  <c r="BN110" i="44"/>
  <c r="BM116" i="44"/>
  <c r="U117" i="44"/>
  <c r="AK117" i="44"/>
  <c r="I118" i="44"/>
  <c r="AL120" i="44"/>
  <c r="AH121" i="44"/>
  <c r="AX121" i="44"/>
  <c r="BN121" i="44"/>
  <c r="S124" i="44"/>
  <c r="AY124" i="44"/>
  <c r="S125" i="44"/>
  <c r="AE125" i="44"/>
  <c r="AM126" i="44"/>
  <c r="BG128" i="44"/>
  <c r="BL131" i="44"/>
  <c r="BP132" i="44"/>
  <c r="P133" i="44"/>
  <c r="BM55" i="46"/>
  <c r="BM55" i="44"/>
  <c r="N64" i="46"/>
  <c r="N64" i="44"/>
  <c r="R65" i="46"/>
  <c r="R65" i="44"/>
  <c r="I66" i="46"/>
  <c r="I66" i="44"/>
  <c r="AJ69" i="46"/>
  <c r="AJ69" i="44"/>
  <c r="AI70" i="46"/>
  <c r="AI70" i="44"/>
  <c r="Y75" i="46"/>
  <c r="Y75" i="44"/>
  <c r="AQ80" i="46"/>
  <c r="AQ80" i="44"/>
  <c r="N85" i="46"/>
  <c r="N85" i="44"/>
  <c r="BB89" i="46"/>
  <c r="BB89" i="44"/>
  <c r="AP90" i="46"/>
  <c r="AP90" i="44"/>
  <c r="AV93" i="46"/>
  <c r="AV93" i="44"/>
  <c r="AW117" i="46"/>
  <c r="AW117" i="44"/>
  <c r="BK119" i="46"/>
  <c r="BK119" i="44"/>
  <c r="J120" i="46"/>
  <c r="J120" i="44"/>
  <c r="AT121" i="46"/>
  <c r="AT121" i="44"/>
  <c r="AP122" i="46"/>
  <c r="AP122" i="44"/>
  <c r="AS129" i="46"/>
  <c r="AS129" i="44"/>
  <c r="L131" i="46"/>
  <c r="L131" i="44"/>
  <c r="AJ131" i="46"/>
  <c r="AJ131" i="44"/>
  <c r="AF132" i="46"/>
  <c r="AF132" i="44"/>
  <c r="Q61" i="46"/>
  <c r="Q61" i="44"/>
  <c r="AR53" i="44"/>
  <c r="BB64" i="44"/>
  <c r="AM73" i="46"/>
  <c r="AM73" i="44"/>
  <c r="V74" i="46"/>
  <c r="V74" i="44"/>
  <c r="AN78" i="46"/>
  <c r="AN78" i="44"/>
  <c r="AU82" i="46"/>
  <c r="AU82" i="44"/>
  <c r="Q86" i="46"/>
  <c r="Q86" i="44"/>
  <c r="Y71" i="46"/>
  <c r="Y71" i="44"/>
  <c r="AB72" i="46"/>
  <c r="AB72" i="44"/>
  <c r="AB84" i="46"/>
  <c r="AB84" i="44"/>
  <c r="F87" i="46"/>
  <c r="F87" i="44"/>
  <c r="BD57" i="44"/>
  <c r="BN63" i="44"/>
  <c r="BQ59" i="46"/>
  <c r="BQ59" i="44"/>
  <c r="R62" i="46"/>
  <c r="R62" i="44"/>
  <c r="P67" i="46"/>
  <c r="P67" i="44"/>
  <c r="O76" i="46"/>
  <c r="O76" i="44"/>
  <c r="BK76" i="46"/>
  <c r="BK76" i="44"/>
  <c r="AR88" i="46"/>
  <c r="AR88" i="44"/>
  <c r="L93" i="46"/>
  <c r="L93" i="44"/>
  <c r="F96" i="46"/>
  <c r="F96" i="44"/>
  <c r="D106" i="46"/>
  <c r="D106" i="44"/>
  <c r="X107" i="46"/>
  <c r="X107" i="44"/>
  <c r="AV107" i="46"/>
  <c r="AV107" i="44"/>
  <c r="BB111" i="46"/>
  <c r="BB111" i="44"/>
  <c r="AH112" i="46"/>
  <c r="AH112" i="44"/>
  <c r="V113" i="46"/>
  <c r="V113" i="44"/>
  <c r="Z114" i="46"/>
  <c r="Z114" i="44"/>
  <c r="N115" i="46"/>
  <c r="N115" i="44"/>
  <c r="AD115" i="46"/>
  <c r="AD115" i="44"/>
  <c r="AW118" i="46"/>
  <c r="AW118" i="44"/>
  <c r="J121" i="46"/>
  <c r="J121" i="44"/>
  <c r="N122" i="46"/>
  <c r="N122" i="44"/>
  <c r="AT122" i="46"/>
  <c r="AT122" i="44"/>
  <c r="W123" i="46"/>
  <c r="W123" i="44"/>
  <c r="K124" i="46"/>
  <c r="K124" i="44"/>
  <c r="BO124" i="46"/>
  <c r="BO124" i="44"/>
  <c r="G125" i="46"/>
  <c r="G125" i="44"/>
  <c r="I129" i="46"/>
  <c r="I129" i="44"/>
  <c r="Q129" i="46"/>
  <c r="Q129" i="44"/>
  <c r="BE129" i="46"/>
  <c r="BE129" i="44"/>
  <c r="M130" i="46"/>
  <c r="M130" i="44"/>
  <c r="X131" i="46"/>
  <c r="X131" i="44"/>
  <c r="AV131" i="46"/>
  <c r="AV131" i="44"/>
  <c r="D132" i="46"/>
  <c r="D132" i="44"/>
  <c r="T132" i="46"/>
  <c r="T132" i="44"/>
  <c r="BL133" i="46"/>
  <c r="BL133" i="44"/>
  <c r="I137" i="46"/>
  <c r="I137" i="44"/>
  <c r="AY138" i="46"/>
  <c r="AY138" i="44"/>
  <c r="K140" i="46"/>
  <c r="K140" i="44"/>
  <c r="AQ140" i="46"/>
  <c r="AQ140" i="44"/>
  <c r="L141" i="46"/>
  <c r="L141" i="44"/>
  <c r="AZ141" i="46"/>
  <c r="AZ141" i="44"/>
  <c r="BP141" i="46"/>
  <c r="BP141" i="44"/>
  <c r="AV142" i="46"/>
  <c r="AV142" i="44"/>
  <c r="BG143" i="46"/>
  <c r="BG143" i="44"/>
  <c r="AU144" i="46"/>
  <c r="AU144" i="44"/>
  <c r="K145" i="46"/>
  <c r="K145" i="44"/>
  <c r="AY145" i="46"/>
  <c r="AY145" i="44"/>
  <c r="BG145" i="46"/>
  <c r="BG145" i="44"/>
  <c r="AU146" i="46"/>
  <c r="AU146" i="44"/>
  <c r="AI58" i="46"/>
  <c r="AI58" i="44"/>
  <c r="AC79" i="46"/>
  <c r="AC79" i="44"/>
  <c r="BH81" i="46"/>
  <c r="BH81" i="44"/>
  <c r="BM87" i="46"/>
  <c r="BM87" i="44"/>
  <c r="S91" i="46"/>
  <c r="S91" i="44"/>
  <c r="BC96" i="46"/>
  <c r="BC96" i="44"/>
  <c r="BM100" i="46"/>
  <c r="BM100" i="44"/>
  <c r="BJ103" i="46"/>
  <c r="BJ103" i="44"/>
  <c r="BA108" i="46"/>
  <c r="BA108" i="44"/>
  <c r="BQ108" i="46"/>
  <c r="BQ108" i="44"/>
  <c r="AQ112" i="44"/>
  <c r="AD135" i="44"/>
  <c r="BK140" i="44"/>
  <c r="BL141" i="44"/>
  <c r="L142" i="44"/>
  <c r="BG144" i="44"/>
  <c r="AH147" i="44"/>
  <c r="R149" i="44"/>
  <c r="V150" i="44"/>
  <c r="Z151" i="44"/>
  <c r="N152" i="44"/>
  <c r="M157" i="44"/>
  <c r="AS157" i="44"/>
  <c r="BQ134" i="46"/>
  <c r="BQ134" i="44"/>
  <c r="I136" i="46"/>
  <c r="I136" i="44"/>
  <c r="Y136" i="46"/>
  <c r="Y136" i="44"/>
  <c r="K139" i="46"/>
  <c r="K139" i="44"/>
  <c r="AY139" i="46"/>
  <c r="AY139" i="44"/>
  <c r="AJ142" i="46"/>
  <c r="AJ142" i="44"/>
  <c r="BH142" i="46"/>
  <c r="BH142" i="44"/>
  <c r="G143" i="46"/>
  <c r="G143" i="44"/>
  <c r="BO144" i="46"/>
  <c r="BO144" i="44"/>
  <c r="N147" i="46"/>
  <c r="N147" i="44"/>
  <c r="BB151" i="46"/>
  <c r="BB151" i="44"/>
  <c r="AD153" i="46"/>
  <c r="AD153" i="44"/>
  <c r="R155" i="46"/>
  <c r="R155" i="44"/>
  <c r="AX155" i="46"/>
  <c r="AX155" i="44"/>
  <c r="I157" i="46"/>
  <c r="I157" i="44"/>
  <c r="BC110" i="46"/>
  <c r="BC110" i="44"/>
  <c r="BH109" i="46"/>
  <c r="BH109" i="44"/>
  <c r="D111" i="46"/>
  <c r="D111" i="44"/>
  <c r="AR113" i="46"/>
  <c r="AR113" i="44"/>
  <c r="BH113" i="46"/>
  <c r="BH113" i="44"/>
  <c r="AR115" i="46"/>
  <c r="AR115" i="44"/>
  <c r="S117" i="46"/>
  <c r="S117" i="44"/>
  <c r="BO117" i="46"/>
  <c r="BO117" i="44"/>
  <c r="Y119" i="46"/>
  <c r="Y119" i="44"/>
  <c r="BF147" i="46"/>
  <c r="BF147" i="44"/>
  <c r="AL148" i="46"/>
  <c r="AL148" i="44"/>
  <c r="Z149" i="46"/>
  <c r="Z149" i="44"/>
  <c r="AX149" i="46"/>
  <c r="AX149" i="44"/>
  <c r="AL150" i="46"/>
  <c r="AL150" i="44"/>
  <c r="R153" i="46"/>
  <c r="R153" i="44"/>
  <c r="AA154" i="46"/>
  <c r="AA154" i="44"/>
  <c r="F155" i="46"/>
  <c r="F155" i="44"/>
  <c r="U157" i="46"/>
  <c r="U157" i="44"/>
  <c r="BI157" i="46"/>
  <c r="BI157" i="44"/>
  <c r="AV158" i="46"/>
  <c r="AV158" i="44"/>
  <c r="AR159" i="46"/>
  <c r="AR159" i="44"/>
  <c r="P160" i="46"/>
  <c r="P160" i="44"/>
  <c r="BN161" i="46"/>
  <c r="BN161" i="44"/>
  <c r="AH163" i="46"/>
  <c r="AH163" i="44"/>
  <c r="V164" i="46"/>
  <c r="V164" i="44"/>
  <c r="BB164" i="46"/>
  <c r="BB164" i="44"/>
  <c r="G165" i="46"/>
  <c r="G165" i="44"/>
  <c r="AP166" i="46"/>
  <c r="AP166" i="44"/>
  <c r="K110" i="46"/>
  <c r="K110" i="44"/>
  <c r="W111" i="46"/>
  <c r="W111" i="44"/>
  <c r="AF123" i="46"/>
  <c r="AF123" i="44"/>
  <c r="L128" i="46"/>
  <c r="L128" i="44"/>
  <c r="AB128" i="46"/>
  <c r="AB128" i="44"/>
  <c r="BM119" i="44"/>
  <c r="V130" i="44"/>
  <c r="AL167" i="44"/>
  <c r="AH168" i="44"/>
  <c r="AY169" i="44"/>
  <c r="G170" i="44"/>
  <c r="BC170" i="44"/>
  <c r="AA171" i="44"/>
  <c r="O172" i="44"/>
  <c r="AI173" i="44"/>
  <c r="BG173" i="44"/>
  <c r="AS15" i="44"/>
  <c r="AU43" i="44"/>
  <c r="BN51" i="44"/>
  <c r="O63" i="44"/>
  <c r="BD53" i="44"/>
  <c r="AE59" i="44"/>
  <c r="C45" i="46"/>
  <c r="C45" i="44" s="1"/>
  <c r="C85" i="46"/>
  <c r="C85" i="44" s="1"/>
  <c r="BP8" i="44"/>
  <c r="R10" i="44"/>
  <c r="AT11" i="44"/>
  <c r="L14" i="44"/>
  <c r="AT15" i="44"/>
  <c r="AN16" i="44"/>
  <c r="Q18" i="44"/>
  <c r="BN19" i="44"/>
  <c r="O22" i="44"/>
  <c r="N24" i="44"/>
  <c r="AF25" i="44"/>
  <c r="BH26" i="44"/>
  <c r="AM28" i="44"/>
  <c r="AJ30" i="44"/>
  <c r="AR32" i="44"/>
  <c r="I36" i="44"/>
  <c r="H38" i="44"/>
  <c r="BN41" i="44"/>
  <c r="AV43" i="44"/>
  <c r="AD46" i="44"/>
  <c r="M48" i="44"/>
  <c r="BE53" i="44"/>
  <c r="AQ64" i="44"/>
  <c r="BI68" i="44"/>
  <c r="AZ79" i="44"/>
  <c r="AQ83" i="44"/>
  <c r="L86" i="44"/>
  <c r="BP86" i="44"/>
  <c r="BQ88" i="44"/>
  <c r="BB92" i="44"/>
  <c r="R98" i="44"/>
  <c r="AX98" i="44"/>
  <c r="G109" i="44"/>
  <c r="AU109" i="44"/>
  <c r="S110" i="44"/>
  <c r="G111" i="44"/>
  <c r="G113" i="44"/>
  <c r="W113" i="44"/>
  <c r="BO9" i="44"/>
  <c r="BN114" i="46"/>
  <c r="BN114" i="44"/>
  <c r="AT115" i="46"/>
  <c r="AT115" i="44"/>
  <c r="AY119" i="46"/>
  <c r="AY119" i="44"/>
  <c r="N120" i="46"/>
  <c r="N120" i="44"/>
  <c r="AE123" i="46"/>
  <c r="AE123" i="44"/>
  <c r="BK123" i="46"/>
  <c r="BK123" i="44"/>
  <c r="AU125" i="46"/>
  <c r="AU125" i="44"/>
  <c r="AY126" i="46"/>
  <c r="AY126" i="44"/>
  <c r="AE127" i="46"/>
  <c r="AE127" i="44"/>
  <c r="BC127" i="46"/>
  <c r="BC127" i="44"/>
  <c r="AI128" i="46"/>
  <c r="AI128" i="44"/>
  <c r="AY128" i="46"/>
  <c r="AY128" i="44"/>
  <c r="AK130" i="46"/>
  <c r="AK130" i="44"/>
  <c r="L132" i="46"/>
  <c r="L132" i="44"/>
  <c r="AR132" i="46"/>
  <c r="AR132" i="44"/>
  <c r="BH132" i="46"/>
  <c r="BH132" i="44"/>
  <c r="Y137" i="46"/>
  <c r="Y137" i="44"/>
  <c r="W139" i="46"/>
  <c r="W139" i="44"/>
  <c r="AY140" i="46"/>
  <c r="AY140" i="44"/>
  <c r="BL142" i="46"/>
  <c r="BL142" i="44"/>
  <c r="K143" i="46"/>
  <c r="K143" i="44"/>
  <c r="AI143" i="46"/>
  <c r="AI143" i="44"/>
  <c r="W144" i="46"/>
  <c r="W144" i="44"/>
  <c r="BC144" i="46"/>
  <c r="BC144" i="44"/>
  <c r="AA145" i="46"/>
  <c r="AA145" i="44"/>
  <c r="G146" i="46"/>
  <c r="G146" i="44"/>
  <c r="BK146" i="46"/>
  <c r="BK146" i="44"/>
  <c r="Z147" i="46"/>
  <c r="Z147" i="44"/>
  <c r="AT148" i="46"/>
  <c r="AT148" i="44"/>
  <c r="J151" i="46"/>
  <c r="J151" i="44"/>
  <c r="AD152" i="46"/>
  <c r="AD152" i="44"/>
  <c r="BJ152" i="46"/>
  <c r="BJ152" i="44"/>
  <c r="BF153" i="46"/>
  <c r="BF153" i="44"/>
  <c r="AI154" i="46"/>
  <c r="AI154" i="44"/>
  <c r="AP156" i="46"/>
  <c r="AP156" i="44"/>
  <c r="AK157" i="46"/>
  <c r="AK157" i="44"/>
  <c r="D159" i="46"/>
  <c r="D159" i="44"/>
  <c r="AY114" i="46"/>
  <c r="AY114" i="44"/>
  <c r="AH116" i="46"/>
  <c r="AH116" i="44"/>
  <c r="AH118" i="46"/>
  <c r="AH118" i="44"/>
  <c r="BN118" i="46"/>
  <c r="BN118" i="44"/>
  <c r="T119" i="46"/>
  <c r="T119" i="44"/>
  <c r="AJ119" i="46"/>
  <c r="AJ119" i="44"/>
  <c r="AM120" i="46"/>
  <c r="AM120" i="44"/>
  <c r="K121" i="46"/>
  <c r="K121" i="44"/>
  <c r="AV123" i="46"/>
  <c r="AV123" i="44"/>
  <c r="L124" i="46"/>
  <c r="L124" i="44"/>
  <c r="AF125" i="46"/>
  <c r="AF125" i="44"/>
  <c r="BL125" i="46"/>
  <c r="BL125" i="44"/>
  <c r="BP126" i="46"/>
  <c r="BP126" i="44"/>
  <c r="P127" i="46"/>
  <c r="P127" i="44"/>
  <c r="T128" i="46"/>
  <c r="T128" i="44"/>
  <c r="AQ135" i="46"/>
  <c r="AQ135" i="44"/>
  <c r="N136" i="46"/>
  <c r="N136" i="44"/>
  <c r="AD136" i="46"/>
  <c r="AD136" i="44"/>
  <c r="AZ138" i="46"/>
  <c r="AZ138" i="44"/>
  <c r="AB140" i="46"/>
  <c r="AB140" i="44"/>
  <c r="AK141" i="46"/>
  <c r="AK141" i="44"/>
  <c r="BL144" i="46"/>
  <c r="BL144" i="44"/>
  <c r="AZ145" i="46"/>
  <c r="AZ145" i="44"/>
  <c r="BG147" i="46"/>
  <c r="BG147" i="44"/>
  <c r="O148" i="46"/>
  <c r="O148" i="44"/>
  <c r="AI149" i="46"/>
  <c r="AI149" i="44"/>
  <c r="BO149" i="46"/>
  <c r="BO149" i="44"/>
  <c r="W150" i="46"/>
  <c r="W150" i="44"/>
  <c r="BC150" i="46"/>
  <c r="BC150" i="44"/>
  <c r="BP154" i="46"/>
  <c r="BP154" i="44"/>
  <c r="W155" i="46"/>
  <c r="W155" i="44"/>
  <c r="BJ157" i="46"/>
  <c r="BJ157" i="44"/>
  <c r="I158" i="46"/>
  <c r="I158" i="44"/>
  <c r="AG158" i="46"/>
  <c r="AG158" i="44"/>
  <c r="BE158" i="46"/>
  <c r="BE158" i="44"/>
  <c r="S161" i="46"/>
  <c r="S161" i="44"/>
  <c r="AQ161" i="46"/>
  <c r="AQ161" i="44"/>
  <c r="AQ163" i="46"/>
  <c r="AQ163" i="44"/>
  <c r="AM164" i="46"/>
  <c r="AM164" i="44"/>
  <c r="AM167" i="46"/>
  <c r="AM167" i="44"/>
  <c r="BP159" i="44"/>
  <c r="AT162" i="44"/>
  <c r="W165" i="44"/>
  <c r="J166" i="44"/>
  <c r="AH166" i="44"/>
  <c r="BF166" i="44"/>
  <c r="AA27" i="46"/>
  <c r="AA27" i="44"/>
  <c r="AI34" i="46"/>
  <c r="AI34" i="44"/>
  <c r="AN43" i="46"/>
  <c r="AN43" i="44"/>
  <c r="AZ58" i="46"/>
  <c r="AZ58" i="44"/>
  <c r="BQ78" i="46"/>
  <c r="BQ78" i="44"/>
  <c r="AD88" i="46"/>
  <c r="AD88" i="44"/>
  <c r="P96" i="46"/>
  <c r="P96" i="44"/>
  <c r="M25" i="46"/>
  <c r="M25" i="44"/>
  <c r="I30" i="46"/>
  <c r="I30" i="44"/>
  <c r="O33" i="46"/>
  <c r="O33" i="44"/>
  <c r="Z76" i="46"/>
  <c r="Z76" i="44"/>
  <c r="BP89" i="46"/>
  <c r="BP89" i="44"/>
  <c r="A89" i="44"/>
  <c r="C34" i="46"/>
  <c r="C34" i="44" s="1"/>
  <c r="C68" i="46"/>
  <c r="C68" i="44" s="1"/>
  <c r="AQ7" i="44"/>
  <c r="AS9" i="44"/>
  <c r="L13" i="44"/>
  <c r="AB14" i="44"/>
  <c r="BM16" i="44"/>
  <c r="AC18" i="44"/>
  <c r="AR19" i="44"/>
  <c r="BF21" i="44"/>
  <c r="AO23" i="44"/>
  <c r="AT24" i="44"/>
  <c r="I26" i="44"/>
  <c r="AN27" i="44"/>
  <c r="BN28" i="44"/>
  <c r="AR30" i="44"/>
  <c r="AD32" i="44"/>
  <c r="K34" i="44"/>
  <c r="AH35" i="44"/>
  <c r="BJ36" i="44"/>
  <c r="D39" i="44"/>
  <c r="AB42" i="44"/>
  <c r="BD43" i="44"/>
  <c r="R46" i="44"/>
  <c r="AW47" i="44"/>
  <c r="AD49" i="44"/>
  <c r="W51" i="44"/>
  <c r="F53" i="44"/>
  <c r="G54" i="44"/>
  <c r="AQ55" i="44"/>
  <c r="J57" i="44"/>
  <c r="T58" i="44"/>
  <c r="L59" i="44"/>
  <c r="AA60" i="44"/>
  <c r="AH61" i="44"/>
  <c r="AO62" i="44"/>
  <c r="D64" i="44"/>
  <c r="AR66" i="44"/>
  <c r="AT67" i="44"/>
  <c r="AY68" i="44"/>
  <c r="AP69" i="44"/>
  <c r="AE70" i="44"/>
  <c r="L71" i="44"/>
  <c r="M72" i="44"/>
  <c r="BI72" i="44"/>
  <c r="BK73" i="44"/>
  <c r="AI74" i="44"/>
  <c r="AG76" i="44"/>
  <c r="BQ76" i="44"/>
  <c r="AF78" i="44"/>
  <c r="Y79" i="44"/>
  <c r="X82" i="44"/>
  <c r="BP82" i="44"/>
  <c r="AD84" i="44"/>
  <c r="I86" i="44"/>
  <c r="AH87" i="44"/>
  <c r="Z89" i="44"/>
  <c r="BB93" i="44"/>
  <c r="I21" i="46"/>
  <c r="I21" i="44"/>
  <c r="BP44" i="46"/>
  <c r="BP44" i="44"/>
  <c r="Z65" i="46"/>
  <c r="Z65" i="44"/>
  <c r="BA67" i="46"/>
  <c r="BA67" i="44"/>
  <c r="E24" i="46"/>
  <c r="E24" i="44"/>
  <c r="AW35" i="46"/>
  <c r="AW35" i="44"/>
  <c r="BH38" i="46"/>
  <c r="BH38" i="44"/>
  <c r="AG40" i="46"/>
  <c r="AG40" i="44"/>
  <c r="AL60" i="46"/>
  <c r="AL60" i="44"/>
  <c r="AM64" i="46"/>
  <c r="AM64" i="44"/>
  <c r="BI76" i="46"/>
  <c r="BI76" i="44"/>
  <c r="H81" i="46"/>
  <c r="H81" i="44"/>
  <c r="AA84" i="46"/>
  <c r="AA84" i="44"/>
  <c r="AG86" i="46"/>
  <c r="AG86" i="44"/>
  <c r="AE89" i="46"/>
  <c r="AE89" i="44"/>
  <c r="E94" i="46"/>
  <c r="E94" i="44"/>
  <c r="W95" i="46"/>
  <c r="W95" i="44"/>
  <c r="AK100" i="46"/>
  <c r="AK100" i="44"/>
  <c r="T101" i="46"/>
  <c r="T101" i="44"/>
  <c r="BH101" i="46"/>
  <c r="BH101" i="44"/>
  <c r="BK22" i="46"/>
  <c r="BK22" i="44"/>
  <c r="M26" i="46"/>
  <c r="M26" i="44"/>
  <c r="AY28" i="46"/>
  <c r="AY28" i="44"/>
  <c r="AG31" i="46"/>
  <c r="AG31" i="44"/>
  <c r="AW37" i="46"/>
  <c r="AW37" i="44"/>
  <c r="AT41" i="46"/>
  <c r="AT41" i="44"/>
  <c r="AC48" i="46"/>
  <c r="AC48" i="44"/>
  <c r="AV49" i="46"/>
  <c r="AV49" i="44"/>
  <c r="AN51" i="46"/>
  <c r="AN51" i="44"/>
  <c r="AI55" i="46"/>
  <c r="AI55" i="44"/>
  <c r="BF57" i="46"/>
  <c r="BF57" i="44"/>
  <c r="AI61" i="46"/>
  <c r="AI61" i="44"/>
  <c r="Y62" i="46"/>
  <c r="Y62" i="44"/>
  <c r="BH63" i="46"/>
  <c r="BH63" i="44"/>
  <c r="AW71" i="46"/>
  <c r="AW71" i="44"/>
  <c r="AQ75" i="46"/>
  <c r="AQ75" i="44"/>
  <c r="BN77" i="46"/>
  <c r="BN77" i="44"/>
  <c r="AX79" i="46"/>
  <c r="AX79" i="44"/>
  <c r="AK80" i="46"/>
  <c r="AK80" i="44"/>
  <c r="AW83" i="46"/>
  <c r="AW83" i="44"/>
  <c r="BJ87" i="46"/>
  <c r="BJ87" i="44"/>
  <c r="AE56" i="46"/>
  <c r="AE56" i="44"/>
  <c r="AS59" i="46"/>
  <c r="AS59" i="44"/>
  <c r="BG68" i="46"/>
  <c r="BG68" i="44"/>
  <c r="AM69" i="46"/>
  <c r="AM69" i="44"/>
  <c r="V70" i="46"/>
  <c r="V70" i="44"/>
  <c r="BJ70" i="46"/>
  <c r="BJ70" i="44"/>
  <c r="AC72" i="46"/>
  <c r="AC72" i="44"/>
  <c r="BD74" i="46"/>
  <c r="BD74" i="44"/>
  <c r="BP52" i="46"/>
  <c r="BP52" i="44"/>
  <c r="K83" i="46"/>
  <c r="K83" i="44"/>
  <c r="F92" i="46"/>
  <c r="F92" i="44"/>
  <c r="D93" i="46"/>
  <c r="D93" i="44"/>
  <c r="AJ93" i="46"/>
  <c r="AJ93" i="44"/>
  <c r="AV94" i="46"/>
  <c r="AV94" i="44"/>
  <c r="U103" i="46"/>
  <c r="U103" i="44"/>
  <c r="N66" i="46"/>
  <c r="N66" i="44"/>
  <c r="AA73" i="46"/>
  <c r="AA73" i="44"/>
  <c r="AY85" i="46"/>
  <c r="AY85" i="44"/>
  <c r="BO88" i="44"/>
  <c r="Z99" i="44"/>
  <c r="F100" i="44"/>
  <c r="W102" i="44"/>
  <c r="BC102" i="44"/>
  <c r="AY103" i="44"/>
  <c r="L104" i="44"/>
  <c r="AW104" i="44"/>
  <c r="O105" i="44"/>
  <c r="BE106" i="44"/>
  <c r="M107" i="44"/>
  <c r="AS107" i="44"/>
  <c r="AU17" i="44"/>
  <c r="AY29" i="44"/>
  <c r="Z39" i="44"/>
  <c r="BJ7" i="44"/>
  <c r="F19" i="44"/>
  <c r="D52" i="44"/>
  <c r="S37" i="44"/>
  <c r="AB11" i="44"/>
  <c r="T40" i="44"/>
  <c r="C31" i="46"/>
  <c r="C31" i="44" s="1"/>
  <c r="H27" i="44"/>
  <c r="AD17" i="44"/>
  <c r="AH25" i="44"/>
  <c r="AB33" i="44"/>
  <c r="G44" i="44"/>
  <c r="AS63" i="44"/>
  <c r="BP66" i="44"/>
  <c r="P92" i="46"/>
  <c r="P92" i="44"/>
  <c r="AV92" i="46"/>
  <c r="AV92" i="44"/>
  <c r="K98" i="46"/>
  <c r="K98" i="44"/>
  <c r="Z100" i="46"/>
  <c r="Z100" i="44"/>
  <c r="W103" i="46"/>
  <c r="W103" i="44"/>
  <c r="BB106" i="46"/>
  <c r="BB106" i="44"/>
  <c r="BG11" i="44"/>
  <c r="AH16" i="44"/>
  <c r="E19" i="44"/>
  <c r="AV22" i="44"/>
  <c r="BD27" i="44"/>
  <c r="BN31" i="44"/>
  <c r="V26" i="44"/>
  <c r="P34" i="44"/>
  <c r="AD38" i="44"/>
  <c r="BM42" i="44"/>
  <c r="AP62" i="44"/>
  <c r="AS65" i="44"/>
  <c r="A42" i="44"/>
  <c r="A80" i="44"/>
  <c r="A105" i="44"/>
  <c r="C36" i="46"/>
  <c r="C36" i="44" s="1"/>
  <c r="C65" i="46"/>
  <c r="C65" i="44" s="1"/>
  <c r="C80" i="46"/>
  <c r="C80" i="44" s="1"/>
  <c r="C89" i="46"/>
  <c r="C89" i="44" s="1"/>
  <c r="C128" i="46"/>
  <c r="C128" i="44" s="1"/>
  <c r="F7" i="44"/>
  <c r="AN8" i="44"/>
  <c r="BI10" i="44"/>
  <c r="M12" i="44"/>
  <c r="H14" i="44"/>
  <c r="BH14" i="44"/>
  <c r="BC16" i="44"/>
  <c r="AL17" i="44"/>
  <c r="AG18" i="44"/>
  <c r="H19" i="44"/>
  <c r="BO21" i="44"/>
  <c r="D23" i="44"/>
  <c r="AY23" i="44"/>
  <c r="BA24" i="44"/>
  <c r="AP25" i="44"/>
  <c r="AD26" i="44"/>
  <c r="O27" i="44"/>
  <c r="L28" i="44"/>
  <c r="BP28" i="44"/>
  <c r="U30" i="44"/>
  <c r="Q31" i="44"/>
  <c r="N32" i="44"/>
  <c r="AH33" i="44"/>
  <c r="AE34" i="44"/>
  <c r="AG35" i="44"/>
  <c r="N36" i="44"/>
  <c r="AV37" i="44"/>
  <c r="AR38" i="44"/>
  <c r="AR39" i="44"/>
  <c r="AI40" i="44"/>
  <c r="BI41" i="44"/>
  <c r="E43" i="44"/>
  <c r="Z44" i="44"/>
  <c r="AX45" i="44"/>
  <c r="H47" i="44"/>
  <c r="AS48" i="44"/>
  <c r="BD49" i="44"/>
  <c r="AF51" i="44"/>
  <c r="AO52" i="44"/>
  <c r="AU53" i="44"/>
  <c r="AH54" i="44"/>
  <c r="BG55" i="44"/>
  <c r="BC56" i="44"/>
  <c r="BG57" i="44"/>
  <c r="AV58" i="44"/>
  <c r="AF59" i="44"/>
  <c r="V60" i="44"/>
  <c r="D61" i="44"/>
  <c r="BC61" i="44"/>
  <c r="BA62" i="44"/>
  <c r="BF63" i="44"/>
  <c r="Y64" i="44"/>
  <c r="P65" i="44"/>
  <c r="BB65" i="44"/>
  <c r="F67" i="44"/>
  <c r="BG67" i="44"/>
  <c r="BE68" i="44"/>
  <c r="AC69" i="44"/>
  <c r="H70" i="44"/>
  <c r="AO70" i="44"/>
  <c r="O71" i="44"/>
  <c r="BK71" i="44"/>
  <c r="AM72" i="44"/>
  <c r="AD73" i="44"/>
  <c r="H74" i="44"/>
  <c r="AT74" i="44"/>
  <c r="Z75" i="44"/>
  <c r="BP75" i="44"/>
  <c r="AO76" i="44"/>
  <c r="P77" i="44"/>
  <c r="X78" i="44"/>
  <c r="F79" i="44"/>
  <c r="AT79" i="44"/>
  <c r="Y80" i="44"/>
  <c r="AE81" i="44"/>
  <c r="S82" i="44"/>
  <c r="BB82" i="44"/>
  <c r="AE84" i="44"/>
  <c r="BC90" i="44"/>
  <c r="Y91" i="44"/>
  <c r="BO91" i="44"/>
  <c r="AC92" i="44"/>
  <c r="BC92" i="44"/>
  <c r="AH94" i="44"/>
  <c r="AY95" i="44"/>
  <c r="BO98" i="44"/>
  <c r="AD99" i="44"/>
  <c r="V101" i="44"/>
  <c r="AT104" i="44"/>
  <c r="AQ106" i="44"/>
  <c r="G107" i="44"/>
  <c r="AI108" i="44"/>
  <c r="AO110" i="44"/>
  <c r="I112" i="44"/>
  <c r="AG112" i="44"/>
  <c r="BA113" i="44"/>
  <c r="Q114" i="44"/>
  <c r="AW114" i="44"/>
  <c r="M115" i="44"/>
  <c r="BQ120" i="44"/>
  <c r="BQ122" i="44"/>
  <c r="V123" i="44"/>
  <c r="V125" i="44"/>
  <c r="R126" i="44"/>
  <c r="AH128" i="44"/>
  <c r="BD129" i="44"/>
  <c r="BH130" i="44"/>
  <c r="O131" i="44"/>
  <c r="AI132" i="44"/>
  <c r="AY132" i="44"/>
  <c r="AU133" i="44"/>
  <c r="AV134" i="44"/>
  <c r="AO135" i="44"/>
  <c r="BD137" i="44"/>
  <c r="F139" i="44"/>
  <c r="AD139" i="44"/>
  <c r="BJ139" i="44"/>
  <c r="BN140" i="44"/>
  <c r="BC142" i="44"/>
  <c r="AB94" i="46"/>
  <c r="AB94" i="44"/>
  <c r="BH94" i="46"/>
  <c r="BH94" i="44"/>
  <c r="J96" i="46"/>
  <c r="J96" i="44"/>
  <c r="M14" i="44"/>
  <c r="X15" i="44"/>
  <c r="BL20" i="44"/>
  <c r="X27" i="44"/>
  <c r="BE93" i="46"/>
  <c r="BE93" i="44"/>
  <c r="BM99" i="46"/>
  <c r="BM99" i="44"/>
  <c r="BI100" i="46"/>
  <c r="BI100" i="44"/>
  <c r="AL102" i="46"/>
  <c r="AL102" i="44"/>
  <c r="H22" i="44"/>
  <c r="J25" i="44"/>
  <c r="A31" i="44"/>
  <c r="BB26" i="44"/>
  <c r="AL30" i="44"/>
  <c r="AM36" i="44"/>
  <c r="BQ92" i="46"/>
  <c r="BQ92" i="44"/>
  <c r="AO95" i="46"/>
  <c r="AO95" i="44"/>
  <c r="AS96" i="46"/>
  <c r="AS96" i="44"/>
  <c r="AV98" i="46"/>
  <c r="AV98" i="44"/>
  <c r="AA99" i="46"/>
  <c r="AA99" i="44"/>
  <c r="F104" i="46"/>
  <c r="F104" i="44"/>
  <c r="Y105" i="46"/>
  <c r="Y105" i="44"/>
  <c r="S106" i="46"/>
  <c r="S106" i="44"/>
  <c r="U111" i="46"/>
  <c r="U111" i="44"/>
  <c r="AK111" i="46"/>
  <c r="AK111" i="44"/>
  <c r="BM112" i="46"/>
  <c r="BM112" i="44"/>
  <c r="M113" i="46"/>
  <c r="M113" i="44"/>
  <c r="U113" i="46"/>
  <c r="U113" i="44"/>
  <c r="AC113" i="46"/>
  <c r="AC113" i="44"/>
  <c r="AK113" i="46"/>
  <c r="AK113" i="44"/>
  <c r="BI113" i="46"/>
  <c r="BI113" i="44"/>
  <c r="I114" i="46"/>
  <c r="I114" i="44"/>
  <c r="Y114" i="46"/>
  <c r="Y114" i="44"/>
  <c r="AC115" i="46"/>
  <c r="AC115" i="44"/>
  <c r="BI115" i="46"/>
  <c r="BI115" i="44"/>
  <c r="AN116" i="46"/>
  <c r="AN116" i="44"/>
  <c r="BD116" i="46"/>
  <c r="BD116" i="44"/>
  <c r="AB117" i="46"/>
  <c r="AB117" i="44"/>
  <c r="AJ117" i="46"/>
  <c r="AJ117" i="44"/>
  <c r="BP117" i="46"/>
  <c r="BP117" i="44"/>
  <c r="P118" i="46"/>
  <c r="P118" i="44"/>
  <c r="AF118" i="46"/>
  <c r="AF118" i="44"/>
  <c r="AV118" i="46"/>
  <c r="AV118" i="44"/>
  <c r="AS120" i="46"/>
  <c r="AS120" i="44"/>
  <c r="BA120" i="46"/>
  <c r="BA120" i="44"/>
  <c r="BI120" i="46"/>
  <c r="BI120" i="44"/>
  <c r="I121" i="46"/>
  <c r="I121" i="44"/>
  <c r="Y121" i="46"/>
  <c r="Y121" i="44"/>
  <c r="AC122" i="46"/>
  <c r="AC122" i="44"/>
  <c r="AS122" i="46"/>
  <c r="AS122" i="44"/>
  <c r="BJ123" i="46"/>
  <c r="BJ123" i="44"/>
  <c r="J124" i="46"/>
  <c r="J124" i="44"/>
  <c r="AH124" i="46"/>
  <c r="AH124" i="44"/>
  <c r="AP124" i="46"/>
  <c r="AP124" i="44"/>
  <c r="AX124" i="46"/>
  <c r="AX124" i="44"/>
  <c r="BN124" i="46"/>
  <c r="BN124" i="44"/>
  <c r="BB125" i="46"/>
  <c r="BB125" i="44"/>
  <c r="AH126" i="46"/>
  <c r="AH126" i="44"/>
  <c r="AX126" i="46"/>
  <c r="AX126" i="44"/>
  <c r="N127" i="46"/>
  <c r="N127" i="44"/>
  <c r="AL127" i="46"/>
  <c r="AL127" i="44"/>
  <c r="AT127" i="46"/>
  <c r="AT127" i="44"/>
  <c r="R128" i="46"/>
  <c r="R128" i="44"/>
  <c r="AX128" i="46"/>
  <c r="AX128" i="44"/>
  <c r="P129" i="46"/>
  <c r="P129" i="44"/>
  <c r="D130" i="46"/>
  <c r="D130" i="44"/>
  <c r="AB130" i="46"/>
  <c r="AB130" i="44"/>
  <c r="AR130" i="46"/>
  <c r="AR130" i="44"/>
  <c r="S132" i="46"/>
  <c r="S132" i="44"/>
  <c r="AQ132" i="46"/>
  <c r="AQ132" i="44"/>
  <c r="G133" i="46"/>
  <c r="G133" i="44"/>
  <c r="X134" i="46"/>
  <c r="X134" i="44"/>
  <c r="AN134" i="46"/>
  <c r="AN134" i="44"/>
  <c r="Q135" i="46"/>
  <c r="Q135" i="44"/>
  <c r="Y135" i="46"/>
  <c r="Y135" i="44"/>
  <c r="AW135" i="46"/>
  <c r="AW135" i="44"/>
  <c r="T136" i="46"/>
  <c r="T136" i="44"/>
  <c r="AB136" i="46"/>
  <c r="AB136" i="44"/>
  <c r="AR136" i="46"/>
  <c r="AR136" i="44"/>
  <c r="H137" i="46"/>
  <c r="H137" i="44"/>
  <c r="AF137" i="46"/>
  <c r="AF137" i="44"/>
  <c r="N139" i="46"/>
  <c r="N139" i="44"/>
  <c r="AL139" i="46"/>
  <c r="AL139" i="44"/>
  <c r="AX140" i="46"/>
  <c r="AX140" i="44"/>
  <c r="O142" i="46"/>
  <c r="O142" i="44"/>
  <c r="AU142" i="46"/>
  <c r="AU142" i="44"/>
  <c r="AH145" i="46"/>
  <c r="AH145" i="44"/>
  <c r="BF145" i="46"/>
  <c r="BF145" i="44"/>
  <c r="F146" i="46"/>
  <c r="F146" i="44"/>
  <c r="AL146" i="46"/>
  <c r="AL146" i="44"/>
  <c r="AG147" i="46"/>
  <c r="AG147" i="44"/>
  <c r="BM147" i="46"/>
  <c r="BM147" i="44"/>
  <c r="U148" i="46"/>
  <c r="U148" i="44"/>
  <c r="Q149" i="46"/>
  <c r="Q149" i="44"/>
  <c r="AW149" i="46"/>
  <c r="AW149" i="44"/>
  <c r="M150" i="46"/>
  <c r="M150" i="44"/>
  <c r="AN22" i="44"/>
  <c r="BB30" i="44"/>
  <c r="BF31" i="44"/>
  <c r="BG35" i="44"/>
  <c r="BC36" i="44"/>
  <c r="V17" i="44"/>
  <c r="P20" i="44"/>
  <c r="AC93" i="46"/>
  <c r="AC93" i="44"/>
  <c r="N97" i="46"/>
  <c r="N97" i="44"/>
  <c r="BN98" i="46"/>
  <c r="BN98" i="44"/>
  <c r="AF104" i="46"/>
  <c r="AF104" i="44"/>
  <c r="BL104" i="46"/>
  <c r="BL104" i="44"/>
  <c r="I107" i="46"/>
  <c r="I107" i="44"/>
  <c r="BE107" i="46"/>
  <c r="BE107" i="44"/>
  <c r="W109" i="46"/>
  <c r="W109" i="44"/>
  <c r="BK111" i="46"/>
  <c r="BK111" i="44"/>
  <c r="S112" i="46"/>
  <c r="S112" i="44"/>
  <c r="AI112" i="46"/>
  <c r="AI112" i="44"/>
  <c r="AY112" i="46"/>
  <c r="AY112" i="44"/>
  <c r="BO114" i="46"/>
  <c r="BO114" i="44"/>
  <c r="O115" i="46"/>
  <c r="O115" i="44"/>
  <c r="J116" i="46"/>
  <c r="J116" i="44"/>
  <c r="Z116" i="46"/>
  <c r="Z116" i="44"/>
  <c r="AX103" i="44"/>
  <c r="F117" i="44"/>
  <c r="V117" i="44"/>
  <c r="AS150" i="44"/>
  <c r="Q153" i="44"/>
  <c r="AH154" i="44"/>
  <c r="Q156" i="44"/>
  <c r="D157" i="44"/>
  <c r="AR157" i="44"/>
  <c r="BP157" i="44"/>
  <c r="AU158" i="44"/>
  <c r="AA159" i="44"/>
  <c r="AE119" i="46"/>
  <c r="AE119" i="44"/>
  <c r="BB121" i="46"/>
  <c r="BB121" i="44"/>
  <c r="BF122" i="46"/>
  <c r="BF122" i="44"/>
  <c r="AQ125" i="46"/>
  <c r="AQ125" i="44"/>
  <c r="AA127" i="46"/>
  <c r="AA127" i="44"/>
  <c r="R117" i="46"/>
  <c r="R117" i="44"/>
  <c r="BA150" i="46"/>
  <c r="BA150" i="44"/>
  <c r="AO151" i="46"/>
  <c r="AO151" i="44"/>
  <c r="E152" i="46"/>
  <c r="E152" i="44"/>
  <c r="AO153" i="46"/>
  <c r="AO153" i="44"/>
  <c r="BF154" i="46"/>
  <c r="BF154" i="44"/>
  <c r="U155" i="46"/>
  <c r="U155" i="44"/>
  <c r="BI155" i="46"/>
  <c r="BI155" i="44"/>
  <c r="Y156" i="46"/>
  <c r="Y156" i="44"/>
  <c r="AM160" i="46"/>
  <c r="AM160" i="44"/>
  <c r="U162" i="46"/>
  <c r="U162" i="44"/>
  <c r="BI162" i="46"/>
  <c r="BI162" i="44"/>
  <c r="BE163" i="46"/>
  <c r="BE163" i="44"/>
  <c r="U164" i="46"/>
  <c r="U164" i="44"/>
  <c r="AR119" i="46"/>
  <c r="AR119" i="44"/>
  <c r="AE120" i="46"/>
  <c r="AE120" i="44"/>
  <c r="BO121" i="46"/>
  <c r="BO121" i="44"/>
  <c r="O122" i="46"/>
  <c r="O122" i="44"/>
  <c r="BD123" i="46"/>
  <c r="BD123" i="44"/>
  <c r="T126" i="46"/>
  <c r="T126" i="44"/>
  <c r="AL130" i="46"/>
  <c r="AL130" i="44"/>
  <c r="AO133" i="46"/>
  <c r="AO133" i="44"/>
  <c r="J134" i="46"/>
  <c r="J134" i="44"/>
  <c r="AX134" i="46"/>
  <c r="AX134" i="44"/>
  <c r="J137" i="46"/>
  <c r="J137" i="44"/>
  <c r="BF117" i="44"/>
  <c r="F118" i="44"/>
  <c r="AM128" i="44"/>
  <c r="AC129" i="44"/>
  <c r="Q130" i="44"/>
  <c r="H132" i="44"/>
  <c r="BB165" i="44"/>
  <c r="BE166" i="44"/>
  <c r="I168" i="44"/>
  <c r="BM168" i="44"/>
  <c r="BF169" i="44"/>
  <c r="V170" i="44"/>
  <c r="R171" i="44"/>
  <c r="AX173" i="44"/>
  <c r="E174" i="44"/>
  <c r="AM7" i="44"/>
  <c r="BJ10" i="44"/>
  <c r="AS35" i="46"/>
  <c r="AS35" i="44"/>
  <c r="H9" i="44"/>
  <c r="AI26" i="44"/>
  <c r="M45" i="44"/>
  <c r="E10" i="44"/>
  <c r="S12" i="44"/>
  <c r="AU13" i="44"/>
  <c r="T17" i="44"/>
  <c r="AY19" i="44"/>
  <c r="X32" i="44"/>
  <c r="AE37" i="44"/>
  <c r="AU50" i="44"/>
  <c r="BG58" i="44"/>
  <c r="M68" i="44"/>
  <c r="M10" i="46"/>
  <c r="M10" i="44"/>
  <c r="H18" i="46"/>
  <c r="H18" i="44"/>
  <c r="AI19" i="46"/>
  <c r="AI19" i="44"/>
  <c r="AL22" i="46"/>
  <c r="AL22" i="44"/>
  <c r="A21" i="27"/>
  <c r="C23" i="46"/>
  <c r="C23" i="44" s="1"/>
  <c r="Y23" i="46"/>
  <c r="Y23" i="44"/>
  <c r="AB26" i="46"/>
  <c r="AB26" i="44"/>
  <c r="AT27" i="46"/>
  <c r="AT27" i="44"/>
  <c r="AF29" i="46"/>
  <c r="AF29" i="44"/>
  <c r="L32" i="46"/>
  <c r="L32" i="44"/>
  <c r="J33" i="46"/>
  <c r="J33" i="44"/>
  <c r="U17" i="46"/>
  <c r="U17" i="44"/>
  <c r="BE18" i="46"/>
  <c r="BE18" i="44"/>
  <c r="AE20" i="46"/>
  <c r="AE20" i="44"/>
  <c r="AR12" i="44"/>
  <c r="AJ8" i="46"/>
  <c r="AJ8" i="44"/>
  <c r="AY8" i="44"/>
  <c r="AA42" i="44"/>
  <c r="L12" i="46"/>
  <c r="L12" i="44"/>
  <c r="AH19" i="44"/>
  <c r="AK20" i="44"/>
  <c r="BQ45" i="44"/>
  <c r="U45" i="46"/>
  <c r="U45" i="44"/>
  <c r="BL48" i="46"/>
  <c r="BL48" i="44"/>
  <c r="A74" i="27"/>
  <c r="C76" i="46"/>
  <c r="C76" i="44" s="1"/>
  <c r="BI79" i="46"/>
  <c r="BI79" i="44"/>
  <c r="BG98" i="46"/>
  <c r="BG98" i="44"/>
  <c r="AP100" i="46"/>
  <c r="AP100" i="44"/>
  <c r="I104" i="46"/>
  <c r="I104" i="44"/>
  <c r="BM104" i="46"/>
  <c r="BM104" i="44"/>
  <c r="A41" i="44"/>
  <c r="A69" i="44"/>
  <c r="A87" i="44"/>
  <c r="A92" i="44"/>
  <c r="A96" i="44"/>
  <c r="C54" i="46"/>
  <c r="C54" i="44" s="1"/>
  <c r="C83" i="46"/>
  <c r="C83" i="44" s="1"/>
  <c r="K7" i="44"/>
  <c r="AC9" i="44"/>
  <c r="BN10" i="44"/>
  <c r="AH13" i="44"/>
  <c r="P14" i="44"/>
  <c r="P15" i="44"/>
  <c r="E16" i="44"/>
  <c r="AS16" i="44"/>
  <c r="AJ21" i="44"/>
  <c r="O24" i="44"/>
  <c r="BN24" i="44"/>
  <c r="AX25" i="44"/>
  <c r="BM26" i="44"/>
  <c r="AJ28" i="44"/>
  <c r="W30" i="44"/>
  <c r="S31" i="44"/>
  <c r="AT34" i="44"/>
  <c r="AD36" i="44"/>
  <c r="AK37" i="44"/>
  <c r="Q38" i="44"/>
  <c r="Q39" i="44"/>
  <c r="Q40" i="44"/>
  <c r="AD41" i="44"/>
  <c r="D42" i="44"/>
  <c r="S43" i="44"/>
  <c r="V44" i="44"/>
  <c r="AK46" i="44"/>
  <c r="AO47" i="44"/>
  <c r="BL49" i="44"/>
  <c r="P51" i="44"/>
  <c r="N52" i="44"/>
  <c r="N53" i="44"/>
  <c r="D56" i="44"/>
  <c r="BP56" i="44"/>
  <c r="D58" i="44"/>
  <c r="AM58" i="44"/>
  <c r="K59" i="44"/>
  <c r="BH59" i="44"/>
  <c r="AT60" i="44"/>
  <c r="Z61" i="44"/>
  <c r="BP61" i="44"/>
  <c r="AT63" i="44"/>
  <c r="Q64" i="44"/>
  <c r="BE64" i="44"/>
  <c r="AI65" i="44"/>
  <c r="G66" i="44"/>
  <c r="AW66" i="44"/>
  <c r="S67" i="44"/>
  <c r="BK67" i="44"/>
  <c r="AO68" i="44"/>
  <c r="T69" i="44"/>
  <c r="AS69" i="44"/>
  <c r="AB70" i="44"/>
  <c r="AZ70" i="44"/>
  <c r="W71" i="44"/>
  <c r="H72" i="44"/>
  <c r="AK72" i="44"/>
  <c r="Y73" i="44"/>
  <c r="BB73" i="44"/>
  <c r="X74" i="44"/>
  <c r="AO75" i="44"/>
  <c r="E76" i="44"/>
  <c r="AR76" i="44"/>
  <c r="F77" i="44"/>
  <c r="G78" i="44"/>
  <c r="BD78" i="44"/>
  <c r="AR80" i="44"/>
  <c r="L81" i="44"/>
  <c r="AK81" i="44"/>
  <c r="T82" i="44"/>
  <c r="AY82" i="44"/>
  <c r="W83" i="44"/>
  <c r="BC83" i="44"/>
  <c r="Z84" i="44"/>
  <c r="AV84" i="44"/>
  <c r="P86" i="44"/>
  <c r="BE86" i="44"/>
  <c r="Y87" i="44"/>
  <c r="BN87" i="44"/>
  <c r="AK88" i="44"/>
  <c r="AD89" i="44"/>
  <c r="BC89" i="44"/>
  <c r="AA90" i="44"/>
  <c r="D91" i="44"/>
  <c r="AJ91" i="44"/>
  <c r="M93" i="44"/>
  <c r="AN93" i="44"/>
  <c r="BN94" i="44"/>
  <c r="AQ95" i="44"/>
  <c r="G96" i="44"/>
  <c r="AM96" i="44"/>
  <c r="AK98" i="44"/>
  <c r="AP102" i="44"/>
  <c r="G103" i="44"/>
  <c r="AE103" i="44"/>
  <c r="U106" i="44"/>
  <c r="BA106" i="44"/>
  <c r="AG107" i="44"/>
  <c r="AW107" i="44"/>
  <c r="BM107" i="44"/>
  <c r="AD110" i="44"/>
  <c r="AQ110" i="44"/>
  <c r="BG110" i="44"/>
  <c r="BO112" i="44"/>
  <c r="W115" i="44"/>
  <c r="AU115" i="44"/>
  <c r="BK115" i="44"/>
  <c r="BN116" i="44"/>
  <c r="L119" i="44"/>
  <c r="BH119" i="44"/>
  <c r="S121" i="44"/>
  <c r="W122" i="44"/>
  <c r="AU122" i="44"/>
  <c r="BK122" i="44"/>
  <c r="AR124" i="44"/>
  <c r="P125" i="44"/>
  <c r="D126" i="44"/>
  <c r="X127" i="44"/>
  <c r="BD127" i="44"/>
  <c r="D128" i="44"/>
  <c r="I131" i="44"/>
  <c r="AG133" i="44"/>
  <c r="AH137" i="44"/>
  <c r="BN137" i="44"/>
  <c r="AV139" i="44"/>
  <c r="M141" i="44"/>
  <c r="AC141" i="44"/>
  <c r="BA141" i="44"/>
  <c r="T143" i="44"/>
  <c r="H144" i="44"/>
  <c r="H146" i="44"/>
  <c r="AQ147" i="44"/>
  <c r="F95" i="46"/>
  <c r="F95" i="44"/>
  <c r="BP107" i="46"/>
  <c r="BP107" i="44"/>
  <c r="I117" i="46"/>
  <c r="I117" i="44"/>
  <c r="AO117" i="46"/>
  <c r="AO117" i="44"/>
  <c r="BE117" i="46"/>
  <c r="BE117" i="44"/>
  <c r="AC118" i="46"/>
  <c r="AC118" i="44"/>
  <c r="BI118" i="46"/>
  <c r="BI118" i="44"/>
  <c r="N121" i="46"/>
  <c r="N121" i="44"/>
  <c r="V121" i="46"/>
  <c r="V121" i="44"/>
  <c r="AH122" i="46"/>
  <c r="AH122" i="44"/>
  <c r="M94" i="46"/>
  <c r="M94" i="44"/>
  <c r="AS94" i="46"/>
  <c r="AS94" i="44"/>
  <c r="AA96" i="46"/>
  <c r="AA96" i="44"/>
  <c r="BG96" i="46"/>
  <c r="BG96" i="44"/>
  <c r="AW99" i="46"/>
  <c r="AW99" i="44"/>
  <c r="BQ100" i="46"/>
  <c r="BQ100" i="44"/>
  <c r="AR101" i="46"/>
  <c r="AR101" i="44"/>
  <c r="F102" i="46"/>
  <c r="F102" i="44"/>
  <c r="BB102" i="46"/>
  <c r="BB102" i="44"/>
  <c r="BF103" i="46"/>
  <c r="BF103" i="44"/>
  <c r="Q106" i="46"/>
  <c r="Q106" i="44"/>
  <c r="BA107" i="46"/>
  <c r="BA107" i="44"/>
  <c r="Y108" i="46"/>
  <c r="Y108" i="44"/>
  <c r="W110" i="46"/>
  <c r="W110" i="44"/>
  <c r="S111" i="46"/>
  <c r="S111" i="44"/>
  <c r="BG97" i="46"/>
  <c r="BG97" i="44"/>
  <c r="AA93" i="46"/>
  <c r="AA93" i="44"/>
  <c r="E96" i="46"/>
  <c r="E96" i="44"/>
  <c r="AP95" i="46"/>
  <c r="AP95" i="44"/>
  <c r="BP106" i="46"/>
  <c r="BP106" i="44"/>
  <c r="BA93" i="46"/>
  <c r="BA93" i="44"/>
  <c r="AP98" i="46"/>
  <c r="AP98" i="44"/>
  <c r="Q107" i="46"/>
  <c r="Q107" i="44"/>
  <c r="AO107" i="46"/>
  <c r="AO107" i="44"/>
  <c r="BC115" i="46"/>
  <c r="BC115" i="44"/>
  <c r="R116" i="46"/>
  <c r="R116" i="44"/>
  <c r="AD117" i="46"/>
  <c r="AD117" i="44"/>
  <c r="R118" i="46"/>
  <c r="R118" i="44"/>
  <c r="D119" i="46"/>
  <c r="D119" i="44"/>
  <c r="AB119" i="46"/>
  <c r="AB119" i="44"/>
  <c r="AZ119" i="46"/>
  <c r="AZ119" i="44"/>
  <c r="BP119" i="46"/>
  <c r="BP119" i="44"/>
  <c r="W120" i="46"/>
  <c r="W120" i="44"/>
  <c r="AU120" i="46"/>
  <c r="AU120" i="44"/>
  <c r="BG121" i="46"/>
  <c r="BG121" i="44"/>
  <c r="BC122" i="46"/>
  <c r="BC122" i="44"/>
  <c r="BL123" i="46"/>
  <c r="BL123" i="44"/>
  <c r="AZ124" i="46"/>
  <c r="AZ124" i="44"/>
  <c r="BD125" i="46"/>
  <c r="BD125" i="44"/>
  <c r="AR126" i="46"/>
  <c r="AR126" i="44"/>
  <c r="BH126" i="46"/>
  <c r="BH126" i="44"/>
  <c r="H127" i="46"/>
  <c r="H127" i="44"/>
  <c r="AN127" i="46"/>
  <c r="AN127" i="44"/>
  <c r="AJ128" i="46"/>
  <c r="AJ128" i="44"/>
  <c r="AZ128" i="46"/>
  <c r="AZ128" i="44"/>
  <c r="AT130" i="46"/>
  <c r="AT130" i="44"/>
  <c r="AG131" i="46"/>
  <c r="AG131" i="44"/>
  <c r="BM131" i="46"/>
  <c r="BM131" i="44"/>
  <c r="I133" i="46"/>
  <c r="I133" i="44"/>
  <c r="BM133" i="46"/>
  <c r="BM133" i="44"/>
  <c r="R134" i="46"/>
  <c r="R134" i="44"/>
  <c r="AP134" i="46"/>
  <c r="AP134" i="44"/>
  <c r="BN134" i="46"/>
  <c r="BN134" i="44"/>
  <c r="AT136" i="46"/>
  <c r="AT136" i="44"/>
  <c r="BB136" i="46"/>
  <c r="BB136" i="44"/>
  <c r="R137" i="46"/>
  <c r="R137" i="44"/>
  <c r="AR138" i="46"/>
  <c r="AR138" i="44"/>
  <c r="BP138" i="46"/>
  <c r="BP138" i="44"/>
  <c r="X139" i="46"/>
  <c r="X139" i="44"/>
  <c r="BL139" i="46"/>
  <c r="BL139" i="44"/>
  <c r="T140" i="46"/>
  <c r="T140" i="44"/>
  <c r="AZ140" i="46"/>
  <c r="AZ140" i="44"/>
  <c r="BH140" i="46"/>
  <c r="BH140" i="44"/>
  <c r="I142" i="46"/>
  <c r="I142" i="44"/>
  <c r="AO142" i="46"/>
  <c r="AO142" i="44"/>
  <c r="BM142" i="46"/>
  <c r="BM142" i="44"/>
  <c r="D143" i="46"/>
  <c r="D143" i="44"/>
  <c r="AR143" i="46"/>
  <c r="AR143" i="44"/>
  <c r="AN144" i="46"/>
  <c r="AN144" i="44"/>
  <c r="AJ145" i="46"/>
  <c r="AJ145" i="44"/>
  <c r="AR145" i="46"/>
  <c r="AR145" i="44"/>
  <c r="AN146" i="46"/>
  <c r="AN146" i="44"/>
  <c r="AV146" i="46"/>
  <c r="AV146" i="44"/>
  <c r="AY147" i="46"/>
  <c r="AY147" i="44"/>
  <c r="G148" i="46"/>
  <c r="G148" i="44"/>
  <c r="K149" i="46"/>
  <c r="K149" i="44"/>
  <c r="AQ149" i="46"/>
  <c r="AQ149" i="44"/>
  <c r="AY149" i="46"/>
  <c r="AY149" i="44"/>
  <c r="O150" i="46"/>
  <c r="O150" i="44"/>
  <c r="AU150" i="46"/>
  <c r="AU150" i="44"/>
  <c r="BK150" i="46"/>
  <c r="BK150" i="44"/>
  <c r="K151" i="46"/>
  <c r="K151" i="44"/>
  <c r="AA151" i="46"/>
  <c r="AA151" i="44"/>
  <c r="AQ151" i="46"/>
  <c r="AQ151" i="44"/>
  <c r="O152" i="46"/>
  <c r="O152" i="44"/>
  <c r="AM152" i="46"/>
  <c r="AM152" i="44"/>
  <c r="AU152" i="46"/>
  <c r="AU152" i="44"/>
  <c r="S153" i="46"/>
  <c r="S153" i="44"/>
  <c r="AJ154" i="46"/>
  <c r="AJ154" i="44"/>
  <c r="G155" i="46"/>
  <c r="G155" i="44"/>
  <c r="O98" i="44"/>
  <c r="BK112" i="44"/>
  <c r="AY113" i="44"/>
  <c r="W124" i="44"/>
  <c r="G126" i="44"/>
  <c r="BK126" i="44"/>
  <c r="AQ127" i="44"/>
  <c r="BK128" i="44"/>
  <c r="AY156" i="44"/>
  <c r="F157" i="44"/>
  <c r="AD157" i="44"/>
  <c r="E159" i="44"/>
  <c r="AK159" i="44"/>
  <c r="Q160" i="44"/>
  <c r="BE160" i="44"/>
  <c r="K161" i="44"/>
  <c r="AI161" i="44"/>
  <c r="AY163" i="44"/>
  <c r="BC164" i="44"/>
  <c r="BD165" i="44"/>
  <c r="K166" i="44"/>
  <c r="AY123" i="46"/>
  <c r="AY123" i="44"/>
  <c r="G124" i="46"/>
  <c r="G124" i="44"/>
  <c r="W126" i="46"/>
  <c r="W126" i="44"/>
  <c r="BG127" i="46"/>
  <c r="BG127" i="44"/>
  <c r="G128" i="46"/>
  <c r="G128" i="44"/>
  <c r="AE128" i="46"/>
  <c r="AE128" i="44"/>
  <c r="X132" i="46"/>
  <c r="X132" i="44"/>
  <c r="BH133" i="46"/>
  <c r="BH133" i="44"/>
  <c r="E134" i="46"/>
  <c r="E134" i="44"/>
  <c r="N135" i="46"/>
  <c r="N135" i="44"/>
  <c r="AG136" i="46"/>
  <c r="AG136" i="44"/>
  <c r="AL116" i="46"/>
  <c r="AL116" i="44"/>
  <c r="BJ116" i="46"/>
  <c r="BJ116" i="44"/>
  <c r="AP117" i="46"/>
  <c r="AP117" i="44"/>
  <c r="BD119" i="46"/>
  <c r="BD119" i="44"/>
  <c r="AI120" i="46"/>
  <c r="AI120" i="44"/>
  <c r="D123" i="46"/>
  <c r="D123" i="44"/>
  <c r="AJ123" i="46"/>
  <c r="AJ123" i="44"/>
  <c r="AJ125" i="46"/>
  <c r="AJ125" i="44"/>
  <c r="AV126" i="46"/>
  <c r="AV126" i="44"/>
  <c r="O118" i="46"/>
  <c r="O118" i="44"/>
  <c r="Q119" i="46"/>
  <c r="Q119" i="44"/>
  <c r="AU155" i="46"/>
  <c r="AU155" i="44"/>
  <c r="K156" i="46"/>
  <c r="K156" i="44"/>
  <c r="BG156" i="46"/>
  <c r="BG156" i="44"/>
  <c r="N157" i="46"/>
  <c r="N157" i="44"/>
  <c r="AL157" i="46"/>
  <c r="AL157" i="44"/>
  <c r="Q158" i="46"/>
  <c r="Q158" i="44"/>
  <c r="AC159" i="46"/>
  <c r="AC159" i="44"/>
  <c r="BG161" i="46"/>
  <c r="BG161" i="44"/>
  <c r="O162" i="46"/>
  <c r="O162" i="44"/>
  <c r="K163" i="46"/>
  <c r="K163" i="44"/>
  <c r="BG163" i="46"/>
  <c r="BG163" i="44"/>
  <c r="AE164" i="46"/>
  <c r="AE164" i="44"/>
  <c r="AY166" i="46"/>
  <c r="AY166" i="44"/>
  <c r="BL170" i="46"/>
  <c r="BL170" i="44"/>
  <c r="M176" i="46"/>
  <c r="M176" i="44"/>
  <c r="BI176" i="46"/>
  <c r="BI176" i="44"/>
  <c r="AW177" i="46"/>
  <c r="AW177" i="44"/>
  <c r="AV121" i="44"/>
  <c r="N129" i="44"/>
  <c r="Z130" i="44"/>
  <c r="AK137" i="44"/>
  <c r="BQ137" i="44"/>
  <c r="AP20" i="44"/>
  <c r="AW46" i="44"/>
  <c r="AP54" i="44"/>
  <c r="AH60" i="44"/>
  <c r="N61" i="44"/>
  <c r="AJ62" i="44"/>
  <c r="A76" i="44"/>
  <c r="C67" i="46"/>
  <c r="C67" i="44" s="1"/>
  <c r="AS12" i="44"/>
  <c r="J20" i="44"/>
  <c r="AB29" i="44"/>
  <c r="AN32" i="44"/>
  <c r="BQ35" i="44"/>
  <c r="I44" i="44"/>
  <c r="BI45" i="44"/>
  <c r="G50" i="44"/>
  <c r="BM53" i="44"/>
  <c r="AL55" i="44"/>
  <c r="M57" i="44"/>
  <c r="BK59" i="44"/>
  <c r="BK63" i="44"/>
  <c r="AD66" i="44"/>
  <c r="U68" i="44"/>
  <c r="K73" i="44"/>
  <c r="AZ81" i="44"/>
  <c r="BK84" i="44"/>
  <c r="AI85" i="44"/>
  <c r="M86" i="44"/>
  <c r="AS86" i="44"/>
  <c r="U88" i="44"/>
  <c r="O90" i="44"/>
  <c r="AU90" i="44"/>
  <c r="AS93" i="44"/>
  <c r="BI93" i="44"/>
  <c r="C22" i="46"/>
  <c r="C22" i="44" s="1"/>
  <c r="BH16" i="44"/>
  <c r="BF20" i="44"/>
  <c r="X17" i="44"/>
  <c r="R20" i="44"/>
  <c r="AR29" i="44"/>
  <c r="AV38" i="44"/>
  <c r="AQ39" i="44"/>
  <c r="S49" i="44"/>
  <c r="AG56" i="44"/>
  <c r="AR62" i="44"/>
  <c r="AI64" i="44"/>
  <c r="O65" i="44"/>
  <c r="BP16" i="44"/>
  <c r="AV26" i="44"/>
  <c r="A62" i="44"/>
  <c r="C62" i="46"/>
  <c r="C62" i="44" s="1"/>
  <c r="H17" i="44"/>
  <c r="AN17" i="44"/>
  <c r="AH20" i="44"/>
  <c r="AO44" i="44"/>
  <c r="Z54" i="44"/>
  <c r="V55" i="44"/>
  <c r="BP62" i="44"/>
  <c r="BK65" i="44"/>
  <c r="V66" i="44"/>
  <c r="I69" i="44"/>
  <c r="BH71" i="44"/>
  <c r="AT75" i="44"/>
  <c r="U77" i="44"/>
  <c r="T78" i="44"/>
  <c r="AF32" i="44"/>
  <c r="S39" i="44"/>
  <c r="BE44" i="44"/>
  <c r="BP47" i="44"/>
  <c r="AP67" i="44"/>
  <c r="BP71" i="44"/>
  <c r="AX74" i="44"/>
  <c r="V8" i="46"/>
  <c r="V8" i="44"/>
  <c r="AL12" i="46"/>
  <c r="AL12" i="44"/>
  <c r="AO15" i="46"/>
  <c r="AO15" i="44"/>
  <c r="S18" i="46"/>
  <c r="S18" i="44"/>
  <c r="BA21" i="46"/>
  <c r="BA21" i="44"/>
  <c r="BG25" i="46"/>
  <c r="BG25" i="44"/>
  <c r="AI29" i="46"/>
  <c r="AI29" i="44"/>
  <c r="BC30" i="46"/>
  <c r="BC30" i="44"/>
  <c r="BH40" i="46"/>
  <c r="BH40" i="44"/>
  <c r="P46" i="46"/>
  <c r="P46" i="44"/>
  <c r="K62" i="46"/>
  <c r="K62" i="44"/>
  <c r="BB8" i="44"/>
  <c r="AT12" i="44"/>
  <c r="I15" i="44"/>
  <c r="E33" i="44"/>
  <c r="D68" i="44"/>
  <c r="H24" i="44"/>
  <c r="AV24" i="44"/>
  <c r="AU30" i="44"/>
  <c r="BA33" i="44"/>
  <c r="L35" i="44"/>
  <c r="O38" i="44"/>
  <c r="AP49" i="44"/>
  <c r="Q60" i="44"/>
  <c r="F65" i="44"/>
  <c r="AI71" i="44"/>
  <c r="AY18" i="46"/>
  <c r="AY18" i="44"/>
  <c r="AO20" i="46"/>
  <c r="AO20" i="44"/>
  <c r="O30" i="46"/>
  <c r="O30" i="44"/>
  <c r="AV46" i="46"/>
  <c r="AV46" i="44"/>
  <c r="A49" i="27"/>
  <c r="A51" i="44"/>
  <c r="AB52" i="46"/>
  <c r="AB52" i="44"/>
  <c r="AY62" i="46"/>
  <c r="AY62" i="44"/>
  <c r="AV69" i="46"/>
  <c r="AV69" i="44"/>
  <c r="AW7" i="44"/>
  <c r="AM26" i="44"/>
  <c r="AU48" i="44"/>
  <c r="Q7" i="44"/>
  <c r="AX9" i="44"/>
  <c r="BN13" i="44"/>
  <c r="AD14" i="44"/>
  <c r="BE27" i="44"/>
  <c r="AV36" i="44"/>
  <c r="AF46" i="44"/>
  <c r="K47" i="44"/>
  <c r="AL63" i="44"/>
  <c r="P69" i="44"/>
  <c r="X76" i="44"/>
  <c r="BL10" i="46"/>
  <c r="BL10" i="44"/>
  <c r="AD12" i="46"/>
  <c r="AD12" i="44"/>
  <c r="AX13" i="46"/>
  <c r="AX13" i="44"/>
  <c r="M21" i="46"/>
  <c r="M21" i="44"/>
  <c r="AC21" i="46"/>
  <c r="AC21" i="44"/>
  <c r="AZ23" i="46"/>
  <c r="AZ23" i="44"/>
  <c r="AY31" i="46"/>
  <c r="AY31" i="44"/>
  <c r="BF39" i="46"/>
  <c r="BF39" i="44"/>
  <c r="BF51" i="46"/>
  <c r="BF51" i="44"/>
  <c r="A58" i="27"/>
  <c r="C60" i="46"/>
  <c r="C60" i="44" s="1"/>
  <c r="BI61" i="44"/>
  <c r="C15" i="46"/>
  <c r="C15" i="44" s="1"/>
  <c r="E8" i="44"/>
  <c r="S11" i="44"/>
  <c r="AL14" i="44"/>
  <c r="Y15" i="44"/>
  <c r="E21" i="44"/>
  <c r="AO22" i="44"/>
  <c r="AI25" i="44"/>
  <c r="AS28" i="44"/>
  <c r="U33" i="44"/>
  <c r="AA47" i="44"/>
  <c r="AZ52" i="44"/>
  <c r="AN53" i="44"/>
  <c r="T57" i="44"/>
  <c r="AP58" i="44"/>
  <c r="BQ66" i="44"/>
  <c r="BF73" i="44"/>
  <c r="AB77" i="44"/>
  <c r="N8" i="46"/>
  <c r="N8" i="44"/>
  <c r="A11" i="27"/>
  <c r="A13" i="44"/>
  <c r="BK32" i="46"/>
  <c r="BK32" i="44"/>
  <c r="W38" i="46"/>
  <c r="W38" i="44"/>
  <c r="AC55" i="46"/>
  <c r="AC55" i="44"/>
  <c r="AV56" i="46"/>
  <c r="AV56" i="44"/>
  <c r="AS21" i="44"/>
  <c r="BG47" i="44"/>
  <c r="Z51" i="44"/>
  <c r="A64" i="44"/>
  <c r="C64" i="46"/>
  <c r="C64" i="44" s="1"/>
  <c r="BN9" i="44"/>
  <c r="AM10" i="44"/>
  <c r="N12" i="44"/>
  <c r="I34" i="44"/>
  <c r="H41" i="44"/>
  <c r="I54" i="44"/>
  <c r="AS66" i="44"/>
  <c r="AI81" i="44"/>
  <c r="BO81" i="44"/>
  <c r="U8" i="46"/>
  <c r="U8" i="44"/>
  <c r="BQ8" i="46"/>
  <c r="BQ8" i="44"/>
  <c r="AI11" i="46"/>
  <c r="AI11" i="44"/>
  <c r="I13" i="46"/>
  <c r="I13" i="44"/>
  <c r="AW13" i="46"/>
  <c r="AW13" i="44"/>
  <c r="BQ14" i="46"/>
  <c r="BQ14" i="44"/>
  <c r="R16" i="46"/>
  <c r="R16" i="44"/>
  <c r="AI9" i="46"/>
  <c r="AI9" i="44"/>
  <c r="T23" i="46"/>
  <c r="T23" i="44"/>
  <c r="BL36" i="46"/>
  <c r="BL36" i="44"/>
  <c r="AR40" i="46"/>
  <c r="AR40" i="44"/>
  <c r="V63" i="46"/>
  <c r="V63" i="44"/>
  <c r="AD63" i="46"/>
  <c r="AD63" i="44"/>
  <c r="BF64" i="46"/>
  <c r="BF64" i="44"/>
  <c r="AY71" i="46"/>
  <c r="AY71" i="44"/>
  <c r="A71" i="27"/>
  <c r="C73" i="46"/>
  <c r="C73" i="44" s="1"/>
  <c r="J73" i="46"/>
  <c r="J73" i="44"/>
  <c r="L77" i="46"/>
  <c r="L77" i="44"/>
  <c r="AR77" i="46"/>
  <c r="AR77" i="44"/>
  <c r="AZ77" i="46"/>
  <c r="AZ77" i="44"/>
  <c r="D79" i="46"/>
  <c r="D79" i="44"/>
  <c r="AB79" i="46"/>
  <c r="AB79" i="44"/>
  <c r="BH79" i="46"/>
  <c r="BH79" i="44"/>
  <c r="K81" i="46"/>
  <c r="K81" i="44"/>
  <c r="BF82" i="46"/>
  <c r="BF82" i="44"/>
  <c r="S83" i="46"/>
  <c r="S83" i="44"/>
  <c r="BB84" i="46"/>
  <c r="BB84" i="44"/>
  <c r="J85" i="46"/>
  <c r="J85" i="44"/>
  <c r="R85" i="46"/>
  <c r="R85" i="44"/>
  <c r="AX85" i="46"/>
  <c r="AX85" i="44"/>
  <c r="BH86" i="46"/>
  <c r="BH86" i="44"/>
  <c r="P87" i="46"/>
  <c r="P87" i="44"/>
  <c r="BL87" i="46"/>
  <c r="BL87" i="44"/>
  <c r="AP89" i="46"/>
  <c r="AP89" i="44"/>
  <c r="AL90" i="46"/>
  <c r="AL90" i="44"/>
  <c r="BJ90" i="46"/>
  <c r="BJ90" i="44"/>
  <c r="A89" i="27"/>
  <c r="A91" i="44"/>
  <c r="Z91" i="46"/>
  <c r="Z91" i="44"/>
  <c r="BF91" i="46"/>
  <c r="BF91" i="44"/>
  <c r="V92" i="46"/>
  <c r="V92" i="44"/>
  <c r="AL92" i="46"/>
  <c r="AL92" i="44"/>
  <c r="AT92" i="46"/>
  <c r="AT92" i="44"/>
  <c r="AR93" i="46"/>
  <c r="AR93" i="44"/>
  <c r="H94" i="46"/>
  <c r="H94" i="44"/>
  <c r="P94" i="46"/>
  <c r="P94" i="44"/>
  <c r="AN94" i="46"/>
  <c r="AN94" i="44"/>
  <c r="BD94" i="46"/>
  <c r="BD94" i="44"/>
  <c r="BL94" i="46"/>
  <c r="BL94" i="44"/>
  <c r="Z95" i="46"/>
  <c r="Z95" i="44"/>
  <c r="AT96" i="46"/>
  <c r="AT96" i="44"/>
  <c r="BJ96" i="46"/>
  <c r="BJ96" i="44"/>
  <c r="A95" i="27"/>
  <c r="C97" i="46"/>
  <c r="C97" i="44" s="1"/>
  <c r="U97" i="46"/>
  <c r="U97" i="44"/>
  <c r="BI97" i="46"/>
  <c r="BI97" i="44"/>
  <c r="Q98" i="46"/>
  <c r="Q98" i="44"/>
  <c r="AG98" i="46"/>
  <c r="AG98" i="44"/>
  <c r="L99" i="46"/>
  <c r="L99" i="44"/>
  <c r="AJ99" i="46"/>
  <c r="AJ99" i="44"/>
  <c r="AZ99" i="46"/>
  <c r="AZ99" i="44"/>
  <c r="BH99" i="46"/>
  <c r="BH99" i="44"/>
  <c r="AN100" i="46"/>
  <c r="AN100" i="44"/>
  <c r="AM101" i="46"/>
  <c r="AM101" i="44"/>
  <c r="Y102" i="46"/>
  <c r="Y102" i="44"/>
  <c r="J13" i="46"/>
  <c r="J13" i="44"/>
  <c r="BJ14" i="46"/>
  <c r="BJ14" i="44"/>
  <c r="AF24" i="46"/>
  <c r="AF24" i="44"/>
  <c r="BM34" i="46"/>
  <c r="BM34" i="44"/>
  <c r="W48" i="46"/>
  <c r="W48" i="44"/>
  <c r="BN49" i="46"/>
  <c r="BN49" i="44"/>
  <c r="BB50" i="46"/>
  <c r="BB50" i="44"/>
  <c r="AW54" i="46"/>
  <c r="AW54" i="44"/>
  <c r="AJ57" i="46"/>
  <c r="AJ57" i="44"/>
  <c r="AD59" i="46"/>
  <c r="AD59" i="44"/>
  <c r="BA66" i="46"/>
  <c r="BA66" i="44"/>
  <c r="X69" i="46"/>
  <c r="X69" i="44"/>
  <c r="AT72" i="46"/>
  <c r="AT72" i="44"/>
  <c r="AS75" i="46"/>
  <c r="AS75" i="44"/>
  <c r="A15" i="44"/>
  <c r="BA8" i="44"/>
  <c r="AW15" i="44"/>
  <c r="BK17" i="44"/>
  <c r="Q22" i="44"/>
  <c r="U28" i="44"/>
  <c r="BG29" i="44"/>
  <c r="D35" i="44"/>
  <c r="AA37" i="44"/>
  <c r="N50" i="44"/>
  <c r="AL59" i="44"/>
  <c r="G70" i="44"/>
  <c r="AA71" i="44"/>
  <c r="I74" i="44"/>
  <c r="M75" i="44"/>
  <c r="AA81" i="44"/>
  <c r="AX18" i="44"/>
  <c r="M19" i="44"/>
  <c r="E103" i="44"/>
  <c r="O104" i="44"/>
  <c r="BN112" i="44"/>
  <c r="A112" i="44"/>
  <c r="C112" i="46"/>
  <c r="C112" i="44" s="1"/>
  <c r="BQ19" i="44"/>
  <c r="AH31" i="44"/>
  <c r="BJ32" i="44"/>
  <c r="AC103" i="44"/>
  <c r="L106" i="44"/>
  <c r="AJ106" i="44"/>
  <c r="BB109" i="44"/>
  <c r="AT111" i="44"/>
  <c r="Z112" i="44"/>
  <c r="BF114" i="44"/>
  <c r="M117" i="44"/>
  <c r="AS117" i="44"/>
  <c r="S119" i="44"/>
  <c r="AQ119" i="44"/>
  <c r="AT120" i="44"/>
  <c r="AD122" i="44"/>
  <c r="O123" i="44"/>
  <c r="AI124" i="44"/>
  <c r="BG124" i="44"/>
  <c r="AM125" i="44"/>
  <c r="BK125" i="44"/>
  <c r="G127" i="44"/>
  <c r="Z18" i="44"/>
  <c r="BQ103" i="44"/>
  <c r="T108" i="44"/>
  <c r="AJ108" i="44"/>
  <c r="F109" i="44"/>
  <c r="V109" i="44"/>
  <c r="AL109" i="44"/>
  <c r="Z110" i="44"/>
  <c r="J112" i="44"/>
  <c r="N113" i="44"/>
  <c r="F115" i="44"/>
  <c r="W104" i="44"/>
  <c r="AU104" i="44"/>
  <c r="AF22" i="44"/>
  <c r="AM104" i="44"/>
  <c r="T8" i="44"/>
  <c r="J11" i="44"/>
  <c r="P13" i="44"/>
  <c r="AO16" i="44"/>
  <c r="AC8" i="44"/>
  <c r="AV10" i="44"/>
  <c r="AZ11" i="44"/>
  <c r="BB12" i="44"/>
  <c r="AE13" i="44"/>
  <c r="T14" i="44"/>
  <c r="Q15" i="44"/>
  <c r="AZ19" i="44"/>
  <c r="AX20" i="44"/>
  <c r="BF23" i="44"/>
  <c r="K33" i="44"/>
  <c r="AQ33" i="44"/>
  <c r="AU34" i="44"/>
  <c r="BI38" i="44"/>
  <c r="BQ18" i="46"/>
  <c r="BQ18" i="44"/>
  <c r="Z24" i="46"/>
  <c r="Z24" i="44"/>
  <c r="AS31" i="46"/>
  <c r="AS31" i="44"/>
  <c r="AL40" i="46"/>
  <c r="AL40" i="44"/>
  <c r="BI47" i="46"/>
  <c r="BI47" i="44"/>
  <c r="D49" i="46"/>
  <c r="D49" i="44"/>
  <c r="AR49" i="46"/>
  <c r="AR49" i="44"/>
  <c r="X50" i="46"/>
  <c r="X50" i="44"/>
  <c r="AR51" i="46"/>
  <c r="AR51" i="44"/>
  <c r="V52" i="46"/>
  <c r="V52" i="44"/>
  <c r="BJ52" i="46"/>
  <c r="BJ52" i="44"/>
  <c r="AI54" i="46"/>
  <c r="AI54" i="44"/>
  <c r="A56" i="27"/>
  <c r="C58" i="46"/>
  <c r="C58" i="44" s="1"/>
  <c r="L64" i="46"/>
  <c r="L64" i="44"/>
  <c r="AJ64" i="46"/>
  <c r="AJ64" i="44"/>
  <c r="BD65" i="46"/>
  <c r="BD65" i="44"/>
  <c r="AT68" i="46"/>
  <c r="AT68" i="44"/>
  <c r="AU7" i="44"/>
  <c r="BA17" i="44"/>
  <c r="BK7" i="44"/>
  <c r="BF8" i="44"/>
  <c r="Q9" i="44"/>
  <c r="V10" i="44"/>
  <c r="Q11" i="44"/>
  <c r="T12" i="44"/>
  <c r="BA14" i="44"/>
  <c r="BD17" i="44"/>
  <c r="S21" i="44"/>
  <c r="AY21" i="44"/>
  <c r="BC22" i="44"/>
  <c r="BM25" i="44"/>
  <c r="Q29" i="44"/>
  <c r="AS32" i="44"/>
  <c r="I37" i="44"/>
  <c r="AF39" i="44"/>
  <c r="AX40" i="44"/>
  <c r="AD11" i="46"/>
  <c r="AD11" i="44"/>
  <c r="Y17" i="46"/>
  <c r="Y17" i="44"/>
  <c r="AK29" i="46"/>
  <c r="AK29" i="44"/>
  <c r="AO32" i="46"/>
  <c r="AO32" i="44"/>
  <c r="X43" i="46"/>
  <c r="X43" i="44"/>
  <c r="AX44" i="46"/>
  <c r="AX44" i="44"/>
  <c r="A34" i="44"/>
  <c r="A56" i="44"/>
  <c r="A88" i="44"/>
  <c r="C7" i="46"/>
  <c r="C7" i="44" s="1"/>
  <c r="C37" i="46"/>
  <c r="C37" i="44" s="1"/>
  <c r="AE7" i="44"/>
  <c r="BM7" i="44"/>
  <c r="AF8" i="44"/>
  <c r="BL8" i="44"/>
  <c r="X9" i="44"/>
  <c r="BE9" i="44"/>
  <c r="Z10" i="44"/>
  <c r="BB10" i="44"/>
  <c r="R11" i="44"/>
  <c r="BB11" i="44"/>
  <c r="V12" i="44"/>
  <c r="BH12" i="44"/>
  <c r="AG13" i="44"/>
  <c r="BM13" i="44"/>
  <c r="U14" i="44"/>
  <c r="BB14" i="44"/>
  <c r="W15" i="44"/>
  <c r="BE15" i="44"/>
  <c r="S16" i="44"/>
  <c r="AX16" i="44"/>
  <c r="G17" i="44"/>
  <c r="AJ17" i="44"/>
  <c r="BE17" i="44"/>
  <c r="AA18" i="44"/>
  <c r="BA18" i="44"/>
  <c r="V19" i="44"/>
  <c r="BG19" i="44"/>
  <c r="X20" i="44"/>
  <c r="BE20" i="44"/>
  <c r="Z21" i="44"/>
  <c r="AZ21" i="44"/>
  <c r="S22" i="44"/>
  <c r="BG22" i="44"/>
  <c r="Z23" i="44"/>
  <c r="AK24" i="44"/>
  <c r="BQ24" i="44"/>
  <c r="AK25" i="44"/>
  <c r="H26" i="44"/>
  <c r="AK26" i="44"/>
  <c r="BK26" i="44"/>
  <c r="AM27" i="44"/>
  <c r="O28" i="44"/>
  <c r="AX28" i="44"/>
  <c r="X29" i="44"/>
  <c r="AB30" i="44"/>
  <c r="BK30" i="44"/>
  <c r="AX31" i="44"/>
  <c r="P32" i="44"/>
  <c r="AW32" i="44"/>
  <c r="N33" i="44"/>
  <c r="AX33" i="44"/>
  <c r="O34" i="44"/>
  <c r="AY34" i="44"/>
  <c r="AD35" i="44"/>
  <c r="BN35" i="44"/>
  <c r="AH36" i="44"/>
  <c r="Q37" i="44"/>
  <c r="BG37" i="44"/>
  <c r="X38" i="44"/>
  <c r="BP38" i="44"/>
  <c r="AO39" i="44"/>
  <c r="K40" i="44"/>
  <c r="BE40" i="44"/>
  <c r="AF41" i="44"/>
  <c r="K42" i="44"/>
  <c r="L43" i="44"/>
  <c r="BO43" i="44"/>
  <c r="BA44" i="44"/>
  <c r="AD45" i="44"/>
  <c r="Z46" i="44"/>
  <c r="BF46" i="44"/>
  <c r="AM47" i="44"/>
  <c r="O48" i="44"/>
  <c r="BM48" i="44"/>
  <c r="AQ49" i="44"/>
  <c r="AB50" i="44"/>
  <c r="K51" i="44"/>
  <c r="BK51" i="44"/>
  <c r="AL52" i="44"/>
  <c r="X53" i="44"/>
  <c r="AE54" i="44"/>
  <c r="F55" i="44"/>
  <c r="BC55" i="44"/>
  <c r="Z56" i="44"/>
  <c r="E57" i="44"/>
  <c r="AZ57" i="44"/>
  <c r="Q58" i="44"/>
  <c r="N59" i="44"/>
  <c r="BB59" i="44"/>
  <c r="R60" i="44"/>
  <c r="BB60" i="44"/>
  <c r="V61" i="44"/>
  <c r="BF61" i="44"/>
  <c r="T62" i="44"/>
  <c r="BD62" i="44"/>
  <c r="AB63" i="44"/>
  <c r="BG63" i="44"/>
  <c r="AZ65" i="44"/>
  <c r="K66" i="44"/>
  <c r="AH67" i="44"/>
  <c r="E68" i="44"/>
  <c r="AH68" i="44"/>
  <c r="BJ69" i="44"/>
  <c r="L72" i="44"/>
  <c r="AP77" i="44"/>
  <c r="AV82" i="44"/>
  <c r="I83" i="44"/>
  <c r="AF85" i="44"/>
  <c r="BN99" i="44"/>
  <c r="U101" i="44"/>
  <c r="AS101" i="44"/>
  <c r="BO30" i="46"/>
  <c r="BO30" i="44"/>
  <c r="AQ38" i="46"/>
  <c r="AQ38" i="44"/>
  <c r="AL42" i="46"/>
  <c r="AL42" i="44"/>
  <c r="X45" i="46"/>
  <c r="X45" i="44"/>
  <c r="AT7" i="46"/>
  <c r="AT7" i="44"/>
  <c r="BD9" i="46"/>
  <c r="BD9" i="44"/>
  <c r="U10" i="46"/>
  <c r="U10" i="44"/>
  <c r="AS10" i="46"/>
  <c r="AS10" i="44"/>
  <c r="F15" i="46"/>
  <c r="F15" i="44"/>
  <c r="AZ17" i="46"/>
  <c r="AZ17" i="44"/>
  <c r="V20" i="46"/>
  <c r="V20" i="44"/>
  <c r="BM23" i="46"/>
  <c r="BM23" i="44"/>
  <c r="BP32" i="46"/>
  <c r="BP32" i="44"/>
  <c r="AC36" i="46"/>
  <c r="AC36" i="44"/>
  <c r="M41" i="46"/>
  <c r="M41" i="44"/>
  <c r="AJ48" i="46"/>
  <c r="AJ48" i="44"/>
  <c r="J61" i="46"/>
  <c r="J61" i="44"/>
  <c r="AP61" i="46"/>
  <c r="AP61" i="44"/>
  <c r="BN61" i="46"/>
  <c r="BN61" i="44"/>
  <c r="AA65" i="46"/>
  <c r="AA65" i="44"/>
  <c r="Y68" i="46"/>
  <c r="Y68" i="44"/>
  <c r="AA72" i="46"/>
  <c r="AA72" i="44"/>
  <c r="L8" i="46"/>
  <c r="L8" i="44"/>
  <c r="AJ12" i="46"/>
  <c r="AJ12" i="44"/>
  <c r="AF13" i="46"/>
  <c r="AF13" i="44"/>
  <c r="BD13" i="46"/>
  <c r="BD13" i="44"/>
  <c r="K21" i="46"/>
  <c r="K21" i="44"/>
  <c r="AK30" i="46"/>
  <c r="AK30" i="44"/>
  <c r="M32" i="46"/>
  <c r="M32" i="44"/>
  <c r="BG33" i="46"/>
  <c r="BG33" i="44"/>
  <c r="W34" i="46"/>
  <c r="W34" i="44"/>
  <c r="Z35" i="46"/>
  <c r="Z35" i="44"/>
  <c r="AG37" i="46"/>
  <c r="AG37" i="44"/>
  <c r="BQ38" i="46"/>
  <c r="BQ38" i="44"/>
  <c r="F44" i="46"/>
  <c r="F44" i="44"/>
  <c r="F46" i="46"/>
  <c r="F46" i="44"/>
  <c r="K55" i="46"/>
  <c r="K55" i="44"/>
  <c r="AY55" i="46"/>
  <c r="AY55" i="44"/>
  <c r="BD58" i="46"/>
  <c r="BD58" i="44"/>
  <c r="W67" i="46"/>
  <c r="W67" i="44"/>
  <c r="AP68" i="46"/>
  <c r="AP68" i="44"/>
  <c r="H73" i="46"/>
  <c r="H73" i="44"/>
  <c r="P73" i="46"/>
  <c r="P73" i="44"/>
  <c r="AF73" i="46"/>
  <c r="AF73" i="44"/>
  <c r="AM74" i="46"/>
  <c r="AM74" i="44"/>
  <c r="N76" i="46"/>
  <c r="N76" i="44"/>
  <c r="AT76" i="46"/>
  <c r="AT76" i="44"/>
  <c r="AO78" i="46"/>
  <c r="AO78" i="44"/>
  <c r="E80" i="46"/>
  <c r="E80" i="44"/>
  <c r="M80" i="46"/>
  <c r="M80" i="44"/>
  <c r="I81" i="46"/>
  <c r="I81" i="44"/>
  <c r="Y81" i="46"/>
  <c r="Y81" i="44"/>
  <c r="H82" i="46"/>
  <c r="H82" i="44"/>
  <c r="L84" i="46"/>
  <c r="L84" i="44"/>
  <c r="AH86" i="46"/>
  <c r="AH86" i="44"/>
  <c r="AL87" i="46"/>
  <c r="AL87" i="44"/>
  <c r="K97" i="46"/>
  <c r="K97" i="44"/>
  <c r="AA97" i="46"/>
  <c r="AA97" i="44"/>
  <c r="BK98" i="46"/>
  <c r="BK98" i="44"/>
  <c r="BF99" i="46"/>
  <c r="BF99" i="44"/>
  <c r="AD100" i="46"/>
  <c r="AD100" i="44"/>
  <c r="E101" i="46"/>
  <c r="E101" i="44"/>
  <c r="AK101" i="46"/>
  <c r="AK101" i="44"/>
  <c r="BA101" i="46"/>
  <c r="BA101" i="44"/>
  <c r="BI101" i="46"/>
  <c r="BI101" i="44"/>
  <c r="U104" i="46"/>
  <c r="U104" i="44"/>
  <c r="P105" i="46"/>
  <c r="P105" i="44"/>
  <c r="AN105" i="46"/>
  <c r="AN105" i="44"/>
  <c r="R106" i="46"/>
  <c r="R106" i="44"/>
  <c r="AX106" i="46"/>
  <c r="AX106" i="44"/>
  <c r="BF106" i="46"/>
  <c r="BF106" i="44"/>
  <c r="N107" i="46"/>
  <c r="N107" i="44"/>
  <c r="V107" i="46"/>
  <c r="V107" i="44"/>
  <c r="BF108" i="46"/>
  <c r="BF108" i="44"/>
  <c r="O7" i="46"/>
  <c r="O7" i="44"/>
  <c r="AK8" i="46"/>
  <c r="AK8" i="44"/>
  <c r="BI12" i="46"/>
  <c r="BI12" i="44"/>
  <c r="AN15" i="46"/>
  <c r="AN15" i="44"/>
  <c r="F17" i="46"/>
  <c r="F17" i="44"/>
  <c r="AP18" i="46"/>
  <c r="AP18" i="44"/>
  <c r="AC19" i="46"/>
  <c r="AC19" i="44"/>
  <c r="BI19" i="46"/>
  <c r="BI19" i="44"/>
  <c r="AV20" i="46"/>
  <c r="AV20" i="44"/>
  <c r="AR21" i="46"/>
  <c r="AR21" i="44"/>
  <c r="BP21" i="46"/>
  <c r="BP21" i="44"/>
  <c r="BF25" i="46"/>
  <c r="BF25" i="44"/>
  <c r="N26" i="46"/>
  <c r="N26" i="44"/>
  <c r="BN37" i="46"/>
  <c r="BN37" i="44"/>
  <c r="A37" i="27"/>
  <c r="C39" i="46"/>
  <c r="C39" i="44" s="1"/>
  <c r="BC41" i="46"/>
  <c r="BC41" i="44"/>
  <c r="AC59" i="46"/>
  <c r="AC59" i="44"/>
  <c r="BA59" i="46"/>
  <c r="BA59" i="44"/>
  <c r="Z62" i="46"/>
  <c r="Z62" i="44"/>
  <c r="AN67" i="46"/>
  <c r="AN67" i="44"/>
  <c r="G69" i="46"/>
  <c r="G69" i="44"/>
  <c r="R71" i="46"/>
  <c r="R71" i="44"/>
  <c r="AH71" i="46"/>
  <c r="AH71" i="44"/>
  <c r="AZ8" i="44"/>
  <c r="AA9" i="46"/>
  <c r="AA9" i="44"/>
  <c r="D11" i="46"/>
  <c r="D11" i="44"/>
  <c r="AT14" i="46"/>
  <c r="AT14" i="44"/>
  <c r="BM15" i="46"/>
  <c r="BM15" i="44"/>
  <c r="AA16" i="46"/>
  <c r="AA16" i="44"/>
  <c r="AY16" i="46"/>
  <c r="AY16" i="44"/>
  <c r="K18" i="46"/>
  <c r="K18" i="44"/>
  <c r="A18" i="27"/>
  <c r="C20" i="46"/>
  <c r="C20" i="44" s="1"/>
  <c r="AG22" i="46"/>
  <c r="AG22" i="44"/>
  <c r="BM22" i="46"/>
  <c r="BM22" i="44"/>
  <c r="AB23" i="46"/>
  <c r="AB23" i="44"/>
  <c r="BD24" i="46"/>
  <c r="BD24" i="44"/>
  <c r="AA25" i="46"/>
  <c r="AA25" i="44"/>
  <c r="AG27" i="46"/>
  <c r="AG27" i="44"/>
  <c r="AK28" i="46"/>
  <c r="AK28" i="44"/>
  <c r="BQ28" i="46"/>
  <c r="BQ28" i="44"/>
  <c r="AC33" i="46"/>
  <c r="AC33" i="44"/>
  <c r="BE34" i="46"/>
  <c r="BE34" i="44"/>
  <c r="BD36" i="46"/>
  <c r="BD36" i="44"/>
  <c r="AH39" i="46"/>
  <c r="AH39" i="44"/>
  <c r="S47" i="46"/>
  <c r="S47" i="44"/>
  <c r="M66" i="46"/>
  <c r="M66" i="44"/>
  <c r="AK66" i="46"/>
  <c r="AK66" i="44"/>
  <c r="BE67" i="46"/>
  <c r="BE67" i="44"/>
  <c r="T68" i="46"/>
  <c r="T68" i="44"/>
  <c r="H69" i="46"/>
  <c r="H69" i="44"/>
  <c r="W70" i="46"/>
  <c r="W70" i="44"/>
  <c r="AU70" i="46"/>
  <c r="AU70" i="44"/>
  <c r="BO71" i="46"/>
  <c r="BO71" i="44"/>
  <c r="AT10" i="44"/>
  <c r="AN26" i="46"/>
  <c r="AN26" i="44"/>
  <c r="BL26" i="46"/>
  <c r="BL26" i="44"/>
  <c r="H30" i="46"/>
  <c r="H30" i="44"/>
  <c r="BA35" i="46"/>
  <c r="BA35" i="44"/>
  <c r="BK50" i="46"/>
  <c r="BK50" i="44"/>
  <c r="AG53" i="46"/>
  <c r="AG53" i="44"/>
  <c r="BE56" i="46"/>
  <c r="BE56" i="44"/>
  <c r="AC57" i="46"/>
  <c r="AC57" i="44"/>
  <c r="BQ57" i="46"/>
  <c r="BQ57" i="44"/>
  <c r="AA58" i="46"/>
  <c r="AA58" i="44"/>
  <c r="AP60" i="46"/>
  <c r="AP60" i="44"/>
  <c r="BH62" i="46"/>
  <c r="BH62" i="44"/>
  <c r="W63" i="46"/>
  <c r="W63" i="44"/>
  <c r="AU63" i="46"/>
  <c r="AU63" i="44"/>
  <c r="BO64" i="46"/>
  <c r="BO64" i="44"/>
  <c r="AW69" i="46"/>
  <c r="AW69" i="44"/>
  <c r="BM69" i="46"/>
  <c r="BM69" i="44"/>
  <c r="P70" i="46"/>
  <c r="P70" i="44"/>
  <c r="AF70" i="46"/>
  <c r="AF70" i="44"/>
  <c r="AJ71" i="46"/>
  <c r="AJ71" i="44"/>
  <c r="W72" i="46"/>
  <c r="W72" i="44"/>
  <c r="BG73" i="46"/>
  <c r="BG73" i="44"/>
  <c r="J74" i="46"/>
  <c r="J74" i="44"/>
  <c r="F75" i="46"/>
  <c r="F75" i="44"/>
  <c r="AD75" i="46"/>
  <c r="AD75" i="44"/>
  <c r="AS77" i="46"/>
  <c r="AS77" i="44"/>
  <c r="D78" i="46"/>
  <c r="D78" i="44"/>
  <c r="L78" i="46"/>
  <c r="L78" i="44"/>
  <c r="S74" i="46"/>
  <c r="S74" i="44"/>
  <c r="AB85" i="46"/>
  <c r="AB85" i="44"/>
  <c r="V86" i="46"/>
  <c r="V86" i="44"/>
  <c r="BB86" i="46"/>
  <c r="BB86" i="44"/>
  <c r="BH89" i="46"/>
  <c r="BH89" i="44"/>
  <c r="T56" i="44"/>
  <c r="M60" i="44"/>
  <c r="E71" i="44"/>
  <c r="AY72" i="44"/>
  <c r="AW73" i="44"/>
  <c r="AG74" i="44"/>
  <c r="BH75" i="44"/>
  <c r="W76" i="44"/>
  <c r="D77" i="44"/>
  <c r="AL77" i="44"/>
  <c r="AU80" i="44"/>
  <c r="AC88" i="44"/>
  <c r="X110" i="44"/>
  <c r="H112" i="44"/>
  <c r="X112" i="44"/>
  <c r="X114" i="44"/>
  <c r="L115" i="44"/>
  <c r="AJ115" i="44"/>
  <c r="BH115" i="44"/>
  <c r="G116" i="44"/>
  <c r="AU118" i="44"/>
  <c r="M67" i="46"/>
  <c r="M67" i="44"/>
  <c r="BQ67" i="46"/>
  <c r="BQ67" i="44"/>
  <c r="AB69" i="46"/>
  <c r="AB69" i="44"/>
  <c r="AK76" i="46"/>
  <c r="AK76" i="44"/>
  <c r="AO79" i="46"/>
  <c r="AO79" i="44"/>
  <c r="AN81" i="46"/>
  <c r="AN81" i="44"/>
  <c r="AE82" i="46"/>
  <c r="AE82" i="44"/>
  <c r="AQ84" i="46"/>
  <c r="AQ84" i="44"/>
  <c r="BC85" i="46"/>
  <c r="BC85" i="44"/>
  <c r="AY90" i="46"/>
  <c r="AY90" i="44"/>
  <c r="AG93" i="46"/>
  <c r="AG93" i="44"/>
  <c r="BD110" i="46"/>
  <c r="BD110" i="44"/>
  <c r="L111" i="46"/>
  <c r="L111" i="44"/>
  <c r="AF112" i="46"/>
  <c r="AF112" i="44"/>
  <c r="AN112" i="46"/>
  <c r="AN112" i="44"/>
  <c r="AF114" i="46"/>
  <c r="AF114" i="44"/>
  <c r="AV114" i="46"/>
  <c r="AV114" i="44"/>
  <c r="D115" i="46"/>
  <c r="D115" i="44"/>
  <c r="AZ115" i="46"/>
  <c r="AZ115" i="44"/>
  <c r="AA117" i="46"/>
  <c r="AA117" i="44"/>
  <c r="AY117" i="46"/>
  <c r="AY117" i="44"/>
  <c r="BG117" i="46"/>
  <c r="BG117" i="44"/>
  <c r="BC118" i="46"/>
  <c r="BC118" i="44"/>
  <c r="AG119" i="46"/>
  <c r="AG119" i="44"/>
  <c r="BE119" i="46"/>
  <c r="BE119" i="44"/>
  <c r="L120" i="46"/>
  <c r="L120" i="44"/>
  <c r="AR120" i="46"/>
  <c r="AR120" i="44"/>
  <c r="P121" i="46"/>
  <c r="P121" i="44"/>
  <c r="AF121" i="46"/>
  <c r="AF121" i="44"/>
  <c r="AN121" i="46"/>
  <c r="AN121" i="44"/>
  <c r="L122" i="46"/>
  <c r="L122" i="44"/>
  <c r="BH122" i="46"/>
  <c r="BH122" i="44"/>
  <c r="E123" i="46"/>
  <c r="E123" i="44"/>
  <c r="U123" i="46"/>
  <c r="U123" i="44"/>
  <c r="AS72" i="46"/>
  <c r="AS72" i="44"/>
  <c r="AZ75" i="46"/>
  <c r="AZ75" i="44"/>
  <c r="AA88" i="46"/>
  <c r="AA88" i="44"/>
  <c r="AC75" i="46"/>
  <c r="AC75" i="44"/>
  <c r="T77" i="46"/>
  <c r="T77" i="44"/>
  <c r="AQ78" i="46"/>
  <c r="AQ78" i="44"/>
  <c r="H87" i="46"/>
  <c r="H87" i="44"/>
  <c r="AZ93" i="46"/>
  <c r="AZ93" i="44"/>
  <c r="O84" i="46"/>
  <c r="O84" i="44"/>
  <c r="E88" i="46"/>
  <c r="E88" i="44"/>
  <c r="BA88" i="46"/>
  <c r="BA88" i="44"/>
  <c r="S89" i="46"/>
  <c r="S89" i="44"/>
  <c r="BQ93" i="46"/>
  <c r="BQ93" i="44"/>
  <c r="I94" i="46"/>
  <c r="I94" i="44"/>
  <c r="AA95" i="46"/>
  <c r="AA95" i="44"/>
  <c r="AE96" i="46"/>
  <c r="AE96" i="44"/>
  <c r="AU96" i="46"/>
  <c r="AU96" i="44"/>
  <c r="AT97" i="46"/>
  <c r="AT97" i="44"/>
  <c r="AB95" i="46"/>
  <c r="AB95" i="44"/>
  <c r="H96" i="46"/>
  <c r="H96" i="44"/>
  <c r="N99" i="46"/>
  <c r="N99" i="44"/>
  <c r="AO104" i="46"/>
  <c r="AO104" i="44"/>
  <c r="X90" i="44"/>
  <c r="AR91" i="44"/>
  <c r="E92" i="44"/>
  <c r="X92" i="44"/>
  <c r="AS92" i="44"/>
  <c r="BD92" i="44"/>
  <c r="N93" i="44"/>
  <c r="U94" i="44"/>
  <c r="BF95" i="44"/>
  <c r="K96" i="44"/>
  <c r="AL96" i="44"/>
  <c r="BQ99" i="44"/>
  <c r="P101" i="44"/>
  <c r="U127" i="44"/>
  <c r="O129" i="44"/>
  <c r="AC94" i="46"/>
  <c r="AC94" i="44"/>
  <c r="BC95" i="46"/>
  <c r="BC95" i="44"/>
  <c r="AG99" i="46"/>
  <c r="AG99" i="44"/>
  <c r="BA100" i="46"/>
  <c r="BA100" i="44"/>
  <c r="D104" i="46"/>
  <c r="D104" i="44"/>
  <c r="Q108" i="46"/>
  <c r="Q108" i="44"/>
  <c r="AY109" i="46"/>
  <c r="AY109" i="44"/>
  <c r="O110" i="46"/>
  <c r="O110" i="44"/>
  <c r="BM126" i="46"/>
  <c r="BM126" i="44"/>
  <c r="AC127" i="46"/>
  <c r="AC127" i="44"/>
  <c r="BQ127" i="46"/>
  <c r="BQ127" i="44"/>
  <c r="G129" i="46"/>
  <c r="G129" i="44"/>
  <c r="AY130" i="46"/>
  <c r="AY130" i="44"/>
  <c r="N131" i="46"/>
  <c r="N131" i="44"/>
  <c r="Z132" i="46"/>
  <c r="Z132" i="44"/>
  <c r="AX132" i="46"/>
  <c r="AX132" i="44"/>
  <c r="I95" i="46"/>
  <c r="I95" i="44"/>
  <c r="AZ97" i="46"/>
  <c r="AZ97" i="44"/>
  <c r="H98" i="46"/>
  <c r="H98" i="44"/>
  <c r="H102" i="46"/>
  <c r="H102" i="44"/>
  <c r="T103" i="46"/>
  <c r="T103" i="44"/>
  <c r="AO105" i="46"/>
  <c r="AO105" i="44"/>
  <c r="E97" i="46"/>
  <c r="E97" i="44"/>
  <c r="H100" i="46"/>
  <c r="H100" i="44"/>
  <c r="G101" i="46"/>
  <c r="G101" i="44"/>
  <c r="AW102" i="46"/>
  <c r="AW102" i="44"/>
  <c r="BM102" i="46"/>
  <c r="BM102" i="44"/>
  <c r="AK103" i="46"/>
  <c r="AK103" i="44"/>
  <c r="BA103" i="46"/>
  <c r="BA103" i="44"/>
  <c r="BK104" i="46"/>
  <c r="BK104" i="44"/>
  <c r="H107" i="46"/>
  <c r="H107" i="44"/>
  <c r="BP108" i="46"/>
  <c r="BP108" i="44"/>
  <c r="Z98" i="46"/>
  <c r="Z98" i="44"/>
  <c r="AF101" i="46"/>
  <c r="AF101" i="44"/>
  <c r="Z102" i="46"/>
  <c r="Z102" i="44"/>
  <c r="BG105" i="46"/>
  <c r="BG105" i="44"/>
  <c r="AK106" i="46"/>
  <c r="AK106" i="44"/>
  <c r="BK109" i="46"/>
  <c r="BK109" i="44"/>
  <c r="AA110" i="46"/>
  <c r="AA110" i="44"/>
  <c r="AA112" i="46"/>
  <c r="AA112" i="44"/>
  <c r="W107" i="44"/>
  <c r="AM107" i="44"/>
  <c r="N111" i="44"/>
  <c r="AA111" i="44"/>
  <c r="BO111" i="44"/>
  <c r="O112" i="44"/>
  <c r="BK113" i="44"/>
  <c r="K114" i="44"/>
  <c r="BG114" i="44"/>
  <c r="S136" i="44"/>
  <c r="AQ136" i="44"/>
  <c r="O137" i="44"/>
  <c r="Y138" i="44"/>
  <c r="AW138" i="44"/>
  <c r="E139" i="44"/>
  <c r="AG140" i="44"/>
  <c r="R141" i="44"/>
  <c r="X19" i="46"/>
  <c r="X19" i="44"/>
  <c r="BO20" i="46"/>
  <c r="BO20" i="44"/>
  <c r="AL23" i="46"/>
  <c r="AL23" i="44"/>
  <c r="AS25" i="46"/>
  <c r="AS25" i="44"/>
  <c r="Y26" i="46"/>
  <c r="Y26" i="44"/>
  <c r="AS29" i="46"/>
  <c r="AS29" i="44"/>
  <c r="Y30" i="46"/>
  <c r="Y30" i="44"/>
  <c r="AU33" i="46"/>
  <c r="AU33" i="44"/>
  <c r="BE48" i="46"/>
  <c r="BE48" i="44"/>
  <c r="AZ64" i="46"/>
  <c r="AZ64" i="44"/>
  <c r="I70" i="46"/>
  <c r="I70" i="44"/>
  <c r="K74" i="46"/>
  <c r="K74" i="44"/>
  <c r="AH76" i="46"/>
  <c r="AH76" i="44"/>
  <c r="N79" i="46"/>
  <c r="N79" i="44"/>
  <c r="BJ79" i="46"/>
  <c r="BJ79" i="44"/>
  <c r="AG80" i="46"/>
  <c r="AG80" i="44"/>
  <c r="E81" i="46"/>
  <c r="E81" i="44"/>
  <c r="M81" i="46"/>
  <c r="M81" i="44"/>
  <c r="BA81" i="46"/>
  <c r="BA81" i="44"/>
  <c r="R87" i="46"/>
  <c r="R87" i="44"/>
  <c r="AP87" i="46"/>
  <c r="AP87" i="44"/>
  <c r="H90" i="46"/>
  <c r="H90" i="44"/>
  <c r="BH91" i="46"/>
  <c r="BH91" i="44"/>
  <c r="AF92" i="46"/>
  <c r="AF92" i="44"/>
  <c r="AX94" i="46"/>
  <c r="AX94" i="44"/>
  <c r="D95" i="46"/>
  <c r="D95" i="44"/>
  <c r="BH95" i="46"/>
  <c r="BH95" i="44"/>
  <c r="AV96" i="46"/>
  <c r="AV96" i="44"/>
  <c r="AU97" i="46"/>
  <c r="AU97" i="44"/>
  <c r="S98" i="46"/>
  <c r="S98" i="44"/>
  <c r="AL99" i="46"/>
  <c r="AL99" i="44"/>
  <c r="AT99" i="46"/>
  <c r="AT99" i="44"/>
  <c r="BJ99" i="46"/>
  <c r="BJ99" i="44"/>
  <c r="AV19" i="46"/>
  <c r="AV19" i="44"/>
  <c r="AY22" i="46"/>
  <c r="AY22" i="44"/>
  <c r="BJ23" i="46"/>
  <c r="BJ23" i="44"/>
  <c r="AO26" i="46"/>
  <c r="AO26" i="44"/>
  <c r="BH39" i="46"/>
  <c r="BH39" i="44"/>
  <c r="BN44" i="46"/>
  <c r="BN44" i="44"/>
  <c r="W55" i="46"/>
  <c r="W55" i="44"/>
  <c r="AC62" i="46"/>
  <c r="AC62" i="44"/>
  <c r="AB64" i="46"/>
  <c r="AB64" i="44"/>
  <c r="AI67" i="46"/>
  <c r="AI67" i="44"/>
  <c r="AJ73" i="46"/>
  <c r="AJ73" i="44"/>
  <c r="AA74" i="46"/>
  <c r="AA74" i="44"/>
  <c r="AE75" i="46"/>
  <c r="AE75" i="44"/>
  <c r="BC75" i="46"/>
  <c r="BC75" i="44"/>
  <c r="A27" i="44"/>
  <c r="A57" i="44"/>
  <c r="C8" i="46"/>
  <c r="C8" i="44" s="1"/>
  <c r="C35" i="46"/>
  <c r="C35" i="44" s="1"/>
  <c r="C53" i="46"/>
  <c r="C53" i="44" s="1"/>
  <c r="AD7" i="44"/>
  <c r="BE7" i="44"/>
  <c r="P8" i="44"/>
  <c r="AL8" i="44"/>
  <c r="Z9" i="44"/>
  <c r="AY9" i="44"/>
  <c r="J10" i="44"/>
  <c r="AH10" i="44"/>
  <c r="BH10" i="44"/>
  <c r="P11" i="44"/>
  <c r="AJ11" i="44"/>
  <c r="BP11" i="44"/>
  <c r="AH12" i="44"/>
  <c r="BG12" i="44"/>
  <c r="R13" i="44"/>
  <c r="AR13" i="44"/>
  <c r="F14" i="44"/>
  <c r="V14" i="44"/>
  <c r="AZ14" i="44"/>
  <c r="H15" i="44"/>
  <c r="AM15" i="44"/>
  <c r="U16" i="44"/>
  <c r="AQ16" i="44"/>
  <c r="BI16" i="44"/>
  <c r="Q17" i="44"/>
  <c r="AK17" i="44"/>
  <c r="BC17" i="44"/>
  <c r="P18" i="44"/>
  <c r="AO18" i="44"/>
  <c r="BF18" i="44"/>
  <c r="T19" i="44"/>
  <c r="AS19" i="44"/>
  <c r="I20" i="44"/>
  <c r="AG20" i="44"/>
  <c r="BD20" i="44"/>
  <c r="L21" i="44"/>
  <c r="AO21" i="44"/>
  <c r="BN21" i="44"/>
  <c r="V22" i="44"/>
  <c r="AW22" i="44"/>
  <c r="Q23" i="44"/>
  <c r="AP23" i="44"/>
  <c r="BP23" i="44"/>
  <c r="AC24" i="44"/>
  <c r="BB24" i="44"/>
  <c r="R25" i="44"/>
  <c r="AQ25" i="44"/>
  <c r="G26" i="44"/>
  <c r="AC26" i="44"/>
  <c r="AW26" i="44"/>
  <c r="G27" i="44"/>
  <c r="AI27" i="44"/>
  <c r="BK27" i="44"/>
  <c r="AC28" i="44"/>
  <c r="BI28" i="44"/>
  <c r="AA29" i="44"/>
  <c r="BA29" i="44"/>
  <c r="S30" i="44"/>
  <c r="AQ30" i="44"/>
  <c r="BQ30" i="44"/>
  <c r="AO31" i="44"/>
  <c r="H32" i="44"/>
  <c r="AE32" i="44"/>
  <c r="BE32" i="44"/>
  <c r="M33" i="44"/>
  <c r="AL33" i="44"/>
  <c r="AA34" i="44"/>
  <c r="BC34" i="44"/>
  <c r="S35" i="44"/>
  <c r="AT35" i="44"/>
  <c r="J36" i="44"/>
  <c r="AK36" i="44"/>
  <c r="E37" i="44"/>
  <c r="AN37" i="44"/>
  <c r="G38" i="44"/>
  <c r="AG38" i="44"/>
  <c r="BJ38" i="44"/>
  <c r="X39" i="44"/>
  <c r="AX39" i="44"/>
  <c r="R40" i="44"/>
  <c r="AZ40" i="44"/>
  <c r="R41" i="44"/>
  <c r="BD41" i="44"/>
  <c r="AI42" i="44"/>
  <c r="R43" i="44"/>
  <c r="BA43" i="44"/>
  <c r="AC44" i="44"/>
  <c r="BK44" i="44"/>
  <c r="AT45" i="44"/>
  <c r="Q46" i="44"/>
  <c r="AT46" i="44"/>
  <c r="L47" i="44"/>
  <c r="BA47" i="44"/>
  <c r="Q48" i="44"/>
  <c r="BA48" i="44"/>
  <c r="AA49" i="44"/>
  <c r="BK49" i="44"/>
  <c r="AD50" i="44"/>
  <c r="G51" i="44"/>
  <c r="AP51" i="44"/>
  <c r="I52" i="44"/>
  <c r="AT52" i="44"/>
  <c r="W53" i="44"/>
  <c r="BC53" i="44"/>
  <c r="K54" i="44"/>
  <c r="AU54" i="44"/>
  <c r="L55" i="44"/>
  <c r="AT55" i="44"/>
  <c r="G56" i="44"/>
  <c r="AU56" i="44"/>
  <c r="K57" i="44"/>
  <c r="AQ57" i="44"/>
  <c r="G58" i="44"/>
  <c r="AG58" i="44"/>
  <c r="BE58" i="44"/>
  <c r="P59" i="44"/>
  <c r="J60" i="44"/>
  <c r="AF60" i="44"/>
  <c r="BK60" i="44"/>
  <c r="S61" i="44"/>
  <c r="AS61" i="44"/>
  <c r="E62" i="44"/>
  <c r="AF62" i="44"/>
  <c r="BE62" i="44"/>
  <c r="U63" i="44"/>
  <c r="AQ63" i="44"/>
  <c r="W64" i="44"/>
  <c r="AV64" i="44"/>
  <c r="M65" i="44"/>
  <c r="AD65" i="44"/>
  <c r="BH65" i="44"/>
  <c r="L66" i="44"/>
  <c r="AH66" i="44"/>
  <c r="BC66" i="44"/>
  <c r="AM67" i="44"/>
  <c r="BJ67" i="44"/>
  <c r="R68" i="44"/>
  <c r="AI68" i="44"/>
  <c r="BH68" i="44"/>
  <c r="O69" i="44"/>
  <c r="AG69" i="44"/>
  <c r="BD69" i="44"/>
  <c r="M70" i="44"/>
  <c r="M71" i="44"/>
  <c r="BE71" i="44"/>
  <c r="BH72" i="44"/>
  <c r="T73" i="44"/>
  <c r="AR73" i="44"/>
  <c r="V77" i="44"/>
  <c r="AS78" i="44"/>
  <c r="D82" i="44"/>
  <c r="AN84" i="44"/>
  <c r="D89" i="44"/>
  <c r="AZ89" i="44"/>
  <c r="E22" i="46"/>
  <c r="E22" i="44"/>
  <c r="BD40" i="46"/>
  <c r="BD40" i="44"/>
  <c r="E54" i="46"/>
  <c r="E54" i="44"/>
  <c r="AR56" i="46"/>
  <c r="AR56" i="44"/>
  <c r="H57" i="46"/>
  <c r="H57" i="44"/>
  <c r="F20" i="46"/>
  <c r="F20" i="44"/>
  <c r="AD20" i="46"/>
  <c r="AD20" i="44"/>
  <c r="AT20" i="46"/>
  <c r="AT20" i="44"/>
  <c r="X25" i="46"/>
  <c r="X25" i="44"/>
  <c r="BF28" i="46"/>
  <c r="BF28" i="44"/>
  <c r="AZ30" i="46"/>
  <c r="AZ30" i="44"/>
  <c r="AB32" i="46"/>
  <c r="AB32" i="44"/>
  <c r="AD34" i="46"/>
  <c r="AD34" i="44"/>
  <c r="BB34" i="46"/>
  <c r="BB34" i="44"/>
  <c r="D38" i="46"/>
  <c r="D38" i="44"/>
  <c r="AB38" i="46"/>
  <c r="AB38" i="44"/>
  <c r="AZ38" i="46"/>
  <c r="AZ38" i="44"/>
  <c r="W42" i="46"/>
  <c r="W42" i="44"/>
  <c r="BK42" i="46"/>
  <c r="BK42" i="44"/>
  <c r="BL47" i="46"/>
  <c r="BL47" i="44"/>
  <c r="AB48" i="46"/>
  <c r="AB48" i="44"/>
  <c r="BC49" i="46"/>
  <c r="BC49" i="44"/>
  <c r="AY50" i="46"/>
  <c r="AY50" i="44"/>
  <c r="H62" i="46"/>
  <c r="H62" i="44"/>
  <c r="K63" i="46"/>
  <c r="K63" i="44"/>
  <c r="K65" i="46"/>
  <c r="K65" i="44"/>
  <c r="AP66" i="46"/>
  <c r="AP66" i="44"/>
  <c r="N67" i="46"/>
  <c r="N67" i="44"/>
  <c r="BM68" i="46"/>
  <c r="BM68" i="44"/>
  <c r="AK69" i="46"/>
  <c r="AK69" i="44"/>
  <c r="BP70" i="46"/>
  <c r="BP70" i="44"/>
  <c r="S72" i="46"/>
  <c r="S72" i="44"/>
  <c r="BG72" i="46"/>
  <c r="BG72" i="44"/>
  <c r="O73" i="46"/>
  <c r="O73" i="44"/>
  <c r="BC73" i="46"/>
  <c r="BC73" i="44"/>
  <c r="M76" i="46"/>
  <c r="M76" i="44"/>
  <c r="AA21" i="46"/>
  <c r="AA21" i="44"/>
  <c r="AE22" i="46"/>
  <c r="AE22" i="44"/>
  <c r="J23" i="46"/>
  <c r="J23" i="44"/>
  <c r="E26" i="46"/>
  <c r="E26" i="44"/>
  <c r="AI28" i="46"/>
  <c r="AI28" i="44"/>
  <c r="BQ32" i="46"/>
  <c r="BQ32" i="44"/>
  <c r="J35" i="46"/>
  <c r="J35" i="44"/>
  <c r="P39" i="46"/>
  <c r="P39" i="44"/>
  <c r="Z40" i="46"/>
  <c r="Z40" i="44"/>
  <c r="N46" i="46"/>
  <c r="N46" i="44"/>
  <c r="AL46" i="46"/>
  <c r="AL46" i="44"/>
  <c r="BJ46" i="46"/>
  <c r="BJ46" i="44"/>
  <c r="X49" i="46"/>
  <c r="X49" i="44"/>
  <c r="AV51" i="46"/>
  <c r="AV51" i="44"/>
  <c r="R52" i="46"/>
  <c r="R52" i="44"/>
  <c r="AX52" i="46"/>
  <c r="AX52" i="44"/>
  <c r="AT53" i="46"/>
  <c r="AT53" i="44"/>
  <c r="AN58" i="46"/>
  <c r="AN58" i="44"/>
  <c r="AB59" i="46"/>
  <c r="AB59" i="44"/>
  <c r="G60" i="46"/>
  <c r="G60" i="44"/>
  <c r="AU60" i="46"/>
  <c r="AU60" i="44"/>
  <c r="AB65" i="46"/>
  <c r="AB65" i="44"/>
  <c r="AC70" i="46"/>
  <c r="AC70" i="44"/>
  <c r="BC74" i="46"/>
  <c r="BC74" i="44"/>
  <c r="J77" i="46"/>
  <c r="J77" i="44"/>
  <c r="AX77" i="46"/>
  <c r="AX77" i="44"/>
  <c r="Y78" i="46"/>
  <c r="Y78" i="44"/>
  <c r="AM24" i="46"/>
  <c r="AM24" i="44"/>
  <c r="BJ26" i="46"/>
  <c r="BJ26" i="44"/>
  <c r="D28" i="46"/>
  <c r="D28" i="44"/>
  <c r="F30" i="46"/>
  <c r="F30" i="44"/>
  <c r="AP31" i="46"/>
  <c r="AP31" i="44"/>
  <c r="F32" i="46"/>
  <c r="F32" i="44"/>
  <c r="AT32" i="46"/>
  <c r="AT32" i="44"/>
  <c r="BP33" i="46"/>
  <c r="BP33" i="44"/>
  <c r="O41" i="46"/>
  <c r="O41" i="44"/>
  <c r="AU41" i="46"/>
  <c r="AU41" i="44"/>
  <c r="BQ43" i="46"/>
  <c r="BQ43" i="44"/>
  <c r="AF54" i="46"/>
  <c r="AF54" i="44"/>
  <c r="AZ55" i="46"/>
  <c r="AZ55" i="44"/>
  <c r="AI57" i="46"/>
  <c r="AI57" i="44"/>
  <c r="X60" i="46"/>
  <c r="X60" i="44"/>
  <c r="AB61" i="46"/>
  <c r="AB61" i="44"/>
  <c r="BA65" i="46"/>
  <c r="BA65" i="44"/>
  <c r="T66" i="46"/>
  <c r="T66" i="44"/>
  <c r="BH66" i="46"/>
  <c r="BH66" i="44"/>
  <c r="K68" i="46"/>
  <c r="K68" i="44"/>
  <c r="AT70" i="46"/>
  <c r="AT70" i="44"/>
  <c r="BN71" i="46"/>
  <c r="BN71" i="44"/>
  <c r="AN74" i="46"/>
  <c r="AN74" i="44"/>
  <c r="T75" i="46"/>
  <c r="T75" i="44"/>
  <c r="G76" i="46"/>
  <c r="G76" i="44"/>
  <c r="P24" i="46"/>
  <c r="P24" i="44"/>
  <c r="BL24" i="46"/>
  <c r="BL24" i="44"/>
  <c r="Q27" i="46"/>
  <c r="Q27" i="44"/>
  <c r="AO27" i="46"/>
  <c r="AO27" i="44"/>
  <c r="S29" i="46"/>
  <c r="S29" i="44"/>
  <c r="K31" i="46"/>
  <c r="K31" i="44"/>
  <c r="AJ35" i="46"/>
  <c r="AJ35" i="44"/>
  <c r="BH35" i="46"/>
  <c r="BH35" i="44"/>
  <c r="K37" i="46"/>
  <c r="K37" i="44"/>
  <c r="AQ37" i="46"/>
  <c r="AQ37" i="44"/>
  <c r="AI47" i="46"/>
  <c r="AI47" i="44"/>
  <c r="V50" i="46"/>
  <c r="V50" i="44"/>
  <c r="P53" i="46"/>
  <c r="P53" i="44"/>
  <c r="P56" i="46"/>
  <c r="P56" i="44"/>
  <c r="R58" i="46"/>
  <c r="R58" i="44"/>
  <c r="AT59" i="46"/>
  <c r="AT59" i="44"/>
  <c r="AL72" i="46"/>
  <c r="AL72" i="44"/>
  <c r="BD76" i="46"/>
  <c r="BD76" i="44"/>
  <c r="V33" i="46"/>
  <c r="V33" i="44"/>
  <c r="Y36" i="46"/>
  <c r="Y36" i="44"/>
  <c r="AW36" i="46"/>
  <c r="AW36" i="44"/>
  <c r="AI39" i="46"/>
  <c r="AI39" i="44"/>
  <c r="AE43" i="46"/>
  <c r="AE43" i="44"/>
  <c r="AG44" i="46"/>
  <c r="AG44" i="44"/>
  <c r="AK45" i="46"/>
  <c r="AK45" i="44"/>
  <c r="S51" i="46"/>
  <c r="S51" i="44"/>
  <c r="BF54" i="46"/>
  <c r="BF54" i="44"/>
  <c r="BI57" i="46"/>
  <c r="BI57" i="44"/>
  <c r="F61" i="46"/>
  <c r="F61" i="44"/>
  <c r="BB61" i="46"/>
  <c r="BB61" i="44"/>
  <c r="AE63" i="46"/>
  <c r="AE63" i="44"/>
  <c r="BC63" i="46"/>
  <c r="BC63" i="44"/>
  <c r="K64" i="46"/>
  <c r="K64" i="44"/>
  <c r="F66" i="46"/>
  <c r="F66" i="44"/>
  <c r="BF67" i="46"/>
  <c r="BF67" i="44"/>
  <c r="AC68" i="46"/>
  <c r="AC68" i="44"/>
  <c r="AS68" i="46"/>
  <c r="AS68" i="44"/>
  <c r="BE69" i="46"/>
  <c r="BE69" i="44"/>
  <c r="AR71" i="46"/>
  <c r="AR71" i="44"/>
  <c r="N75" i="46"/>
  <c r="N75" i="44"/>
  <c r="AL75" i="46"/>
  <c r="AL75" i="44"/>
  <c r="E77" i="46"/>
  <c r="E77" i="44"/>
  <c r="AJ78" i="46"/>
  <c r="AJ78" i="44"/>
  <c r="Q101" i="46"/>
  <c r="Q101" i="44"/>
  <c r="AA102" i="46"/>
  <c r="AA102" i="44"/>
  <c r="AQ102" i="46"/>
  <c r="AQ102" i="44"/>
  <c r="O103" i="46"/>
  <c r="O103" i="44"/>
  <c r="Q104" i="46"/>
  <c r="Q104" i="44"/>
  <c r="AG104" i="46"/>
  <c r="AG104" i="44"/>
  <c r="AR105" i="46"/>
  <c r="AR105" i="44"/>
  <c r="F106" i="46"/>
  <c r="F106" i="44"/>
  <c r="F108" i="46"/>
  <c r="F108" i="44"/>
  <c r="N108" i="46"/>
  <c r="N108" i="44"/>
  <c r="AL108" i="46"/>
  <c r="AL108" i="44"/>
  <c r="P109" i="46"/>
  <c r="P109" i="44"/>
  <c r="AF109" i="46"/>
  <c r="AF109" i="44"/>
  <c r="AV109" i="46"/>
  <c r="AV109" i="44"/>
  <c r="BD109" i="46"/>
  <c r="BD109" i="44"/>
  <c r="D110" i="46"/>
  <c r="D110" i="44"/>
  <c r="AB110" i="46"/>
  <c r="AB110" i="44"/>
  <c r="AZ110" i="46"/>
  <c r="AZ110" i="44"/>
  <c r="H111" i="46"/>
  <c r="H111" i="44"/>
  <c r="AF111" i="46"/>
  <c r="AF111" i="44"/>
  <c r="L112" i="46"/>
  <c r="L112" i="44"/>
  <c r="AJ112" i="46"/>
  <c r="AJ112" i="44"/>
  <c r="BH112" i="46"/>
  <c r="BH112" i="44"/>
  <c r="P113" i="46"/>
  <c r="P113" i="44"/>
  <c r="AF113" i="46"/>
  <c r="AF113" i="44"/>
  <c r="AN113" i="46"/>
  <c r="AN113" i="44"/>
  <c r="D114" i="46"/>
  <c r="D114" i="44"/>
  <c r="AR114" i="46"/>
  <c r="AR114" i="44"/>
  <c r="AZ114" i="46"/>
  <c r="AZ114" i="44"/>
  <c r="BC62" i="44"/>
  <c r="AR79" i="44"/>
  <c r="BP79" i="44"/>
  <c r="BL80" i="44"/>
  <c r="K82" i="44"/>
  <c r="AI82" i="44"/>
  <c r="AZ83" i="44"/>
  <c r="AM84" i="44"/>
  <c r="AZ84" i="44"/>
  <c r="J86" i="44"/>
  <c r="BL109" i="44"/>
  <c r="Y77" i="46"/>
  <c r="Y77" i="44"/>
  <c r="O82" i="46"/>
  <c r="O82" i="44"/>
  <c r="O85" i="46"/>
  <c r="O85" i="44"/>
  <c r="Y86" i="46"/>
  <c r="Y86" i="44"/>
  <c r="E87" i="46"/>
  <c r="E87" i="44"/>
  <c r="G89" i="46"/>
  <c r="G89" i="44"/>
  <c r="AI90" i="46"/>
  <c r="AI90" i="44"/>
  <c r="BO92" i="46"/>
  <c r="BO92" i="44"/>
  <c r="AW93" i="46"/>
  <c r="AW93" i="44"/>
  <c r="AP79" i="46"/>
  <c r="AP79" i="44"/>
  <c r="U80" i="46"/>
  <c r="U80" i="44"/>
  <c r="BD82" i="46"/>
  <c r="BD82" i="44"/>
  <c r="AO83" i="46"/>
  <c r="AO83" i="44"/>
  <c r="AN85" i="46"/>
  <c r="AN85" i="44"/>
  <c r="AX86" i="46"/>
  <c r="AX86" i="44"/>
  <c r="BB87" i="46"/>
  <c r="BB87" i="44"/>
  <c r="K88" i="46"/>
  <c r="K88" i="44"/>
  <c r="BA90" i="46"/>
  <c r="BA90" i="44"/>
  <c r="AO91" i="46"/>
  <c r="AO91" i="44"/>
  <c r="AI93" i="46"/>
  <c r="AI93" i="44"/>
  <c r="O94" i="46"/>
  <c r="O94" i="44"/>
  <c r="AE94" i="46"/>
  <c r="AE94" i="44"/>
  <c r="K78" i="46"/>
  <c r="K78" i="44"/>
  <c r="BG78" i="46"/>
  <c r="BG78" i="44"/>
  <c r="T79" i="46"/>
  <c r="T79" i="44"/>
  <c r="BG81" i="46"/>
  <c r="BG81" i="44"/>
  <c r="AH82" i="46"/>
  <c r="AH82" i="44"/>
  <c r="V84" i="46"/>
  <c r="V84" i="44"/>
  <c r="BJ84" i="46"/>
  <c r="BJ84" i="44"/>
  <c r="X87" i="46"/>
  <c r="X87" i="44"/>
  <c r="AB88" i="46"/>
  <c r="AB88" i="44"/>
  <c r="AZ88" i="46"/>
  <c r="AZ88" i="44"/>
  <c r="AV80" i="46"/>
  <c r="AV80" i="44"/>
  <c r="AJ81" i="46"/>
  <c r="AJ81" i="44"/>
  <c r="L83" i="46"/>
  <c r="L83" i="44"/>
  <c r="BH83" i="46"/>
  <c r="BH83" i="44"/>
  <c r="BO85" i="46"/>
  <c r="BO85" i="44"/>
  <c r="AY89" i="46"/>
  <c r="AY89" i="44"/>
  <c r="K91" i="46"/>
  <c r="K91" i="44"/>
  <c r="O92" i="46"/>
  <c r="O92" i="44"/>
  <c r="AF115" i="46"/>
  <c r="AF115" i="44"/>
  <c r="K116" i="46"/>
  <c r="K116" i="44"/>
  <c r="BG116" i="46"/>
  <c r="BG116" i="44"/>
  <c r="O117" i="46"/>
  <c r="O117" i="44"/>
  <c r="BC117" i="46"/>
  <c r="BC117" i="44"/>
  <c r="AF120" i="46"/>
  <c r="AF120" i="44"/>
  <c r="AG127" i="46"/>
  <c r="AG127" i="44"/>
  <c r="K129" i="46"/>
  <c r="K129" i="44"/>
  <c r="AI129" i="46"/>
  <c r="AI129" i="44"/>
  <c r="BG129" i="46"/>
  <c r="BG129" i="44"/>
  <c r="G130" i="46"/>
  <c r="G130" i="44"/>
  <c r="AM130" i="46"/>
  <c r="AM130" i="44"/>
  <c r="T93" i="44"/>
  <c r="Y95" i="44"/>
  <c r="BM95" i="44"/>
  <c r="O96" i="44"/>
  <c r="AI96" i="44"/>
  <c r="D97" i="44"/>
  <c r="J99" i="44"/>
  <c r="BL115" i="44"/>
  <c r="G117" i="44"/>
  <c r="AU117" i="44"/>
  <c r="BJ102" i="46"/>
  <c r="BJ102" i="44"/>
  <c r="AJ104" i="46"/>
  <c r="AJ104" i="44"/>
  <c r="AG106" i="46"/>
  <c r="AG106" i="44"/>
  <c r="AC107" i="46"/>
  <c r="AC107" i="44"/>
  <c r="AG108" i="46"/>
  <c r="AG108" i="44"/>
  <c r="AI97" i="46"/>
  <c r="AI97" i="44"/>
  <c r="G98" i="46"/>
  <c r="G98" i="44"/>
  <c r="AM98" i="46"/>
  <c r="AM98" i="44"/>
  <c r="M101" i="46"/>
  <c r="M101" i="44"/>
  <c r="AE102" i="46"/>
  <c r="AE102" i="44"/>
  <c r="BG103" i="46"/>
  <c r="BG103" i="44"/>
  <c r="E104" i="46"/>
  <c r="E104" i="44"/>
  <c r="BA104" i="46"/>
  <c r="BA104" i="44"/>
  <c r="BQ104" i="46"/>
  <c r="BQ104" i="44"/>
  <c r="X105" i="46"/>
  <c r="X105" i="44"/>
  <c r="BB107" i="46"/>
  <c r="BB107" i="44"/>
  <c r="AN110" i="46"/>
  <c r="AN110" i="44"/>
  <c r="T111" i="46"/>
  <c r="T111" i="44"/>
  <c r="AR111" i="46"/>
  <c r="AR111" i="44"/>
  <c r="BP111" i="46"/>
  <c r="BP111" i="44"/>
  <c r="AM100" i="46"/>
  <c r="AM100" i="44"/>
  <c r="BC100" i="46"/>
  <c r="BC100" i="44"/>
  <c r="AD101" i="46"/>
  <c r="AD101" i="44"/>
  <c r="P102" i="46"/>
  <c r="P102" i="44"/>
  <c r="AV102" i="46"/>
  <c r="AV102" i="44"/>
  <c r="AB103" i="46"/>
  <c r="AB103" i="44"/>
  <c r="BM105" i="46"/>
  <c r="BM105" i="44"/>
  <c r="AY106" i="46"/>
  <c r="AY106" i="44"/>
  <c r="AS109" i="46"/>
  <c r="AS109" i="44"/>
  <c r="Q110" i="46"/>
  <c r="Q110" i="44"/>
  <c r="BA97" i="46"/>
  <c r="BA97" i="44"/>
  <c r="BP99" i="46"/>
  <c r="BP99" i="44"/>
  <c r="AU101" i="46"/>
  <c r="AU101" i="44"/>
  <c r="M103" i="46"/>
  <c r="M103" i="44"/>
  <c r="AS103" i="46"/>
  <c r="AS103" i="44"/>
  <c r="E99" i="46"/>
  <c r="E99" i="44"/>
  <c r="U99" i="46"/>
  <c r="U99" i="44"/>
  <c r="AK99" i="46"/>
  <c r="AK99" i="44"/>
  <c r="BA99" i="46"/>
  <c r="BA99" i="44"/>
  <c r="Q100" i="46"/>
  <c r="Q100" i="44"/>
  <c r="M106" i="46"/>
  <c r="M106" i="44"/>
  <c r="AS108" i="46"/>
  <c r="AS108" i="44"/>
  <c r="BH108" i="44"/>
  <c r="S109" i="44"/>
  <c r="AE109" i="44"/>
  <c r="BM110" i="44"/>
  <c r="AB113" i="44"/>
  <c r="AZ113" i="44"/>
  <c r="AP131" i="44"/>
  <c r="K134" i="44"/>
  <c r="AI134" i="44"/>
  <c r="D135" i="44"/>
  <c r="AB135" i="44"/>
  <c r="AE136" i="44"/>
  <c r="AG7" i="44"/>
  <c r="F8" i="44"/>
  <c r="AR8" i="44"/>
  <c r="N10" i="44"/>
  <c r="AE10" i="44"/>
  <c r="AX11" i="44"/>
  <c r="AB12" i="44"/>
  <c r="BP12" i="44"/>
  <c r="AO13" i="44"/>
  <c r="AD15" i="44"/>
  <c r="I16" i="44"/>
  <c r="BL17" i="44"/>
  <c r="BE38" i="46"/>
  <c r="BE38" i="44"/>
  <c r="AT40" i="46"/>
  <c r="AT40" i="44"/>
  <c r="H43" i="46"/>
  <c r="H43" i="44"/>
  <c r="BG54" i="46"/>
  <c r="BG54" i="44"/>
  <c r="BK55" i="46"/>
  <c r="BK55" i="44"/>
  <c r="AN59" i="46"/>
  <c r="AN59" i="44"/>
  <c r="BK61" i="46"/>
  <c r="BK61" i="44"/>
  <c r="BP64" i="46"/>
  <c r="BP64" i="44"/>
  <c r="AE66" i="46"/>
  <c r="AE66" i="44"/>
  <c r="AQ67" i="46"/>
  <c r="AQ67" i="44"/>
  <c r="BB68" i="46"/>
  <c r="BB68" i="44"/>
  <c r="AV72" i="46"/>
  <c r="AV72" i="44"/>
  <c r="AQ74" i="46"/>
  <c r="AQ74" i="44"/>
  <c r="W75" i="46"/>
  <c r="W75" i="44"/>
  <c r="AX76" i="46"/>
  <c r="AX76" i="44"/>
  <c r="BN76" i="46"/>
  <c r="BN76" i="44"/>
  <c r="AD77" i="46"/>
  <c r="AD77" i="44"/>
  <c r="AD79" i="46"/>
  <c r="AD79" i="44"/>
  <c r="Q80" i="46"/>
  <c r="Q80" i="44"/>
  <c r="AW80" i="46"/>
  <c r="AW80" i="44"/>
  <c r="C11" i="46"/>
  <c r="C11" i="44" s="1"/>
  <c r="AX7" i="44"/>
  <c r="Z8" i="44"/>
  <c r="R9" i="44"/>
  <c r="BL9" i="44"/>
  <c r="D12" i="44"/>
  <c r="W13" i="44"/>
  <c r="BK13" i="44"/>
  <c r="AJ14" i="44"/>
  <c r="BC15" i="44"/>
  <c r="AS37" i="46"/>
  <c r="AS37" i="44"/>
  <c r="V40" i="46"/>
  <c r="V40" i="44"/>
  <c r="AF43" i="46"/>
  <c r="AF43" i="44"/>
  <c r="I48" i="46"/>
  <c r="I48" i="44"/>
  <c r="AM55" i="46"/>
  <c r="AM55" i="44"/>
  <c r="AV63" i="46"/>
  <c r="AV63" i="44"/>
  <c r="A20" i="44"/>
  <c r="A45" i="44"/>
  <c r="A70" i="44"/>
  <c r="C12" i="46"/>
  <c r="C12" i="44" s="1"/>
  <c r="C51" i="46"/>
  <c r="C51" i="44" s="1"/>
  <c r="C61" i="46"/>
  <c r="C61" i="44" s="1"/>
  <c r="C70" i="46"/>
  <c r="C70" i="44" s="1"/>
  <c r="N7" i="44"/>
  <c r="AI7" i="44"/>
  <c r="BB7" i="44"/>
  <c r="H8" i="44"/>
  <c r="AB8" i="44"/>
  <c r="AV8" i="44"/>
  <c r="BO8" i="44"/>
  <c r="W9" i="44"/>
  <c r="AN9" i="44"/>
  <c r="BM9" i="44"/>
  <c r="O10" i="44"/>
  <c r="AF10" i="44"/>
  <c r="BA10" i="44"/>
  <c r="I11" i="44"/>
  <c r="AA11" i="44"/>
  <c r="AY11" i="44"/>
  <c r="E12" i="44"/>
  <c r="AC12" i="44"/>
  <c r="AV12" i="44"/>
  <c r="BQ12" i="44"/>
  <c r="Z13" i="44"/>
  <c r="AP13" i="44"/>
  <c r="BL13" i="44"/>
  <c r="AK14" i="44"/>
  <c r="BF14" i="44"/>
  <c r="M15" i="44"/>
  <c r="AL15" i="44"/>
  <c r="BD15" i="44"/>
  <c r="J16" i="44"/>
  <c r="AC16" i="44"/>
  <c r="AV16" i="44"/>
  <c r="BL16" i="44"/>
  <c r="L17" i="44"/>
  <c r="AG17" i="44"/>
  <c r="AV17" i="44"/>
  <c r="BM17" i="44"/>
  <c r="U18" i="44"/>
  <c r="AQ18" i="44"/>
  <c r="BG18" i="44"/>
  <c r="P19" i="44"/>
  <c r="AK19" i="44"/>
  <c r="BH19" i="44"/>
  <c r="N20" i="44"/>
  <c r="AF20" i="44"/>
  <c r="AU20" i="44"/>
  <c r="BM20" i="44"/>
  <c r="T21" i="44"/>
  <c r="AQ21" i="44"/>
  <c r="BH21" i="44"/>
  <c r="P22" i="44"/>
  <c r="AK22" i="44"/>
  <c r="BE22" i="44"/>
  <c r="N23" i="44"/>
  <c r="AI23" i="44"/>
  <c r="BE23" i="44"/>
  <c r="M24" i="44"/>
  <c r="AD24" i="44"/>
  <c r="AX24" i="44"/>
  <c r="E25" i="44"/>
  <c r="AC25" i="44"/>
  <c r="AV25" i="44"/>
  <c r="BQ25" i="44"/>
  <c r="U26" i="44"/>
  <c r="AL26" i="44"/>
  <c r="BA26" i="44"/>
  <c r="F27" i="44"/>
  <c r="Y27" i="44"/>
  <c r="AV27" i="44"/>
  <c r="K28" i="44"/>
  <c r="AH28" i="44"/>
  <c r="BA28" i="44"/>
  <c r="K29" i="44"/>
  <c r="AG29" i="44"/>
  <c r="BE29" i="44"/>
  <c r="L30" i="44"/>
  <c r="AG30" i="44"/>
  <c r="BA30" i="44"/>
  <c r="J31" i="44"/>
  <c r="AK31" i="44"/>
  <c r="BM31" i="44"/>
  <c r="O32" i="44"/>
  <c r="AI32" i="44"/>
  <c r="BC32" i="44"/>
  <c r="G33" i="44"/>
  <c r="W33" i="44"/>
  <c r="AT33" i="44"/>
  <c r="U34" i="44"/>
  <c r="AO34" i="44"/>
  <c r="BL34" i="44"/>
  <c r="T35" i="44"/>
  <c r="AR35" i="44"/>
  <c r="BJ35" i="44"/>
  <c r="R36" i="44"/>
  <c r="AU36" i="44"/>
  <c r="BQ36" i="44"/>
  <c r="AF37" i="44"/>
  <c r="BD37" i="44"/>
  <c r="L38" i="44"/>
  <c r="AF38" i="44"/>
  <c r="BB38" i="44"/>
  <c r="K39" i="44"/>
  <c r="AG39" i="44"/>
  <c r="AY39" i="44"/>
  <c r="N40" i="44"/>
  <c r="AJ40" i="44"/>
  <c r="BM40" i="44"/>
  <c r="W41" i="44"/>
  <c r="BB41" i="44"/>
  <c r="Q42" i="44"/>
  <c r="BG42" i="44"/>
  <c r="T43" i="44"/>
  <c r="AY43" i="44"/>
  <c r="J44" i="44"/>
  <c r="AP44" i="44"/>
  <c r="F45" i="44"/>
  <c r="AL45" i="44"/>
  <c r="H46" i="44"/>
  <c r="AH46" i="44"/>
  <c r="BB46" i="44"/>
  <c r="M47" i="44"/>
  <c r="AV47" i="44"/>
  <c r="BQ47" i="44"/>
  <c r="AG48" i="44"/>
  <c r="BG48" i="44"/>
  <c r="W49" i="44"/>
  <c r="AU49" i="44"/>
  <c r="H50" i="44"/>
  <c r="AM50" i="44"/>
  <c r="BL50" i="44"/>
  <c r="AE51" i="44"/>
  <c r="BH51" i="44"/>
  <c r="T52" i="44"/>
  <c r="AW52" i="44"/>
  <c r="H53" i="44"/>
  <c r="AM53" i="44"/>
  <c r="Q54" i="44"/>
  <c r="AQ54" i="44"/>
  <c r="D55" i="44"/>
  <c r="AE55" i="44"/>
  <c r="BA55" i="44"/>
  <c r="I56" i="44"/>
  <c r="AL56" i="44"/>
  <c r="BL56" i="44"/>
  <c r="U57" i="44"/>
  <c r="AT57" i="44"/>
  <c r="Z58" i="44"/>
  <c r="AQ58" i="44"/>
  <c r="U59" i="44"/>
  <c r="AR59" i="44"/>
  <c r="BJ59" i="44"/>
  <c r="P60" i="44"/>
  <c r="AG60" i="44"/>
  <c r="BC60" i="44"/>
  <c r="K61" i="44"/>
  <c r="AE61" i="44"/>
  <c r="AX61" i="44"/>
  <c r="BQ61" i="44"/>
  <c r="X62" i="44"/>
  <c r="AQ62" i="44"/>
  <c r="S63" i="44"/>
  <c r="AK63" i="44"/>
  <c r="BD63" i="44"/>
  <c r="J64" i="44"/>
  <c r="X64" i="44"/>
  <c r="AR64" i="44"/>
  <c r="BM64" i="44"/>
  <c r="AM65" i="44"/>
  <c r="BG65" i="44"/>
  <c r="W66" i="44"/>
  <c r="AQ66" i="44"/>
  <c r="BG66" i="44"/>
  <c r="G67" i="44"/>
  <c r="AE67" i="44"/>
  <c r="AV67" i="44"/>
  <c r="BL67" i="44"/>
  <c r="Q68" i="44"/>
  <c r="AX68" i="44"/>
  <c r="BQ68" i="44"/>
  <c r="R69" i="44"/>
  <c r="BC69" i="44"/>
  <c r="E70" i="44"/>
  <c r="U70" i="44"/>
  <c r="BB70" i="44"/>
  <c r="K71" i="44"/>
  <c r="Z71" i="44"/>
  <c r="AV71" i="44"/>
  <c r="BL71" i="44"/>
  <c r="O72" i="44"/>
  <c r="AE72" i="44"/>
  <c r="AU72" i="44"/>
  <c r="BP72" i="44"/>
  <c r="W73" i="44"/>
  <c r="AN73" i="44"/>
  <c r="AD74" i="44"/>
  <c r="AV74" i="44"/>
  <c r="D75" i="44"/>
  <c r="BG75" i="44"/>
  <c r="J76" i="44"/>
  <c r="AC76" i="44"/>
  <c r="AS76" i="44"/>
  <c r="BJ76" i="44"/>
  <c r="AK77" i="44"/>
  <c r="BI77" i="44"/>
  <c r="M78" i="44"/>
  <c r="AK78" i="44"/>
  <c r="BE78" i="44"/>
  <c r="M79" i="44"/>
  <c r="AH79" i="44"/>
  <c r="L80" i="44"/>
  <c r="T46" i="46"/>
  <c r="T46" i="44"/>
  <c r="AE62" i="46"/>
  <c r="AE62" i="44"/>
  <c r="AH63" i="46"/>
  <c r="AH63" i="44"/>
  <c r="Q66" i="46"/>
  <c r="Q66" i="44"/>
  <c r="BI67" i="46"/>
  <c r="BI67" i="44"/>
  <c r="X68" i="46"/>
  <c r="X68" i="44"/>
  <c r="D69" i="46"/>
  <c r="D69" i="44"/>
  <c r="AS36" i="46"/>
  <c r="AS36" i="44"/>
  <c r="AE39" i="46"/>
  <c r="AE39" i="44"/>
  <c r="AU39" i="46"/>
  <c r="AU39" i="44"/>
  <c r="AC41" i="46"/>
  <c r="AC41" i="44"/>
  <c r="BA41" i="46"/>
  <c r="BA41" i="44"/>
  <c r="G42" i="46"/>
  <c r="G42" i="44"/>
  <c r="AM42" i="46"/>
  <c r="AM42" i="44"/>
  <c r="AS44" i="46"/>
  <c r="AS44" i="44"/>
  <c r="AG45" i="46"/>
  <c r="AG45" i="44"/>
  <c r="BM45" i="46"/>
  <c r="BM45" i="44"/>
  <c r="BQ46" i="46"/>
  <c r="BQ46" i="44"/>
  <c r="S50" i="46"/>
  <c r="S50" i="44"/>
  <c r="BO50" i="46"/>
  <c r="BO50" i="44"/>
  <c r="O58" i="46"/>
  <c r="O58" i="44"/>
  <c r="BJ60" i="46"/>
  <c r="BJ60" i="44"/>
  <c r="AD67" i="46"/>
  <c r="AD67" i="44"/>
  <c r="I68" i="46"/>
  <c r="I68" i="44"/>
  <c r="X71" i="46"/>
  <c r="X71" i="44"/>
  <c r="AN71" i="46"/>
  <c r="AN71" i="44"/>
  <c r="BD71" i="46"/>
  <c r="BD71" i="44"/>
  <c r="G73" i="46"/>
  <c r="G73" i="44"/>
  <c r="BB74" i="46"/>
  <c r="BB74" i="44"/>
  <c r="J75" i="46"/>
  <c r="J75" i="44"/>
  <c r="AH75" i="46"/>
  <c r="AH75" i="44"/>
  <c r="Q77" i="46"/>
  <c r="Q77" i="44"/>
  <c r="AW77" i="46"/>
  <c r="AW77" i="44"/>
  <c r="BM77" i="46"/>
  <c r="BM77" i="44"/>
  <c r="P78" i="46"/>
  <c r="P78" i="44"/>
  <c r="Q79" i="46"/>
  <c r="Q79" i="44"/>
  <c r="AJ80" i="46"/>
  <c r="AJ80" i="44"/>
  <c r="BP80" i="46"/>
  <c r="BP80" i="44"/>
  <c r="P81" i="46"/>
  <c r="P81" i="44"/>
  <c r="AF81" i="46"/>
  <c r="AF81" i="44"/>
  <c r="BL81" i="46"/>
  <c r="BL81" i="44"/>
  <c r="BL83" i="46"/>
  <c r="BL83" i="44"/>
  <c r="BG84" i="46"/>
  <c r="BG84" i="44"/>
  <c r="V36" i="46"/>
  <c r="V36" i="44"/>
  <c r="BM37" i="46"/>
  <c r="BM37" i="44"/>
  <c r="AK38" i="46"/>
  <c r="AK38" i="44"/>
  <c r="BH43" i="46"/>
  <c r="BH43" i="44"/>
  <c r="AR50" i="46"/>
  <c r="AR50" i="44"/>
  <c r="J52" i="46"/>
  <c r="J52" i="44"/>
  <c r="O54" i="46"/>
  <c r="O54" i="44"/>
  <c r="BJ56" i="46"/>
  <c r="BJ56" i="44"/>
  <c r="R57" i="46"/>
  <c r="R57" i="44"/>
  <c r="AF58" i="46"/>
  <c r="AF58" i="44"/>
  <c r="T59" i="46"/>
  <c r="T59" i="44"/>
  <c r="W60" i="46"/>
  <c r="W60" i="44"/>
  <c r="T63" i="46"/>
  <c r="T63" i="44"/>
  <c r="P64" i="46"/>
  <c r="P64" i="44"/>
  <c r="T65" i="46"/>
  <c r="T65" i="44"/>
  <c r="I71" i="46"/>
  <c r="I71" i="44"/>
  <c r="T72" i="46"/>
  <c r="T72" i="44"/>
  <c r="AJ72" i="46"/>
  <c r="AJ72" i="44"/>
  <c r="BL73" i="46"/>
  <c r="BL73" i="44"/>
  <c r="G74" i="46"/>
  <c r="G74" i="44"/>
  <c r="O74" i="46"/>
  <c r="O74" i="44"/>
  <c r="AY75" i="46"/>
  <c r="AY75" i="44"/>
  <c r="BB76" i="46"/>
  <c r="BB76" i="44"/>
  <c r="R77" i="46"/>
  <c r="R77" i="44"/>
  <c r="I78" i="46"/>
  <c r="I78" i="44"/>
  <c r="AW78" i="46"/>
  <c r="AW78" i="44"/>
  <c r="R79" i="46"/>
  <c r="R79" i="44"/>
  <c r="AC80" i="46"/>
  <c r="AC80" i="44"/>
  <c r="BA80" i="46"/>
  <c r="BA80" i="44"/>
  <c r="AW81" i="46"/>
  <c r="AW81" i="44"/>
  <c r="AF82" i="46"/>
  <c r="AF82" i="44"/>
  <c r="Q83" i="46"/>
  <c r="Q83" i="44"/>
  <c r="BK36" i="46"/>
  <c r="BK36" i="44"/>
  <c r="W44" i="46"/>
  <c r="W44" i="44"/>
  <c r="T55" i="46"/>
  <c r="T55" i="44"/>
  <c r="AW58" i="46"/>
  <c r="AW58" i="44"/>
  <c r="AN60" i="46"/>
  <c r="AN60" i="44"/>
  <c r="BQ63" i="46"/>
  <c r="BQ63" i="44"/>
  <c r="D66" i="46"/>
  <c r="D66" i="44"/>
  <c r="AE69" i="46"/>
  <c r="AE69" i="44"/>
  <c r="AU69" i="46"/>
  <c r="AU69" i="44"/>
  <c r="E72" i="46"/>
  <c r="E72" i="44"/>
  <c r="AG73" i="46"/>
  <c r="AG73" i="44"/>
  <c r="AJ75" i="46"/>
  <c r="AJ75" i="44"/>
  <c r="AM76" i="46"/>
  <c r="AM76" i="44"/>
  <c r="J39" i="46"/>
  <c r="J39" i="44"/>
  <c r="BN39" i="46"/>
  <c r="BN39" i="44"/>
  <c r="BP40" i="46"/>
  <c r="BP40" i="44"/>
  <c r="AY47" i="46"/>
  <c r="AY47" i="44"/>
  <c r="J49" i="46"/>
  <c r="J49" i="44"/>
  <c r="AH49" i="46"/>
  <c r="AH49" i="44"/>
  <c r="AX51" i="46"/>
  <c r="AX51" i="44"/>
  <c r="AJ52" i="46"/>
  <c r="AJ52" i="44"/>
  <c r="BH52" i="46"/>
  <c r="BH52" i="44"/>
  <c r="BL53" i="46"/>
  <c r="BL53" i="44"/>
  <c r="AO54" i="46"/>
  <c r="AO54" i="44"/>
  <c r="BH57" i="46"/>
  <c r="BH57" i="44"/>
  <c r="I60" i="46"/>
  <c r="I60" i="44"/>
  <c r="M61" i="46"/>
  <c r="M61" i="44"/>
  <c r="AC61" i="46"/>
  <c r="AC61" i="44"/>
  <c r="AH64" i="46"/>
  <c r="AH64" i="44"/>
  <c r="AX64" i="46"/>
  <c r="AX64" i="44"/>
  <c r="AL65" i="46"/>
  <c r="AL65" i="44"/>
  <c r="AJ68" i="46"/>
  <c r="AJ68" i="44"/>
  <c r="BL69" i="46"/>
  <c r="BL69" i="44"/>
  <c r="R73" i="46"/>
  <c r="R73" i="44"/>
  <c r="AX73" i="46"/>
  <c r="AX73" i="44"/>
  <c r="E75" i="46"/>
  <c r="E75" i="44"/>
  <c r="BQ75" i="46"/>
  <c r="BQ75" i="44"/>
  <c r="T37" i="46"/>
  <c r="T37" i="44"/>
  <c r="P38" i="46"/>
  <c r="P38" i="44"/>
  <c r="E45" i="46"/>
  <c r="E45" i="44"/>
  <c r="AB47" i="46"/>
  <c r="AB47" i="44"/>
  <c r="AF48" i="46"/>
  <c r="AF48" i="44"/>
  <c r="BD48" i="46"/>
  <c r="BD48" i="44"/>
  <c r="BG49" i="46"/>
  <c r="BG49" i="44"/>
  <c r="AA51" i="46"/>
  <c r="AA51" i="44"/>
  <c r="Q53" i="46"/>
  <c r="Q53" i="44"/>
  <c r="AO53" i="46"/>
  <c r="AO53" i="44"/>
  <c r="Q56" i="46"/>
  <c r="Q56" i="44"/>
  <c r="AO56" i="46"/>
  <c r="AO56" i="44"/>
  <c r="AK57" i="46"/>
  <c r="AK57" i="44"/>
  <c r="BC59" i="46"/>
  <c r="BC59" i="44"/>
  <c r="AT61" i="46"/>
  <c r="AT61" i="44"/>
  <c r="L62" i="46"/>
  <c r="L62" i="44"/>
  <c r="AZ62" i="46"/>
  <c r="AZ62" i="44"/>
  <c r="BC65" i="46"/>
  <c r="BC65" i="44"/>
  <c r="AT66" i="46"/>
  <c r="AT66" i="44"/>
  <c r="BJ66" i="46"/>
  <c r="BJ66" i="44"/>
  <c r="J67" i="46"/>
  <c r="J67" i="44"/>
  <c r="Q69" i="46"/>
  <c r="Q69" i="44"/>
  <c r="AN70" i="46"/>
  <c r="AN70" i="44"/>
  <c r="BD70" i="46"/>
  <c r="BD70" i="44"/>
  <c r="AI73" i="46"/>
  <c r="AI73" i="44"/>
  <c r="AY73" i="46"/>
  <c r="AY73" i="44"/>
  <c r="AH74" i="46"/>
  <c r="AH74" i="44"/>
  <c r="BF74" i="46"/>
  <c r="BF74" i="44"/>
  <c r="V75" i="46"/>
  <c r="V75" i="44"/>
  <c r="BB75" i="46"/>
  <c r="BB75" i="44"/>
  <c r="Q76" i="46"/>
  <c r="Q76" i="44"/>
  <c r="Y76" i="46"/>
  <c r="Y76" i="44"/>
  <c r="BA77" i="46"/>
  <c r="BA77" i="44"/>
  <c r="AB78" i="46"/>
  <c r="AB78" i="44"/>
  <c r="AR78" i="46"/>
  <c r="AR78" i="44"/>
  <c r="BP78" i="46"/>
  <c r="BP78" i="44"/>
  <c r="BA79" i="46"/>
  <c r="BA79" i="44"/>
  <c r="H80" i="46"/>
  <c r="H80" i="44"/>
  <c r="D81" i="46"/>
  <c r="D81" i="44"/>
  <c r="BP81" i="46"/>
  <c r="BP81" i="44"/>
  <c r="AQ82" i="46"/>
  <c r="AQ82" i="44"/>
  <c r="T83" i="46"/>
  <c r="T83" i="44"/>
  <c r="AR83" i="46"/>
  <c r="AR83" i="44"/>
  <c r="P84" i="46"/>
  <c r="P84" i="44"/>
  <c r="J87" i="46"/>
  <c r="J87" i="44"/>
  <c r="AB89" i="46"/>
  <c r="AB89" i="44"/>
  <c r="AV90" i="46"/>
  <c r="AV90" i="44"/>
  <c r="BD90" i="46"/>
  <c r="BD90" i="44"/>
  <c r="L91" i="46"/>
  <c r="L91" i="44"/>
  <c r="BP91" i="46"/>
  <c r="BP91" i="44"/>
  <c r="V93" i="46"/>
  <c r="V93" i="44"/>
  <c r="K70" i="44"/>
  <c r="AA70" i="44"/>
  <c r="BN72" i="44"/>
  <c r="BL76" i="44"/>
  <c r="AJ77" i="44"/>
  <c r="AJ79" i="44"/>
  <c r="S81" i="44"/>
  <c r="BM83" i="44"/>
  <c r="L85" i="44"/>
  <c r="BG85" i="44"/>
  <c r="AL86" i="44"/>
  <c r="AK87" i="44"/>
  <c r="AI88" i="44"/>
  <c r="BB88" i="44"/>
  <c r="I89" i="44"/>
  <c r="AW89" i="44"/>
  <c r="E90" i="44"/>
  <c r="AA91" i="44"/>
  <c r="AW91" i="44"/>
  <c r="AP72" i="46"/>
  <c r="AP72" i="44"/>
  <c r="BF72" i="46"/>
  <c r="BF72" i="44"/>
  <c r="V73" i="46"/>
  <c r="V73" i="44"/>
  <c r="AC74" i="46"/>
  <c r="AC74" i="44"/>
  <c r="BM75" i="46"/>
  <c r="BM75" i="44"/>
  <c r="L76" i="46"/>
  <c r="L76" i="44"/>
  <c r="AU85" i="46"/>
  <c r="AU85" i="44"/>
  <c r="AO86" i="46"/>
  <c r="AO86" i="44"/>
  <c r="AW86" i="46"/>
  <c r="AW86" i="44"/>
  <c r="BM86" i="46"/>
  <c r="BM86" i="44"/>
  <c r="AC87" i="46"/>
  <c r="AC87" i="44"/>
  <c r="BA87" i="46"/>
  <c r="BA87" i="44"/>
  <c r="BQ87" i="46"/>
  <c r="BQ87" i="44"/>
  <c r="Y88" i="46"/>
  <c r="Y88" i="44"/>
  <c r="BE88" i="46"/>
  <c r="BE88" i="44"/>
  <c r="BM88" i="46"/>
  <c r="BM88" i="44"/>
  <c r="O89" i="46"/>
  <c r="O89" i="44"/>
  <c r="S90" i="46"/>
  <c r="S90" i="44"/>
  <c r="AE91" i="46"/>
  <c r="AE91" i="44"/>
  <c r="BC91" i="46"/>
  <c r="BC91" i="44"/>
  <c r="S92" i="46"/>
  <c r="S92" i="44"/>
  <c r="BA94" i="46"/>
  <c r="BA94" i="44"/>
  <c r="BQ94" i="46"/>
  <c r="BQ94" i="44"/>
  <c r="AM95" i="46"/>
  <c r="AM95" i="44"/>
  <c r="AQ96" i="46"/>
  <c r="AQ96" i="44"/>
  <c r="AY96" i="46"/>
  <c r="AY96" i="44"/>
  <c r="AJ84" i="46"/>
  <c r="AJ84" i="44"/>
  <c r="BL85" i="46"/>
  <c r="BL85" i="44"/>
  <c r="R86" i="46"/>
  <c r="R86" i="44"/>
  <c r="BF86" i="46"/>
  <c r="BF86" i="44"/>
  <c r="N87" i="46"/>
  <c r="N87" i="44"/>
  <c r="AD87" i="46"/>
  <c r="AD87" i="44"/>
  <c r="AQ88" i="46"/>
  <c r="AQ88" i="44"/>
  <c r="AY88" i="46"/>
  <c r="AY88" i="44"/>
  <c r="M90" i="46"/>
  <c r="M90" i="44"/>
  <c r="Q91" i="46"/>
  <c r="Q91" i="44"/>
  <c r="AG91" i="46"/>
  <c r="AG91" i="44"/>
  <c r="BI92" i="46"/>
  <c r="BI92" i="44"/>
  <c r="K93" i="46"/>
  <c r="K93" i="44"/>
  <c r="AY93" i="46"/>
  <c r="AY93" i="44"/>
  <c r="AI78" i="46"/>
  <c r="AI78" i="44"/>
  <c r="R82" i="46"/>
  <c r="R82" i="44"/>
  <c r="AX82" i="46"/>
  <c r="AX82" i="44"/>
  <c r="Z85" i="46"/>
  <c r="Z85" i="44"/>
  <c r="K89" i="46"/>
  <c r="K89" i="44"/>
  <c r="AA89" i="46"/>
  <c r="AA89" i="44"/>
  <c r="AQ89" i="46"/>
  <c r="AQ89" i="44"/>
  <c r="BG89" i="46"/>
  <c r="BG89" i="44"/>
  <c r="AE90" i="46"/>
  <c r="AE90" i="44"/>
  <c r="AM90" i="46"/>
  <c r="AM90" i="44"/>
  <c r="BK90" i="46"/>
  <c r="BK90" i="44"/>
  <c r="AY91" i="46"/>
  <c r="AY91" i="44"/>
  <c r="W92" i="46"/>
  <c r="W92" i="44"/>
  <c r="AE92" i="46"/>
  <c r="AE92" i="44"/>
  <c r="AU92" i="46"/>
  <c r="AU92" i="44"/>
  <c r="E93" i="46"/>
  <c r="E93" i="44"/>
  <c r="AK93" i="46"/>
  <c r="AK93" i="44"/>
  <c r="AG94" i="46"/>
  <c r="AG94" i="44"/>
  <c r="AO94" i="46"/>
  <c r="AO94" i="44"/>
  <c r="AW94" i="46"/>
  <c r="AW94" i="44"/>
  <c r="BM94" i="46"/>
  <c r="BM94" i="44"/>
  <c r="J94" i="46"/>
  <c r="J94" i="44"/>
  <c r="Z94" i="46"/>
  <c r="Z94" i="44"/>
  <c r="AZ95" i="46"/>
  <c r="AZ95" i="44"/>
  <c r="BD96" i="46"/>
  <c r="BD96" i="44"/>
  <c r="G97" i="46"/>
  <c r="G97" i="44"/>
  <c r="F99" i="46"/>
  <c r="F99" i="44"/>
  <c r="BF100" i="46"/>
  <c r="BF100" i="44"/>
  <c r="AO101" i="46"/>
  <c r="AO101" i="44"/>
  <c r="BE101" i="46"/>
  <c r="BE101" i="44"/>
  <c r="S102" i="46"/>
  <c r="S102" i="44"/>
  <c r="AI102" i="46"/>
  <c r="AI102" i="44"/>
  <c r="AM103" i="46"/>
  <c r="AM103" i="44"/>
  <c r="BL79" i="44"/>
  <c r="Q95" i="44"/>
  <c r="BE95" i="44"/>
  <c r="U96" i="44"/>
  <c r="W97" i="44"/>
  <c r="AQ97" i="44"/>
  <c r="BH97" i="44"/>
  <c r="W98" i="44"/>
  <c r="BC98" i="44"/>
  <c r="AF86" i="46"/>
  <c r="AF86" i="44"/>
  <c r="AF88" i="46"/>
  <c r="AF88" i="44"/>
  <c r="AB101" i="46"/>
  <c r="AB101" i="44"/>
  <c r="BH104" i="46"/>
  <c r="BH104" i="44"/>
  <c r="AU105" i="46"/>
  <c r="AU105" i="44"/>
  <c r="BK105" i="46"/>
  <c r="BK105" i="44"/>
  <c r="U107" i="46"/>
  <c r="U107" i="44"/>
  <c r="AE98" i="46"/>
  <c r="AE98" i="44"/>
  <c r="AH99" i="46"/>
  <c r="AH99" i="44"/>
  <c r="AX99" i="46"/>
  <c r="AX99" i="44"/>
  <c r="G102" i="46"/>
  <c r="G102" i="44"/>
  <c r="BK102" i="46"/>
  <c r="BK102" i="44"/>
  <c r="AA103" i="46"/>
  <c r="AA103" i="44"/>
  <c r="AC104" i="46"/>
  <c r="AC104" i="44"/>
  <c r="AS104" i="46"/>
  <c r="AS104" i="44"/>
  <c r="M96" i="46"/>
  <c r="M96" i="44"/>
  <c r="AC96" i="46"/>
  <c r="AC96" i="44"/>
  <c r="BP97" i="46"/>
  <c r="BP97" i="44"/>
  <c r="P98" i="46"/>
  <c r="P98" i="44"/>
  <c r="G100" i="46"/>
  <c r="G100" i="44"/>
  <c r="AV87" i="46"/>
  <c r="AV87" i="44"/>
  <c r="T88" i="46"/>
  <c r="T88" i="44"/>
  <c r="S95" i="46"/>
  <c r="S95" i="44"/>
  <c r="AI95" i="46"/>
  <c r="AI95" i="44"/>
  <c r="V97" i="46"/>
  <c r="V97" i="44"/>
  <c r="AL97" i="46"/>
  <c r="AL97" i="44"/>
  <c r="BB97" i="46"/>
  <c r="BB97" i="44"/>
  <c r="BF98" i="46"/>
  <c r="BF98" i="44"/>
  <c r="BI99" i="46"/>
  <c r="BI99" i="44"/>
  <c r="Y100" i="46"/>
  <c r="Y100" i="44"/>
  <c r="AO100" i="46"/>
  <c r="AO100" i="44"/>
  <c r="H101" i="46"/>
  <c r="H101" i="44"/>
  <c r="K105" i="46"/>
  <c r="K105" i="44"/>
  <c r="AA105" i="46"/>
  <c r="AA105" i="44"/>
  <c r="T99" i="44"/>
  <c r="AA106" i="44"/>
  <c r="AS106" i="44"/>
  <c r="BG106" i="44"/>
  <c r="U108" i="44"/>
  <c r="AW108" i="44"/>
  <c r="BG109" i="44"/>
  <c r="T42" i="46"/>
  <c r="T42" i="44"/>
  <c r="J46" i="46"/>
  <c r="J46" i="44"/>
  <c r="AK47" i="46"/>
  <c r="AK47" i="44"/>
  <c r="Y48" i="46"/>
  <c r="Y48" i="44"/>
  <c r="F52" i="46"/>
  <c r="F52" i="44"/>
  <c r="S54" i="46"/>
  <c r="S54" i="44"/>
  <c r="G55" i="46"/>
  <c r="G55" i="44"/>
  <c r="J56" i="46"/>
  <c r="J56" i="44"/>
  <c r="AR58" i="46"/>
  <c r="AR58" i="44"/>
  <c r="BH58" i="46"/>
  <c r="BH58" i="44"/>
  <c r="H59" i="46"/>
  <c r="H59" i="44"/>
  <c r="BL59" i="46"/>
  <c r="BL59" i="44"/>
  <c r="AQ60" i="46"/>
  <c r="AQ60" i="44"/>
  <c r="G61" i="46"/>
  <c r="G61" i="44"/>
  <c r="M62" i="46"/>
  <c r="M62" i="44"/>
  <c r="AS62" i="46"/>
  <c r="AS62" i="44"/>
  <c r="AN63" i="46"/>
  <c r="AN63" i="44"/>
  <c r="AF65" i="46"/>
  <c r="AF65" i="44"/>
  <c r="AV65" i="46"/>
  <c r="AV65" i="44"/>
  <c r="BO67" i="46"/>
  <c r="BO67" i="44"/>
  <c r="N68" i="46"/>
  <c r="N68" i="44"/>
  <c r="AL68" i="46"/>
  <c r="AL68" i="44"/>
  <c r="BN69" i="46"/>
  <c r="BN69" i="44"/>
  <c r="AS71" i="46"/>
  <c r="AS71" i="44"/>
  <c r="BQ71" i="46"/>
  <c r="BQ71" i="44"/>
  <c r="BD72" i="46"/>
  <c r="BD72" i="44"/>
  <c r="BP42" i="46"/>
  <c r="BP42" i="44"/>
  <c r="BL43" i="46"/>
  <c r="BL43" i="44"/>
  <c r="A8" i="44"/>
  <c r="A54" i="44"/>
  <c r="C9" i="46"/>
  <c r="C9" i="44" s="1"/>
  <c r="C27" i="46"/>
  <c r="C27" i="44" s="1"/>
  <c r="C41" i="46"/>
  <c r="C41" i="44" s="1"/>
  <c r="Y7" i="44"/>
  <c r="AO7" i="44"/>
  <c r="BG7" i="44"/>
  <c r="K8" i="44"/>
  <c r="AA8" i="44"/>
  <c r="AQ8" i="44"/>
  <c r="BI8" i="44"/>
  <c r="I9" i="44"/>
  <c r="Y9" i="44"/>
  <c r="AO9" i="44"/>
  <c r="BF9" i="44"/>
  <c r="G10" i="44"/>
  <c r="X10" i="44"/>
  <c r="AN10" i="44"/>
  <c r="BC10" i="44"/>
  <c r="F11" i="44"/>
  <c r="V11" i="44"/>
  <c r="AQ11" i="44"/>
  <c r="BM11" i="44"/>
  <c r="P12" i="44"/>
  <c r="AI12" i="44"/>
  <c r="BA12" i="44"/>
  <c r="D13" i="44"/>
  <c r="Y13" i="44"/>
  <c r="AM13" i="44"/>
  <c r="BE13" i="44"/>
  <c r="K14" i="44"/>
  <c r="Z14" i="44"/>
  <c r="AQ14" i="44"/>
  <c r="BI14" i="44"/>
  <c r="N15" i="44"/>
  <c r="AG15" i="44"/>
  <c r="AY15" i="44"/>
  <c r="D16" i="44"/>
  <c r="T16" i="44"/>
  <c r="AK16" i="44"/>
  <c r="AZ16" i="44"/>
  <c r="BN16" i="44"/>
  <c r="P17" i="44"/>
  <c r="AE17" i="44"/>
  <c r="AT17" i="44"/>
  <c r="BI17" i="44"/>
  <c r="M18" i="44"/>
  <c r="AF18" i="44"/>
  <c r="AU18" i="44"/>
  <c r="BO18" i="44"/>
  <c r="S19" i="44"/>
  <c r="AJ19" i="44"/>
  <c r="BD19" i="44"/>
  <c r="G20" i="44"/>
  <c r="W20" i="44"/>
  <c r="AL20" i="44"/>
  <c r="BC20" i="44"/>
  <c r="D21" i="44"/>
  <c r="U21" i="44"/>
  <c r="AP21" i="44"/>
  <c r="BC21" i="44"/>
  <c r="G22" i="44"/>
  <c r="AA22" i="44"/>
  <c r="AU22" i="44"/>
  <c r="BL22" i="44"/>
  <c r="S23" i="44"/>
  <c r="AJ23" i="44"/>
  <c r="BB23" i="44"/>
  <c r="F24" i="44"/>
  <c r="W24" i="44"/>
  <c r="AR24" i="44"/>
  <c r="BF24" i="44"/>
  <c r="P25" i="44"/>
  <c r="AG25" i="44"/>
  <c r="AW25" i="44"/>
  <c r="P26" i="44"/>
  <c r="AF26" i="44"/>
  <c r="AU26" i="44"/>
  <c r="BI26" i="44"/>
  <c r="I27" i="44"/>
  <c r="AD27" i="44"/>
  <c r="AW27" i="44"/>
  <c r="E28" i="44"/>
  <c r="AA28" i="44"/>
  <c r="AU28" i="44"/>
  <c r="BO28" i="44"/>
  <c r="W29" i="44"/>
  <c r="AO29" i="44"/>
  <c r="M30" i="44"/>
  <c r="AF30" i="44"/>
  <c r="AW30" i="44"/>
  <c r="BP30" i="44"/>
  <c r="Z31" i="44"/>
  <c r="AW31" i="44"/>
  <c r="E32" i="44"/>
  <c r="Q32" i="44"/>
  <c r="AM32" i="44"/>
  <c r="BB32" i="44"/>
  <c r="D33" i="44"/>
  <c r="T33" i="44"/>
  <c r="AK33" i="44"/>
  <c r="AZ33" i="44"/>
  <c r="BQ33" i="44"/>
  <c r="Y34" i="44"/>
  <c r="AS34" i="44"/>
  <c r="BJ34" i="44"/>
  <c r="Q35" i="44"/>
  <c r="AI35" i="44"/>
  <c r="AY35" i="44"/>
  <c r="F36" i="44"/>
  <c r="X36" i="44"/>
  <c r="AN36" i="44"/>
  <c r="BI36" i="44"/>
  <c r="P37" i="44"/>
  <c r="AH37" i="44"/>
  <c r="AY37" i="44"/>
  <c r="E38" i="44"/>
  <c r="V38" i="44"/>
  <c r="AM38" i="44"/>
  <c r="BC38" i="44"/>
  <c r="G39" i="44"/>
  <c r="W39" i="44"/>
  <c r="AN39" i="44"/>
  <c r="AZ39" i="44"/>
  <c r="J40" i="44"/>
  <c r="AF40" i="44"/>
  <c r="AW40" i="44"/>
  <c r="U41" i="44"/>
  <c r="AN41" i="44"/>
  <c r="BL41" i="44"/>
  <c r="Y42" i="44"/>
  <c r="AW42" i="44"/>
  <c r="M43" i="44"/>
  <c r="AI43" i="44"/>
  <c r="BG43" i="44"/>
  <c r="N44" i="44"/>
  <c r="AM44" i="44"/>
  <c r="BI44" i="44"/>
  <c r="R45" i="44"/>
  <c r="AP45" i="44"/>
  <c r="E46" i="44"/>
  <c r="U46" i="44"/>
  <c r="BN46" i="44"/>
  <c r="X47" i="44"/>
  <c r="AR47" i="44"/>
  <c r="BN47" i="44"/>
  <c r="P48" i="44"/>
  <c r="AM48" i="44"/>
  <c r="P49" i="44"/>
  <c r="AJ49" i="44"/>
  <c r="BF49" i="44"/>
  <c r="L50" i="44"/>
  <c r="AI50" i="44"/>
  <c r="BC50" i="44"/>
  <c r="L51" i="44"/>
  <c r="AI51" i="44"/>
  <c r="BG51" i="44"/>
  <c r="L52" i="44"/>
  <c r="AG52" i="44"/>
  <c r="BB52" i="44"/>
  <c r="I53" i="44"/>
  <c r="AD53" i="44"/>
  <c r="BB53" i="44"/>
  <c r="Y54" i="44"/>
  <c r="U55" i="44"/>
  <c r="BH55" i="44"/>
  <c r="O56" i="44"/>
  <c r="AF56" i="44"/>
  <c r="AW56" i="44"/>
  <c r="AA57" i="44"/>
  <c r="AS57" i="44"/>
  <c r="BN57" i="44"/>
  <c r="S59" i="44"/>
  <c r="AI59" i="44"/>
  <c r="AY59" i="44"/>
  <c r="BO59" i="44"/>
  <c r="AW60" i="44"/>
  <c r="BN60" i="44"/>
  <c r="AI62" i="44"/>
  <c r="AZ63" i="44"/>
  <c r="BP63" i="44"/>
  <c r="AF64" i="44"/>
  <c r="BL64" i="44"/>
  <c r="AT65" i="44"/>
  <c r="Q67" i="44"/>
  <c r="AW67" i="44"/>
  <c r="BG71" i="44"/>
  <c r="F72" i="44"/>
  <c r="Z73" i="44"/>
  <c r="BN73" i="44"/>
  <c r="Q74" i="44"/>
  <c r="BE74" i="44"/>
  <c r="H76" i="44"/>
  <c r="AV76" i="44"/>
  <c r="BH77" i="44"/>
  <c r="W80" i="44"/>
  <c r="BK80" i="44"/>
  <c r="AA83" i="44"/>
  <c r="BN85" i="44"/>
  <c r="BD87" i="44"/>
  <c r="R89" i="44"/>
  <c r="R91" i="44"/>
  <c r="BJ8" i="44"/>
  <c r="K9" i="44"/>
  <c r="AQ9" i="44"/>
  <c r="BG9" i="44"/>
  <c r="BD10" i="44"/>
  <c r="AF45" i="46"/>
  <c r="AF45" i="44"/>
  <c r="AS41" i="46"/>
  <c r="AS41" i="44"/>
  <c r="U44" i="46"/>
  <c r="U44" i="44"/>
  <c r="I45" i="46"/>
  <c r="I45" i="44"/>
  <c r="AC46" i="46"/>
  <c r="AC46" i="44"/>
  <c r="AS46" i="46"/>
  <c r="AS46" i="44"/>
  <c r="BD47" i="46"/>
  <c r="BD47" i="44"/>
  <c r="AR48" i="46"/>
  <c r="AR48" i="44"/>
  <c r="BH48" i="46"/>
  <c r="BH48" i="44"/>
  <c r="O49" i="46"/>
  <c r="O49" i="44"/>
  <c r="AQ50" i="46"/>
  <c r="AQ50" i="44"/>
  <c r="O51" i="46"/>
  <c r="O51" i="44"/>
  <c r="Y52" i="46"/>
  <c r="Y52" i="44"/>
  <c r="AE58" i="46"/>
  <c r="AE58" i="44"/>
  <c r="AD60" i="46"/>
  <c r="AD60" i="44"/>
  <c r="AA63" i="46"/>
  <c r="AA63" i="44"/>
  <c r="S65" i="46"/>
  <c r="S65" i="44"/>
  <c r="BB67" i="46"/>
  <c r="BB67" i="44"/>
  <c r="L70" i="46"/>
  <c r="L70" i="44"/>
  <c r="P71" i="46"/>
  <c r="P71" i="44"/>
  <c r="AF71" i="46"/>
  <c r="AF71" i="44"/>
  <c r="AL74" i="46"/>
  <c r="AL74" i="44"/>
  <c r="BJ41" i="46"/>
  <c r="BJ41" i="44"/>
  <c r="AR43" i="46"/>
  <c r="AR43" i="44"/>
  <c r="AL44" i="46"/>
  <c r="AL44" i="44"/>
  <c r="Q47" i="46"/>
  <c r="Q47" i="44"/>
  <c r="AF49" i="46"/>
  <c r="AF49" i="44"/>
  <c r="D50" i="46"/>
  <c r="D50" i="44"/>
  <c r="AP52" i="46"/>
  <c r="AP52" i="44"/>
  <c r="AM54" i="46"/>
  <c r="AM54" i="44"/>
  <c r="AA55" i="46"/>
  <c r="AA55" i="44"/>
  <c r="AD56" i="46"/>
  <c r="AD56" i="44"/>
  <c r="AT56" i="46"/>
  <c r="AT56" i="44"/>
  <c r="P58" i="46"/>
  <c r="P58" i="44"/>
  <c r="AZ59" i="46"/>
  <c r="AZ59" i="44"/>
  <c r="BO61" i="46"/>
  <c r="BO61" i="44"/>
  <c r="L63" i="46"/>
  <c r="L63" i="44"/>
  <c r="AN64" i="46"/>
  <c r="AN64" i="44"/>
  <c r="BD64" i="46"/>
  <c r="BD64" i="44"/>
  <c r="AI66" i="46"/>
  <c r="AI66" i="44"/>
  <c r="Z68" i="46"/>
  <c r="Z68" i="44"/>
  <c r="BN68" i="46"/>
  <c r="BN68" i="44"/>
  <c r="N69" i="46"/>
  <c r="N69" i="44"/>
  <c r="AL69" i="46"/>
  <c r="AL69" i="44"/>
  <c r="BB69" i="46"/>
  <c r="BB69" i="44"/>
  <c r="BA70" i="46"/>
  <c r="BA70" i="44"/>
  <c r="BQ70" i="46"/>
  <c r="BQ70" i="44"/>
  <c r="AO42" i="46"/>
  <c r="AO42" i="44"/>
  <c r="BC44" i="46"/>
  <c r="BC44" i="44"/>
  <c r="O53" i="46"/>
  <c r="O53" i="44"/>
  <c r="AE53" i="46"/>
  <c r="AE53" i="44"/>
  <c r="AR55" i="46"/>
  <c r="AR55" i="44"/>
  <c r="BK56" i="46"/>
  <c r="BK56" i="44"/>
  <c r="AY57" i="46"/>
  <c r="AY57" i="44"/>
  <c r="T61" i="46"/>
  <c r="T61" i="44"/>
  <c r="AJ61" i="46"/>
  <c r="AJ61" i="44"/>
  <c r="BA63" i="46"/>
  <c r="BA63" i="44"/>
  <c r="E65" i="46"/>
  <c r="E65" i="44"/>
  <c r="AL70" i="46"/>
  <c r="AL70" i="44"/>
  <c r="BF71" i="46"/>
  <c r="BF71" i="44"/>
  <c r="BQ72" i="46"/>
  <c r="BQ72" i="44"/>
  <c r="X41" i="46"/>
  <c r="X41" i="44"/>
  <c r="BL46" i="46"/>
  <c r="BL46" i="44"/>
  <c r="G48" i="46"/>
  <c r="G48" i="44"/>
  <c r="BJ50" i="46"/>
  <c r="BJ50" i="44"/>
  <c r="AH51" i="46"/>
  <c r="AH51" i="44"/>
  <c r="BE54" i="46"/>
  <c r="BE54" i="44"/>
  <c r="BP57" i="46"/>
  <c r="BP57" i="44"/>
  <c r="BE60" i="46"/>
  <c r="BE60" i="44"/>
  <c r="BA61" i="46"/>
  <c r="BA61" i="44"/>
  <c r="Z64" i="46"/>
  <c r="Z64" i="44"/>
  <c r="BJ65" i="46"/>
  <c r="BJ65" i="44"/>
  <c r="U66" i="46"/>
  <c r="U66" i="44"/>
  <c r="AO67" i="46"/>
  <c r="AO67" i="44"/>
  <c r="AZ68" i="46"/>
  <c r="AZ68" i="44"/>
  <c r="AD72" i="46"/>
  <c r="AD72" i="44"/>
  <c r="BI75" i="46"/>
  <c r="BI75" i="44"/>
  <c r="P76" i="46"/>
  <c r="P76" i="44"/>
  <c r="BP77" i="46"/>
  <c r="BP77" i="44"/>
  <c r="L79" i="46"/>
  <c r="L79" i="44"/>
  <c r="G80" i="46"/>
  <c r="G80" i="44"/>
  <c r="O80" i="46"/>
  <c r="O80" i="44"/>
  <c r="AE80" i="46"/>
  <c r="AE80" i="44"/>
  <c r="AM80" i="46"/>
  <c r="AM80" i="44"/>
  <c r="BC80" i="46"/>
  <c r="BC80" i="44"/>
  <c r="AQ81" i="46"/>
  <c r="AQ81" i="44"/>
  <c r="AI83" i="46"/>
  <c r="AI83" i="44"/>
  <c r="F84" i="46"/>
  <c r="F84" i="44"/>
  <c r="AL84" i="46"/>
  <c r="AL84" i="44"/>
  <c r="BF85" i="46"/>
  <c r="BF85" i="44"/>
  <c r="D86" i="46"/>
  <c r="D86" i="44"/>
  <c r="BH88" i="46"/>
  <c r="BH88" i="44"/>
  <c r="J89" i="46"/>
  <c r="J89" i="44"/>
  <c r="AX89" i="46"/>
  <c r="AX89" i="44"/>
  <c r="N90" i="46"/>
  <c r="N90" i="44"/>
  <c r="AT90" i="46"/>
  <c r="AT90" i="44"/>
  <c r="AH91" i="46"/>
  <c r="AH91" i="44"/>
  <c r="AX91" i="46"/>
  <c r="AX91" i="44"/>
  <c r="N92" i="46"/>
  <c r="N92" i="44"/>
  <c r="AF94" i="46"/>
  <c r="AF94" i="44"/>
  <c r="R95" i="46"/>
  <c r="R95" i="44"/>
  <c r="AX95" i="46"/>
  <c r="AX95" i="44"/>
  <c r="N96" i="46"/>
  <c r="N96" i="44"/>
  <c r="Y98" i="46"/>
  <c r="Y98" i="44"/>
  <c r="AO98" i="46"/>
  <c r="AO98" i="44"/>
  <c r="AR99" i="46"/>
  <c r="AR99" i="44"/>
  <c r="P100" i="46"/>
  <c r="P100" i="44"/>
  <c r="AF100" i="46"/>
  <c r="AF100" i="44"/>
  <c r="AV100" i="46"/>
  <c r="AV100" i="44"/>
  <c r="BL100" i="46"/>
  <c r="BL100" i="44"/>
  <c r="O101" i="46"/>
  <c r="O101" i="44"/>
  <c r="W101" i="46"/>
  <c r="W101" i="44"/>
  <c r="BC101" i="46"/>
  <c r="BC101" i="44"/>
  <c r="I102" i="46"/>
  <c r="I102" i="44"/>
  <c r="AG102" i="46"/>
  <c r="AG102" i="44"/>
  <c r="AE104" i="46"/>
  <c r="AE104" i="44"/>
  <c r="BC104" i="46"/>
  <c r="BC104" i="44"/>
  <c r="J105" i="46"/>
  <c r="J105" i="44"/>
  <c r="R105" i="46"/>
  <c r="R105" i="44"/>
  <c r="W43" i="46"/>
  <c r="W43" i="44"/>
  <c r="BA45" i="46"/>
  <c r="BA45" i="44"/>
  <c r="AY49" i="46"/>
  <c r="AY49" i="44"/>
  <c r="W50" i="46"/>
  <c r="W50" i="44"/>
  <c r="AY51" i="46"/>
  <c r="AY51" i="44"/>
  <c r="BI52" i="46"/>
  <c r="BI52" i="44"/>
  <c r="AW53" i="46"/>
  <c r="AW53" i="44"/>
  <c r="BJ55" i="46"/>
  <c r="BJ55" i="44"/>
  <c r="W59" i="46"/>
  <c r="W59" i="44"/>
  <c r="AM59" i="46"/>
  <c r="AM59" i="44"/>
  <c r="Z67" i="46"/>
  <c r="Z67" i="44"/>
  <c r="Y69" i="46"/>
  <c r="Y69" i="44"/>
  <c r="BO73" i="46"/>
  <c r="BO73" i="44"/>
  <c r="Z74" i="46"/>
  <c r="Z74" i="44"/>
  <c r="U83" i="46"/>
  <c r="U83" i="44"/>
  <c r="D85" i="46"/>
  <c r="D85" i="44"/>
  <c r="T85" i="46"/>
  <c r="T85" i="44"/>
  <c r="Z87" i="46"/>
  <c r="Z87" i="44"/>
  <c r="V88" i="46"/>
  <c r="V88" i="44"/>
  <c r="P57" i="44"/>
  <c r="AF57" i="44"/>
  <c r="Q73" i="44"/>
  <c r="AO73" i="44"/>
  <c r="P74" i="44"/>
  <c r="AY74" i="44"/>
  <c r="L75" i="44"/>
  <c r="AI75" i="44"/>
  <c r="AX75" i="44"/>
  <c r="F76" i="44"/>
  <c r="AD76" i="44"/>
  <c r="BC76" i="44"/>
  <c r="BM76" i="44"/>
  <c r="N77" i="44"/>
  <c r="Z77" i="44"/>
  <c r="AO77" i="44"/>
  <c r="BB77" i="44"/>
  <c r="Q78" i="44"/>
  <c r="AG78" i="44"/>
  <c r="BE79" i="44"/>
  <c r="Z105" i="44"/>
  <c r="D108" i="44"/>
  <c r="AR108" i="44"/>
  <c r="N109" i="44"/>
  <c r="BF110" i="44"/>
  <c r="R112" i="44"/>
  <c r="AD113" i="44"/>
  <c r="Y116" i="44"/>
  <c r="BH80" i="46"/>
  <c r="BH80" i="44"/>
  <c r="BD81" i="46"/>
  <c r="BD81" i="44"/>
  <c r="G82" i="46"/>
  <c r="G82" i="44"/>
  <c r="AM82" i="46"/>
  <c r="AM82" i="44"/>
  <c r="H83" i="46"/>
  <c r="H83" i="44"/>
  <c r="AN83" i="46"/>
  <c r="AN83" i="44"/>
  <c r="BD83" i="46"/>
  <c r="BD83" i="44"/>
  <c r="S84" i="46"/>
  <c r="S84" i="44"/>
  <c r="AM85" i="46"/>
  <c r="AM85" i="44"/>
  <c r="M87" i="46"/>
  <c r="M87" i="44"/>
  <c r="BI87" i="46"/>
  <c r="BI87" i="44"/>
  <c r="I88" i="46"/>
  <c r="I88" i="44"/>
  <c r="AG88" i="46"/>
  <c r="AG88" i="44"/>
  <c r="AW88" i="46"/>
  <c r="AW88" i="44"/>
  <c r="BG90" i="46"/>
  <c r="BG90" i="44"/>
  <c r="W91" i="46"/>
  <c r="W91" i="44"/>
  <c r="AS80" i="46"/>
  <c r="AS80" i="44"/>
  <c r="BQ80" i="46"/>
  <c r="BQ80" i="44"/>
  <c r="AO81" i="46"/>
  <c r="AO81" i="44"/>
  <c r="D84" i="46"/>
  <c r="D84" i="44"/>
  <c r="AC90" i="46"/>
  <c r="AC90" i="44"/>
  <c r="AH105" i="46"/>
  <c r="AH105" i="44"/>
  <c r="AX105" i="46"/>
  <c r="AX105" i="44"/>
  <c r="AB106" i="46"/>
  <c r="AB106" i="44"/>
  <c r="AR106" i="46"/>
  <c r="AR106" i="44"/>
  <c r="BH106" i="46"/>
  <c r="BH106" i="44"/>
  <c r="P107" i="46"/>
  <c r="P107" i="44"/>
  <c r="AF107" i="46"/>
  <c r="AF107" i="44"/>
  <c r="AN107" i="46"/>
  <c r="AN107" i="44"/>
  <c r="BD107" i="46"/>
  <c r="BD107" i="44"/>
  <c r="L108" i="46"/>
  <c r="L108" i="44"/>
  <c r="AZ108" i="46"/>
  <c r="AZ108" i="44"/>
  <c r="AD109" i="46"/>
  <c r="AD109" i="44"/>
  <c r="AT109" i="46"/>
  <c r="AT109" i="44"/>
  <c r="J110" i="46"/>
  <c r="J110" i="44"/>
  <c r="AP110" i="46"/>
  <c r="AP110" i="44"/>
  <c r="AX110" i="46"/>
  <c r="AX110" i="44"/>
  <c r="AD111" i="46"/>
  <c r="AD111" i="44"/>
  <c r="BJ111" i="46"/>
  <c r="BJ111" i="44"/>
  <c r="AP112" i="46"/>
  <c r="AP112" i="44"/>
  <c r="BB113" i="46"/>
  <c r="BB113" i="44"/>
  <c r="J114" i="46"/>
  <c r="J114" i="44"/>
  <c r="AH114" i="46"/>
  <c r="AH114" i="44"/>
  <c r="AP114" i="46"/>
  <c r="AP114" i="44"/>
  <c r="V115" i="46"/>
  <c r="V115" i="44"/>
  <c r="BB115" i="46"/>
  <c r="BB115" i="44"/>
  <c r="Q116" i="46"/>
  <c r="Q116" i="44"/>
  <c r="AG116" i="46"/>
  <c r="AG116" i="44"/>
  <c r="AW116" i="46"/>
  <c r="AW116" i="44"/>
  <c r="E117" i="46"/>
  <c r="E117" i="44"/>
  <c r="BA117" i="46"/>
  <c r="BA117" i="44"/>
  <c r="BI117" i="46"/>
  <c r="BI117" i="44"/>
  <c r="Q118" i="46"/>
  <c r="Q118" i="44"/>
  <c r="AO118" i="46"/>
  <c r="AO118" i="44"/>
  <c r="BM118" i="46"/>
  <c r="BM118" i="44"/>
  <c r="AI119" i="46"/>
  <c r="AI119" i="44"/>
  <c r="V120" i="46"/>
  <c r="V120" i="44"/>
  <c r="AD120" i="46"/>
  <c r="AD120" i="44"/>
  <c r="BB120" i="46"/>
  <c r="BB120" i="44"/>
  <c r="BJ120" i="46"/>
  <c r="BJ120" i="44"/>
  <c r="AP121" i="46"/>
  <c r="AP121" i="44"/>
  <c r="BF121" i="46"/>
  <c r="BF121" i="44"/>
  <c r="E86" i="46"/>
  <c r="E86" i="44"/>
  <c r="U86" i="46"/>
  <c r="U86" i="44"/>
  <c r="AK86" i="46"/>
  <c r="AK86" i="44"/>
  <c r="BA86" i="46"/>
  <c r="BA86" i="44"/>
  <c r="AO87" i="46"/>
  <c r="AO87" i="44"/>
  <c r="AI89" i="46"/>
  <c r="AI89" i="44"/>
  <c r="AW101" i="46"/>
  <c r="AW101" i="44"/>
  <c r="BC103" i="46"/>
  <c r="BC103" i="44"/>
  <c r="I91" i="44"/>
  <c r="AI91" i="44"/>
  <c r="BM91" i="44"/>
  <c r="AM92" i="44"/>
  <c r="BJ122" i="44"/>
  <c r="G123" i="44"/>
  <c r="AU123" i="44"/>
  <c r="K126" i="44"/>
  <c r="AI126" i="44"/>
  <c r="BG126" i="44"/>
  <c r="L101" i="46"/>
  <c r="L101" i="44"/>
  <c r="V102" i="46"/>
  <c r="V102" i="44"/>
  <c r="W105" i="46"/>
  <c r="W105" i="44"/>
  <c r="I106" i="46"/>
  <c r="I106" i="44"/>
  <c r="AW106" i="46"/>
  <c r="AW106" i="44"/>
  <c r="E107" i="46"/>
  <c r="E107" i="44"/>
  <c r="AL100" i="46"/>
  <c r="AL100" i="44"/>
  <c r="AU102" i="46"/>
  <c r="AU102" i="44"/>
  <c r="S103" i="46"/>
  <c r="S103" i="44"/>
  <c r="AQ103" i="46"/>
  <c r="AQ103" i="44"/>
  <c r="M104" i="46"/>
  <c r="M104" i="44"/>
  <c r="AK104" i="46"/>
  <c r="AK104" i="44"/>
  <c r="BI104" i="46"/>
  <c r="BI104" i="44"/>
  <c r="AD107" i="46"/>
  <c r="AD107" i="44"/>
  <c r="BJ107" i="46"/>
  <c r="BJ107" i="44"/>
  <c r="R108" i="46"/>
  <c r="R108" i="44"/>
  <c r="AP108" i="46"/>
  <c r="AP108" i="44"/>
  <c r="W100" i="46"/>
  <c r="W100" i="44"/>
  <c r="BK100" i="46"/>
  <c r="BK100" i="44"/>
  <c r="AL101" i="46"/>
  <c r="AL101" i="44"/>
  <c r="BJ101" i="46"/>
  <c r="BJ101" i="44"/>
  <c r="BP103" i="46"/>
  <c r="BP103" i="44"/>
  <c r="AW105" i="46"/>
  <c r="AW105" i="44"/>
  <c r="AI106" i="46"/>
  <c r="AI106" i="44"/>
  <c r="AM123" i="46"/>
  <c r="AM123" i="44"/>
  <c r="AA126" i="46"/>
  <c r="AA126" i="44"/>
  <c r="BK127" i="46"/>
  <c r="BK127" i="44"/>
  <c r="S128" i="46"/>
  <c r="S128" i="44"/>
  <c r="AC130" i="46"/>
  <c r="AC130" i="44"/>
  <c r="AN131" i="46"/>
  <c r="AN131" i="44"/>
  <c r="AF133" i="46"/>
  <c r="AF133" i="44"/>
  <c r="S138" i="46"/>
  <c r="S138" i="44"/>
  <c r="AQ138" i="46"/>
  <c r="AQ138" i="44"/>
  <c r="AM139" i="46"/>
  <c r="AM139" i="44"/>
  <c r="AI140" i="46"/>
  <c r="AI140" i="44"/>
  <c r="T141" i="46"/>
  <c r="T141" i="44"/>
  <c r="I100" i="46"/>
  <c r="I100" i="44"/>
  <c r="AW100" i="46"/>
  <c r="AW100" i="44"/>
  <c r="BF102" i="46"/>
  <c r="BF102" i="44"/>
  <c r="F103" i="46"/>
  <c r="F103" i="44"/>
  <c r="AD103" i="46"/>
  <c r="AD103" i="44"/>
  <c r="X104" i="46"/>
  <c r="X104" i="44"/>
  <c r="AV104" i="46"/>
  <c r="AV104" i="44"/>
  <c r="AI105" i="46"/>
  <c r="AI105" i="44"/>
  <c r="BH105" i="44"/>
  <c r="V106" i="44"/>
  <c r="AC108" i="44"/>
  <c r="BM108" i="44"/>
  <c r="T109" i="44"/>
  <c r="AQ109" i="44"/>
  <c r="AF110" i="44"/>
  <c r="AN142" i="44"/>
  <c r="AE144" i="44"/>
  <c r="AQ145" i="44"/>
  <c r="O146" i="44"/>
  <c r="BC146" i="44"/>
  <c r="BN147" i="44"/>
  <c r="AH149" i="44"/>
  <c r="F150" i="44"/>
  <c r="BG8" i="44"/>
  <c r="AV9" i="44"/>
  <c r="Y11" i="44"/>
  <c r="BE11" i="44"/>
  <c r="X12" i="46"/>
  <c r="X12" i="44"/>
  <c r="S15" i="46"/>
  <c r="S15" i="44"/>
  <c r="BQ16" i="46"/>
  <c r="BQ16" i="44"/>
  <c r="W21" i="46"/>
  <c r="W21" i="44"/>
  <c r="AT23" i="46"/>
  <c r="AT23" i="44"/>
  <c r="AH24" i="46"/>
  <c r="AH24" i="44"/>
  <c r="BE30" i="46"/>
  <c r="BE30" i="44"/>
  <c r="I32" i="46"/>
  <c r="I32" i="44"/>
  <c r="BF36" i="46"/>
  <c r="BF36" i="44"/>
  <c r="BQ37" i="46"/>
  <c r="BQ37" i="44"/>
  <c r="Y38" i="46"/>
  <c r="Y38" i="44"/>
  <c r="L39" i="46"/>
  <c r="L39" i="44"/>
  <c r="AX41" i="46"/>
  <c r="AX41" i="44"/>
  <c r="L42" i="46"/>
  <c r="L42" i="44"/>
  <c r="AH53" i="46"/>
  <c r="AH53" i="44"/>
  <c r="AX56" i="46"/>
  <c r="AX56" i="44"/>
  <c r="N57" i="46"/>
  <c r="N57" i="44"/>
  <c r="AL57" i="46"/>
  <c r="AL57" i="44"/>
  <c r="BP58" i="46"/>
  <c r="BP58" i="44"/>
  <c r="BD59" i="46"/>
  <c r="BD59" i="44"/>
  <c r="AI60" i="46"/>
  <c r="AI60" i="44"/>
  <c r="O61" i="46"/>
  <c r="O61" i="44"/>
  <c r="W61" i="46"/>
  <c r="W61" i="44"/>
  <c r="U62" i="46"/>
  <c r="U62" i="44"/>
  <c r="BQ62" i="46"/>
  <c r="BQ62" i="44"/>
  <c r="X63" i="46"/>
  <c r="X63" i="44"/>
  <c r="BL63" i="46"/>
  <c r="BL63" i="44"/>
  <c r="X65" i="46"/>
  <c r="X65" i="44"/>
  <c r="O66" i="46"/>
  <c r="O66" i="44"/>
  <c r="AM66" i="46"/>
  <c r="AM66" i="44"/>
  <c r="V68" i="46"/>
  <c r="V68" i="44"/>
  <c r="J69" i="46"/>
  <c r="J69" i="44"/>
  <c r="AH69" i="46"/>
  <c r="AH69" i="44"/>
  <c r="BF69" i="46"/>
  <c r="BF69" i="44"/>
  <c r="Y70" i="46"/>
  <c r="Y70" i="44"/>
  <c r="AG70" i="46"/>
  <c r="AG70" i="44"/>
  <c r="AW70" i="46"/>
  <c r="AW70" i="44"/>
  <c r="AC71" i="46"/>
  <c r="AC71" i="44"/>
  <c r="BI71" i="46"/>
  <c r="BI71" i="44"/>
  <c r="X72" i="46"/>
  <c r="X72" i="44"/>
  <c r="AF72" i="46"/>
  <c r="AF72" i="44"/>
  <c r="BL72" i="46"/>
  <c r="BL72" i="44"/>
  <c r="L73" i="46"/>
  <c r="L73" i="44"/>
  <c r="AB73" i="46"/>
  <c r="AB73" i="44"/>
  <c r="BP73" i="46"/>
  <c r="BP73" i="44"/>
  <c r="G75" i="46"/>
  <c r="G75" i="44"/>
  <c r="AU75" i="46"/>
  <c r="AU75" i="44"/>
  <c r="AO11" i="44"/>
  <c r="H12" i="46"/>
  <c r="H12" i="44"/>
  <c r="BP13" i="46"/>
  <c r="BP13" i="44"/>
  <c r="AI15" i="46"/>
  <c r="AI15" i="44"/>
  <c r="AW17" i="46"/>
  <c r="AW17" i="44"/>
  <c r="AA20" i="46"/>
  <c r="AA20" i="44"/>
  <c r="BK21" i="46"/>
  <c r="BK21" i="44"/>
  <c r="AD23" i="46"/>
  <c r="AD23" i="44"/>
  <c r="BA25" i="46"/>
  <c r="BA25" i="44"/>
  <c r="AE33" i="46"/>
  <c r="AE33" i="44"/>
  <c r="AH41" i="46"/>
  <c r="AH41" i="44"/>
  <c r="R44" i="46"/>
  <c r="R44" i="44"/>
  <c r="BJ45" i="46"/>
  <c r="BJ45" i="44"/>
  <c r="AX46" i="46"/>
  <c r="AX46" i="44"/>
  <c r="AS47" i="46"/>
  <c r="AS47" i="44"/>
  <c r="AZ51" i="46"/>
  <c r="AZ51" i="44"/>
  <c r="AY54" i="46"/>
  <c r="AY54" i="44"/>
  <c r="A7" i="44"/>
  <c r="C14" i="46"/>
  <c r="C14" i="44" s="1"/>
  <c r="C33" i="46"/>
  <c r="C33" i="44" s="1"/>
  <c r="C42" i="46"/>
  <c r="C42" i="44" s="1"/>
  <c r="W7" i="44"/>
  <c r="AL7" i="44"/>
  <c r="AY7" i="44"/>
  <c r="D8" i="44"/>
  <c r="S8" i="44"/>
  <c r="AD8" i="44"/>
  <c r="AT8" i="44"/>
  <c r="BH8" i="44"/>
  <c r="E9" i="44"/>
  <c r="S9" i="44"/>
  <c r="AH9" i="44"/>
  <c r="AW9" i="44"/>
  <c r="BI9" i="44"/>
  <c r="H10" i="44"/>
  <c r="W10" i="44"/>
  <c r="AK10" i="44"/>
  <c r="AX10" i="44"/>
  <c r="BK10" i="44"/>
  <c r="L11" i="44"/>
  <c r="Z11" i="44"/>
  <c r="AP11" i="44"/>
  <c r="BF11" i="44"/>
  <c r="F12" i="44"/>
  <c r="AA12" i="44"/>
  <c r="AN12" i="44"/>
  <c r="BD12" i="44"/>
  <c r="H13" i="44"/>
  <c r="X13" i="44"/>
  <c r="AZ13" i="44"/>
  <c r="E14" i="44"/>
  <c r="S14" i="44"/>
  <c r="AF14" i="44"/>
  <c r="AY14" i="44"/>
  <c r="BL14" i="44"/>
  <c r="O15" i="44"/>
  <c r="AE15" i="44"/>
  <c r="AU15" i="44"/>
  <c r="BL15" i="44"/>
  <c r="M16" i="44"/>
  <c r="AB16" i="44"/>
  <c r="AP16" i="44"/>
  <c r="BD16" i="44"/>
  <c r="M17" i="44"/>
  <c r="AC17" i="44"/>
  <c r="AQ17" i="44"/>
  <c r="BB17" i="44"/>
  <c r="BP17" i="44"/>
  <c r="R18" i="44"/>
  <c r="AH18" i="44"/>
  <c r="AV18" i="44"/>
  <c r="BM18" i="44"/>
  <c r="N19" i="44"/>
  <c r="AD19" i="44"/>
  <c r="AT19" i="44"/>
  <c r="BJ19" i="44"/>
  <c r="K20" i="44"/>
  <c r="Y20" i="44"/>
  <c r="AN20" i="44"/>
  <c r="AY20" i="44"/>
  <c r="BN20" i="44"/>
  <c r="O21" i="44"/>
  <c r="AH21" i="44"/>
  <c r="AU21" i="44"/>
  <c r="BI21" i="44"/>
  <c r="K22" i="44"/>
  <c r="AD22" i="44"/>
  <c r="AQ22" i="44"/>
  <c r="BJ22" i="44"/>
  <c r="K23" i="44"/>
  <c r="AA23" i="44"/>
  <c r="AQ23" i="44"/>
  <c r="BH23" i="44"/>
  <c r="L24" i="44"/>
  <c r="X24" i="44"/>
  <c r="AN24" i="44"/>
  <c r="BC24" i="44"/>
  <c r="H25" i="44"/>
  <c r="Y25" i="44"/>
  <c r="AO25" i="44"/>
  <c r="BE25" i="44"/>
  <c r="D26" i="44"/>
  <c r="Q26" i="44"/>
  <c r="AE26" i="44"/>
  <c r="AR26" i="44"/>
  <c r="BC26" i="44"/>
  <c r="BQ26" i="44"/>
  <c r="S27" i="44"/>
  <c r="AL27" i="44"/>
  <c r="BC27" i="44"/>
  <c r="G28" i="44"/>
  <c r="Z28" i="44"/>
  <c r="AQ28" i="44"/>
  <c r="BH28" i="44"/>
  <c r="M29" i="44"/>
  <c r="AC29" i="44"/>
  <c r="AV29" i="44"/>
  <c r="N30" i="44"/>
  <c r="AC30" i="44"/>
  <c r="AT30" i="44"/>
  <c r="BJ30" i="44"/>
  <c r="M31" i="44"/>
  <c r="AI31" i="44"/>
  <c r="BC31" i="44"/>
  <c r="G32" i="44"/>
  <c r="U32" i="44"/>
  <c r="AK32" i="44"/>
  <c r="AZ32" i="44"/>
  <c r="BO32" i="44"/>
  <c r="L33" i="44"/>
  <c r="Z33" i="44"/>
  <c r="AP33" i="44"/>
  <c r="BC33" i="44"/>
  <c r="H34" i="44"/>
  <c r="X34" i="44"/>
  <c r="AN34" i="44"/>
  <c r="BD34" i="44"/>
  <c r="F35" i="44"/>
  <c r="Y35" i="44"/>
  <c r="AO35" i="44"/>
  <c r="BF35" i="44"/>
  <c r="G36" i="44"/>
  <c r="W36" i="44"/>
  <c r="AL36" i="44"/>
  <c r="BA36" i="44"/>
  <c r="D37" i="44"/>
  <c r="U37" i="44"/>
  <c r="AP37" i="44"/>
  <c r="BF37" i="44"/>
  <c r="F38" i="44"/>
  <c r="U38" i="44"/>
  <c r="AJ38" i="44"/>
  <c r="AW38" i="44"/>
  <c r="BK38" i="44"/>
  <c r="O39" i="44"/>
  <c r="AD39" i="44"/>
  <c r="AP39" i="44"/>
  <c r="BD39" i="44"/>
  <c r="F40" i="44"/>
  <c r="Y40" i="44"/>
  <c r="AP40" i="44"/>
  <c r="BG40" i="44"/>
  <c r="J41" i="44"/>
  <c r="Z41" i="44"/>
  <c r="AP41" i="44"/>
  <c r="BF41" i="44"/>
  <c r="I42" i="44"/>
  <c r="AE42" i="44"/>
  <c r="BC42" i="44"/>
  <c r="K43" i="44"/>
  <c r="AB43" i="44"/>
  <c r="AS43" i="44"/>
  <c r="BK43" i="44"/>
  <c r="M44" i="44"/>
  <c r="AE44" i="44"/>
  <c r="AW44" i="44"/>
  <c r="BM44" i="44"/>
  <c r="Q45" i="44"/>
  <c r="AH45" i="44"/>
  <c r="BE45" i="44"/>
  <c r="I46" i="44"/>
  <c r="X46" i="44"/>
  <c r="AO46" i="44"/>
  <c r="BD46" i="44"/>
  <c r="G47" i="44"/>
  <c r="Y47" i="44"/>
  <c r="AN47" i="44"/>
  <c r="BE47" i="44"/>
  <c r="D48" i="44"/>
  <c r="U48" i="44"/>
  <c r="AK48" i="44"/>
  <c r="BC48" i="44"/>
  <c r="BQ48" i="44"/>
  <c r="T49" i="44"/>
  <c r="AI49" i="44"/>
  <c r="AZ49" i="44"/>
  <c r="BP49" i="44"/>
  <c r="T50" i="44"/>
  <c r="AJ50" i="44"/>
  <c r="AZ50" i="44"/>
  <c r="BP50" i="44"/>
  <c r="T51" i="44"/>
  <c r="AJ51" i="44"/>
  <c r="BC51" i="44"/>
  <c r="E52" i="44"/>
  <c r="U52" i="44"/>
  <c r="AK52" i="44"/>
  <c r="BA52" i="44"/>
  <c r="BQ52" i="44"/>
  <c r="R53" i="44"/>
  <c r="AL53" i="44"/>
  <c r="AX53" i="44"/>
  <c r="BN53" i="44"/>
  <c r="P54" i="44"/>
  <c r="AG54" i="44"/>
  <c r="AV54" i="44"/>
  <c r="BL54" i="44"/>
  <c r="N55" i="44"/>
  <c r="AD55" i="44"/>
  <c r="AS55" i="44"/>
  <c r="BI55" i="44"/>
  <c r="H56" i="44"/>
  <c r="V56" i="44"/>
  <c r="AM56" i="44"/>
  <c r="BB56" i="44"/>
  <c r="D57" i="44"/>
  <c r="S57" i="44"/>
  <c r="AH57" i="44"/>
  <c r="AX57" i="44"/>
  <c r="BJ57" i="44"/>
  <c r="J58" i="44"/>
  <c r="Y58" i="44"/>
  <c r="AJ58" i="44"/>
  <c r="AX58" i="44"/>
  <c r="J59" i="44"/>
  <c r="V59" i="44"/>
  <c r="AJ59" i="44"/>
  <c r="AV59" i="44"/>
  <c r="BG59" i="44"/>
  <c r="S60" i="44"/>
  <c r="BE61" i="44"/>
  <c r="AG62" i="44"/>
  <c r="AW62" i="44"/>
  <c r="BI62" i="44"/>
  <c r="H63" i="44"/>
  <c r="AJ63" i="44"/>
  <c r="V64" i="44"/>
  <c r="BK64" i="44"/>
  <c r="H65" i="44"/>
  <c r="BL65" i="44"/>
  <c r="AX66" i="44"/>
  <c r="K67" i="44"/>
  <c r="AY67" i="44"/>
  <c r="AW68" i="44"/>
  <c r="T70" i="44"/>
  <c r="BH70" i="44"/>
  <c r="H71" i="44"/>
  <c r="AD13" i="46"/>
  <c r="AD13" i="44"/>
  <c r="BQ22" i="46"/>
  <c r="BQ22" i="44"/>
  <c r="BC37" i="46"/>
  <c r="BC37" i="44"/>
  <c r="BB42" i="46"/>
  <c r="BB42" i="44"/>
  <c r="BP46" i="46"/>
  <c r="BP46" i="44"/>
  <c r="AI48" i="46"/>
  <c r="AI48" i="44"/>
  <c r="BB49" i="46"/>
  <c r="BB49" i="44"/>
  <c r="T53" i="46"/>
  <c r="T53" i="44"/>
  <c r="AK54" i="46"/>
  <c r="AK54" i="44"/>
  <c r="AO55" i="46"/>
  <c r="AO55" i="44"/>
  <c r="BA60" i="46"/>
  <c r="BA60" i="44"/>
  <c r="R63" i="46"/>
  <c r="R63" i="44"/>
  <c r="AL64" i="46"/>
  <c r="AL64" i="44"/>
  <c r="BF65" i="46"/>
  <c r="BF65" i="44"/>
  <c r="AO66" i="46"/>
  <c r="AO66" i="44"/>
  <c r="E67" i="46"/>
  <c r="E67" i="44"/>
  <c r="U67" i="46"/>
  <c r="U67" i="44"/>
  <c r="AS67" i="46"/>
  <c r="AS67" i="44"/>
  <c r="AV68" i="46"/>
  <c r="AV68" i="44"/>
  <c r="BD68" i="46"/>
  <c r="BD68" i="44"/>
  <c r="AG11" i="46"/>
  <c r="AG11" i="44"/>
  <c r="AW11" i="46"/>
  <c r="AW11" i="44"/>
  <c r="AY12" i="46"/>
  <c r="AY12" i="44"/>
  <c r="O13" i="46"/>
  <c r="O13" i="44"/>
  <c r="BC13" i="46"/>
  <c r="BC13" i="44"/>
  <c r="BG14" i="46"/>
  <c r="BG14" i="44"/>
  <c r="BJ15" i="46"/>
  <c r="BJ15" i="44"/>
  <c r="X16" i="46"/>
  <c r="X16" i="44"/>
  <c r="AB17" i="46"/>
  <c r="AB17" i="44"/>
  <c r="X18" i="46"/>
  <c r="X18" i="44"/>
  <c r="AN18" i="46"/>
  <c r="AN18" i="44"/>
  <c r="BL18" i="46"/>
  <c r="BL18" i="44"/>
  <c r="AA19" i="46"/>
  <c r="AA19" i="44"/>
  <c r="BJ20" i="46"/>
  <c r="BJ20" i="44"/>
  <c r="J21" i="46"/>
  <c r="J21" i="44"/>
  <c r="AX21" i="46"/>
  <c r="AX21" i="44"/>
  <c r="BB22" i="46"/>
  <c r="BB22" i="44"/>
  <c r="U24" i="46"/>
  <c r="U24" i="44"/>
  <c r="BI24" i="46"/>
  <c r="BI24" i="44"/>
  <c r="AN25" i="46"/>
  <c r="AN25" i="44"/>
  <c r="L26" i="46"/>
  <c r="L26" i="44"/>
  <c r="AJ26" i="46"/>
  <c r="AJ26" i="44"/>
  <c r="BP26" i="46"/>
  <c r="BP26" i="44"/>
  <c r="BJ27" i="46"/>
  <c r="BJ27" i="44"/>
  <c r="AN29" i="46"/>
  <c r="AN29" i="44"/>
  <c r="BD29" i="46"/>
  <c r="BD29" i="44"/>
  <c r="AJ32" i="46"/>
  <c r="AJ32" i="44"/>
  <c r="BF33" i="46"/>
  <c r="BF33" i="44"/>
  <c r="F34" i="46"/>
  <c r="F34" i="44"/>
  <c r="V34" i="46"/>
  <c r="V34" i="44"/>
  <c r="BE35" i="46"/>
  <c r="BE35" i="44"/>
  <c r="E36" i="46"/>
  <c r="E36" i="44"/>
  <c r="H37" i="46"/>
  <c r="H37" i="44"/>
  <c r="AM39" i="46"/>
  <c r="AM39" i="44"/>
  <c r="BK39" i="46"/>
  <c r="BK39" i="44"/>
  <c r="M46" i="46"/>
  <c r="M46" i="44"/>
  <c r="P47" i="46"/>
  <c r="P47" i="44"/>
  <c r="T48" i="46"/>
  <c r="T48" i="44"/>
  <c r="AM51" i="46"/>
  <c r="AM51" i="44"/>
  <c r="Q52" i="46"/>
  <c r="Q52" i="44"/>
  <c r="AU58" i="46"/>
  <c r="AU58" i="44"/>
  <c r="AA59" i="46"/>
  <c r="AA59" i="44"/>
  <c r="F60" i="46"/>
  <c r="F60" i="44"/>
  <c r="N60" i="46"/>
  <c r="N60" i="44"/>
  <c r="P62" i="46"/>
  <c r="P62" i="44"/>
  <c r="AN62" i="46"/>
  <c r="AN62" i="44"/>
  <c r="AV62" i="46"/>
  <c r="AV62" i="44"/>
  <c r="AI63" i="46"/>
  <c r="AI63" i="44"/>
  <c r="AY63" i="46"/>
  <c r="AY63" i="44"/>
  <c r="AE64" i="46"/>
  <c r="AE64" i="44"/>
  <c r="BC64" i="46"/>
  <c r="BC64" i="44"/>
  <c r="AY65" i="46"/>
  <c r="AY65" i="44"/>
  <c r="BO65" i="46"/>
  <c r="BO65" i="44"/>
  <c r="J66" i="46"/>
  <c r="J66" i="44"/>
  <c r="Z66" i="46"/>
  <c r="Z66" i="44"/>
  <c r="AL67" i="46"/>
  <c r="AL67" i="44"/>
  <c r="AG68" i="46"/>
  <c r="AG68" i="44"/>
  <c r="M69" i="46"/>
  <c r="M69" i="44"/>
  <c r="U69" i="46"/>
  <c r="U69" i="44"/>
  <c r="BA69" i="46"/>
  <c r="BA69" i="44"/>
  <c r="D70" i="46"/>
  <c r="D70" i="44"/>
  <c r="AJ70" i="46"/>
  <c r="AJ70" i="44"/>
  <c r="AI72" i="46"/>
  <c r="AI72" i="44"/>
  <c r="AQ72" i="46"/>
  <c r="AQ72" i="44"/>
  <c r="F74" i="46"/>
  <c r="F74" i="44"/>
  <c r="N74" i="46"/>
  <c r="N74" i="44"/>
  <c r="R75" i="46"/>
  <c r="R75" i="44"/>
  <c r="AN13" i="46"/>
  <c r="AN13" i="44"/>
  <c r="AR14" i="46"/>
  <c r="AR14" i="44"/>
  <c r="G15" i="46"/>
  <c r="G15" i="44"/>
  <c r="AW16" i="46"/>
  <c r="AW16" i="44"/>
  <c r="AW18" i="46"/>
  <c r="AW18" i="44"/>
  <c r="L19" i="46"/>
  <c r="L19" i="44"/>
  <c r="BP19" i="46"/>
  <c r="BP19" i="44"/>
  <c r="O20" i="46"/>
  <c r="O20" i="44"/>
  <c r="AM20" i="46"/>
  <c r="AM20" i="44"/>
  <c r="AM22" i="46"/>
  <c r="AM22" i="44"/>
  <c r="R23" i="46"/>
  <c r="R23" i="44"/>
  <c r="AE27" i="46"/>
  <c r="AE27" i="44"/>
  <c r="AU27" i="46"/>
  <c r="AU27" i="44"/>
  <c r="BG28" i="46"/>
  <c r="BG28" i="44"/>
  <c r="I29" i="46"/>
  <c r="I29" i="44"/>
  <c r="Y29" i="46"/>
  <c r="Y29" i="44"/>
  <c r="E30" i="46"/>
  <c r="E30" i="44"/>
  <c r="AS30" i="46"/>
  <c r="AS30" i="44"/>
  <c r="I31" i="46"/>
  <c r="I31" i="44"/>
  <c r="BI32" i="46"/>
  <c r="BI32" i="44"/>
  <c r="S33" i="46"/>
  <c r="S33" i="44"/>
  <c r="BK34" i="46"/>
  <c r="BK34" i="44"/>
  <c r="AT36" i="46"/>
  <c r="AT36" i="44"/>
  <c r="Y37" i="46"/>
  <c r="Y37" i="44"/>
  <c r="AO37" i="46"/>
  <c r="AO37" i="44"/>
  <c r="BA38" i="46"/>
  <c r="BA38" i="44"/>
  <c r="BF40" i="46"/>
  <c r="BF40" i="44"/>
  <c r="V41" i="46"/>
  <c r="V41" i="44"/>
  <c r="AJ43" i="46"/>
  <c r="AJ43" i="44"/>
  <c r="AZ43" i="46"/>
  <c r="AZ43" i="44"/>
  <c r="BP43" i="46"/>
  <c r="BP43" i="44"/>
  <c r="AT44" i="46"/>
  <c r="AT44" i="44"/>
  <c r="BJ44" i="46"/>
  <c r="BJ44" i="44"/>
  <c r="J45" i="46"/>
  <c r="J45" i="44"/>
  <c r="Z45" i="46"/>
  <c r="Z45" i="44"/>
  <c r="AG47" i="46"/>
  <c r="AG47" i="44"/>
  <c r="E48" i="46"/>
  <c r="E48" i="44"/>
  <c r="BI48" i="46"/>
  <c r="BI48" i="44"/>
  <c r="AN49" i="46"/>
  <c r="AN49" i="44"/>
  <c r="BH50" i="46"/>
  <c r="BH50" i="44"/>
  <c r="X51" i="46"/>
  <c r="X51" i="44"/>
  <c r="BF52" i="46"/>
  <c r="BF52" i="44"/>
  <c r="BJ53" i="46"/>
  <c r="BJ53" i="44"/>
  <c r="BO55" i="46"/>
  <c r="BO55" i="44"/>
  <c r="N56" i="46"/>
  <c r="N56" i="44"/>
  <c r="X58" i="46"/>
  <c r="X58" i="44"/>
  <c r="BP59" i="46"/>
  <c r="BP59" i="44"/>
  <c r="O60" i="46"/>
  <c r="O60" i="44"/>
  <c r="AM60" i="46"/>
  <c r="AM60" i="44"/>
  <c r="AA61" i="46"/>
  <c r="AA61" i="44"/>
  <c r="AY61" i="46"/>
  <c r="AY61" i="44"/>
  <c r="I62" i="46"/>
  <c r="I62" i="44"/>
  <c r="D63" i="46"/>
  <c r="D63" i="44"/>
  <c r="AR63" i="46"/>
  <c r="AR63" i="44"/>
  <c r="H64" i="46"/>
  <c r="H64" i="44"/>
  <c r="D65" i="46"/>
  <c r="D65" i="44"/>
  <c r="L65" i="46"/>
  <c r="L65" i="44"/>
  <c r="AJ65" i="46"/>
  <c r="AJ65" i="44"/>
  <c r="S66" i="46"/>
  <c r="S66" i="44"/>
  <c r="AY66" i="46"/>
  <c r="AY66" i="44"/>
  <c r="O67" i="46"/>
  <c r="O67" i="44"/>
  <c r="AU67" i="46"/>
  <c r="AU67" i="44"/>
  <c r="BC67" i="46"/>
  <c r="BC67" i="44"/>
  <c r="J68" i="46"/>
  <c r="J68" i="44"/>
  <c r="BF68" i="46"/>
  <c r="BF68" i="44"/>
  <c r="AK12" i="46"/>
  <c r="AK12" i="44"/>
  <c r="AC14" i="46"/>
  <c r="AC14" i="44"/>
  <c r="AV15" i="46"/>
  <c r="AV15" i="44"/>
  <c r="BJ17" i="46"/>
  <c r="BJ17" i="44"/>
  <c r="J18" i="46"/>
  <c r="J18" i="44"/>
  <c r="BG23" i="46"/>
  <c r="BG23" i="44"/>
  <c r="G24" i="46"/>
  <c r="G24" i="44"/>
  <c r="AU24" i="46"/>
  <c r="AU24" i="44"/>
  <c r="Z25" i="46"/>
  <c r="Z25" i="44"/>
  <c r="BN25" i="46"/>
  <c r="BN25" i="44"/>
  <c r="AT26" i="46"/>
  <c r="AT26" i="44"/>
  <c r="P27" i="46"/>
  <c r="P27" i="44"/>
  <c r="AB28" i="46"/>
  <c r="AB28" i="44"/>
  <c r="AR28" i="46"/>
  <c r="AR28" i="44"/>
  <c r="V32" i="46"/>
  <c r="V32" i="44"/>
  <c r="AR33" i="46"/>
  <c r="AR33" i="44"/>
  <c r="AV34" i="46"/>
  <c r="AV34" i="44"/>
  <c r="K35" i="46"/>
  <c r="K35" i="44"/>
  <c r="AA35" i="46"/>
  <c r="AA35" i="44"/>
  <c r="AQ35" i="46"/>
  <c r="AQ35" i="44"/>
  <c r="N38" i="46"/>
  <c r="N38" i="44"/>
  <c r="Y39" i="46"/>
  <c r="Y39" i="44"/>
  <c r="AW39" i="46"/>
  <c r="AW39" i="44"/>
  <c r="AA40" i="46"/>
  <c r="AA40" i="44"/>
  <c r="AQ40" i="46"/>
  <c r="AQ40" i="44"/>
  <c r="G41" i="46"/>
  <c r="G41" i="44"/>
  <c r="BK41" i="46"/>
  <c r="BK41" i="44"/>
  <c r="AG42" i="46"/>
  <c r="AG42" i="44"/>
  <c r="U43" i="46"/>
  <c r="U43" i="44"/>
  <c r="G53" i="46"/>
  <c r="G53" i="44"/>
  <c r="X54" i="46"/>
  <c r="X54" i="44"/>
  <c r="AB55" i="46"/>
  <c r="AB55" i="44"/>
  <c r="BO57" i="46"/>
  <c r="BO57" i="44"/>
  <c r="M59" i="46"/>
  <c r="M59" i="44"/>
  <c r="AK59" i="46"/>
  <c r="AK59" i="44"/>
  <c r="AV60" i="46"/>
  <c r="AV60" i="44"/>
  <c r="L61" i="46"/>
  <c r="L61" i="44"/>
  <c r="AZ61" i="46"/>
  <c r="AZ61" i="44"/>
  <c r="BH61" i="46"/>
  <c r="BH61" i="44"/>
  <c r="AH62" i="46"/>
  <c r="AH62" i="44"/>
  <c r="AX62" i="46"/>
  <c r="AX62" i="44"/>
  <c r="BF62" i="46"/>
  <c r="BF62" i="44"/>
  <c r="AC63" i="46"/>
  <c r="AC63" i="44"/>
  <c r="BI63" i="46"/>
  <c r="BI63" i="44"/>
  <c r="I64" i="46"/>
  <c r="I64" i="44"/>
  <c r="AO64" i="46"/>
  <c r="AO64" i="44"/>
  <c r="AW64" i="46"/>
  <c r="AW64" i="44"/>
  <c r="T11" i="46"/>
  <c r="T11" i="44"/>
  <c r="BH11" i="46"/>
  <c r="BH11" i="44"/>
  <c r="K16" i="46"/>
  <c r="K16" i="44"/>
  <c r="BG16" i="46"/>
  <c r="BG16" i="44"/>
  <c r="O17" i="46"/>
  <c r="O17" i="44"/>
  <c r="AM17" i="46"/>
  <c r="AM17" i="44"/>
  <c r="AL19" i="46"/>
  <c r="AL19" i="44"/>
  <c r="BB19" i="46"/>
  <c r="BB19" i="44"/>
  <c r="AW20" i="46"/>
  <c r="AW20" i="44"/>
  <c r="AK21" i="46"/>
  <c r="AK21" i="44"/>
  <c r="I22" i="46"/>
  <c r="I22" i="44"/>
  <c r="Y22" i="46"/>
  <c r="Y22" i="44"/>
  <c r="K25" i="46"/>
  <c r="K25" i="44"/>
  <c r="W26" i="46"/>
  <c r="W26" i="44"/>
  <c r="M28" i="46"/>
  <c r="M28" i="44"/>
  <c r="AE30" i="46"/>
  <c r="AE30" i="44"/>
  <c r="BG31" i="46"/>
  <c r="BG31" i="44"/>
  <c r="AG34" i="46"/>
  <c r="AG34" i="44"/>
  <c r="P36" i="46"/>
  <c r="P36" i="44"/>
  <c r="AF36" i="46"/>
  <c r="AF36" i="44"/>
  <c r="L40" i="46"/>
  <c r="L40" i="44"/>
  <c r="AF44" i="46"/>
  <c r="AF44" i="44"/>
  <c r="AN46" i="46"/>
  <c r="AN46" i="44"/>
  <c r="Z49" i="46"/>
  <c r="Z49" i="44"/>
  <c r="AT50" i="46"/>
  <c r="AT50" i="44"/>
  <c r="J51" i="46"/>
  <c r="J51" i="44"/>
  <c r="AR52" i="46"/>
  <c r="AR52" i="44"/>
  <c r="AV53" i="46"/>
  <c r="AV53" i="44"/>
  <c r="M55" i="46"/>
  <c r="M55" i="44"/>
  <c r="AN56" i="46"/>
  <c r="AN56" i="44"/>
  <c r="AB57" i="46"/>
  <c r="AB57" i="44"/>
  <c r="AH58" i="46"/>
  <c r="AH58" i="44"/>
  <c r="BF58" i="46"/>
  <c r="BF58" i="44"/>
  <c r="Y60" i="46"/>
  <c r="Y60" i="44"/>
  <c r="BM60" i="46"/>
  <c r="BM60" i="44"/>
  <c r="E61" i="46"/>
  <c r="E61" i="44"/>
  <c r="AK61" i="46"/>
  <c r="AK61" i="44"/>
  <c r="AA62" i="46"/>
  <c r="AA62" i="44"/>
  <c r="BG62" i="46"/>
  <c r="BG62" i="44"/>
  <c r="N63" i="46"/>
  <c r="N63" i="44"/>
  <c r="BB63" i="46"/>
  <c r="BB63" i="44"/>
  <c r="R64" i="46"/>
  <c r="R64" i="44"/>
  <c r="BN64" i="46"/>
  <c r="BN64" i="44"/>
  <c r="N65" i="46"/>
  <c r="N65" i="44"/>
  <c r="E66" i="46"/>
  <c r="E66" i="44"/>
  <c r="BI66" i="46"/>
  <c r="BI66" i="44"/>
  <c r="Y67" i="46"/>
  <c r="Y67" i="44"/>
  <c r="AG67" i="46"/>
  <c r="AG67" i="44"/>
  <c r="AJ16" i="46"/>
  <c r="AJ16" i="44"/>
  <c r="BD26" i="46"/>
  <c r="BD26" i="44"/>
  <c r="P30" i="46"/>
  <c r="P30" i="44"/>
  <c r="AB31" i="46"/>
  <c r="AB31" i="44"/>
  <c r="AR31" i="46"/>
  <c r="AR31" i="44"/>
  <c r="AV32" i="46"/>
  <c r="AV32" i="44"/>
  <c r="F33" i="46"/>
  <c r="F33" i="44"/>
  <c r="AN38" i="46"/>
  <c r="AN38" i="44"/>
  <c r="BL38" i="46"/>
  <c r="BL38" i="44"/>
  <c r="G43" i="46"/>
  <c r="G43" i="44"/>
  <c r="AS45" i="46"/>
  <c r="AS45" i="44"/>
  <c r="Y46" i="46"/>
  <c r="Y46" i="44"/>
  <c r="BH47" i="46"/>
  <c r="BH47" i="44"/>
  <c r="AV48" i="46"/>
  <c r="AV48" i="44"/>
  <c r="K49" i="46"/>
  <c r="K49" i="44"/>
  <c r="O50" i="46"/>
  <c r="O50" i="44"/>
  <c r="AE50" i="46"/>
  <c r="AE50" i="44"/>
  <c r="BO51" i="46"/>
  <c r="BO51" i="44"/>
  <c r="AC52" i="46"/>
  <c r="AC52" i="44"/>
  <c r="J54" i="46"/>
  <c r="J54" i="44"/>
  <c r="BB55" i="46"/>
  <c r="BB55" i="44"/>
  <c r="Y56" i="46"/>
  <c r="Y56" i="44"/>
  <c r="BM56" i="46"/>
  <c r="BM56" i="44"/>
  <c r="BA57" i="46"/>
  <c r="BA57" i="44"/>
  <c r="K58" i="46"/>
  <c r="K58" i="44"/>
  <c r="AU59" i="46"/>
  <c r="AU59" i="44"/>
  <c r="Z60" i="46"/>
  <c r="Z60" i="44"/>
  <c r="BF60" i="46"/>
  <c r="BF60" i="44"/>
  <c r="AL61" i="46"/>
  <c r="AL61" i="44"/>
  <c r="BJ61" i="46"/>
  <c r="BJ61" i="44"/>
  <c r="D62" i="46"/>
  <c r="D62" i="44"/>
  <c r="AM63" i="46"/>
  <c r="AM63" i="44"/>
  <c r="S64" i="46"/>
  <c r="S64" i="44"/>
  <c r="AA64" i="46"/>
  <c r="AA64" i="44"/>
  <c r="BG64" i="46"/>
  <c r="BG64" i="44"/>
  <c r="BF76" i="46"/>
  <c r="BF76" i="44"/>
  <c r="AT77" i="46"/>
  <c r="AT77" i="44"/>
  <c r="AC81" i="46"/>
  <c r="AC81" i="44"/>
  <c r="AS81" i="46"/>
  <c r="AS81" i="44"/>
  <c r="BQ81" i="46"/>
  <c r="BQ81" i="44"/>
  <c r="L82" i="46"/>
  <c r="L82" i="44"/>
  <c r="AB82" i="46"/>
  <c r="AB82" i="44"/>
  <c r="AZ82" i="46"/>
  <c r="AZ82" i="44"/>
  <c r="E83" i="46"/>
  <c r="E83" i="44"/>
  <c r="M83" i="46"/>
  <c r="M83" i="44"/>
  <c r="BI83" i="46"/>
  <c r="BI83" i="44"/>
  <c r="H84" i="46"/>
  <c r="H84" i="44"/>
  <c r="X84" i="46"/>
  <c r="X84" i="44"/>
  <c r="AR85" i="46"/>
  <c r="AR85" i="44"/>
  <c r="BP85" i="46"/>
  <c r="BP85" i="44"/>
  <c r="N86" i="46"/>
  <c r="N86" i="44"/>
  <c r="AX87" i="46"/>
  <c r="AX87" i="44"/>
  <c r="BF87" i="46"/>
  <c r="BF87" i="44"/>
  <c r="F88" i="46"/>
  <c r="F88" i="44"/>
  <c r="AL88" i="46"/>
  <c r="AL88" i="44"/>
  <c r="BJ88" i="46"/>
  <c r="BJ88" i="44"/>
  <c r="AJ89" i="46"/>
  <c r="AJ89" i="44"/>
  <c r="AN90" i="46"/>
  <c r="AN90" i="44"/>
  <c r="W65" i="44"/>
  <c r="AK65" i="44"/>
  <c r="BI65" i="44"/>
  <c r="AZ66" i="44"/>
  <c r="H67" i="44"/>
  <c r="BN67" i="44"/>
  <c r="L68" i="44"/>
  <c r="AQ68" i="44"/>
  <c r="W69" i="44"/>
  <c r="AT69" i="44"/>
  <c r="N70" i="44"/>
  <c r="BI70" i="44"/>
  <c r="G71" i="44"/>
  <c r="Q71" i="44"/>
  <c r="AQ71" i="44"/>
  <c r="BC71" i="44"/>
  <c r="BM71" i="44"/>
  <c r="J72" i="44"/>
  <c r="U72" i="44"/>
  <c r="BC72" i="44"/>
  <c r="X73" i="44"/>
  <c r="AH73" i="44"/>
  <c r="AT73" i="44"/>
  <c r="BD73" i="44"/>
  <c r="AK74" i="44"/>
  <c r="AW74" i="44"/>
  <c r="BI74" i="44"/>
  <c r="S75" i="44"/>
  <c r="AP75" i="44"/>
  <c r="BA75" i="44"/>
  <c r="BK75" i="44"/>
  <c r="AF76" i="44"/>
  <c r="AP76" i="44"/>
  <c r="BA76" i="44"/>
  <c r="I77" i="44"/>
  <c r="AG77" i="44"/>
  <c r="AV77" i="44"/>
  <c r="H78" i="44"/>
  <c r="U78" i="44"/>
  <c r="AV78" i="44"/>
  <c r="X79" i="44"/>
  <c r="AL79" i="44"/>
  <c r="BM79" i="44"/>
  <c r="AA80" i="44"/>
  <c r="AO80" i="44"/>
  <c r="X81" i="44"/>
  <c r="AV81" i="44"/>
  <c r="AR82" i="44"/>
  <c r="X83" i="44"/>
  <c r="W85" i="44"/>
  <c r="AJ85" i="44"/>
  <c r="AZ85" i="44"/>
  <c r="AT86" i="44"/>
  <c r="AE71" i="46"/>
  <c r="AE71" i="44"/>
  <c r="AL73" i="46"/>
  <c r="AL73" i="44"/>
  <c r="BA74" i="46"/>
  <c r="BA74" i="44"/>
  <c r="BP76" i="46"/>
  <c r="BP76" i="44"/>
  <c r="X77" i="46"/>
  <c r="X77" i="44"/>
  <c r="O78" i="46"/>
  <c r="O78" i="44"/>
  <c r="AM78" i="46"/>
  <c r="AM78" i="44"/>
  <c r="AY80" i="46"/>
  <c r="AY80" i="44"/>
  <c r="G81" i="46"/>
  <c r="G81" i="44"/>
  <c r="AM81" i="46"/>
  <c r="AM81" i="44"/>
  <c r="AM83" i="46"/>
  <c r="AM83" i="44"/>
  <c r="BK83" i="46"/>
  <c r="BK83" i="44"/>
  <c r="AD85" i="46"/>
  <c r="AD85" i="44"/>
  <c r="AT85" i="46"/>
  <c r="AT85" i="44"/>
  <c r="H86" i="46"/>
  <c r="H86" i="44"/>
  <c r="AN86" i="46"/>
  <c r="AN86" i="44"/>
  <c r="AV86" i="46"/>
  <c r="AV86" i="44"/>
  <c r="BL86" i="46"/>
  <c r="BL86" i="44"/>
  <c r="BF75" i="46"/>
  <c r="BF75" i="44"/>
  <c r="U76" i="46"/>
  <c r="U76" i="44"/>
  <c r="I79" i="46"/>
  <c r="I79" i="44"/>
  <c r="AG79" i="46"/>
  <c r="AG79" i="44"/>
  <c r="D80" i="46"/>
  <c r="D80" i="44"/>
  <c r="AB80" i="46"/>
  <c r="AB80" i="44"/>
  <c r="BC82" i="46"/>
  <c r="BC82" i="44"/>
  <c r="AV83" i="46"/>
  <c r="AV83" i="44"/>
  <c r="K84" i="46"/>
  <c r="K84" i="44"/>
  <c r="AI84" i="46"/>
  <c r="AI84" i="44"/>
  <c r="AY84" i="46"/>
  <c r="AY84" i="44"/>
  <c r="G85" i="46"/>
  <c r="G85" i="44"/>
  <c r="AE85" i="46"/>
  <c r="AE85" i="44"/>
  <c r="U87" i="46"/>
  <c r="U87" i="44"/>
  <c r="AS87" i="46"/>
  <c r="AS87" i="44"/>
  <c r="AD69" i="46"/>
  <c r="AD69" i="44"/>
  <c r="AS70" i="46"/>
  <c r="AS70" i="44"/>
  <c r="D72" i="46"/>
  <c r="D72" i="44"/>
  <c r="AR72" i="46"/>
  <c r="AR72" i="44"/>
  <c r="AV73" i="46"/>
  <c r="AV73" i="44"/>
  <c r="W74" i="46"/>
  <c r="W74" i="44"/>
  <c r="BO75" i="46"/>
  <c r="BO75" i="44"/>
  <c r="AH77" i="46"/>
  <c r="AH77" i="44"/>
  <c r="BF77" i="46"/>
  <c r="BF77" i="44"/>
  <c r="BF79" i="46"/>
  <c r="BF79" i="44"/>
  <c r="Q81" i="46"/>
  <c r="Q81" i="44"/>
  <c r="AB66" i="46"/>
  <c r="AB66" i="44"/>
  <c r="BD67" i="46"/>
  <c r="BD67" i="44"/>
  <c r="S68" i="46"/>
  <c r="S68" i="44"/>
  <c r="BK69" i="46"/>
  <c r="BK69" i="44"/>
  <c r="F70" i="46"/>
  <c r="F70" i="44"/>
  <c r="J71" i="46"/>
  <c r="J71" i="44"/>
  <c r="AP71" i="46"/>
  <c r="AP71" i="44"/>
  <c r="I73" i="46"/>
  <c r="I73" i="44"/>
  <c r="BE73" i="46"/>
  <c r="BE73" i="44"/>
  <c r="AF74" i="46"/>
  <c r="AF74" i="44"/>
  <c r="AB75" i="46"/>
  <c r="AB75" i="44"/>
  <c r="AE76" i="46"/>
  <c r="AE76" i="44"/>
  <c r="BM67" i="46"/>
  <c r="BM67" i="44"/>
  <c r="AB68" i="46"/>
  <c r="AB68" i="44"/>
  <c r="BP68" i="46"/>
  <c r="BP68" i="44"/>
  <c r="AN69" i="46"/>
  <c r="AN69" i="44"/>
  <c r="O70" i="46"/>
  <c r="O70" i="44"/>
  <c r="BC70" i="46"/>
  <c r="BC70" i="44"/>
  <c r="N72" i="46"/>
  <c r="N72" i="44"/>
  <c r="BB72" i="46"/>
  <c r="BB72" i="44"/>
  <c r="AK75" i="46"/>
  <c r="AK75" i="44"/>
  <c r="AN76" i="46"/>
  <c r="AN76" i="44"/>
  <c r="AA78" i="46"/>
  <c r="AA78" i="44"/>
  <c r="AU65" i="46"/>
  <c r="AU65" i="44"/>
  <c r="AK68" i="46"/>
  <c r="AK68" i="44"/>
  <c r="X70" i="46"/>
  <c r="X70" i="44"/>
  <c r="T71" i="46"/>
  <c r="T71" i="44"/>
  <c r="AZ71" i="46"/>
  <c r="AZ71" i="44"/>
  <c r="S73" i="46"/>
  <c r="S73" i="44"/>
  <c r="AP74" i="46"/>
  <c r="AP74" i="44"/>
  <c r="I76" i="46"/>
  <c r="I76" i="44"/>
  <c r="AW76" i="46"/>
  <c r="AW76" i="44"/>
  <c r="M77" i="46"/>
  <c r="M77" i="44"/>
  <c r="AD93" i="46"/>
  <c r="AD93" i="44"/>
  <c r="T95" i="46"/>
  <c r="T95" i="44"/>
  <c r="O97" i="46"/>
  <c r="O97" i="44"/>
  <c r="AE97" i="46"/>
  <c r="AE97" i="44"/>
  <c r="BC97" i="46"/>
  <c r="BC97" i="44"/>
  <c r="AI98" i="46"/>
  <c r="AI98" i="44"/>
  <c r="AQ98" i="46"/>
  <c r="AQ98" i="44"/>
  <c r="J100" i="46"/>
  <c r="J100" i="44"/>
  <c r="I101" i="46"/>
  <c r="I101" i="44"/>
  <c r="BQ77" i="44"/>
  <c r="AZ78" i="44"/>
  <c r="U79" i="44"/>
  <c r="AS79" i="44"/>
  <c r="P80" i="44"/>
  <c r="AN80" i="44"/>
  <c r="BM81" i="44"/>
  <c r="Z82" i="44"/>
  <c r="AG83" i="44"/>
  <c r="BP84" i="44"/>
  <c r="P85" i="44"/>
  <c r="AJ86" i="44"/>
  <c r="AJ87" i="44"/>
  <c r="Z90" i="44"/>
  <c r="BO90" i="44"/>
  <c r="AB91" i="44"/>
  <c r="R92" i="44"/>
  <c r="AQ92" i="44"/>
  <c r="Q93" i="44"/>
  <c r="BF94" i="44"/>
  <c r="AJ95" i="44"/>
  <c r="X96" i="44"/>
  <c r="BL88" i="46"/>
  <c r="BL88" i="44"/>
  <c r="R90" i="46"/>
  <c r="R90" i="44"/>
  <c r="H93" i="46"/>
  <c r="H93" i="44"/>
  <c r="L94" i="46"/>
  <c r="L94" i="44"/>
  <c r="AO88" i="46"/>
  <c r="AO88" i="44"/>
  <c r="W89" i="46"/>
  <c r="W89" i="44"/>
  <c r="AU89" i="46"/>
  <c r="AU89" i="44"/>
  <c r="AQ90" i="46"/>
  <c r="AQ90" i="44"/>
  <c r="O91" i="46"/>
  <c r="O91" i="44"/>
  <c r="AM91" i="46"/>
  <c r="AM91" i="44"/>
  <c r="AI92" i="46"/>
  <c r="AI92" i="44"/>
  <c r="BG92" i="46"/>
  <c r="BG92" i="44"/>
  <c r="AK94" i="46"/>
  <c r="AK94" i="44"/>
  <c r="BI94" i="46"/>
  <c r="BI94" i="44"/>
  <c r="G95" i="46"/>
  <c r="G95" i="44"/>
  <c r="AU95" i="46"/>
  <c r="AU95" i="44"/>
  <c r="Q99" i="46"/>
  <c r="Q99" i="44"/>
  <c r="Y99" i="46"/>
  <c r="Y99" i="44"/>
  <c r="AO99" i="46"/>
  <c r="AO99" i="44"/>
  <c r="BE99" i="46"/>
  <c r="BE99" i="44"/>
  <c r="BE81" i="46"/>
  <c r="BE81" i="44"/>
  <c r="P82" i="46"/>
  <c r="P82" i="44"/>
  <c r="Y83" i="46"/>
  <c r="Y83" i="44"/>
  <c r="T84" i="46"/>
  <c r="T84" i="44"/>
  <c r="BH84" i="46"/>
  <c r="BH84" i="44"/>
  <c r="S88" i="46"/>
  <c r="S88" i="44"/>
  <c r="BQ90" i="46"/>
  <c r="BQ90" i="44"/>
  <c r="M92" i="46"/>
  <c r="M92" i="44"/>
  <c r="AP82" i="46"/>
  <c r="AP82" i="44"/>
  <c r="AY83" i="46"/>
  <c r="AY83" i="44"/>
  <c r="AT84" i="46"/>
  <c r="AT84" i="44"/>
  <c r="AB86" i="46"/>
  <c r="AB86" i="44"/>
  <c r="BF89" i="46"/>
  <c r="BF89" i="44"/>
  <c r="F90" i="46"/>
  <c r="F90" i="44"/>
  <c r="AD90" i="46"/>
  <c r="AD90" i="44"/>
  <c r="BN91" i="46"/>
  <c r="BN91" i="44"/>
  <c r="X94" i="46"/>
  <c r="X94" i="44"/>
  <c r="S85" i="46"/>
  <c r="S85" i="44"/>
  <c r="AZ105" i="46"/>
  <c r="AZ105" i="44"/>
  <c r="AD106" i="46"/>
  <c r="AD106" i="44"/>
  <c r="BJ106" i="46"/>
  <c r="BJ106" i="44"/>
  <c r="Z107" i="46"/>
  <c r="Z107" i="44"/>
  <c r="BD85" i="44"/>
  <c r="I87" i="44"/>
  <c r="AG87" i="44"/>
  <c r="S93" i="44"/>
  <c r="AQ93" i="44"/>
  <c r="AG95" i="44"/>
  <c r="R96" i="44"/>
  <c r="AD96" i="44"/>
  <c r="AP96" i="44"/>
  <c r="BA96" i="44"/>
  <c r="BQ96" i="44"/>
  <c r="AC97" i="44"/>
  <c r="AS97" i="44"/>
  <c r="D99" i="44"/>
  <c r="AB99" i="44"/>
  <c r="AG101" i="44"/>
  <c r="BO102" i="44"/>
  <c r="AB105" i="44"/>
  <c r="N106" i="44"/>
  <c r="AL106" i="44"/>
  <c r="AP107" i="44"/>
  <c r="AD108" i="44"/>
  <c r="M98" i="46"/>
  <c r="M98" i="44"/>
  <c r="BQ98" i="46"/>
  <c r="BQ98" i="44"/>
  <c r="D101" i="46"/>
  <c r="D101" i="44"/>
  <c r="AJ101" i="46"/>
  <c r="AJ101" i="44"/>
  <c r="BP101" i="46"/>
  <c r="BP101" i="44"/>
  <c r="N102" i="46"/>
  <c r="N102" i="44"/>
  <c r="AT102" i="46"/>
  <c r="AT102" i="44"/>
  <c r="AH103" i="46"/>
  <c r="AH103" i="44"/>
  <c r="BN103" i="46"/>
  <c r="BN103" i="44"/>
  <c r="T104" i="46"/>
  <c r="T104" i="44"/>
  <c r="AZ104" i="46"/>
  <c r="AZ104" i="44"/>
  <c r="AE105" i="46"/>
  <c r="AE105" i="44"/>
  <c r="S97" i="46"/>
  <c r="S97" i="44"/>
  <c r="AU98" i="46"/>
  <c r="AU98" i="44"/>
  <c r="V100" i="46"/>
  <c r="V100" i="44"/>
  <c r="AT100" i="46"/>
  <c r="AT100" i="44"/>
  <c r="BL105" i="46"/>
  <c r="BL105" i="44"/>
  <c r="J106" i="46"/>
  <c r="J106" i="44"/>
  <c r="AP106" i="46"/>
  <c r="AP106" i="44"/>
  <c r="F107" i="46"/>
  <c r="F107" i="44"/>
  <c r="AT107" i="46"/>
  <c r="AT107" i="44"/>
  <c r="BL110" i="46"/>
  <c r="BL110" i="44"/>
  <c r="BI96" i="46"/>
  <c r="BI96" i="44"/>
  <c r="AR97" i="46"/>
  <c r="AR97" i="44"/>
  <c r="X98" i="46"/>
  <c r="X98" i="44"/>
  <c r="AI99" i="46"/>
  <c r="AI99" i="44"/>
  <c r="N101" i="46"/>
  <c r="N101" i="44"/>
  <c r="AT101" i="46"/>
  <c r="AT101" i="44"/>
  <c r="X102" i="46"/>
  <c r="X102" i="44"/>
  <c r="BD102" i="46"/>
  <c r="BD102" i="44"/>
  <c r="L103" i="46"/>
  <c r="L103" i="44"/>
  <c r="AR103" i="46"/>
  <c r="AR103" i="44"/>
  <c r="AD104" i="46"/>
  <c r="AD104" i="44"/>
  <c r="BJ104" i="46"/>
  <c r="BJ104" i="44"/>
  <c r="I105" i="46"/>
  <c r="I105" i="44"/>
  <c r="O107" i="46"/>
  <c r="O107" i="44"/>
  <c r="BC107" i="46"/>
  <c r="BC107" i="44"/>
  <c r="S108" i="46"/>
  <c r="S108" i="44"/>
  <c r="AY108" i="46"/>
  <c r="AY108" i="44"/>
  <c r="E109" i="46"/>
  <c r="E109" i="44"/>
  <c r="AK109" i="46"/>
  <c r="AK109" i="44"/>
  <c r="BQ109" i="46"/>
  <c r="BQ109" i="44"/>
  <c r="Y110" i="46"/>
  <c r="Y110" i="44"/>
  <c r="AC111" i="46"/>
  <c r="AC111" i="44"/>
  <c r="BI111" i="46"/>
  <c r="BI111" i="44"/>
  <c r="Q112" i="46"/>
  <c r="Q112" i="44"/>
  <c r="BE98" i="46"/>
  <c r="BE98" i="44"/>
  <c r="AP105" i="46"/>
  <c r="AP105" i="44"/>
  <c r="T106" i="46"/>
  <c r="T106" i="44"/>
  <c r="AZ106" i="46"/>
  <c r="AZ106" i="44"/>
  <c r="BL107" i="46"/>
  <c r="BL107" i="44"/>
  <c r="F97" i="46"/>
  <c r="F97" i="44"/>
  <c r="M99" i="46"/>
  <c r="M99" i="44"/>
  <c r="AS99" i="46"/>
  <c r="AS99" i="44"/>
  <c r="AG100" i="46"/>
  <c r="AG100" i="44"/>
  <c r="BE100" i="46"/>
  <c r="BE100" i="44"/>
  <c r="X101" i="46"/>
  <c r="X101" i="44"/>
  <c r="BD101" i="46"/>
  <c r="BD101" i="44"/>
  <c r="AH102" i="46"/>
  <c r="AH102" i="44"/>
  <c r="BN102" i="46"/>
  <c r="BN102" i="44"/>
  <c r="V103" i="46"/>
  <c r="V103" i="44"/>
  <c r="BB103" i="46"/>
  <c r="BB103" i="44"/>
  <c r="H104" i="46"/>
  <c r="H104" i="44"/>
  <c r="AN104" i="44"/>
  <c r="S105" i="44"/>
  <c r="AK107" i="44"/>
  <c r="AH110" i="44"/>
  <c r="AW112" i="44"/>
  <c r="D113" i="44"/>
  <c r="AJ113" i="44"/>
  <c r="AG114" i="44"/>
  <c r="AS118" i="44"/>
  <c r="J8" i="44"/>
  <c r="AP8" i="44"/>
  <c r="G9" i="44"/>
  <c r="AR10" i="44"/>
  <c r="N13" i="44"/>
  <c r="R19" i="44"/>
  <c r="U22" i="44"/>
  <c r="BA22" i="44"/>
  <c r="M27" i="44"/>
  <c r="BI27" i="44"/>
  <c r="S32" i="44"/>
  <c r="AY32" i="44"/>
  <c r="AR41" i="44"/>
  <c r="AR44" i="44"/>
  <c r="A50" i="44"/>
  <c r="AT13" i="44"/>
  <c r="O16" i="44"/>
  <c r="BI20" i="44"/>
  <c r="BE21" i="44"/>
  <c r="Q33" i="44"/>
  <c r="K48" i="44"/>
  <c r="F49" i="44"/>
  <c r="A40" i="44"/>
  <c r="U7" i="44"/>
  <c r="AE9" i="44"/>
  <c r="AP12" i="44"/>
  <c r="F13" i="44"/>
  <c r="BN14" i="44"/>
  <c r="U15" i="44"/>
  <c r="AP19" i="44"/>
  <c r="BA20" i="44"/>
  <c r="Q21" i="44"/>
  <c r="M22" i="44"/>
  <c r="T24" i="44"/>
  <c r="AZ24" i="44"/>
  <c r="AM31" i="44"/>
  <c r="AQ32" i="44"/>
  <c r="E34" i="44"/>
  <c r="AY38" i="44"/>
  <c r="F39" i="44"/>
  <c r="AL39" i="44"/>
  <c r="P40" i="44"/>
  <c r="AN40" i="44"/>
  <c r="BN43" i="44"/>
  <c r="BH44" i="44"/>
  <c r="AJ46" i="44"/>
  <c r="P52" i="44"/>
  <c r="AN52" i="44"/>
  <c r="L56" i="44"/>
  <c r="AJ56" i="44"/>
  <c r="AN57" i="44"/>
  <c r="BL57" i="44"/>
  <c r="AP59" i="44"/>
  <c r="I61" i="44"/>
  <c r="AT64" i="44"/>
  <c r="K27" i="46"/>
  <c r="K27" i="44"/>
  <c r="AQ27" i="46"/>
  <c r="AQ27" i="44"/>
  <c r="BA31" i="46"/>
  <c r="BA31" i="44"/>
  <c r="AP36" i="46"/>
  <c r="AP36" i="44"/>
  <c r="BN36" i="46"/>
  <c r="BN36" i="44"/>
  <c r="M37" i="46"/>
  <c r="M37" i="44"/>
  <c r="BM38" i="46"/>
  <c r="BM38" i="44"/>
  <c r="AJ39" i="46"/>
  <c r="AJ39" i="44"/>
  <c r="BJ40" i="46"/>
  <c r="BJ40" i="44"/>
  <c r="P43" i="46"/>
  <c r="P43" i="44"/>
  <c r="BB45" i="46"/>
  <c r="BB45" i="44"/>
  <c r="U47" i="46"/>
  <c r="U47" i="44"/>
  <c r="AO48" i="46"/>
  <c r="AO48" i="44"/>
  <c r="AB49" i="46"/>
  <c r="AB49" i="44"/>
  <c r="BH49" i="46"/>
  <c r="BH49" i="44"/>
  <c r="P50" i="46"/>
  <c r="P50" i="44"/>
  <c r="AV50" i="46"/>
  <c r="AV50" i="44"/>
  <c r="D51" i="46"/>
  <c r="D51" i="44"/>
  <c r="BP51" i="46"/>
  <c r="BP51" i="44"/>
  <c r="J53" i="46"/>
  <c r="J53" i="44"/>
  <c r="AP53" i="46"/>
  <c r="AP53" i="44"/>
  <c r="O55" i="46"/>
  <c r="O55" i="44"/>
  <c r="AU55" i="46"/>
  <c r="AU55" i="44"/>
  <c r="AH56" i="46"/>
  <c r="AH56" i="44"/>
  <c r="BN56" i="46"/>
  <c r="BN56" i="44"/>
  <c r="V57" i="46"/>
  <c r="V57" i="44"/>
  <c r="BB57" i="46"/>
  <c r="BB57" i="44"/>
  <c r="X59" i="46"/>
  <c r="X59" i="44"/>
  <c r="BG60" i="46"/>
  <c r="BG60" i="44"/>
  <c r="AM61" i="46"/>
  <c r="AM61" i="44"/>
  <c r="AK62" i="46"/>
  <c r="AK62" i="44"/>
  <c r="P63" i="46"/>
  <c r="P63" i="44"/>
  <c r="BH64" i="46"/>
  <c r="BH64" i="44"/>
  <c r="AN65" i="46"/>
  <c r="AN65" i="44"/>
  <c r="AU66" i="46"/>
  <c r="AU66" i="44"/>
  <c r="AA67" i="46"/>
  <c r="AA67" i="44"/>
  <c r="BJ68" i="46"/>
  <c r="BJ68" i="44"/>
  <c r="AX69" i="46"/>
  <c r="AX69" i="44"/>
  <c r="BE70" i="46"/>
  <c r="BE70" i="44"/>
  <c r="AK71" i="46"/>
  <c r="AK71" i="44"/>
  <c r="P72" i="46"/>
  <c r="P72" i="44"/>
  <c r="BH73" i="46"/>
  <c r="BH73" i="44"/>
  <c r="BG74" i="46"/>
  <c r="BG74" i="44"/>
  <c r="AM75" i="46"/>
  <c r="AM75" i="44"/>
  <c r="R76" i="46"/>
  <c r="R76" i="44"/>
  <c r="E7" i="44"/>
  <c r="AM9" i="44"/>
  <c r="R12" i="44"/>
  <c r="AC15" i="44"/>
  <c r="K17" i="44"/>
  <c r="E20" i="44"/>
  <c r="BQ20" i="44"/>
  <c r="AB24" i="44"/>
  <c r="W31" i="44"/>
  <c r="W37" i="44"/>
  <c r="N39" i="44"/>
  <c r="T41" i="44"/>
  <c r="AT42" i="44"/>
  <c r="D10" i="44"/>
  <c r="AJ10" i="44"/>
  <c r="AF11" i="44"/>
  <c r="BL11" i="44"/>
  <c r="AX12" i="44"/>
  <c r="BI15" i="44"/>
  <c r="BO17" i="44"/>
  <c r="W18" i="44"/>
  <c r="G25" i="44"/>
  <c r="AM25" i="44"/>
  <c r="BG26" i="44"/>
  <c r="I28" i="44"/>
  <c r="AA30" i="44"/>
  <c r="AW33" i="44"/>
  <c r="BA34" i="44"/>
  <c r="AM37" i="44"/>
  <c r="BL40" i="44"/>
  <c r="AR46" i="44"/>
  <c r="O47" i="44"/>
  <c r="C50" i="46"/>
  <c r="C50" i="44" s="1"/>
  <c r="AH8" i="44"/>
  <c r="BP10" i="44"/>
  <c r="J12" i="44"/>
  <c r="AH14" i="44"/>
  <c r="BA15" i="44"/>
  <c r="G16" i="44"/>
  <c r="BG17" i="44"/>
  <c r="BC18" i="44"/>
  <c r="J19" i="44"/>
  <c r="AS22" i="44"/>
  <c r="AY26" i="44"/>
  <c r="O37" i="44"/>
  <c r="S38" i="44"/>
  <c r="Z43" i="44"/>
  <c r="BL45" i="44"/>
  <c r="BL52" i="44"/>
  <c r="BP53" i="44"/>
  <c r="I55" i="44"/>
  <c r="J65" i="44"/>
  <c r="AE28" i="46"/>
  <c r="AE28" i="44"/>
  <c r="BK28" i="46"/>
  <c r="BK28" i="44"/>
  <c r="BM32" i="46"/>
  <c r="BM32" i="44"/>
  <c r="AD40" i="46"/>
  <c r="AD40" i="44"/>
  <c r="A9" i="44"/>
  <c r="C13" i="46"/>
  <c r="C13" i="44" s="1"/>
  <c r="C40" i="46"/>
  <c r="C40" i="44" s="1"/>
  <c r="I7" i="44"/>
  <c r="V7" i="44"/>
  <c r="AH7" i="44"/>
  <c r="AS7" i="44"/>
  <c r="BC7" i="44"/>
  <c r="BQ7" i="44"/>
  <c r="M8" i="44"/>
  <c r="X8" i="44"/>
  <c r="AI8" i="44"/>
  <c r="AS8" i="44"/>
  <c r="BD8" i="44"/>
  <c r="BN8" i="44"/>
  <c r="J9" i="44"/>
  <c r="U9" i="44"/>
  <c r="AF9" i="44"/>
  <c r="AP9" i="44"/>
  <c r="BA9" i="44"/>
  <c r="BK9" i="44"/>
  <c r="F10" i="44"/>
  <c r="P10" i="44"/>
  <c r="AB10" i="44"/>
  <c r="AL10" i="44"/>
  <c r="AU10" i="44"/>
  <c r="BF10" i="44"/>
  <c r="BQ10" i="44"/>
  <c r="N11" i="44"/>
  <c r="X11" i="44"/>
  <c r="AH11" i="44"/>
  <c r="AR11" i="44"/>
  <c r="BD11" i="44"/>
  <c r="BN11" i="44"/>
  <c r="K12" i="44"/>
  <c r="U12" i="44"/>
  <c r="AF12" i="44"/>
  <c r="AQ12" i="44"/>
  <c r="AZ12" i="44"/>
  <c r="BJ12" i="44"/>
  <c r="G13" i="44"/>
  <c r="Q13" i="44"/>
  <c r="AB13" i="44"/>
  <c r="AL13" i="44"/>
  <c r="AV13" i="44"/>
  <c r="BF13" i="44"/>
  <c r="D14" i="44"/>
  <c r="N14" i="44"/>
  <c r="X14" i="44"/>
  <c r="AI14" i="44"/>
  <c r="AS14" i="44"/>
  <c r="BD14" i="44"/>
  <c r="BO14" i="44"/>
  <c r="K15" i="44"/>
  <c r="V15" i="44"/>
  <c r="AF15" i="44"/>
  <c r="AQ15" i="44"/>
  <c r="BB15" i="44"/>
  <c r="BK15" i="44"/>
  <c r="H16" i="44"/>
  <c r="Q16" i="44"/>
  <c r="Z16" i="44"/>
  <c r="AI16" i="44"/>
  <c r="AR16" i="44"/>
  <c r="BA16" i="44"/>
  <c r="BK16" i="44"/>
  <c r="E17" i="44"/>
  <c r="N17" i="44"/>
  <c r="W17" i="44"/>
  <c r="AF17" i="44"/>
  <c r="AO17" i="44"/>
  <c r="AY17" i="44"/>
  <c r="BH17" i="44"/>
  <c r="BQ17" i="44"/>
  <c r="O18" i="44"/>
  <c r="Y18" i="44"/>
  <c r="AI18" i="44"/>
  <c r="BD18" i="44"/>
  <c r="BN18" i="44"/>
  <c r="K19" i="44"/>
  <c r="U19" i="44"/>
  <c r="AF19" i="44"/>
  <c r="AQ19" i="44"/>
  <c r="BA19" i="44"/>
  <c r="BL19" i="44"/>
  <c r="H20" i="44"/>
  <c r="Q20" i="44"/>
  <c r="Z20" i="44"/>
  <c r="AI20" i="44"/>
  <c r="AS20" i="44"/>
  <c r="BB20" i="44"/>
  <c r="BK20" i="44"/>
  <c r="G21" i="44"/>
  <c r="R21" i="44"/>
  <c r="AB21" i="44"/>
  <c r="AM21" i="44"/>
  <c r="AW21" i="44"/>
  <c r="BG21" i="44"/>
  <c r="BQ21" i="44"/>
  <c r="N22" i="44"/>
  <c r="X22" i="44"/>
  <c r="AI22" i="44"/>
  <c r="AT22" i="44"/>
  <c r="BD22" i="44"/>
  <c r="BO22" i="44"/>
  <c r="L23" i="44"/>
  <c r="X23" i="44"/>
  <c r="AH23" i="44"/>
  <c r="AR23" i="44"/>
  <c r="BD23" i="44"/>
  <c r="BN23" i="44"/>
  <c r="J24" i="44"/>
  <c r="AE24" i="44"/>
  <c r="AP24" i="44"/>
  <c r="BK24" i="44"/>
  <c r="I25" i="44"/>
  <c r="S25" i="44"/>
  <c r="AE25" i="44"/>
  <c r="AY25" i="44"/>
  <c r="BK25" i="44"/>
  <c r="F26" i="44"/>
  <c r="O26" i="44"/>
  <c r="X26" i="44"/>
  <c r="AG26" i="44"/>
  <c r="AQ26" i="44"/>
  <c r="E27" i="44"/>
  <c r="AC27" i="44"/>
  <c r="BA27" i="44"/>
  <c r="BM27" i="44"/>
  <c r="Y28" i="44"/>
  <c r="AW28" i="44"/>
  <c r="G29" i="44"/>
  <c r="U29" i="44"/>
  <c r="AU29" i="44"/>
  <c r="BI29" i="44"/>
  <c r="G30" i="44"/>
  <c r="Q30" i="44"/>
  <c r="AO30" i="44"/>
  <c r="BM30" i="44"/>
  <c r="L31" i="44"/>
  <c r="AA31" i="44"/>
  <c r="AZ31" i="44"/>
  <c r="BQ31" i="44"/>
  <c r="W32" i="44"/>
  <c r="AG32" i="44"/>
  <c r="BL32" i="44"/>
  <c r="AD33" i="44"/>
  <c r="AO33" i="44"/>
  <c r="BI33" i="44"/>
  <c r="S34" i="44"/>
  <c r="AQ34" i="44"/>
  <c r="BO34" i="44"/>
  <c r="N35" i="44"/>
  <c r="AB35" i="44"/>
  <c r="BB35" i="44"/>
  <c r="BP35" i="44"/>
  <c r="Z36" i="44"/>
  <c r="AC37" i="44"/>
  <c r="BA37" i="44"/>
  <c r="I38" i="44"/>
  <c r="AE38" i="44"/>
  <c r="AO38" i="44"/>
  <c r="AB39" i="44"/>
  <c r="BG39" i="44"/>
  <c r="D40" i="44"/>
  <c r="AB40" i="44"/>
  <c r="BB40" i="44"/>
  <c r="L41" i="44"/>
  <c r="AJ41" i="44"/>
  <c r="F42" i="44"/>
  <c r="V42" i="44"/>
  <c r="AJ42" i="44"/>
  <c r="AZ42" i="44"/>
  <c r="AP43" i="44"/>
  <c r="L44" i="44"/>
  <c r="Y44" i="44"/>
  <c r="AJ44" i="44"/>
  <c r="H45" i="44"/>
  <c r="V45" i="44"/>
  <c r="BH46" i="44"/>
  <c r="E47" i="44"/>
  <c r="AE47" i="44"/>
  <c r="AA48" i="44"/>
  <c r="AY48" i="44"/>
  <c r="V49" i="44"/>
  <c r="AT49" i="44"/>
  <c r="R50" i="44"/>
  <c r="AP50" i="44"/>
  <c r="BN50" i="44"/>
  <c r="AB51" i="44"/>
  <c r="L53" i="44"/>
  <c r="AJ53" i="44"/>
  <c r="BF53" i="44"/>
  <c r="AA54" i="44"/>
  <c r="BA54" i="44"/>
  <c r="AG55" i="44"/>
  <c r="BE55" i="44"/>
  <c r="BH56" i="44"/>
  <c r="F57" i="44"/>
  <c r="AS60" i="44"/>
  <c r="AO61" i="44"/>
  <c r="W62" i="44"/>
  <c r="AP65" i="44"/>
  <c r="AG66" i="44"/>
  <c r="AC67" i="44"/>
  <c r="L69" i="44"/>
  <c r="AZ69" i="44"/>
  <c r="AQ70" i="44"/>
  <c r="AM71" i="44"/>
  <c r="AX72" i="44"/>
  <c r="N73" i="44"/>
  <c r="BJ73" i="44"/>
  <c r="AS74" i="44"/>
  <c r="I75" i="44"/>
  <c r="T76" i="44"/>
  <c r="BD77" i="44"/>
  <c r="AU78" i="44"/>
  <c r="K80" i="44"/>
  <c r="BF84" i="44"/>
  <c r="X86" i="44"/>
  <c r="D87" i="44"/>
  <c r="AZ87" i="44"/>
  <c r="BF90" i="44"/>
  <c r="BB91" i="44"/>
  <c r="BF92" i="44"/>
  <c r="T94" i="44"/>
  <c r="AR94" i="44"/>
  <c r="N95" i="44"/>
  <c r="AL95" i="44"/>
  <c r="BJ95" i="44"/>
  <c r="Y97" i="44"/>
  <c r="AW97" i="44"/>
  <c r="E98" i="44"/>
  <c r="AT110" i="44"/>
  <c r="Q117" i="44"/>
  <c r="U118" i="44"/>
  <c r="J122" i="44"/>
  <c r="BN122" i="44"/>
  <c r="AI123" i="44"/>
  <c r="AY125" i="44"/>
  <c r="BC126" i="44"/>
  <c r="S127" i="44"/>
  <c r="AK129" i="44"/>
  <c r="T131" i="44"/>
  <c r="BH131" i="44"/>
  <c r="BL132" i="44"/>
  <c r="BP133" i="44"/>
  <c r="M134" i="44"/>
  <c r="BJ135" i="44"/>
  <c r="AO136" i="44"/>
  <c r="BI137" i="44"/>
  <c r="BC29" i="46"/>
  <c r="BC29" i="44"/>
  <c r="AB41" i="46"/>
  <c r="AB41" i="44"/>
  <c r="AB44" i="46"/>
  <c r="AB44" i="44"/>
  <c r="P45" i="46"/>
  <c r="P45" i="44"/>
  <c r="BC47" i="46"/>
  <c r="BC47" i="44"/>
  <c r="S48" i="46"/>
  <c r="S48" i="44"/>
  <c r="X52" i="46"/>
  <c r="X52" i="44"/>
  <c r="BD52" i="46"/>
  <c r="BD52" i="44"/>
  <c r="AC54" i="46"/>
  <c r="AC54" i="44"/>
  <c r="BI54" i="46"/>
  <c r="BI54" i="44"/>
  <c r="AH59" i="46"/>
  <c r="AH59" i="44"/>
  <c r="E60" i="46"/>
  <c r="E60" i="44"/>
  <c r="BQ60" i="46"/>
  <c r="BQ60" i="44"/>
  <c r="AW61" i="46"/>
  <c r="AW61" i="44"/>
  <c r="AU62" i="46"/>
  <c r="AU62" i="44"/>
  <c r="Z63" i="46"/>
  <c r="Z63" i="44"/>
  <c r="F64" i="46"/>
  <c r="F64" i="44"/>
  <c r="AX65" i="46"/>
  <c r="AX65" i="44"/>
  <c r="BE66" i="46"/>
  <c r="BE66" i="44"/>
  <c r="AK67" i="46"/>
  <c r="AK67" i="44"/>
  <c r="H68" i="46"/>
  <c r="H68" i="44"/>
  <c r="BH69" i="46"/>
  <c r="BH69" i="44"/>
  <c r="AU71" i="46"/>
  <c r="AU71" i="44"/>
  <c r="Z72" i="46"/>
  <c r="Z72" i="44"/>
  <c r="F73" i="46"/>
  <c r="F73" i="44"/>
  <c r="E74" i="46"/>
  <c r="E74" i="44"/>
  <c r="BQ74" i="46"/>
  <c r="BQ74" i="44"/>
  <c r="AW75" i="46"/>
  <c r="AW75" i="44"/>
  <c r="AB76" i="46"/>
  <c r="AB76" i="44"/>
  <c r="H77" i="46"/>
  <c r="H77" i="44"/>
  <c r="AN77" i="46"/>
  <c r="AN77" i="44"/>
  <c r="P79" i="46"/>
  <c r="P79" i="44"/>
  <c r="AF79" i="46"/>
  <c r="AF79" i="44"/>
  <c r="AV79" i="46"/>
  <c r="AV79" i="44"/>
  <c r="BD79" i="46"/>
  <c r="BD79" i="44"/>
  <c r="AI80" i="46"/>
  <c r="AI80" i="44"/>
  <c r="BG80" i="46"/>
  <c r="BG80" i="44"/>
  <c r="F82" i="46"/>
  <c r="F82" i="44"/>
  <c r="N82" i="46"/>
  <c r="N82" i="44"/>
  <c r="AL82" i="46"/>
  <c r="AL82" i="44"/>
  <c r="G83" i="46"/>
  <c r="G83" i="44"/>
  <c r="O83" i="46"/>
  <c r="O83" i="44"/>
  <c r="AU83" i="46"/>
  <c r="AU83" i="44"/>
  <c r="J84" i="46"/>
  <c r="J84" i="44"/>
  <c r="AH84" i="46"/>
  <c r="AH84" i="44"/>
  <c r="BN84" i="46"/>
  <c r="BN84" i="44"/>
  <c r="V85" i="46"/>
  <c r="V85" i="44"/>
  <c r="AL85" i="46"/>
  <c r="AL85" i="44"/>
  <c r="BB85" i="46"/>
  <c r="BB85" i="44"/>
  <c r="BJ85" i="46"/>
  <c r="BJ85" i="44"/>
  <c r="AB87" i="46"/>
  <c r="AB87" i="44"/>
  <c r="AR87" i="46"/>
  <c r="AR87" i="44"/>
  <c r="BH87" i="46"/>
  <c r="BH87" i="44"/>
  <c r="BP87" i="46"/>
  <c r="BP87" i="44"/>
  <c r="F89" i="46"/>
  <c r="F89" i="44"/>
  <c r="J90" i="46"/>
  <c r="J90" i="44"/>
  <c r="AH90" i="46"/>
  <c r="AH90" i="44"/>
  <c r="AL91" i="46"/>
  <c r="AL91" i="44"/>
  <c r="BJ91" i="46"/>
  <c r="BJ91" i="44"/>
  <c r="BN92" i="46"/>
  <c r="BN92" i="44"/>
  <c r="D94" i="46"/>
  <c r="D94" i="44"/>
  <c r="AJ94" i="46"/>
  <c r="AJ94" i="44"/>
  <c r="BP94" i="46"/>
  <c r="BP94" i="44"/>
  <c r="AD95" i="46"/>
  <c r="AD95" i="44"/>
  <c r="BB95" i="46"/>
  <c r="BB95" i="44"/>
  <c r="BF96" i="46"/>
  <c r="BF96" i="44"/>
  <c r="I97" i="46"/>
  <c r="I97" i="44"/>
  <c r="AO97" i="46"/>
  <c r="AO97" i="44"/>
  <c r="AC98" i="46"/>
  <c r="AC98" i="44"/>
  <c r="BI98" i="46"/>
  <c r="BI98" i="44"/>
  <c r="T107" i="46"/>
  <c r="T107" i="44"/>
  <c r="AB107" i="46"/>
  <c r="AB107" i="44"/>
  <c r="F110" i="46"/>
  <c r="F110" i="44"/>
  <c r="V110" i="46"/>
  <c r="V110" i="44"/>
  <c r="BB110" i="46"/>
  <c r="BB110" i="44"/>
  <c r="AG117" i="46"/>
  <c r="AG117" i="44"/>
  <c r="BM117" i="46"/>
  <c r="BM117" i="44"/>
  <c r="E118" i="46"/>
  <c r="E118" i="44"/>
  <c r="AK118" i="46"/>
  <c r="AK118" i="44"/>
  <c r="BQ118" i="46"/>
  <c r="BQ118" i="44"/>
  <c r="O119" i="46"/>
  <c r="O119" i="44"/>
  <c r="AU119" i="46"/>
  <c r="AU119" i="44"/>
  <c r="AP120" i="46"/>
  <c r="AP120" i="44"/>
  <c r="AX120" i="46"/>
  <c r="AX120" i="44"/>
  <c r="F121" i="46"/>
  <c r="F121" i="44"/>
  <c r="AD121" i="46"/>
  <c r="AD121" i="44"/>
  <c r="BJ121" i="46"/>
  <c r="BJ121" i="44"/>
  <c r="R122" i="46"/>
  <c r="R122" i="44"/>
  <c r="AX122" i="46"/>
  <c r="AX122" i="44"/>
  <c r="K123" i="46"/>
  <c r="K123" i="44"/>
  <c r="S123" i="46"/>
  <c r="S123" i="44"/>
  <c r="AA123" i="46"/>
  <c r="AA123" i="44"/>
  <c r="AQ123" i="46"/>
  <c r="AQ123" i="44"/>
  <c r="AE124" i="46"/>
  <c r="AE124" i="44"/>
  <c r="AM124" i="46"/>
  <c r="AM124" i="44"/>
  <c r="BC124" i="46"/>
  <c r="BC124" i="44"/>
  <c r="BK124" i="46"/>
  <c r="BK124" i="44"/>
  <c r="K125" i="46"/>
  <c r="K125" i="44"/>
  <c r="AA125" i="46"/>
  <c r="AA125" i="44"/>
  <c r="BG125" i="46"/>
  <c r="BG125" i="44"/>
  <c r="BO125" i="46"/>
  <c r="BO125" i="44"/>
  <c r="O126" i="46"/>
  <c r="O126" i="44"/>
  <c r="AU126" i="46"/>
  <c r="AU126" i="44"/>
  <c r="K127" i="46"/>
  <c r="K127" i="44"/>
  <c r="BO127" i="46"/>
  <c r="BO127" i="44"/>
  <c r="W128" i="46"/>
  <c r="W128" i="44"/>
  <c r="AU128" i="46"/>
  <c r="AU128" i="44"/>
  <c r="BC128" i="46"/>
  <c r="BC128" i="44"/>
  <c r="M129" i="46"/>
  <c r="M129" i="44"/>
  <c r="U129" i="46"/>
  <c r="U129" i="44"/>
  <c r="BA129" i="46"/>
  <c r="BA129" i="44"/>
  <c r="BI129" i="46"/>
  <c r="BI129" i="44"/>
  <c r="BQ129" i="46"/>
  <c r="BQ129" i="44"/>
  <c r="I130" i="46"/>
  <c r="I130" i="44"/>
  <c r="Y130" i="46"/>
  <c r="Y130" i="44"/>
  <c r="BE130" i="46"/>
  <c r="BE130" i="44"/>
  <c r="BM130" i="46"/>
  <c r="BM130" i="44"/>
  <c r="AB131" i="46"/>
  <c r="AB131" i="44"/>
  <c r="AR131" i="46"/>
  <c r="AR131" i="44"/>
  <c r="AZ131" i="46"/>
  <c r="AZ131" i="44"/>
  <c r="P132" i="46"/>
  <c r="P132" i="44"/>
  <c r="AN132" i="46"/>
  <c r="AN132" i="44"/>
  <c r="AV132" i="46"/>
  <c r="AV132" i="44"/>
  <c r="D133" i="46"/>
  <c r="D133" i="44"/>
  <c r="AJ133" i="46"/>
  <c r="AJ133" i="44"/>
  <c r="AR133" i="46"/>
  <c r="AR133" i="44"/>
  <c r="AC134" i="46"/>
  <c r="AC134" i="44"/>
  <c r="BA134" i="46"/>
  <c r="BA134" i="44"/>
  <c r="BI134" i="46"/>
  <c r="BI134" i="44"/>
  <c r="F135" i="46"/>
  <c r="F135" i="44"/>
  <c r="V135" i="46"/>
  <c r="V135" i="44"/>
  <c r="AL135" i="46"/>
  <c r="AL135" i="44"/>
  <c r="AW136" i="46"/>
  <c r="AW136" i="44"/>
  <c r="BE136" i="46"/>
  <c r="BE136" i="44"/>
  <c r="E137" i="46"/>
  <c r="E137" i="44"/>
  <c r="M137" i="46"/>
  <c r="M137" i="44"/>
  <c r="BA137" i="46"/>
  <c r="BA137" i="44"/>
  <c r="G138" i="46"/>
  <c r="G138" i="44"/>
  <c r="O138" i="46"/>
  <c r="O138" i="44"/>
  <c r="W138" i="46"/>
  <c r="W138" i="44"/>
  <c r="AE138" i="46"/>
  <c r="AE138" i="44"/>
  <c r="BC138" i="46"/>
  <c r="BC138" i="44"/>
  <c r="S139" i="46"/>
  <c r="S139" i="44"/>
  <c r="AA139" i="46"/>
  <c r="AA139" i="44"/>
  <c r="AQ139" i="46"/>
  <c r="AQ139" i="44"/>
  <c r="BO139" i="46"/>
  <c r="BO139" i="44"/>
  <c r="G140" i="46"/>
  <c r="G140" i="44"/>
  <c r="O140" i="46"/>
  <c r="O140" i="44"/>
  <c r="W140" i="46"/>
  <c r="W140" i="44"/>
  <c r="AE140" i="46"/>
  <c r="AE140" i="44"/>
  <c r="P141" i="46"/>
  <c r="P141" i="44"/>
  <c r="AV141" i="46"/>
  <c r="AV141" i="44"/>
  <c r="D142" i="46"/>
  <c r="D142" i="44"/>
  <c r="T142" i="46"/>
  <c r="T142" i="44"/>
  <c r="AB142" i="46"/>
  <c r="AB142" i="44"/>
  <c r="AZ142" i="46"/>
  <c r="AZ142" i="44"/>
  <c r="O143" i="46"/>
  <c r="O143" i="44"/>
  <c r="AE143" i="46"/>
  <c r="AE143" i="44"/>
  <c r="BK143" i="46"/>
  <c r="BK143" i="44"/>
  <c r="S144" i="46"/>
  <c r="S144" i="44"/>
  <c r="AI144" i="46"/>
  <c r="AI144" i="44"/>
  <c r="AY144" i="46"/>
  <c r="AY144" i="44"/>
  <c r="G145" i="46"/>
  <c r="G145" i="44"/>
  <c r="AE145" i="46"/>
  <c r="AE145" i="44"/>
  <c r="AU145" i="46"/>
  <c r="AU145" i="44"/>
  <c r="BC145" i="46"/>
  <c r="BC145" i="44"/>
  <c r="S146" i="46"/>
  <c r="S146" i="44"/>
  <c r="AA146" i="46"/>
  <c r="AA146" i="44"/>
  <c r="AY146" i="46"/>
  <c r="AY146" i="44"/>
  <c r="V147" i="46"/>
  <c r="V147" i="44"/>
  <c r="AT147" i="46"/>
  <c r="AT147" i="44"/>
  <c r="BB147" i="46"/>
  <c r="BB147" i="44"/>
  <c r="R148" i="46"/>
  <c r="R148" i="44"/>
  <c r="K30" i="46"/>
  <c r="K30" i="44"/>
  <c r="AY30" i="46"/>
  <c r="AY30" i="44"/>
  <c r="AC34" i="46"/>
  <c r="AC34" i="44"/>
  <c r="AX43" i="46"/>
  <c r="AX43" i="44"/>
  <c r="L46" i="46"/>
  <c r="L46" i="44"/>
  <c r="A52" i="44"/>
  <c r="M7" i="44"/>
  <c r="BC9" i="44"/>
  <c r="T10" i="44"/>
  <c r="AV11" i="44"/>
  <c r="BJ13" i="44"/>
  <c r="AU16" i="44"/>
  <c r="AI17" i="44"/>
  <c r="G18" i="44"/>
  <c r="AM18" i="44"/>
  <c r="AC20" i="44"/>
  <c r="P23" i="44"/>
  <c r="AV23" i="44"/>
  <c r="W25" i="44"/>
  <c r="BC25" i="44"/>
  <c r="AA26" i="44"/>
  <c r="AS27" i="44"/>
  <c r="BQ27" i="44"/>
  <c r="BM28" i="44"/>
  <c r="O31" i="44"/>
  <c r="AG33" i="44"/>
  <c r="BJ39" i="44"/>
  <c r="H40" i="44"/>
  <c r="AZ41" i="44"/>
  <c r="BF43" i="44"/>
  <c r="AZ44" i="44"/>
  <c r="AN45" i="44"/>
  <c r="BD45" i="44"/>
  <c r="D46" i="44"/>
  <c r="AB46" i="44"/>
  <c r="W47" i="44"/>
  <c r="AU47" i="44"/>
  <c r="AQ48" i="44"/>
  <c r="BO48" i="44"/>
  <c r="BJ49" i="44"/>
  <c r="H52" i="44"/>
  <c r="AF52" i="44"/>
  <c r="BH53" i="44"/>
  <c r="Y55" i="44"/>
  <c r="AW55" i="44"/>
  <c r="AB56" i="44"/>
  <c r="Z59" i="44"/>
  <c r="AK60" i="44"/>
  <c r="AG61" i="44"/>
  <c r="O62" i="44"/>
  <c r="AD64" i="44"/>
  <c r="AH65" i="44"/>
  <c r="V27" i="46"/>
  <c r="V27" i="44"/>
  <c r="BB27" i="46"/>
  <c r="BB27" i="44"/>
  <c r="J28" i="46"/>
  <c r="J28" i="44"/>
  <c r="AP28" i="46"/>
  <c r="AP28" i="44"/>
  <c r="H29" i="46"/>
  <c r="H29" i="44"/>
  <c r="T30" i="46"/>
  <c r="T30" i="44"/>
  <c r="T32" i="46"/>
  <c r="T32" i="44"/>
  <c r="R33" i="46"/>
  <c r="R33" i="44"/>
  <c r="BM35" i="46"/>
  <c r="BM35" i="44"/>
  <c r="U36" i="46"/>
  <c r="U36" i="44"/>
  <c r="X37" i="46"/>
  <c r="X37" i="44"/>
  <c r="T38" i="46"/>
  <c r="T38" i="44"/>
  <c r="BC39" i="46"/>
  <c r="BC39" i="44"/>
  <c r="I40" i="46"/>
  <c r="I40" i="44"/>
  <c r="AO40" i="46"/>
  <c r="AO40" i="44"/>
  <c r="BQ41" i="46"/>
  <c r="BQ41" i="44"/>
  <c r="O42" i="46"/>
  <c r="O42" i="44"/>
  <c r="AA43" i="46"/>
  <c r="AA43" i="44"/>
  <c r="E44" i="46"/>
  <c r="E44" i="44"/>
  <c r="AK44" i="46"/>
  <c r="AK44" i="44"/>
  <c r="BQ44" i="46"/>
  <c r="BQ44" i="44"/>
  <c r="AO45" i="46"/>
  <c r="AO45" i="44"/>
  <c r="BA46" i="46"/>
  <c r="BA46" i="44"/>
  <c r="AF47" i="46"/>
  <c r="AF47" i="44"/>
  <c r="AE29" i="46"/>
  <c r="AE29" i="44"/>
  <c r="G31" i="46"/>
  <c r="G31" i="44"/>
  <c r="AE31" i="46"/>
  <c r="AE31" i="44"/>
  <c r="I33" i="46"/>
  <c r="I33" i="44"/>
  <c r="AU37" i="46"/>
  <c r="AU37" i="44"/>
  <c r="AT39" i="46"/>
  <c r="AT39" i="44"/>
  <c r="AD42" i="46"/>
  <c r="AD42" i="44"/>
  <c r="C43" i="46"/>
  <c r="C43" i="44" s="1"/>
  <c r="AK7" i="44"/>
  <c r="BI7" i="44"/>
  <c r="R8" i="44"/>
  <c r="AX8" i="44"/>
  <c r="O9" i="44"/>
  <c r="AU9" i="44"/>
  <c r="AZ10" i="44"/>
  <c r="H11" i="44"/>
  <c r="Z12" i="44"/>
  <c r="V13" i="44"/>
  <c r="R14" i="44"/>
  <c r="AX14" i="44"/>
  <c r="E15" i="44"/>
  <c r="AK15" i="44"/>
  <c r="AM16" i="44"/>
  <c r="AA17" i="44"/>
  <c r="Z19" i="44"/>
  <c r="BF19" i="44"/>
  <c r="U20" i="44"/>
  <c r="AG21" i="44"/>
  <c r="AC22" i="44"/>
  <c r="BI22" i="44"/>
  <c r="D24" i="44"/>
  <c r="AJ24" i="44"/>
  <c r="BP24" i="44"/>
  <c r="S26" i="44"/>
  <c r="U27" i="44"/>
  <c r="Q28" i="44"/>
  <c r="AO28" i="44"/>
  <c r="AM29" i="44"/>
  <c r="AA32" i="44"/>
  <c r="BG32" i="44"/>
  <c r="G37" i="44"/>
  <c r="AI38" i="44"/>
  <c r="BO38" i="44"/>
  <c r="V39" i="44"/>
  <c r="D41" i="44"/>
  <c r="D44" i="44"/>
  <c r="N49" i="44"/>
  <c r="AL49" i="44"/>
  <c r="J50" i="44"/>
  <c r="AH50" i="44"/>
  <c r="BF50" i="44"/>
  <c r="D53" i="44"/>
  <c r="AB53" i="44"/>
  <c r="AZ53" i="44"/>
  <c r="U54" i="44"/>
  <c r="AS54" i="44"/>
  <c r="BQ54" i="44"/>
  <c r="AZ56" i="44"/>
  <c r="X57" i="44"/>
  <c r="BN59" i="44"/>
  <c r="AC60" i="44"/>
  <c r="G62" i="44"/>
  <c r="J63" i="44"/>
  <c r="BI30" i="46"/>
  <c r="BI30" i="44"/>
  <c r="AC32" i="46"/>
  <c r="AC32" i="44"/>
  <c r="AA33" i="46"/>
  <c r="AA33" i="44"/>
  <c r="G34" i="46"/>
  <c r="G34" i="44"/>
  <c r="AM34" i="46"/>
  <c r="AM34" i="44"/>
  <c r="R35" i="46"/>
  <c r="R35" i="44"/>
  <c r="AP35" i="46"/>
  <c r="AP35" i="44"/>
  <c r="BB36" i="46"/>
  <c r="BB36" i="44"/>
  <c r="BE37" i="46"/>
  <c r="BE37" i="44"/>
  <c r="AC38" i="46"/>
  <c r="AC38" i="44"/>
  <c r="BL39" i="46"/>
  <c r="BL39" i="44"/>
  <c r="F41" i="46"/>
  <c r="F41" i="44"/>
  <c r="AL41" i="46"/>
  <c r="AL41" i="44"/>
  <c r="D43" i="46"/>
  <c r="D43" i="44"/>
  <c r="BN45" i="46"/>
  <c r="BN45" i="44"/>
  <c r="V46" i="46"/>
  <c r="V46" i="44"/>
  <c r="I47" i="46"/>
  <c r="I47" i="44"/>
  <c r="BM47" i="46"/>
  <c r="BM47" i="44"/>
  <c r="K32" i="46"/>
  <c r="K32" i="44"/>
  <c r="BI34" i="46"/>
  <c r="BI34" i="44"/>
  <c r="K38" i="46"/>
  <c r="K38" i="44"/>
  <c r="BH41" i="46"/>
  <c r="BH41" i="44"/>
  <c r="A14" i="44"/>
  <c r="A43" i="44"/>
  <c r="AC7" i="44"/>
  <c r="L10" i="44"/>
  <c r="AN11" i="44"/>
  <c r="BF12" i="44"/>
  <c r="BB13" i="44"/>
  <c r="J14" i="44"/>
  <c r="BQ15" i="44"/>
  <c r="AE16" i="44"/>
  <c r="S17" i="44"/>
  <c r="AE18" i="44"/>
  <c r="M20" i="44"/>
  <c r="BM21" i="44"/>
  <c r="H23" i="44"/>
  <c r="AN23" i="44"/>
  <c r="O25" i="44"/>
  <c r="AU25" i="44"/>
  <c r="K26" i="44"/>
  <c r="O29" i="44"/>
  <c r="AI30" i="44"/>
  <c r="BG30" i="44"/>
  <c r="AU31" i="44"/>
  <c r="Y33" i="44"/>
  <c r="BE33" i="44"/>
  <c r="M34" i="44"/>
  <c r="AK34" i="44"/>
  <c r="BB39" i="44"/>
  <c r="X40" i="44"/>
  <c r="AV40" i="44"/>
  <c r="AH43" i="44"/>
  <c r="T44" i="44"/>
  <c r="AZ46" i="44"/>
  <c r="BK47" i="44"/>
  <c r="AV52" i="44"/>
  <c r="Q55" i="44"/>
  <c r="AV57" i="44"/>
  <c r="R59" i="44"/>
  <c r="U60" i="44"/>
  <c r="BI60" i="44"/>
  <c r="Y61" i="44"/>
  <c r="BM61" i="44"/>
  <c r="AM62" i="44"/>
  <c r="AX63" i="44"/>
  <c r="AF27" i="46"/>
  <c r="AF27" i="44"/>
  <c r="BL27" i="46"/>
  <c r="BL27" i="44"/>
  <c r="T28" i="46"/>
  <c r="T28" i="44"/>
  <c r="AZ28" i="46"/>
  <c r="AZ28" i="44"/>
  <c r="AD30" i="46"/>
  <c r="AD30" i="44"/>
  <c r="R31" i="46"/>
  <c r="R31" i="44"/>
  <c r="AL32" i="46"/>
  <c r="AL32" i="44"/>
  <c r="AJ33" i="46"/>
  <c r="AJ33" i="44"/>
  <c r="AE36" i="46"/>
  <c r="AE36" i="44"/>
  <c r="AL38" i="46"/>
  <c r="AL38" i="44"/>
  <c r="I39" i="46"/>
  <c r="I39" i="44"/>
  <c r="S40" i="46"/>
  <c r="S40" i="44"/>
  <c r="AY40" i="46"/>
  <c r="AY40" i="44"/>
  <c r="BE42" i="46"/>
  <c r="BE42" i="44"/>
  <c r="AK43" i="46"/>
  <c r="AK43" i="44"/>
  <c r="BI43" i="46"/>
  <c r="BI43" i="44"/>
  <c r="O44" i="46"/>
  <c r="O44" i="44"/>
  <c r="AU44" i="46"/>
  <c r="AU44" i="44"/>
  <c r="BK53" i="46"/>
  <c r="BK53" i="44"/>
  <c r="H54" i="46"/>
  <c r="H54" i="44"/>
  <c r="AN54" i="46"/>
  <c r="AN54" i="44"/>
  <c r="BK18" i="44"/>
  <c r="Y21" i="44"/>
  <c r="BO26" i="44"/>
  <c r="AG28" i="44"/>
  <c r="BG38" i="44"/>
  <c r="J43" i="44"/>
  <c r="AQ29" i="46"/>
  <c r="AQ29" i="44"/>
  <c r="AM30" i="46"/>
  <c r="AM30" i="44"/>
  <c r="AQ31" i="46"/>
  <c r="AQ31" i="44"/>
  <c r="BO31" i="46"/>
  <c r="BO31" i="44"/>
  <c r="AU32" i="46"/>
  <c r="AU32" i="44"/>
  <c r="AS33" i="46"/>
  <c r="AS33" i="44"/>
  <c r="Q34" i="46"/>
  <c r="Q34" i="44"/>
  <c r="AW34" i="46"/>
  <c r="AW34" i="44"/>
  <c r="AZ35" i="46"/>
  <c r="AZ35" i="44"/>
  <c r="H36" i="46"/>
  <c r="H36" i="44"/>
  <c r="AI37" i="46"/>
  <c r="AI37" i="44"/>
  <c r="AU38" i="46"/>
  <c r="AU38" i="44"/>
  <c r="R39" i="46"/>
  <c r="R39" i="44"/>
  <c r="P41" i="46"/>
  <c r="P41" i="44"/>
  <c r="AV41" i="46"/>
  <c r="AV41" i="44"/>
  <c r="AQ47" i="46"/>
  <c r="AQ47" i="44"/>
  <c r="AE48" i="46"/>
  <c r="AE48" i="44"/>
  <c r="BK48" i="46"/>
  <c r="BK48" i="44"/>
  <c r="R49" i="46"/>
  <c r="R49" i="44"/>
  <c r="AX49" i="46"/>
  <c r="AX49" i="44"/>
  <c r="F50" i="46"/>
  <c r="F50" i="44"/>
  <c r="AL50" i="46"/>
  <c r="AL50" i="44"/>
  <c r="R51" i="46"/>
  <c r="R51" i="44"/>
  <c r="AF53" i="46"/>
  <c r="AF53" i="44"/>
  <c r="E55" i="46"/>
  <c r="E55" i="44"/>
  <c r="AK55" i="46"/>
  <c r="AK55" i="44"/>
  <c r="BQ55" i="46"/>
  <c r="BQ55" i="44"/>
  <c r="X56" i="46"/>
  <c r="X56" i="44"/>
  <c r="BD56" i="46"/>
  <c r="BD56" i="44"/>
  <c r="L57" i="46"/>
  <c r="L57" i="44"/>
  <c r="AR57" i="46"/>
  <c r="AR57" i="44"/>
  <c r="F59" i="46"/>
  <c r="F59" i="44"/>
  <c r="AO60" i="46"/>
  <c r="AO60" i="44"/>
  <c r="U61" i="46"/>
  <c r="U61" i="44"/>
  <c r="S62" i="46"/>
  <c r="S62" i="44"/>
  <c r="BJ63" i="46"/>
  <c r="BJ63" i="44"/>
  <c r="AP64" i="46"/>
  <c r="AP64" i="44"/>
  <c r="V65" i="46"/>
  <c r="V65" i="44"/>
  <c r="AC66" i="46"/>
  <c r="AC66" i="44"/>
  <c r="I67" i="46"/>
  <c r="I67" i="44"/>
  <c r="AR68" i="46"/>
  <c r="AR68" i="44"/>
  <c r="AP14" i="44"/>
  <c r="W16" i="44"/>
  <c r="AX19" i="44"/>
  <c r="BH24" i="44"/>
  <c r="AK27" i="44"/>
  <c r="BE28" i="44"/>
  <c r="BK31" i="44"/>
  <c r="AA38" i="44"/>
  <c r="N42" i="44"/>
  <c r="BJ42" i="44"/>
  <c r="BA7" i="44"/>
  <c r="AF23" i="44"/>
  <c r="BL23" i="44"/>
  <c r="BK37" i="44"/>
  <c r="BP41" i="44"/>
  <c r="AV45" i="44"/>
  <c r="Z50" i="44"/>
  <c r="T29" i="46"/>
  <c r="T29" i="44"/>
  <c r="BD32" i="46"/>
  <c r="BD32" i="44"/>
  <c r="BB33" i="46"/>
  <c r="BB33" i="44"/>
  <c r="E35" i="46"/>
  <c r="E35" i="44"/>
  <c r="AC35" i="46"/>
  <c r="AC35" i="44"/>
  <c r="BD38" i="46"/>
  <c r="BD38" i="44"/>
  <c r="AA39" i="46"/>
  <c r="AA39" i="44"/>
  <c r="AQ42" i="46"/>
  <c r="AQ42" i="44"/>
  <c r="AC45" i="46"/>
  <c r="AC45" i="44"/>
  <c r="AG46" i="46"/>
  <c r="AG46" i="44"/>
  <c r="BM46" i="46"/>
  <c r="BM46" i="44"/>
  <c r="H48" i="46"/>
  <c r="H48" i="44"/>
  <c r="AQ51" i="46"/>
  <c r="AQ51" i="44"/>
  <c r="M52" i="46"/>
  <c r="M52" i="44"/>
  <c r="AS52" i="46"/>
  <c r="AS52" i="44"/>
  <c r="R54" i="46"/>
  <c r="R54" i="44"/>
  <c r="AX54" i="46"/>
  <c r="AX54" i="44"/>
  <c r="S58" i="46"/>
  <c r="S58" i="44"/>
  <c r="AY58" i="46"/>
  <c r="AY58" i="44"/>
  <c r="O59" i="46"/>
  <c r="O59" i="44"/>
  <c r="AX60" i="46"/>
  <c r="AX60" i="44"/>
  <c r="AD61" i="46"/>
  <c r="AD61" i="44"/>
  <c r="AB62" i="46"/>
  <c r="AB62" i="44"/>
  <c r="G63" i="46"/>
  <c r="G63" i="44"/>
  <c r="AY64" i="46"/>
  <c r="AY64" i="44"/>
  <c r="AE65" i="46"/>
  <c r="AE65" i="44"/>
  <c r="AC78" i="46"/>
  <c r="AC78" i="44"/>
  <c r="BI78" i="46"/>
  <c r="BI78" i="44"/>
  <c r="BI81" i="46"/>
  <c r="BI81" i="44"/>
  <c r="AD86" i="46"/>
  <c r="AD86" i="44"/>
  <c r="BJ86" i="46"/>
  <c r="BJ86" i="44"/>
  <c r="N88" i="46"/>
  <c r="N88" i="44"/>
  <c r="AT88" i="46"/>
  <c r="AT88" i="44"/>
  <c r="L89" i="46"/>
  <c r="L89" i="44"/>
  <c r="AR89" i="46"/>
  <c r="AR89" i="44"/>
  <c r="AF90" i="46"/>
  <c r="AF90" i="44"/>
  <c r="BL90" i="46"/>
  <c r="BL90" i="44"/>
  <c r="T91" i="46"/>
  <c r="T91" i="44"/>
  <c r="AZ91" i="46"/>
  <c r="AZ91" i="44"/>
  <c r="H92" i="46"/>
  <c r="H92" i="44"/>
  <c r="AN92" i="46"/>
  <c r="AN92" i="44"/>
  <c r="F93" i="46"/>
  <c r="F93" i="44"/>
  <c r="AL93" i="46"/>
  <c r="AL93" i="44"/>
  <c r="L95" i="46"/>
  <c r="L95" i="44"/>
  <c r="AR95" i="46"/>
  <c r="AR95" i="44"/>
  <c r="AF96" i="46"/>
  <c r="AF96" i="44"/>
  <c r="BL96" i="46"/>
  <c r="BL96" i="44"/>
  <c r="AH100" i="46"/>
  <c r="AH100" i="44"/>
  <c r="BN100" i="46"/>
  <c r="BN100" i="44"/>
  <c r="D105" i="46"/>
  <c r="D105" i="44"/>
  <c r="AZ48" i="44"/>
  <c r="G49" i="44"/>
  <c r="AM49" i="44"/>
  <c r="AA50" i="44"/>
  <c r="BG50" i="44"/>
  <c r="BD51" i="44"/>
  <c r="AH52" i="44"/>
  <c r="BN52" i="44"/>
  <c r="V53" i="44"/>
  <c r="I58" i="44"/>
  <c r="AO58" i="44"/>
  <c r="BI59" i="44"/>
  <c r="AL66" i="44"/>
  <c r="R67" i="44"/>
  <c r="BA68" i="44"/>
  <c r="AF69" i="44"/>
  <c r="AO69" i="44"/>
  <c r="AM70" i="44"/>
  <c r="AV70" i="44"/>
  <c r="S71" i="44"/>
  <c r="AB71" i="44"/>
  <c r="G72" i="44"/>
  <c r="BJ72" i="44"/>
  <c r="AP73" i="44"/>
  <c r="AO74" i="44"/>
  <c r="U75" i="44"/>
  <c r="E78" i="44"/>
  <c r="AJ82" i="44"/>
  <c r="BH82" i="44"/>
  <c r="AC83" i="44"/>
  <c r="BA83" i="44"/>
  <c r="AF84" i="44"/>
  <c r="BD84" i="44"/>
  <c r="F86" i="44"/>
  <c r="BN148" i="44"/>
  <c r="AD149" i="44"/>
  <c r="V151" i="44"/>
  <c r="BB153" i="44"/>
  <c r="AM154" i="44"/>
  <c r="J155" i="44"/>
  <c r="AD156" i="44"/>
  <c r="AW157" i="44"/>
  <c r="D158" i="44"/>
  <c r="P159" i="44"/>
  <c r="J162" i="44"/>
  <c r="AX162" i="44"/>
  <c r="N163" i="44"/>
  <c r="AP164" i="44"/>
  <c r="AQ165" i="44"/>
  <c r="F166" i="44"/>
  <c r="AP167" i="44"/>
  <c r="BN167" i="44"/>
  <c r="BG170" i="44"/>
  <c r="O171" i="44"/>
  <c r="AA172" i="44"/>
  <c r="X176" i="44"/>
  <c r="AH148" i="46"/>
  <c r="AH148" i="44"/>
  <c r="AX148" i="46"/>
  <c r="AX148" i="44"/>
  <c r="F149" i="46"/>
  <c r="F149" i="44"/>
  <c r="N149" i="46"/>
  <c r="N149" i="44"/>
  <c r="BJ149" i="46"/>
  <c r="BJ149" i="44"/>
  <c r="AP150" i="46"/>
  <c r="AP150" i="44"/>
  <c r="BF150" i="46"/>
  <c r="BF150" i="44"/>
  <c r="N151" i="46"/>
  <c r="N151" i="44"/>
  <c r="AL151" i="46"/>
  <c r="AL151" i="44"/>
  <c r="BJ151" i="46"/>
  <c r="BJ151" i="44"/>
  <c r="R152" i="46"/>
  <c r="R152" i="44"/>
  <c r="AH152" i="46"/>
  <c r="AH152" i="44"/>
  <c r="AP152" i="46"/>
  <c r="AP152" i="44"/>
  <c r="F153" i="46"/>
  <c r="F153" i="44"/>
  <c r="V153" i="46"/>
  <c r="V153" i="44"/>
  <c r="BJ153" i="46"/>
  <c r="BJ153" i="44"/>
  <c r="G154" i="46"/>
  <c r="G154" i="44"/>
  <c r="O154" i="46"/>
  <c r="O154" i="44"/>
  <c r="W154" i="46"/>
  <c r="W154" i="44"/>
  <c r="BC154" i="46"/>
  <c r="BC154" i="44"/>
  <c r="AH155" i="46"/>
  <c r="AH155" i="44"/>
  <c r="BF155" i="46"/>
  <c r="BF155" i="44"/>
  <c r="F156" i="46"/>
  <c r="F156" i="44"/>
  <c r="AL156" i="46"/>
  <c r="AL156" i="44"/>
  <c r="BJ156" i="46"/>
  <c r="BJ156" i="44"/>
  <c r="Q157" i="46"/>
  <c r="Q157" i="44"/>
  <c r="AG157" i="46"/>
  <c r="AG157" i="44"/>
  <c r="BM157" i="46"/>
  <c r="BM157" i="44"/>
  <c r="AB158" i="46"/>
  <c r="AB158" i="44"/>
  <c r="AZ158" i="46"/>
  <c r="AZ158" i="44"/>
  <c r="BH158" i="46"/>
  <c r="BH158" i="44"/>
  <c r="H159" i="46"/>
  <c r="H159" i="44"/>
  <c r="AF159" i="46"/>
  <c r="AF159" i="44"/>
  <c r="BL159" i="46"/>
  <c r="BL159" i="44"/>
  <c r="T160" i="46"/>
  <c r="T160" i="44"/>
  <c r="AJ160" i="46"/>
  <c r="AJ160" i="44"/>
  <c r="AR160" i="46"/>
  <c r="AR160" i="44"/>
  <c r="V161" i="46"/>
  <c r="V161" i="44"/>
  <c r="AD161" i="46"/>
  <c r="AD161" i="44"/>
  <c r="BB161" i="46"/>
  <c r="BB161" i="44"/>
  <c r="R162" i="46"/>
  <c r="R162" i="44"/>
  <c r="Z162" i="46"/>
  <c r="Z162" i="44"/>
  <c r="AH162" i="46"/>
  <c r="AH162" i="44"/>
  <c r="BN162" i="46"/>
  <c r="BN162" i="44"/>
  <c r="F163" i="46"/>
  <c r="F163" i="44"/>
  <c r="AL163" i="46"/>
  <c r="AL163" i="44"/>
  <c r="R164" i="46"/>
  <c r="R164" i="44"/>
  <c r="AX164" i="46"/>
  <c r="AX164" i="44"/>
  <c r="K165" i="46"/>
  <c r="K165" i="44"/>
  <c r="AA165" i="46"/>
  <c r="AA165" i="44"/>
  <c r="BG165" i="46"/>
  <c r="BG165" i="44"/>
  <c r="V166" i="46"/>
  <c r="V166" i="44"/>
  <c r="AD166" i="46"/>
  <c r="AD166" i="44"/>
  <c r="BJ166" i="46"/>
  <c r="BJ166" i="44"/>
  <c r="J167" i="46"/>
  <c r="J167" i="44"/>
  <c r="R167" i="46"/>
  <c r="R167" i="44"/>
  <c r="AX167" i="46"/>
  <c r="AX167" i="44"/>
  <c r="BF167" i="46"/>
  <c r="BF167" i="44"/>
  <c r="V168" i="46"/>
  <c r="V168" i="44"/>
  <c r="BB168" i="46"/>
  <c r="BB168" i="44"/>
  <c r="O169" i="46"/>
  <c r="O169" i="44"/>
  <c r="W169" i="46"/>
  <c r="W169" i="44"/>
  <c r="AU169" i="46"/>
  <c r="AU169" i="44"/>
  <c r="K170" i="46"/>
  <c r="K170" i="44"/>
  <c r="BO170" i="46"/>
  <c r="BO170" i="44"/>
  <c r="W171" i="46"/>
  <c r="W171" i="44"/>
  <c r="BC171" i="46"/>
  <c r="BC171" i="44"/>
  <c r="S172" i="46"/>
  <c r="S172" i="44"/>
  <c r="AI172" i="46"/>
  <c r="AI172" i="44"/>
  <c r="AQ172" i="46"/>
  <c r="AQ172" i="44"/>
  <c r="AY172" i="46"/>
  <c r="AY172" i="44"/>
  <c r="BG172" i="46"/>
  <c r="BG172" i="44"/>
  <c r="G173" i="46"/>
  <c r="G173" i="44"/>
  <c r="W173" i="46"/>
  <c r="W173" i="44"/>
  <c r="AM173" i="46"/>
  <c r="AM173" i="44"/>
  <c r="Z174" i="46"/>
  <c r="Z174" i="44"/>
  <c r="AH174" i="46"/>
  <c r="AH174" i="44"/>
  <c r="BF174" i="46"/>
  <c r="BF174" i="44"/>
  <c r="V175" i="46"/>
  <c r="V175" i="44"/>
  <c r="AD175" i="46"/>
  <c r="AD175" i="44"/>
  <c r="BB175" i="46"/>
  <c r="BB175" i="44"/>
  <c r="H176" i="46"/>
  <c r="H176" i="44"/>
  <c r="BD176" i="46"/>
  <c r="BD176" i="44"/>
  <c r="BL176" i="46"/>
  <c r="BL176" i="44"/>
  <c r="AB177" i="46"/>
  <c r="AB177" i="44"/>
  <c r="BH177" i="46"/>
  <c r="BH177" i="44"/>
  <c r="F178" i="46"/>
  <c r="F178" i="44"/>
  <c r="AL178" i="46"/>
  <c r="AL178" i="44"/>
  <c r="BJ178" i="46"/>
  <c r="BJ178" i="44"/>
  <c r="R179" i="46"/>
  <c r="R179" i="44"/>
  <c r="Z179" i="46"/>
  <c r="Z179" i="44"/>
  <c r="AP179" i="46"/>
  <c r="AP179" i="44"/>
  <c r="BF179" i="46"/>
  <c r="BF179" i="44"/>
  <c r="N180" i="46"/>
  <c r="N180" i="44"/>
  <c r="V180" i="46"/>
  <c r="V180" i="44"/>
  <c r="AD180" i="46"/>
  <c r="AD180" i="44"/>
  <c r="BB180" i="46"/>
  <c r="BB180" i="44"/>
  <c r="BJ180" i="46"/>
  <c r="BJ180" i="44"/>
  <c r="Q181" i="46"/>
  <c r="Q181" i="44"/>
  <c r="AG181" i="46"/>
  <c r="AG181" i="44"/>
  <c r="AW181" i="46"/>
  <c r="AW181" i="44"/>
  <c r="BM181" i="46"/>
  <c r="BM181" i="44"/>
  <c r="U182" i="46"/>
  <c r="U182" i="44"/>
  <c r="AC182" i="46"/>
  <c r="AC182" i="44"/>
  <c r="AK182" i="46"/>
  <c r="AK182" i="44"/>
  <c r="AS182" i="46"/>
  <c r="AS182" i="44"/>
  <c r="BI182" i="46"/>
  <c r="BI182" i="44"/>
  <c r="Y183" i="46"/>
  <c r="Y183" i="44"/>
  <c r="BE183" i="46"/>
  <c r="BE183" i="44"/>
  <c r="M184" i="46"/>
  <c r="M184" i="44"/>
  <c r="AS184" i="46"/>
  <c r="AS184" i="44"/>
  <c r="BQ184" i="46"/>
  <c r="BQ184" i="44"/>
  <c r="AB186" i="46"/>
  <c r="AB186" i="44"/>
  <c r="AJ186" i="46"/>
  <c r="AJ186" i="44"/>
  <c r="P187" i="46"/>
  <c r="P187" i="44"/>
  <c r="BD187" i="46"/>
  <c r="BD187" i="44"/>
  <c r="D188" i="46"/>
  <c r="D188" i="44"/>
  <c r="S78" i="46"/>
  <c r="S78" i="44"/>
  <c r="AY78" i="46"/>
  <c r="AY78" i="44"/>
  <c r="AY81" i="46"/>
  <c r="AY81" i="44"/>
  <c r="T86" i="46"/>
  <c r="T86" i="44"/>
  <c r="AZ86" i="46"/>
  <c r="AZ86" i="44"/>
  <c r="D88" i="46"/>
  <c r="D88" i="44"/>
  <c r="AJ88" i="46"/>
  <c r="AJ88" i="44"/>
  <c r="BP88" i="46"/>
  <c r="BP88" i="44"/>
  <c r="AH89" i="46"/>
  <c r="AH89" i="44"/>
  <c r="V90" i="46"/>
  <c r="V90" i="44"/>
  <c r="BB90" i="46"/>
  <c r="BB90" i="44"/>
  <c r="J91" i="46"/>
  <c r="J91" i="44"/>
  <c r="AP91" i="46"/>
  <c r="AP91" i="44"/>
  <c r="AD92" i="46"/>
  <c r="AD92" i="44"/>
  <c r="BJ92" i="46"/>
  <c r="BJ92" i="44"/>
  <c r="AB93" i="46"/>
  <c r="AB93" i="44"/>
  <c r="BH93" i="46"/>
  <c r="BH93" i="44"/>
  <c r="AH95" i="46"/>
  <c r="AH95" i="44"/>
  <c r="V96" i="46"/>
  <c r="V96" i="44"/>
  <c r="BB96" i="46"/>
  <c r="BB96" i="44"/>
  <c r="E79" i="46"/>
  <c r="E79" i="44"/>
  <c r="AK79" i="46"/>
  <c r="AK79" i="44"/>
  <c r="BQ79" i="46"/>
  <c r="BQ79" i="44"/>
  <c r="X80" i="46"/>
  <c r="X80" i="44"/>
  <c r="BD80" i="46"/>
  <c r="BD80" i="44"/>
  <c r="T81" i="46"/>
  <c r="T81" i="44"/>
  <c r="AA82" i="46"/>
  <c r="AA82" i="44"/>
  <c r="BG82" i="46"/>
  <c r="BG82" i="44"/>
  <c r="D83" i="46"/>
  <c r="D83" i="44"/>
  <c r="AJ83" i="46"/>
  <c r="AJ83" i="44"/>
  <c r="BP83" i="46"/>
  <c r="BP83" i="44"/>
  <c r="W84" i="46"/>
  <c r="W84" i="44"/>
  <c r="BC84" i="46"/>
  <c r="BC84" i="44"/>
  <c r="K85" i="46"/>
  <c r="K85" i="44"/>
  <c r="AQ85" i="46"/>
  <c r="AQ85" i="44"/>
  <c r="Q87" i="46"/>
  <c r="Q87" i="44"/>
  <c r="AW87" i="46"/>
  <c r="AW87" i="44"/>
  <c r="Y94" i="44"/>
  <c r="BE94" i="44"/>
  <c r="AD97" i="44"/>
  <c r="X100" i="44"/>
  <c r="BD100" i="44"/>
  <c r="AJ105" i="44"/>
  <c r="BP105" i="44"/>
  <c r="R107" i="44"/>
  <c r="L110" i="44"/>
  <c r="P189" i="44"/>
  <c r="AN189" i="44"/>
  <c r="AM191" i="44"/>
  <c r="F193" i="44"/>
  <c r="I194" i="44"/>
  <c r="BM194" i="44"/>
  <c r="AC195" i="44"/>
  <c r="AG196" i="44"/>
  <c r="BM196" i="44"/>
  <c r="BE198" i="44"/>
  <c r="AI199" i="44"/>
  <c r="AU200" i="44"/>
  <c r="Y201" i="44"/>
  <c r="X189" i="46"/>
  <c r="X189" i="44"/>
  <c r="AF189" i="46"/>
  <c r="AF189" i="44"/>
  <c r="BD189" i="46"/>
  <c r="BD189" i="44"/>
  <c r="AA190" i="46"/>
  <c r="AA190" i="44"/>
  <c r="AQ190" i="46"/>
  <c r="AQ190" i="44"/>
  <c r="BG190" i="46"/>
  <c r="BG190" i="44"/>
  <c r="AE191" i="46"/>
  <c r="AE191" i="44"/>
  <c r="BK191" i="46"/>
  <c r="BK191" i="44"/>
  <c r="R192" i="46"/>
  <c r="R192" i="44"/>
  <c r="AX192" i="46"/>
  <c r="AX192" i="44"/>
  <c r="AD193" i="46"/>
  <c r="AD193" i="44"/>
  <c r="AL193" i="46"/>
  <c r="AL193" i="44"/>
  <c r="BJ193" i="46"/>
  <c r="BJ193" i="44"/>
  <c r="Q194" i="46"/>
  <c r="Q194" i="44"/>
  <c r="AW194" i="46"/>
  <c r="AW194" i="44"/>
  <c r="E195" i="46"/>
  <c r="E195" i="44"/>
  <c r="BI195" i="46"/>
  <c r="BI195" i="44"/>
  <c r="Y196" i="46"/>
  <c r="Y196" i="44"/>
  <c r="BE196" i="46"/>
  <c r="BE196" i="44"/>
  <c r="M197" i="46"/>
  <c r="M197" i="44"/>
  <c r="AS197" i="46"/>
  <c r="AS197" i="44"/>
  <c r="I198" i="46"/>
  <c r="I198" i="44"/>
  <c r="AG198" i="46"/>
  <c r="AG198" i="44"/>
  <c r="AO198" i="46"/>
  <c r="AO198" i="44"/>
  <c r="K199" i="46"/>
  <c r="K199" i="44"/>
  <c r="AQ199" i="46"/>
  <c r="AQ199" i="44"/>
  <c r="AE200" i="46"/>
  <c r="AE200" i="44"/>
  <c r="BK200" i="46"/>
  <c r="BK200" i="44"/>
  <c r="Q201" i="46"/>
  <c r="Q201" i="44"/>
  <c r="AW201" i="46"/>
  <c r="AW201" i="44"/>
  <c r="E202" i="46"/>
  <c r="E202" i="44"/>
  <c r="V132" i="46"/>
  <c r="V132" i="44"/>
  <c r="BB132" i="46"/>
  <c r="BB132" i="44"/>
  <c r="Z133" i="46"/>
  <c r="Z133" i="44"/>
  <c r="O136" i="46"/>
  <c r="O136" i="44"/>
  <c r="AU136" i="46"/>
  <c r="AU136" i="44"/>
  <c r="BO137" i="46"/>
  <c r="BO137" i="44"/>
  <c r="Q139" i="46"/>
  <c r="Q139" i="44"/>
  <c r="BI140" i="46"/>
  <c r="BI140" i="44"/>
  <c r="N141" i="46"/>
  <c r="N141" i="44"/>
  <c r="AT141" i="46"/>
  <c r="AT141" i="44"/>
  <c r="J142" i="46"/>
  <c r="J142" i="44"/>
  <c r="H133" i="46"/>
  <c r="H133" i="44"/>
  <c r="AW137" i="46"/>
  <c r="AW137" i="44"/>
  <c r="AE203" i="44"/>
  <c r="BK203" i="44"/>
  <c r="AG206" i="44"/>
  <c r="AI207" i="44"/>
  <c r="I19" i="46"/>
  <c r="I19" i="44"/>
  <c r="L22" i="46"/>
  <c r="L22" i="44"/>
  <c r="F25" i="46"/>
  <c r="F25" i="44"/>
  <c r="AF28" i="46"/>
  <c r="AF28" i="44"/>
  <c r="V29" i="46"/>
  <c r="V29" i="44"/>
  <c r="AT29" i="46"/>
  <c r="AT29" i="44"/>
  <c r="AD31" i="46"/>
  <c r="AD31" i="44"/>
  <c r="Z32" i="46"/>
  <c r="Z32" i="44"/>
  <c r="Z38" i="46"/>
  <c r="Z38" i="44"/>
  <c r="AQ41" i="46"/>
  <c r="AQ41" i="44"/>
  <c r="E42" i="46"/>
  <c r="E42" i="44"/>
  <c r="AS42" i="46"/>
  <c r="AS42" i="44"/>
  <c r="AG43" i="46"/>
  <c r="AG43" i="44"/>
  <c r="O45" i="46"/>
  <c r="O45" i="44"/>
  <c r="AK49" i="46"/>
  <c r="AK49" i="44"/>
  <c r="BI51" i="46"/>
  <c r="BI51" i="44"/>
  <c r="AU52" i="46"/>
  <c r="AU52" i="44"/>
  <c r="AA53" i="46"/>
  <c r="AA53" i="44"/>
  <c r="AZ67" i="46"/>
  <c r="AZ67" i="44"/>
  <c r="A48" i="44"/>
  <c r="D7" i="44"/>
  <c r="I8" i="44"/>
  <c r="BJ9" i="44"/>
  <c r="AY10" i="44"/>
  <c r="AE11" i="44"/>
  <c r="BE12" i="44"/>
  <c r="AS13" i="44"/>
  <c r="Y14" i="44"/>
  <c r="D15" i="44"/>
  <c r="BP15" i="44"/>
  <c r="BB18" i="44"/>
  <c r="Q19" i="44"/>
  <c r="BM19" i="44"/>
  <c r="G23" i="44"/>
  <c r="H28" i="44"/>
  <c r="BH34" i="44"/>
  <c r="I43" i="44"/>
  <c r="AE45" i="44"/>
  <c r="M49" i="44"/>
  <c r="L54" i="44"/>
  <c r="M58" i="44"/>
  <c r="I72" i="44"/>
  <c r="Q72" i="44"/>
  <c r="Y72" i="44"/>
  <c r="AG72" i="44"/>
  <c r="AO72" i="44"/>
  <c r="AW72" i="44"/>
  <c r="BE72" i="44"/>
  <c r="BM72" i="44"/>
  <c r="L102" i="44"/>
  <c r="AD25" i="46"/>
  <c r="AD25" i="44"/>
  <c r="V31" i="46"/>
  <c r="V31" i="44"/>
  <c r="J32" i="46"/>
  <c r="J32" i="44"/>
  <c r="BF32" i="46"/>
  <c r="BF32" i="44"/>
  <c r="P33" i="46"/>
  <c r="P33" i="44"/>
  <c r="AV33" i="46"/>
  <c r="AV33" i="44"/>
  <c r="L34" i="46"/>
  <c r="L34" i="44"/>
  <c r="V37" i="46"/>
  <c r="V37" i="44"/>
  <c r="BB37" i="46"/>
  <c r="BB37" i="44"/>
  <c r="AH38" i="46"/>
  <c r="AH38" i="44"/>
  <c r="BI42" i="46"/>
  <c r="BI42" i="44"/>
  <c r="Q43" i="46"/>
  <c r="Q43" i="44"/>
  <c r="BM43" i="46"/>
  <c r="BM43" i="44"/>
  <c r="G45" i="46"/>
  <c r="G45" i="44"/>
  <c r="AM45" i="46"/>
  <c r="AM45" i="44"/>
  <c r="K46" i="46"/>
  <c r="K46" i="44"/>
  <c r="BF48" i="46"/>
  <c r="BF48" i="44"/>
  <c r="AC51" i="46"/>
  <c r="AC51" i="44"/>
  <c r="AB54" i="46"/>
  <c r="AB54" i="44"/>
  <c r="P55" i="46"/>
  <c r="P55" i="44"/>
  <c r="BA58" i="46"/>
  <c r="BA58" i="44"/>
  <c r="D60" i="46"/>
  <c r="D60" i="44"/>
  <c r="L60" i="46"/>
  <c r="L60" i="44"/>
  <c r="AB60" i="46"/>
  <c r="AB60" i="44"/>
  <c r="AR60" i="46"/>
  <c r="AR60" i="44"/>
  <c r="BH60" i="46"/>
  <c r="BH60" i="44"/>
  <c r="H61" i="46"/>
  <c r="H61" i="44"/>
  <c r="X61" i="46"/>
  <c r="X61" i="44"/>
  <c r="AN61" i="46"/>
  <c r="AN61" i="44"/>
  <c r="AV61" i="46"/>
  <c r="AV61" i="44"/>
  <c r="BD61" i="46"/>
  <c r="BD61" i="44"/>
  <c r="F62" i="46"/>
  <c r="F62" i="44"/>
  <c r="N62" i="46"/>
  <c r="N62" i="44"/>
  <c r="V62" i="46"/>
  <c r="V62" i="44"/>
  <c r="AD62" i="46"/>
  <c r="AD62" i="44"/>
  <c r="AL62" i="46"/>
  <c r="AL62" i="44"/>
  <c r="AT62" i="46"/>
  <c r="AT62" i="44"/>
  <c r="BB62" i="46"/>
  <c r="BB62" i="44"/>
  <c r="I63" i="46"/>
  <c r="I63" i="44"/>
  <c r="Q63" i="46"/>
  <c r="Q63" i="44"/>
  <c r="Y63" i="46"/>
  <c r="Y63" i="44"/>
  <c r="AG63" i="46"/>
  <c r="AG63" i="44"/>
  <c r="AO63" i="46"/>
  <c r="AO63" i="44"/>
  <c r="AW63" i="46"/>
  <c r="AW63" i="44"/>
  <c r="BE63" i="46"/>
  <c r="BE63" i="44"/>
  <c r="BM63" i="46"/>
  <c r="BM63" i="44"/>
  <c r="E64" i="46"/>
  <c r="E64" i="44"/>
  <c r="M64" i="46"/>
  <c r="M64" i="44"/>
  <c r="U64" i="46"/>
  <c r="U64" i="44"/>
  <c r="AC64" i="46"/>
  <c r="AC64" i="44"/>
  <c r="AK64" i="46"/>
  <c r="AK64" i="44"/>
  <c r="AS64" i="46"/>
  <c r="AS64" i="44"/>
  <c r="BA64" i="46"/>
  <c r="BA64" i="44"/>
  <c r="BI64" i="46"/>
  <c r="BI64" i="44"/>
  <c r="BQ64" i="46"/>
  <c r="BQ64" i="44"/>
  <c r="I65" i="46"/>
  <c r="I65" i="44"/>
  <c r="Q65" i="46"/>
  <c r="Q65" i="44"/>
  <c r="Y65" i="46"/>
  <c r="Y65" i="44"/>
  <c r="AG65" i="46"/>
  <c r="AG65" i="44"/>
  <c r="AO65" i="46"/>
  <c r="AO65" i="44"/>
  <c r="AW65" i="46"/>
  <c r="AW65" i="44"/>
  <c r="BE65" i="46"/>
  <c r="BE65" i="44"/>
  <c r="BM65" i="46"/>
  <c r="BM65" i="44"/>
  <c r="H66" i="46"/>
  <c r="H66" i="44"/>
  <c r="P66" i="46"/>
  <c r="P66" i="44"/>
  <c r="X66" i="46"/>
  <c r="X66" i="44"/>
  <c r="AF66" i="46"/>
  <c r="AF66" i="44"/>
  <c r="AN66" i="46"/>
  <c r="AN66" i="44"/>
  <c r="AV66" i="46"/>
  <c r="AV66" i="44"/>
  <c r="BD66" i="46"/>
  <c r="BD66" i="44"/>
  <c r="D67" i="46"/>
  <c r="D67" i="44"/>
  <c r="L67" i="46"/>
  <c r="L67" i="44"/>
  <c r="T67" i="46"/>
  <c r="T67" i="44"/>
  <c r="AB67" i="46"/>
  <c r="AB67" i="44"/>
  <c r="AJ67" i="46"/>
  <c r="AJ67" i="44"/>
  <c r="AR67" i="46"/>
  <c r="AR67" i="44"/>
  <c r="BH67" i="46"/>
  <c r="BH67" i="44"/>
  <c r="BP67" i="46"/>
  <c r="BP67" i="44"/>
  <c r="G68" i="46"/>
  <c r="G68" i="44"/>
  <c r="O68" i="46"/>
  <c r="O68" i="44"/>
  <c r="W68" i="46"/>
  <c r="W68" i="44"/>
  <c r="AE68" i="46"/>
  <c r="AE68" i="44"/>
  <c r="AM68" i="46"/>
  <c r="AM68" i="44"/>
  <c r="AU68" i="46"/>
  <c r="AU68" i="44"/>
  <c r="BC68" i="46"/>
  <c r="BC68" i="44"/>
  <c r="BK68" i="46"/>
  <c r="BK68" i="44"/>
  <c r="K69" i="46"/>
  <c r="K69" i="44"/>
  <c r="AA69" i="46"/>
  <c r="AA69" i="44"/>
  <c r="AY69" i="46"/>
  <c r="AY69" i="44"/>
  <c r="BO69" i="46"/>
  <c r="BO69" i="44"/>
  <c r="J70" i="46"/>
  <c r="J70" i="44"/>
  <c r="R70" i="46"/>
  <c r="R70" i="44"/>
  <c r="Z70" i="46"/>
  <c r="Z70" i="44"/>
  <c r="AH70" i="46"/>
  <c r="AH70" i="44"/>
  <c r="AP70" i="46"/>
  <c r="AP70" i="44"/>
  <c r="AX70" i="46"/>
  <c r="AX70" i="44"/>
  <c r="BF70" i="46"/>
  <c r="BF70" i="44"/>
  <c r="F71" i="46"/>
  <c r="F71" i="44"/>
  <c r="N71" i="46"/>
  <c r="N71" i="44"/>
  <c r="V71" i="46"/>
  <c r="V71" i="44"/>
  <c r="AD71" i="46"/>
  <c r="AD71" i="44"/>
  <c r="AL71" i="46"/>
  <c r="AL71" i="44"/>
  <c r="AT71" i="46"/>
  <c r="AT71" i="44"/>
  <c r="BB71" i="46"/>
  <c r="BB71" i="44"/>
  <c r="BJ71" i="46"/>
  <c r="BJ71" i="44"/>
  <c r="E73" i="46"/>
  <c r="E73" i="44"/>
  <c r="M73" i="46"/>
  <c r="M73" i="44"/>
  <c r="U73" i="46"/>
  <c r="U73" i="44"/>
  <c r="AC73" i="46"/>
  <c r="AC73" i="44"/>
  <c r="AK73" i="46"/>
  <c r="AK73" i="44"/>
  <c r="AS73" i="46"/>
  <c r="AS73" i="44"/>
  <c r="BA73" i="46"/>
  <c r="BA73" i="44"/>
  <c r="BI73" i="46"/>
  <c r="BI73" i="44"/>
  <c r="BQ73" i="46"/>
  <c r="BQ73" i="44"/>
  <c r="D74" i="46"/>
  <c r="D74" i="44"/>
  <c r="L74" i="46"/>
  <c r="L74" i="44"/>
  <c r="T74" i="46"/>
  <c r="T74" i="44"/>
  <c r="AB74" i="46"/>
  <c r="AB74" i="44"/>
  <c r="AJ74" i="46"/>
  <c r="AJ74" i="44"/>
  <c r="AR74" i="46"/>
  <c r="AR74" i="44"/>
  <c r="AZ74" i="46"/>
  <c r="AZ74" i="44"/>
  <c r="BH74" i="46"/>
  <c r="BH74" i="44"/>
  <c r="BP74" i="46"/>
  <c r="BP74" i="44"/>
  <c r="H75" i="46"/>
  <c r="H75" i="44"/>
  <c r="P75" i="46"/>
  <c r="P75" i="44"/>
  <c r="X75" i="46"/>
  <c r="X75" i="44"/>
  <c r="AF75" i="46"/>
  <c r="AF75" i="44"/>
  <c r="AN75" i="46"/>
  <c r="AN75" i="44"/>
  <c r="AV75" i="46"/>
  <c r="AV75" i="44"/>
  <c r="BD75" i="46"/>
  <c r="BD75" i="44"/>
  <c r="BL75" i="46"/>
  <c r="BL75" i="44"/>
  <c r="K76" i="46"/>
  <c r="K76" i="44"/>
  <c r="S76" i="46"/>
  <c r="S76" i="44"/>
  <c r="AA76" i="46"/>
  <c r="AA76" i="44"/>
  <c r="AI76" i="46"/>
  <c r="AI76" i="44"/>
  <c r="AY76" i="46"/>
  <c r="AY76" i="44"/>
  <c r="BG76" i="46"/>
  <c r="BG76" i="44"/>
  <c r="BO76" i="46"/>
  <c r="BO76" i="44"/>
  <c r="G77" i="46"/>
  <c r="G77" i="44"/>
  <c r="O77" i="46"/>
  <c r="O77" i="44"/>
  <c r="W77" i="46"/>
  <c r="W77" i="44"/>
  <c r="AE77" i="46"/>
  <c r="AE77" i="44"/>
  <c r="AU77" i="46"/>
  <c r="AU77" i="44"/>
  <c r="BC77" i="46"/>
  <c r="BC77" i="44"/>
  <c r="BK77" i="46"/>
  <c r="BK77" i="44"/>
  <c r="F78" i="46"/>
  <c r="F78" i="44"/>
  <c r="N78" i="46"/>
  <c r="N78" i="44"/>
  <c r="V78" i="46"/>
  <c r="V78" i="44"/>
  <c r="AD78" i="46"/>
  <c r="AD78" i="44"/>
  <c r="AL78" i="46"/>
  <c r="AL78" i="44"/>
  <c r="AT78" i="46"/>
  <c r="AT78" i="44"/>
  <c r="BB78" i="46"/>
  <c r="BB78" i="44"/>
  <c r="BJ78" i="46"/>
  <c r="BJ78" i="44"/>
  <c r="G79" i="46"/>
  <c r="G79" i="44"/>
  <c r="O79" i="46"/>
  <c r="O79" i="44"/>
  <c r="W79" i="46"/>
  <c r="W79" i="44"/>
  <c r="AE79" i="46"/>
  <c r="AE79" i="44"/>
  <c r="AM79" i="46"/>
  <c r="AM79" i="44"/>
  <c r="AU79" i="46"/>
  <c r="AU79" i="44"/>
  <c r="BC79" i="46"/>
  <c r="BC79" i="44"/>
  <c r="BK79" i="46"/>
  <c r="BK79" i="44"/>
  <c r="J80" i="46"/>
  <c r="J80" i="44"/>
  <c r="R80" i="46"/>
  <c r="R80" i="44"/>
  <c r="Z80" i="46"/>
  <c r="Z80" i="44"/>
  <c r="AH80" i="46"/>
  <c r="AH80" i="44"/>
  <c r="AP80" i="46"/>
  <c r="AP80" i="44"/>
  <c r="AX80" i="46"/>
  <c r="AX80" i="44"/>
  <c r="BF80" i="46"/>
  <c r="BF80" i="44"/>
  <c r="F81" i="46"/>
  <c r="F81" i="44"/>
  <c r="N81" i="46"/>
  <c r="N81" i="44"/>
  <c r="V81" i="46"/>
  <c r="V81" i="44"/>
  <c r="AL81" i="46"/>
  <c r="AL81" i="44"/>
  <c r="AT81" i="46"/>
  <c r="AT81" i="44"/>
  <c r="BB81" i="46"/>
  <c r="BB81" i="44"/>
  <c r="BJ81" i="46"/>
  <c r="BJ81" i="44"/>
  <c r="E82" i="46"/>
  <c r="E82" i="44"/>
  <c r="M82" i="46"/>
  <c r="M82" i="44"/>
  <c r="U82" i="46"/>
  <c r="U82" i="44"/>
  <c r="AC82" i="46"/>
  <c r="AC82" i="44"/>
  <c r="AK82" i="46"/>
  <c r="AK82" i="44"/>
  <c r="AS82" i="46"/>
  <c r="AS82" i="44"/>
  <c r="BA82" i="46"/>
  <c r="BA82" i="44"/>
  <c r="BQ82" i="46"/>
  <c r="BQ82" i="44"/>
  <c r="F83" i="46"/>
  <c r="F83" i="44"/>
  <c r="N83" i="46"/>
  <c r="N83" i="44"/>
  <c r="V83" i="46"/>
  <c r="V83" i="44"/>
  <c r="AD83" i="46"/>
  <c r="AD83" i="44"/>
  <c r="AL83" i="46"/>
  <c r="AL83" i="44"/>
  <c r="AT83" i="46"/>
  <c r="AT83" i="44"/>
  <c r="BB83" i="46"/>
  <c r="BB83" i="44"/>
  <c r="BJ83" i="46"/>
  <c r="BJ83" i="44"/>
  <c r="I84" i="46"/>
  <c r="I84" i="44"/>
  <c r="Q84" i="46"/>
  <c r="Q84" i="44"/>
  <c r="Y84" i="46"/>
  <c r="Y84" i="44"/>
  <c r="AG84" i="46"/>
  <c r="AG84" i="44"/>
  <c r="AO84" i="46"/>
  <c r="AO84" i="44"/>
  <c r="AW84" i="46"/>
  <c r="AW84" i="44"/>
  <c r="BM84" i="46"/>
  <c r="BM84" i="44"/>
  <c r="E85" i="46"/>
  <c r="E85" i="44"/>
  <c r="M85" i="46"/>
  <c r="M85" i="44"/>
  <c r="U85" i="46"/>
  <c r="U85" i="44"/>
  <c r="AC85" i="46"/>
  <c r="AC85" i="44"/>
  <c r="AK85" i="46"/>
  <c r="AK85" i="44"/>
  <c r="AS85" i="46"/>
  <c r="AS85" i="44"/>
  <c r="BA85" i="46"/>
  <c r="BA85" i="44"/>
  <c r="BI85" i="46"/>
  <c r="BI85" i="44"/>
  <c r="BQ85" i="46"/>
  <c r="BQ85" i="44"/>
  <c r="G86" i="46"/>
  <c r="G86" i="44"/>
  <c r="O86" i="46"/>
  <c r="O86" i="44"/>
  <c r="W86" i="46"/>
  <c r="W86" i="44"/>
  <c r="AE86" i="46"/>
  <c r="AE86" i="44"/>
  <c r="AM86" i="46"/>
  <c r="AM86" i="44"/>
  <c r="AU86" i="46"/>
  <c r="AU86" i="44"/>
  <c r="BC86" i="46"/>
  <c r="BC86" i="44"/>
  <c r="BK86" i="46"/>
  <c r="BK86" i="44"/>
  <c r="K87" i="46"/>
  <c r="K87" i="44"/>
  <c r="S87" i="46"/>
  <c r="S87" i="44"/>
  <c r="AA87" i="46"/>
  <c r="AA87" i="44"/>
  <c r="AI87" i="46"/>
  <c r="AI87" i="44"/>
  <c r="AQ87" i="46"/>
  <c r="AQ87" i="44"/>
  <c r="AY87" i="46"/>
  <c r="AY87" i="44"/>
  <c r="BO87" i="46"/>
  <c r="BO87" i="44"/>
  <c r="G88" i="46"/>
  <c r="G88" i="44"/>
  <c r="O88" i="46"/>
  <c r="O88" i="44"/>
  <c r="W88" i="46"/>
  <c r="W88" i="44"/>
  <c r="AE88" i="46"/>
  <c r="AE88" i="44"/>
  <c r="AM88" i="46"/>
  <c r="AM88" i="44"/>
  <c r="AU88" i="46"/>
  <c r="AU88" i="44"/>
  <c r="BC88" i="46"/>
  <c r="BC88" i="44"/>
  <c r="BK88" i="46"/>
  <c r="BK88" i="44"/>
  <c r="E89" i="46"/>
  <c r="E89" i="44"/>
  <c r="M89" i="46"/>
  <c r="M89" i="44"/>
  <c r="U89" i="46"/>
  <c r="U89" i="44"/>
  <c r="AC89" i="46"/>
  <c r="AC89" i="44"/>
  <c r="AK89" i="46"/>
  <c r="AK89" i="44"/>
  <c r="AS89" i="46"/>
  <c r="AS89" i="44"/>
  <c r="BA89" i="46"/>
  <c r="BA89" i="44"/>
  <c r="BI89" i="46"/>
  <c r="BI89" i="44"/>
  <c r="BQ89" i="46"/>
  <c r="BQ89" i="44"/>
  <c r="I90" i="46"/>
  <c r="I90" i="44"/>
  <c r="Q90" i="46"/>
  <c r="Q90" i="44"/>
  <c r="Y90" i="46"/>
  <c r="Y90" i="44"/>
  <c r="AG90" i="46"/>
  <c r="AG90" i="44"/>
  <c r="AO90" i="46"/>
  <c r="AO90" i="44"/>
  <c r="AW90" i="46"/>
  <c r="AW90" i="44"/>
  <c r="BE90" i="46"/>
  <c r="BE90" i="44"/>
  <c r="BM90" i="46"/>
  <c r="BM90" i="44"/>
  <c r="E91" i="46"/>
  <c r="E91" i="44"/>
  <c r="M91" i="46"/>
  <c r="M91" i="44"/>
  <c r="U91" i="46"/>
  <c r="U91" i="44"/>
  <c r="AC91" i="46"/>
  <c r="AC91" i="44"/>
  <c r="AK91" i="46"/>
  <c r="AK91" i="44"/>
  <c r="AS91" i="46"/>
  <c r="AS91" i="44"/>
  <c r="BA91" i="46"/>
  <c r="BA91" i="44"/>
  <c r="BI91" i="46"/>
  <c r="BI91" i="44"/>
  <c r="BQ91" i="46"/>
  <c r="BQ91" i="44"/>
  <c r="I92" i="46"/>
  <c r="I92" i="44"/>
  <c r="Q92" i="46"/>
  <c r="Q92" i="44"/>
  <c r="Y92" i="46"/>
  <c r="Y92" i="44"/>
  <c r="AG92" i="46"/>
  <c r="AG92" i="44"/>
  <c r="AO92" i="46"/>
  <c r="AO92" i="44"/>
  <c r="AW92" i="46"/>
  <c r="AW92" i="44"/>
  <c r="BE92" i="46"/>
  <c r="BE92" i="44"/>
  <c r="BM92" i="46"/>
  <c r="BM92" i="44"/>
  <c r="G93" i="46"/>
  <c r="G93" i="44"/>
  <c r="O93" i="46"/>
  <c r="O93" i="44"/>
  <c r="W93" i="46"/>
  <c r="W93" i="44"/>
  <c r="AE93" i="46"/>
  <c r="AE93" i="44"/>
  <c r="AM93" i="46"/>
  <c r="AM93" i="44"/>
  <c r="AU93" i="46"/>
  <c r="AU93" i="44"/>
  <c r="BC93" i="46"/>
  <c r="BC93" i="44"/>
  <c r="K94" i="46"/>
  <c r="K94" i="44"/>
  <c r="S94" i="46"/>
  <c r="S94" i="44"/>
  <c r="AA94" i="46"/>
  <c r="AA94" i="44"/>
  <c r="AI94" i="46"/>
  <c r="AI94" i="44"/>
  <c r="AQ94" i="46"/>
  <c r="AQ94" i="44"/>
  <c r="AY94" i="46"/>
  <c r="AY94" i="44"/>
  <c r="BG94" i="46"/>
  <c r="BG94" i="44"/>
  <c r="BO94" i="46"/>
  <c r="BO94" i="44"/>
  <c r="E95" i="46"/>
  <c r="E95" i="44"/>
  <c r="M95" i="46"/>
  <c r="M95" i="44"/>
  <c r="U95" i="46"/>
  <c r="U95" i="44"/>
  <c r="AC95" i="46"/>
  <c r="AC95" i="44"/>
  <c r="AK95" i="46"/>
  <c r="AK95" i="44"/>
  <c r="AS95" i="46"/>
  <c r="AS95" i="44"/>
  <c r="BA95" i="46"/>
  <c r="BA95" i="44"/>
  <c r="BI95" i="46"/>
  <c r="BI95" i="44"/>
  <c r="BQ95" i="46"/>
  <c r="BQ95" i="44"/>
  <c r="I96" i="46"/>
  <c r="I96" i="44"/>
  <c r="Q96" i="46"/>
  <c r="Q96" i="44"/>
  <c r="Y96" i="46"/>
  <c r="Y96" i="44"/>
  <c r="AG96" i="46"/>
  <c r="AG96" i="44"/>
  <c r="AO96" i="46"/>
  <c r="AO96" i="44"/>
  <c r="AW96" i="46"/>
  <c r="AW96" i="44"/>
  <c r="BE96" i="46"/>
  <c r="BE96" i="44"/>
  <c r="BM96" i="46"/>
  <c r="BM96" i="44"/>
  <c r="H97" i="46"/>
  <c r="H97" i="44"/>
  <c r="P97" i="46"/>
  <c r="P97" i="44"/>
  <c r="X97" i="46"/>
  <c r="X97" i="44"/>
  <c r="AF97" i="46"/>
  <c r="AF97" i="44"/>
  <c r="AN97" i="46"/>
  <c r="AN97" i="44"/>
  <c r="AV97" i="46"/>
  <c r="AV97" i="44"/>
  <c r="BD97" i="46"/>
  <c r="BD97" i="44"/>
  <c r="D98" i="46"/>
  <c r="D98" i="44"/>
  <c r="L98" i="46"/>
  <c r="L98" i="44"/>
  <c r="AB98" i="46"/>
  <c r="AB98" i="44"/>
  <c r="AJ98" i="46"/>
  <c r="AJ98" i="44"/>
  <c r="AR98" i="46"/>
  <c r="AR98" i="44"/>
  <c r="AZ98" i="46"/>
  <c r="AZ98" i="44"/>
  <c r="BH98" i="46"/>
  <c r="BH98" i="44"/>
  <c r="BP98" i="46"/>
  <c r="BP98" i="44"/>
  <c r="G99" i="46"/>
  <c r="G99" i="44"/>
  <c r="O99" i="46"/>
  <c r="O99" i="44"/>
  <c r="W99" i="46"/>
  <c r="W99" i="44"/>
  <c r="AE99" i="46"/>
  <c r="AE99" i="44"/>
  <c r="AM99" i="46"/>
  <c r="AM99" i="44"/>
  <c r="AU99" i="46"/>
  <c r="AU99" i="44"/>
  <c r="BC99" i="46"/>
  <c r="BC99" i="44"/>
  <c r="BK99" i="46"/>
  <c r="BK99" i="44"/>
  <c r="K100" i="46"/>
  <c r="K100" i="44"/>
  <c r="S100" i="46"/>
  <c r="S100" i="44"/>
  <c r="AA100" i="46"/>
  <c r="AA100" i="44"/>
  <c r="AI100" i="46"/>
  <c r="AI100" i="44"/>
  <c r="AQ100" i="46"/>
  <c r="AQ100" i="44"/>
  <c r="BG100" i="46"/>
  <c r="BG100" i="44"/>
  <c r="BO100" i="46"/>
  <c r="BO100" i="44"/>
  <c r="J101" i="46"/>
  <c r="J101" i="44"/>
  <c r="R101" i="46"/>
  <c r="R101" i="44"/>
  <c r="Z101" i="46"/>
  <c r="Z101" i="44"/>
  <c r="AH101" i="46"/>
  <c r="AH101" i="44"/>
  <c r="AP101" i="46"/>
  <c r="AP101" i="44"/>
  <c r="AX101" i="46"/>
  <c r="AX101" i="44"/>
  <c r="BF101" i="46"/>
  <c r="BF101" i="44"/>
  <c r="D102" i="46"/>
  <c r="D102" i="44"/>
  <c r="T102" i="46"/>
  <c r="T102" i="44"/>
  <c r="AB102" i="46"/>
  <c r="AB102" i="44"/>
  <c r="AJ102" i="46"/>
  <c r="AJ102" i="44"/>
  <c r="AR102" i="46"/>
  <c r="AR102" i="44"/>
  <c r="AZ102" i="46"/>
  <c r="AZ102" i="44"/>
  <c r="BH102" i="46"/>
  <c r="BH102" i="44"/>
  <c r="BP102" i="46"/>
  <c r="BP102" i="44"/>
  <c r="H103" i="46"/>
  <c r="H103" i="44"/>
  <c r="P103" i="46"/>
  <c r="P103" i="44"/>
  <c r="X103" i="46"/>
  <c r="X103" i="44"/>
  <c r="AF103" i="46"/>
  <c r="AF103" i="44"/>
  <c r="AN103" i="46"/>
  <c r="AN103" i="44"/>
  <c r="AV103" i="46"/>
  <c r="AV103" i="44"/>
  <c r="BD103" i="46"/>
  <c r="BD103" i="44"/>
  <c r="BL103" i="46"/>
  <c r="BL103" i="44"/>
  <c r="J104" i="46"/>
  <c r="J104" i="44"/>
  <c r="R104" i="46"/>
  <c r="R104" i="44"/>
  <c r="Z104" i="46"/>
  <c r="Z104" i="44"/>
  <c r="AH104" i="46"/>
  <c r="AH104" i="44"/>
  <c r="AX104" i="46"/>
  <c r="AX104" i="44"/>
  <c r="BF104" i="46"/>
  <c r="BF104" i="44"/>
  <c r="BN104" i="46"/>
  <c r="BN104" i="44"/>
  <c r="E105" i="46"/>
  <c r="E105" i="44"/>
  <c r="M105" i="46"/>
  <c r="M105" i="44"/>
  <c r="U105" i="46"/>
  <c r="U105" i="44"/>
  <c r="AC105" i="46"/>
  <c r="AC105" i="44"/>
  <c r="AK105" i="46"/>
  <c r="AK105" i="44"/>
  <c r="AS105" i="46"/>
  <c r="AS105" i="44"/>
  <c r="BA105" i="46"/>
  <c r="BA105" i="44"/>
  <c r="BQ105" i="46"/>
  <c r="BQ105" i="44"/>
  <c r="G106" i="46"/>
  <c r="G106" i="44"/>
  <c r="O106" i="46"/>
  <c r="O106" i="44"/>
  <c r="W106" i="46"/>
  <c r="W106" i="44"/>
  <c r="AE106" i="46"/>
  <c r="AE106" i="44"/>
  <c r="AM106" i="46"/>
  <c r="AM106" i="44"/>
  <c r="AU106" i="46"/>
  <c r="AU106" i="44"/>
  <c r="BC106" i="46"/>
  <c r="BC106" i="44"/>
  <c r="BK106" i="46"/>
  <c r="BK106" i="44"/>
  <c r="K107" i="46"/>
  <c r="K107" i="44"/>
  <c r="S107" i="46"/>
  <c r="S107" i="44"/>
  <c r="AA107" i="46"/>
  <c r="AA107" i="44"/>
  <c r="AI107" i="46"/>
  <c r="AI107" i="44"/>
  <c r="AQ107" i="46"/>
  <c r="AQ107" i="44"/>
  <c r="AY107" i="46"/>
  <c r="AY107" i="44"/>
  <c r="BG107" i="46"/>
  <c r="BG107" i="44"/>
  <c r="BO107" i="46"/>
  <c r="BO107" i="44"/>
  <c r="G108" i="46"/>
  <c r="G108" i="44"/>
  <c r="O108" i="46"/>
  <c r="O108" i="44"/>
  <c r="W108" i="46"/>
  <c r="W108" i="44"/>
  <c r="AE108" i="46"/>
  <c r="AE108" i="44"/>
  <c r="AM108" i="46"/>
  <c r="AM108" i="44"/>
  <c r="AU108" i="46"/>
  <c r="AU108" i="44"/>
  <c r="BC108" i="46"/>
  <c r="BC108" i="44"/>
  <c r="BK108" i="46"/>
  <c r="BK108" i="44"/>
  <c r="I109" i="46"/>
  <c r="I109" i="44"/>
  <c r="Q109" i="46"/>
  <c r="Q109" i="44"/>
  <c r="Y109" i="46"/>
  <c r="Y109" i="44"/>
  <c r="AG109" i="46"/>
  <c r="AG109" i="44"/>
  <c r="AO109" i="46"/>
  <c r="AO109" i="44"/>
  <c r="AW109" i="46"/>
  <c r="AW109" i="44"/>
  <c r="BE109" i="46"/>
  <c r="BE109" i="44"/>
  <c r="BM109" i="46"/>
  <c r="BM109" i="44"/>
  <c r="E110" i="46"/>
  <c r="E110" i="44"/>
  <c r="M110" i="46"/>
  <c r="M110" i="44"/>
  <c r="U110" i="46"/>
  <c r="U110" i="44"/>
  <c r="AC110" i="46"/>
  <c r="AC110" i="44"/>
  <c r="AK110" i="46"/>
  <c r="AK110" i="44"/>
  <c r="AS110" i="46"/>
  <c r="AS110" i="44"/>
  <c r="BA110" i="46"/>
  <c r="BA110" i="44"/>
  <c r="BI110" i="46"/>
  <c r="BI110" i="44"/>
  <c r="BQ110" i="46"/>
  <c r="BQ110" i="44"/>
  <c r="I111" i="46"/>
  <c r="I111" i="44"/>
  <c r="Q111" i="46"/>
  <c r="Q111" i="44"/>
  <c r="Y111" i="46"/>
  <c r="Y111" i="44"/>
  <c r="AG111" i="46"/>
  <c r="AG111" i="44"/>
  <c r="AO111" i="46"/>
  <c r="AO111" i="44"/>
  <c r="AW111" i="46"/>
  <c r="AW111" i="44"/>
  <c r="BE111" i="46"/>
  <c r="BE111" i="44"/>
  <c r="BM111" i="46"/>
  <c r="BM111" i="44"/>
  <c r="E112" i="46"/>
  <c r="E112" i="44"/>
  <c r="M112" i="46"/>
  <c r="M112" i="44"/>
  <c r="U112" i="46"/>
  <c r="U112" i="44"/>
  <c r="AC112" i="46"/>
  <c r="AC112" i="44"/>
  <c r="AK112" i="46"/>
  <c r="AK112" i="44"/>
  <c r="AS112" i="46"/>
  <c r="AS112" i="44"/>
  <c r="BA112" i="46"/>
  <c r="BA112" i="44"/>
  <c r="BI112" i="46"/>
  <c r="BI112" i="44"/>
  <c r="BQ112" i="46"/>
  <c r="BQ112" i="44"/>
  <c r="I113" i="46"/>
  <c r="I113" i="44"/>
  <c r="Q113" i="46"/>
  <c r="Q113" i="44"/>
  <c r="Y113" i="46"/>
  <c r="Y113" i="44"/>
  <c r="AG113" i="46"/>
  <c r="AG113" i="44"/>
  <c r="AO113" i="46"/>
  <c r="AO113" i="44"/>
  <c r="AW113" i="46"/>
  <c r="AW113" i="44"/>
  <c r="BE113" i="46"/>
  <c r="BE113" i="44"/>
  <c r="BM113" i="46"/>
  <c r="BM113" i="44"/>
  <c r="E114" i="46"/>
  <c r="E114" i="44"/>
  <c r="U114" i="46"/>
  <c r="U114" i="44"/>
  <c r="AC114" i="46"/>
  <c r="AC114" i="44"/>
  <c r="AK114" i="46"/>
  <c r="AK114" i="44"/>
  <c r="AS114" i="46"/>
  <c r="AS114" i="44"/>
  <c r="BA114" i="46"/>
  <c r="BA114" i="44"/>
  <c r="BI114" i="46"/>
  <c r="BI114" i="44"/>
  <c r="BQ114" i="46"/>
  <c r="BQ114" i="44"/>
  <c r="I115" i="46"/>
  <c r="I115" i="44"/>
  <c r="Q115" i="46"/>
  <c r="Q115" i="44"/>
  <c r="Y115" i="46"/>
  <c r="Y115" i="44"/>
  <c r="AG115" i="46"/>
  <c r="AG115" i="44"/>
  <c r="AO115" i="46"/>
  <c r="AO115" i="44"/>
  <c r="AW115" i="46"/>
  <c r="AW115" i="44"/>
  <c r="BE115" i="46"/>
  <c r="BE115" i="44"/>
  <c r="BM115" i="46"/>
  <c r="BM115" i="44"/>
  <c r="D116" i="46"/>
  <c r="D116" i="44"/>
  <c r="L116" i="46"/>
  <c r="L116" i="44"/>
  <c r="T116" i="46"/>
  <c r="T116" i="44"/>
  <c r="AB116" i="46"/>
  <c r="AB116" i="44"/>
  <c r="AJ116" i="46"/>
  <c r="AJ116" i="44"/>
  <c r="AR116" i="46"/>
  <c r="AR116" i="44"/>
  <c r="AZ116" i="46"/>
  <c r="AZ116" i="44"/>
  <c r="BH116" i="46"/>
  <c r="BH116" i="44"/>
  <c r="BP116" i="46"/>
  <c r="BP116" i="44"/>
  <c r="D118" i="46"/>
  <c r="D118" i="44"/>
  <c r="L118" i="46"/>
  <c r="L118" i="44"/>
  <c r="T118" i="46"/>
  <c r="T118" i="44"/>
  <c r="AB118" i="46"/>
  <c r="AB118" i="44"/>
  <c r="AJ118" i="46"/>
  <c r="AJ118" i="44"/>
  <c r="AR118" i="46"/>
  <c r="AR118" i="44"/>
  <c r="AZ118" i="46"/>
  <c r="AZ118" i="44"/>
  <c r="BH118" i="46"/>
  <c r="BH118" i="44"/>
  <c r="BP118" i="46"/>
  <c r="BP118" i="44"/>
  <c r="F119" i="46"/>
  <c r="F119" i="44"/>
  <c r="N119" i="46"/>
  <c r="N119" i="44"/>
  <c r="V119" i="46"/>
  <c r="V119" i="44"/>
  <c r="AD119" i="46"/>
  <c r="AD119" i="44"/>
  <c r="AL119" i="46"/>
  <c r="AL119" i="44"/>
  <c r="AT119" i="46"/>
  <c r="AT119" i="44"/>
  <c r="BB119" i="46"/>
  <c r="BB119" i="44"/>
  <c r="BJ119" i="46"/>
  <c r="BJ119" i="44"/>
  <c r="I120" i="46"/>
  <c r="I120" i="44"/>
  <c r="Q120" i="46"/>
  <c r="Q120" i="44"/>
  <c r="Y120" i="46"/>
  <c r="Y120" i="44"/>
  <c r="AG120" i="46"/>
  <c r="AG120" i="44"/>
  <c r="AO120" i="46"/>
  <c r="AO120" i="44"/>
  <c r="AW120" i="46"/>
  <c r="AW120" i="44"/>
  <c r="BE120" i="46"/>
  <c r="BE120" i="44"/>
  <c r="BM120" i="46"/>
  <c r="BM120" i="44"/>
  <c r="E121" i="46"/>
  <c r="E121" i="44"/>
  <c r="P21" i="46"/>
  <c r="P21" i="44"/>
  <c r="BD21" i="46"/>
  <c r="BD21" i="44"/>
  <c r="T22" i="46"/>
  <c r="T22" i="44"/>
  <c r="AZ22" i="46"/>
  <c r="AZ22" i="44"/>
  <c r="O23" i="46"/>
  <c r="O23" i="44"/>
  <c r="AM23" i="46"/>
  <c r="AM23" i="44"/>
  <c r="AI24" i="46"/>
  <c r="AI24" i="44"/>
  <c r="BO24" i="46"/>
  <c r="BO24" i="44"/>
  <c r="AT25" i="46"/>
  <c r="AT25" i="44"/>
  <c r="BJ25" i="46"/>
  <c r="BJ25" i="44"/>
  <c r="AP32" i="46"/>
  <c r="AP32" i="44"/>
  <c r="H33" i="46"/>
  <c r="H33" i="44"/>
  <c r="AN33" i="46"/>
  <c r="AN33" i="44"/>
  <c r="BD33" i="46"/>
  <c r="BD33" i="44"/>
  <c r="T34" i="46"/>
  <c r="T34" i="44"/>
  <c r="AJ34" i="46"/>
  <c r="AJ34" i="44"/>
  <c r="G35" i="46"/>
  <c r="G35" i="44"/>
  <c r="AU35" i="46"/>
  <c r="AU35" i="44"/>
  <c r="S36" i="46"/>
  <c r="S36" i="44"/>
  <c r="AI36" i="46"/>
  <c r="AI36" i="44"/>
  <c r="N37" i="46"/>
  <c r="N37" i="44"/>
  <c r="BJ37" i="46"/>
  <c r="BJ37" i="44"/>
  <c r="AI41" i="46"/>
  <c r="AI41" i="44"/>
  <c r="M42" i="46"/>
  <c r="M42" i="44"/>
  <c r="W45" i="46"/>
  <c r="W45" i="44"/>
  <c r="BC45" i="46"/>
  <c r="BC45" i="44"/>
  <c r="S46" i="46"/>
  <c r="S46" i="44"/>
  <c r="AY46" i="46"/>
  <c r="AY46" i="44"/>
  <c r="R48" i="46"/>
  <c r="R48" i="44"/>
  <c r="BN48" i="46"/>
  <c r="BN48" i="44"/>
  <c r="AK51" i="46"/>
  <c r="AK51" i="44"/>
  <c r="AJ54" i="46"/>
  <c r="AJ54" i="44"/>
  <c r="H55" i="46"/>
  <c r="H55" i="44"/>
  <c r="AN55" i="46"/>
  <c r="AN55" i="44"/>
  <c r="T60" i="46"/>
  <c r="T60" i="44"/>
  <c r="AJ60" i="46"/>
  <c r="AJ60" i="44"/>
  <c r="AZ60" i="46"/>
  <c r="AZ60" i="44"/>
  <c r="BP60" i="46"/>
  <c r="BP60" i="44"/>
  <c r="P61" i="46"/>
  <c r="P61" i="44"/>
  <c r="AF61" i="46"/>
  <c r="AF61" i="44"/>
  <c r="BL61" i="46"/>
  <c r="BL61" i="44"/>
  <c r="A19" i="44"/>
  <c r="A72" i="44"/>
  <c r="AB7" i="44"/>
  <c r="BP7" i="44"/>
  <c r="BE8" i="44"/>
  <c r="AT9" i="44"/>
  <c r="AI10" i="44"/>
  <c r="O11" i="44"/>
  <c r="AO12" i="44"/>
  <c r="AC13" i="44"/>
  <c r="I14" i="44"/>
  <c r="AZ15" i="44"/>
  <c r="J17" i="44"/>
  <c r="R17" i="44"/>
  <c r="Z17" i="44"/>
  <c r="AH17" i="44"/>
  <c r="AP17" i="44"/>
  <c r="AX17" i="44"/>
  <c r="BF17" i="44"/>
  <c r="BN17" i="44"/>
  <c r="AL18" i="44"/>
  <c r="AN21" i="44"/>
  <c r="F29" i="44"/>
  <c r="AE40" i="44"/>
  <c r="AI46" i="44"/>
  <c r="U51" i="44"/>
  <c r="AY53" i="44"/>
  <c r="AI56" i="44"/>
  <c r="AY100" i="44"/>
  <c r="BI105" i="44"/>
  <c r="BB25" i="46"/>
  <c r="BB25" i="44"/>
  <c r="D27" i="46"/>
  <c r="D27" i="44"/>
  <c r="T27" i="46"/>
  <c r="T27" i="44"/>
  <c r="AZ27" i="46"/>
  <c r="AZ27" i="44"/>
  <c r="X28" i="46"/>
  <c r="X28" i="44"/>
  <c r="BL28" i="46"/>
  <c r="BL28" i="44"/>
  <c r="AD29" i="46"/>
  <c r="AD29" i="44"/>
  <c r="AZ34" i="46"/>
  <c r="AZ34" i="44"/>
  <c r="R38" i="46"/>
  <c r="R38" i="44"/>
  <c r="AX38" i="46"/>
  <c r="AX38" i="44"/>
  <c r="BA42" i="46"/>
  <c r="BA42" i="44"/>
  <c r="AA46" i="46"/>
  <c r="AA46" i="44"/>
  <c r="BG46" i="46"/>
  <c r="BG46" i="44"/>
  <c r="Z48" i="46"/>
  <c r="Z48" i="44"/>
  <c r="E49" i="46"/>
  <c r="E49" i="44"/>
  <c r="BI49" i="46"/>
  <c r="BI49" i="44"/>
  <c r="AE52" i="46"/>
  <c r="AE52" i="44"/>
  <c r="BK52" i="46"/>
  <c r="BK52" i="44"/>
  <c r="S53" i="46"/>
  <c r="S53" i="44"/>
  <c r="AI53" i="46"/>
  <c r="AI53" i="44"/>
  <c r="BO53" i="46"/>
  <c r="BO53" i="44"/>
  <c r="AZ54" i="46"/>
  <c r="AZ54" i="44"/>
  <c r="BO56" i="46"/>
  <c r="BO56" i="44"/>
  <c r="AU57" i="46"/>
  <c r="AU57" i="44"/>
  <c r="AC58" i="46"/>
  <c r="AC58" i="44"/>
  <c r="BG69" i="46"/>
  <c r="BG69" i="44"/>
  <c r="A32" i="44"/>
  <c r="C26" i="46"/>
  <c r="C26" i="44" s="1"/>
  <c r="AW8" i="44"/>
  <c r="AL9" i="44"/>
  <c r="AA10" i="44"/>
  <c r="G11" i="44"/>
  <c r="AG12" i="44"/>
  <c r="U13" i="44"/>
  <c r="BM14" i="44"/>
  <c r="AR15" i="44"/>
  <c r="AD18" i="44"/>
  <c r="AW19" i="44"/>
  <c r="BK23" i="44"/>
  <c r="V25" i="44"/>
  <c r="AJ27" i="44"/>
  <c r="N31" i="44"/>
  <c r="W40" i="44"/>
  <c r="AP48" i="44"/>
  <c r="BM50" i="44"/>
  <c r="BP54" i="44"/>
  <c r="AA56" i="44"/>
  <c r="BQ58" i="44"/>
  <c r="BI82" i="44"/>
  <c r="BG87" i="44"/>
  <c r="BP22" i="46"/>
  <c r="BP22" i="44"/>
  <c r="AE23" i="46"/>
  <c r="AE23" i="44"/>
  <c r="BC23" i="46"/>
  <c r="BC23" i="44"/>
  <c r="K24" i="46"/>
  <c r="K24" i="44"/>
  <c r="BG24" i="46"/>
  <c r="BG24" i="44"/>
  <c r="AL25" i="46"/>
  <c r="AL25" i="44"/>
  <c r="BD28" i="46"/>
  <c r="BD28" i="44"/>
  <c r="N29" i="46"/>
  <c r="N29" i="44"/>
  <c r="AL29" i="46"/>
  <c r="AL29" i="44"/>
  <c r="AM35" i="46"/>
  <c r="AM35" i="44"/>
  <c r="K36" i="46"/>
  <c r="K36" i="44"/>
  <c r="BO36" i="46"/>
  <c r="BO36" i="44"/>
  <c r="AP38" i="46"/>
  <c r="AP38" i="44"/>
  <c r="BN38" i="46"/>
  <c r="BN38" i="44"/>
  <c r="BC40" i="46"/>
  <c r="BC40" i="44"/>
  <c r="AA41" i="46"/>
  <c r="AA41" i="44"/>
  <c r="BG41" i="46"/>
  <c r="BG41" i="44"/>
  <c r="AK42" i="46"/>
  <c r="AK42" i="44"/>
  <c r="Y43" i="46"/>
  <c r="Y43" i="44"/>
  <c r="AS49" i="46"/>
  <c r="AS49" i="44"/>
  <c r="Q50" i="46"/>
  <c r="Q50" i="44"/>
  <c r="AG50" i="46"/>
  <c r="AG50" i="44"/>
  <c r="AW50" i="46"/>
  <c r="AW50" i="44"/>
  <c r="E51" i="46"/>
  <c r="E51" i="44"/>
  <c r="BQ51" i="46"/>
  <c r="BQ51" i="44"/>
  <c r="BH54" i="46"/>
  <c r="BH54" i="44"/>
  <c r="X55" i="46"/>
  <c r="X55" i="44"/>
  <c r="AV55" i="46"/>
  <c r="AV55" i="44"/>
  <c r="AY56" i="46"/>
  <c r="AY56" i="44"/>
  <c r="AE57" i="46"/>
  <c r="AE57" i="44"/>
  <c r="BI58" i="46"/>
  <c r="BI58" i="44"/>
  <c r="S69" i="46"/>
  <c r="S69" i="44"/>
  <c r="C63" i="46"/>
  <c r="C63" i="44" s="1"/>
  <c r="C72" i="46"/>
  <c r="C72" i="44" s="1"/>
  <c r="T7" i="44"/>
  <c r="BH7" i="44"/>
  <c r="AO8" i="44"/>
  <c r="AD9" i="44"/>
  <c r="S10" i="44"/>
  <c r="BK11" i="44"/>
  <c r="Y12" i="44"/>
  <c r="M13" i="44"/>
  <c r="BE14" i="44"/>
  <c r="AJ15" i="44"/>
  <c r="F16" i="44"/>
  <c r="N16" i="44"/>
  <c r="V16" i="44"/>
  <c r="AD16" i="44"/>
  <c r="AL16" i="44"/>
  <c r="AT16" i="44"/>
  <c r="BB16" i="44"/>
  <c r="BJ16" i="44"/>
  <c r="V18" i="44"/>
  <c r="AJ22" i="44"/>
  <c r="N25" i="44"/>
  <c r="AB27" i="44"/>
  <c r="BB29" i="44"/>
  <c r="E39" i="44"/>
  <c r="M39" i="44"/>
  <c r="U39" i="44"/>
  <c r="AC39" i="44"/>
  <c r="AK39" i="44"/>
  <c r="AS39" i="44"/>
  <c r="BA39" i="44"/>
  <c r="BI39" i="44"/>
  <c r="BQ39" i="44"/>
  <c r="AH48" i="44"/>
  <c r="BE50" i="44"/>
  <c r="O52" i="44"/>
  <c r="BL55" i="44"/>
  <c r="BE84" i="44"/>
  <c r="F18" i="46"/>
  <c r="F18" i="44"/>
  <c r="AO19" i="46"/>
  <c r="AO19" i="44"/>
  <c r="BE19" i="46"/>
  <c r="BE19" i="44"/>
  <c r="H21" i="46"/>
  <c r="H21" i="44"/>
  <c r="X21" i="46"/>
  <c r="X21" i="44"/>
  <c r="BL21" i="46"/>
  <c r="BL21" i="44"/>
  <c r="AR22" i="46"/>
  <c r="AR22" i="44"/>
  <c r="L27" i="46"/>
  <c r="L27" i="44"/>
  <c r="AR27" i="46"/>
  <c r="AR27" i="44"/>
  <c r="AL31" i="46"/>
  <c r="AL31" i="44"/>
  <c r="R32" i="46"/>
  <c r="R32" i="44"/>
  <c r="BN32" i="46"/>
  <c r="BN32" i="44"/>
  <c r="AB34" i="46"/>
  <c r="AB34" i="44"/>
  <c r="AR34" i="46"/>
  <c r="AR34" i="44"/>
  <c r="O35" i="46"/>
  <c r="O35" i="44"/>
  <c r="BK35" i="46"/>
  <c r="BK35" i="44"/>
  <c r="AY36" i="46"/>
  <c r="AY36" i="44"/>
  <c r="O40" i="46"/>
  <c r="O40" i="44"/>
  <c r="AU40" i="46"/>
  <c r="AU40" i="44"/>
  <c r="S41" i="46"/>
  <c r="S41" i="44"/>
  <c r="AY41" i="46"/>
  <c r="AY41" i="44"/>
  <c r="AC42" i="46"/>
  <c r="AC42" i="44"/>
  <c r="BQ42" i="46"/>
  <c r="BQ42" i="44"/>
  <c r="AO43" i="46"/>
  <c r="AO43" i="44"/>
  <c r="AU45" i="46"/>
  <c r="AU45" i="44"/>
  <c r="BQ49" i="46"/>
  <c r="BQ49" i="44"/>
  <c r="AR54" i="46"/>
  <c r="AR54" i="44"/>
  <c r="AF55" i="46"/>
  <c r="AF55" i="44"/>
  <c r="BK57" i="46"/>
  <c r="BK57" i="44"/>
  <c r="AK58" i="46"/>
  <c r="AK58" i="44"/>
  <c r="AQ69" i="46"/>
  <c r="AQ69" i="44"/>
  <c r="C17" i="46"/>
  <c r="C17" i="44" s="1"/>
  <c r="C30" i="46"/>
  <c r="C30" i="44" s="1"/>
  <c r="AG8" i="44"/>
  <c r="V9" i="44"/>
  <c r="K10" i="44"/>
  <c r="BC11" i="44"/>
  <c r="Q12" i="44"/>
  <c r="E13" i="44"/>
  <c r="BQ13" i="44"/>
  <c r="AW14" i="44"/>
  <c r="AB15" i="44"/>
  <c r="N18" i="44"/>
  <c r="D20" i="44"/>
  <c r="L20" i="44"/>
  <c r="T20" i="44"/>
  <c r="AB20" i="44"/>
  <c r="AJ20" i="44"/>
  <c r="AR20" i="44"/>
  <c r="AZ20" i="44"/>
  <c r="BH20" i="44"/>
  <c r="BP20" i="44"/>
  <c r="AB22" i="44"/>
  <c r="D34" i="44"/>
  <c r="AE35" i="44"/>
  <c r="AQ36" i="44"/>
  <c r="AW43" i="44"/>
  <c r="BK45" i="44"/>
  <c r="G52" i="44"/>
  <c r="BD55" i="44"/>
  <c r="AF21" i="46"/>
  <c r="AF21" i="44"/>
  <c r="AA24" i="46"/>
  <c r="AA24" i="44"/>
  <c r="BH27" i="46"/>
  <c r="BH27" i="44"/>
  <c r="AV28" i="46"/>
  <c r="AV28" i="44"/>
  <c r="F31" i="46"/>
  <c r="F31" i="44"/>
  <c r="AT31" i="46"/>
  <c r="AT31" i="44"/>
  <c r="AH32" i="46"/>
  <c r="AH32" i="44"/>
  <c r="X33" i="46"/>
  <c r="X33" i="44"/>
  <c r="BC35" i="46"/>
  <c r="BC35" i="44"/>
  <c r="BG36" i="46"/>
  <c r="BG36" i="44"/>
  <c r="AM40" i="46"/>
  <c r="AM40" i="44"/>
  <c r="BE43" i="46"/>
  <c r="BE43" i="44"/>
  <c r="BO46" i="46"/>
  <c r="BO46" i="44"/>
  <c r="AC49" i="46"/>
  <c r="AC49" i="44"/>
  <c r="I50" i="46"/>
  <c r="I50" i="44"/>
  <c r="Y50" i="46"/>
  <c r="Y50" i="44"/>
  <c r="AO50" i="46"/>
  <c r="AO50" i="44"/>
  <c r="M51" i="46"/>
  <c r="M51" i="44"/>
  <c r="AS51" i="46"/>
  <c r="AS51" i="44"/>
  <c r="AM52" i="46"/>
  <c r="AM52" i="44"/>
  <c r="AQ56" i="46"/>
  <c r="AQ56" i="44"/>
  <c r="W57" i="46"/>
  <c r="W57" i="44"/>
  <c r="BC57" i="46"/>
  <c r="BC57" i="44"/>
  <c r="AS58" i="46"/>
  <c r="AS58" i="44"/>
  <c r="AI69" i="46"/>
  <c r="AI69" i="44"/>
  <c r="A26" i="44"/>
  <c r="A38" i="44"/>
  <c r="C19" i="46"/>
  <c r="C19" i="44" s="1"/>
  <c r="C38" i="46"/>
  <c r="C38" i="44" s="1"/>
  <c r="L7" i="44"/>
  <c r="AZ7" i="44"/>
  <c r="Y8" i="44"/>
  <c r="N9" i="44"/>
  <c r="BO10" i="44"/>
  <c r="AU11" i="44"/>
  <c r="I12" i="44"/>
  <c r="BI13" i="44"/>
  <c r="AO14" i="44"/>
  <c r="T15" i="44"/>
  <c r="AG19" i="44"/>
  <c r="AY24" i="44"/>
  <c r="J26" i="44"/>
  <c r="R26" i="44"/>
  <c r="Z26" i="44"/>
  <c r="AH26" i="44"/>
  <c r="AP26" i="44"/>
  <c r="AX26" i="44"/>
  <c r="BF26" i="44"/>
  <c r="BN26" i="44"/>
  <c r="W35" i="44"/>
  <c r="AT37" i="44"/>
  <c r="K41" i="44"/>
  <c r="U42" i="44"/>
  <c r="O57" i="44"/>
  <c r="AM77" i="44"/>
  <c r="T98" i="44"/>
  <c r="D22" i="46"/>
  <c r="D22" i="44"/>
  <c r="BH22" i="46"/>
  <c r="BH22" i="44"/>
  <c r="W23" i="46"/>
  <c r="W23" i="44"/>
  <c r="AU23" i="46"/>
  <c r="AU23" i="44"/>
  <c r="S24" i="46"/>
  <c r="S24" i="44"/>
  <c r="BP27" i="46"/>
  <c r="BP27" i="44"/>
  <c r="AN28" i="46"/>
  <c r="AN28" i="44"/>
  <c r="BJ31" i="46"/>
  <c r="BJ31" i="44"/>
  <c r="AX32" i="46"/>
  <c r="AX32" i="44"/>
  <c r="AF33" i="46"/>
  <c r="AF33" i="44"/>
  <c r="AA36" i="46"/>
  <c r="AA36" i="44"/>
  <c r="F37" i="46"/>
  <c r="F37" i="44"/>
  <c r="AD37" i="46"/>
  <c r="AD37" i="44"/>
  <c r="J38" i="46"/>
  <c r="J38" i="44"/>
  <c r="BF38" i="46"/>
  <c r="BF38" i="44"/>
  <c r="G40" i="46"/>
  <c r="G40" i="44"/>
  <c r="BK40" i="46"/>
  <c r="BK40" i="44"/>
  <c r="J48" i="46"/>
  <c r="J48" i="44"/>
  <c r="AX48" i="46"/>
  <c r="AX48" i="44"/>
  <c r="BA49" i="46"/>
  <c r="BA49" i="44"/>
  <c r="W52" i="46"/>
  <c r="W52" i="44"/>
  <c r="BC52" i="46"/>
  <c r="BC52" i="44"/>
  <c r="K53" i="46"/>
  <c r="K53" i="44"/>
  <c r="AQ53" i="46"/>
  <c r="AQ53" i="44"/>
  <c r="T54" i="46"/>
  <c r="T54" i="44"/>
  <c r="S56" i="46"/>
  <c r="S56" i="44"/>
  <c r="BG56" i="46"/>
  <c r="BG56" i="44"/>
  <c r="AM57" i="46"/>
  <c r="AM57" i="44"/>
  <c r="U58" i="46"/>
  <c r="U58" i="44"/>
  <c r="A30" i="44"/>
  <c r="C10" i="46"/>
  <c r="C10" i="44" s="1"/>
  <c r="C32" i="46"/>
  <c r="C32" i="44" s="1"/>
  <c r="C48" i="46"/>
  <c r="C48" i="44" s="1"/>
  <c r="AR7" i="44"/>
  <c r="Q8" i="44"/>
  <c r="F9" i="44"/>
  <c r="BG10" i="44"/>
  <c r="AM11" i="44"/>
  <c r="BM12" i="44"/>
  <c r="BA13" i="44"/>
  <c r="AG14" i="44"/>
  <c r="L15" i="44"/>
  <c r="BJ18" i="44"/>
  <c r="Y19" i="44"/>
  <c r="AQ24" i="44"/>
  <c r="P28" i="44"/>
  <c r="BB31" i="44"/>
  <c r="BP34" i="44"/>
  <c r="AL37" i="44"/>
  <c r="U49" i="44"/>
  <c r="BA51" i="44"/>
  <c r="G57" i="44"/>
  <c r="M121" i="46"/>
  <c r="M121" i="44"/>
  <c r="U121" i="46"/>
  <c r="U121" i="44"/>
  <c r="AC121" i="46"/>
  <c r="AC121" i="44"/>
  <c r="AK121" i="46"/>
  <c r="AK121" i="44"/>
  <c r="AS121" i="46"/>
  <c r="AS121" i="44"/>
  <c r="BA121" i="46"/>
  <c r="BA121" i="44"/>
  <c r="BI121" i="46"/>
  <c r="BI121" i="44"/>
  <c r="I122" i="46"/>
  <c r="I122" i="44"/>
  <c r="Q122" i="46"/>
  <c r="Q122" i="44"/>
  <c r="Y122" i="46"/>
  <c r="Y122" i="44"/>
  <c r="AO122" i="46"/>
  <c r="AO122" i="44"/>
  <c r="AW122" i="46"/>
  <c r="AW122" i="44"/>
  <c r="BE122" i="46"/>
  <c r="BE122" i="44"/>
  <c r="BM122" i="46"/>
  <c r="BM122" i="44"/>
  <c r="J123" i="46"/>
  <c r="J123" i="44"/>
  <c r="R123" i="46"/>
  <c r="R123" i="44"/>
  <c r="Z123" i="46"/>
  <c r="Z123" i="44"/>
  <c r="AH123" i="46"/>
  <c r="AH123" i="44"/>
  <c r="AP123" i="46"/>
  <c r="AP123" i="44"/>
  <c r="AX123" i="46"/>
  <c r="AX123" i="44"/>
  <c r="F124" i="46"/>
  <c r="F124" i="44"/>
  <c r="N124" i="46"/>
  <c r="N124" i="44"/>
  <c r="V124" i="46"/>
  <c r="V124" i="44"/>
  <c r="AD124" i="46"/>
  <c r="AD124" i="44"/>
  <c r="AL124" i="46"/>
  <c r="AL124" i="44"/>
  <c r="AT124" i="46"/>
  <c r="AT124" i="44"/>
  <c r="BB124" i="46"/>
  <c r="BB124" i="44"/>
  <c r="J125" i="46"/>
  <c r="J125" i="44"/>
  <c r="R125" i="46"/>
  <c r="R125" i="44"/>
  <c r="Z125" i="46"/>
  <c r="Z125" i="44"/>
  <c r="AH125" i="46"/>
  <c r="AH125" i="44"/>
  <c r="AP125" i="46"/>
  <c r="AP125" i="44"/>
  <c r="AX125" i="46"/>
  <c r="AX125" i="44"/>
  <c r="BF125" i="46"/>
  <c r="BF125" i="44"/>
  <c r="F126" i="46"/>
  <c r="F126" i="44"/>
  <c r="N126" i="46"/>
  <c r="N126" i="44"/>
  <c r="V126" i="46"/>
  <c r="V126" i="44"/>
  <c r="AD126" i="46"/>
  <c r="AD126" i="44"/>
  <c r="AL126" i="46"/>
  <c r="AL126" i="44"/>
  <c r="AT126" i="46"/>
  <c r="AT126" i="44"/>
  <c r="BB126" i="46"/>
  <c r="BB126" i="44"/>
  <c r="BJ126" i="46"/>
  <c r="BJ126" i="44"/>
  <c r="J127" i="46"/>
  <c r="J127" i="44"/>
  <c r="R127" i="46"/>
  <c r="R127" i="44"/>
  <c r="Z127" i="46"/>
  <c r="Z127" i="44"/>
  <c r="AH127" i="46"/>
  <c r="AH127" i="44"/>
  <c r="AP127" i="46"/>
  <c r="AP127" i="44"/>
  <c r="AX127" i="46"/>
  <c r="AX127" i="44"/>
  <c r="BF127" i="46"/>
  <c r="BF127" i="44"/>
  <c r="BN127" i="46"/>
  <c r="BN127" i="44"/>
  <c r="F128" i="46"/>
  <c r="F128" i="44"/>
  <c r="N128" i="46"/>
  <c r="N128" i="44"/>
  <c r="V128" i="46"/>
  <c r="V128" i="44"/>
  <c r="AD128" i="46"/>
  <c r="AD128" i="44"/>
  <c r="AL128" i="46"/>
  <c r="AL128" i="44"/>
  <c r="BB128" i="46"/>
  <c r="BB128" i="44"/>
  <c r="BJ128" i="46"/>
  <c r="BJ128" i="44"/>
  <c r="D129" i="46"/>
  <c r="D129" i="44"/>
  <c r="L129" i="46"/>
  <c r="L129" i="44"/>
  <c r="AB129" i="46"/>
  <c r="AB129" i="44"/>
  <c r="AJ129" i="46"/>
  <c r="AJ129" i="44"/>
  <c r="AR129" i="46"/>
  <c r="AR129" i="44"/>
  <c r="AZ129" i="46"/>
  <c r="AZ129" i="44"/>
  <c r="BH129" i="46"/>
  <c r="BH129" i="44"/>
  <c r="BP129" i="46"/>
  <c r="BP129" i="44"/>
  <c r="H130" i="46"/>
  <c r="H130" i="44"/>
  <c r="P130" i="46"/>
  <c r="P130" i="44"/>
  <c r="X130" i="46"/>
  <c r="X130" i="44"/>
  <c r="AF130" i="46"/>
  <c r="AF130" i="44"/>
  <c r="AN130" i="46"/>
  <c r="AN130" i="44"/>
  <c r="AV130" i="46"/>
  <c r="AV130" i="44"/>
  <c r="BD130" i="46"/>
  <c r="BD130" i="44"/>
  <c r="BL130" i="46"/>
  <c r="BL130" i="44"/>
  <c r="K131" i="46"/>
  <c r="K131" i="44"/>
  <c r="S131" i="46"/>
  <c r="S131" i="44"/>
  <c r="AA131" i="46"/>
  <c r="AA131" i="44"/>
  <c r="AI131" i="46"/>
  <c r="AI131" i="44"/>
  <c r="AQ131" i="46"/>
  <c r="AQ131" i="44"/>
  <c r="AY131" i="46"/>
  <c r="AY131" i="44"/>
  <c r="BO131" i="46"/>
  <c r="BO131" i="44"/>
  <c r="G132" i="46"/>
  <c r="G132" i="44"/>
  <c r="O132" i="46"/>
  <c r="O132" i="44"/>
  <c r="W132" i="46"/>
  <c r="W132" i="44"/>
  <c r="AE132" i="46"/>
  <c r="AE132" i="44"/>
  <c r="AM132" i="46"/>
  <c r="AM132" i="44"/>
  <c r="AU132" i="46"/>
  <c r="AU132" i="44"/>
  <c r="BC132" i="46"/>
  <c r="BC132" i="44"/>
  <c r="BK132" i="46"/>
  <c r="BK132" i="44"/>
  <c r="K133" i="46"/>
  <c r="K133" i="44"/>
  <c r="S133" i="46"/>
  <c r="S133" i="44"/>
  <c r="AA133" i="46"/>
  <c r="AA133" i="44"/>
  <c r="AI133" i="46"/>
  <c r="AI133" i="44"/>
  <c r="AQ133" i="46"/>
  <c r="AQ133" i="44"/>
  <c r="AY133" i="46"/>
  <c r="AY133" i="44"/>
  <c r="BG133" i="46"/>
  <c r="BG133" i="44"/>
  <c r="BO133" i="46"/>
  <c r="BO133" i="44"/>
  <c r="D134" i="46"/>
  <c r="D134" i="44"/>
  <c r="L134" i="46"/>
  <c r="L134" i="44"/>
  <c r="T134" i="46"/>
  <c r="T134" i="44"/>
  <c r="AB134" i="46"/>
  <c r="AB134" i="44"/>
  <c r="AJ134" i="46"/>
  <c r="AJ134" i="44"/>
  <c r="AR134" i="46"/>
  <c r="AR134" i="44"/>
  <c r="AZ134" i="46"/>
  <c r="AZ134" i="44"/>
  <c r="BH134" i="46"/>
  <c r="BH134" i="44"/>
  <c r="BP134" i="46"/>
  <c r="BP134" i="44"/>
  <c r="E135" i="46"/>
  <c r="E135" i="44"/>
  <c r="M135" i="46"/>
  <c r="M135" i="44"/>
  <c r="U135" i="46"/>
  <c r="U135" i="44"/>
  <c r="AC135" i="46"/>
  <c r="AC135" i="44"/>
  <c r="AK135" i="46"/>
  <c r="AK135" i="44"/>
  <c r="AS135" i="46"/>
  <c r="AS135" i="44"/>
  <c r="BA135" i="46"/>
  <c r="BA135" i="44"/>
  <c r="BI135" i="46"/>
  <c r="BI135" i="44"/>
  <c r="BQ135" i="46"/>
  <c r="BQ135" i="44"/>
  <c r="H136" i="46"/>
  <c r="H136" i="44"/>
  <c r="P136" i="46"/>
  <c r="P136" i="44"/>
  <c r="X136" i="46"/>
  <c r="X136" i="44"/>
  <c r="AF136" i="46"/>
  <c r="AF136" i="44"/>
  <c r="AN136" i="46"/>
  <c r="AN136" i="44"/>
  <c r="AV136" i="46"/>
  <c r="AV136" i="44"/>
  <c r="BL136" i="46"/>
  <c r="BL136" i="44"/>
  <c r="D137" i="46"/>
  <c r="D137" i="44"/>
  <c r="L137" i="46"/>
  <c r="L137" i="44"/>
  <c r="T137" i="46"/>
  <c r="T137" i="44"/>
  <c r="AB137" i="46"/>
  <c r="AB137" i="44"/>
  <c r="AJ137" i="46"/>
  <c r="AJ137" i="44"/>
  <c r="AR137" i="46"/>
  <c r="AR137" i="44"/>
  <c r="AZ137" i="46"/>
  <c r="AZ137" i="44"/>
  <c r="BH137" i="46"/>
  <c r="BH137" i="44"/>
  <c r="BP137" i="46"/>
  <c r="BP137" i="44"/>
  <c r="F138" i="46"/>
  <c r="F138" i="44"/>
  <c r="N138" i="46"/>
  <c r="N138" i="44"/>
  <c r="V138" i="46"/>
  <c r="V138" i="44"/>
  <c r="AD138" i="46"/>
  <c r="AD138" i="44"/>
  <c r="AT138" i="46"/>
  <c r="AT138" i="44"/>
  <c r="BB138" i="46"/>
  <c r="BB138" i="44"/>
  <c r="BJ138" i="46"/>
  <c r="BJ138" i="44"/>
  <c r="J139" i="46"/>
  <c r="J139" i="44"/>
  <c r="R139" i="46"/>
  <c r="R139" i="44"/>
  <c r="Z139" i="46"/>
  <c r="Z139" i="44"/>
  <c r="AH139" i="46"/>
  <c r="AH139" i="44"/>
  <c r="AP139" i="46"/>
  <c r="AP139" i="44"/>
  <c r="AX139" i="46"/>
  <c r="AX139" i="44"/>
  <c r="BF139" i="46"/>
  <c r="BF139" i="44"/>
  <c r="BN139" i="46"/>
  <c r="BN139" i="44"/>
  <c r="F140" i="46"/>
  <c r="F140" i="44"/>
  <c r="N140" i="46"/>
  <c r="N140" i="44"/>
  <c r="V140" i="46"/>
  <c r="V140" i="44"/>
  <c r="AD140" i="46"/>
  <c r="AD140" i="44"/>
  <c r="AL140" i="46"/>
  <c r="AL140" i="44"/>
  <c r="AT140" i="46"/>
  <c r="AT140" i="44"/>
  <c r="BB140" i="46"/>
  <c r="BB140" i="44"/>
  <c r="BJ140" i="46"/>
  <c r="BJ140" i="44"/>
  <c r="G141" i="46"/>
  <c r="G141" i="44"/>
  <c r="O141" i="46"/>
  <c r="O141" i="44"/>
  <c r="W141" i="46"/>
  <c r="W141" i="44"/>
  <c r="AE141" i="46"/>
  <c r="AE141" i="44"/>
  <c r="AM141" i="46"/>
  <c r="AM141" i="44"/>
  <c r="AU141" i="46"/>
  <c r="AU141" i="44"/>
  <c r="BC141" i="46"/>
  <c r="BC141" i="44"/>
  <c r="BK141" i="46"/>
  <c r="BK141" i="44"/>
  <c r="K142" i="46"/>
  <c r="K142" i="44"/>
  <c r="S142" i="46"/>
  <c r="S142" i="44"/>
  <c r="AA142" i="46"/>
  <c r="AA142" i="44"/>
  <c r="AI142" i="46"/>
  <c r="AI142" i="44"/>
  <c r="AQ142" i="46"/>
  <c r="AQ142" i="44"/>
  <c r="AY142" i="46"/>
  <c r="AY142" i="44"/>
  <c r="BG142" i="46"/>
  <c r="BG142" i="44"/>
  <c r="BO142" i="46"/>
  <c r="BO142" i="44"/>
  <c r="F143" i="46"/>
  <c r="F143" i="44"/>
  <c r="N143" i="46"/>
  <c r="N143" i="44"/>
  <c r="V143" i="46"/>
  <c r="V143" i="44"/>
  <c r="AL143" i="46"/>
  <c r="AL143" i="44"/>
  <c r="AT143" i="46"/>
  <c r="AT143" i="44"/>
  <c r="BB143" i="46"/>
  <c r="BB143" i="44"/>
  <c r="BJ143" i="46"/>
  <c r="BJ143" i="44"/>
  <c r="J144" i="46"/>
  <c r="J144" i="44"/>
  <c r="R144" i="46"/>
  <c r="R144" i="44"/>
  <c r="Z144" i="46"/>
  <c r="Z144" i="44"/>
  <c r="AH144" i="46"/>
  <c r="AH144" i="44"/>
  <c r="AP144" i="46"/>
  <c r="AP144" i="44"/>
  <c r="AX144" i="46"/>
  <c r="AX144" i="44"/>
  <c r="BF144" i="46"/>
  <c r="BF144" i="44"/>
  <c r="BN144" i="46"/>
  <c r="BN144" i="44"/>
  <c r="F145" i="46"/>
  <c r="F145" i="44"/>
  <c r="N145" i="46"/>
  <c r="N145" i="44"/>
  <c r="V145" i="46"/>
  <c r="V145" i="44"/>
  <c r="AD145" i="46"/>
  <c r="AD145" i="44"/>
  <c r="AL145" i="46"/>
  <c r="AL145" i="44"/>
  <c r="AT145" i="46"/>
  <c r="AT145" i="44"/>
  <c r="BB145" i="46"/>
  <c r="BB145" i="44"/>
  <c r="BJ145" i="46"/>
  <c r="BJ145" i="44"/>
  <c r="E147" i="46"/>
  <c r="E147" i="44"/>
  <c r="M147" i="46"/>
  <c r="M147" i="44"/>
  <c r="U147" i="46"/>
  <c r="U147" i="44"/>
  <c r="AC147" i="46"/>
  <c r="AC147" i="44"/>
  <c r="AK147" i="46"/>
  <c r="AK147" i="44"/>
  <c r="AS147" i="46"/>
  <c r="AS147" i="44"/>
  <c r="BA147" i="46"/>
  <c r="BA147" i="44"/>
  <c r="BI147" i="46"/>
  <c r="BI147" i="44"/>
  <c r="BQ147" i="46"/>
  <c r="BQ147" i="44"/>
  <c r="E149" i="46"/>
  <c r="E149" i="44"/>
  <c r="M149" i="46"/>
  <c r="M149" i="44"/>
  <c r="U149" i="46"/>
  <c r="U149" i="44"/>
  <c r="AC149" i="46"/>
  <c r="AC149" i="44"/>
  <c r="AK149" i="46"/>
  <c r="AK149" i="44"/>
  <c r="AS149" i="46"/>
  <c r="AS149" i="44"/>
  <c r="BA149" i="46"/>
  <c r="BA149" i="44"/>
  <c r="BI149" i="46"/>
  <c r="BI149" i="44"/>
  <c r="BQ149" i="46"/>
  <c r="BQ149" i="44"/>
  <c r="E151" i="46"/>
  <c r="E151" i="44"/>
  <c r="M151" i="46"/>
  <c r="M151" i="44"/>
  <c r="U151" i="46"/>
  <c r="U151" i="44"/>
  <c r="AC151" i="46"/>
  <c r="AC151" i="44"/>
  <c r="AK151" i="46"/>
  <c r="AK151" i="44"/>
  <c r="AS151" i="46"/>
  <c r="AS151" i="44"/>
  <c r="BA151" i="46"/>
  <c r="BA151" i="44"/>
  <c r="BI151" i="46"/>
  <c r="BI151" i="44"/>
  <c r="BQ151" i="46"/>
  <c r="BQ151" i="44"/>
  <c r="E153" i="46"/>
  <c r="E153" i="44"/>
  <c r="M153" i="46"/>
  <c r="M153" i="44"/>
  <c r="U153" i="46"/>
  <c r="U153" i="44"/>
  <c r="AC153" i="46"/>
  <c r="AC153" i="44"/>
  <c r="AK153" i="46"/>
  <c r="AK153" i="44"/>
  <c r="AS153" i="46"/>
  <c r="AS153" i="44"/>
  <c r="BA153" i="46"/>
  <c r="BA153" i="44"/>
  <c r="BI153" i="46"/>
  <c r="BI153" i="44"/>
  <c r="BQ153" i="46"/>
  <c r="BQ153" i="44"/>
  <c r="F154" i="46"/>
  <c r="F154" i="44"/>
  <c r="N154" i="46"/>
  <c r="N154" i="44"/>
  <c r="V154" i="46"/>
  <c r="V154" i="44"/>
  <c r="AD154" i="46"/>
  <c r="AD154" i="44"/>
  <c r="AL154" i="46"/>
  <c r="AL154" i="44"/>
  <c r="AT154" i="46"/>
  <c r="AT154" i="44"/>
  <c r="BB154" i="46"/>
  <c r="BB154" i="44"/>
  <c r="BJ154" i="46"/>
  <c r="BJ154" i="44"/>
  <c r="I155" i="46"/>
  <c r="I155" i="44"/>
  <c r="Q155" i="46"/>
  <c r="Q155" i="44"/>
  <c r="Y155" i="46"/>
  <c r="Y155" i="44"/>
  <c r="AG155" i="46"/>
  <c r="AG155" i="44"/>
  <c r="AO155" i="46"/>
  <c r="AO155" i="44"/>
  <c r="AW155" i="46"/>
  <c r="AW155" i="44"/>
  <c r="BE155" i="46"/>
  <c r="BE155" i="44"/>
  <c r="BM155" i="46"/>
  <c r="BM155" i="44"/>
  <c r="H157" i="46"/>
  <c r="H157" i="44"/>
  <c r="P157" i="46"/>
  <c r="P157" i="44"/>
  <c r="AF157" i="46"/>
  <c r="AF157" i="44"/>
  <c r="AN157" i="46"/>
  <c r="AN157" i="44"/>
  <c r="AV157" i="46"/>
  <c r="AV157" i="44"/>
  <c r="BD157" i="46"/>
  <c r="BD157" i="44"/>
  <c r="K158" i="46"/>
  <c r="K158" i="44"/>
  <c r="S158" i="46"/>
  <c r="S158" i="44"/>
  <c r="AA158" i="46"/>
  <c r="AA158" i="44"/>
  <c r="AQ158" i="46"/>
  <c r="AQ158" i="44"/>
  <c r="BG158" i="46"/>
  <c r="BG158" i="44"/>
  <c r="BO158" i="46"/>
  <c r="BO158" i="44"/>
  <c r="G159" i="46"/>
  <c r="G159" i="44"/>
  <c r="O159" i="46"/>
  <c r="O159" i="44"/>
  <c r="W159" i="46"/>
  <c r="W159" i="44"/>
  <c r="AE159" i="46"/>
  <c r="AE159" i="44"/>
  <c r="AM159" i="46"/>
  <c r="AM159" i="44"/>
  <c r="AU159" i="46"/>
  <c r="AU159" i="44"/>
  <c r="BC159" i="46"/>
  <c r="BC159" i="44"/>
  <c r="BK159" i="46"/>
  <c r="BK159" i="44"/>
  <c r="K160" i="46"/>
  <c r="K160" i="44"/>
  <c r="S160" i="46"/>
  <c r="S160" i="44"/>
  <c r="AA160" i="46"/>
  <c r="AA160" i="44"/>
  <c r="AI160" i="46"/>
  <c r="AI160" i="44"/>
  <c r="AQ160" i="46"/>
  <c r="AQ160" i="44"/>
  <c r="AY160" i="46"/>
  <c r="AY160" i="44"/>
  <c r="BG160" i="46"/>
  <c r="BG160" i="44"/>
  <c r="BO160" i="46"/>
  <c r="BO160" i="44"/>
  <c r="E161" i="46"/>
  <c r="E161" i="44"/>
  <c r="M161" i="46"/>
  <c r="M161" i="44"/>
  <c r="U161" i="46"/>
  <c r="U161" i="44"/>
  <c r="AC161" i="46"/>
  <c r="AC161" i="44"/>
  <c r="AS161" i="46"/>
  <c r="AS161" i="44"/>
  <c r="BA161" i="46"/>
  <c r="BA161" i="44"/>
  <c r="BI161" i="46"/>
  <c r="BI161" i="44"/>
  <c r="BQ161" i="46"/>
  <c r="BQ161" i="44"/>
  <c r="I162" i="46"/>
  <c r="I162" i="44"/>
  <c r="Q162" i="46"/>
  <c r="Q162" i="44"/>
  <c r="Y162" i="46"/>
  <c r="Y162" i="44"/>
  <c r="AG162" i="46"/>
  <c r="AG162" i="44"/>
  <c r="AO162" i="46"/>
  <c r="AO162" i="44"/>
  <c r="AW162" i="46"/>
  <c r="AW162" i="44"/>
  <c r="BE162" i="46"/>
  <c r="BE162" i="44"/>
  <c r="BM162" i="46"/>
  <c r="BM162" i="44"/>
  <c r="E163" i="46"/>
  <c r="E163" i="44"/>
  <c r="M163" i="46"/>
  <c r="M163" i="44"/>
  <c r="U163" i="46"/>
  <c r="U163" i="44"/>
  <c r="AC163" i="46"/>
  <c r="AC163" i="44"/>
  <c r="AK163" i="46"/>
  <c r="AK163" i="44"/>
  <c r="AS163" i="46"/>
  <c r="AS163" i="44"/>
  <c r="BA163" i="46"/>
  <c r="BA163" i="44"/>
  <c r="BI163" i="46"/>
  <c r="BI163" i="44"/>
  <c r="BQ163" i="46"/>
  <c r="BQ163" i="44"/>
  <c r="I164" i="46"/>
  <c r="I164" i="44"/>
  <c r="Q164" i="46"/>
  <c r="Q164" i="44"/>
  <c r="Y164" i="46"/>
  <c r="Y164" i="44"/>
  <c r="AG164" i="46"/>
  <c r="AG164" i="44"/>
  <c r="AO164" i="46"/>
  <c r="AO164" i="44"/>
  <c r="AW164" i="46"/>
  <c r="AW164" i="44"/>
  <c r="BE164" i="46"/>
  <c r="BE164" i="44"/>
  <c r="BM164" i="46"/>
  <c r="BM164" i="44"/>
  <c r="J165" i="46"/>
  <c r="J165" i="44"/>
  <c r="R165" i="46"/>
  <c r="R165" i="44"/>
  <c r="Z165" i="46"/>
  <c r="Z165" i="44"/>
  <c r="AH165" i="46"/>
  <c r="AH165" i="44"/>
  <c r="AP165" i="46"/>
  <c r="AP165" i="44"/>
  <c r="AX165" i="46"/>
  <c r="AX165" i="44"/>
  <c r="BF165" i="46"/>
  <c r="BF165" i="44"/>
  <c r="E166" i="46"/>
  <c r="E166" i="44"/>
  <c r="M166" i="46"/>
  <c r="M166" i="44"/>
  <c r="U166" i="46"/>
  <c r="U166" i="44"/>
  <c r="AC166" i="46"/>
  <c r="AC166" i="44"/>
  <c r="AK166" i="46"/>
  <c r="AK166" i="44"/>
  <c r="AS166" i="46"/>
  <c r="AS166" i="44"/>
  <c r="BA166" i="46"/>
  <c r="BA166" i="44"/>
  <c r="BI166" i="46"/>
  <c r="BI166" i="44"/>
  <c r="I167" i="46"/>
  <c r="I167" i="44"/>
  <c r="Q167" i="46"/>
  <c r="Q167" i="44"/>
  <c r="Y167" i="46"/>
  <c r="Y167" i="44"/>
  <c r="AG167" i="46"/>
  <c r="AG167" i="44"/>
  <c r="AO167" i="46"/>
  <c r="AO167" i="44"/>
  <c r="AW167" i="46"/>
  <c r="AW167" i="44"/>
  <c r="BE167" i="46"/>
  <c r="BE167" i="44"/>
  <c r="BM167" i="46"/>
  <c r="BM167" i="44"/>
  <c r="E168" i="46"/>
  <c r="E168" i="44"/>
  <c r="M168" i="46"/>
  <c r="M168" i="44"/>
  <c r="U168" i="46"/>
  <c r="U168" i="44"/>
  <c r="AC168" i="46"/>
  <c r="AC168" i="44"/>
  <c r="AK168" i="46"/>
  <c r="AK168" i="44"/>
  <c r="AS168" i="46"/>
  <c r="AS168" i="44"/>
  <c r="BA168" i="46"/>
  <c r="BA168" i="44"/>
  <c r="BI168" i="46"/>
  <c r="BI168" i="44"/>
  <c r="F169" i="46"/>
  <c r="F169" i="44"/>
  <c r="N169" i="46"/>
  <c r="N169" i="44"/>
  <c r="V169" i="46"/>
  <c r="V169" i="44"/>
  <c r="AD169" i="46"/>
  <c r="AD169" i="44"/>
  <c r="AL169" i="46"/>
  <c r="AL169" i="44"/>
  <c r="AT169" i="46"/>
  <c r="AT169" i="44"/>
  <c r="BB169" i="46"/>
  <c r="BB169" i="44"/>
  <c r="BJ169" i="46"/>
  <c r="BJ169" i="44"/>
  <c r="J170" i="46"/>
  <c r="J170" i="44"/>
  <c r="R170" i="46"/>
  <c r="R170" i="44"/>
  <c r="Z170" i="46"/>
  <c r="Z170" i="44"/>
  <c r="AH170" i="46"/>
  <c r="AH170" i="44"/>
  <c r="AP170" i="46"/>
  <c r="AP170" i="44"/>
  <c r="AX170" i="46"/>
  <c r="AX170" i="44"/>
  <c r="BF170" i="46"/>
  <c r="BF170" i="44"/>
  <c r="BN170" i="46"/>
  <c r="BN170" i="44"/>
  <c r="F171" i="46"/>
  <c r="F171" i="44"/>
  <c r="N171" i="46"/>
  <c r="N171" i="44"/>
  <c r="V171" i="46"/>
  <c r="V171" i="44"/>
  <c r="AD171" i="46"/>
  <c r="AD171" i="44"/>
  <c r="AT171" i="46"/>
  <c r="AT171" i="44"/>
  <c r="BB171" i="46"/>
  <c r="BB171" i="44"/>
  <c r="BJ171" i="46"/>
  <c r="BJ171" i="44"/>
  <c r="J172" i="46"/>
  <c r="J172" i="44"/>
  <c r="R172" i="46"/>
  <c r="R172" i="44"/>
  <c r="Z172" i="46"/>
  <c r="Z172" i="44"/>
  <c r="AH172" i="46"/>
  <c r="AH172" i="44"/>
  <c r="AP172" i="46"/>
  <c r="AP172" i="44"/>
  <c r="AX172" i="46"/>
  <c r="AX172" i="44"/>
  <c r="BF172" i="46"/>
  <c r="BF172" i="44"/>
  <c r="BN172" i="46"/>
  <c r="BN172" i="44"/>
  <c r="F173" i="46"/>
  <c r="F173" i="44"/>
  <c r="N173" i="46"/>
  <c r="N173" i="44"/>
  <c r="V173" i="46"/>
  <c r="V173" i="44"/>
  <c r="AD173" i="46"/>
  <c r="AD173" i="44"/>
  <c r="AL173" i="46"/>
  <c r="AL173" i="44"/>
  <c r="AT173" i="46"/>
  <c r="AT173" i="44"/>
  <c r="BB173" i="46"/>
  <c r="BB173" i="44"/>
  <c r="BJ173" i="46"/>
  <c r="BJ173" i="44"/>
  <c r="I174" i="46"/>
  <c r="I174" i="44"/>
  <c r="Q174" i="46"/>
  <c r="Q174" i="44"/>
  <c r="Y174" i="46"/>
  <c r="Y174" i="44"/>
  <c r="AG174" i="46"/>
  <c r="AG174" i="44"/>
  <c r="AO174" i="46"/>
  <c r="AO174" i="44"/>
  <c r="AW174" i="46"/>
  <c r="AW174" i="44"/>
  <c r="BE174" i="46"/>
  <c r="BE174" i="44"/>
  <c r="BM174" i="46"/>
  <c r="BM174" i="44"/>
  <c r="E175" i="46"/>
  <c r="E175" i="44"/>
  <c r="M175" i="46"/>
  <c r="M175" i="44"/>
  <c r="U175" i="46"/>
  <c r="U175" i="44"/>
  <c r="AC175" i="46"/>
  <c r="AC175" i="44"/>
  <c r="AK175" i="46"/>
  <c r="AK175" i="44"/>
  <c r="AS175" i="46"/>
  <c r="AS175" i="44"/>
  <c r="BA175" i="46"/>
  <c r="BA175" i="44"/>
  <c r="BI175" i="46"/>
  <c r="BI175" i="44"/>
  <c r="BQ175" i="46"/>
  <c r="BQ175" i="44"/>
  <c r="G176" i="46"/>
  <c r="G176" i="44"/>
  <c r="O176" i="46"/>
  <c r="O176" i="44"/>
  <c r="W176" i="46"/>
  <c r="W176" i="44"/>
  <c r="AE176" i="46"/>
  <c r="AE176" i="44"/>
  <c r="AM176" i="46"/>
  <c r="AM176" i="44"/>
  <c r="AU176" i="46"/>
  <c r="AU176" i="44"/>
  <c r="BC176" i="46"/>
  <c r="BC176" i="44"/>
  <c r="BK176" i="46"/>
  <c r="BK176" i="44"/>
  <c r="K177" i="46"/>
  <c r="K177" i="44"/>
  <c r="S177" i="46"/>
  <c r="S177" i="44"/>
  <c r="AA177" i="46"/>
  <c r="AA177" i="44"/>
  <c r="AI177" i="46"/>
  <c r="AI177" i="44"/>
  <c r="AY177" i="46"/>
  <c r="AY177" i="44"/>
  <c r="BG177" i="46"/>
  <c r="BG177" i="44"/>
  <c r="BO177" i="46"/>
  <c r="BO177" i="44"/>
  <c r="E178" i="46"/>
  <c r="E178" i="44"/>
  <c r="M178" i="46"/>
  <c r="M178" i="44"/>
  <c r="U178" i="46"/>
  <c r="U178" i="44"/>
  <c r="AC178" i="46"/>
  <c r="AC178" i="44"/>
  <c r="AK178" i="46"/>
  <c r="AK178" i="44"/>
  <c r="AS178" i="46"/>
  <c r="AS178" i="44"/>
  <c r="BA178" i="46"/>
  <c r="BA178" i="44"/>
  <c r="BI178" i="46"/>
  <c r="BI178" i="44"/>
  <c r="BQ178" i="46"/>
  <c r="BQ178" i="44"/>
  <c r="I179" i="46"/>
  <c r="I179" i="44"/>
  <c r="Q179" i="46"/>
  <c r="Q179" i="44"/>
  <c r="Y179" i="46"/>
  <c r="Y179" i="44"/>
  <c r="AG179" i="46"/>
  <c r="AG179" i="44"/>
  <c r="AO179" i="46"/>
  <c r="AO179" i="44"/>
  <c r="AW179" i="46"/>
  <c r="AW179" i="44"/>
  <c r="BE179" i="46"/>
  <c r="BE179" i="44"/>
  <c r="BM179" i="46"/>
  <c r="BM179" i="44"/>
  <c r="E180" i="46"/>
  <c r="E180" i="44"/>
  <c r="M180" i="46"/>
  <c r="M180" i="44"/>
  <c r="U180" i="46"/>
  <c r="U180" i="44"/>
  <c r="AK180" i="46"/>
  <c r="AK180" i="44"/>
  <c r="AS180" i="46"/>
  <c r="AS180" i="44"/>
  <c r="BA180" i="46"/>
  <c r="BA180" i="44"/>
  <c r="BI180" i="46"/>
  <c r="BI180" i="44"/>
  <c r="BQ180" i="46"/>
  <c r="BQ180" i="44"/>
  <c r="H181" i="46"/>
  <c r="H181" i="44"/>
  <c r="P181" i="46"/>
  <c r="P181" i="44"/>
  <c r="X181" i="46"/>
  <c r="X181" i="44"/>
  <c r="AF181" i="46"/>
  <c r="AF181" i="44"/>
  <c r="AN181" i="46"/>
  <c r="AN181" i="44"/>
  <c r="AV181" i="46"/>
  <c r="AV181" i="44"/>
  <c r="BL181" i="46"/>
  <c r="BL181" i="44"/>
  <c r="D182" i="46"/>
  <c r="D182" i="44"/>
  <c r="L182" i="46"/>
  <c r="L182" i="44"/>
  <c r="T182" i="46"/>
  <c r="T182" i="44"/>
  <c r="AB182" i="46"/>
  <c r="AB182" i="44"/>
  <c r="AJ182" i="46"/>
  <c r="AJ182" i="44"/>
  <c r="AR182" i="46"/>
  <c r="AR182" i="44"/>
  <c r="AZ182" i="46"/>
  <c r="AZ182" i="44"/>
  <c r="BH182" i="46"/>
  <c r="BH182" i="44"/>
  <c r="BP182" i="46"/>
  <c r="BP182" i="44"/>
  <c r="H183" i="46"/>
  <c r="H183" i="44"/>
  <c r="P183" i="46"/>
  <c r="P183" i="44"/>
  <c r="X183" i="46"/>
  <c r="X183" i="44"/>
  <c r="AF183" i="46"/>
  <c r="AF183" i="44"/>
  <c r="AN183" i="46"/>
  <c r="AN183" i="44"/>
  <c r="AV183" i="46"/>
  <c r="AV183" i="44"/>
  <c r="BD183" i="46"/>
  <c r="BD183" i="44"/>
  <c r="BL183" i="46"/>
  <c r="BL183" i="44"/>
  <c r="D184" i="46"/>
  <c r="D184" i="44"/>
  <c r="L184" i="46"/>
  <c r="L184" i="44"/>
  <c r="T184" i="46"/>
  <c r="T184" i="44"/>
  <c r="AB184" i="46"/>
  <c r="AB184" i="44"/>
  <c r="AJ184" i="46"/>
  <c r="AJ184" i="44"/>
  <c r="AR184" i="46"/>
  <c r="AR184" i="44"/>
  <c r="AZ184" i="46"/>
  <c r="AZ184" i="44"/>
  <c r="BH184" i="46"/>
  <c r="BH184" i="44"/>
  <c r="BP184" i="46"/>
  <c r="BP184" i="44"/>
  <c r="G185" i="46"/>
  <c r="G185" i="44"/>
  <c r="O185" i="46"/>
  <c r="O185" i="44"/>
  <c r="W185" i="46"/>
  <c r="W185" i="44"/>
  <c r="AE185" i="46"/>
  <c r="AE185" i="44"/>
  <c r="AM185" i="46"/>
  <c r="AM185" i="44"/>
  <c r="AU185" i="46"/>
  <c r="AU185" i="44"/>
  <c r="BC185" i="46"/>
  <c r="BC185" i="44"/>
  <c r="BK185" i="46"/>
  <c r="BK185" i="44"/>
  <c r="K188" i="46"/>
  <c r="K188" i="44"/>
  <c r="AA188" i="46"/>
  <c r="AA188" i="44"/>
  <c r="AI188" i="46"/>
  <c r="AI188" i="44"/>
  <c r="AQ188" i="46"/>
  <c r="AQ188" i="44"/>
  <c r="AY188" i="46"/>
  <c r="AY188" i="44"/>
  <c r="BG188" i="46"/>
  <c r="BG188" i="44"/>
  <c r="BO188" i="46"/>
  <c r="BO188" i="44"/>
  <c r="G189" i="46"/>
  <c r="G189" i="44"/>
  <c r="O189" i="46"/>
  <c r="O189" i="44"/>
  <c r="W189" i="46"/>
  <c r="W189" i="44"/>
  <c r="AE189" i="46"/>
  <c r="AE189" i="44"/>
  <c r="AM189" i="46"/>
  <c r="AM189" i="44"/>
  <c r="AU189" i="46"/>
  <c r="AU189" i="44"/>
  <c r="BK189" i="46"/>
  <c r="BK189" i="44"/>
  <c r="R190" i="46"/>
  <c r="R190" i="44"/>
  <c r="Z190" i="46"/>
  <c r="Z190" i="44"/>
  <c r="AH190" i="46"/>
  <c r="AH190" i="44"/>
  <c r="AP190" i="46"/>
  <c r="AP190" i="44"/>
  <c r="AX190" i="46"/>
  <c r="AX190" i="44"/>
  <c r="BF190" i="46"/>
  <c r="BF190" i="44"/>
  <c r="BN190" i="46"/>
  <c r="BN190" i="44"/>
  <c r="F191" i="46"/>
  <c r="F191" i="44"/>
  <c r="N191" i="46"/>
  <c r="N191" i="44"/>
  <c r="V191" i="46"/>
  <c r="V191" i="44"/>
  <c r="AD191" i="46"/>
  <c r="AD191" i="44"/>
  <c r="AL191" i="46"/>
  <c r="AL191" i="44"/>
  <c r="AT191" i="46"/>
  <c r="AT191" i="44"/>
  <c r="BB191" i="46"/>
  <c r="BB191" i="44"/>
  <c r="BJ191" i="46"/>
  <c r="BJ191" i="44"/>
  <c r="I192" i="46"/>
  <c r="I192" i="44"/>
  <c r="Q192" i="46"/>
  <c r="Q192" i="44"/>
  <c r="Y192" i="46"/>
  <c r="Y192" i="44"/>
  <c r="AG192" i="46"/>
  <c r="AG192" i="44"/>
  <c r="AO192" i="46"/>
  <c r="AO192" i="44"/>
  <c r="AW192" i="46"/>
  <c r="AW192" i="44"/>
  <c r="BE192" i="46"/>
  <c r="BE192" i="44"/>
  <c r="BM192" i="46"/>
  <c r="BM192" i="44"/>
  <c r="BF123" i="44"/>
  <c r="T129" i="44"/>
  <c r="AI158" i="44"/>
  <c r="AT128" i="44"/>
  <c r="BQ166" i="44"/>
  <c r="AQ177" i="44"/>
  <c r="AG122" i="44"/>
  <c r="AL138" i="44"/>
  <c r="BL157" i="44"/>
  <c r="AL171" i="44"/>
  <c r="BQ121" i="44"/>
  <c r="BN125" i="44"/>
  <c r="E156" i="44"/>
  <c r="M156" i="44"/>
  <c r="U156" i="44"/>
  <c r="AC156" i="44"/>
  <c r="AK156" i="44"/>
  <c r="AS156" i="44"/>
  <c r="BA156" i="44"/>
  <c r="BI156" i="44"/>
  <c r="BQ156" i="44"/>
  <c r="X157" i="44"/>
  <c r="BD136" i="44"/>
  <c r="BJ124" i="44"/>
  <c r="BQ168" i="44"/>
  <c r="M193" i="46"/>
  <c r="M193" i="44"/>
  <c r="U193" i="46"/>
  <c r="U193" i="44"/>
  <c r="AC193" i="46"/>
  <c r="AC193" i="44"/>
  <c r="AK193" i="46"/>
  <c r="AK193" i="44"/>
  <c r="AS193" i="46"/>
  <c r="AS193" i="44"/>
  <c r="BA193" i="46"/>
  <c r="BA193" i="44"/>
  <c r="BQ193" i="46"/>
  <c r="BQ193" i="44"/>
  <c r="H194" i="46"/>
  <c r="H194" i="44"/>
  <c r="X194" i="46"/>
  <c r="X194" i="44"/>
  <c r="AF194" i="46"/>
  <c r="AF194" i="44"/>
  <c r="AN194" i="46"/>
  <c r="AN194" i="44"/>
  <c r="AV194" i="46"/>
  <c r="AV194" i="44"/>
  <c r="BD194" i="46"/>
  <c r="BD194" i="44"/>
  <c r="BL194" i="46"/>
  <c r="BL194" i="44"/>
  <c r="D195" i="46"/>
  <c r="D195" i="44"/>
  <c r="L195" i="46"/>
  <c r="L195" i="44"/>
  <c r="T195" i="46"/>
  <c r="T195" i="44"/>
  <c r="AB195" i="46"/>
  <c r="AB195" i="44"/>
  <c r="AJ195" i="46"/>
  <c r="AJ195" i="44"/>
  <c r="AR195" i="46"/>
  <c r="AR195" i="44"/>
  <c r="AZ195" i="46"/>
  <c r="AZ195" i="44"/>
  <c r="BH195" i="46"/>
  <c r="BH195" i="44"/>
  <c r="BP195" i="46"/>
  <c r="BP195" i="44"/>
  <c r="H196" i="46"/>
  <c r="H196" i="44"/>
  <c r="P196" i="46"/>
  <c r="P196" i="44"/>
  <c r="X196" i="46"/>
  <c r="X196" i="44"/>
  <c r="AN196" i="46"/>
  <c r="AN196" i="44"/>
  <c r="BD196" i="46"/>
  <c r="BD196" i="44"/>
  <c r="BL196" i="46"/>
  <c r="BL196" i="44"/>
  <c r="L197" i="46"/>
  <c r="L197" i="44"/>
  <c r="AB197" i="46"/>
  <c r="AB197" i="44"/>
  <c r="AJ197" i="46"/>
  <c r="AJ197" i="44"/>
  <c r="AR197" i="46"/>
  <c r="AR197" i="44"/>
  <c r="AZ197" i="46"/>
  <c r="AZ197" i="44"/>
  <c r="BP197" i="46"/>
  <c r="BP197" i="44"/>
  <c r="H198" i="46"/>
  <c r="H198" i="44"/>
  <c r="P198" i="46"/>
  <c r="P198" i="44"/>
  <c r="X198" i="46"/>
  <c r="X198" i="44"/>
  <c r="AF198" i="46"/>
  <c r="AF198" i="44"/>
  <c r="AV198" i="46"/>
  <c r="AV198" i="44"/>
  <c r="BL198" i="46"/>
  <c r="BL198" i="44"/>
  <c r="J199" i="46"/>
  <c r="J199" i="44"/>
  <c r="Z199" i="46"/>
  <c r="Z199" i="44"/>
  <c r="AH199" i="46"/>
  <c r="AH199" i="44"/>
  <c r="AP199" i="46"/>
  <c r="AP199" i="44"/>
  <c r="AX199" i="46"/>
  <c r="AX199" i="44"/>
  <c r="F200" i="46"/>
  <c r="F200" i="44"/>
  <c r="N200" i="46"/>
  <c r="N200" i="44"/>
  <c r="V200" i="46"/>
  <c r="V200" i="44"/>
  <c r="AD200" i="46"/>
  <c r="AD200" i="44"/>
  <c r="AL200" i="46"/>
  <c r="AL200" i="44"/>
  <c r="BB200" i="46"/>
  <c r="BB200" i="44"/>
  <c r="BJ200" i="46"/>
  <c r="BJ200" i="44"/>
  <c r="H201" i="46"/>
  <c r="H201" i="44"/>
  <c r="X201" i="46"/>
  <c r="X201" i="44"/>
  <c r="AF201" i="46"/>
  <c r="AF201" i="44"/>
  <c r="AN201" i="46"/>
  <c r="AN201" i="44"/>
  <c r="AV201" i="46"/>
  <c r="AV201" i="44"/>
  <c r="BD201" i="46"/>
  <c r="BD201" i="44"/>
  <c r="BL201" i="46"/>
  <c r="BL201" i="44"/>
  <c r="D202" i="46"/>
  <c r="D202" i="44"/>
  <c r="L202" i="46"/>
  <c r="L202" i="44"/>
  <c r="T202" i="46"/>
  <c r="T202" i="44"/>
  <c r="AB202" i="46"/>
  <c r="AB202" i="44"/>
  <c r="AR202" i="46"/>
  <c r="AR202" i="44"/>
  <c r="AZ202" i="46"/>
  <c r="AZ202" i="44"/>
  <c r="BH202" i="46"/>
  <c r="BH202" i="44"/>
  <c r="BP202" i="46"/>
  <c r="BP202" i="44"/>
  <c r="F203" i="46"/>
  <c r="F203" i="44"/>
  <c r="N203" i="46"/>
  <c r="N203" i="44"/>
  <c r="V203" i="46"/>
  <c r="V203" i="44"/>
  <c r="AD203" i="46"/>
  <c r="AD203" i="44"/>
  <c r="AL203" i="46"/>
  <c r="AL203" i="44"/>
  <c r="AT203" i="46"/>
  <c r="AT203" i="44"/>
  <c r="BJ203" i="46"/>
  <c r="BJ203" i="44"/>
  <c r="J204" i="46"/>
  <c r="J204" i="44"/>
  <c r="R204" i="46"/>
  <c r="R204" i="44"/>
  <c r="Z204" i="46"/>
  <c r="Z204" i="44"/>
  <c r="AP204" i="46"/>
  <c r="AP204" i="44"/>
  <c r="BF204" i="46"/>
  <c r="BF204" i="44"/>
  <c r="BN204" i="46"/>
  <c r="BN204" i="44"/>
  <c r="L205" i="46"/>
  <c r="L205" i="44"/>
  <c r="T205" i="46"/>
  <c r="T205" i="44"/>
  <c r="AB205" i="46"/>
  <c r="AB205" i="44"/>
  <c r="AJ205" i="46"/>
  <c r="AJ205" i="44"/>
  <c r="AZ205" i="46"/>
  <c r="AZ205" i="44"/>
  <c r="BP205" i="46"/>
  <c r="BP205" i="44"/>
  <c r="H206" i="46"/>
  <c r="H206" i="44"/>
  <c r="P206" i="46"/>
  <c r="P206" i="44"/>
  <c r="X206" i="46"/>
  <c r="X206" i="44"/>
  <c r="AF206" i="46"/>
  <c r="AF206" i="44"/>
  <c r="AN206" i="46"/>
  <c r="AN206" i="44"/>
  <c r="AV206" i="46"/>
  <c r="AV206" i="44"/>
  <c r="BD206" i="46"/>
  <c r="BD206" i="44"/>
  <c r="BL206" i="46"/>
  <c r="BL206" i="44"/>
  <c r="J207" i="46"/>
  <c r="J207" i="44"/>
  <c r="R207" i="46"/>
  <c r="R207" i="44"/>
  <c r="Z207" i="46"/>
  <c r="Z207" i="44"/>
  <c r="AH207" i="46"/>
  <c r="AH207" i="44"/>
  <c r="AX207" i="46"/>
  <c r="AX207" i="44"/>
  <c r="D197" i="44"/>
  <c r="AN198" i="44"/>
  <c r="P201" i="44"/>
  <c r="AR205" i="44"/>
  <c r="BF207" i="44"/>
  <c r="AJ202" i="44"/>
  <c r="BB203" i="44"/>
  <c r="D205" i="44"/>
  <c r="BI193" i="44"/>
  <c r="P194" i="44"/>
  <c r="AF196" i="44"/>
  <c r="BF199" i="44"/>
  <c r="AX204" i="44"/>
  <c r="R199" i="44"/>
  <c r="AT200" i="44"/>
  <c r="AP207" i="44"/>
  <c r="BH197" i="44"/>
  <c r="T197" i="44"/>
  <c r="BD198" i="44"/>
  <c r="AH204" i="44"/>
  <c r="BH205" i="44"/>
  <c r="AO10" i="44"/>
  <c r="K13" i="44"/>
  <c r="AY13" i="44"/>
  <c r="G19" i="44"/>
  <c r="AU19" i="44"/>
  <c r="G8" i="44"/>
  <c r="AE8" i="44"/>
  <c r="BK8" i="44"/>
  <c r="G12" i="44"/>
  <c r="AM12" i="44"/>
  <c r="BP29" i="44"/>
  <c r="BD30" i="44"/>
  <c r="I10" i="44"/>
  <c r="AW10" i="44"/>
  <c r="AQ13" i="44"/>
  <c r="W19" i="44"/>
  <c r="BK19" i="44"/>
  <c r="W8" i="44"/>
  <c r="AU8" i="44"/>
  <c r="O12" i="44"/>
  <c r="AE12" i="44"/>
  <c r="BC12" i="44"/>
  <c r="BN7" i="44"/>
  <c r="R15" i="44"/>
  <c r="AH15" i="44"/>
  <c r="AX15" i="44"/>
  <c r="BN15" i="44"/>
  <c r="D18" i="44"/>
  <c r="T18" i="44"/>
  <c r="AJ18" i="44"/>
  <c r="AZ18" i="44"/>
  <c r="BP18" i="44"/>
  <c r="F21" i="44"/>
  <c r="N21" i="44"/>
  <c r="V21" i="44"/>
  <c r="AD21" i="44"/>
  <c r="AL21" i="44"/>
  <c r="AT21" i="44"/>
  <c r="BB21" i="44"/>
  <c r="BJ21" i="44"/>
  <c r="J27" i="44"/>
  <c r="R27" i="44"/>
  <c r="Z27" i="44"/>
  <c r="AH27" i="44"/>
  <c r="AP27" i="44"/>
  <c r="AX27" i="44"/>
  <c r="BF27" i="44"/>
  <c r="BH29" i="44"/>
  <c r="AV30" i="44"/>
  <c r="U35" i="44"/>
  <c r="BM36" i="44"/>
  <c r="E40" i="44"/>
  <c r="M40" i="44"/>
  <c r="U40" i="44"/>
  <c r="AC40" i="44"/>
  <c r="AK40" i="44"/>
  <c r="AS40" i="44"/>
  <c r="BA40" i="44"/>
  <c r="BI40" i="44"/>
  <c r="BQ40" i="44"/>
  <c r="Z7" i="44"/>
  <c r="Q10" i="44"/>
  <c r="AI13" i="44"/>
  <c r="O19" i="44"/>
  <c r="BC19" i="44"/>
  <c r="J7" i="44"/>
  <c r="O8" i="44"/>
  <c r="AM8" i="44"/>
  <c r="BC8" i="44"/>
  <c r="W12" i="44"/>
  <c r="AU12" i="44"/>
  <c r="BK12" i="44"/>
  <c r="D29" i="44"/>
  <c r="J15" i="44"/>
  <c r="Z15" i="44"/>
  <c r="AP15" i="44"/>
  <c r="BF15" i="44"/>
  <c r="L18" i="44"/>
  <c r="AB18" i="44"/>
  <c r="AR18" i="44"/>
  <c r="BH18" i="44"/>
  <c r="BF7" i="44"/>
  <c r="I24" i="44"/>
  <c r="Q24" i="44"/>
  <c r="Y24" i="44"/>
  <c r="AG24" i="44"/>
  <c r="AO24" i="44"/>
  <c r="AW24" i="44"/>
  <c r="BE24" i="44"/>
  <c r="BM24" i="44"/>
  <c r="AZ29" i="44"/>
  <c r="AN30" i="44"/>
  <c r="T31" i="44"/>
  <c r="BP31" i="44"/>
  <c r="M35" i="44"/>
  <c r="BE36" i="44"/>
  <c r="AB37" i="44"/>
  <c r="AJ37" i="44"/>
  <c r="AR37" i="44"/>
  <c r="AZ37" i="44"/>
  <c r="BH37" i="44"/>
  <c r="BP37" i="44"/>
  <c r="BC43" i="44"/>
  <c r="Q44" i="44"/>
  <c r="BE46" i="44"/>
  <c r="T47" i="44"/>
  <c r="AZ47" i="44"/>
  <c r="X48" i="44"/>
  <c r="A22" i="44"/>
  <c r="AP7" i="44"/>
  <c r="E11" i="44"/>
  <c r="M11" i="44"/>
  <c r="U11" i="44"/>
  <c r="AC11" i="44"/>
  <c r="AK11" i="44"/>
  <c r="AS11" i="44"/>
  <c r="BA11" i="44"/>
  <c r="BI11" i="44"/>
  <c r="BQ11" i="44"/>
  <c r="G14" i="44"/>
  <c r="O14" i="44"/>
  <c r="W14" i="44"/>
  <c r="AE14" i="44"/>
  <c r="AM14" i="44"/>
  <c r="AU14" i="44"/>
  <c r="BC14" i="44"/>
  <c r="BK14" i="44"/>
  <c r="E23" i="44"/>
  <c r="M23" i="44"/>
  <c r="U23" i="44"/>
  <c r="AC23" i="44"/>
  <c r="AK23" i="44"/>
  <c r="AS23" i="44"/>
  <c r="BA23" i="44"/>
  <c r="BI23" i="44"/>
  <c r="BQ23" i="44"/>
  <c r="AJ29" i="44"/>
  <c r="X30" i="44"/>
  <c r="D31" i="44"/>
  <c r="BH31" i="44"/>
  <c r="BI35" i="44"/>
  <c r="AO36" i="44"/>
  <c r="L37" i="44"/>
  <c r="AM43" i="44"/>
  <c r="Y10" i="44"/>
  <c r="BE10" i="44"/>
  <c r="S13" i="44"/>
  <c r="BG13" i="44"/>
  <c r="AE19" i="44"/>
  <c r="AG10" i="44"/>
  <c r="BM10" i="44"/>
  <c r="AA13" i="44"/>
  <c r="BO13" i="44"/>
  <c r="AM19" i="44"/>
  <c r="A29" i="44"/>
  <c r="C29" i="46"/>
  <c r="C29" i="44" s="1"/>
  <c r="R7" i="44"/>
  <c r="D9" i="44"/>
  <c r="L9" i="44"/>
  <c r="T9" i="44"/>
  <c r="AB9" i="44"/>
  <c r="AJ9" i="44"/>
  <c r="AR9" i="44"/>
  <c r="AZ9" i="44"/>
  <c r="BH9" i="44"/>
  <c r="BP9" i="44"/>
  <c r="J22" i="44"/>
  <c r="R22" i="44"/>
  <c r="Z22" i="44"/>
  <c r="AH22" i="44"/>
  <c r="AP22" i="44"/>
  <c r="AX22" i="44"/>
  <c r="BF22" i="44"/>
  <c r="BN22" i="44"/>
  <c r="D25" i="44"/>
  <c r="L25" i="44"/>
  <c r="T25" i="44"/>
  <c r="AB25" i="44"/>
  <c r="AJ25" i="44"/>
  <c r="AR25" i="44"/>
  <c r="AZ25" i="44"/>
  <c r="BH25" i="44"/>
  <c r="BP25" i="44"/>
  <c r="F28" i="44"/>
  <c r="L29" i="44"/>
  <c r="BL30" i="44"/>
  <c r="AJ31" i="44"/>
  <c r="AK35" i="44"/>
  <c r="Q36" i="44"/>
  <c r="I41" i="44"/>
  <c r="Q41" i="44"/>
  <c r="Y41" i="44"/>
  <c r="AG41" i="44"/>
  <c r="AO41" i="44"/>
  <c r="AW41" i="44"/>
  <c r="BE41" i="44"/>
  <c r="BM41" i="44"/>
  <c r="S42" i="44"/>
  <c r="AY42" i="44"/>
  <c r="O43" i="44"/>
  <c r="AH146" i="46"/>
  <c r="A28" i="29"/>
  <c r="A92" i="29"/>
  <c r="A36" i="29"/>
  <c r="A100" i="29"/>
  <c r="A44" i="29"/>
  <c r="A108" i="29"/>
  <c r="A52" i="29"/>
  <c r="A116" i="29"/>
  <c r="A60" i="29"/>
  <c r="A124" i="29"/>
  <c r="A68" i="29"/>
  <c r="A132" i="29"/>
  <c r="A12" i="29"/>
  <c r="A76" i="29"/>
  <c r="A140" i="29"/>
  <c r="A20" i="29"/>
  <c r="A84" i="29"/>
  <c r="R42" i="46"/>
  <c r="R42" i="44"/>
  <c r="N43" i="46"/>
  <c r="N43" i="44"/>
  <c r="AL43" i="46"/>
  <c r="AL43" i="44"/>
  <c r="BL44" i="46"/>
  <c r="BL44" i="44"/>
  <c r="K45" i="46"/>
  <c r="K45" i="44"/>
  <c r="AI45" i="46"/>
  <c r="AI45" i="44"/>
  <c r="BM49" i="46"/>
  <c r="BM49" i="44"/>
  <c r="M205" i="46"/>
  <c r="M205" i="44"/>
  <c r="U205" i="46"/>
  <c r="U205" i="44"/>
  <c r="AK205" i="46"/>
  <c r="AK205" i="44"/>
  <c r="AS205" i="46"/>
  <c r="AS205" i="44"/>
  <c r="BI205" i="46"/>
  <c r="BI205" i="44"/>
  <c r="BQ205" i="46"/>
  <c r="BQ205" i="44"/>
  <c r="A59" i="44"/>
  <c r="J42" i="44"/>
  <c r="X44" i="44"/>
  <c r="R47" i="44"/>
  <c r="F98" i="44"/>
  <c r="N98" i="44"/>
  <c r="V98" i="44"/>
  <c r="AD98" i="44"/>
  <c r="AL98" i="44"/>
  <c r="AT98" i="44"/>
  <c r="BB98" i="44"/>
  <c r="BJ98" i="44"/>
  <c r="V43" i="46"/>
  <c r="V43" i="44"/>
  <c r="AT43" i="46"/>
  <c r="AT43" i="44"/>
  <c r="BJ43" i="46"/>
  <c r="BJ43" i="44"/>
  <c r="A42" i="27"/>
  <c r="A42" i="29"/>
  <c r="Z47" i="46"/>
  <c r="Z47" i="44"/>
  <c r="Y49" i="46"/>
  <c r="Y49" i="44"/>
  <c r="AW49" i="46"/>
  <c r="AW49" i="44"/>
  <c r="M50" i="46"/>
  <c r="M50" i="44"/>
  <c r="AK50" i="46"/>
  <c r="AK50" i="44"/>
  <c r="BA50" i="46"/>
  <c r="BA50" i="44"/>
  <c r="AW51" i="46"/>
  <c r="AW51" i="44"/>
  <c r="S52" i="46"/>
  <c r="S52" i="44"/>
  <c r="AA52" i="46"/>
  <c r="AA52" i="44"/>
  <c r="AI52" i="46"/>
  <c r="AI52" i="44"/>
  <c r="AY52" i="46"/>
  <c r="AY52" i="44"/>
  <c r="BO52" i="46"/>
  <c r="BO52" i="44"/>
  <c r="M53" i="46"/>
  <c r="M53" i="44"/>
  <c r="U53" i="46"/>
  <c r="U53" i="44"/>
  <c r="AK53" i="46"/>
  <c r="AK53" i="44"/>
  <c r="J55" i="46"/>
  <c r="J55" i="44"/>
  <c r="Z55" i="46"/>
  <c r="Z55" i="44"/>
  <c r="AP55" i="46"/>
  <c r="AP55" i="44"/>
  <c r="BF55" i="46"/>
  <c r="BF55" i="44"/>
  <c r="I57" i="46"/>
  <c r="I57" i="44"/>
  <c r="Y57" i="46"/>
  <c r="Y57" i="44"/>
  <c r="AG57" i="46"/>
  <c r="AG57" i="44"/>
  <c r="AW57" i="46"/>
  <c r="AW57" i="44"/>
  <c r="BE57" i="46"/>
  <c r="BE57" i="44"/>
  <c r="BM57" i="46"/>
  <c r="BM57" i="44"/>
  <c r="I59" i="46"/>
  <c r="I59" i="44"/>
  <c r="Y59" i="46"/>
  <c r="Y59" i="44"/>
  <c r="BE59" i="46"/>
  <c r="BE59" i="44"/>
  <c r="BF42" i="44"/>
  <c r="P44" i="44"/>
  <c r="AA45" i="44"/>
  <c r="BO45" i="44"/>
  <c r="F94" i="44"/>
  <c r="N94" i="44"/>
  <c r="V94" i="44"/>
  <c r="AD94" i="44"/>
  <c r="AL94" i="44"/>
  <c r="AT94" i="44"/>
  <c r="BB94" i="44"/>
  <c r="BJ94" i="44"/>
  <c r="F43" i="46"/>
  <c r="F43" i="44"/>
  <c r="AD43" i="46"/>
  <c r="AD43" i="44"/>
  <c r="BB43" i="46"/>
  <c r="BB43" i="44"/>
  <c r="AN44" i="46"/>
  <c r="AN44" i="44"/>
  <c r="AQ45" i="46"/>
  <c r="AQ45" i="44"/>
  <c r="BG45" i="46"/>
  <c r="BG45" i="44"/>
  <c r="AO49" i="46"/>
  <c r="AO49" i="44"/>
  <c r="BE49" i="46"/>
  <c r="BE49" i="44"/>
  <c r="E50" i="46"/>
  <c r="E50" i="44"/>
  <c r="AC50" i="46"/>
  <c r="AC50" i="44"/>
  <c r="AS50" i="46"/>
  <c r="AS50" i="44"/>
  <c r="BI50" i="46"/>
  <c r="BI50" i="44"/>
  <c r="BQ50" i="46"/>
  <c r="BQ50" i="44"/>
  <c r="Y51" i="46"/>
  <c r="Y51" i="44"/>
  <c r="AG51" i="46"/>
  <c r="AG51" i="44"/>
  <c r="BM51" i="46"/>
  <c r="BM51" i="44"/>
  <c r="K52" i="46"/>
  <c r="K52" i="44"/>
  <c r="BG52" i="46"/>
  <c r="BG52" i="44"/>
  <c r="E53" i="46"/>
  <c r="E53" i="44"/>
  <c r="AC53" i="46"/>
  <c r="AC53" i="44"/>
  <c r="AS53" i="46"/>
  <c r="AS53" i="44"/>
  <c r="BA53" i="46"/>
  <c r="BA53" i="44"/>
  <c r="BI53" i="46"/>
  <c r="BI53" i="44"/>
  <c r="BQ53" i="46"/>
  <c r="BQ53" i="44"/>
  <c r="A53" i="27"/>
  <c r="A53" i="29"/>
  <c r="R55" i="46"/>
  <c r="R55" i="44"/>
  <c r="AH55" i="46"/>
  <c r="AH55" i="44"/>
  <c r="AX55" i="46"/>
  <c r="AX55" i="44"/>
  <c r="BN55" i="46"/>
  <c r="BN55" i="44"/>
  <c r="Q57" i="46"/>
  <c r="Q57" i="44"/>
  <c r="AO57" i="46"/>
  <c r="AO57" i="44"/>
  <c r="A57" i="27"/>
  <c r="A57" i="29"/>
  <c r="Q59" i="46"/>
  <c r="Q59" i="44"/>
  <c r="AG59" i="46"/>
  <c r="AG59" i="44"/>
  <c r="AO59" i="46"/>
  <c r="AO59" i="44"/>
  <c r="AW59" i="46"/>
  <c r="AW59" i="44"/>
  <c r="BM59" i="46"/>
  <c r="BM59" i="44"/>
  <c r="E205" i="46"/>
  <c r="E205" i="44"/>
  <c r="AC205" i="46"/>
  <c r="AC205" i="44"/>
  <c r="BA205" i="46"/>
  <c r="BA205" i="44"/>
  <c r="C44" i="46"/>
  <c r="C44" i="44" s="1"/>
  <c r="AX42" i="44"/>
  <c r="H44" i="44"/>
  <c r="S45" i="44"/>
  <c r="J47" i="46"/>
  <c r="J47" i="44"/>
  <c r="AX47" i="46"/>
  <c r="AX47" i="44"/>
  <c r="BF47" i="46"/>
  <c r="BF47" i="44"/>
  <c r="A47" i="27"/>
  <c r="A47" i="29"/>
  <c r="AG49" i="46"/>
  <c r="AG49" i="44"/>
  <c r="U50" i="46"/>
  <c r="U50" i="44"/>
  <c r="AP42" i="44"/>
  <c r="BD44" i="44"/>
  <c r="Q51" i="44"/>
  <c r="BE51" i="44"/>
  <c r="F54" i="44"/>
  <c r="N54" i="44"/>
  <c r="V54" i="44"/>
  <c r="AD54" i="44"/>
  <c r="AL54" i="44"/>
  <c r="AT54" i="44"/>
  <c r="BB54" i="44"/>
  <c r="BJ54" i="44"/>
  <c r="F58" i="44"/>
  <c r="N58" i="44"/>
  <c r="V58" i="44"/>
  <c r="AD58" i="44"/>
  <c r="AL58" i="44"/>
  <c r="AT58" i="44"/>
  <c r="BB58" i="44"/>
  <c r="J88" i="44"/>
  <c r="R88" i="44"/>
  <c r="Z88" i="44"/>
  <c r="AH88" i="44"/>
  <c r="AP88" i="44"/>
  <c r="AX88" i="44"/>
  <c r="BF88" i="44"/>
  <c r="BN88" i="44"/>
  <c r="H89" i="44"/>
  <c r="P89" i="44"/>
  <c r="X89" i="44"/>
  <c r="AF89" i="44"/>
  <c r="AN89" i="44"/>
  <c r="AV89" i="44"/>
  <c r="BD89" i="44"/>
  <c r="AH42" i="44"/>
  <c r="AV44" i="44"/>
  <c r="I51" i="44"/>
  <c r="J78" i="46"/>
  <c r="J78" i="44"/>
  <c r="R78" i="46"/>
  <c r="R78" i="44"/>
  <c r="Z78" i="46"/>
  <c r="Z78" i="44"/>
  <c r="AH78" i="46"/>
  <c r="AH78" i="44"/>
  <c r="AP78" i="46"/>
  <c r="AP78" i="44"/>
  <c r="AX78" i="46"/>
  <c r="AX78" i="44"/>
  <c r="BF78" i="46"/>
  <c r="BF78" i="44"/>
  <c r="K79" i="46"/>
  <c r="K79" i="44"/>
  <c r="S79" i="46"/>
  <c r="S79" i="44"/>
  <c r="AA79" i="46"/>
  <c r="AA79" i="44"/>
  <c r="AI79" i="46"/>
  <c r="AI79" i="44"/>
  <c r="AQ79" i="46"/>
  <c r="AQ79" i="44"/>
  <c r="AY79" i="46"/>
  <c r="AY79" i="44"/>
  <c r="BG79" i="46"/>
  <c r="BG79" i="44"/>
  <c r="F80" i="46"/>
  <c r="F80" i="44"/>
  <c r="N80" i="46"/>
  <c r="N80" i="44"/>
  <c r="V80" i="46"/>
  <c r="V80" i="44"/>
  <c r="AD80" i="46"/>
  <c r="AD80" i="44"/>
  <c r="AL80" i="46"/>
  <c r="AL80" i="44"/>
  <c r="AT80" i="46"/>
  <c r="AT80" i="44"/>
  <c r="BB80" i="46"/>
  <c r="BB80" i="44"/>
  <c r="BJ80" i="46"/>
  <c r="BJ80" i="44"/>
  <c r="A79" i="27"/>
  <c r="A79" i="29"/>
  <c r="J81" i="46"/>
  <c r="J81" i="44"/>
  <c r="R81" i="46"/>
  <c r="R81" i="44"/>
  <c r="Z81" i="46"/>
  <c r="Z81" i="44"/>
  <c r="AH81" i="46"/>
  <c r="AH81" i="44"/>
  <c r="AP81" i="46"/>
  <c r="AP81" i="44"/>
  <c r="AX81" i="46"/>
  <c r="AX81" i="44"/>
  <c r="BF81" i="46"/>
  <c r="BF81" i="44"/>
  <c r="BN81" i="46"/>
  <c r="BN81" i="44"/>
  <c r="J83" i="46"/>
  <c r="J83" i="44"/>
  <c r="R83" i="46"/>
  <c r="R83" i="44"/>
  <c r="Z83" i="46"/>
  <c r="Z83" i="44"/>
  <c r="AH83" i="46"/>
  <c r="AH83" i="44"/>
  <c r="AP83" i="46"/>
  <c r="AP83" i="44"/>
  <c r="AX83" i="46"/>
  <c r="AX83" i="44"/>
  <c r="BF83" i="46"/>
  <c r="BF83" i="44"/>
  <c r="I85" i="46"/>
  <c r="I85" i="44"/>
  <c r="Q85" i="46"/>
  <c r="Q85" i="44"/>
  <c r="Y85" i="46"/>
  <c r="Y85" i="44"/>
  <c r="AG85" i="46"/>
  <c r="AG85" i="44"/>
  <c r="AO85" i="46"/>
  <c r="AO85" i="44"/>
  <c r="AW85" i="46"/>
  <c r="AW85" i="44"/>
  <c r="BE85" i="46"/>
  <c r="BE85" i="44"/>
  <c r="BM85" i="46"/>
  <c r="BM85" i="44"/>
  <c r="K86" i="46"/>
  <c r="K86" i="44"/>
  <c r="S86" i="46"/>
  <c r="S86" i="44"/>
  <c r="AA86" i="46"/>
  <c r="AA86" i="44"/>
  <c r="AI86" i="46"/>
  <c r="AI86" i="44"/>
  <c r="AQ86" i="46"/>
  <c r="AQ86" i="44"/>
  <c r="AY86" i="46"/>
  <c r="AY86" i="44"/>
  <c r="BG86" i="46"/>
  <c r="BG86" i="44"/>
  <c r="D90" i="46"/>
  <c r="D90" i="44"/>
  <c r="L90" i="46"/>
  <c r="L90" i="44"/>
  <c r="T90" i="46"/>
  <c r="T90" i="44"/>
  <c r="AB90" i="46"/>
  <c r="AB90" i="44"/>
  <c r="AJ90" i="46"/>
  <c r="AJ90" i="44"/>
  <c r="AR90" i="46"/>
  <c r="AR90" i="44"/>
  <c r="AZ90" i="46"/>
  <c r="AZ90" i="44"/>
  <c r="BH90" i="46"/>
  <c r="BH90" i="44"/>
  <c r="BP90" i="46"/>
  <c r="BP90" i="44"/>
  <c r="H91" i="46"/>
  <c r="H91" i="44"/>
  <c r="P91" i="46"/>
  <c r="P91" i="44"/>
  <c r="X91" i="46"/>
  <c r="X91" i="44"/>
  <c r="AF91" i="46"/>
  <c r="AF91" i="44"/>
  <c r="AN91" i="46"/>
  <c r="AN91" i="44"/>
  <c r="AV91" i="46"/>
  <c r="AV91" i="44"/>
  <c r="BD91" i="46"/>
  <c r="BD91" i="44"/>
  <c r="BL91" i="46"/>
  <c r="BL91" i="44"/>
  <c r="D92" i="46"/>
  <c r="D92" i="44"/>
  <c r="L92" i="46"/>
  <c r="L92" i="44"/>
  <c r="T92" i="46"/>
  <c r="T92" i="44"/>
  <c r="AB92" i="46"/>
  <c r="AB92" i="44"/>
  <c r="AJ92" i="46"/>
  <c r="AJ92" i="44"/>
  <c r="AR92" i="46"/>
  <c r="AR92" i="44"/>
  <c r="AZ92" i="46"/>
  <c r="AZ92" i="44"/>
  <c r="BH92" i="46"/>
  <c r="BH92" i="44"/>
  <c r="BP92" i="46"/>
  <c r="BP92" i="44"/>
  <c r="J93" i="46"/>
  <c r="J93" i="44"/>
  <c r="R93" i="46"/>
  <c r="R93" i="44"/>
  <c r="Z93" i="46"/>
  <c r="Z93" i="44"/>
  <c r="AH93" i="46"/>
  <c r="AH93" i="44"/>
  <c r="AP93" i="46"/>
  <c r="AP93" i="44"/>
  <c r="AX93" i="46"/>
  <c r="AX93" i="44"/>
  <c r="BF93" i="46"/>
  <c r="BF93" i="44"/>
  <c r="A93" i="27"/>
  <c r="A93" i="29"/>
  <c r="H95" i="46"/>
  <c r="H95" i="44"/>
  <c r="P95" i="46"/>
  <c r="P95" i="44"/>
  <c r="X95" i="46"/>
  <c r="X95" i="44"/>
  <c r="AF95" i="46"/>
  <c r="AF95" i="44"/>
  <c r="AN95" i="46"/>
  <c r="AN95" i="44"/>
  <c r="AV95" i="46"/>
  <c r="AV95" i="44"/>
  <c r="BD95" i="46"/>
  <c r="BD95" i="44"/>
  <c r="BL95" i="46"/>
  <c r="BL95" i="44"/>
  <c r="D96" i="46"/>
  <c r="D96" i="44"/>
  <c r="L96" i="46"/>
  <c r="L96" i="44"/>
  <c r="T96" i="46"/>
  <c r="T96" i="44"/>
  <c r="AB96" i="46"/>
  <c r="AB96" i="44"/>
  <c r="AJ96" i="46"/>
  <c r="AJ96" i="44"/>
  <c r="AR96" i="46"/>
  <c r="AR96" i="44"/>
  <c r="AZ96" i="46"/>
  <c r="AZ96" i="44"/>
  <c r="BH96" i="46"/>
  <c r="BH96" i="44"/>
  <c r="BP96" i="46"/>
  <c r="BP96" i="44"/>
  <c r="J97" i="46"/>
  <c r="J97" i="44"/>
  <c r="R97" i="46"/>
  <c r="R97" i="44"/>
  <c r="Z97" i="46"/>
  <c r="Z97" i="44"/>
  <c r="AH97" i="46"/>
  <c r="AH97" i="44"/>
  <c r="AP97" i="46"/>
  <c r="AP97" i="44"/>
  <c r="AX97" i="46"/>
  <c r="AX97" i="44"/>
  <c r="BF97" i="46"/>
  <c r="BF97" i="44"/>
  <c r="A97" i="27"/>
  <c r="A97" i="29"/>
  <c r="H99" i="46"/>
  <c r="H99" i="44"/>
  <c r="P99" i="46"/>
  <c r="P99" i="44"/>
  <c r="X99" i="46"/>
  <c r="X99" i="44"/>
  <c r="AF99" i="46"/>
  <c r="AF99" i="44"/>
  <c r="AN99" i="46"/>
  <c r="AN99" i="44"/>
  <c r="AV99" i="46"/>
  <c r="AV99" i="44"/>
  <c r="BD99" i="46"/>
  <c r="BD99" i="44"/>
  <c r="BL99" i="46"/>
  <c r="BL99" i="44"/>
  <c r="D100" i="46"/>
  <c r="D100" i="44"/>
  <c r="L100" i="46"/>
  <c r="L100" i="44"/>
  <c r="T100" i="46"/>
  <c r="T100" i="44"/>
  <c r="AB100" i="46"/>
  <c r="AB100" i="44"/>
  <c r="AJ100" i="46"/>
  <c r="AJ100" i="44"/>
  <c r="AR100" i="46"/>
  <c r="AR100" i="44"/>
  <c r="AZ100" i="46"/>
  <c r="AZ100" i="44"/>
  <c r="BH100" i="46"/>
  <c r="BH100" i="44"/>
  <c r="BP100" i="46"/>
  <c r="BP100" i="44"/>
  <c r="K101" i="46"/>
  <c r="K101" i="44"/>
  <c r="S101" i="46"/>
  <c r="S101" i="44"/>
  <c r="AA101" i="46"/>
  <c r="AA101" i="44"/>
  <c r="AI101" i="46"/>
  <c r="AI101" i="44"/>
  <c r="AQ101" i="46"/>
  <c r="AQ101" i="44"/>
  <c r="AY101" i="46"/>
  <c r="AY101" i="44"/>
  <c r="BG101" i="46"/>
  <c r="BG101"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K104" i="46"/>
  <c r="K104" i="44"/>
  <c r="S104" i="46"/>
  <c r="S104" i="44"/>
  <c r="AA104" i="46"/>
  <c r="AA104" i="44"/>
  <c r="AI104" i="46"/>
  <c r="AI104" i="44"/>
  <c r="AQ104" i="46"/>
  <c r="AQ104" i="44"/>
  <c r="AY104" i="46"/>
  <c r="AY104" i="44"/>
  <c r="BG104" i="46"/>
  <c r="BG104" i="44"/>
  <c r="F105" i="46"/>
  <c r="F105" i="44"/>
  <c r="N105" i="46"/>
  <c r="N105" i="44"/>
  <c r="V105" i="46"/>
  <c r="V105" i="44"/>
  <c r="AD105" i="46"/>
  <c r="AD105" i="44"/>
  <c r="AL105" i="46"/>
  <c r="AL105" i="44"/>
  <c r="AT105" i="46"/>
  <c r="AT105" i="44"/>
  <c r="BB105" i="46"/>
  <c r="BB105" i="44"/>
  <c r="BJ105" i="46"/>
  <c r="BJ105" i="44"/>
  <c r="A104" i="27"/>
  <c r="A104" i="29"/>
  <c r="H106" i="46"/>
  <c r="H106" i="44"/>
  <c r="P106" i="46"/>
  <c r="P106" i="44"/>
  <c r="X106" i="46"/>
  <c r="X106" i="44"/>
  <c r="AF106" i="46"/>
  <c r="AF106" i="44"/>
  <c r="AN106" i="46"/>
  <c r="AN106" i="44"/>
  <c r="AV106" i="46"/>
  <c r="AV106" i="44"/>
  <c r="BD106" i="46"/>
  <c r="BD106" i="44"/>
  <c r="BL106" i="46"/>
  <c r="BL106" i="44"/>
  <c r="AY45" i="44"/>
  <c r="AP47" i="44"/>
  <c r="C55" i="46"/>
  <c r="C55" i="44" s="1"/>
  <c r="Z42" i="44"/>
  <c r="AH47" i="44"/>
  <c r="F48" i="44"/>
  <c r="N48" i="44"/>
  <c r="V48" i="44"/>
  <c r="AD48" i="44"/>
  <c r="AL48" i="44"/>
  <c r="AT48" i="44"/>
  <c r="BB48" i="44"/>
  <c r="BJ48" i="44"/>
  <c r="G46" i="44"/>
  <c r="O46" i="44"/>
  <c r="W46" i="44"/>
  <c r="AE46" i="44"/>
  <c r="AM46" i="44"/>
  <c r="AU46" i="44"/>
  <c r="BC46" i="44"/>
  <c r="BK46" i="44"/>
  <c r="AO51" i="44"/>
  <c r="E56" i="44"/>
  <c r="M56" i="44"/>
  <c r="U56" i="44"/>
  <c r="AC56" i="44"/>
  <c r="AK56" i="44"/>
  <c r="AS56" i="44"/>
  <c r="BA56" i="44"/>
  <c r="BI56" i="44"/>
  <c r="BQ56" i="44"/>
  <c r="K77" i="44"/>
  <c r="S77" i="44"/>
  <c r="AA77" i="44"/>
  <c r="AI77" i="44"/>
  <c r="AQ77" i="44"/>
  <c r="AY77" i="44"/>
  <c r="BG77" i="44"/>
  <c r="BO77" i="44"/>
  <c r="I82" i="44"/>
  <c r="Q82" i="44"/>
  <c r="Y82" i="44"/>
  <c r="AG82" i="44"/>
  <c r="AO82" i="44"/>
  <c r="AW82" i="44"/>
  <c r="BE82" i="44"/>
  <c r="E84" i="44"/>
  <c r="M84" i="44"/>
  <c r="U84" i="44"/>
  <c r="AC84" i="44"/>
  <c r="AK84" i="44"/>
  <c r="AS84" i="44"/>
  <c r="BA84" i="44"/>
  <c r="BI84" i="44"/>
  <c r="BQ84" i="44"/>
  <c r="G87" i="44"/>
  <c r="O87" i="44"/>
  <c r="W87" i="44"/>
  <c r="AE87" i="44"/>
  <c r="AM87" i="44"/>
  <c r="AU87" i="44"/>
  <c r="BC87" i="44"/>
  <c r="BK87" i="44"/>
  <c r="F112" i="44"/>
  <c r="N112" i="44"/>
  <c r="V112" i="44"/>
  <c r="AD112" i="44"/>
  <c r="AL112" i="44"/>
  <c r="AT112" i="44"/>
  <c r="BB112" i="44"/>
  <c r="BJ112" i="44"/>
  <c r="J115" i="44"/>
  <c r="R115" i="44"/>
  <c r="Z115" i="44"/>
  <c r="AH115" i="44"/>
  <c r="AP115" i="44"/>
  <c r="AX115" i="44"/>
  <c r="BF115" i="44"/>
  <c r="BN115" i="44"/>
  <c r="H117" i="44"/>
  <c r="P117" i="44"/>
  <c r="X117" i="44"/>
  <c r="AF117" i="44"/>
  <c r="AN117" i="44"/>
  <c r="AV117" i="44"/>
  <c r="BD117" i="44"/>
  <c r="BL117" i="44"/>
  <c r="H108" i="44"/>
  <c r="P108" i="44"/>
  <c r="X108" i="44"/>
  <c r="AF108" i="44"/>
  <c r="AN108" i="44"/>
  <c r="AV108" i="44"/>
  <c r="BD108" i="44"/>
  <c r="BL108" i="44"/>
  <c r="J111" i="44"/>
  <c r="R111" i="44"/>
  <c r="Z111" i="44"/>
  <c r="AH111" i="44"/>
  <c r="AP111" i="44"/>
  <c r="AX111" i="44"/>
  <c r="BF111" i="44"/>
  <c r="BN111" i="44"/>
  <c r="F114" i="44"/>
  <c r="N114" i="44"/>
  <c r="V114" i="44"/>
  <c r="AD114" i="44"/>
  <c r="AL114" i="44"/>
  <c r="AT114" i="44"/>
  <c r="BB114" i="44"/>
  <c r="BJ114" i="44"/>
  <c r="E119" i="44"/>
  <c r="M119" i="44"/>
  <c r="U119" i="44"/>
  <c r="AC119" i="44"/>
  <c r="AK119" i="44"/>
  <c r="AS119" i="44"/>
  <c r="BA119" i="44"/>
  <c r="BI119" i="44"/>
  <c r="BQ119" i="44"/>
  <c r="D121" i="44"/>
  <c r="L121" i="44"/>
  <c r="T121" i="44"/>
  <c r="AB121" i="44"/>
  <c r="AJ121" i="44"/>
  <c r="AR121" i="44"/>
  <c r="AZ121" i="44"/>
  <c r="BH121" i="44"/>
  <c r="BP121" i="44"/>
  <c r="F130" i="44"/>
  <c r="N130" i="44"/>
  <c r="A109" i="27"/>
  <c r="A109" i="29"/>
  <c r="A111" i="27"/>
  <c r="A111" i="29"/>
  <c r="BF113" i="46"/>
  <c r="BF113" i="44"/>
  <c r="BN113" i="46"/>
  <c r="BN113" i="44"/>
  <c r="A113" i="27"/>
  <c r="A113" i="29"/>
  <c r="E116" i="46"/>
  <c r="E116" i="44"/>
  <c r="M116" i="46"/>
  <c r="M116" i="44"/>
  <c r="U116" i="46"/>
  <c r="U116" i="44"/>
  <c r="AC116" i="46"/>
  <c r="AC116" i="44"/>
  <c r="AK116" i="46"/>
  <c r="AK116" i="44"/>
  <c r="AS116" i="46"/>
  <c r="AS116" i="44"/>
  <c r="BA116" i="46"/>
  <c r="BA116" i="44"/>
  <c r="BI116" i="46"/>
  <c r="BI116" i="44"/>
  <c r="BQ116" i="46"/>
  <c r="BQ116" i="44"/>
  <c r="K118" i="46"/>
  <c r="K118" i="44"/>
  <c r="S118" i="46"/>
  <c r="S118" i="44"/>
  <c r="AA118" i="46"/>
  <c r="AA118" i="44"/>
  <c r="AI118" i="46"/>
  <c r="AI118" i="44"/>
  <c r="AQ118" i="46"/>
  <c r="AQ118" i="44"/>
  <c r="AY118" i="46"/>
  <c r="AY118" i="44"/>
  <c r="BG118" i="46"/>
  <c r="BG118" i="44"/>
  <c r="BO118" i="46"/>
  <c r="BO118" i="44"/>
  <c r="AV120" i="46"/>
  <c r="AV120" i="44"/>
  <c r="BD120" i="46"/>
  <c r="BD120" i="44"/>
  <c r="BL120" i="46"/>
  <c r="BL120" i="44"/>
  <c r="H122" i="46"/>
  <c r="H122" i="44"/>
  <c r="P122" i="46"/>
  <c r="P122" i="44"/>
  <c r="X122" i="46"/>
  <c r="X122" i="44"/>
  <c r="AF122" i="46"/>
  <c r="AF122" i="44"/>
  <c r="AN122" i="46"/>
  <c r="AN122" i="44"/>
  <c r="AV122" i="46"/>
  <c r="AV122" i="44"/>
  <c r="BD122" i="46"/>
  <c r="BD122" i="44"/>
  <c r="BL122" i="46"/>
  <c r="BL122" i="44"/>
  <c r="I123" i="46"/>
  <c r="I123" i="44"/>
  <c r="Q123" i="46"/>
  <c r="Q123" i="44"/>
  <c r="Y123" i="46"/>
  <c r="Y123" i="44"/>
  <c r="AG123" i="46"/>
  <c r="AG123" i="44"/>
  <c r="AO123" i="46"/>
  <c r="AO123" i="44"/>
  <c r="AW123" i="46"/>
  <c r="AW123" i="44"/>
  <c r="BE123" i="46"/>
  <c r="BE123" i="44"/>
  <c r="E124" i="46"/>
  <c r="E124" i="44"/>
  <c r="M124" i="46"/>
  <c r="M124" i="44"/>
  <c r="U124" i="46"/>
  <c r="U124" i="44"/>
  <c r="AC124" i="46"/>
  <c r="AC124" i="44"/>
  <c r="AK124" i="46"/>
  <c r="AK124" i="44"/>
  <c r="AS124" i="46"/>
  <c r="AS124" i="44"/>
  <c r="BA124" i="46"/>
  <c r="BA124" i="44"/>
  <c r="BI124" i="46"/>
  <c r="BI124" i="44"/>
  <c r="BQ124" i="46"/>
  <c r="BQ124" i="44"/>
  <c r="E126" i="46"/>
  <c r="E126" i="44"/>
  <c r="M126" i="46"/>
  <c r="M126" i="44"/>
  <c r="U126" i="46"/>
  <c r="U126" i="44"/>
  <c r="AC126" i="46"/>
  <c r="AC126" i="44"/>
  <c r="AK126" i="46"/>
  <c r="AK126" i="44"/>
  <c r="AS126" i="46"/>
  <c r="AS126" i="44"/>
  <c r="BA126" i="46"/>
  <c r="BA126" i="44"/>
  <c r="BI126" i="46"/>
  <c r="BI126" i="44"/>
  <c r="BQ126" i="46"/>
  <c r="BQ126" i="44"/>
  <c r="E128" i="46"/>
  <c r="E128" i="44"/>
  <c r="M128" i="46"/>
  <c r="M128" i="44"/>
  <c r="U128" i="46"/>
  <c r="U128" i="44"/>
  <c r="AC128" i="46"/>
  <c r="AC128" i="44"/>
  <c r="AK128" i="46"/>
  <c r="AK128" i="44"/>
  <c r="AS128" i="46"/>
  <c r="AS128" i="44"/>
  <c r="BA128" i="46"/>
  <c r="BA128" i="44"/>
  <c r="BI128" i="46"/>
  <c r="BI128" i="44"/>
  <c r="BQ128" i="46"/>
  <c r="BQ128" i="44"/>
  <c r="A129" i="27"/>
  <c r="A129" i="29"/>
  <c r="E132" i="46"/>
  <c r="E132" i="44"/>
  <c r="M132" i="46"/>
  <c r="M132" i="44"/>
  <c r="U132" i="46"/>
  <c r="U132" i="44"/>
  <c r="AC132" i="46"/>
  <c r="AC132" i="44"/>
  <c r="AK132" i="46"/>
  <c r="AK132" i="44"/>
  <c r="AS132" i="46"/>
  <c r="AS132" i="44"/>
  <c r="BA132" i="46"/>
  <c r="BA132" i="44"/>
  <c r="BI132" i="46"/>
  <c r="BI132" i="44"/>
  <c r="BQ132" i="46"/>
  <c r="BQ132" i="44"/>
  <c r="I134" i="46"/>
  <c r="I134" i="44"/>
  <c r="Q134" i="46"/>
  <c r="Q134" i="44"/>
  <c r="Y134" i="46"/>
  <c r="Y134" i="44"/>
  <c r="AG134" i="46"/>
  <c r="AG134" i="44"/>
  <c r="AO134" i="46"/>
  <c r="AO134" i="44"/>
  <c r="BE134" i="46"/>
  <c r="BE134" i="44"/>
  <c r="BM134" i="46"/>
  <c r="BM134" i="44"/>
  <c r="J135" i="46"/>
  <c r="J135" i="44"/>
  <c r="R135" i="46"/>
  <c r="R135" i="44"/>
  <c r="Z135" i="46"/>
  <c r="Z135" i="44"/>
  <c r="AH135" i="46"/>
  <c r="AH135" i="44"/>
  <c r="AP135" i="46"/>
  <c r="AP135" i="44"/>
  <c r="AX135" i="46"/>
  <c r="AX135" i="44"/>
  <c r="BF135" i="46"/>
  <c r="BF135" i="44"/>
  <c r="E136" i="46"/>
  <c r="E136" i="44"/>
  <c r="M136" i="46"/>
  <c r="M136" i="44"/>
  <c r="U136" i="46"/>
  <c r="U136" i="44"/>
  <c r="AC136" i="46"/>
  <c r="AC136" i="44"/>
  <c r="AK136" i="46"/>
  <c r="AK136" i="44"/>
  <c r="AS136" i="46"/>
  <c r="AS136" i="44"/>
  <c r="BA136" i="46"/>
  <c r="BA136" i="44"/>
  <c r="BI136" i="46"/>
  <c r="BI136" i="44"/>
  <c r="BQ136" i="46"/>
  <c r="BQ136" i="44"/>
  <c r="J138" i="46"/>
  <c r="J138" i="44"/>
  <c r="R138" i="46"/>
  <c r="R138" i="44"/>
  <c r="Z138" i="46"/>
  <c r="Z138" i="44"/>
  <c r="AH138" i="46"/>
  <c r="AH138" i="44"/>
  <c r="AP138" i="46"/>
  <c r="AP138" i="44"/>
  <c r="AX138" i="46"/>
  <c r="AX138" i="44"/>
  <c r="BF138" i="46"/>
  <c r="BF138" i="44"/>
  <c r="A138" i="27"/>
  <c r="A138" i="29"/>
  <c r="K141" i="46"/>
  <c r="K141" i="44"/>
  <c r="S141" i="46"/>
  <c r="S141" i="44"/>
  <c r="AA141" i="46"/>
  <c r="AA141" i="44"/>
  <c r="AI141" i="46"/>
  <c r="AI141" i="44"/>
  <c r="AQ141" i="46"/>
  <c r="AQ141" i="44"/>
  <c r="AY141" i="46"/>
  <c r="AY141" i="44"/>
  <c r="BG141" i="46"/>
  <c r="BG141" i="44"/>
  <c r="J143" i="46"/>
  <c r="J143" i="44"/>
  <c r="R143" i="46"/>
  <c r="R143" i="44"/>
  <c r="Z143" i="46"/>
  <c r="Z143" i="44"/>
  <c r="AH143" i="46"/>
  <c r="AH143" i="44"/>
  <c r="AP143" i="46"/>
  <c r="AP143" i="44"/>
  <c r="AX143" i="46"/>
  <c r="AX143" i="44"/>
  <c r="J129" i="44"/>
  <c r="R129" i="44"/>
  <c r="Z129" i="44"/>
  <c r="AH129" i="44"/>
  <c r="AP129" i="44"/>
  <c r="AX129" i="44"/>
  <c r="BF129" i="44"/>
  <c r="J109" i="44"/>
  <c r="R109" i="44"/>
  <c r="Z109" i="44"/>
  <c r="AH109" i="44"/>
  <c r="AP109" i="44"/>
  <c r="AX109" i="44"/>
  <c r="BF109" i="44"/>
  <c r="J113" i="44"/>
  <c r="R113" i="44"/>
  <c r="Z113" i="44"/>
  <c r="AH113" i="44"/>
  <c r="AP113" i="44"/>
  <c r="AX113" i="44"/>
  <c r="I125" i="44"/>
  <c r="Q125" i="44"/>
  <c r="Y125" i="44"/>
  <c r="AG125" i="44"/>
  <c r="AO125" i="44"/>
  <c r="AW125" i="44"/>
  <c r="BE125" i="44"/>
  <c r="BM125" i="44"/>
  <c r="J196" i="46"/>
  <c r="J196" i="44"/>
  <c r="R196" i="46"/>
  <c r="R196" i="44"/>
  <c r="Z196" i="46"/>
  <c r="Z196" i="44"/>
  <c r="AH196" i="46"/>
  <c r="AH196" i="44"/>
  <c r="AP196" i="46"/>
  <c r="AP196" i="44"/>
  <c r="AX196" i="46"/>
  <c r="AX196" i="44"/>
  <c r="BF196" i="46"/>
  <c r="BF196" i="44"/>
  <c r="BN196" i="46"/>
  <c r="BN196" i="44"/>
  <c r="F197" i="46"/>
  <c r="F197" i="44"/>
  <c r="N197" i="46"/>
  <c r="N197" i="44"/>
  <c r="V197" i="46"/>
  <c r="V197" i="44"/>
  <c r="AD197" i="46"/>
  <c r="AD197" i="44"/>
  <c r="AL197" i="46"/>
  <c r="AL197" i="44"/>
  <c r="AT197" i="46"/>
  <c r="AT197" i="44"/>
  <c r="BB197" i="46"/>
  <c r="BB197" i="44"/>
  <c r="BJ197" i="46"/>
  <c r="BJ197" i="44"/>
  <c r="J198" i="46"/>
  <c r="J198" i="44"/>
  <c r="R198" i="46"/>
  <c r="R198" i="44"/>
  <c r="Z198" i="46"/>
  <c r="Z198" i="44"/>
  <c r="AH198" i="46"/>
  <c r="AH198" i="44"/>
  <c r="AP198" i="46"/>
  <c r="AP198" i="44"/>
  <c r="AX198" i="46"/>
  <c r="AX198" i="44"/>
  <c r="BF198" i="46"/>
  <c r="BF198" i="44"/>
  <c r="BN198" i="46"/>
  <c r="BN198" i="44"/>
  <c r="D199" i="46"/>
  <c r="D199" i="44"/>
  <c r="L199" i="46"/>
  <c r="L199" i="44"/>
  <c r="T199" i="46"/>
  <c r="T199" i="44"/>
  <c r="AB199" i="46"/>
  <c r="AB199" i="44"/>
  <c r="AJ199" i="46"/>
  <c r="AJ199" i="44"/>
  <c r="AR199" i="46"/>
  <c r="AR199" i="44"/>
  <c r="AZ199" i="46"/>
  <c r="AZ199" i="44"/>
  <c r="BH199" i="46"/>
  <c r="BH199" i="44"/>
  <c r="BP199" i="46"/>
  <c r="BP199" i="44"/>
  <c r="H200" i="46"/>
  <c r="H200" i="44"/>
  <c r="P200" i="46"/>
  <c r="P200" i="44"/>
  <c r="X200" i="46"/>
  <c r="X200" i="44"/>
  <c r="AF200" i="46"/>
  <c r="AF200" i="44"/>
  <c r="AN200" i="46"/>
  <c r="AN200" i="44"/>
  <c r="AV200" i="46"/>
  <c r="AV200" i="44"/>
  <c r="BD200" i="46"/>
  <c r="BD200" i="44"/>
  <c r="BL200" i="46"/>
  <c r="BL200" i="44"/>
  <c r="F202" i="46"/>
  <c r="F202" i="44"/>
  <c r="N202" i="46"/>
  <c r="N202" i="44"/>
  <c r="V202" i="46"/>
  <c r="V202" i="44"/>
  <c r="AD202" i="46"/>
  <c r="AD202" i="44"/>
  <c r="AL202" i="46"/>
  <c r="AL202" i="44"/>
  <c r="AT202" i="46"/>
  <c r="AT202" i="44"/>
  <c r="BB202" i="46"/>
  <c r="BB202" i="44"/>
  <c r="BJ202" i="46"/>
  <c r="BJ202" i="44"/>
  <c r="H203" i="46"/>
  <c r="H203" i="44"/>
  <c r="P203" i="46"/>
  <c r="P203" i="44"/>
  <c r="X203" i="46"/>
  <c r="X203" i="44"/>
  <c r="AF203" i="46"/>
  <c r="AF203" i="44"/>
  <c r="AN203" i="46"/>
  <c r="AN203" i="44"/>
  <c r="AV203" i="46"/>
  <c r="AV203" i="44"/>
  <c r="BD203" i="46"/>
  <c r="BD203" i="44"/>
  <c r="BL203" i="46"/>
  <c r="BL203" i="44"/>
  <c r="A22" i="27"/>
  <c r="A22" i="29"/>
  <c r="A34" i="27"/>
  <c r="A34" i="29"/>
  <c r="H188" i="46"/>
  <c r="H188" i="44"/>
  <c r="P188" i="46"/>
  <c r="P188" i="44"/>
  <c r="X188" i="46"/>
  <c r="X188" i="44"/>
  <c r="AF188" i="46"/>
  <c r="AF188" i="44"/>
  <c r="AN188" i="46"/>
  <c r="AN188" i="44"/>
  <c r="AV188" i="46"/>
  <c r="AV188" i="44"/>
  <c r="BD188" i="46"/>
  <c r="BD188" i="44"/>
  <c r="BL188" i="46"/>
  <c r="BL188" i="44"/>
  <c r="K189" i="46"/>
  <c r="K189" i="44"/>
  <c r="S189" i="46"/>
  <c r="S189" i="44"/>
  <c r="AA189" i="46"/>
  <c r="AA189" i="44"/>
  <c r="AI189" i="46"/>
  <c r="AI189" i="44"/>
  <c r="AQ189" i="46"/>
  <c r="AQ189" i="44"/>
  <c r="AY189" i="46"/>
  <c r="AY189" i="44"/>
  <c r="BG189" i="46"/>
  <c r="BG189" i="44"/>
  <c r="BO189" i="46"/>
  <c r="BO189" i="44"/>
  <c r="F190" i="46"/>
  <c r="F190" i="44"/>
  <c r="N190" i="46"/>
  <c r="N190" i="44"/>
  <c r="V190" i="46"/>
  <c r="V190" i="44"/>
  <c r="AD190" i="46"/>
  <c r="AD190" i="44"/>
  <c r="AL190" i="46"/>
  <c r="AL190" i="44"/>
  <c r="AT190" i="46"/>
  <c r="AT190" i="44"/>
  <c r="BB190" i="46"/>
  <c r="BB190" i="44"/>
  <c r="BJ190" i="46"/>
  <c r="BJ190" i="44"/>
  <c r="J191" i="46"/>
  <c r="J191" i="44"/>
  <c r="R191" i="46"/>
  <c r="R191" i="44"/>
  <c r="Z191" i="46"/>
  <c r="Z191" i="44"/>
  <c r="AH191" i="46"/>
  <c r="AH191" i="44"/>
  <c r="AP191" i="46"/>
  <c r="AP191" i="44"/>
  <c r="AX191" i="46"/>
  <c r="AX191" i="44"/>
  <c r="BF191" i="46"/>
  <c r="BF191" i="44"/>
  <c r="BN191" i="46"/>
  <c r="BN191" i="44"/>
  <c r="E192" i="46"/>
  <c r="E192" i="44"/>
  <c r="M192" i="46"/>
  <c r="M192" i="44"/>
  <c r="U192" i="46"/>
  <c r="U192" i="44"/>
  <c r="AC192" i="46"/>
  <c r="AC192" i="44"/>
  <c r="AK192" i="46"/>
  <c r="AK192" i="44"/>
  <c r="AS192" i="46"/>
  <c r="AS192" i="44"/>
  <c r="BA192" i="46"/>
  <c r="BA192" i="44"/>
  <c r="BI192" i="46"/>
  <c r="BI192" i="44"/>
  <c r="BQ192" i="46"/>
  <c r="BQ192" i="44"/>
  <c r="I193" i="46"/>
  <c r="I193" i="44"/>
  <c r="Q193" i="46"/>
  <c r="Q193" i="44"/>
  <c r="Y193" i="46"/>
  <c r="Y193" i="44"/>
  <c r="AG193" i="46"/>
  <c r="AG193" i="44"/>
  <c r="AO193" i="46"/>
  <c r="AO193" i="44"/>
  <c r="AW193" i="46"/>
  <c r="AW193" i="44"/>
  <c r="BE193" i="46"/>
  <c r="BE193" i="44"/>
  <c r="BM193" i="46"/>
  <c r="BM193" i="44"/>
  <c r="D194" i="46"/>
  <c r="D194" i="44"/>
  <c r="L194" i="46"/>
  <c r="L194" i="44"/>
  <c r="T194" i="46"/>
  <c r="T194" i="44"/>
  <c r="AB194" i="46"/>
  <c r="AB194" i="44"/>
  <c r="AJ194" i="46"/>
  <c r="AJ194" i="44"/>
  <c r="AR194" i="46"/>
  <c r="AR194" i="44"/>
  <c r="AZ194" i="46"/>
  <c r="AZ194" i="44"/>
  <c r="BH194" i="46"/>
  <c r="BH194" i="44"/>
  <c r="BP194" i="46"/>
  <c r="BP194" i="44"/>
  <c r="I150" i="44"/>
  <c r="Q150" i="44"/>
  <c r="Y150" i="44"/>
  <c r="AG150" i="44"/>
  <c r="AO150" i="44"/>
  <c r="AW150" i="44"/>
  <c r="BE150" i="44"/>
  <c r="BM150" i="44"/>
  <c r="D179" i="46"/>
  <c r="D179" i="44"/>
  <c r="L179" i="46"/>
  <c r="L179" i="44"/>
  <c r="T179" i="46"/>
  <c r="T179" i="44"/>
  <c r="AB179" i="46"/>
  <c r="AB179" i="44"/>
  <c r="AJ179" i="46"/>
  <c r="AJ179" i="44"/>
  <c r="AR179" i="46"/>
  <c r="AR179" i="44"/>
  <c r="AZ179" i="46"/>
  <c r="AZ179" i="44"/>
  <c r="BH179" i="46"/>
  <c r="BH179" i="44"/>
  <c r="BP179" i="46"/>
  <c r="BP179" i="44"/>
  <c r="H180" i="46"/>
  <c r="H180" i="44"/>
  <c r="P180" i="46"/>
  <c r="P180" i="44"/>
  <c r="X180" i="46"/>
  <c r="X180" i="44"/>
  <c r="AF180" i="46"/>
  <c r="AF180" i="44"/>
  <c r="AN180" i="46"/>
  <c r="AN180" i="44"/>
  <c r="AV180" i="46"/>
  <c r="AV180" i="44"/>
  <c r="BD180" i="46"/>
  <c r="BD180" i="44"/>
  <c r="BL180" i="46"/>
  <c r="BL180" i="44"/>
  <c r="K181" i="46"/>
  <c r="K181" i="44"/>
  <c r="S181" i="46"/>
  <c r="S181" i="44"/>
  <c r="AA181" i="46"/>
  <c r="AA181" i="44"/>
  <c r="AI181" i="46"/>
  <c r="AI181" i="44"/>
  <c r="AQ181" i="46"/>
  <c r="AQ181" i="44"/>
  <c r="AY181" i="46"/>
  <c r="AY181" i="44"/>
  <c r="BG181" i="46"/>
  <c r="BG181" i="44"/>
  <c r="G182" i="46"/>
  <c r="G182" i="44"/>
  <c r="O182" i="46"/>
  <c r="O182" i="44"/>
  <c r="W182" i="46"/>
  <c r="W182" i="44"/>
  <c r="AE182" i="46"/>
  <c r="AE182" i="44"/>
  <c r="AM182" i="46"/>
  <c r="AM182" i="44"/>
  <c r="AU182" i="46"/>
  <c r="AU182" i="44"/>
  <c r="BC182" i="46"/>
  <c r="BC182" i="44"/>
  <c r="BK182" i="46"/>
  <c r="BK182" i="44"/>
  <c r="K183" i="46"/>
  <c r="K183" i="44"/>
  <c r="S183" i="46"/>
  <c r="S183" i="44"/>
  <c r="AA183" i="46"/>
  <c r="AA183" i="44"/>
  <c r="AI183" i="46"/>
  <c r="AI183" i="44"/>
  <c r="AQ183" i="46"/>
  <c r="AQ183" i="44"/>
  <c r="AY183" i="46"/>
  <c r="AY183" i="44"/>
  <c r="BG183" i="46"/>
  <c r="BG183" i="44"/>
  <c r="BO183" i="46"/>
  <c r="BO183" i="44"/>
  <c r="F184" i="46"/>
  <c r="F184" i="44"/>
  <c r="N184" i="46"/>
  <c r="N184" i="44"/>
  <c r="V184" i="46"/>
  <c r="V184" i="44"/>
  <c r="AD184" i="46"/>
  <c r="AD184" i="44"/>
  <c r="AL184" i="46"/>
  <c r="AL184" i="44"/>
  <c r="AT184" i="46"/>
  <c r="AT184" i="44"/>
  <c r="BB184" i="46"/>
  <c r="BB184" i="44"/>
  <c r="BJ184" i="46"/>
  <c r="BJ184" i="44"/>
  <c r="H185" i="46"/>
  <c r="H185" i="44"/>
  <c r="P185" i="46"/>
  <c r="P185" i="44"/>
  <c r="X185" i="46"/>
  <c r="X185" i="44"/>
  <c r="AF185" i="46"/>
  <c r="AF185" i="44"/>
  <c r="AN185" i="46"/>
  <c r="AN185" i="44"/>
  <c r="AV185" i="46"/>
  <c r="AV185" i="44"/>
  <c r="BD185" i="46"/>
  <c r="BD185" i="44"/>
  <c r="BL185" i="46"/>
  <c r="BL185" i="44"/>
  <c r="K186" i="46"/>
  <c r="K186" i="44"/>
  <c r="S186" i="46"/>
  <c r="S186" i="44"/>
  <c r="AA186" i="46"/>
  <c r="AA186" i="44"/>
  <c r="AI186" i="46"/>
  <c r="AI186" i="44"/>
  <c r="AQ186" i="46"/>
  <c r="AQ186" i="44"/>
  <c r="AY186" i="46"/>
  <c r="AY186" i="44"/>
  <c r="BG186" i="46"/>
  <c r="BG186" i="44"/>
  <c r="BO186" i="46"/>
  <c r="BO186" i="44"/>
  <c r="G187" i="46"/>
  <c r="G187" i="44"/>
  <c r="O187" i="46"/>
  <c r="O187" i="44"/>
  <c r="W187" i="46"/>
  <c r="W187" i="44"/>
  <c r="AE187" i="46"/>
  <c r="AE187" i="44"/>
  <c r="AM187" i="46"/>
  <c r="AM187" i="44"/>
  <c r="AU187" i="46"/>
  <c r="AU187" i="44"/>
  <c r="BC187" i="46"/>
  <c r="BC187" i="44"/>
  <c r="BK187" i="46"/>
  <c r="BK187" i="44"/>
  <c r="J146" i="44"/>
  <c r="R146" i="44"/>
  <c r="Z146" i="44"/>
  <c r="AP146" i="44"/>
  <c r="AX146" i="44"/>
  <c r="BF146" i="44"/>
  <c r="BN146" i="44"/>
  <c r="J158" i="44"/>
  <c r="R158" i="44"/>
  <c r="Z158" i="44"/>
  <c r="AH158" i="44"/>
  <c r="AP158" i="44"/>
  <c r="AX158" i="44"/>
  <c r="BF158" i="44"/>
  <c r="BN158" i="44"/>
  <c r="D161" i="44"/>
  <c r="L161" i="44"/>
  <c r="T161" i="44"/>
  <c r="AB161" i="44"/>
  <c r="AJ161" i="44"/>
  <c r="AR161" i="44"/>
  <c r="AZ161" i="44"/>
  <c r="BH161" i="44"/>
  <c r="BP161" i="44"/>
  <c r="J201" i="44"/>
  <c r="R201" i="44"/>
  <c r="Z201" i="44"/>
  <c r="AH201" i="44"/>
  <c r="AP201" i="44"/>
  <c r="AX201" i="44"/>
  <c r="BF201" i="44"/>
  <c r="D204" i="44"/>
  <c r="L204" i="44"/>
  <c r="T204" i="44"/>
  <c r="AB204" i="44"/>
  <c r="AJ204" i="44"/>
  <c r="AR204" i="44"/>
  <c r="AZ204" i="44"/>
  <c r="BH204" i="44"/>
  <c r="BP204" i="44"/>
  <c r="G177" i="46"/>
  <c r="G177" i="44"/>
  <c r="O177" i="46"/>
  <c r="O177" i="44"/>
  <c r="W177" i="46"/>
  <c r="W177" i="44"/>
  <c r="AE177" i="46"/>
  <c r="AE177" i="44"/>
  <c r="AM177" i="46"/>
  <c r="AM177" i="44"/>
  <c r="AU177" i="46"/>
  <c r="AU177" i="44"/>
  <c r="BC177" i="46"/>
  <c r="BC177" i="44"/>
  <c r="BK177" i="46"/>
  <c r="BK177" i="44"/>
  <c r="I178" i="46"/>
  <c r="I178" i="44"/>
  <c r="Q178" i="46"/>
  <c r="Q178" i="44"/>
  <c r="Y178" i="46"/>
  <c r="Y178" i="44"/>
  <c r="AG178" i="46"/>
  <c r="AG178" i="44"/>
  <c r="AO178" i="46"/>
  <c r="AO178" i="44"/>
  <c r="AW178" i="46"/>
  <c r="AW178" i="44"/>
  <c r="BE178" i="46"/>
  <c r="BE178" i="44"/>
  <c r="BM178" i="46"/>
  <c r="BM178" i="44"/>
  <c r="I148" i="46"/>
  <c r="I148" i="44"/>
  <c r="Q148" i="46"/>
  <c r="Q148" i="44"/>
  <c r="Y148" i="46"/>
  <c r="Y148" i="44"/>
  <c r="AG148" i="46"/>
  <c r="AG148" i="44"/>
  <c r="AO148" i="46"/>
  <c r="AO148" i="44"/>
  <c r="AW148" i="46"/>
  <c r="AW148" i="44"/>
  <c r="BE148" i="46"/>
  <c r="BE148" i="44"/>
  <c r="BM148" i="46"/>
  <c r="BM148" i="44"/>
  <c r="I152" i="46"/>
  <c r="I152" i="44"/>
  <c r="Q152" i="46"/>
  <c r="Q152" i="44"/>
  <c r="Y152" i="46"/>
  <c r="Y152" i="44"/>
  <c r="AG152" i="46"/>
  <c r="AG152" i="44"/>
  <c r="AO152" i="46"/>
  <c r="AO152" i="44"/>
  <c r="AW152" i="46"/>
  <c r="AW152" i="44"/>
  <c r="BE152" i="46"/>
  <c r="BE152" i="44"/>
  <c r="BM152" i="46"/>
  <c r="BM152" i="44"/>
  <c r="G157" i="46"/>
  <c r="G157" i="44"/>
  <c r="O157" i="46"/>
  <c r="O157" i="44"/>
  <c r="W157" i="46"/>
  <c r="W157" i="44"/>
  <c r="AE157" i="46"/>
  <c r="AE157" i="44"/>
  <c r="AM157" i="46"/>
  <c r="AM157" i="44"/>
  <c r="AU157" i="46"/>
  <c r="AU157" i="44"/>
  <c r="BC157" i="46"/>
  <c r="BC157" i="44"/>
  <c r="BK157" i="46"/>
  <c r="BK157" i="44"/>
  <c r="T166" i="46"/>
  <c r="T166" i="44"/>
  <c r="AB166" i="46"/>
  <c r="AB166" i="44"/>
  <c r="AJ166" i="46"/>
  <c r="AJ166" i="44"/>
  <c r="AR166" i="46"/>
  <c r="AR166" i="44"/>
  <c r="AZ166" i="46"/>
  <c r="AZ166" i="44"/>
  <c r="BH166" i="46"/>
  <c r="BH166" i="44"/>
  <c r="BP166" i="46"/>
  <c r="BP166" i="44"/>
  <c r="H167" i="46"/>
  <c r="H167" i="44"/>
  <c r="P167" i="46"/>
  <c r="P167" i="44"/>
  <c r="X167" i="46"/>
  <c r="X167" i="44"/>
  <c r="AF167" i="46"/>
  <c r="AF167" i="44"/>
  <c r="AN167" i="46"/>
  <c r="AN167" i="44"/>
  <c r="AV167" i="46"/>
  <c r="AV167" i="44"/>
  <c r="BD167" i="46"/>
  <c r="BD167" i="44"/>
  <c r="BL167" i="46"/>
  <c r="BL167" i="44"/>
  <c r="K168" i="46"/>
  <c r="K168" i="44"/>
  <c r="S168" i="46"/>
  <c r="S168" i="44"/>
  <c r="AA168" i="46"/>
  <c r="AA168" i="44"/>
  <c r="AI168" i="46"/>
  <c r="AI168" i="44"/>
  <c r="AQ168" i="46"/>
  <c r="AQ168" i="44"/>
  <c r="AY168" i="46"/>
  <c r="AY168" i="44"/>
  <c r="BG168" i="46"/>
  <c r="BG168" i="44"/>
  <c r="BO168" i="46"/>
  <c r="BO168" i="44"/>
  <c r="D169" i="46"/>
  <c r="D169" i="44"/>
  <c r="L169" i="46"/>
  <c r="L169" i="44"/>
  <c r="T169" i="46"/>
  <c r="T169" i="44"/>
  <c r="AB169" i="46"/>
  <c r="AB169" i="44"/>
  <c r="AJ169" i="46"/>
  <c r="AJ169" i="44"/>
  <c r="AR169" i="46"/>
  <c r="AR169" i="44"/>
  <c r="AZ169" i="46"/>
  <c r="AZ169" i="44"/>
  <c r="BH169" i="46"/>
  <c r="BH169" i="44"/>
  <c r="BP169" i="46"/>
  <c r="BP169" i="44"/>
  <c r="D171" i="46"/>
  <c r="D171" i="44"/>
  <c r="L171" i="46"/>
  <c r="L171" i="44"/>
  <c r="T171" i="46"/>
  <c r="T171" i="44"/>
  <c r="AB171" i="46"/>
  <c r="AB171" i="44"/>
  <c r="AJ171" i="46"/>
  <c r="AJ171" i="44"/>
  <c r="AR171" i="46"/>
  <c r="AR171" i="44"/>
  <c r="AZ171" i="46"/>
  <c r="AZ171" i="44"/>
  <c r="BH171" i="46"/>
  <c r="BH171" i="44"/>
  <c r="BP171" i="46"/>
  <c r="BP171" i="44"/>
  <c r="H172" i="46"/>
  <c r="H172" i="44"/>
  <c r="P172" i="46"/>
  <c r="P172" i="44"/>
  <c r="X172" i="46"/>
  <c r="X172" i="44"/>
  <c r="AF172" i="46"/>
  <c r="AF172" i="44"/>
  <c r="AN172" i="46"/>
  <c r="AN172" i="44"/>
  <c r="AV172" i="46"/>
  <c r="AV172" i="44"/>
  <c r="BD172" i="46"/>
  <c r="BD172" i="44"/>
  <c r="BL172" i="46"/>
  <c r="BL172" i="44"/>
  <c r="D173" i="46"/>
  <c r="D173" i="44"/>
  <c r="L173" i="46"/>
  <c r="L173" i="44"/>
  <c r="T173" i="46"/>
  <c r="T173" i="44"/>
  <c r="AB173" i="46"/>
  <c r="AB173" i="44"/>
  <c r="AJ173" i="46"/>
  <c r="AJ173" i="44"/>
  <c r="AR173" i="46"/>
  <c r="AR173" i="44"/>
  <c r="AZ173" i="46"/>
  <c r="AZ173" i="44"/>
  <c r="BH173" i="46"/>
  <c r="BH173" i="44"/>
  <c r="BP173" i="46"/>
  <c r="BP173" i="44"/>
  <c r="G174" i="46"/>
  <c r="G174" i="44"/>
  <c r="O174" i="46"/>
  <c r="O174" i="44"/>
  <c r="W174" i="46"/>
  <c r="W174" i="44"/>
  <c r="AE174" i="46"/>
  <c r="AE174" i="44"/>
  <c r="AM174" i="46"/>
  <c r="AM174" i="44"/>
  <c r="AU174" i="46"/>
  <c r="AU174" i="44"/>
  <c r="BC174" i="46"/>
  <c r="BC174" i="44"/>
  <c r="BK174" i="46"/>
  <c r="BK174" i="44"/>
  <c r="K175" i="46"/>
  <c r="K175" i="44"/>
  <c r="S175" i="46"/>
  <c r="S175" i="44"/>
  <c r="AA175" i="46"/>
  <c r="AA175" i="44"/>
  <c r="AI175" i="46"/>
  <c r="AI175" i="44"/>
  <c r="AQ175" i="46"/>
  <c r="AQ175" i="44"/>
  <c r="AY175" i="46"/>
  <c r="AY175" i="44"/>
  <c r="BG175" i="46"/>
  <c r="BG175" i="44"/>
  <c r="BO175" i="46"/>
  <c r="BO175" i="44"/>
  <c r="BF143" i="44"/>
  <c r="BN143" i="44"/>
  <c r="H207" i="46"/>
  <c r="H207" i="44"/>
  <c r="P207" i="46"/>
  <c r="P207" i="44"/>
  <c r="X207" i="46"/>
  <c r="X207" i="44"/>
  <c r="AF207" i="46"/>
  <c r="AF207" i="44"/>
  <c r="AN207" i="46"/>
  <c r="AN207" i="44"/>
  <c r="AV207" i="46"/>
  <c r="AV207" i="44"/>
  <c r="BD207" i="46"/>
  <c r="BD207" i="44"/>
  <c r="BL207" i="46"/>
  <c r="BL207" i="44"/>
  <c r="A67" i="27"/>
  <c r="A67" i="29"/>
  <c r="A5" i="29"/>
  <c r="A13" i="29"/>
  <c r="A21" i="29"/>
  <c r="A29" i="29"/>
  <c r="A37" i="29"/>
  <c r="A45" i="29"/>
  <c r="A61" i="29"/>
  <c r="A69" i="29"/>
  <c r="A77" i="29"/>
  <c r="A85" i="29"/>
  <c r="A101" i="29"/>
  <c r="A117" i="29"/>
  <c r="A125" i="29"/>
  <c r="A133" i="29"/>
  <c r="A141" i="29"/>
  <c r="A6" i="29"/>
  <c r="A14" i="29"/>
  <c r="A30" i="29"/>
  <c r="A38" i="29"/>
  <c r="A46" i="29"/>
  <c r="A54" i="29"/>
  <c r="A62" i="29"/>
  <c r="A70" i="29"/>
  <c r="A78" i="29"/>
  <c r="A86" i="29"/>
  <c r="A94" i="29"/>
  <c r="A102" i="29"/>
  <c r="A110" i="29"/>
  <c r="A118" i="29"/>
  <c r="A126" i="29"/>
  <c r="A134" i="29"/>
  <c r="A142" i="29"/>
  <c r="A7" i="29"/>
  <c r="A15" i="29"/>
  <c r="A23" i="29"/>
  <c r="A31" i="29"/>
  <c r="A39" i="29"/>
  <c r="A55" i="29"/>
  <c r="A63" i="29"/>
  <c r="A71" i="29"/>
  <c r="A87" i="29"/>
  <c r="A95" i="29"/>
  <c r="A103" i="29"/>
  <c r="A119" i="29"/>
  <c r="A127" i="29"/>
  <c r="A135" i="29"/>
  <c r="A143" i="29"/>
  <c r="A8" i="29"/>
  <c r="A16" i="29"/>
  <c r="A24" i="29"/>
  <c r="A32" i="29"/>
  <c r="A40" i="29"/>
  <c r="A48" i="29"/>
  <c r="A56" i="29"/>
  <c r="A64" i="29"/>
  <c r="A72" i="29"/>
  <c r="A80" i="29"/>
  <c r="A88" i="29"/>
  <c r="A96" i="29"/>
  <c r="A112" i="29"/>
  <c r="A120" i="29"/>
  <c r="A128" i="29"/>
  <c r="A136" i="29"/>
  <c r="A144" i="29"/>
  <c r="A9" i="29"/>
  <c r="A17" i="29"/>
  <c r="A25" i="29"/>
  <c r="A33" i="29"/>
  <c r="A41" i="29"/>
  <c r="A49" i="29"/>
  <c r="A65" i="29"/>
  <c r="A73" i="29"/>
  <c r="A81" i="29"/>
  <c r="A89" i="29"/>
  <c r="A105" i="29"/>
  <c r="A121" i="29"/>
  <c r="A137" i="29"/>
  <c r="A145" i="29"/>
  <c r="A10" i="29"/>
  <c r="A18" i="29"/>
  <c r="A26" i="29"/>
  <c r="A50" i="29"/>
  <c r="A58" i="29"/>
  <c r="A66" i="29"/>
  <c r="A74" i="29"/>
  <c r="A82" i="29"/>
  <c r="A90" i="29"/>
  <c r="A98" i="29"/>
  <c r="A106" i="29"/>
  <c r="A114" i="29"/>
  <c r="A122" i="29"/>
  <c r="A130" i="29"/>
  <c r="A146" i="29"/>
  <c r="A11" i="29"/>
  <c r="A19" i="29"/>
  <c r="A27" i="29"/>
  <c r="A35" i="29"/>
  <c r="A43" i="29"/>
  <c r="A51" i="29"/>
  <c r="A59"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U31" i="44"/>
  <c r="H31" i="46"/>
  <c r="H31" i="44"/>
  <c r="P31" i="46"/>
  <c r="P31" i="44"/>
  <c r="X31" i="46"/>
  <c r="X31" i="44"/>
  <c r="AF31" i="46"/>
  <c r="AF31" i="44"/>
  <c r="AN31" i="46"/>
  <c r="AN31" i="44"/>
  <c r="AV31" i="46"/>
  <c r="AV31" i="44"/>
  <c r="BD31" i="46"/>
  <c r="BD31" i="44"/>
  <c r="BL31" i="46"/>
  <c r="BL31" i="44"/>
  <c r="J34" i="46"/>
  <c r="J34" i="44"/>
  <c r="R34" i="46"/>
  <c r="R34" i="44"/>
  <c r="Z34" i="46"/>
  <c r="Z34" i="44"/>
  <c r="AH34" i="46"/>
  <c r="AH34" i="44"/>
  <c r="AP34" i="46"/>
  <c r="AP34" i="44"/>
  <c r="AX34" i="46"/>
  <c r="AX34" i="44"/>
  <c r="BF34" i="46"/>
  <c r="BF34" i="44"/>
  <c r="BN34" i="46"/>
  <c r="BN34" i="44"/>
  <c r="F47" i="46"/>
  <c r="F47" i="44"/>
  <c r="J29" i="46"/>
  <c r="J29" i="44"/>
  <c r="R29" i="46"/>
  <c r="R29" i="44"/>
  <c r="Z29" i="46"/>
  <c r="Z29" i="44"/>
  <c r="AH29" i="46"/>
  <c r="AH29" i="44"/>
  <c r="AP29" i="46"/>
  <c r="AP29" i="44"/>
  <c r="AX29" i="46"/>
  <c r="AX29" i="44"/>
  <c r="BF29" i="46"/>
  <c r="BF29" i="44"/>
  <c r="BI31" i="44"/>
  <c r="N28" i="46"/>
  <c r="N28" i="44"/>
  <c r="V28" i="46"/>
  <c r="V28" i="44"/>
  <c r="AD28" i="46"/>
  <c r="AD28" i="44"/>
  <c r="AL28" i="46"/>
  <c r="AL28" i="44"/>
  <c r="AT28" i="46"/>
  <c r="AT28" i="44"/>
  <c r="BB28" i="46"/>
  <c r="BB28" i="44"/>
  <c r="BJ28" i="46"/>
  <c r="BJ28" i="44"/>
  <c r="D45" i="46"/>
  <c r="D45" i="44"/>
  <c r="L45" i="46"/>
  <c r="L45" i="44"/>
  <c r="T45" i="46"/>
  <c r="T45" i="44"/>
  <c r="AB45" i="46"/>
  <c r="AB45" i="44"/>
  <c r="AJ45" i="46"/>
  <c r="AJ45" i="44"/>
  <c r="AR45" i="46"/>
  <c r="AR45" i="44"/>
  <c r="AZ45" i="46"/>
  <c r="AZ45" i="44"/>
  <c r="BH45" i="46"/>
  <c r="BH45" i="44"/>
  <c r="BP45" i="46"/>
  <c r="BP45" i="44"/>
  <c r="H7" i="44"/>
  <c r="P7" i="44"/>
  <c r="X7" i="44"/>
  <c r="AF7" i="44"/>
  <c r="AN7" i="44"/>
  <c r="AV7" i="44"/>
  <c r="BD7" i="44"/>
  <c r="BL7" i="44"/>
  <c r="K44" i="46"/>
  <c r="K44" i="44"/>
  <c r="S44" i="46"/>
  <c r="S44" i="44"/>
  <c r="AA44" i="46"/>
  <c r="AA44" i="44"/>
  <c r="AI44" i="46"/>
  <c r="AI44" i="44"/>
  <c r="AQ44" i="46"/>
  <c r="AQ44" i="44"/>
  <c r="AY44" i="46"/>
  <c r="AY44" i="44"/>
  <c r="BO44" i="46"/>
  <c r="BO44" i="44"/>
  <c r="H35" i="46"/>
  <c r="H35" i="44"/>
  <c r="P35" i="46"/>
  <c r="P35" i="44"/>
  <c r="J30" i="46"/>
  <c r="J30" i="44"/>
  <c r="R30" i="46"/>
  <c r="R30" i="44"/>
  <c r="Z30" i="46"/>
  <c r="Z30" i="44"/>
  <c r="AH30" i="46"/>
  <c r="AH30" i="44"/>
  <c r="AP30" i="46"/>
  <c r="AP30" i="44"/>
  <c r="AX30" i="46"/>
  <c r="AX30" i="44"/>
  <c r="BF30" i="46"/>
  <c r="BF30" i="44"/>
  <c r="BN30" i="46"/>
  <c r="BN30" i="44"/>
  <c r="H42" i="46"/>
  <c r="H42" i="44"/>
  <c r="P42" i="46"/>
  <c r="P42" i="44"/>
  <c r="X42" i="46"/>
  <c r="X42" i="44"/>
  <c r="AF42" i="46"/>
  <c r="AF42" i="44"/>
  <c r="AN42" i="46"/>
  <c r="AN42" i="44"/>
  <c r="AV42" i="46"/>
  <c r="AV42" i="44"/>
  <c r="BD42" i="46"/>
  <c r="BD42" i="44"/>
  <c r="BL42" i="46"/>
  <c r="BL42" i="44"/>
  <c r="D36" i="46"/>
  <c r="D36" i="44"/>
  <c r="L36" i="46"/>
  <c r="L36" i="44"/>
  <c r="T36" i="46"/>
  <c r="T36" i="44"/>
  <c r="AB36" i="46"/>
  <c r="AB36" i="44"/>
  <c r="AJ36" i="46"/>
  <c r="AJ36" i="44"/>
  <c r="AR36" i="46"/>
  <c r="AR36" i="44"/>
  <c r="AZ36" i="46"/>
  <c r="AZ36" i="44"/>
  <c r="BH36" i="46"/>
  <c r="BH36" i="44"/>
  <c r="BP36" i="46"/>
  <c r="BP36" i="44"/>
  <c r="J37" i="44"/>
  <c r="R37" i="44"/>
  <c r="Z37" i="44"/>
  <c r="N47" i="44"/>
  <c r="V47" i="44"/>
  <c r="AD47" i="44"/>
  <c r="AL47" i="44"/>
  <c r="AT47" i="44"/>
  <c r="BB47" i="44"/>
  <c r="BJ47" i="44"/>
  <c r="F51" i="44"/>
  <c r="N51" i="44"/>
  <c r="V51" i="44"/>
  <c r="AD51" i="44"/>
  <c r="AL51" i="44"/>
  <c r="AT51" i="44"/>
  <c r="BB51" i="44"/>
  <c r="BJ51" i="44"/>
  <c r="X35" i="44"/>
  <c r="AF35" i="44"/>
  <c r="AN35" i="44"/>
  <c r="AV35" i="44"/>
  <c r="BD35" i="44"/>
  <c r="BL35" i="44"/>
  <c r="I49" i="44"/>
  <c r="Q49" i="44"/>
  <c r="A10" i="44"/>
  <c r="A60" i="44"/>
  <c r="A78" i="44"/>
  <c r="A83" i="44"/>
  <c r="A73" i="44"/>
  <c r="A23" i="44"/>
  <c r="A82" i="44"/>
  <c r="C171" i="46"/>
  <c r="C171" i="44" s="1"/>
  <c r="A171" i="44"/>
  <c r="A37" i="44"/>
  <c r="A143" i="44"/>
  <c r="C166" i="46"/>
  <c r="C166" i="44" s="1"/>
  <c r="A166" i="44"/>
  <c r="C75" i="46"/>
  <c r="C75" i="44" s="1"/>
  <c r="A75" i="44"/>
  <c r="A21" i="44"/>
  <c r="A11" i="44"/>
  <c r="C24" i="46"/>
  <c r="C24" i="44" s="1"/>
  <c r="A24" i="44"/>
  <c r="C25" i="46"/>
  <c r="C25" i="44" s="1"/>
  <c r="A25" i="44"/>
  <c r="C66" i="46"/>
  <c r="C66" i="44" s="1"/>
  <c r="A66" i="44"/>
  <c r="A18" i="44"/>
  <c r="C18" i="46"/>
  <c r="C18" i="44" s="1"/>
  <c r="C28" i="46"/>
  <c r="C28" i="44" s="1"/>
  <c r="A28" i="44"/>
  <c r="C16" i="46"/>
  <c r="C16" i="44" s="1"/>
  <c r="A16" i="44"/>
  <c r="C49" i="46"/>
  <c r="C49" i="44" s="1"/>
  <c r="A49" i="44"/>
  <c r="O29" i="42"/>
  <c r="N29" i="42"/>
  <c r="V29" i="42"/>
  <c r="U29" i="42"/>
  <c r="H29" i="42"/>
  <c r="G29" i="42"/>
  <c r="A149" i="29"/>
  <c r="A149" i="28"/>
  <c r="A149" i="27"/>
  <c r="A151" i="29"/>
  <c r="A151" i="28"/>
  <c r="A151" i="27"/>
  <c r="A150" i="29"/>
  <c r="A150" i="28"/>
  <c r="A150" i="27"/>
  <c r="A148" i="28"/>
  <c r="A148" i="27"/>
  <c r="A148" i="29"/>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A23" i="43"/>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Q38"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V2" i="44"/>
  <c r="I4"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2" i="44"/>
  <c r="J39"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C38" i="42"/>
  <c r="Q27" i="42"/>
  <c r="B4" i="44"/>
  <c r="C36"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Q36" i="42"/>
  <c r="A44" i="43"/>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C39" i="42"/>
  <c r="Q37" i="42"/>
  <c r="J36" i="42"/>
  <c r="C27" i="42"/>
  <c r="P4" i="42"/>
  <c r="J37" i="42"/>
  <c r="B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AR1" i="28"/>
  <c r="BB1" i="28"/>
  <c r="X1" i="28"/>
  <c r="AH1" i="28"/>
  <c r="D1" i="28"/>
  <c r="N1" i="28"/>
  <c r="AR1" i="27"/>
  <c r="BB1" i="27"/>
  <c r="X1" i="27"/>
  <c r="AH1" i="27"/>
  <c r="A5" i="40"/>
  <c r="B5" i="40" s="1"/>
  <c r="D1" i="27"/>
  <c r="N1" i="27"/>
  <c r="P37" i="42"/>
  <c r="I37" i="42"/>
  <c r="B37" i="42"/>
  <c r="A31" i="42"/>
  <c r="DU3" i="46"/>
  <c r="BF3" i="46"/>
  <c r="BY3" i="46"/>
  <c r="CU3" i="46"/>
  <c r="J3" i="46"/>
  <c r="AF3" i="46"/>
  <c r="S28" i="42"/>
  <c r="L28" i="42"/>
  <c r="E28" i="42"/>
  <c r="P39" i="42"/>
  <c r="B39" i="42"/>
  <c r="I39" i="42"/>
  <c r="A33" i="42"/>
  <c r="BI3" i="46"/>
  <c r="F28" i="42"/>
  <c r="CB3" i="46"/>
  <c r="CZ3" i="46"/>
  <c r="M3" i="46"/>
  <c r="AK3" i="46"/>
  <c r="DX3" i="46"/>
  <c r="T28" i="42"/>
  <c r="M28" i="42"/>
  <c r="A30" i="42"/>
  <c r="B36" i="42"/>
  <c r="P36" i="42"/>
  <c r="I36" i="42"/>
  <c r="A32" i="42"/>
  <c r="P38" i="42"/>
  <c r="I38" i="42"/>
  <c r="B38" i="42"/>
  <c r="AA3" i="46"/>
  <c r="DR3" i="46"/>
  <c r="BC3" i="46"/>
  <c r="BV3" i="46"/>
  <c r="CP3" i="46"/>
  <c r="G3" i="46"/>
  <c r="K28" i="42"/>
  <c r="D28" i="42"/>
  <c r="R28" i="42"/>
  <c r="CE3" i="46"/>
  <c r="DE3" i="46"/>
  <c r="P3" i="46"/>
  <c r="AP3" i="46"/>
  <c r="G28" i="42"/>
  <c r="EA3" i="46"/>
  <c r="BL3" i="46"/>
  <c r="U28" i="42"/>
  <c r="N28" i="42"/>
  <c r="CH3" i="46"/>
  <c r="S3" i="46"/>
  <c r="O28" i="42"/>
  <c r="AU3" i="46"/>
  <c r="ED3" i="46"/>
  <c r="BO3" i="46"/>
  <c r="V28" i="42"/>
  <c r="H28" i="42"/>
  <c r="B8" i="46"/>
  <c r="B9" i="46"/>
  <c r="B10" i="46"/>
  <c r="B6" i="46"/>
  <c r="B11" i="46"/>
  <c r="B7" i="46"/>
  <c r="B2" i="30"/>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G3" i="30" l="1"/>
  <c r="F3" i="30"/>
  <c r="E3" i="30"/>
  <c r="D3" i="30"/>
  <c r="C3" i="30"/>
  <c r="F5" i="40"/>
  <c r="C5" i="40"/>
  <c r="D5" i="40"/>
  <c r="E5" i="40"/>
  <c r="U1" i="42" s="1"/>
  <c r="Q26" i="42"/>
  <c r="Q25" i="42"/>
  <c r="C26" i="42"/>
  <c r="C25" i="42"/>
  <c r="J26" i="42"/>
  <c r="J25" i="42"/>
  <c r="C15" i="47"/>
  <c r="C2" i="47"/>
  <c r="A2" i="45"/>
  <c r="T27" i="42"/>
  <c r="L27" i="42"/>
  <c r="D27" i="42"/>
  <c r="S27" i="42"/>
  <c r="K27" i="42"/>
  <c r="R27" i="42"/>
  <c r="H27" i="42"/>
  <c r="D1" i="45"/>
  <c r="D2" i="45"/>
  <c r="C1" i="45"/>
  <c r="C2" i="45"/>
  <c r="B1" i="45"/>
  <c r="V27" i="42"/>
  <c r="N27" i="42"/>
  <c r="F27" i="42"/>
  <c r="O27" i="42"/>
  <c r="B2" i="45"/>
  <c r="U27" i="42"/>
  <c r="M27" i="42"/>
  <c r="E27" i="42"/>
  <c r="G27" i="42"/>
  <c r="V1" i="42" l="1"/>
  <c r="K2" i="42"/>
  <c r="O2" i="42"/>
  <c r="L1" i="42"/>
  <c r="B1" i="42"/>
  <c r="S2" i="42"/>
  <c r="J1" i="42"/>
  <c r="M1" i="42"/>
  <c r="H2" i="42"/>
  <c r="G1" i="42"/>
  <c r="N2" i="42"/>
  <c r="K1" i="42"/>
  <c r="R1" i="42"/>
  <c r="G2" i="42"/>
  <c r="P2" i="42"/>
  <c r="O1" i="42"/>
  <c r="H1" i="42"/>
  <c r="U2" i="42"/>
  <c r="D2" i="42"/>
  <c r="M2" i="42"/>
  <c r="D1" i="42"/>
  <c r="A2" i="42"/>
  <c r="P1" i="42"/>
  <c r="L2" i="42"/>
  <c r="F2" i="42"/>
  <c r="E2" i="42"/>
  <c r="I2" i="42"/>
  <c r="B2" i="42"/>
  <c r="I1" i="42"/>
  <c r="T2" i="42"/>
  <c r="T1" i="42"/>
  <c r="Q2" i="42"/>
  <c r="J2" i="42"/>
  <c r="Q1" i="42"/>
  <c r="S1" i="42"/>
  <c r="C1" i="42"/>
  <c r="F1" i="42"/>
  <c r="E1" i="42"/>
  <c r="R2" i="42"/>
  <c r="C2" i="42"/>
  <c r="V2" i="42"/>
  <c r="N1" i="42"/>
  <c r="B26" i="44"/>
  <c r="B27" i="44"/>
  <c r="B19" i="44"/>
  <c r="B23" i="44"/>
  <c r="B21" i="44"/>
  <c r="B6" i="44"/>
  <c r="B20" i="44"/>
  <c r="B17" i="44"/>
  <c r="B13" i="44"/>
  <c r="B7" i="44"/>
  <c r="B8" i="44"/>
  <c r="B9" i="44"/>
  <c r="B10" i="44"/>
  <c r="B11" i="44"/>
  <c r="B12" i="44"/>
  <c r="B18" i="44"/>
  <c r="B22" i="44"/>
  <c r="B25" i="44"/>
  <c r="B28" i="44"/>
  <c r="B16" i="44"/>
  <c r="B15" i="44"/>
  <c r="B14"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<sst xmlns="http://schemas.openxmlformats.org/spreadsheetml/2006/main" count="3816" uniqueCount="2209">
  <si>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</si>
  <si>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</si>
  <si>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</si>
  <si>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</si>
  <si>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</si>
  <si>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</si>
  <si>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</si>
  <si>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</si>
  <si>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</si>
  <si>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</si>
  <si>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</si>
  <si>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</si>
  <si>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</si>
  <si>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</si>
  <si>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</si>
  <si>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</si>
  <si>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</si>
  <si>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</si>
  <si>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</si>
  <si>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</si>
  <si>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</si>
  <si>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</si>
  <si>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</si>
  <si>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</si>
  <si>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</si>
  <si>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</si>
  <si>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</si>
  <si>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</si>
  <si>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</si>
  <si>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</si>
  <si>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</si>
  <si>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</si>
  <si>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</si>
  <si>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</si>
  <si>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</si>
  <si>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</si>
  <si>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</si>
  <si>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</si>
  <si>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</si>
  <si>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</si>
  <si>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</si>
  <si>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</si>
  <si>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</si>
  <si>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</si>
  <si>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</si>
  <si>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</si>
  <si>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</si>
  <si>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</si>
  <si>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</si>
  <si>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</si>
  <si>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</si>
  <si>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</si>
  <si>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</si>
  <si>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</si>
  <si>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</si>
  <si>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</si>
  <si>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</si>
  <si>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</si>
  <si>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</si>
  <si>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</si>
  <si>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</si>
  <si>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</si>
  <si>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</si>
  <si>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</si>
  <si>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</si>
  <si>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</si>
  <si>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</si>
  <si>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</si>
  <si>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</si>
  <si>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</si>
  <si>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</si>
  <si>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</si>
  <si>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</si>
  <si>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</si>
  <si>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</si>
  <si>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</si>
  <si>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</si>
  <si>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</si>
  <si>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</si>
  <si>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</si>
  <si>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</si>
  <si>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</si>
  <si>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</si>
  <si>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</si>
  <si>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</si>
  <si>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</si>
  <si>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</si>
  <si>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</si>
  <si>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</si>
  <si>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</si>
  <si>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</si>
  <si>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</si>
  <si>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</si>
  <si>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</si>
  <si>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</si>
  <si>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</si>
  <si>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</si>
  <si>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</si>
  <si>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</si>
  <si>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</si>
  <si>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</si>
  <si>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</si>
  <si>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</si>
  <si>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</si>
  <si>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</si>
  <si>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</si>
  <si>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</si>
  <si>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</si>
  <si>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</si>
  <si>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</si>
  <si>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</si>
  <si>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</si>
  <si>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</si>
  <si>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</si>
  <si>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</si>
  <si>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</si>
  <si>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</si>
  <si>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</si>
  <si>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</si>
  <si>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</si>
  <si>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</si>
  <si>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</si>
  <si>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</si>
  <si>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</si>
  <si>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</si>
  <si>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</si>
  <si>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</si>
  <si>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</si>
  <si>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</si>
  <si>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</si>
  <si>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</si>
  <si>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</si>
  <si>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</si>
  <si>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</si>
  <si>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</si>
  <si>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</si>
  <si>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</si>
  <si>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</si>
  <si>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</si>
  <si>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</si>
  <si>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</si>
  <si>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</si>
  <si>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</si>
  <si>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</si>
  <si>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</si>
  <si>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</si>
  <si>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</si>
  <si>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</si>
  <si>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</si>
  <si>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</si>
  <si>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</si>
  <si>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</si>
  <si>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</si>
  <si>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</si>
  <si>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</si>
  <si>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</si>
  <si>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</si>
  <si>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</si>
  <si>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</si>
  <si>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</si>
  <si>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</si>
  <si>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</si>
  <si>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</si>
  <si>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</si>
  <si>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</si>
  <si>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</si>
  <si>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</si>
  <si>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</si>
  <si>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</si>
  <si>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</si>
  <si>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</si>
  <si>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</si>
  <si>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</si>
  <si>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</si>
  <si>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</si>
  <si>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</si>
  <si>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</si>
  <si>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</si>
  <si>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Estimated from basic</t>
  </si>
  <si>
    <t>The secondary school estimate is based on coverage in lower and upper secondary schools and the school age population for each level. The national estimate is based on coverage in primary and secondary schools. Estimates for improved and any facility are based on the estimates for basic (since 100%).</t>
  </si>
  <si>
    <t>The secondary school estimate is based on coverage in lower and upper secondary schools and the school age population for each level. The national estimate is based on coverage in primary and secondary schools. Estimates for facility with water and any facility are based on the estimates for basic (since 100%).</t>
  </si>
  <si>
    <t>United Arab Emirates</t>
  </si>
  <si>
    <t>Values in grey text are imputed based on linear regression</t>
  </si>
  <si>
    <t>ARE_2017_UIS</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</si>
  <si>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</si>
  <si>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</si>
  <si>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</si>
  <si>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</si>
  <si>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</si>
  <si>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</si>
  <si>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</si>
  <si>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</si>
  <si>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</si>
  <si>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</si>
  <si>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</si>
  <si>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</si>
  <si>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</si>
  <si>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</si>
  <si>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</si>
  <si>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ARE_2019_UIS</t>
  </si>
  <si>
    <t>ARE_2020_UIS</t>
  </si>
  <si>
    <t>The JMP releases updated estimates every 2 years following consultations with national authorities: https://washdata.org/how-we-work/jmp-country-consultation</t>
  </si>
  <si>
    <t>Links to sources within this tab</t>
  </si>
  <si>
    <t>ARE_2022_UIS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</si>
  <si>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</si>
  <si>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</si>
  <si>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</si>
  <si>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</si>
  <si>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</si>
  <si>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</si>
  <si>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</si>
  <si>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</si>
  <si>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</si>
  <si>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</si>
  <si>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</si>
  <si>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</si>
  <si>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ARE_2023_UIS</t>
  </si>
  <si>
    <t>ARE_2024_UIS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</si>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</sst>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164" fontId="120" fillId="62" borderId="117" xfId="0" applyNumberFormat="1" applyFont="1" applyFill="1" applyBorder="1" applyAlignment="1" applyProtection="1">
      <alignment horizontal="center"/>
    </xf>
    <xf numFmtId="0" fontId="121" fillId="63" borderId="118" xfId="0" applyNumberFormat="1" applyFont="1" applyFill="1" applyBorder="1" applyAlignment="1" applyProtection="1">
      <alignment horizontal="center"/>
    </xf>
    <xf numFmtId="164"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0" fontId="126" fillId="68" borderId="123" xfId="0" applyNumberFormat="1" applyFont="1" applyFill="1" applyBorder="1" applyAlignment="1" applyProtection="1">
      <alignment horizontal="center"/>
    </xf>
    <xf numFmtId="164"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0" fontId="131" fillId="73" borderId="128" xfId="0" applyNumberFormat="1" applyFont="1" applyFill="1" applyBorder="1" applyAlignment="1" applyProtection="1">
      <alignment horizontal="center"/>
    </xf>
    <xf numFmtId="164"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0" fontId="136" fillId="78" borderId="133" xfId="0" applyNumberFormat="1" applyFont="1" applyFill="1" applyBorder="1" applyAlignment="1" applyProtection="1">
      <alignment horizontal="center"/>
    </xf>
    <xf numFmtId="164"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0" fontId="141" fillId="83" borderId="138" xfId="0" applyNumberFormat="1" applyFont="1" applyFill="1" applyBorder="1" applyAlignment="1" applyProtection="1">
      <alignment horizontal="center"/>
    </xf>
    <xf numFmtId="164"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0" fontId="146" fillId="88" borderId="143" xfId="0" applyNumberFormat="1" applyFont="1" applyFill="1" applyBorder="1" applyAlignment="1" applyProtection="1">
      <alignment horizontal="center"/>
    </xf>
    <xf numFmtId="164"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0" fontId="151" fillId="93" borderId="148" xfId="0" applyNumberFormat="1" applyFont="1" applyFill="1" applyBorder="1" applyAlignment="1" applyProtection="1">
      <alignment horizontal="center"/>
    </xf>
    <xf numFmtId="164"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0" fontId="156" fillId="98" borderId="153" xfId="0" applyNumberFormat="1" applyFont="1" applyFill="1" applyBorder="1" applyAlignment="1" applyProtection="1">
      <alignment horizontal="center"/>
    </xf>
    <xf numFmtId="164"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0" fontId="161" fillId="103" borderId="158" xfId="0" applyNumberFormat="1" applyFont="1" applyFill="1" applyBorder="1" applyAlignment="1" applyProtection="1">
      <alignment horizontal="center"/>
    </xf>
    <xf numFmtId="164"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0" fontId="166" fillId="108" borderId="163" xfId="0" applyNumberFormat="1" applyFont="1" applyFill="1" applyBorder="1" applyAlignment="1" applyProtection="1">
      <alignment horizontal="center"/>
    </xf>
    <xf numFmtId="164"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0" fontId="171" fillId="113" borderId="168" xfId="0" applyNumberFormat="1" applyFont="1" applyFill="1" applyBorder="1" applyAlignment="1" applyProtection="1">
      <alignment horizontal="center"/>
    </xf>
    <xf numFmtId="164"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0" fontId="176" fillId="118" borderId="173" xfId="0" applyNumberFormat="1" applyFont="1" applyFill="1" applyBorder="1" applyAlignment="1" applyProtection="1">
      <alignment horizontal="center"/>
    </xf>
    <xf numFmtId="164"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0" fontId="181" fillId="123" borderId="178" xfId="0" applyNumberFormat="1" applyFont="1" applyFill="1" applyBorder="1" applyAlignment="1" applyProtection="1">
      <alignment horizontal="center"/>
    </xf>
    <xf numFmtId="164"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0" fontId="186" fillId="128" borderId="183" xfId="0" applyNumberFormat="1" applyFont="1" applyFill="1" applyBorder="1" applyAlignment="1" applyProtection="1">
      <alignment horizontal="center"/>
    </xf>
    <xf numFmtId="164"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0" fontId="191" fillId="133" borderId="188" xfId="0" applyNumberFormat="1" applyFont="1" applyFill="1" applyBorder="1" applyAlignment="1" applyProtection="1">
      <alignment horizontal="center"/>
    </xf>
    <xf numFmtId="164"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0" fontId="196" fillId="138" borderId="193" xfId="0" applyNumberFormat="1" applyFont="1" applyFill="1" applyBorder="1" applyAlignment="1" applyProtection="1">
      <alignment horizontal="center"/>
    </xf>
    <xf numFmtId="164"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0" fontId="201" fillId="143" borderId="198" xfId="0" applyNumberFormat="1" applyFont="1" applyFill="1" applyBorder="1" applyAlignment="1" applyProtection="1">
      <alignment horizontal="center"/>
    </xf>
    <xf numFmtId="164"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0" fontId="206" fillId="148" borderId="203" xfId="0" applyNumberFormat="1" applyFont="1" applyFill="1" applyBorder="1" applyAlignment="1" applyProtection="1">
      <alignment horizontal="center"/>
    </xf>
    <xf numFmtId="164"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0" fontId="211" fillId="153" borderId="208" xfId="0" applyNumberFormat="1" applyFont="1" applyFill="1" applyBorder="1" applyAlignment="1" applyProtection="1">
      <alignment horizontal="center"/>
    </xf>
    <xf numFmtId="164"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0" fontId="216" fillId="158" borderId="213" xfId="0" applyNumberFormat="1" applyFont="1" applyFill="1" applyBorder="1" applyAlignment="1" applyProtection="1">
      <alignment horizontal="center"/>
    </xf>
    <xf numFmtId="164"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0" fontId="221" fillId="163" borderId="218" xfId="0" applyNumberFormat="1" applyFont="1" applyFill="1" applyBorder="1" applyAlignment="1" applyProtection="1">
      <alignment horizontal="center"/>
    </xf>
    <xf numFmtId="164"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0" fontId="226" fillId="168" borderId="223" xfId="0" applyNumberFormat="1" applyFont="1" applyFill="1" applyBorder="1" applyAlignment="1" applyProtection="1">
      <alignment horizontal="center"/>
    </xf>
    <xf numFmtId="164"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0" fontId="231" fillId="173" borderId="228" xfId="0" applyNumberFormat="1" applyFont="1" applyFill="1" applyBorder="1" applyAlignment="1" applyProtection="1">
      <alignment horizontal="center"/>
    </xf>
    <xf numFmtId="164"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0" fontId="236" fillId="178" borderId="233" xfId="0" applyNumberFormat="1" applyFont="1" applyFill="1" applyBorder="1" applyAlignment="1" applyProtection="1">
      <alignment horizontal="center"/>
    </xf>
    <xf numFmtId="164"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0"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3" fillId="2" borderId="10" xfId="0" applyNumberFormat="1" applyFont="1" applyFill="1" applyBorder="1" applyAlignment="1">
      <alignment horizontal="center" vertical="center" wrapText="1"/>
    </xf>
    <xf numFmtId="164" fontId="3" fillId="2" borderId="21"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8452786-6409-4085-A5E1-95036B50CF56}"/>
    <cellStyle name="Hyperlink" xfId="19" builtinId="8"/>
    <cellStyle name="Hyperlink 2" xfId="6" xr:uid="{00000000-0005-0000-0000-000003000000}"/>
    <cellStyle name="Hyperlink 2 2" xfId="16" xr:uid="{00000000-0005-0000-0000-000004000000}"/>
    <cellStyle name="Hyperlink 2 2 2" xfId="29" xr:uid="{5B6274B6-19AE-4E28-8869-726939B59F9D}"/>
    <cellStyle name="Hyperlink 3" xfId="17" xr:uid="{00000000-0005-0000-0000-000005000000}"/>
    <cellStyle name="Hyperlink 3 2" xfId="30" xr:uid="{154785DD-F63E-4ACD-818A-354CA8ED3A15}"/>
    <cellStyle name="Hyperlink 4" xfId="35" xr:uid="{AB612184-8630-4D19-9512-90EA57BA4E01}"/>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D34CD696-F9A5-423D-A390-3E1476841200}"/>
    <cellStyle name="Normal 2 2 3" xfId="34" xr:uid="{01D4DAA8-CC50-45CA-B4E6-1B5D90D02800}"/>
    <cellStyle name="Normal 2 3" xfId="9" xr:uid="{00000000-0005-0000-0000-00000B000000}"/>
    <cellStyle name="Normal 2 3 2" xfId="12" xr:uid="{00000000-0005-0000-0000-00000C000000}"/>
    <cellStyle name="Normal 2 3 2 2" xfId="22" xr:uid="{00000000-0005-0000-0000-00000D000000}"/>
    <cellStyle name="Normal 2 3 2 2 2" xfId="33" xr:uid="{F1029B31-6280-44EA-9A9C-60B8A883F305}"/>
    <cellStyle name="Normal 2 3 3" xfId="20" xr:uid="{00000000-0005-0000-0000-00000E000000}"/>
    <cellStyle name="Normal 2 3 4" xfId="32" xr:uid="{215A02BA-557D-4464-95AC-CED87EE1832D}"/>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711A30E-53FC-4259-BE49-7D2757FA674D}"/>
    <cellStyle name="Normal 4 3" xfId="21" xr:uid="{00000000-0005-0000-0000-000013000000}"/>
    <cellStyle name="Normal 5" xfId="23" xr:uid="{40CB63BF-7645-4304-BD3B-85B6D021338D}"/>
    <cellStyle name="Normal 6" xfId="1" xr:uid="{00000000-0005-0000-0000-000014000000}"/>
    <cellStyle name="Normal 6 2" xfId="11" xr:uid="{00000000-0005-0000-0000-000015000000}"/>
    <cellStyle name="Normal 6 2 2" xfId="14" xr:uid="{00000000-0005-0000-0000-000016000000}"/>
    <cellStyle name="Normal 6 2 2 2" xfId="25" xr:uid="{CD09921D-00BB-4C20-814D-648864A812E4}"/>
    <cellStyle name="Normal 6 2 3" xfId="24" xr:uid="{924918E2-45AD-4269-8887-644562BFD466}"/>
    <cellStyle name="Normal 6 3" xfId="27" xr:uid="{9E47EB96-642E-41DD-B80C-358D21313E08}"/>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B89F-48AF-95E5-F47AF5505FD6}"/>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9F-48AF-95E5-F47AF5505FD6}"/>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9F-48AF-95E5-F47AF5505FD6}"/>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9F-48AF-95E5-F47AF5505FD6}"/>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89F-48AF-95E5-F47AF5505FD6}"/>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89F-48AF-95E5-F47AF5505FD6}"/>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89F-48AF-95E5-F47AF5505FD6}"/>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B89F-48AF-95E5-F47AF5505FD6}"/>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B89F-48AF-95E5-F47AF5505FD6}"/>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B89F-48AF-95E5-F47AF5505FD6}"/>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D4F-401D-92A6-3DEAA065E53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6D4F-401D-92A6-3DEAA065E53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6D4F-401D-92A6-3DEAA065E53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6D4F-401D-92A6-3DEAA065E53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6D4F-401D-92A6-3DEAA065E53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20BF-406B-8395-B3A78B8BABC9}"/>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20BF-406B-8395-B3A78B8BABC9}"/>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20BF-406B-8395-B3A78B8BABC9}"/>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20BF-406B-8395-B3A78B8BABC9}"/>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228-43A1-AE7D-EE7DF8A94A79}"/>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28-43A1-AE7D-EE7DF8A94A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28-43A1-AE7D-EE7DF8A94A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28-43A1-AE7D-EE7DF8A94A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28-43A1-AE7D-EE7DF8A94A7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28-43A1-AE7D-EE7DF8A94A7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28-43A1-AE7D-EE7DF8A94A7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28-43A1-AE7D-EE7DF8A94A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28-43A1-AE7D-EE7DF8A94A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28-43A1-AE7D-EE7DF8A94A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28-43A1-AE7D-EE7DF8A94A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28-43A1-AE7D-EE7DF8A94A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28-43A1-AE7D-EE7DF8A94A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28-43A1-AE7D-EE7DF8A94A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28-43A1-AE7D-EE7DF8A94A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28-43A1-AE7D-EE7DF8A94A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28-43A1-AE7D-EE7DF8A94A7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28-43A1-AE7D-EE7DF8A94A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28-43A1-AE7D-EE7DF8A94A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28-43A1-AE7D-EE7DF8A94A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28-43A1-AE7D-EE7DF8A94A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28-43A1-AE7D-EE7DF8A94A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28-43A1-AE7D-EE7DF8A94A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28-43A1-AE7D-EE7DF8A94A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228-43A1-AE7D-EE7DF8A94A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228-43A1-AE7D-EE7DF8A94A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28-43A1-AE7D-EE7DF8A94A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28-43A1-AE7D-EE7DF8A94A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28-43A1-AE7D-EE7DF8A94A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28-43A1-AE7D-EE7DF8A94A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28-43A1-AE7D-EE7DF8A94A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28-43A1-AE7D-EE7DF8A94A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28-43A1-AE7D-EE7DF8A94A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28-43A1-AE7D-EE7DF8A94A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28-43A1-AE7D-EE7DF8A94A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28-43A1-AE7D-EE7DF8A94A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28-43A1-AE7D-EE7DF8A94A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28-43A1-AE7D-EE7DF8A94A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28-43A1-AE7D-EE7DF8A94A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28-43A1-AE7D-EE7DF8A94A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28-43A1-AE7D-EE7DF8A94A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28-43A1-AE7D-EE7DF8A94A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28-43A1-AE7D-EE7DF8A94A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28-43A1-AE7D-EE7DF8A94A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28-43A1-AE7D-EE7DF8A94A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28-43A1-AE7D-EE7DF8A94A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28-43A1-AE7D-EE7DF8A94A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28-43A1-AE7D-EE7DF8A94A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28-43A1-AE7D-EE7DF8A94A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28-43A1-AE7D-EE7DF8A94A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28-43A1-AE7D-EE7DF8A94A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28-43A1-AE7D-EE7DF8A94A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28-43A1-AE7D-EE7DF8A94A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28-43A1-AE7D-EE7DF8A94A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28-43A1-AE7D-EE7DF8A94A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28-43A1-AE7D-EE7DF8A94A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28-43A1-AE7D-EE7DF8A94A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28-43A1-AE7D-EE7DF8A94A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28-43A1-AE7D-EE7DF8A94A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28-43A1-AE7D-EE7DF8A94A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28-43A1-AE7D-EE7DF8A94A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28-43A1-AE7D-EE7DF8A94A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28-43A1-AE7D-EE7DF8A94A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28-43A1-AE7D-EE7DF8A94A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28-43A1-AE7D-EE7DF8A94A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28-43A1-AE7D-EE7DF8A94A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28-43A1-AE7D-EE7DF8A94A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28-43A1-AE7D-EE7DF8A94A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28-43A1-AE7D-EE7DF8A94A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28-43A1-AE7D-EE7DF8A94A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28-43A1-AE7D-EE7DF8A94A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28-43A1-AE7D-EE7DF8A94A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28-43A1-AE7D-EE7DF8A94A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28-43A1-AE7D-EE7DF8A94A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28-43A1-AE7D-EE7DF8A94A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28-43A1-AE7D-EE7DF8A94A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28-43A1-AE7D-EE7DF8A94A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28-43A1-AE7D-EE7DF8A94A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28-43A1-AE7D-EE7DF8A94A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28-43A1-AE7D-EE7DF8A94A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28-43A1-AE7D-EE7DF8A94A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28-43A1-AE7D-EE7DF8A94A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28-43A1-AE7D-EE7DF8A94A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28-43A1-AE7D-EE7DF8A94A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28-43A1-AE7D-EE7DF8A94A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28-43A1-AE7D-EE7DF8A94A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28-43A1-AE7D-EE7DF8A94A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28-43A1-AE7D-EE7DF8A94A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28-43A1-AE7D-EE7DF8A94A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28-43A1-AE7D-EE7DF8A94A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28-43A1-AE7D-EE7DF8A94A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28-43A1-AE7D-EE7DF8A94A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28-43A1-AE7D-EE7DF8A94A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28-43A1-AE7D-EE7DF8A94A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28-43A1-AE7D-EE7DF8A94A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228-43A1-AE7D-EE7DF8A94A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228-43A1-AE7D-EE7DF8A94A79}"/>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228-43A1-AE7D-EE7DF8A94A79}"/>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228-43A1-AE7D-EE7DF8A94A7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228-43A1-AE7D-EE7DF8A94A7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228-43A1-AE7D-EE7DF8A94A7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228-43A1-AE7D-EE7DF8A94A7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228-43A1-AE7D-EE7DF8A94A7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228-43A1-AE7D-EE7DF8A94A79}"/>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1228-43A1-AE7D-EE7DF8A94A7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228-43A1-AE7D-EE7DF8A94A7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228-43A1-AE7D-EE7DF8A94A7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228-43A1-AE7D-EE7DF8A94A7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228-43A1-AE7D-EE7DF8A94A7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228-43A1-AE7D-EE7DF8A94A7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228-43A1-AE7D-EE7DF8A94A7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228-43A1-AE7D-EE7DF8A94A7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228-43A1-AE7D-EE7DF8A94A7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228-43A1-AE7D-EE7DF8A94A7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228-43A1-AE7D-EE7DF8A94A7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228-43A1-AE7D-EE7DF8A94A7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228-43A1-AE7D-EE7DF8A94A7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228-43A1-AE7D-EE7DF8A94A7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228-43A1-AE7D-EE7DF8A94A7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228-43A1-AE7D-EE7DF8A94A7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228-43A1-AE7D-EE7DF8A94A7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228-43A1-AE7D-EE7DF8A94A7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228-43A1-AE7D-EE7DF8A94A79}"/>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1228-43A1-AE7D-EE7DF8A94A79}"/>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228-43A1-AE7D-EE7DF8A94A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228-43A1-AE7D-EE7DF8A94A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228-43A1-AE7D-EE7DF8A94A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228-43A1-AE7D-EE7DF8A94A7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228-43A1-AE7D-EE7DF8A94A7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228-43A1-AE7D-EE7DF8A94A7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228-43A1-AE7D-EE7DF8A94A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228-43A1-AE7D-EE7DF8A94A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228-43A1-AE7D-EE7DF8A94A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228-43A1-AE7D-EE7DF8A94A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228-43A1-AE7D-EE7DF8A94A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228-43A1-AE7D-EE7DF8A94A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228-43A1-AE7D-EE7DF8A94A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228-43A1-AE7D-EE7DF8A94A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228-43A1-AE7D-EE7DF8A94A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228-43A1-AE7D-EE7DF8A94A7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228-43A1-AE7D-EE7DF8A94A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228-43A1-AE7D-EE7DF8A94A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228-43A1-AE7D-EE7DF8A94A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228-43A1-AE7D-EE7DF8A94A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228-43A1-AE7D-EE7DF8A94A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228-43A1-AE7D-EE7DF8A94A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228-43A1-AE7D-EE7DF8A94A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228-43A1-AE7D-EE7DF8A94A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28-43A1-AE7D-EE7DF8A94A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28-43A1-AE7D-EE7DF8A94A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28-43A1-AE7D-EE7DF8A94A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28-43A1-AE7D-EE7DF8A94A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28-43A1-AE7D-EE7DF8A94A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28-43A1-AE7D-EE7DF8A94A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28-43A1-AE7D-EE7DF8A94A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28-43A1-AE7D-EE7DF8A94A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28-43A1-AE7D-EE7DF8A94A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28-43A1-AE7D-EE7DF8A94A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28-43A1-AE7D-EE7DF8A94A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28-43A1-AE7D-EE7DF8A94A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28-43A1-AE7D-EE7DF8A94A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28-43A1-AE7D-EE7DF8A94A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28-43A1-AE7D-EE7DF8A94A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28-43A1-AE7D-EE7DF8A94A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28-43A1-AE7D-EE7DF8A94A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28-43A1-AE7D-EE7DF8A94A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28-43A1-AE7D-EE7DF8A94A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28-43A1-AE7D-EE7DF8A94A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28-43A1-AE7D-EE7DF8A94A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28-43A1-AE7D-EE7DF8A94A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28-43A1-AE7D-EE7DF8A94A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28-43A1-AE7D-EE7DF8A94A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28-43A1-AE7D-EE7DF8A94A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28-43A1-AE7D-EE7DF8A94A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28-43A1-AE7D-EE7DF8A94A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28-43A1-AE7D-EE7DF8A94A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28-43A1-AE7D-EE7DF8A94A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28-43A1-AE7D-EE7DF8A94A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28-43A1-AE7D-EE7DF8A94A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28-43A1-AE7D-EE7DF8A94A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28-43A1-AE7D-EE7DF8A94A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28-43A1-AE7D-EE7DF8A94A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28-43A1-AE7D-EE7DF8A94A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28-43A1-AE7D-EE7DF8A94A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28-43A1-AE7D-EE7DF8A94A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28-43A1-AE7D-EE7DF8A94A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28-43A1-AE7D-EE7DF8A94A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28-43A1-AE7D-EE7DF8A94A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28-43A1-AE7D-EE7DF8A94A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28-43A1-AE7D-EE7DF8A94A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28-43A1-AE7D-EE7DF8A94A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28-43A1-AE7D-EE7DF8A94A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28-43A1-AE7D-EE7DF8A94A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228-43A1-AE7D-EE7DF8A94A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228-43A1-AE7D-EE7DF8A94A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228-43A1-AE7D-EE7DF8A94A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228-43A1-AE7D-EE7DF8A94A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228-43A1-AE7D-EE7DF8A94A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228-43A1-AE7D-EE7DF8A94A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228-43A1-AE7D-EE7DF8A94A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228-43A1-AE7D-EE7DF8A94A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228-43A1-AE7D-EE7DF8A94A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228-43A1-AE7D-EE7DF8A94A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228-43A1-AE7D-EE7DF8A94A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228-43A1-AE7D-EE7DF8A94A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228-43A1-AE7D-EE7DF8A94A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228-43A1-AE7D-EE7DF8A94A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228-43A1-AE7D-EE7DF8A94A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228-43A1-AE7D-EE7DF8A94A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228-43A1-AE7D-EE7DF8A94A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228-43A1-AE7D-EE7DF8A94A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228-43A1-AE7D-EE7DF8A94A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228-43A1-AE7D-EE7DF8A94A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228-43A1-AE7D-EE7DF8A94A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228-43A1-AE7D-EE7DF8A94A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228-43A1-AE7D-EE7DF8A94A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228-43A1-AE7D-EE7DF8A94A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228-43A1-AE7D-EE7DF8A94A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228-43A1-AE7D-EE7DF8A94A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228-43A1-AE7D-EE7DF8A94A79}"/>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0D8-4069-AF1F-12B18A236C33}"/>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D8-4069-AF1F-12B18A236C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D8-4069-AF1F-12B18A236C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D8-4069-AF1F-12B18A236C3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D8-4069-AF1F-12B18A236C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D8-4069-AF1F-12B18A236C3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D8-4069-AF1F-12B18A236C3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D8-4069-AF1F-12B18A236C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D8-4069-AF1F-12B18A236C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D8-4069-AF1F-12B18A236C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D8-4069-AF1F-12B18A236C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D8-4069-AF1F-12B18A236C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D8-4069-AF1F-12B18A236C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D8-4069-AF1F-12B18A236C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D8-4069-AF1F-12B18A236C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D8-4069-AF1F-12B18A236C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D8-4069-AF1F-12B18A236C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D8-4069-AF1F-12B18A236C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D8-4069-AF1F-12B18A236C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D8-4069-AF1F-12B18A236C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D8-4069-AF1F-12B18A236C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D8-4069-AF1F-12B18A236C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D8-4069-AF1F-12B18A236C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D8-4069-AF1F-12B18A236C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0D8-4069-AF1F-12B18A236C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D8-4069-AF1F-12B18A236C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D8-4069-AF1F-12B18A236C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D8-4069-AF1F-12B18A236C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D8-4069-AF1F-12B18A236C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D8-4069-AF1F-12B18A236C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D8-4069-AF1F-12B18A236C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D8-4069-AF1F-12B18A236C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D8-4069-AF1F-12B18A236C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D8-4069-AF1F-12B18A236C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D8-4069-AF1F-12B18A236C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D8-4069-AF1F-12B18A236C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D8-4069-AF1F-12B18A236C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D8-4069-AF1F-12B18A236C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D8-4069-AF1F-12B18A236C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D8-4069-AF1F-12B18A236C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D8-4069-AF1F-12B18A236C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D8-4069-AF1F-12B18A236C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D8-4069-AF1F-12B18A236C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D8-4069-AF1F-12B18A236C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D8-4069-AF1F-12B18A236C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D8-4069-AF1F-12B18A236C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D8-4069-AF1F-12B18A236C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D8-4069-AF1F-12B18A236C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D8-4069-AF1F-12B18A236C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D8-4069-AF1F-12B18A236C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D8-4069-AF1F-12B18A236C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D8-4069-AF1F-12B18A236C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D8-4069-AF1F-12B18A236C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D8-4069-AF1F-12B18A236C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D8-4069-AF1F-12B18A236C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D8-4069-AF1F-12B18A236C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D8-4069-AF1F-12B18A236C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D8-4069-AF1F-12B18A236C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D8-4069-AF1F-12B18A236C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D8-4069-AF1F-12B18A236C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D8-4069-AF1F-12B18A236C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D8-4069-AF1F-12B18A236C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D8-4069-AF1F-12B18A236C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D8-4069-AF1F-12B18A236C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D8-4069-AF1F-12B18A236C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D8-4069-AF1F-12B18A236C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D8-4069-AF1F-12B18A236C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D8-4069-AF1F-12B18A236C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D8-4069-AF1F-12B18A236C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D8-4069-AF1F-12B18A236C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D8-4069-AF1F-12B18A236C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D8-4069-AF1F-12B18A236C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D8-4069-AF1F-12B18A236C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D8-4069-AF1F-12B18A236C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D8-4069-AF1F-12B18A236C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D8-4069-AF1F-12B18A236C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D8-4069-AF1F-12B18A236C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D8-4069-AF1F-12B18A236C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D8-4069-AF1F-12B18A236C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D8-4069-AF1F-12B18A236C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D8-4069-AF1F-12B18A236C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D8-4069-AF1F-12B18A236C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D8-4069-AF1F-12B18A236C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D8-4069-AF1F-12B18A236C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D8-4069-AF1F-12B18A236C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D8-4069-AF1F-12B18A236C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D8-4069-AF1F-12B18A236C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D8-4069-AF1F-12B18A236C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D8-4069-AF1F-12B18A236C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D8-4069-AF1F-12B18A236C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D8-4069-AF1F-12B18A236C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D8-4069-AF1F-12B18A236C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D8-4069-AF1F-12B18A236C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D8-4069-AF1F-12B18A236C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D8-4069-AF1F-12B18A236C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0D8-4069-AF1F-12B18A236C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0D8-4069-AF1F-12B18A236C33}"/>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0D8-4069-AF1F-12B18A236C33}"/>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0D8-4069-AF1F-12B18A236C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D8-4069-AF1F-12B18A236C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D8-4069-AF1F-12B18A236C3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D8-4069-AF1F-12B18A236C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D8-4069-AF1F-12B18A236C3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D8-4069-AF1F-12B18A236C3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D8-4069-AF1F-12B18A236C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D8-4069-AF1F-12B18A236C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D8-4069-AF1F-12B18A236C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D8-4069-AF1F-12B18A236C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D8-4069-AF1F-12B18A236C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D8-4069-AF1F-12B18A236C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D8-4069-AF1F-12B18A236C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D8-4069-AF1F-12B18A236C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D8-4069-AF1F-12B18A236C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D8-4069-AF1F-12B18A236C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D8-4069-AF1F-12B18A236C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D8-4069-AF1F-12B18A236C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D8-4069-AF1F-12B18A236C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D8-4069-AF1F-12B18A236C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D8-4069-AF1F-12B18A236C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D8-4069-AF1F-12B18A236C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D8-4069-AF1F-12B18A236C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D8-4069-AF1F-12B18A236C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0D8-4069-AF1F-12B18A236C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D8-4069-AF1F-12B18A236C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D8-4069-AF1F-12B18A236C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D8-4069-AF1F-12B18A236C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D8-4069-AF1F-12B18A236C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D8-4069-AF1F-12B18A236C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D8-4069-AF1F-12B18A236C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D8-4069-AF1F-12B18A236C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D8-4069-AF1F-12B18A236C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D8-4069-AF1F-12B18A236C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D8-4069-AF1F-12B18A236C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D8-4069-AF1F-12B18A236C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D8-4069-AF1F-12B18A236C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D8-4069-AF1F-12B18A236C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D8-4069-AF1F-12B18A236C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D8-4069-AF1F-12B18A236C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D8-4069-AF1F-12B18A236C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D8-4069-AF1F-12B18A236C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D8-4069-AF1F-12B18A236C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D8-4069-AF1F-12B18A236C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D8-4069-AF1F-12B18A236C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D8-4069-AF1F-12B18A236C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D8-4069-AF1F-12B18A236C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D8-4069-AF1F-12B18A236C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D8-4069-AF1F-12B18A236C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D8-4069-AF1F-12B18A236C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D8-4069-AF1F-12B18A236C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D8-4069-AF1F-12B18A236C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D8-4069-AF1F-12B18A236C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D8-4069-AF1F-12B18A236C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D8-4069-AF1F-12B18A236C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D8-4069-AF1F-12B18A236C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D8-4069-AF1F-12B18A236C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D8-4069-AF1F-12B18A236C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D8-4069-AF1F-12B18A236C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D8-4069-AF1F-12B18A236C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D8-4069-AF1F-12B18A236C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D8-4069-AF1F-12B18A236C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D8-4069-AF1F-12B18A236C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D8-4069-AF1F-12B18A236C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D8-4069-AF1F-12B18A236C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D8-4069-AF1F-12B18A236C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D8-4069-AF1F-12B18A236C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D8-4069-AF1F-12B18A236C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D8-4069-AF1F-12B18A236C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D8-4069-AF1F-12B18A236C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D8-4069-AF1F-12B18A236C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D8-4069-AF1F-12B18A236C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D8-4069-AF1F-12B18A236C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D8-4069-AF1F-12B18A236C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D8-4069-AF1F-12B18A236C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D8-4069-AF1F-12B18A236C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D8-4069-AF1F-12B18A236C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D8-4069-AF1F-12B18A236C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D8-4069-AF1F-12B18A236C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D8-4069-AF1F-12B18A236C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D8-4069-AF1F-12B18A236C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D8-4069-AF1F-12B18A236C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D8-4069-AF1F-12B18A236C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D8-4069-AF1F-12B18A236C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D8-4069-AF1F-12B18A236C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D8-4069-AF1F-12B18A236C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D8-4069-AF1F-12B18A236C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D8-4069-AF1F-12B18A236C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D8-4069-AF1F-12B18A236C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D8-4069-AF1F-12B18A236C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D8-4069-AF1F-12B18A236C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D8-4069-AF1F-12B18A236C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D8-4069-AF1F-12B18A236C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D8-4069-AF1F-12B18A236C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D8-4069-AF1F-12B18A236C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0D8-4069-AF1F-12B18A236C3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0D8-4069-AF1F-12B18A236C33}"/>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0D8-4069-AF1F-12B18A236C3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D8-4069-AF1F-12B18A236C3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D8-4069-AF1F-12B18A236C3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D8-4069-AF1F-12B18A236C3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D8-4069-AF1F-12B18A236C3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D8-4069-AF1F-12B18A236C3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D8-4069-AF1F-12B18A236C3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D8-4069-AF1F-12B18A236C3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D8-4069-AF1F-12B18A236C3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D8-4069-AF1F-12B18A236C3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D8-4069-AF1F-12B18A236C3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D8-4069-AF1F-12B18A236C3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D8-4069-AF1F-12B18A236C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D8-4069-AF1F-12B18A236C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D8-4069-AF1F-12B18A236C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D8-4069-AF1F-12B18A236C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D8-4069-AF1F-12B18A236C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D8-4069-AF1F-12B18A236C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D8-4069-AF1F-12B18A236C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D8-4069-AF1F-12B18A236C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D8-4069-AF1F-12B18A236C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D8-4069-AF1F-12B18A236C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D8-4069-AF1F-12B18A236C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D8-4069-AF1F-12B18A236C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0D8-4069-AF1F-12B18A236C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D8-4069-AF1F-12B18A236C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D8-4069-AF1F-12B18A236C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D8-4069-AF1F-12B18A236C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D8-4069-AF1F-12B18A236C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D8-4069-AF1F-12B18A236C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D8-4069-AF1F-12B18A236C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D8-4069-AF1F-12B18A236C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D8-4069-AF1F-12B18A236C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D8-4069-AF1F-12B18A236C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D8-4069-AF1F-12B18A236C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D8-4069-AF1F-12B18A236C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D8-4069-AF1F-12B18A236C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D8-4069-AF1F-12B18A236C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D8-4069-AF1F-12B18A236C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D8-4069-AF1F-12B18A236C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D8-4069-AF1F-12B18A236C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D8-4069-AF1F-12B18A236C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D8-4069-AF1F-12B18A236C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D8-4069-AF1F-12B18A236C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D8-4069-AF1F-12B18A236C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D8-4069-AF1F-12B18A236C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D8-4069-AF1F-12B18A236C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D8-4069-AF1F-12B18A236C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D8-4069-AF1F-12B18A236C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D8-4069-AF1F-12B18A236C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D8-4069-AF1F-12B18A236C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D8-4069-AF1F-12B18A236C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D8-4069-AF1F-12B18A236C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D8-4069-AF1F-12B18A236C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D8-4069-AF1F-12B18A236C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D8-4069-AF1F-12B18A236C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D8-4069-AF1F-12B18A236C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D8-4069-AF1F-12B18A236C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D8-4069-AF1F-12B18A236C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D8-4069-AF1F-12B18A236C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D8-4069-AF1F-12B18A236C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D8-4069-AF1F-12B18A236C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D8-4069-AF1F-12B18A236C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D8-4069-AF1F-12B18A236C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D8-4069-AF1F-12B18A236C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D8-4069-AF1F-12B18A236C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D8-4069-AF1F-12B18A236C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D8-4069-AF1F-12B18A236C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D8-4069-AF1F-12B18A236C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D8-4069-AF1F-12B18A236C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D8-4069-AF1F-12B18A236C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D8-4069-AF1F-12B18A236C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D8-4069-AF1F-12B18A236C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D8-4069-AF1F-12B18A236C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D8-4069-AF1F-12B18A236C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D8-4069-AF1F-12B18A236C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D8-4069-AF1F-12B18A236C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D8-4069-AF1F-12B18A236C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D8-4069-AF1F-12B18A236C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D8-4069-AF1F-12B18A236C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D8-4069-AF1F-12B18A236C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D8-4069-AF1F-12B18A236C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D8-4069-AF1F-12B18A236C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D8-4069-AF1F-12B18A236C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D8-4069-AF1F-12B18A236C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D8-4069-AF1F-12B18A236C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D8-4069-AF1F-12B18A236C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D8-4069-AF1F-12B18A236C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D8-4069-AF1F-12B18A236C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D8-4069-AF1F-12B18A236C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D8-4069-AF1F-12B18A236C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D8-4069-AF1F-12B18A236C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D8-4069-AF1F-12B18A236C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D8-4069-AF1F-12B18A236C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D8-4069-AF1F-12B18A236C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0D8-4069-AF1F-12B18A236C3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804-47B9-B9A1-BB7EA8906A75}"/>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804-47B9-B9A1-BB7EA8906A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804-47B9-B9A1-BB7EA8906A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804-47B9-B9A1-BB7EA8906A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804-47B9-B9A1-BB7EA8906A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804-47B9-B9A1-BB7EA8906A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804-47B9-B9A1-BB7EA8906A7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804-47B9-B9A1-BB7EA8906A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804-47B9-B9A1-BB7EA8906A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804-47B9-B9A1-BB7EA8906A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804-47B9-B9A1-BB7EA8906A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804-47B9-B9A1-BB7EA8906A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804-47B9-B9A1-BB7EA8906A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804-47B9-B9A1-BB7EA8906A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804-47B9-B9A1-BB7EA8906A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804-47B9-B9A1-BB7EA8906A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804-47B9-B9A1-BB7EA8906A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804-47B9-B9A1-BB7EA8906A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804-47B9-B9A1-BB7EA8906A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804-47B9-B9A1-BB7EA8906A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804-47B9-B9A1-BB7EA8906A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804-47B9-B9A1-BB7EA8906A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804-47B9-B9A1-BB7EA8906A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804-47B9-B9A1-BB7EA8906A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804-47B9-B9A1-BB7EA8906A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804-47B9-B9A1-BB7EA8906A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804-47B9-B9A1-BB7EA8906A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804-47B9-B9A1-BB7EA8906A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804-47B9-B9A1-BB7EA8906A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804-47B9-B9A1-BB7EA8906A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804-47B9-B9A1-BB7EA8906A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804-47B9-B9A1-BB7EA8906A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804-47B9-B9A1-BB7EA8906A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804-47B9-B9A1-BB7EA8906A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804-47B9-B9A1-BB7EA8906A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804-47B9-B9A1-BB7EA8906A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804-47B9-B9A1-BB7EA8906A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804-47B9-B9A1-BB7EA8906A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804-47B9-B9A1-BB7EA8906A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804-47B9-B9A1-BB7EA8906A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804-47B9-B9A1-BB7EA8906A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804-47B9-B9A1-BB7EA8906A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804-47B9-B9A1-BB7EA8906A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804-47B9-B9A1-BB7EA8906A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804-47B9-B9A1-BB7EA8906A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804-47B9-B9A1-BB7EA8906A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804-47B9-B9A1-BB7EA8906A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804-47B9-B9A1-BB7EA8906A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804-47B9-B9A1-BB7EA8906A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804-47B9-B9A1-BB7EA8906A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804-47B9-B9A1-BB7EA8906A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804-47B9-B9A1-BB7EA8906A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804-47B9-B9A1-BB7EA8906A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804-47B9-B9A1-BB7EA8906A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804-47B9-B9A1-BB7EA8906A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804-47B9-B9A1-BB7EA8906A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804-47B9-B9A1-BB7EA8906A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804-47B9-B9A1-BB7EA8906A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804-47B9-B9A1-BB7EA8906A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804-47B9-B9A1-BB7EA8906A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804-47B9-B9A1-BB7EA8906A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804-47B9-B9A1-BB7EA8906A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804-47B9-B9A1-BB7EA8906A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804-47B9-B9A1-BB7EA8906A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804-47B9-B9A1-BB7EA8906A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804-47B9-B9A1-BB7EA8906A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804-47B9-B9A1-BB7EA8906A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804-47B9-B9A1-BB7EA8906A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804-47B9-B9A1-BB7EA8906A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804-47B9-B9A1-BB7EA8906A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804-47B9-B9A1-BB7EA8906A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804-47B9-B9A1-BB7EA8906A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804-47B9-B9A1-BB7EA8906A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804-47B9-B9A1-BB7EA8906A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804-47B9-B9A1-BB7EA8906A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804-47B9-B9A1-BB7EA8906A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804-47B9-B9A1-BB7EA8906A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804-47B9-B9A1-BB7EA8906A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804-47B9-B9A1-BB7EA8906A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804-47B9-B9A1-BB7EA8906A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804-47B9-B9A1-BB7EA8906A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804-47B9-B9A1-BB7EA8906A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804-47B9-B9A1-BB7EA8906A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804-47B9-B9A1-BB7EA8906A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804-47B9-B9A1-BB7EA8906A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804-47B9-B9A1-BB7EA8906A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804-47B9-B9A1-BB7EA8906A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804-47B9-B9A1-BB7EA8906A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804-47B9-B9A1-BB7EA8906A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804-47B9-B9A1-BB7EA8906A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804-47B9-B9A1-BB7EA8906A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804-47B9-B9A1-BB7EA8906A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804-47B9-B9A1-BB7EA8906A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804-47B9-B9A1-BB7EA8906A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804-47B9-B9A1-BB7EA8906A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804-47B9-B9A1-BB7EA8906A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804-47B9-B9A1-BB7EA8906A75}"/>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804-47B9-B9A1-BB7EA8906A75}"/>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804-47B9-B9A1-BB7EA8906A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804-47B9-B9A1-BB7EA8906A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804-47B9-B9A1-BB7EA8906A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804-47B9-B9A1-BB7EA8906A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804-47B9-B9A1-BB7EA8906A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804-47B9-B9A1-BB7EA8906A7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804-47B9-B9A1-BB7EA8906A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804-47B9-B9A1-BB7EA8906A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804-47B9-B9A1-BB7EA8906A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804-47B9-B9A1-BB7EA8906A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804-47B9-B9A1-BB7EA8906A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804-47B9-B9A1-BB7EA8906A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804-47B9-B9A1-BB7EA8906A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804-47B9-B9A1-BB7EA8906A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804-47B9-B9A1-BB7EA8906A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804-47B9-B9A1-BB7EA8906A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804-47B9-B9A1-BB7EA8906A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804-47B9-B9A1-BB7EA8906A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804-47B9-B9A1-BB7EA8906A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804-47B9-B9A1-BB7EA8906A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804-47B9-B9A1-BB7EA8906A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804-47B9-B9A1-BB7EA8906A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804-47B9-B9A1-BB7EA8906A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804-47B9-B9A1-BB7EA8906A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804-47B9-B9A1-BB7EA8906A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804-47B9-B9A1-BB7EA8906A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804-47B9-B9A1-BB7EA8906A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804-47B9-B9A1-BB7EA8906A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804-47B9-B9A1-BB7EA8906A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804-47B9-B9A1-BB7EA8906A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804-47B9-B9A1-BB7EA8906A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804-47B9-B9A1-BB7EA8906A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804-47B9-B9A1-BB7EA8906A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804-47B9-B9A1-BB7EA8906A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804-47B9-B9A1-BB7EA8906A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804-47B9-B9A1-BB7EA8906A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804-47B9-B9A1-BB7EA8906A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804-47B9-B9A1-BB7EA8906A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804-47B9-B9A1-BB7EA8906A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804-47B9-B9A1-BB7EA8906A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804-47B9-B9A1-BB7EA8906A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804-47B9-B9A1-BB7EA8906A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804-47B9-B9A1-BB7EA8906A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804-47B9-B9A1-BB7EA8906A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804-47B9-B9A1-BB7EA8906A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804-47B9-B9A1-BB7EA8906A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804-47B9-B9A1-BB7EA8906A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804-47B9-B9A1-BB7EA8906A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804-47B9-B9A1-BB7EA8906A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804-47B9-B9A1-BB7EA8906A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804-47B9-B9A1-BB7EA8906A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804-47B9-B9A1-BB7EA8906A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804-47B9-B9A1-BB7EA8906A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804-47B9-B9A1-BB7EA8906A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804-47B9-B9A1-BB7EA8906A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804-47B9-B9A1-BB7EA8906A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804-47B9-B9A1-BB7EA8906A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804-47B9-B9A1-BB7EA8906A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804-47B9-B9A1-BB7EA8906A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804-47B9-B9A1-BB7EA8906A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804-47B9-B9A1-BB7EA8906A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804-47B9-B9A1-BB7EA8906A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804-47B9-B9A1-BB7EA8906A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804-47B9-B9A1-BB7EA8906A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804-47B9-B9A1-BB7EA8906A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804-47B9-B9A1-BB7EA8906A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804-47B9-B9A1-BB7EA8906A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804-47B9-B9A1-BB7EA8906A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804-47B9-B9A1-BB7EA8906A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804-47B9-B9A1-BB7EA8906A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804-47B9-B9A1-BB7EA8906A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804-47B9-B9A1-BB7EA8906A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804-47B9-B9A1-BB7EA8906A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804-47B9-B9A1-BB7EA8906A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804-47B9-B9A1-BB7EA8906A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804-47B9-B9A1-BB7EA8906A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804-47B9-B9A1-BB7EA8906A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804-47B9-B9A1-BB7EA8906A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804-47B9-B9A1-BB7EA8906A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804-47B9-B9A1-BB7EA8906A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804-47B9-B9A1-BB7EA8906A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804-47B9-B9A1-BB7EA8906A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804-47B9-B9A1-BB7EA8906A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804-47B9-B9A1-BB7EA8906A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804-47B9-B9A1-BB7EA8906A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804-47B9-B9A1-BB7EA8906A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804-47B9-B9A1-BB7EA8906A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804-47B9-B9A1-BB7EA8906A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804-47B9-B9A1-BB7EA8906A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804-47B9-B9A1-BB7EA8906A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804-47B9-B9A1-BB7EA8906A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804-47B9-B9A1-BB7EA8906A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804-47B9-B9A1-BB7EA8906A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804-47B9-B9A1-BB7EA8906A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804-47B9-B9A1-BB7EA8906A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804-47B9-B9A1-BB7EA8906A75}"/>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804-47B9-B9A1-BB7EA8906A75}"/>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804-47B9-B9A1-BB7EA8906A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804-47B9-B9A1-BB7EA8906A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804-47B9-B9A1-BB7EA8906A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804-47B9-B9A1-BB7EA8906A7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804-47B9-B9A1-BB7EA8906A7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804-47B9-B9A1-BB7EA8906A7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804-47B9-B9A1-BB7EA8906A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804-47B9-B9A1-BB7EA8906A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804-47B9-B9A1-BB7EA8906A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804-47B9-B9A1-BB7EA8906A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804-47B9-B9A1-BB7EA8906A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804-47B9-B9A1-BB7EA8906A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804-47B9-B9A1-BB7EA8906A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804-47B9-B9A1-BB7EA8906A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804-47B9-B9A1-BB7EA8906A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804-47B9-B9A1-BB7EA8906A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804-47B9-B9A1-BB7EA8906A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804-47B9-B9A1-BB7EA8906A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804-47B9-B9A1-BB7EA8906A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804-47B9-B9A1-BB7EA8906A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804-47B9-B9A1-BB7EA8906A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804-47B9-B9A1-BB7EA8906A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804-47B9-B9A1-BB7EA8906A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804-47B9-B9A1-BB7EA8906A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804-47B9-B9A1-BB7EA8906A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804-47B9-B9A1-BB7EA8906A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804-47B9-B9A1-BB7EA8906A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804-47B9-B9A1-BB7EA8906A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804-47B9-B9A1-BB7EA8906A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804-47B9-B9A1-BB7EA8906A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804-47B9-B9A1-BB7EA8906A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804-47B9-B9A1-BB7EA8906A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804-47B9-B9A1-BB7EA8906A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804-47B9-B9A1-BB7EA8906A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804-47B9-B9A1-BB7EA8906A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804-47B9-B9A1-BB7EA8906A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804-47B9-B9A1-BB7EA8906A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804-47B9-B9A1-BB7EA8906A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804-47B9-B9A1-BB7EA8906A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804-47B9-B9A1-BB7EA8906A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804-47B9-B9A1-BB7EA8906A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804-47B9-B9A1-BB7EA8906A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804-47B9-B9A1-BB7EA8906A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804-47B9-B9A1-BB7EA8906A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804-47B9-B9A1-BB7EA8906A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804-47B9-B9A1-BB7EA8906A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804-47B9-B9A1-BB7EA8906A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804-47B9-B9A1-BB7EA8906A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804-47B9-B9A1-BB7EA8906A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804-47B9-B9A1-BB7EA8906A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804-47B9-B9A1-BB7EA8906A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804-47B9-B9A1-BB7EA8906A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804-47B9-B9A1-BB7EA8906A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804-47B9-B9A1-BB7EA8906A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804-47B9-B9A1-BB7EA8906A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804-47B9-B9A1-BB7EA8906A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804-47B9-B9A1-BB7EA8906A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804-47B9-B9A1-BB7EA8906A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804-47B9-B9A1-BB7EA8906A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804-47B9-B9A1-BB7EA8906A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804-47B9-B9A1-BB7EA8906A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804-47B9-B9A1-BB7EA8906A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804-47B9-B9A1-BB7EA8906A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804-47B9-B9A1-BB7EA8906A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804-47B9-B9A1-BB7EA8906A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804-47B9-B9A1-BB7EA8906A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804-47B9-B9A1-BB7EA8906A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804-47B9-B9A1-BB7EA8906A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804-47B9-B9A1-BB7EA8906A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804-47B9-B9A1-BB7EA8906A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804-47B9-B9A1-BB7EA8906A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804-47B9-B9A1-BB7EA8906A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804-47B9-B9A1-BB7EA8906A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804-47B9-B9A1-BB7EA8906A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804-47B9-B9A1-BB7EA8906A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804-47B9-B9A1-BB7EA8906A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804-47B9-B9A1-BB7EA8906A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804-47B9-B9A1-BB7EA8906A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804-47B9-B9A1-BB7EA8906A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804-47B9-B9A1-BB7EA8906A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804-47B9-B9A1-BB7EA8906A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804-47B9-B9A1-BB7EA8906A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804-47B9-B9A1-BB7EA8906A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804-47B9-B9A1-BB7EA8906A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804-47B9-B9A1-BB7EA8906A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804-47B9-B9A1-BB7EA8906A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804-47B9-B9A1-BB7EA8906A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804-47B9-B9A1-BB7EA8906A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804-47B9-B9A1-BB7EA8906A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804-47B9-B9A1-BB7EA8906A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804-47B9-B9A1-BB7EA8906A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804-47B9-B9A1-BB7EA8906A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804-47B9-B9A1-BB7EA8906A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804-47B9-B9A1-BB7EA8906A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804-47B9-B9A1-BB7EA8906A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804-47B9-B9A1-BB7EA8906A75}"/>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B87-47BB-8AE1-1B988F8D0B31}"/>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B87-47BB-8AE1-1B988F8D0B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B87-47BB-8AE1-1B988F8D0B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B87-47BB-8AE1-1B988F8D0B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B87-47BB-8AE1-1B988F8D0B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B87-47BB-8AE1-1B988F8D0B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B87-47BB-8AE1-1B988F8D0B3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B87-47BB-8AE1-1B988F8D0B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B87-47BB-8AE1-1B988F8D0B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B87-47BB-8AE1-1B988F8D0B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B87-47BB-8AE1-1B988F8D0B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B87-47BB-8AE1-1B988F8D0B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B87-47BB-8AE1-1B988F8D0B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B87-47BB-8AE1-1B988F8D0B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B87-47BB-8AE1-1B988F8D0B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B87-47BB-8AE1-1B988F8D0B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B87-47BB-8AE1-1B988F8D0B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B87-47BB-8AE1-1B988F8D0B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B87-47BB-8AE1-1B988F8D0B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B87-47BB-8AE1-1B988F8D0B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B87-47BB-8AE1-1B988F8D0B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B87-47BB-8AE1-1B988F8D0B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B87-47BB-8AE1-1B988F8D0B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B87-47BB-8AE1-1B988F8D0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B87-47BB-8AE1-1B988F8D0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B87-47BB-8AE1-1B988F8D0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B87-47BB-8AE1-1B988F8D0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B87-47BB-8AE1-1B988F8D0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B87-47BB-8AE1-1B988F8D0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B87-47BB-8AE1-1B988F8D0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B87-47BB-8AE1-1B988F8D0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B87-47BB-8AE1-1B988F8D0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B87-47BB-8AE1-1B988F8D0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B87-47BB-8AE1-1B988F8D0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B87-47BB-8AE1-1B988F8D0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B87-47BB-8AE1-1B988F8D0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B87-47BB-8AE1-1B988F8D0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B87-47BB-8AE1-1B988F8D0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B87-47BB-8AE1-1B988F8D0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B87-47BB-8AE1-1B988F8D0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B87-47BB-8AE1-1B988F8D0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B87-47BB-8AE1-1B988F8D0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B87-47BB-8AE1-1B988F8D0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B87-47BB-8AE1-1B988F8D0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B87-47BB-8AE1-1B988F8D0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B87-47BB-8AE1-1B988F8D0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B87-47BB-8AE1-1B988F8D0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B87-47BB-8AE1-1B988F8D0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B87-47BB-8AE1-1B988F8D0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B87-47BB-8AE1-1B988F8D0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B87-47BB-8AE1-1B988F8D0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B87-47BB-8AE1-1B988F8D0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B87-47BB-8AE1-1B988F8D0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B87-47BB-8AE1-1B988F8D0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B87-47BB-8AE1-1B988F8D0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B87-47BB-8AE1-1B988F8D0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B87-47BB-8AE1-1B988F8D0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B87-47BB-8AE1-1B988F8D0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B87-47BB-8AE1-1B988F8D0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B87-47BB-8AE1-1B988F8D0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B87-47BB-8AE1-1B988F8D0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B87-47BB-8AE1-1B988F8D0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B87-47BB-8AE1-1B988F8D0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B87-47BB-8AE1-1B988F8D0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B87-47BB-8AE1-1B988F8D0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B87-47BB-8AE1-1B988F8D0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B87-47BB-8AE1-1B988F8D0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B87-47BB-8AE1-1B988F8D0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B87-47BB-8AE1-1B988F8D0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B87-47BB-8AE1-1B988F8D0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B87-47BB-8AE1-1B988F8D0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B87-47BB-8AE1-1B988F8D0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B87-47BB-8AE1-1B988F8D0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B87-47BB-8AE1-1B988F8D0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B87-47BB-8AE1-1B988F8D0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B87-47BB-8AE1-1B988F8D0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B87-47BB-8AE1-1B988F8D0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B87-47BB-8AE1-1B988F8D0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B87-47BB-8AE1-1B988F8D0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B87-47BB-8AE1-1B988F8D0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B87-47BB-8AE1-1B988F8D0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B87-47BB-8AE1-1B988F8D0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B87-47BB-8AE1-1B988F8D0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B87-47BB-8AE1-1B988F8D0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B87-47BB-8AE1-1B988F8D0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B87-47BB-8AE1-1B988F8D0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B87-47BB-8AE1-1B988F8D0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B87-47BB-8AE1-1B988F8D0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B87-47BB-8AE1-1B988F8D0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B87-47BB-8AE1-1B988F8D0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B87-47BB-8AE1-1B988F8D0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B87-47BB-8AE1-1B988F8D0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B87-47BB-8AE1-1B988F8D0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B87-47BB-8AE1-1B988F8D0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B87-47BB-8AE1-1B988F8D0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B87-47BB-8AE1-1B988F8D0B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B87-47BB-8AE1-1B988F8D0B31}"/>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B87-47BB-8AE1-1B988F8D0B31}"/>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B87-47BB-8AE1-1B988F8D0B3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B87-47BB-8AE1-1B988F8D0B3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B87-47BB-8AE1-1B988F8D0B3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B87-47BB-8AE1-1B988F8D0B3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B87-47BB-8AE1-1B988F8D0B3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B87-47BB-8AE1-1B988F8D0B3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B87-47BB-8AE1-1B988F8D0B3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B87-47BB-8AE1-1B988F8D0B3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B87-47BB-8AE1-1B988F8D0B3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B87-47BB-8AE1-1B988F8D0B3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B87-47BB-8AE1-1B988F8D0B3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B87-47BB-8AE1-1B988F8D0B3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B87-47BB-8AE1-1B988F8D0B3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B87-47BB-8AE1-1B988F8D0B3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B87-47BB-8AE1-1B988F8D0B3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B87-47BB-8AE1-1B988F8D0B3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B87-47BB-8AE1-1B988F8D0B3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B87-47BB-8AE1-1B988F8D0B3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B87-47BB-8AE1-1B988F8D0B3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B87-47BB-8AE1-1B988F8D0B3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B87-47BB-8AE1-1B988F8D0B3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B87-47BB-8AE1-1B988F8D0B3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B87-47BB-8AE1-1B988F8D0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B87-47BB-8AE1-1B988F8D0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B87-47BB-8AE1-1B988F8D0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B87-47BB-8AE1-1B988F8D0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B87-47BB-8AE1-1B988F8D0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B87-47BB-8AE1-1B988F8D0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B87-47BB-8AE1-1B988F8D0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B87-47BB-8AE1-1B988F8D0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B87-47BB-8AE1-1B988F8D0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B87-47BB-8AE1-1B988F8D0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B87-47BB-8AE1-1B988F8D0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B87-47BB-8AE1-1B988F8D0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B87-47BB-8AE1-1B988F8D0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B87-47BB-8AE1-1B988F8D0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B87-47BB-8AE1-1B988F8D0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B87-47BB-8AE1-1B988F8D0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B87-47BB-8AE1-1B988F8D0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B87-47BB-8AE1-1B988F8D0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B87-47BB-8AE1-1B988F8D0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B87-47BB-8AE1-1B988F8D0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B87-47BB-8AE1-1B988F8D0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B87-47BB-8AE1-1B988F8D0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B87-47BB-8AE1-1B988F8D0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B87-47BB-8AE1-1B988F8D0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B87-47BB-8AE1-1B988F8D0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B87-47BB-8AE1-1B988F8D0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B87-47BB-8AE1-1B988F8D0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B87-47BB-8AE1-1B988F8D0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B87-47BB-8AE1-1B988F8D0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B87-47BB-8AE1-1B988F8D0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B87-47BB-8AE1-1B988F8D0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B87-47BB-8AE1-1B988F8D0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B87-47BB-8AE1-1B988F8D0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B87-47BB-8AE1-1B988F8D0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B87-47BB-8AE1-1B988F8D0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B87-47BB-8AE1-1B988F8D0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B87-47BB-8AE1-1B988F8D0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B87-47BB-8AE1-1B988F8D0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B87-47BB-8AE1-1B988F8D0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B87-47BB-8AE1-1B988F8D0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B87-47BB-8AE1-1B988F8D0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B87-47BB-8AE1-1B988F8D0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B87-47BB-8AE1-1B988F8D0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B87-47BB-8AE1-1B988F8D0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B87-47BB-8AE1-1B988F8D0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B87-47BB-8AE1-1B988F8D0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B87-47BB-8AE1-1B988F8D0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B87-47BB-8AE1-1B988F8D0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B87-47BB-8AE1-1B988F8D0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B87-47BB-8AE1-1B988F8D0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B87-47BB-8AE1-1B988F8D0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B87-47BB-8AE1-1B988F8D0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B87-47BB-8AE1-1B988F8D0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B87-47BB-8AE1-1B988F8D0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B87-47BB-8AE1-1B988F8D0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B87-47BB-8AE1-1B988F8D0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B87-47BB-8AE1-1B988F8D0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B87-47BB-8AE1-1B988F8D0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B87-47BB-8AE1-1B988F8D0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B87-47BB-8AE1-1B988F8D0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B87-47BB-8AE1-1B988F8D0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B87-47BB-8AE1-1B988F8D0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B87-47BB-8AE1-1B988F8D0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B87-47BB-8AE1-1B988F8D0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B87-47BB-8AE1-1B988F8D0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B87-47BB-8AE1-1B988F8D0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B87-47BB-8AE1-1B988F8D0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B87-47BB-8AE1-1B988F8D0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B87-47BB-8AE1-1B988F8D0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B87-47BB-8AE1-1B988F8D0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B87-47BB-8AE1-1B988F8D0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B87-47BB-8AE1-1B988F8D0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B87-47BB-8AE1-1B988F8D0B3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B87-47BB-8AE1-1B988F8D0B31}"/>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B87-47BB-8AE1-1B988F8D0B31}"/>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B87-47BB-8AE1-1B988F8D0B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B87-47BB-8AE1-1B988F8D0B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B87-47BB-8AE1-1B988F8D0B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B87-47BB-8AE1-1B988F8D0B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B87-47BB-8AE1-1B988F8D0B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B87-47BB-8AE1-1B988F8D0B3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B87-47BB-8AE1-1B988F8D0B3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B87-47BB-8AE1-1B988F8D0B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B87-47BB-8AE1-1B988F8D0B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B87-47BB-8AE1-1B988F8D0B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B87-47BB-8AE1-1B988F8D0B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B87-47BB-8AE1-1B988F8D0B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B87-47BB-8AE1-1B988F8D0B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B87-47BB-8AE1-1B988F8D0B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B87-47BB-8AE1-1B988F8D0B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B87-47BB-8AE1-1B988F8D0B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B87-47BB-8AE1-1B988F8D0B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B87-47BB-8AE1-1B988F8D0B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B87-47BB-8AE1-1B988F8D0B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B87-47BB-8AE1-1B988F8D0B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B87-47BB-8AE1-1B988F8D0B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B87-47BB-8AE1-1B988F8D0B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B87-47BB-8AE1-1B988F8D0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B87-47BB-8AE1-1B988F8D0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B87-47BB-8AE1-1B988F8D0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B87-47BB-8AE1-1B988F8D0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B87-47BB-8AE1-1B988F8D0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B87-47BB-8AE1-1B988F8D0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B87-47BB-8AE1-1B988F8D0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B87-47BB-8AE1-1B988F8D0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B87-47BB-8AE1-1B988F8D0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B87-47BB-8AE1-1B988F8D0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B87-47BB-8AE1-1B988F8D0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B87-47BB-8AE1-1B988F8D0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B87-47BB-8AE1-1B988F8D0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B87-47BB-8AE1-1B988F8D0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B87-47BB-8AE1-1B988F8D0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B87-47BB-8AE1-1B988F8D0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B87-47BB-8AE1-1B988F8D0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B87-47BB-8AE1-1B988F8D0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B87-47BB-8AE1-1B988F8D0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B87-47BB-8AE1-1B988F8D0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B87-47BB-8AE1-1B988F8D0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B87-47BB-8AE1-1B988F8D0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B87-47BB-8AE1-1B988F8D0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B87-47BB-8AE1-1B988F8D0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B87-47BB-8AE1-1B988F8D0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B87-47BB-8AE1-1B988F8D0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B87-47BB-8AE1-1B988F8D0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B87-47BB-8AE1-1B988F8D0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B87-47BB-8AE1-1B988F8D0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B87-47BB-8AE1-1B988F8D0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B87-47BB-8AE1-1B988F8D0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B87-47BB-8AE1-1B988F8D0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B87-47BB-8AE1-1B988F8D0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B87-47BB-8AE1-1B988F8D0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B87-47BB-8AE1-1B988F8D0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B87-47BB-8AE1-1B988F8D0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B87-47BB-8AE1-1B988F8D0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B87-47BB-8AE1-1B988F8D0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B87-47BB-8AE1-1B988F8D0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B87-47BB-8AE1-1B988F8D0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B87-47BB-8AE1-1B988F8D0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B87-47BB-8AE1-1B988F8D0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B87-47BB-8AE1-1B988F8D0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B87-47BB-8AE1-1B988F8D0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B87-47BB-8AE1-1B988F8D0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B87-47BB-8AE1-1B988F8D0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B87-47BB-8AE1-1B988F8D0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B87-47BB-8AE1-1B988F8D0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B87-47BB-8AE1-1B988F8D0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B87-47BB-8AE1-1B988F8D0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B87-47BB-8AE1-1B988F8D0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B87-47BB-8AE1-1B988F8D0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B87-47BB-8AE1-1B988F8D0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B87-47BB-8AE1-1B988F8D0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B87-47BB-8AE1-1B988F8D0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B87-47BB-8AE1-1B988F8D0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B87-47BB-8AE1-1B988F8D0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B87-47BB-8AE1-1B988F8D0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B87-47BB-8AE1-1B988F8D0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B87-47BB-8AE1-1B988F8D0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B87-47BB-8AE1-1B988F8D0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B87-47BB-8AE1-1B988F8D0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B87-47BB-8AE1-1B988F8D0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B87-47BB-8AE1-1B988F8D0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B87-47BB-8AE1-1B988F8D0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B87-47BB-8AE1-1B988F8D0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B87-47BB-8AE1-1B988F8D0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B87-47BB-8AE1-1B988F8D0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B87-47BB-8AE1-1B988F8D0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B87-47BB-8AE1-1B988F8D0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B87-47BB-8AE1-1B988F8D0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B87-47BB-8AE1-1B988F8D0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B87-47BB-8AE1-1B988F8D0B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B87-47BB-8AE1-1B988F8D0B31}"/>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ECF-4FCF-95A6-D8BB81385572}"/>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ECF-4FCF-95A6-D8BB813855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CF-4FCF-95A6-D8BB813855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CF-4FCF-95A6-D8BB813855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CF-4FCF-95A6-D8BB813855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CF-4FCF-95A6-D8BB813855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CF-4FCF-95A6-D8BB8138557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CF-4FCF-95A6-D8BB813855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CF-4FCF-95A6-D8BB813855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CF-4FCF-95A6-D8BB813855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CF-4FCF-95A6-D8BB813855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CF-4FCF-95A6-D8BB813855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CF-4FCF-95A6-D8BB813855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CF-4FCF-95A6-D8BB813855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CF-4FCF-95A6-D8BB813855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CF-4FCF-95A6-D8BB813855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CF-4FCF-95A6-D8BB813855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CF-4FCF-95A6-D8BB813855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CF-4FCF-95A6-D8BB813855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CF-4FCF-95A6-D8BB813855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CF-4FCF-95A6-D8BB813855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CF-4FCF-95A6-D8BB813855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CF-4FCF-95A6-D8BB813855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CF-4FCF-95A6-D8BB813855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CF-4FCF-95A6-D8BB813855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ECF-4FCF-95A6-D8BB813855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CF-4FCF-95A6-D8BB813855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CF-4FCF-95A6-D8BB813855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CF-4FCF-95A6-D8BB813855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CF-4FCF-95A6-D8BB813855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CF-4FCF-95A6-D8BB813855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CF-4FCF-95A6-D8BB813855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CF-4FCF-95A6-D8BB813855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CF-4FCF-95A6-D8BB813855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CF-4FCF-95A6-D8BB813855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CF-4FCF-95A6-D8BB813855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CF-4FCF-95A6-D8BB813855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CF-4FCF-95A6-D8BB813855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CF-4FCF-95A6-D8BB813855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CF-4FCF-95A6-D8BB813855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CF-4FCF-95A6-D8BB813855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CF-4FCF-95A6-D8BB813855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CF-4FCF-95A6-D8BB813855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CF-4FCF-95A6-D8BB813855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CF-4FCF-95A6-D8BB813855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CF-4FCF-95A6-D8BB813855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CF-4FCF-95A6-D8BB813855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CF-4FCF-95A6-D8BB813855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CF-4FCF-95A6-D8BB813855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CF-4FCF-95A6-D8BB813855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CF-4FCF-95A6-D8BB813855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CF-4FCF-95A6-D8BB813855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CF-4FCF-95A6-D8BB813855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CF-4FCF-95A6-D8BB813855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CF-4FCF-95A6-D8BB813855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CF-4FCF-95A6-D8BB813855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CF-4FCF-95A6-D8BB813855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CF-4FCF-95A6-D8BB813855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CF-4FCF-95A6-D8BB813855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CF-4FCF-95A6-D8BB813855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CF-4FCF-95A6-D8BB813855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CF-4FCF-95A6-D8BB813855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CF-4FCF-95A6-D8BB813855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CF-4FCF-95A6-D8BB813855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CF-4FCF-95A6-D8BB813855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CF-4FCF-95A6-D8BB813855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CF-4FCF-95A6-D8BB813855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CF-4FCF-95A6-D8BB813855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CF-4FCF-95A6-D8BB813855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CF-4FCF-95A6-D8BB813855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CF-4FCF-95A6-D8BB813855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CF-4FCF-95A6-D8BB813855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CF-4FCF-95A6-D8BB813855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CF-4FCF-95A6-D8BB813855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CF-4FCF-95A6-D8BB813855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CF-4FCF-95A6-D8BB813855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CF-4FCF-95A6-D8BB813855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CF-4FCF-95A6-D8BB813855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CF-4FCF-95A6-D8BB813855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CF-4FCF-95A6-D8BB813855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CF-4FCF-95A6-D8BB813855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CF-4FCF-95A6-D8BB813855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CF-4FCF-95A6-D8BB813855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CF-4FCF-95A6-D8BB813855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CF-4FCF-95A6-D8BB813855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CF-4FCF-95A6-D8BB813855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CF-4FCF-95A6-D8BB813855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CF-4FCF-95A6-D8BB813855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CF-4FCF-95A6-D8BB813855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CF-4FCF-95A6-D8BB813855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CF-4FCF-95A6-D8BB813855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CF-4FCF-95A6-D8BB813855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CF-4FCF-95A6-D8BB813855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CF-4FCF-95A6-D8BB813855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CF-4FCF-95A6-D8BB813855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CF-4FCF-95A6-D8BB813855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ECF-4FCF-95A6-D8BB81385572}"/>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ECF-4FCF-95A6-D8BB81385572}"/>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ECF-4FCF-95A6-D8BB81385572}"/>
              </c:ext>
            </c:extLst>
          </c:dPt>
          <c:dPt>
            <c:idx val="2"/>
            <c:bubble3D val="0"/>
            <c:extLst>
              <c:ext xmlns:c16="http://schemas.microsoft.com/office/drawing/2014/chart" uri="{C3380CC4-5D6E-409C-BE32-E72D297353CC}">
                <c16:uniqueId val="{00000063-9ECF-4FCF-95A6-D8BB81385572}"/>
              </c:ext>
            </c:extLst>
          </c:dPt>
          <c:dPt>
            <c:idx val="3"/>
            <c:bubble3D val="0"/>
            <c:extLst>
              <c:ext xmlns:c16="http://schemas.microsoft.com/office/drawing/2014/chart" uri="{C3380CC4-5D6E-409C-BE32-E72D297353CC}">
                <c16:uniqueId val="{00000064-9ECF-4FCF-95A6-D8BB813855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ECF-4FCF-95A6-D8BB813855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ECF-4FCF-95A6-D8BB813855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ECF-4FCF-95A6-D8BB813855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ECF-4FCF-95A6-D8BB813855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ECF-4FCF-95A6-D8BB813855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ECF-4FCF-95A6-D8BB8138557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ECF-4FCF-95A6-D8BB813855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ECF-4FCF-95A6-D8BB813855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ECF-4FCF-95A6-D8BB813855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ECF-4FCF-95A6-D8BB813855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ECF-4FCF-95A6-D8BB813855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ECF-4FCF-95A6-D8BB813855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ECF-4FCF-95A6-D8BB813855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ECF-4FCF-95A6-D8BB813855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ECF-4FCF-95A6-D8BB813855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ECF-4FCF-95A6-D8BB813855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ECF-4FCF-95A6-D8BB813855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ECF-4FCF-95A6-D8BB813855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ECF-4FCF-95A6-D8BB813855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ECF-4FCF-95A6-D8BB813855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ECF-4FCF-95A6-D8BB813855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ECF-4FCF-95A6-D8BB813855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ECF-4FCF-95A6-D8BB813855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ECF-4FCF-95A6-D8BB813855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ECF-4FCF-95A6-D8BB813855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ECF-4FCF-95A6-D8BB813855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ECF-4FCF-95A6-D8BB813855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ECF-4FCF-95A6-D8BB813855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ECF-4FCF-95A6-D8BB813855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ECF-4FCF-95A6-D8BB813855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ECF-4FCF-95A6-D8BB813855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ECF-4FCF-95A6-D8BB813855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ECF-4FCF-95A6-D8BB813855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ECF-4FCF-95A6-D8BB813855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ECF-4FCF-95A6-D8BB813855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ECF-4FCF-95A6-D8BB813855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ECF-4FCF-95A6-D8BB813855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ECF-4FCF-95A6-D8BB813855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ECF-4FCF-95A6-D8BB813855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ECF-4FCF-95A6-D8BB813855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ECF-4FCF-95A6-D8BB813855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ECF-4FCF-95A6-D8BB813855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ECF-4FCF-95A6-D8BB813855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ECF-4FCF-95A6-D8BB813855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ECF-4FCF-95A6-D8BB813855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ECF-4FCF-95A6-D8BB813855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ECF-4FCF-95A6-D8BB813855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ECF-4FCF-95A6-D8BB813855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ECF-4FCF-95A6-D8BB813855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ECF-4FCF-95A6-D8BB813855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CF-4FCF-95A6-D8BB813855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CF-4FCF-95A6-D8BB813855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CF-4FCF-95A6-D8BB813855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CF-4FCF-95A6-D8BB813855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CF-4FCF-95A6-D8BB813855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CF-4FCF-95A6-D8BB813855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CF-4FCF-95A6-D8BB813855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CF-4FCF-95A6-D8BB813855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CF-4FCF-95A6-D8BB813855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CF-4FCF-95A6-D8BB813855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CF-4FCF-95A6-D8BB813855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CF-4FCF-95A6-D8BB813855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CF-4FCF-95A6-D8BB813855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CF-4FCF-95A6-D8BB813855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CF-4FCF-95A6-D8BB813855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CF-4FCF-95A6-D8BB813855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CF-4FCF-95A6-D8BB813855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CF-4FCF-95A6-D8BB813855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CF-4FCF-95A6-D8BB813855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CF-4FCF-95A6-D8BB813855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CF-4FCF-95A6-D8BB813855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CF-4FCF-95A6-D8BB813855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CF-4FCF-95A6-D8BB813855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CF-4FCF-95A6-D8BB813855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CF-4FCF-95A6-D8BB813855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CF-4FCF-95A6-D8BB813855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CF-4FCF-95A6-D8BB813855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CF-4FCF-95A6-D8BB813855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CF-4FCF-95A6-D8BB813855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CF-4FCF-95A6-D8BB813855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CF-4FCF-95A6-D8BB813855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CF-4FCF-95A6-D8BB813855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CF-4FCF-95A6-D8BB813855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CF-4FCF-95A6-D8BB813855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CF-4FCF-95A6-D8BB813855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CF-4FCF-95A6-D8BB813855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CF-4FCF-95A6-D8BB813855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CF-4FCF-95A6-D8BB813855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CF-4FCF-95A6-D8BB813855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CF-4FCF-95A6-D8BB813855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CF-4FCF-95A6-D8BB813855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CF-4FCF-95A6-D8BB813855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CF-4FCF-95A6-D8BB813855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CF-4FCF-95A6-D8BB813855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CF-4FCF-95A6-D8BB813855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ECF-4FCF-95A6-D8BB81385572}"/>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ECF-4FCF-95A6-D8BB81385572}"/>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ECF-4FCF-95A6-D8BB813855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ECF-4FCF-95A6-D8BB813855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ECF-4FCF-95A6-D8BB813855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ECF-4FCF-95A6-D8BB813855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ECF-4FCF-95A6-D8BB813855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ECF-4FCF-95A6-D8BB8138557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ECF-4FCF-95A6-D8BB813855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ECF-4FCF-95A6-D8BB813855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ECF-4FCF-95A6-D8BB813855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ECF-4FCF-95A6-D8BB813855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ECF-4FCF-95A6-D8BB813855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ECF-4FCF-95A6-D8BB813855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ECF-4FCF-95A6-D8BB813855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ECF-4FCF-95A6-D8BB813855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ECF-4FCF-95A6-D8BB813855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ECF-4FCF-95A6-D8BB813855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ECF-4FCF-95A6-D8BB813855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ECF-4FCF-95A6-D8BB813855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ECF-4FCF-95A6-D8BB813855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ECF-4FCF-95A6-D8BB813855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ECF-4FCF-95A6-D8BB813855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ECF-4FCF-95A6-D8BB813855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ECF-4FCF-95A6-D8BB813855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ECF-4FCF-95A6-D8BB813855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ECF-4FCF-95A6-D8BB813855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CF-4FCF-95A6-D8BB813855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CF-4FCF-95A6-D8BB813855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CF-4FCF-95A6-D8BB813855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CF-4FCF-95A6-D8BB813855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CF-4FCF-95A6-D8BB813855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CF-4FCF-95A6-D8BB813855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CF-4FCF-95A6-D8BB813855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CF-4FCF-95A6-D8BB813855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CF-4FCF-95A6-D8BB813855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CF-4FCF-95A6-D8BB813855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CF-4FCF-95A6-D8BB813855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CF-4FCF-95A6-D8BB813855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CF-4FCF-95A6-D8BB813855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CF-4FCF-95A6-D8BB813855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CF-4FCF-95A6-D8BB813855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CF-4FCF-95A6-D8BB813855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CF-4FCF-95A6-D8BB813855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CF-4FCF-95A6-D8BB813855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CF-4FCF-95A6-D8BB813855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CF-4FCF-95A6-D8BB813855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CF-4FCF-95A6-D8BB813855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ECF-4FCF-95A6-D8BB813855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ECF-4FCF-95A6-D8BB813855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ECF-4FCF-95A6-D8BB813855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ECF-4FCF-95A6-D8BB813855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ECF-4FCF-95A6-D8BB813855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ECF-4FCF-95A6-D8BB813855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ECF-4FCF-95A6-D8BB813855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ECF-4FCF-95A6-D8BB813855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ECF-4FCF-95A6-D8BB813855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ECF-4FCF-95A6-D8BB813855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ECF-4FCF-95A6-D8BB813855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ECF-4FCF-95A6-D8BB813855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ECF-4FCF-95A6-D8BB813855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ECF-4FCF-95A6-D8BB813855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ECF-4FCF-95A6-D8BB813855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ECF-4FCF-95A6-D8BB813855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ECF-4FCF-95A6-D8BB813855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ECF-4FCF-95A6-D8BB813855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ECF-4FCF-95A6-D8BB813855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ECF-4FCF-95A6-D8BB813855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ECF-4FCF-95A6-D8BB813855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ECF-4FCF-95A6-D8BB813855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ECF-4FCF-95A6-D8BB813855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ECF-4FCF-95A6-D8BB813855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ECF-4FCF-95A6-D8BB813855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ECF-4FCF-95A6-D8BB813855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CF-4FCF-95A6-D8BB813855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CF-4FCF-95A6-D8BB813855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CF-4FCF-95A6-D8BB813855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CF-4FCF-95A6-D8BB813855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CF-4FCF-95A6-D8BB813855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CF-4FCF-95A6-D8BB813855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CF-4FCF-95A6-D8BB813855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CF-4FCF-95A6-D8BB813855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CF-4FCF-95A6-D8BB813855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CF-4FCF-95A6-D8BB813855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CF-4FCF-95A6-D8BB813855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CF-4FCF-95A6-D8BB813855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CF-4FCF-95A6-D8BB813855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CF-4FCF-95A6-D8BB813855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CF-4FCF-95A6-D8BB813855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CF-4FCF-95A6-D8BB813855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CF-4FCF-95A6-D8BB813855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CF-4FCF-95A6-D8BB813855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CF-4FCF-95A6-D8BB813855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CF-4FCF-95A6-D8BB813855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CF-4FCF-95A6-D8BB813855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CF-4FCF-95A6-D8BB813855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CF-4FCF-95A6-D8BB813855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ECF-4FCF-95A6-D8BB81385572}"/>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85C-4290-8289-8D5A95739BD0}"/>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85C-4290-8289-8D5A95739B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85C-4290-8289-8D5A95739B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85C-4290-8289-8D5A95739B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5C-4290-8289-8D5A95739B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85C-4290-8289-8D5A95739B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85C-4290-8289-8D5A95739BD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5C-4290-8289-8D5A95739B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85C-4290-8289-8D5A95739B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85C-4290-8289-8D5A95739B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5C-4290-8289-8D5A95739B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85C-4290-8289-8D5A95739B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85C-4290-8289-8D5A95739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5C-4290-8289-8D5A95739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85C-4290-8289-8D5A95739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85C-4290-8289-8D5A95739B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5C-4290-8289-8D5A95739B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85C-4290-8289-8D5A95739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85C-4290-8289-8D5A95739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5C-4290-8289-8D5A95739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85C-4290-8289-8D5A95739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85C-4290-8289-8D5A95739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5C-4290-8289-8D5A95739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85C-4290-8289-8D5A95739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85C-4290-8289-8D5A95739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5C-4290-8289-8D5A95739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5C-4290-8289-8D5A95739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85C-4290-8289-8D5A95739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85C-4290-8289-8D5A95739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85C-4290-8289-8D5A95739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85C-4290-8289-8D5A95739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85C-4290-8289-8D5A95739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85C-4290-8289-8D5A95739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85C-4290-8289-8D5A95739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85C-4290-8289-8D5A95739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85C-4290-8289-8D5A95739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85C-4290-8289-8D5A95739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85C-4290-8289-8D5A95739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85C-4290-8289-8D5A95739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85C-4290-8289-8D5A95739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85C-4290-8289-8D5A95739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85C-4290-8289-8D5A95739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85C-4290-8289-8D5A95739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85C-4290-8289-8D5A95739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85C-4290-8289-8D5A95739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85C-4290-8289-8D5A95739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85C-4290-8289-8D5A95739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85C-4290-8289-8D5A95739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85C-4290-8289-8D5A95739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85C-4290-8289-8D5A95739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85C-4290-8289-8D5A95739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85C-4290-8289-8D5A95739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85C-4290-8289-8D5A95739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85C-4290-8289-8D5A95739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85C-4290-8289-8D5A95739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85C-4290-8289-8D5A95739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85C-4290-8289-8D5A95739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85C-4290-8289-8D5A95739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85C-4290-8289-8D5A95739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85C-4290-8289-8D5A95739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85C-4290-8289-8D5A95739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85C-4290-8289-8D5A95739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85C-4290-8289-8D5A95739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85C-4290-8289-8D5A95739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85C-4290-8289-8D5A95739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85C-4290-8289-8D5A95739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85C-4290-8289-8D5A95739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85C-4290-8289-8D5A95739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85C-4290-8289-8D5A95739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85C-4290-8289-8D5A95739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85C-4290-8289-8D5A95739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85C-4290-8289-8D5A95739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85C-4290-8289-8D5A95739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85C-4290-8289-8D5A95739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85C-4290-8289-8D5A95739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85C-4290-8289-8D5A95739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85C-4290-8289-8D5A95739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85C-4290-8289-8D5A95739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85C-4290-8289-8D5A95739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85C-4290-8289-8D5A95739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85C-4290-8289-8D5A95739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85C-4290-8289-8D5A95739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85C-4290-8289-8D5A95739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85C-4290-8289-8D5A95739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85C-4290-8289-8D5A95739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85C-4290-8289-8D5A95739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85C-4290-8289-8D5A95739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85C-4290-8289-8D5A95739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85C-4290-8289-8D5A95739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85C-4290-8289-8D5A95739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85C-4290-8289-8D5A95739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85C-4290-8289-8D5A95739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85C-4290-8289-8D5A95739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85C-4290-8289-8D5A95739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85C-4290-8289-8D5A95739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85C-4290-8289-8D5A95739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85C-4290-8289-8D5A95739BD0}"/>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85C-4290-8289-8D5A95739BD0}"/>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85C-4290-8289-8D5A95739BD0}"/>
              </c:ext>
            </c:extLst>
          </c:dPt>
          <c:dPt>
            <c:idx val="2"/>
            <c:bubble3D val="0"/>
            <c:extLst>
              <c:ext xmlns:c16="http://schemas.microsoft.com/office/drawing/2014/chart" uri="{C3380CC4-5D6E-409C-BE32-E72D297353CC}">
                <c16:uniqueId val="{00000063-185C-4290-8289-8D5A95739BD0}"/>
              </c:ext>
            </c:extLst>
          </c:dPt>
          <c:dPt>
            <c:idx val="3"/>
            <c:bubble3D val="0"/>
            <c:extLst>
              <c:ext xmlns:c16="http://schemas.microsoft.com/office/drawing/2014/chart" uri="{C3380CC4-5D6E-409C-BE32-E72D297353CC}">
                <c16:uniqueId val="{00000064-185C-4290-8289-8D5A95739BD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85C-4290-8289-8D5A95739B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85C-4290-8289-8D5A95739B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85C-4290-8289-8D5A95739B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85C-4290-8289-8D5A95739B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85C-4290-8289-8D5A95739B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85C-4290-8289-8D5A95739BD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85C-4290-8289-8D5A95739B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85C-4290-8289-8D5A95739B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85C-4290-8289-8D5A95739B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85C-4290-8289-8D5A95739B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85C-4290-8289-8D5A95739B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85C-4290-8289-8D5A95739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85C-4290-8289-8D5A95739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85C-4290-8289-8D5A95739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85C-4290-8289-8D5A95739B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85C-4290-8289-8D5A95739B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85C-4290-8289-8D5A95739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85C-4290-8289-8D5A95739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85C-4290-8289-8D5A95739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85C-4290-8289-8D5A95739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85C-4290-8289-8D5A95739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85C-4290-8289-8D5A95739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85C-4290-8289-8D5A95739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85C-4290-8289-8D5A95739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85C-4290-8289-8D5A95739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85C-4290-8289-8D5A95739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85C-4290-8289-8D5A95739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85C-4290-8289-8D5A95739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85C-4290-8289-8D5A95739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85C-4290-8289-8D5A95739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85C-4290-8289-8D5A95739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85C-4290-8289-8D5A95739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85C-4290-8289-8D5A95739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85C-4290-8289-8D5A95739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85C-4290-8289-8D5A95739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85C-4290-8289-8D5A95739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85C-4290-8289-8D5A95739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85C-4290-8289-8D5A95739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85C-4290-8289-8D5A95739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85C-4290-8289-8D5A95739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85C-4290-8289-8D5A95739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85C-4290-8289-8D5A95739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85C-4290-8289-8D5A95739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85C-4290-8289-8D5A95739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85C-4290-8289-8D5A95739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85C-4290-8289-8D5A95739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85C-4290-8289-8D5A95739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85C-4290-8289-8D5A95739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85C-4290-8289-8D5A95739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85C-4290-8289-8D5A95739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85C-4290-8289-8D5A95739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85C-4290-8289-8D5A95739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85C-4290-8289-8D5A95739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85C-4290-8289-8D5A95739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85C-4290-8289-8D5A95739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85C-4290-8289-8D5A95739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85C-4290-8289-8D5A95739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85C-4290-8289-8D5A95739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85C-4290-8289-8D5A95739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85C-4290-8289-8D5A95739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85C-4290-8289-8D5A95739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85C-4290-8289-8D5A95739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85C-4290-8289-8D5A95739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85C-4290-8289-8D5A95739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85C-4290-8289-8D5A95739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85C-4290-8289-8D5A95739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85C-4290-8289-8D5A95739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85C-4290-8289-8D5A95739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85C-4290-8289-8D5A95739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85C-4290-8289-8D5A95739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85C-4290-8289-8D5A95739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85C-4290-8289-8D5A95739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85C-4290-8289-8D5A95739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85C-4290-8289-8D5A95739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85C-4290-8289-8D5A95739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85C-4290-8289-8D5A95739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85C-4290-8289-8D5A95739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85C-4290-8289-8D5A95739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85C-4290-8289-8D5A95739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85C-4290-8289-8D5A95739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85C-4290-8289-8D5A95739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85C-4290-8289-8D5A95739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85C-4290-8289-8D5A95739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85C-4290-8289-8D5A95739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85C-4290-8289-8D5A95739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85C-4290-8289-8D5A95739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85C-4290-8289-8D5A95739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85C-4290-8289-8D5A95739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85C-4290-8289-8D5A95739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85C-4290-8289-8D5A95739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85C-4290-8289-8D5A95739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85C-4290-8289-8D5A95739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85C-4290-8289-8D5A95739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85C-4290-8289-8D5A95739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85C-4290-8289-8D5A95739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85C-4290-8289-8D5A95739BD0}"/>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85C-4290-8289-8D5A95739BD0}"/>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85C-4290-8289-8D5A95739B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85C-4290-8289-8D5A95739B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85C-4290-8289-8D5A95739B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85C-4290-8289-8D5A95739B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85C-4290-8289-8D5A95739B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85C-4290-8289-8D5A95739BD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85C-4290-8289-8D5A95739BD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85C-4290-8289-8D5A95739B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85C-4290-8289-8D5A95739B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85C-4290-8289-8D5A95739B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85C-4290-8289-8D5A95739B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85C-4290-8289-8D5A95739B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85C-4290-8289-8D5A95739B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85C-4290-8289-8D5A95739B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85C-4290-8289-8D5A95739B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85C-4290-8289-8D5A95739B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85C-4290-8289-8D5A95739B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85C-4290-8289-8D5A95739B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85C-4290-8289-8D5A95739B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85C-4290-8289-8D5A95739B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85C-4290-8289-8D5A95739B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85C-4290-8289-8D5A95739B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85C-4290-8289-8D5A95739B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85C-4290-8289-8D5A95739B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85C-4290-8289-8D5A95739B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85C-4290-8289-8D5A95739B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85C-4290-8289-8D5A95739B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85C-4290-8289-8D5A95739B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85C-4290-8289-8D5A95739B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85C-4290-8289-8D5A95739B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85C-4290-8289-8D5A95739B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85C-4290-8289-8D5A95739B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85C-4290-8289-8D5A95739B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85C-4290-8289-8D5A95739B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85C-4290-8289-8D5A95739B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85C-4290-8289-8D5A95739B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85C-4290-8289-8D5A95739B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85C-4290-8289-8D5A95739B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85C-4290-8289-8D5A95739B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85C-4290-8289-8D5A95739B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85C-4290-8289-8D5A95739B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85C-4290-8289-8D5A95739B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85C-4290-8289-8D5A95739B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85C-4290-8289-8D5A95739B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85C-4290-8289-8D5A95739B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85C-4290-8289-8D5A95739B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85C-4290-8289-8D5A95739B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85C-4290-8289-8D5A95739B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85C-4290-8289-8D5A95739B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85C-4290-8289-8D5A95739B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85C-4290-8289-8D5A95739B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85C-4290-8289-8D5A95739B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85C-4290-8289-8D5A95739B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85C-4290-8289-8D5A95739B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85C-4290-8289-8D5A95739B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85C-4290-8289-8D5A95739B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85C-4290-8289-8D5A95739B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85C-4290-8289-8D5A95739B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85C-4290-8289-8D5A95739B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85C-4290-8289-8D5A95739B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85C-4290-8289-8D5A95739B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85C-4290-8289-8D5A95739B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85C-4290-8289-8D5A95739B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85C-4290-8289-8D5A95739B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85C-4290-8289-8D5A95739B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85C-4290-8289-8D5A95739B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85C-4290-8289-8D5A95739B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85C-4290-8289-8D5A95739B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85C-4290-8289-8D5A95739B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85C-4290-8289-8D5A95739B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85C-4290-8289-8D5A95739B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85C-4290-8289-8D5A95739B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85C-4290-8289-8D5A95739B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85C-4290-8289-8D5A95739B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85C-4290-8289-8D5A95739B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85C-4290-8289-8D5A95739B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85C-4290-8289-8D5A95739B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85C-4290-8289-8D5A95739B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85C-4290-8289-8D5A95739B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85C-4290-8289-8D5A95739B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85C-4290-8289-8D5A95739B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85C-4290-8289-8D5A95739B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85C-4290-8289-8D5A95739B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85C-4290-8289-8D5A95739B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85C-4290-8289-8D5A95739B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85C-4290-8289-8D5A95739B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85C-4290-8289-8D5A95739B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85C-4290-8289-8D5A95739B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85C-4290-8289-8D5A95739B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85C-4290-8289-8D5A95739B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85C-4290-8289-8D5A95739B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85C-4290-8289-8D5A95739B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85C-4290-8289-8D5A95739B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85C-4290-8289-8D5A95739B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85C-4290-8289-8D5A95739B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85C-4290-8289-8D5A95739BD0}"/>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DC4-4ABF-B90D-97FC7D0F1F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DC4-4ABF-B90D-97FC7D0F1F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DC4-4ABF-B90D-97FC7D0F1F2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DC4-4ABF-B90D-97FC7D0F1F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DC4-4ABF-B90D-97FC7D0F1F2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DC4-4ABF-B90D-97FC7D0F1F2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DC4-4ABF-B90D-97FC7D0F1F2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DC4-4ABF-B90D-97FC7D0F1F2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DC4-4ABF-B90D-97FC7D0F1F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DC4-4ABF-B90D-97FC7D0F1F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DC4-4ABF-B90D-97FC7D0F1F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DC4-4ABF-B90D-97FC7D0F1F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DC4-4ABF-B90D-97FC7D0F1F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DC4-4ABF-B90D-97FC7D0F1F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DC4-4ABF-B90D-97FC7D0F1F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DC4-4ABF-B90D-97FC7D0F1F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DC4-4ABF-B90D-97FC7D0F1F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DC4-4ABF-B90D-97FC7D0F1F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DC4-4ABF-B90D-97FC7D0F1F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DC4-4ABF-B90D-97FC7D0F1F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DC4-4ABF-B90D-97FC7D0F1F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DC4-4ABF-B90D-97FC7D0F1F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DC4-4ABF-B90D-97FC7D0F1F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DC4-4ABF-B90D-97FC7D0F1F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DC4-4ABF-B90D-97FC7D0F1F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DC4-4ABF-B90D-97FC7D0F1F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DC4-4ABF-B90D-97FC7D0F1F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DC4-4ABF-B90D-97FC7D0F1F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DC4-4ABF-B90D-97FC7D0F1F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DC4-4ABF-B90D-97FC7D0F1F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DC4-4ABF-B90D-97FC7D0F1F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DC4-4ABF-B90D-97FC7D0F1F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DC4-4ABF-B90D-97FC7D0F1F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DC4-4ABF-B90D-97FC7D0F1F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DC4-4ABF-B90D-97FC7D0F1F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DC4-4ABF-B90D-97FC7D0F1F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DC4-4ABF-B90D-97FC7D0F1F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DC4-4ABF-B90D-97FC7D0F1F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DC4-4ABF-B90D-97FC7D0F1F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DC4-4ABF-B90D-97FC7D0F1F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DC4-4ABF-B90D-97FC7D0F1F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DC4-4ABF-B90D-97FC7D0F1F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DC4-4ABF-B90D-97FC7D0F1F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DC4-4ABF-B90D-97FC7D0F1F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DC4-4ABF-B90D-97FC7D0F1F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DC4-4ABF-B90D-97FC7D0F1F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DC4-4ABF-B90D-97FC7D0F1F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DC4-4ABF-B90D-97FC7D0F1F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DC4-4ABF-B90D-97FC7D0F1F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DC4-4ABF-B90D-97FC7D0F1F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DC4-4ABF-B90D-97FC7D0F1F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DC4-4ABF-B90D-97FC7D0F1F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DC4-4ABF-B90D-97FC7D0F1F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DC4-4ABF-B90D-97FC7D0F1F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DC4-4ABF-B90D-97FC7D0F1F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DC4-4ABF-B90D-97FC7D0F1F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DC4-4ABF-B90D-97FC7D0F1F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DC4-4ABF-B90D-97FC7D0F1F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DC4-4ABF-B90D-97FC7D0F1F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DC4-4ABF-B90D-97FC7D0F1F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DC4-4ABF-B90D-97FC7D0F1F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DC4-4ABF-B90D-97FC7D0F1F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DC4-4ABF-B90D-97FC7D0F1F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DC4-4ABF-B90D-97FC7D0F1F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DC4-4ABF-B90D-97FC7D0F1F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DC4-4ABF-B90D-97FC7D0F1F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DC4-4ABF-B90D-97FC7D0F1F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DC4-4ABF-B90D-97FC7D0F1F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DC4-4ABF-B90D-97FC7D0F1F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DC4-4ABF-B90D-97FC7D0F1F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DC4-4ABF-B90D-97FC7D0F1F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DC4-4ABF-B90D-97FC7D0F1F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DC4-4ABF-B90D-97FC7D0F1F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DC4-4ABF-B90D-97FC7D0F1F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DC4-4ABF-B90D-97FC7D0F1F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DC4-4ABF-B90D-97FC7D0F1F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DC4-4ABF-B90D-97FC7D0F1F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DC4-4ABF-B90D-97FC7D0F1F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DC4-4ABF-B90D-97FC7D0F1F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DC4-4ABF-B90D-97FC7D0F1F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DC4-4ABF-B90D-97FC7D0F1F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DC4-4ABF-B90D-97FC7D0F1F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DC4-4ABF-B90D-97FC7D0F1F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DC4-4ABF-B90D-97FC7D0F1F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DC4-4ABF-B90D-97FC7D0F1F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DC4-4ABF-B90D-97FC7D0F1F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DC4-4ABF-B90D-97FC7D0F1F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DC4-4ABF-B90D-97FC7D0F1F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DC4-4ABF-B90D-97FC7D0F1F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DC4-4ABF-B90D-97FC7D0F1F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DC4-4ABF-B90D-97FC7D0F1F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DC4-4ABF-B90D-97FC7D0F1F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DC4-4ABF-B90D-97FC7D0F1F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DC4-4ABF-B90D-97FC7D0F1F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DC4-4ABF-B90D-97FC7D0F1F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DC4-4ABF-B90D-97FC7D0F1F23}"/>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DC4-4ABF-B90D-97FC7D0F1F23}"/>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DC4-4ABF-B90D-97FC7D0F1F23}"/>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8DC4-4ABF-B90D-97FC7D0F1F2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DC4-4ABF-B90D-97FC7D0F1F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DC4-4ABF-B90D-97FC7D0F1F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DC4-4ABF-B90D-97FC7D0F1F2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DC4-4ABF-B90D-97FC7D0F1F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DC4-4ABF-B90D-97FC7D0F1F2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DC4-4ABF-B90D-97FC7D0F1F23}"/>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DC4-4ABF-B90D-97FC7D0F1F23}"/>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DC4-4ABF-B90D-97FC7D0F1F23}"/>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DC4-4ABF-B90D-97FC7D0F1F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DC4-4ABF-B90D-97FC7D0F1F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DC4-4ABF-B90D-97FC7D0F1F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DC4-4ABF-B90D-97FC7D0F1F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DC4-4ABF-B90D-97FC7D0F1F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DC4-4ABF-B90D-97FC7D0F1F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DC4-4ABF-B90D-97FC7D0F1F2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DC4-4ABF-B90D-97FC7D0F1F2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DC4-4ABF-B90D-97FC7D0F1F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DC4-4ABF-B90D-97FC7D0F1F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DC4-4ABF-B90D-97FC7D0F1F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DC4-4ABF-B90D-97FC7D0F1F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DC4-4ABF-B90D-97FC7D0F1F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DC4-4ABF-B90D-97FC7D0F1F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DC4-4ABF-B90D-97FC7D0F1F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DC4-4ABF-B90D-97FC7D0F1F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DC4-4ABF-B90D-97FC7D0F1F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DC4-4ABF-B90D-97FC7D0F1F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DC4-4ABF-B90D-97FC7D0F1F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DC4-4ABF-B90D-97FC7D0F1F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DC4-4ABF-B90D-97FC7D0F1F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DC4-4ABF-B90D-97FC7D0F1F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DC4-4ABF-B90D-97FC7D0F1F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DC4-4ABF-B90D-97FC7D0F1F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DC4-4ABF-B90D-97FC7D0F1F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DC4-4ABF-B90D-97FC7D0F1F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DC4-4ABF-B90D-97FC7D0F1F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DC4-4ABF-B90D-97FC7D0F1F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DC4-4ABF-B90D-97FC7D0F1F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DC4-4ABF-B90D-97FC7D0F1F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DC4-4ABF-B90D-97FC7D0F1F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DC4-4ABF-B90D-97FC7D0F1F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DC4-4ABF-B90D-97FC7D0F1F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DC4-4ABF-B90D-97FC7D0F1F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DC4-4ABF-B90D-97FC7D0F1F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DC4-4ABF-B90D-97FC7D0F1F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DC4-4ABF-B90D-97FC7D0F1F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DC4-4ABF-B90D-97FC7D0F1F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DC4-4ABF-B90D-97FC7D0F1F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DC4-4ABF-B90D-97FC7D0F1F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DC4-4ABF-B90D-97FC7D0F1F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DC4-4ABF-B90D-97FC7D0F1F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DC4-4ABF-B90D-97FC7D0F1F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DC4-4ABF-B90D-97FC7D0F1F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DC4-4ABF-B90D-97FC7D0F1F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DC4-4ABF-B90D-97FC7D0F1F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DC4-4ABF-B90D-97FC7D0F1F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DC4-4ABF-B90D-97FC7D0F1F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DC4-4ABF-B90D-97FC7D0F1F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DC4-4ABF-B90D-97FC7D0F1F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DC4-4ABF-B90D-97FC7D0F1F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DC4-4ABF-B90D-97FC7D0F1F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DC4-4ABF-B90D-97FC7D0F1F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DC4-4ABF-B90D-97FC7D0F1F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DC4-4ABF-B90D-97FC7D0F1F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DC4-4ABF-B90D-97FC7D0F1F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DC4-4ABF-B90D-97FC7D0F1F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DC4-4ABF-B90D-97FC7D0F1F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DC4-4ABF-B90D-97FC7D0F1F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DC4-4ABF-B90D-97FC7D0F1F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DC4-4ABF-B90D-97FC7D0F1F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DC4-4ABF-B90D-97FC7D0F1F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DC4-4ABF-B90D-97FC7D0F1F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DC4-4ABF-B90D-97FC7D0F1F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DC4-4ABF-B90D-97FC7D0F1F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DC4-4ABF-B90D-97FC7D0F1F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DC4-4ABF-B90D-97FC7D0F1F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DC4-4ABF-B90D-97FC7D0F1F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DC4-4ABF-B90D-97FC7D0F1F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DC4-4ABF-B90D-97FC7D0F1F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DC4-4ABF-B90D-97FC7D0F1F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DC4-4ABF-B90D-97FC7D0F1F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DC4-4ABF-B90D-97FC7D0F1F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DC4-4ABF-B90D-97FC7D0F1F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DC4-4ABF-B90D-97FC7D0F1F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DC4-4ABF-B90D-97FC7D0F1F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DC4-4ABF-B90D-97FC7D0F1F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DC4-4ABF-B90D-97FC7D0F1F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DC4-4ABF-B90D-97FC7D0F1F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DC4-4ABF-B90D-97FC7D0F1F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DC4-4ABF-B90D-97FC7D0F1F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DC4-4ABF-B90D-97FC7D0F1F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DC4-4ABF-B90D-97FC7D0F1F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DC4-4ABF-B90D-97FC7D0F1F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DC4-4ABF-B90D-97FC7D0F1F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DC4-4ABF-B90D-97FC7D0F1F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DC4-4ABF-B90D-97FC7D0F1F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DC4-4ABF-B90D-97FC7D0F1F2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DC4-4ABF-B90D-97FC7D0F1F2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DC4-4ABF-B90D-97FC7D0F1F2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DC4-4ABF-B90D-97FC7D0F1F2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DC4-4ABF-B90D-97FC7D0F1F2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DC4-4ABF-B90D-97FC7D0F1F2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DC4-4ABF-B90D-97FC7D0F1F2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DC4-4ABF-B90D-97FC7D0F1F2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DC4-4ABF-B90D-97FC7D0F1F2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DC4-4ABF-B90D-97FC7D0F1F2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DC4-4ABF-B90D-97FC7D0F1F2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DC4-4ABF-B90D-97FC7D0F1F2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DC4-4ABF-B90D-97FC7D0F1F2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DC4-4ABF-B90D-97FC7D0F1F2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DC4-4ABF-B90D-97FC7D0F1F2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DC4-4ABF-B90D-97FC7D0F1F2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DC4-4ABF-B90D-97FC7D0F1F2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DC4-4ABF-B90D-97FC7D0F1F2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DC4-4ABF-B90D-97FC7D0F1F2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DC4-4ABF-B90D-97FC7D0F1F2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DC4-4ABF-B90D-97FC7D0F1F2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DC4-4ABF-B90D-97FC7D0F1F2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DC4-4ABF-B90D-97FC7D0F1F2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DC4-4ABF-B90D-97FC7D0F1F2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DC4-4ABF-B90D-97FC7D0F1F2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DC4-4ABF-B90D-97FC7D0F1F2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DC4-4ABF-B90D-97FC7D0F1F2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DC4-4ABF-B90D-97FC7D0F1F2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DC4-4ABF-B90D-97FC7D0F1F2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DC4-4ABF-B90D-97FC7D0F1F2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DC4-4ABF-B90D-97FC7D0F1F2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DC4-4ABF-B90D-97FC7D0F1F2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DC4-4ABF-B90D-97FC7D0F1F2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DC4-4ABF-B90D-97FC7D0F1F2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DC4-4ABF-B90D-97FC7D0F1F2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DC4-4ABF-B90D-97FC7D0F1F2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DC4-4ABF-B90D-97FC7D0F1F2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DC4-4ABF-B90D-97FC7D0F1F2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DC4-4ABF-B90D-97FC7D0F1F2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DC4-4ABF-B90D-97FC7D0F1F2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DC4-4ABF-B90D-97FC7D0F1F2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DC4-4ABF-B90D-97FC7D0F1F2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DC4-4ABF-B90D-97FC7D0F1F2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DC4-4ABF-B90D-97FC7D0F1F2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DC4-4ABF-B90D-97FC7D0F1F2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DC4-4ABF-B90D-97FC7D0F1F2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DC4-4ABF-B90D-97FC7D0F1F2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DC4-4ABF-B90D-97FC7D0F1F2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DC4-4ABF-B90D-97FC7D0F1F2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DC4-4ABF-B90D-97FC7D0F1F2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DC4-4ABF-B90D-97FC7D0F1F2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DC4-4ABF-B90D-97FC7D0F1F2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DC4-4ABF-B90D-97FC7D0F1F2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DC4-4ABF-B90D-97FC7D0F1F2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DC4-4ABF-B90D-97FC7D0F1F2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DC4-4ABF-B90D-97FC7D0F1F2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DC4-4ABF-B90D-97FC7D0F1F2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DC4-4ABF-B90D-97FC7D0F1F2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DC4-4ABF-B90D-97FC7D0F1F2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DC4-4ABF-B90D-97FC7D0F1F2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DC4-4ABF-B90D-97FC7D0F1F2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DC4-4ABF-B90D-97FC7D0F1F2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DC4-4ABF-B90D-97FC7D0F1F2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DC4-4ABF-B90D-97FC7D0F1F2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DC4-4ABF-B90D-97FC7D0F1F2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DC4-4ABF-B90D-97FC7D0F1F2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DC4-4ABF-B90D-97FC7D0F1F2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DC4-4ABF-B90D-97FC7D0F1F2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DC4-4ABF-B90D-97FC7D0F1F2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DC4-4ABF-B90D-97FC7D0F1F2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DC4-4ABF-B90D-97FC7D0F1F2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DC4-4ABF-B90D-97FC7D0F1F2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DC4-4ABF-B90D-97FC7D0F1F2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DC4-4ABF-B90D-97FC7D0F1F2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DC4-4ABF-B90D-97FC7D0F1F2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DC4-4ABF-B90D-97FC7D0F1F2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DC4-4ABF-B90D-97FC7D0F1F2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DC4-4ABF-B90D-97FC7D0F1F2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DC4-4ABF-B90D-97FC7D0F1F2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DC4-4ABF-B90D-97FC7D0F1F2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DC4-4ABF-B90D-97FC7D0F1F2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DC4-4ABF-B90D-97FC7D0F1F2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DC4-4ABF-B90D-97FC7D0F1F2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DC4-4ABF-B90D-97FC7D0F1F2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DC4-4ABF-B90D-97FC7D0F1F2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DC4-4ABF-B90D-97FC7D0F1F2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DC4-4ABF-B90D-97FC7D0F1F2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DC4-4ABF-B90D-97FC7D0F1F2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DC4-4ABF-B90D-97FC7D0F1F2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DC4-4ABF-B90D-97FC7D0F1F2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DC4-4ABF-B90D-97FC7D0F1F2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DC4-4ABF-B90D-97FC7D0F1F2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DC4-4ABF-B90D-97FC7D0F1F2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DC4-4ABF-B90D-97FC7D0F1F2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DC4-4ABF-B90D-97FC7D0F1F2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DC4-4ABF-B90D-97FC7D0F1F2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DC4-4ABF-B90D-97FC7D0F1F2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DC4-4ABF-B90D-97FC7D0F1F2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DA7-46EA-BAE2-27FBEFD282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DA7-46EA-BAE2-27FBEFD282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A7-46EA-BAE2-27FBEFD2826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A7-46EA-BAE2-27FBEFD282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A7-46EA-BAE2-27FBEFD282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A7-46EA-BAE2-27FBEFD2826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A7-46EA-BAE2-27FBEFD2826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A7-46EA-BAE2-27FBEFD2826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A7-46EA-BAE2-27FBEFD2826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A7-46EA-BAE2-27FBEFD282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A7-46EA-BAE2-27FBEFD282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A7-46EA-BAE2-27FBEFD282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A7-46EA-BAE2-27FBEFD282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A7-46EA-BAE2-27FBEFD282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A7-46EA-BAE2-27FBEFD282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A7-46EA-BAE2-27FBEFD282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A7-46EA-BAE2-27FBEFD282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A7-46EA-BAE2-27FBEFD282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A7-46EA-BAE2-27FBEFD282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A7-46EA-BAE2-27FBEFD282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A7-46EA-BAE2-27FBEFD282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A7-46EA-BAE2-27FBEFD282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A7-46EA-BAE2-27FBEFD282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A7-46EA-BAE2-27FBEFD282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DA7-46EA-BAE2-27FBEFD282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DA7-46EA-BAE2-27FBEFD282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A7-46EA-BAE2-27FBEFD282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A7-46EA-BAE2-27FBEFD282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A7-46EA-BAE2-27FBEFD282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A7-46EA-BAE2-27FBEFD282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A7-46EA-BAE2-27FBEFD282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A7-46EA-BAE2-27FBEFD282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A7-46EA-BAE2-27FBEFD282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A7-46EA-BAE2-27FBEFD282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A7-46EA-BAE2-27FBEFD282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A7-46EA-BAE2-27FBEFD282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A7-46EA-BAE2-27FBEFD282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A7-46EA-BAE2-27FBEFD282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A7-46EA-BAE2-27FBEFD282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A7-46EA-BAE2-27FBEFD282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A7-46EA-BAE2-27FBEFD282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A7-46EA-BAE2-27FBEFD282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A7-46EA-BAE2-27FBEFD282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A7-46EA-BAE2-27FBEFD282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A7-46EA-BAE2-27FBEFD282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A7-46EA-BAE2-27FBEFD282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A7-46EA-BAE2-27FBEFD282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A7-46EA-BAE2-27FBEFD282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A7-46EA-BAE2-27FBEFD282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A7-46EA-BAE2-27FBEFD282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A7-46EA-BAE2-27FBEFD282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A7-46EA-BAE2-27FBEFD282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A7-46EA-BAE2-27FBEFD282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A7-46EA-BAE2-27FBEFD282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A7-46EA-BAE2-27FBEFD282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A7-46EA-BAE2-27FBEFD282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A7-46EA-BAE2-27FBEFD282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A7-46EA-BAE2-27FBEFD282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A7-46EA-BAE2-27FBEFD282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A7-46EA-BAE2-27FBEFD282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A7-46EA-BAE2-27FBEFD282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A7-46EA-BAE2-27FBEFD282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A7-46EA-BAE2-27FBEFD282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A7-46EA-BAE2-27FBEFD282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A7-46EA-BAE2-27FBEFD282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A7-46EA-BAE2-27FBEFD282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A7-46EA-BAE2-27FBEFD282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A7-46EA-BAE2-27FBEFD282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A7-46EA-BAE2-27FBEFD282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A7-46EA-BAE2-27FBEFD282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A7-46EA-BAE2-27FBEFD282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A7-46EA-BAE2-27FBEFD282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A7-46EA-BAE2-27FBEFD282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A7-46EA-BAE2-27FBEFD282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A7-46EA-BAE2-27FBEFD282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A7-46EA-BAE2-27FBEFD282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A7-46EA-BAE2-27FBEFD282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A7-46EA-BAE2-27FBEFD282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A7-46EA-BAE2-27FBEFD282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A7-46EA-BAE2-27FBEFD282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A7-46EA-BAE2-27FBEFD282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A7-46EA-BAE2-27FBEFD282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A7-46EA-BAE2-27FBEFD282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A7-46EA-BAE2-27FBEFD282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A7-46EA-BAE2-27FBEFD282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A7-46EA-BAE2-27FBEFD282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A7-46EA-BAE2-27FBEFD282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A7-46EA-BAE2-27FBEFD282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A7-46EA-BAE2-27FBEFD282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A7-46EA-BAE2-27FBEFD282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A7-46EA-BAE2-27FBEFD282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A7-46EA-BAE2-27FBEFD282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A7-46EA-BAE2-27FBEFD282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A7-46EA-BAE2-27FBEFD282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A7-46EA-BAE2-27FBEFD282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DA7-46EA-BAE2-27FBEFD28261}"/>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DA7-46EA-BAE2-27FBEFD28261}"/>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DA7-46EA-BAE2-27FBEFD28261}"/>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0DA7-46EA-BAE2-27FBEFD28261}"/>
              </c:ext>
            </c:extLst>
          </c:dPt>
          <c:dPt>
            <c:idx val="3"/>
            <c:bubble3D val="0"/>
            <c:extLst>
              <c:ext xmlns:c16="http://schemas.microsoft.com/office/drawing/2014/chart" uri="{C3380CC4-5D6E-409C-BE32-E72D297353CC}">
                <c16:uniqueId val="{00000063-0DA7-46EA-BAE2-27FBEFD2826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A7-46EA-BAE2-27FBEFD282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A7-46EA-BAE2-27FBEFD282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A7-46EA-BAE2-27FBEFD2826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A7-46EA-BAE2-27FBEFD282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A7-46EA-BAE2-27FBEFD282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A7-46EA-BAE2-27FBEFD2826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A7-46EA-BAE2-27FBEFD2826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A7-46EA-BAE2-27FBEFD2826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A7-46EA-BAE2-27FBEFD2826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A7-46EA-BAE2-27FBEFD282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A7-46EA-BAE2-27FBEFD282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A7-46EA-BAE2-27FBEFD282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A7-46EA-BAE2-27FBEFD282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A7-46EA-BAE2-27FBEFD282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A7-46EA-BAE2-27FBEFD282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A7-46EA-BAE2-27FBEFD282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A7-46EA-BAE2-27FBEFD282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A7-46EA-BAE2-27FBEFD282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A7-46EA-BAE2-27FBEFD282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A7-46EA-BAE2-27FBEFD282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A7-46EA-BAE2-27FBEFD282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A7-46EA-BAE2-27FBEFD282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A7-46EA-BAE2-27FBEFD282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A7-46EA-BAE2-27FBEFD282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A7-46EA-BAE2-27FBEFD282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A7-46EA-BAE2-27FBEFD282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A7-46EA-BAE2-27FBEFD282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A7-46EA-BAE2-27FBEFD282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A7-46EA-BAE2-27FBEFD282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A7-46EA-BAE2-27FBEFD282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A7-46EA-BAE2-27FBEFD282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A7-46EA-BAE2-27FBEFD282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A7-46EA-BAE2-27FBEFD282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A7-46EA-BAE2-27FBEFD282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A7-46EA-BAE2-27FBEFD282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A7-46EA-BAE2-27FBEFD282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A7-46EA-BAE2-27FBEFD282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A7-46EA-BAE2-27FBEFD282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A7-46EA-BAE2-27FBEFD282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A7-46EA-BAE2-27FBEFD282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A7-46EA-BAE2-27FBEFD282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A7-46EA-BAE2-27FBEFD282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A7-46EA-BAE2-27FBEFD282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A7-46EA-BAE2-27FBEFD282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A7-46EA-BAE2-27FBEFD282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A7-46EA-BAE2-27FBEFD282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A7-46EA-BAE2-27FBEFD282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A7-46EA-BAE2-27FBEFD282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A7-46EA-BAE2-27FBEFD282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A7-46EA-BAE2-27FBEFD282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A7-46EA-BAE2-27FBEFD282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A7-46EA-BAE2-27FBEFD282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A7-46EA-BAE2-27FBEFD282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A7-46EA-BAE2-27FBEFD282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A7-46EA-BAE2-27FBEFD282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A7-46EA-BAE2-27FBEFD282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A7-46EA-BAE2-27FBEFD282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A7-46EA-BAE2-27FBEFD282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A7-46EA-BAE2-27FBEFD282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A7-46EA-BAE2-27FBEFD282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A7-46EA-BAE2-27FBEFD282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A7-46EA-BAE2-27FBEFD282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A7-46EA-BAE2-27FBEFD282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A7-46EA-BAE2-27FBEFD282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A7-46EA-BAE2-27FBEFD282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A7-46EA-BAE2-27FBEFD282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A7-46EA-BAE2-27FBEFD282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A7-46EA-BAE2-27FBEFD282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A7-46EA-BAE2-27FBEFD282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A7-46EA-BAE2-27FBEFD282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A7-46EA-BAE2-27FBEFD282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A7-46EA-BAE2-27FBEFD282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A7-46EA-BAE2-27FBEFD282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A7-46EA-BAE2-27FBEFD282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A7-46EA-BAE2-27FBEFD282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A7-46EA-BAE2-27FBEFD282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A7-46EA-BAE2-27FBEFD282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A7-46EA-BAE2-27FBEFD282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A7-46EA-BAE2-27FBEFD282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A7-46EA-BAE2-27FBEFD282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A7-46EA-BAE2-27FBEFD282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A7-46EA-BAE2-27FBEFD282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A7-46EA-BAE2-27FBEFD282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A7-46EA-BAE2-27FBEFD282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A7-46EA-BAE2-27FBEFD282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A7-46EA-BAE2-27FBEFD282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A7-46EA-BAE2-27FBEFD282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A7-46EA-BAE2-27FBEFD282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A7-46EA-BAE2-27FBEFD282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A7-46EA-BAE2-27FBEFD282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A7-46EA-BAE2-27FBEFD282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A7-46EA-BAE2-27FBEFD282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A7-46EA-BAE2-27FBEFD282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A7-46EA-BAE2-27FBEFD282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A7-46EA-BAE2-27FBEFD282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A7-46EA-BAE2-27FBEFD28261}"/>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A7-46EA-BAE2-27FBEFD2826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A7-46EA-BAE2-27FBEFD282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A7-46EA-BAE2-27FBEFD282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A7-46EA-BAE2-27FBEFD2826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A7-46EA-BAE2-27FBEFD2826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A7-46EA-BAE2-27FBEFD2826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A7-46EA-BAE2-27FBEFD2826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A7-46EA-BAE2-27FBEFD2826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A7-46EA-BAE2-27FBEFD2826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A7-46EA-BAE2-27FBEFD2826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A7-46EA-BAE2-27FBEFD2826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A7-46EA-BAE2-27FBEFD2826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A7-46EA-BAE2-27FBEFD2826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A7-46EA-BAE2-27FBEFD282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A7-46EA-BAE2-27FBEFD2826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A7-46EA-BAE2-27FBEFD2826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A7-46EA-BAE2-27FBEFD282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A7-46EA-BAE2-27FBEFD282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A7-46EA-BAE2-27FBEFD282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A7-46EA-BAE2-27FBEFD282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A7-46EA-BAE2-27FBEFD282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A7-46EA-BAE2-27FBEFD282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A7-46EA-BAE2-27FBEFD282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A7-46EA-BAE2-27FBEFD282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A7-46EA-BAE2-27FBEFD282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A7-46EA-BAE2-27FBEFD282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A7-46EA-BAE2-27FBEFD282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A7-46EA-BAE2-27FBEFD282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A7-46EA-BAE2-27FBEFD282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A7-46EA-BAE2-27FBEFD282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A7-46EA-BAE2-27FBEFD282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A7-46EA-BAE2-27FBEFD282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A7-46EA-BAE2-27FBEFD282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A7-46EA-BAE2-27FBEFD282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A7-46EA-BAE2-27FBEFD282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A7-46EA-BAE2-27FBEFD282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A7-46EA-BAE2-27FBEFD282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A7-46EA-BAE2-27FBEFD282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A7-46EA-BAE2-27FBEFD282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A7-46EA-BAE2-27FBEFD282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A7-46EA-BAE2-27FBEFD282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A7-46EA-BAE2-27FBEFD282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A7-46EA-BAE2-27FBEFD282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A7-46EA-BAE2-27FBEFD282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A7-46EA-BAE2-27FBEFD282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A7-46EA-BAE2-27FBEFD282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A7-46EA-BAE2-27FBEFD282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A7-46EA-BAE2-27FBEFD282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A7-46EA-BAE2-27FBEFD282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A7-46EA-BAE2-27FBEFD282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A7-46EA-BAE2-27FBEFD282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A7-46EA-BAE2-27FBEFD282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A7-46EA-BAE2-27FBEFD282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A7-46EA-BAE2-27FBEFD282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A7-46EA-BAE2-27FBEFD282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A7-46EA-BAE2-27FBEFD282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A7-46EA-BAE2-27FBEFD282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A7-46EA-BAE2-27FBEFD282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A7-46EA-BAE2-27FBEFD282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A7-46EA-BAE2-27FBEFD282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A7-46EA-BAE2-27FBEFD282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A7-46EA-BAE2-27FBEFD282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A7-46EA-BAE2-27FBEFD282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A7-46EA-BAE2-27FBEFD282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A7-46EA-BAE2-27FBEFD282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A7-46EA-BAE2-27FBEFD282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A7-46EA-BAE2-27FBEFD282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A7-46EA-BAE2-27FBEFD282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A7-46EA-BAE2-27FBEFD282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A7-46EA-BAE2-27FBEFD282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A7-46EA-BAE2-27FBEFD282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A7-46EA-BAE2-27FBEFD282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A7-46EA-BAE2-27FBEFD282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A7-46EA-BAE2-27FBEFD282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A7-46EA-BAE2-27FBEFD282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A7-46EA-BAE2-27FBEFD282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A7-46EA-BAE2-27FBEFD282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A7-46EA-BAE2-27FBEFD282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A7-46EA-BAE2-27FBEFD282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A7-46EA-BAE2-27FBEFD282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A7-46EA-BAE2-27FBEFD282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A7-46EA-BAE2-27FBEFD282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A7-46EA-BAE2-27FBEFD282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A7-46EA-BAE2-27FBEFD282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A7-46EA-BAE2-27FBEFD282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A7-46EA-BAE2-27FBEFD282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A7-46EA-BAE2-27FBEFD282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A7-46EA-BAE2-27FBEFD282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A7-46EA-BAE2-27FBEFD282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A7-46EA-BAE2-27FBEFD282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A7-46EA-BAE2-27FBEFD282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A7-46EA-BAE2-27FBEFD282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A7-46EA-BAE2-27FBEFD282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A7-46EA-BAE2-27FBEFD282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A7-46EA-BAE2-27FBEFD282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A7-46EA-BAE2-27FBEFD282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A7-46EA-BAE2-27FBEFD28261}"/>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797-413B-8F62-46D3CC53A0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797-413B-8F62-46D3CC53A0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797-413B-8F62-46D3CC53A0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797-413B-8F62-46D3CC53A04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797-413B-8F62-46D3CC53A04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797-413B-8F62-46D3CC53A04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797-413B-8F62-46D3CC53A0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797-413B-8F62-46D3CC53A0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797-413B-8F62-46D3CC53A0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797-413B-8F62-46D3CC53A0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797-413B-8F62-46D3CC53A0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797-413B-8F62-46D3CC53A0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797-413B-8F62-46D3CC53A0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797-413B-8F62-46D3CC53A0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797-413B-8F62-46D3CC53A0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797-413B-8F62-46D3CC53A04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797-413B-8F62-46D3CC53A0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797-413B-8F62-46D3CC53A0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797-413B-8F62-46D3CC53A0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797-413B-8F62-46D3CC53A0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797-413B-8F62-46D3CC53A0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797-413B-8F62-46D3CC53A0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797-413B-8F62-46D3CC53A0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797-413B-8F62-46D3CC53A0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797-413B-8F62-46D3CC53A0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797-413B-8F62-46D3CC53A0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797-413B-8F62-46D3CC53A0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797-413B-8F62-46D3CC53A0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797-413B-8F62-46D3CC53A0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797-413B-8F62-46D3CC53A0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797-413B-8F62-46D3CC53A0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797-413B-8F62-46D3CC53A0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797-413B-8F62-46D3CC53A0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797-413B-8F62-46D3CC53A0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797-413B-8F62-46D3CC53A0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797-413B-8F62-46D3CC53A0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797-413B-8F62-46D3CC53A0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797-413B-8F62-46D3CC53A0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797-413B-8F62-46D3CC53A0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797-413B-8F62-46D3CC53A0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797-413B-8F62-46D3CC53A0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797-413B-8F62-46D3CC53A0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797-413B-8F62-46D3CC53A0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797-413B-8F62-46D3CC53A0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797-413B-8F62-46D3CC53A0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797-413B-8F62-46D3CC53A0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797-413B-8F62-46D3CC53A0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797-413B-8F62-46D3CC53A0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797-413B-8F62-46D3CC53A0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797-413B-8F62-46D3CC53A0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797-413B-8F62-46D3CC53A0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797-413B-8F62-46D3CC53A0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797-413B-8F62-46D3CC53A0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797-413B-8F62-46D3CC53A0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797-413B-8F62-46D3CC53A0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797-413B-8F62-46D3CC53A0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797-413B-8F62-46D3CC53A0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797-413B-8F62-46D3CC53A0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797-413B-8F62-46D3CC53A0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797-413B-8F62-46D3CC53A0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797-413B-8F62-46D3CC53A0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797-413B-8F62-46D3CC53A0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797-413B-8F62-46D3CC53A0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797-413B-8F62-46D3CC53A0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797-413B-8F62-46D3CC53A0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797-413B-8F62-46D3CC53A0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797-413B-8F62-46D3CC53A0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797-413B-8F62-46D3CC53A0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797-413B-8F62-46D3CC53A0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797-413B-8F62-46D3CC53A0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797-413B-8F62-46D3CC53A0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797-413B-8F62-46D3CC53A0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797-413B-8F62-46D3CC53A0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797-413B-8F62-46D3CC53A0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797-413B-8F62-46D3CC53A0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797-413B-8F62-46D3CC53A0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797-413B-8F62-46D3CC53A0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797-413B-8F62-46D3CC53A0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797-413B-8F62-46D3CC53A0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797-413B-8F62-46D3CC53A0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797-413B-8F62-46D3CC53A0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797-413B-8F62-46D3CC53A0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797-413B-8F62-46D3CC53A0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797-413B-8F62-46D3CC53A0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797-413B-8F62-46D3CC53A0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797-413B-8F62-46D3CC53A0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797-413B-8F62-46D3CC53A0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797-413B-8F62-46D3CC53A0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797-413B-8F62-46D3CC53A0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797-413B-8F62-46D3CC53A0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797-413B-8F62-46D3CC53A0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797-413B-8F62-46D3CC53A0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797-413B-8F62-46D3CC53A0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797-413B-8F62-46D3CC53A0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797-413B-8F62-46D3CC53A0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797-413B-8F62-46D3CC53A04B}"/>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797-413B-8F62-46D3CC53A04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797-413B-8F62-46D3CC53A04B}"/>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7797-413B-8F62-46D3CC53A04B}"/>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797-413B-8F62-46D3CC53A04B}"/>
              </c:ext>
            </c:extLst>
          </c:dPt>
          <c:dPt>
            <c:idx val="3"/>
            <c:bubble3D val="0"/>
            <c:extLst>
              <c:ext xmlns:c16="http://schemas.microsoft.com/office/drawing/2014/chart" uri="{C3380CC4-5D6E-409C-BE32-E72D297353CC}">
                <c16:uniqueId val="{00000064-7797-413B-8F62-46D3CC53A04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797-413B-8F62-46D3CC53A0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797-413B-8F62-46D3CC53A0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797-413B-8F62-46D3CC53A0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797-413B-8F62-46D3CC53A04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797-413B-8F62-46D3CC53A04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797-413B-8F62-46D3CC53A04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797-413B-8F62-46D3CC53A0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797-413B-8F62-46D3CC53A0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797-413B-8F62-46D3CC53A0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797-413B-8F62-46D3CC53A0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797-413B-8F62-46D3CC53A0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797-413B-8F62-46D3CC53A0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797-413B-8F62-46D3CC53A0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797-413B-8F62-46D3CC53A0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797-413B-8F62-46D3CC53A0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797-413B-8F62-46D3CC53A04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797-413B-8F62-46D3CC53A0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797-413B-8F62-46D3CC53A0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797-413B-8F62-46D3CC53A0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797-413B-8F62-46D3CC53A0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797-413B-8F62-46D3CC53A0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797-413B-8F62-46D3CC53A0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797-413B-8F62-46D3CC53A0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797-413B-8F62-46D3CC53A0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797-413B-8F62-46D3CC53A0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797-413B-8F62-46D3CC53A0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797-413B-8F62-46D3CC53A0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797-413B-8F62-46D3CC53A0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797-413B-8F62-46D3CC53A0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797-413B-8F62-46D3CC53A0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797-413B-8F62-46D3CC53A0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797-413B-8F62-46D3CC53A0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797-413B-8F62-46D3CC53A0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797-413B-8F62-46D3CC53A0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797-413B-8F62-46D3CC53A0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797-413B-8F62-46D3CC53A0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797-413B-8F62-46D3CC53A0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797-413B-8F62-46D3CC53A0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797-413B-8F62-46D3CC53A0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797-413B-8F62-46D3CC53A0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797-413B-8F62-46D3CC53A0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797-413B-8F62-46D3CC53A0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797-413B-8F62-46D3CC53A0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797-413B-8F62-46D3CC53A0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797-413B-8F62-46D3CC53A0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797-413B-8F62-46D3CC53A0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797-413B-8F62-46D3CC53A0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797-413B-8F62-46D3CC53A0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797-413B-8F62-46D3CC53A0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797-413B-8F62-46D3CC53A0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797-413B-8F62-46D3CC53A0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797-413B-8F62-46D3CC53A0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797-413B-8F62-46D3CC53A0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797-413B-8F62-46D3CC53A0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797-413B-8F62-46D3CC53A0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797-413B-8F62-46D3CC53A0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797-413B-8F62-46D3CC53A0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797-413B-8F62-46D3CC53A0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797-413B-8F62-46D3CC53A0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797-413B-8F62-46D3CC53A0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797-413B-8F62-46D3CC53A0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797-413B-8F62-46D3CC53A0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797-413B-8F62-46D3CC53A0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797-413B-8F62-46D3CC53A0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797-413B-8F62-46D3CC53A0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797-413B-8F62-46D3CC53A0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797-413B-8F62-46D3CC53A0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797-413B-8F62-46D3CC53A0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797-413B-8F62-46D3CC53A0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797-413B-8F62-46D3CC53A0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797-413B-8F62-46D3CC53A0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797-413B-8F62-46D3CC53A0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797-413B-8F62-46D3CC53A0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797-413B-8F62-46D3CC53A0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797-413B-8F62-46D3CC53A0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797-413B-8F62-46D3CC53A0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797-413B-8F62-46D3CC53A0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797-413B-8F62-46D3CC53A0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797-413B-8F62-46D3CC53A0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797-413B-8F62-46D3CC53A0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797-413B-8F62-46D3CC53A0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797-413B-8F62-46D3CC53A0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797-413B-8F62-46D3CC53A0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797-413B-8F62-46D3CC53A0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797-413B-8F62-46D3CC53A0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797-413B-8F62-46D3CC53A0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797-413B-8F62-46D3CC53A0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797-413B-8F62-46D3CC53A0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797-413B-8F62-46D3CC53A0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797-413B-8F62-46D3CC53A0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797-413B-8F62-46D3CC53A0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797-413B-8F62-46D3CC53A0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797-413B-8F62-46D3CC53A0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797-413B-8F62-46D3CC53A0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797-413B-8F62-46D3CC53A0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797-413B-8F62-46D3CC53A04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797-413B-8F62-46D3CC53A04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797-413B-8F62-46D3CC53A04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797-413B-8F62-46D3CC53A0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797-413B-8F62-46D3CC53A0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797-413B-8F62-46D3CC53A04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797-413B-8F62-46D3CC53A04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797-413B-8F62-46D3CC53A04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797-413B-8F62-46D3CC53A04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797-413B-8F62-46D3CC53A04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797-413B-8F62-46D3CC53A04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797-413B-8F62-46D3CC53A0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797-413B-8F62-46D3CC53A0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797-413B-8F62-46D3CC53A0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797-413B-8F62-46D3CC53A0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797-413B-8F62-46D3CC53A0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797-413B-8F62-46D3CC53A0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797-413B-8F62-46D3CC53A04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797-413B-8F62-46D3CC53A0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797-413B-8F62-46D3CC53A0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797-413B-8F62-46D3CC53A0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797-413B-8F62-46D3CC53A0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797-413B-8F62-46D3CC53A0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797-413B-8F62-46D3CC53A0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797-413B-8F62-46D3CC53A0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797-413B-8F62-46D3CC53A0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797-413B-8F62-46D3CC53A0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797-413B-8F62-46D3CC53A0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797-413B-8F62-46D3CC53A0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797-413B-8F62-46D3CC53A0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797-413B-8F62-46D3CC53A0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797-413B-8F62-46D3CC53A0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797-413B-8F62-46D3CC53A0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797-413B-8F62-46D3CC53A0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797-413B-8F62-46D3CC53A0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797-413B-8F62-46D3CC53A0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797-413B-8F62-46D3CC53A0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797-413B-8F62-46D3CC53A0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797-413B-8F62-46D3CC53A0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797-413B-8F62-46D3CC53A0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797-413B-8F62-46D3CC53A0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797-413B-8F62-46D3CC53A0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797-413B-8F62-46D3CC53A0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797-413B-8F62-46D3CC53A0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797-413B-8F62-46D3CC53A0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797-413B-8F62-46D3CC53A0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797-413B-8F62-46D3CC53A0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797-413B-8F62-46D3CC53A0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797-413B-8F62-46D3CC53A0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797-413B-8F62-46D3CC53A0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797-413B-8F62-46D3CC53A0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797-413B-8F62-46D3CC53A0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797-413B-8F62-46D3CC53A0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797-413B-8F62-46D3CC53A0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797-413B-8F62-46D3CC53A0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797-413B-8F62-46D3CC53A0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797-413B-8F62-46D3CC53A0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797-413B-8F62-46D3CC53A0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797-413B-8F62-46D3CC53A0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797-413B-8F62-46D3CC53A0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797-413B-8F62-46D3CC53A0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797-413B-8F62-46D3CC53A0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797-413B-8F62-46D3CC53A0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797-413B-8F62-46D3CC53A0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797-413B-8F62-46D3CC53A0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797-413B-8F62-46D3CC53A0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797-413B-8F62-46D3CC53A0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797-413B-8F62-46D3CC53A0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797-413B-8F62-46D3CC53A0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797-413B-8F62-46D3CC53A0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797-413B-8F62-46D3CC53A0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797-413B-8F62-46D3CC53A0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797-413B-8F62-46D3CC53A0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797-413B-8F62-46D3CC53A0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797-413B-8F62-46D3CC53A0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797-413B-8F62-46D3CC53A0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797-413B-8F62-46D3CC53A0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797-413B-8F62-46D3CC53A0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797-413B-8F62-46D3CC53A0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797-413B-8F62-46D3CC53A0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797-413B-8F62-46D3CC53A0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797-413B-8F62-46D3CC53A0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797-413B-8F62-46D3CC53A0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797-413B-8F62-46D3CC53A0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797-413B-8F62-46D3CC53A0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797-413B-8F62-46D3CC53A0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797-413B-8F62-46D3CC53A0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797-413B-8F62-46D3CC53A0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797-413B-8F62-46D3CC53A0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797-413B-8F62-46D3CC53A0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797-413B-8F62-46D3CC53A0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797-413B-8F62-46D3CC53A0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797-413B-8F62-46D3CC53A0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797-413B-8F62-46D3CC53A0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797-413B-8F62-46D3CC53A0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797-413B-8F62-46D3CC53A0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797-413B-8F62-46D3CC53A0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797-413B-8F62-46D3CC53A04B}"/>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CA6-4F31-9CB4-60B8E3BC34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CA6-4F31-9CB4-60B8E3BC34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CA6-4F31-9CB4-60B8E3BC34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CA6-4F31-9CB4-60B8E3BC34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CA6-4F31-9CB4-60B8E3BC34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CA6-4F31-9CB4-60B8E3BC34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CA6-4F31-9CB4-60B8E3BC34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CA6-4F31-9CB4-60B8E3BC34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CA6-4F31-9CB4-60B8E3BC34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CA6-4F31-9CB4-60B8E3BC34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CA6-4F31-9CB4-60B8E3BC34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CA6-4F31-9CB4-60B8E3BC34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CA6-4F31-9CB4-60B8E3BC34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CA6-4F31-9CB4-60B8E3BC34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CA6-4F31-9CB4-60B8E3BC34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CA6-4F31-9CB4-60B8E3BC34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CA6-4F31-9CB4-60B8E3BC34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CA6-4F31-9CB4-60B8E3BC34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CA6-4F31-9CB4-60B8E3BC34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CA6-4F31-9CB4-60B8E3BC34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CA6-4F31-9CB4-60B8E3BC34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CA6-4F31-9CB4-60B8E3BC34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CA6-4F31-9CB4-60B8E3BC34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CA6-4F31-9CB4-60B8E3BC34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CA6-4F31-9CB4-60B8E3BC34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CA6-4F31-9CB4-60B8E3BC34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CA6-4F31-9CB4-60B8E3BC34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CA6-4F31-9CB4-60B8E3BC34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CA6-4F31-9CB4-60B8E3BC34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CA6-4F31-9CB4-60B8E3BC34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CA6-4F31-9CB4-60B8E3BC34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CA6-4F31-9CB4-60B8E3BC34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CA6-4F31-9CB4-60B8E3BC34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CA6-4F31-9CB4-60B8E3BC34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CA6-4F31-9CB4-60B8E3BC34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CA6-4F31-9CB4-60B8E3BC34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CA6-4F31-9CB4-60B8E3BC34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CA6-4F31-9CB4-60B8E3BC34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CA6-4F31-9CB4-60B8E3BC34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CA6-4F31-9CB4-60B8E3BC34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CA6-4F31-9CB4-60B8E3BC34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CA6-4F31-9CB4-60B8E3BC34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CA6-4F31-9CB4-60B8E3BC34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CA6-4F31-9CB4-60B8E3BC34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CA6-4F31-9CB4-60B8E3BC34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CA6-4F31-9CB4-60B8E3BC34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CA6-4F31-9CB4-60B8E3BC34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CA6-4F31-9CB4-60B8E3BC34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CA6-4F31-9CB4-60B8E3BC34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CA6-4F31-9CB4-60B8E3BC34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CA6-4F31-9CB4-60B8E3BC34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CA6-4F31-9CB4-60B8E3BC34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CA6-4F31-9CB4-60B8E3BC34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CA6-4F31-9CB4-60B8E3BC34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CA6-4F31-9CB4-60B8E3BC34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CA6-4F31-9CB4-60B8E3BC34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CA6-4F31-9CB4-60B8E3BC34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CA6-4F31-9CB4-60B8E3BC34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CA6-4F31-9CB4-60B8E3BC34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CA6-4F31-9CB4-60B8E3BC34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CA6-4F31-9CB4-60B8E3BC34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CA6-4F31-9CB4-60B8E3BC34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CA6-4F31-9CB4-60B8E3BC34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CA6-4F31-9CB4-60B8E3BC34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CA6-4F31-9CB4-60B8E3BC34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CA6-4F31-9CB4-60B8E3BC34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CA6-4F31-9CB4-60B8E3BC34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CA6-4F31-9CB4-60B8E3BC34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CA6-4F31-9CB4-60B8E3BC34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CA6-4F31-9CB4-60B8E3BC34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CA6-4F31-9CB4-60B8E3BC34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CA6-4F31-9CB4-60B8E3BC34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CA6-4F31-9CB4-60B8E3BC34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CA6-4F31-9CB4-60B8E3BC34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CA6-4F31-9CB4-60B8E3BC34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CA6-4F31-9CB4-60B8E3BC34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CA6-4F31-9CB4-60B8E3BC34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CA6-4F31-9CB4-60B8E3BC34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CA6-4F31-9CB4-60B8E3BC34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CA6-4F31-9CB4-60B8E3BC34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CA6-4F31-9CB4-60B8E3BC34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CA6-4F31-9CB4-60B8E3BC34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CA6-4F31-9CB4-60B8E3BC34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CA6-4F31-9CB4-60B8E3BC34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CA6-4F31-9CB4-60B8E3BC34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CA6-4F31-9CB4-60B8E3BC34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CA6-4F31-9CB4-60B8E3BC34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CA6-4F31-9CB4-60B8E3BC34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CA6-4F31-9CB4-60B8E3BC34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CA6-4F31-9CB4-60B8E3BC34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CA6-4F31-9CB4-60B8E3BC34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CA6-4F31-9CB4-60B8E3BC34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CA6-4F31-9CB4-60B8E3BC34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CA6-4F31-9CB4-60B8E3BC34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CA6-4F31-9CB4-60B8E3BC34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CA6-4F31-9CB4-60B8E3BC34D5}"/>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DCA6-4F31-9CB4-60B8E3BC34D5}"/>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CA6-4F31-9CB4-60B8E3BC34D5}"/>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DCA6-4F31-9CB4-60B8E3BC34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CA6-4F31-9CB4-60B8E3BC34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CA6-4F31-9CB4-60B8E3BC34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CA6-4F31-9CB4-60B8E3BC34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CA6-4F31-9CB4-60B8E3BC34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CA6-4F31-9CB4-60B8E3BC34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CA6-4F31-9CB4-60B8E3BC34D5}"/>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DCA6-4F31-9CB4-60B8E3BC34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CA6-4F31-9CB4-60B8E3BC34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CA6-4F31-9CB4-60B8E3BC34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CA6-4F31-9CB4-60B8E3BC34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CA6-4F31-9CB4-60B8E3BC34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CA6-4F31-9CB4-60B8E3BC34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CA6-4F31-9CB4-60B8E3BC34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CA6-4F31-9CB4-60B8E3BC34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CA6-4F31-9CB4-60B8E3BC34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CA6-4F31-9CB4-60B8E3BC34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CA6-4F31-9CB4-60B8E3BC34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CA6-4F31-9CB4-60B8E3BC34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CA6-4F31-9CB4-60B8E3BC34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CA6-4F31-9CB4-60B8E3BC34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CA6-4F31-9CB4-60B8E3BC34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CA6-4F31-9CB4-60B8E3BC34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CA6-4F31-9CB4-60B8E3BC34D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CA6-4F31-9CB4-60B8E3BC34D5}"/>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CA6-4F31-9CB4-60B8E3BC34D5}"/>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DCA6-4F31-9CB4-60B8E3BC34D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CA6-4F31-9CB4-60B8E3BC34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CA6-4F31-9CB4-60B8E3BC34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CA6-4F31-9CB4-60B8E3BC34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CA6-4F31-9CB4-60B8E3BC34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CA6-4F31-9CB4-60B8E3BC34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CA6-4F31-9CB4-60B8E3BC34D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CA6-4F31-9CB4-60B8E3BC34D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CA6-4F31-9CB4-60B8E3BC34D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CA6-4F31-9CB4-60B8E3BC34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CA6-4F31-9CB4-60B8E3BC34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CA6-4F31-9CB4-60B8E3BC34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CA6-4F31-9CB4-60B8E3BC34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CA6-4F31-9CB4-60B8E3BC34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CA6-4F31-9CB4-60B8E3BC34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CA6-4F31-9CB4-60B8E3BC34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CA6-4F31-9CB4-60B8E3BC34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CA6-4F31-9CB4-60B8E3BC34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CA6-4F31-9CB4-60B8E3BC34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CA6-4F31-9CB4-60B8E3BC34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CA6-4F31-9CB4-60B8E3BC34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CA6-4F31-9CB4-60B8E3BC34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CA6-4F31-9CB4-60B8E3BC34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CA6-4F31-9CB4-60B8E3BC34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CA6-4F31-9CB4-60B8E3BC34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CA6-4F31-9CB4-60B8E3BC34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CA6-4F31-9CB4-60B8E3BC34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CA6-4F31-9CB4-60B8E3BC34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CA6-4F31-9CB4-60B8E3BC34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CA6-4F31-9CB4-60B8E3BC34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CA6-4F31-9CB4-60B8E3BC34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CA6-4F31-9CB4-60B8E3BC34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CA6-4F31-9CB4-60B8E3BC34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CA6-4F31-9CB4-60B8E3BC34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CA6-4F31-9CB4-60B8E3BC34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CA6-4F31-9CB4-60B8E3BC34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CA6-4F31-9CB4-60B8E3BC34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CA6-4F31-9CB4-60B8E3BC34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CA6-4F31-9CB4-60B8E3BC34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CA6-4F31-9CB4-60B8E3BC34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CA6-4F31-9CB4-60B8E3BC34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CA6-4F31-9CB4-60B8E3BC34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CA6-4F31-9CB4-60B8E3BC34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CA6-4F31-9CB4-60B8E3BC34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CA6-4F31-9CB4-60B8E3BC34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CA6-4F31-9CB4-60B8E3BC34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CA6-4F31-9CB4-60B8E3BC34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CA6-4F31-9CB4-60B8E3BC34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CA6-4F31-9CB4-60B8E3BC34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CA6-4F31-9CB4-60B8E3BC34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CA6-4F31-9CB4-60B8E3BC34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CA6-4F31-9CB4-60B8E3BC34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CA6-4F31-9CB4-60B8E3BC34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CA6-4F31-9CB4-60B8E3BC34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CA6-4F31-9CB4-60B8E3BC34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CA6-4F31-9CB4-60B8E3BC34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CA6-4F31-9CB4-60B8E3BC34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CA6-4F31-9CB4-60B8E3BC34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CA6-4F31-9CB4-60B8E3BC34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CA6-4F31-9CB4-60B8E3BC34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CA6-4F31-9CB4-60B8E3BC34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CA6-4F31-9CB4-60B8E3BC34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CA6-4F31-9CB4-60B8E3BC34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CA6-4F31-9CB4-60B8E3BC34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CA6-4F31-9CB4-60B8E3BC34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CA6-4F31-9CB4-60B8E3BC34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CA6-4F31-9CB4-60B8E3BC34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CA6-4F31-9CB4-60B8E3BC34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CA6-4F31-9CB4-60B8E3BC34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CA6-4F31-9CB4-60B8E3BC34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CA6-4F31-9CB4-60B8E3BC34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CA6-4F31-9CB4-60B8E3BC34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CA6-4F31-9CB4-60B8E3BC34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CA6-4F31-9CB4-60B8E3BC34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CA6-4F31-9CB4-60B8E3BC34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CA6-4F31-9CB4-60B8E3BC34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CA6-4F31-9CB4-60B8E3BC34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CA6-4F31-9CB4-60B8E3BC34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CA6-4F31-9CB4-60B8E3BC34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CA6-4F31-9CB4-60B8E3BC34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CA6-4F31-9CB4-60B8E3BC34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CA6-4F31-9CB4-60B8E3BC34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CA6-4F31-9CB4-60B8E3BC34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CA6-4F31-9CB4-60B8E3BC34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CA6-4F31-9CB4-60B8E3BC34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CA6-4F31-9CB4-60B8E3BC34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CA6-4F31-9CB4-60B8E3BC34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CA6-4F31-9CB4-60B8E3BC34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CA6-4F31-9CB4-60B8E3BC34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CA6-4F31-9CB4-60B8E3BC34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CA6-4F31-9CB4-60B8E3BC34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CA6-4F31-9CB4-60B8E3BC34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CA6-4F31-9CB4-60B8E3BC34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CA6-4F31-9CB4-60B8E3BC34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CA6-4F31-9CB4-60B8E3BC34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CA6-4F31-9CB4-60B8E3BC34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CA6-4F31-9CB4-60B8E3BC34D5}"/>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554-492C-877B-88E38CF45A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554-492C-877B-88E38CF45A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54-492C-877B-88E38CF45A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54-492C-877B-88E38CF45A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54-492C-877B-88E38CF45A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54-492C-877B-88E38CF45AC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54-492C-877B-88E38CF45A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54-492C-877B-88E38CF45A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54-492C-877B-88E38CF45A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54-492C-877B-88E38CF45A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54-492C-877B-88E38CF45A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54-492C-877B-88E38CF45A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54-492C-877B-88E38CF45A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54-492C-877B-88E38CF45A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54-492C-877B-88E38CF45A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54-492C-877B-88E38CF45A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54-492C-877B-88E38CF45A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54-492C-877B-88E38CF45A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54-492C-877B-88E38CF45A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54-492C-877B-88E38CF45A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54-492C-877B-88E38CF45A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54-492C-877B-88E38CF45A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54-492C-877B-88E38CF45A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54-492C-877B-88E38CF45A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554-492C-877B-88E38CF45A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554-492C-877B-88E38CF45A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54-492C-877B-88E38CF45A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54-492C-877B-88E38CF45A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54-492C-877B-88E38CF45A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54-492C-877B-88E38CF45A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54-492C-877B-88E38CF45A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54-492C-877B-88E38CF45A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54-492C-877B-88E38CF45A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54-492C-877B-88E38CF45A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54-492C-877B-88E38CF45A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54-492C-877B-88E38CF45A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54-492C-877B-88E38CF45A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54-492C-877B-88E38CF45A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54-492C-877B-88E38CF45A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54-492C-877B-88E38CF45A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54-492C-877B-88E38CF45A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54-492C-877B-88E38CF45A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54-492C-877B-88E38CF45A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54-492C-877B-88E38CF45A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54-492C-877B-88E38CF45A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54-492C-877B-88E38CF45A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54-492C-877B-88E38CF45A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54-492C-877B-88E38CF45A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54-492C-877B-88E38CF45A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54-492C-877B-88E38CF45A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54-492C-877B-88E38CF45A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54-492C-877B-88E38CF45A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54-492C-877B-88E38CF45A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54-492C-877B-88E38CF45A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54-492C-877B-88E38CF45A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54-492C-877B-88E38CF45A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54-492C-877B-88E38CF45A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54-492C-877B-88E38CF45A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54-492C-877B-88E38CF45A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54-492C-877B-88E38CF45A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54-492C-877B-88E38CF45A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54-492C-877B-88E38CF45A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54-492C-877B-88E38CF45A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54-492C-877B-88E38CF45A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54-492C-877B-88E38CF45A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54-492C-877B-88E38CF45A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54-492C-877B-88E38CF45A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54-492C-877B-88E38CF45A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54-492C-877B-88E38CF45A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54-492C-877B-88E38CF45A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54-492C-877B-88E38CF45A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54-492C-877B-88E38CF45A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54-492C-877B-88E38CF45A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54-492C-877B-88E38CF45A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54-492C-877B-88E38CF45A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54-492C-877B-88E38CF45A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54-492C-877B-88E38CF45A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54-492C-877B-88E38CF45A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54-492C-877B-88E38CF45A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54-492C-877B-88E38CF45A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54-492C-877B-88E38CF45A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54-492C-877B-88E38CF45A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54-492C-877B-88E38CF45A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54-492C-877B-88E38CF45A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54-492C-877B-88E38CF45A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54-492C-877B-88E38CF45A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54-492C-877B-88E38CF45A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54-492C-877B-88E38CF45A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54-492C-877B-88E38CF45A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54-492C-877B-88E38CF45A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54-492C-877B-88E38CF45A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54-492C-877B-88E38CF45A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54-492C-877B-88E38CF45A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54-492C-877B-88E38CF45A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54-492C-877B-88E38CF45A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554-492C-877B-88E38CF45AC0}"/>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554-492C-877B-88E38CF45AC0}"/>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554-492C-877B-88E38CF45AC0}"/>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554-492C-877B-88E38CF45AC0}"/>
              </c:ext>
            </c:extLst>
          </c:dPt>
          <c:dPt>
            <c:idx val="3"/>
            <c:bubble3D val="0"/>
            <c:extLst>
              <c:ext xmlns:c16="http://schemas.microsoft.com/office/drawing/2014/chart" uri="{C3380CC4-5D6E-409C-BE32-E72D297353CC}">
                <c16:uniqueId val="{00000063-A554-492C-877B-88E38CF45AC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554-492C-877B-88E38CF45A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554-492C-877B-88E38CF45A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554-492C-877B-88E38CF45A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554-492C-877B-88E38CF45A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554-492C-877B-88E38CF45A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554-492C-877B-88E38CF45AC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554-492C-877B-88E38CF45A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554-492C-877B-88E38CF45A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554-492C-877B-88E38CF45A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554-492C-877B-88E38CF45A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554-492C-877B-88E38CF45A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554-492C-877B-88E38CF45A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554-492C-877B-88E38CF45A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554-492C-877B-88E38CF45A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554-492C-877B-88E38CF45A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554-492C-877B-88E38CF45A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554-492C-877B-88E38CF45A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554-492C-877B-88E38CF45A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554-492C-877B-88E38CF45A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554-492C-877B-88E38CF45A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554-492C-877B-88E38CF45A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554-492C-877B-88E38CF45A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554-492C-877B-88E38CF45A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554-492C-877B-88E38CF45A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54-492C-877B-88E38CF45A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54-492C-877B-88E38CF45A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554-492C-877B-88E38CF45A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554-492C-877B-88E38CF45A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554-492C-877B-88E38CF45A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554-492C-877B-88E38CF45A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554-492C-877B-88E38CF45A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554-492C-877B-88E38CF45A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554-492C-877B-88E38CF45A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554-492C-877B-88E38CF45A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554-492C-877B-88E38CF45A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554-492C-877B-88E38CF45A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554-492C-877B-88E38CF45A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554-492C-877B-88E38CF45A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554-492C-877B-88E38CF45A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554-492C-877B-88E38CF45A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554-492C-877B-88E38CF45A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554-492C-877B-88E38CF45A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554-492C-877B-88E38CF45A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554-492C-877B-88E38CF45A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554-492C-877B-88E38CF45A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554-492C-877B-88E38CF45A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554-492C-877B-88E38CF45A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554-492C-877B-88E38CF45A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554-492C-877B-88E38CF45A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554-492C-877B-88E38CF45A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554-492C-877B-88E38CF45A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554-492C-877B-88E38CF45A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554-492C-877B-88E38CF45A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554-492C-877B-88E38CF45A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554-492C-877B-88E38CF45A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554-492C-877B-88E38CF45A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554-492C-877B-88E38CF45A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554-492C-877B-88E38CF45A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554-492C-877B-88E38CF45A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554-492C-877B-88E38CF45A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554-492C-877B-88E38CF45A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554-492C-877B-88E38CF45A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554-492C-877B-88E38CF45A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554-492C-877B-88E38CF45A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554-492C-877B-88E38CF45A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554-492C-877B-88E38CF45A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554-492C-877B-88E38CF45A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554-492C-877B-88E38CF45A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554-492C-877B-88E38CF45A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554-492C-877B-88E38CF45A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554-492C-877B-88E38CF45A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554-492C-877B-88E38CF45A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54-492C-877B-88E38CF45A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54-492C-877B-88E38CF45A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54-492C-877B-88E38CF45A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54-492C-877B-88E38CF45A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54-492C-877B-88E38CF45A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54-492C-877B-88E38CF45A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54-492C-877B-88E38CF45A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54-492C-877B-88E38CF45A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54-492C-877B-88E38CF45A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54-492C-877B-88E38CF45A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54-492C-877B-88E38CF45A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54-492C-877B-88E38CF45A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54-492C-877B-88E38CF45A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54-492C-877B-88E38CF45A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54-492C-877B-88E38CF45A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54-492C-877B-88E38CF45A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54-492C-877B-88E38CF45A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54-492C-877B-88E38CF45A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54-492C-877B-88E38CF45A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54-492C-877B-88E38CF45A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54-492C-877B-88E38CF45A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54-492C-877B-88E38CF45A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54-492C-877B-88E38CF45A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554-492C-877B-88E38CF45AC0}"/>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554-492C-877B-88E38CF45AC0}"/>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554-492C-877B-88E38CF45A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554-492C-877B-88E38CF45A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554-492C-877B-88E38CF45A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554-492C-877B-88E38CF45A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554-492C-877B-88E38CF45A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554-492C-877B-88E38CF45AC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554-492C-877B-88E38CF45A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554-492C-877B-88E38CF45A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554-492C-877B-88E38CF45A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554-492C-877B-88E38CF45A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554-492C-877B-88E38CF45A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554-492C-877B-88E38CF45A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554-492C-877B-88E38CF45A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554-492C-877B-88E38CF45A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554-492C-877B-88E38CF45A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554-492C-877B-88E38CF45A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554-492C-877B-88E38CF45A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554-492C-877B-88E38CF45A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554-492C-877B-88E38CF45A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554-492C-877B-88E38CF45A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554-492C-877B-88E38CF45A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554-492C-877B-88E38CF45A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554-492C-877B-88E38CF45A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554-492C-877B-88E38CF45A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554-492C-877B-88E38CF45A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554-492C-877B-88E38CF45A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554-492C-877B-88E38CF45A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554-492C-877B-88E38CF45A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554-492C-877B-88E38CF45A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554-492C-877B-88E38CF45A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554-492C-877B-88E38CF45A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554-492C-877B-88E38CF45A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554-492C-877B-88E38CF45A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554-492C-877B-88E38CF45A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554-492C-877B-88E38CF45A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554-492C-877B-88E38CF45A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554-492C-877B-88E38CF45A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554-492C-877B-88E38CF45A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554-492C-877B-88E38CF45A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554-492C-877B-88E38CF45A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554-492C-877B-88E38CF45A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554-492C-877B-88E38CF45A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554-492C-877B-88E38CF45A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554-492C-877B-88E38CF45A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554-492C-877B-88E38CF45A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554-492C-877B-88E38CF45A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554-492C-877B-88E38CF45A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554-492C-877B-88E38CF45A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554-492C-877B-88E38CF45A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554-492C-877B-88E38CF45A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554-492C-877B-88E38CF45A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554-492C-877B-88E38CF45A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554-492C-877B-88E38CF45A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554-492C-877B-88E38CF45A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554-492C-877B-88E38CF45A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554-492C-877B-88E38CF45A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554-492C-877B-88E38CF45A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554-492C-877B-88E38CF45A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554-492C-877B-88E38CF45A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554-492C-877B-88E38CF45A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554-492C-877B-88E38CF45A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554-492C-877B-88E38CF45A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554-492C-877B-88E38CF45A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554-492C-877B-88E38CF45A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554-492C-877B-88E38CF45A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554-492C-877B-88E38CF45A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554-492C-877B-88E38CF45A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554-492C-877B-88E38CF45A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554-492C-877B-88E38CF45A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554-492C-877B-88E38CF45A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554-492C-877B-88E38CF45A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554-492C-877B-88E38CF45A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554-492C-877B-88E38CF45A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554-492C-877B-88E38CF45A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554-492C-877B-88E38CF45A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554-492C-877B-88E38CF45A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554-492C-877B-88E38CF45A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554-492C-877B-88E38CF45A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554-492C-877B-88E38CF45A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554-492C-877B-88E38CF45A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554-492C-877B-88E38CF45A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554-492C-877B-88E38CF45A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554-492C-877B-88E38CF45A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554-492C-877B-88E38CF45A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554-492C-877B-88E38CF45A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554-492C-877B-88E38CF45A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554-492C-877B-88E38CF45A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554-492C-877B-88E38CF45A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554-492C-877B-88E38CF45A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554-492C-877B-88E38CF45A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554-492C-877B-88E38CF45A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554-492C-877B-88E38CF45A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554-492C-877B-88E38CF45A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554-492C-877B-88E38CF45A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554-492C-877B-88E38CF45A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554-492C-877B-88E38CF45AC0}"/>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6D7C-424A-B431-B0103226B7C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D7C-424A-B431-B0103226B7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D7C-424A-B431-B0103226B7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D7C-424A-B431-B0103226B7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D7C-424A-B431-B0103226B7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D7C-424A-B431-B0103226B7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D7C-424A-B431-B0103226B7C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D7C-424A-B431-B0103226B7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D7C-424A-B431-B0103226B7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D7C-424A-B431-B0103226B7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D7C-424A-B431-B0103226B7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D7C-424A-B431-B0103226B7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D7C-424A-B431-B0103226B7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D7C-424A-B431-B0103226B7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D7C-424A-B431-B0103226B7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D7C-424A-B431-B0103226B7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D7C-424A-B431-B0103226B7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D7C-424A-B431-B0103226B7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D7C-424A-B431-B0103226B7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D7C-424A-B431-B0103226B7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D7C-424A-B431-B0103226B7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D7C-424A-B431-B0103226B7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D7C-424A-B431-B0103226B7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D7C-424A-B431-B0103226B7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D7C-424A-B431-B0103226B7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D7C-424A-B431-B0103226B7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D7C-424A-B431-B0103226B7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D7C-424A-B431-B0103226B7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D7C-424A-B431-B0103226B7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D7C-424A-B431-B0103226B7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D7C-424A-B431-B0103226B7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D7C-424A-B431-B0103226B7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D7C-424A-B431-B0103226B7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D7C-424A-B431-B0103226B7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D7C-424A-B431-B0103226B7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D7C-424A-B431-B0103226B7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D7C-424A-B431-B0103226B7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D7C-424A-B431-B0103226B7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D7C-424A-B431-B0103226B7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D7C-424A-B431-B0103226B7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D7C-424A-B431-B0103226B7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D7C-424A-B431-B0103226B7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D7C-424A-B431-B0103226B7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D7C-424A-B431-B0103226B7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D7C-424A-B431-B0103226B7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D7C-424A-B431-B0103226B7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D7C-424A-B431-B0103226B7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D7C-424A-B431-B0103226B7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D7C-424A-B431-B0103226B7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D7C-424A-B431-B0103226B7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D7C-424A-B431-B0103226B7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D7C-424A-B431-B0103226B7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D7C-424A-B431-B0103226B7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D7C-424A-B431-B0103226B7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D7C-424A-B431-B0103226B7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D7C-424A-B431-B0103226B7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D7C-424A-B431-B0103226B7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D7C-424A-B431-B0103226B7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D7C-424A-B431-B0103226B7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D7C-424A-B431-B0103226B7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D7C-424A-B431-B0103226B7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D7C-424A-B431-B0103226B7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D7C-424A-B431-B0103226B7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D7C-424A-B431-B0103226B7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D7C-424A-B431-B0103226B7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D7C-424A-B431-B0103226B7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D7C-424A-B431-B0103226B7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D7C-424A-B431-B0103226B7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D7C-424A-B431-B0103226B7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D7C-424A-B431-B0103226B7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D7C-424A-B431-B0103226B7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D7C-424A-B431-B0103226B7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D7C-424A-B431-B0103226B7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D7C-424A-B431-B0103226B7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D7C-424A-B431-B0103226B7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D7C-424A-B431-B0103226B7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D7C-424A-B431-B0103226B7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D7C-424A-B431-B0103226B7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D7C-424A-B431-B0103226B7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D7C-424A-B431-B0103226B7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D7C-424A-B431-B0103226B7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D7C-424A-B431-B0103226B7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D7C-424A-B431-B0103226B7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D7C-424A-B431-B0103226B7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D7C-424A-B431-B0103226B7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D7C-424A-B431-B0103226B7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D7C-424A-B431-B0103226B7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D7C-424A-B431-B0103226B7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D7C-424A-B431-B0103226B7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D7C-424A-B431-B0103226B7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D7C-424A-B431-B0103226B7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D7C-424A-B431-B0103226B7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D7C-424A-B431-B0103226B7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D7C-424A-B431-B0103226B7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D7C-424A-B431-B0103226B7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D7C-424A-B431-B0103226B7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D7C-424A-B431-B0103226B7CC}"/>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D7C-424A-B431-B0103226B7CC}"/>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D7C-424A-B431-B0103226B7CC}"/>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D7C-424A-B431-B0103226B7CC}"/>
              </c:ext>
            </c:extLst>
          </c:dPt>
          <c:dPt>
            <c:idx val="3"/>
            <c:bubble3D val="0"/>
            <c:extLst>
              <c:ext xmlns:c16="http://schemas.microsoft.com/office/drawing/2014/chart" uri="{C3380CC4-5D6E-409C-BE32-E72D297353CC}">
                <c16:uniqueId val="{00000063-6D7C-424A-B431-B0103226B7C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D7C-424A-B431-B0103226B7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D7C-424A-B431-B0103226B7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D7C-424A-B431-B0103226B7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D7C-424A-B431-B0103226B7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D7C-424A-B431-B0103226B7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D7C-424A-B431-B0103226B7C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D7C-424A-B431-B0103226B7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D7C-424A-B431-B0103226B7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D7C-424A-B431-B0103226B7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D7C-424A-B431-B0103226B7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D7C-424A-B431-B0103226B7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D7C-424A-B431-B0103226B7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D7C-424A-B431-B0103226B7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D7C-424A-B431-B0103226B7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D7C-424A-B431-B0103226B7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D7C-424A-B431-B0103226B7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D7C-424A-B431-B0103226B7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D7C-424A-B431-B0103226B7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D7C-424A-B431-B0103226B7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D7C-424A-B431-B0103226B7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D7C-424A-B431-B0103226B7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D7C-424A-B431-B0103226B7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D7C-424A-B431-B0103226B7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D7C-424A-B431-B0103226B7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D7C-424A-B431-B0103226B7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D7C-424A-B431-B0103226B7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D7C-424A-B431-B0103226B7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D7C-424A-B431-B0103226B7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D7C-424A-B431-B0103226B7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D7C-424A-B431-B0103226B7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D7C-424A-B431-B0103226B7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D7C-424A-B431-B0103226B7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D7C-424A-B431-B0103226B7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D7C-424A-B431-B0103226B7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D7C-424A-B431-B0103226B7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D7C-424A-B431-B0103226B7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D7C-424A-B431-B0103226B7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D7C-424A-B431-B0103226B7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D7C-424A-B431-B0103226B7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D7C-424A-B431-B0103226B7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D7C-424A-B431-B0103226B7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D7C-424A-B431-B0103226B7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D7C-424A-B431-B0103226B7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D7C-424A-B431-B0103226B7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D7C-424A-B431-B0103226B7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D7C-424A-B431-B0103226B7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D7C-424A-B431-B0103226B7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D7C-424A-B431-B0103226B7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D7C-424A-B431-B0103226B7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D7C-424A-B431-B0103226B7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D7C-424A-B431-B0103226B7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D7C-424A-B431-B0103226B7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D7C-424A-B431-B0103226B7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D7C-424A-B431-B0103226B7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D7C-424A-B431-B0103226B7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D7C-424A-B431-B0103226B7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D7C-424A-B431-B0103226B7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D7C-424A-B431-B0103226B7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D7C-424A-B431-B0103226B7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D7C-424A-B431-B0103226B7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D7C-424A-B431-B0103226B7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D7C-424A-B431-B0103226B7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D7C-424A-B431-B0103226B7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D7C-424A-B431-B0103226B7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D7C-424A-B431-B0103226B7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D7C-424A-B431-B0103226B7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D7C-424A-B431-B0103226B7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D7C-424A-B431-B0103226B7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D7C-424A-B431-B0103226B7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D7C-424A-B431-B0103226B7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D7C-424A-B431-B0103226B7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D7C-424A-B431-B0103226B7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D7C-424A-B431-B0103226B7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D7C-424A-B431-B0103226B7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D7C-424A-B431-B0103226B7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D7C-424A-B431-B0103226B7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D7C-424A-B431-B0103226B7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D7C-424A-B431-B0103226B7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D7C-424A-B431-B0103226B7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D7C-424A-B431-B0103226B7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D7C-424A-B431-B0103226B7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D7C-424A-B431-B0103226B7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D7C-424A-B431-B0103226B7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D7C-424A-B431-B0103226B7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D7C-424A-B431-B0103226B7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D7C-424A-B431-B0103226B7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D7C-424A-B431-B0103226B7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D7C-424A-B431-B0103226B7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D7C-424A-B431-B0103226B7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D7C-424A-B431-B0103226B7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D7C-424A-B431-B0103226B7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D7C-424A-B431-B0103226B7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D7C-424A-B431-B0103226B7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D7C-424A-B431-B0103226B7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D7C-424A-B431-B0103226B7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D7C-424A-B431-B0103226B7CC}"/>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D7C-424A-B431-B0103226B7CC}"/>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D7C-424A-B431-B0103226B7C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D7C-424A-B431-B0103226B7C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D7C-424A-B431-B0103226B7C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D7C-424A-B431-B0103226B7C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D7C-424A-B431-B0103226B7C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D7C-424A-B431-B0103226B7C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D7C-424A-B431-B0103226B7C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D7C-424A-B431-B0103226B7C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D7C-424A-B431-B0103226B7C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D7C-424A-B431-B0103226B7C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D7C-424A-B431-B0103226B7C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D7C-424A-B431-B0103226B7C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D7C-424A-B431-B0103226B7C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D7C-424A-B431-B0103226B7C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D7C-424A-B431-B0103226B7C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D7C-424A-B431-B0103226B7C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D7C-424A-B431-B0103226B7C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D7C-424A-B431-B0103226B7C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D7C-424A-B431-B0103226B7C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D7C-424A-B431-B0103226B7C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D7C-424A-B431-B0103226B7C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D7C-424A-B431-B0103226B7C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D7C-424A-B431-B0103226B7C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D7C-424A-B431-B0103226B7C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D7C-424A-B431-B0103226B7C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D7C-424A-B431-B0103226B7C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D7C-424A-B431-B0103226B7C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D7C-424A-B431-B0103226B7C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D7C-424A-B431-B0103226B7C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D7C-424A-B431-B0103226B7C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D7C-424A-B431-B0103226B7C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D7C-424A-B431-B0103226B7C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D7C-424A-B431-B0103226B7C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D7C-424A-B431-B0103226B7C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D7C-424A-B431-B0103226B7C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D7C-424A-B431-B0103226B7C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D7C-424A-B431-B0103226B7C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D7C-424A-B431-B0103226B7C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D7C-424A-B431-B0103226B7C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D7C-424A-B431-B0103226B7C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D7C-424A-B431-B0103226B7C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D7C-424A-B431-B0103226B7C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D7C-424A-B431-B0103226B7C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D7C-424A-B431-B0103226B7C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D7C-424A-B431-B0103226B7C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D7C-424A-B431-B0103226B7C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D7C-424A-B431-B0103226B7C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D7C-424A-B431-B0103226B7C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D7C-424A-B431-B0103226B7C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D7C-424A-B431-B0103226B7C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D7C-424A-B431-B0103226B7C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D7C-424A-B431-B0103226B7C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D7C-424A-B431-B0103226B7C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D7C-424A-B431-B0103226B7C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D7C-424A-B431-B0103226B7C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D7C-424A-B431-B0103226B7C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D7C-424A-B431-B0103226B7C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D7C-424A-B431-B0103226B7C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D7C-424A-B431-B0103226B7C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D7C-424A-B431-B0103226B7C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D7C-424A-B431-B0103226B7C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D7C-424A-B431-B0103226B7C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D7C-424A-B431-B0103226B7C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D7C-424A-B431-B0103226B7C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D7C-424A-B431-B0103226B7C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D7C-424A-B431-B0103226B7C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D7C-424A-B431-B0103226B7C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D7C-424A-B431-B0103226B7C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D7C-424A-B431-B0103226B7C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D7C-424A-B431-B0103226B7C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D7C-424A-B431-B0103226B7C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D7C-424A-B431-B0103226B7C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D7C-424A-B431-B0103226B7C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D7C-424A-B431-B0103226B7C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D7C-424A-B431-B0103226B7C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D7C-424A-B431-B0103226B7C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D7C-424A-B431-B0103226B7C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D7C-424A-B431-B0103226B7C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D7C-424A-B431-B0103226B7C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D7C-424A-B431-B0103226B7C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D7C-424A-B431-B0103226B7C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D7C-424A-B431-B0103226B7C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D7C-424A-B431-B0103226B7C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D7C-424A-B431-B0103226B7C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D7C-424A-B431-B0103226B7C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D7C-424A-B431-B0103226B7C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D7C-424A-B431-B0103226B7C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D7C-424A-B431-B0103226B7C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D7C-424A-B431-B0103226B7C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D7C-424A-B431-B0103226B7C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D7C-424A-B431-B0103226B7C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D7C-424A-B431-B0103226B7C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D7C-424A-B431-B0103226B7C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D7C-424A-B431-B0103226B7C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D7C-424A-B431-B0103226B7C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D7C-424A-B431-B0103226B7C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1657-4C1A-AF95-0635FC83B284}"/>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1657-4C1A-AF95-0635FC83B284}"/>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657-4C1A-AF95-0635FC83B2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657-4C1A-AF95-0635FC83B2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657-4C1A-AF95-0635FC83B2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657-4C1A-AF95-0635FC83B2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657-4C1A-AF95-0635FC83B2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657-4C1A-AF95-0635FC83B28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657-4C1A-AF95-0635FC83B2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657-4C1A-AF95-0635FC83B2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657-4C1A-AF95-0635FC83B2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657-4C1A-AF95-0635FC83B2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657-4C1A-AF95-0635FC83B2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657-4C1A-AF95-0635FC83B2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657-4C1A-AF95-0635FC83B2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657-4C1A-AF95-0635FC83B2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657-4C1A-AF95-0635FC83B2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657-4C1A-AF95-0635FC83B2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657-4C1A-AF95-0635FC83B2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657-4C1A-AF95-0635FC83B2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657-4C1A-AF95-0635FC83B2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657-4C1A-AF95-0635FC83B2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657-4C1A-AF95-0635FC83B2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657-4C1A-AF95-0635FC83B2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657-4C1A-AF95-0635FC83B2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657-4C1A-AF95-0635FC83B2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657-4C1A-AF95-0635FC83B2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657-4C1A-AF95-0635FC83B2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657-4C1A-AF95-0635FC83B2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657-4C1A-AF95-0635FC83B2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657-4C1A-AF95-0635FC83B2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657-4C1A-AF95-0635FC83B2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657-4C1A-AF95-0635FC83B2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657-4C1A-AF95-0635FC83B2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657-4C1A-AF95-0635FC83B2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657-4C1A-AF95-0635FC83B2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657-4C1A-AF95-0635FC83B2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657-4C1A-AF95-0635FC83B2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657-4C1A-AF95-0635FC83B2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657-4C1A-AF95-0635FC83B2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657-4C1A-AF95-0635FC83B2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657-4C1A-AF95-0635FC83B2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657-4C1A-AF95-0635FC83B2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657-4C1A-AF95-0635FC83B2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657-4C1A-AF95-0635FC83B2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657-4C1A-AF95-0635FC83B2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657-4C1A-AF95-0635FC83B2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657-4C1A-AF95-0635FC83B2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657-4C1A-AF95-0635FC83B2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657-4C1A-AF95-0635FC83B2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657-4C1A-AF95-0635FC83B2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657-4C1A-AF95-0635FC83B2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657-4C1A-AF95-0635FC83B2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657-4C1A-AF95-0635FC83B2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657-4C1A-AF95-0635FC83B2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657-4C1A-AF95-0635FC83B2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657-4C1A-AF95-0635FC83B2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657-4C1A-AF95-0635FC83B2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657-4C1A-AF95-0635FC83B2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657-4C1A-AF95-0635FC83B2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657-4C1A-AF95-0635FC83B2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657-4C1A-AF95-0635FC83B2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657-4C1A-AF95-0635FC83B2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657-4C1A-AF95-0635FC83B2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657-4C1A-AF95-0635FC83B2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657-4C1A-AF95-0635FC83B2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657-4C1A-AF95-0635FC83B2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657-4C1A-AF95-0635FC83B2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657-4C1A-AF95-0635FC83B2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657-4C1A-AF95-0635FC83B2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657-4C1A-AF95-0635FC83B2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657-4C1A-AF95-0635FC83B2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657-4C1A-AF95-0635FC83B2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657-4C1A-AF95-0635FC83B2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657-4C1A-AF95-0635FC83B2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657-4C1A-AF95-0635FC83B2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657-4C1A-AF95-0635FC83B2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657-4C1A-AF95-0635FC83B2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657-4C1A-AF95-0635FC83B2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657-4C1A-AF95-0635FC83B2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657-4C1A-AF95-0635FC83B2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657-4C1A-AF95-0635FC83B2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657-4C1A-AF95-0635FC83B2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657-4C1A-AF95-0635FC83B2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657-4C1A-AF95-0635FC83B2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657-4C1A-AF95-0635FC83B2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657-4C1A-AF95-0635FC83B2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657-4C1A-AF95-0635FC83B2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657-4C1A-AF95-0635FC83B2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657-4C1A-AF95-0635FC83B2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657-4C1A-AF95-0635FC83B2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657-4C1A-AF95-0635FC83B2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657-4C1A-AF95-0635FC83B2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657-4C1A-AF95-0635FC83B2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657-4C1A-AF95-0635FC83B2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657-4C1A-AF95-0635FC83B2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657-4C1A-AF95-0635FC83B2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657-4C1A-AF95-0635FC83B284}"/>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657-4C1A-AF95-0635FC83B284}"/>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657-4C1A-AF95-0635FC83B284}"/>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657-4C1A-AF95-0635FC83B284}"/>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657-4C1A-AF95-0635FC83B284}"/>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657-4C1A-AF95-0635FC83B284}"/>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657-4C1A-AF95-0635FC83B284}"/>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657-4C1A-AF95-0635FC83B284}"/>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657-4C1A-AF95-0635FC83B284}"/>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657-4C1A-AF95-0635FC83B284}"/>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657-4C1A-AF95-0635FC83B284}"/>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657-4C1A-AF95-0635FC83B284}"/>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657-4C1A-AF95-0635FC83B284}"/>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657-4C1A-AF95-0635FC83B284}"/>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657-4C1A-AF95-0635FC83B284}"/>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657-4C1A-AF95-0635FC83B284}"/>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657-4C1A-AF95-0635FC83B284}"/>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657-4C1A-AF95-0635FC83B284}"/>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657-4C1A-AF95-0635FC83B284}"/>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657-4C1A-AF95-0635FC83B284}"/>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657-4C1A-AF95-0635FC83B284}"/>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657-4C1A-AF95-0635FC83B284}"/>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657-4C1A-AF95-0635FC83B284}"/>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657-4C1A-AF95-0635FC83B284}"/>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1657-4C1A-AF95-0635FC83B284}"/>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1657-4C1A-AF95-0635FC83B284}"/>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1657-4C1A-AF95-0635FC83B284}"/>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1657-4C1A-AF95-0635FC83B284}"/>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1657-4C1A-AF95-0635FC83B284}"/>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1657-4C1A-AF95-0635FC83B284}"/>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1657-4C1A-AF95-0635FC83B284}"/>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1657-4C1A-AF95-0635FC83B284}"/>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1657-4C1A-AF95-0635FC83B284}"/>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1657-4C1A-AF95-0635FC83B284}"/>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1657-4C1A-AF95-0635FC83B284}"/>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1657-4C1A-AF95-0635FC83B284}"/>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1657-4C1A-AF95-0635FC83B284}"/>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1657-4C1A-AF95-0635FC83B284}"/>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1657-4C1A-AF95-0635FC83B284}"/>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1657-4C1A-AF95-0635FC83B284}"/>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1657-4C1A-AF95-0635FC83B284}"/>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1657-4C1A-AF95-0635FC83B284}"/>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1657-4C1A-AF95-0635FC83B284}"/>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1657-4C1A-AF95-0635FC83B284}"/>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1657-4C1A-AF95-0635FC83B284}"/>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1657-4C1A-AF95-0635FC83B284}"/>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1657-4C1A-AF95-0635FC83B284}"/>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1657-4C1A-AF95-0635FC83B28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1657-4C1A-AF95-0635FC83B284}"/>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657-4C1A-AF95-0635FC83B2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657-4C1A-AF95-0635FC83B2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1657-4C1A-AF95-0635FC83B2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1657-4C1A-AF95-0635FC83B2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1657-4C1A-AF95-0635FC83B2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1657-4C1A-AF95-0635FC83B28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1657-4C1A-AF95-0635FC83B2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1657-4C1A-AF95-0635FC83B2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1657-4C1A-AF95-0635FC83B2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1657-4C1A-AF95-0635FC83B2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1657-4C1A-AF95-0635FC83B2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1657-4C1A-AF95-0635FC83B2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1657-4C1A-AF95-0635FC83B2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1657-4C1A-AF95-0635FC83B2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1657-4C1A-AF95-0635FC83B2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1657-4C1A-AF95-0635FC83B2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1657-4C1A-AF95-0635FC83B2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1657-4C1A-AF95-0635FC83B2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1657-4C1A-AF95-0635FC83B2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1657-4C1A-AF95-0635FC83B2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1657-4C1A-AF95-0635FC83B2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1657-4C1A-AF95-0635FC83B2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1657-4C1A-AF95-0635FC83B2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1657-4C1A-AF95-0635FC83B2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657-4C1A-AF95-0635FC83B2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657-4C1A-AF95-0635FC83B2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657-4C1A-AF95-0635FC83B2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657-4C1A-AF95-0635FC83B2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657-4C1A-AF95-0635FC83B2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657-4C1A-AF95-0635FC83B2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657-4C1A-AF95-0635FC83B2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657-4C1A-AF95-0635FC83B2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657-4C1A-AF95-0635FC83B2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657-4C1A-AF95-0635FC83B2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657-4C1A-AF95-0635FC83B2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657-4C1A-AF95-0635FC83B2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657-4C1A-AF95-0635FC83B2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657-4C1A-AF95-0635FC83B2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657-4C1A-AF95-0635FC83B2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657-4C1A-AF95-0635FC83B2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657-4C1A-AF95-0635FC83B2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657-4C1A-AF95-0635FC83B2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657-4C1A-AF95-0635FC83B2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657-4C1A-AF95-0635FC83B2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657-4C1A-AF95-0635FC83B2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657-4C1A-AF95-0635FC83B2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657-4C1A-AF95-0635FC83B2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657-4C1A-AF95-0635FC83B2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657-4C1A-AF95-0635FC83B2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657-4C1A-AF95-0635FC83B2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657-4C1A-AF95-0635FC83B2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657-4C1A-AF95-0635FC83B2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657-4C1A-AF95-0635FC83B2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657-4C1A-AF95-0635FC83B2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657-4C1A-AF95-0635FC83B2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657-4C1A-AF95-0635FC83B2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657-4C1A-AF95-0635FC83B2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657-4C1A-AF95-0635FC83B2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657-4C1A-AF95-0635FC83B2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657-4C1A-AF95-0635FC83B2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657-4C1A-AF95-0635FC83B2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657-4C1A-AF95-0635FC83B2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657-4C1A-AF95-0635FC83B2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657-4C1A-AF95-0635FC83B2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657-4C1A-AF95-0635FC83B2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657-4C1A-AF95-0635FC83B2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657-4C1A-AF95-0635FC83B2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657-4C1A-AF95-0635FC83B2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657-4C1A-AF95-0635FC83B2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657-4C1A-AF95-0635FC83B2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657-4C1A-AF95-0635FC83B2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657-4C1A-AF95-0635FC83B2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657-4C1A-AF95-0635FC83B2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657-4C1A-AF95-0635FC83B2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657-4C1A-AF95-0635FC83B2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657-4C1A-AF95-0635FC83B2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657-4C1A-AF95-0635FC83B2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657-4C1A-AF95-0635FC83B2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657-4C1A-AF95-0635FC83B2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657-4C1A-AF95-0635FC83B2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657-4C1A-AF95-0635FC83B2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657-4C1A-AF95-0635FC83B2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657-4C1A-AF95-0635FC83B2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657-4C1A-AF95-0635FC83B2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657-4C1A-AF95-0635FC83B2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657-4C1A-AF95-0635FC83B2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657-4C1A-AF95-0635FC83B2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657-4C1A-AF95-0635FC83B2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657-4C1A-AF95-0635FC83B2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657-4C1A-AF95-0635FC83B2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657-4C1A-AF95-0635FC83B2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657-4C1A-AF95-0635FC83B2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657-4C1A-AF95-0635FC83B2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657-4C1A-AF95-0635FC83B2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657-4C1A-AF95-0635FC83B2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1657-4C1A-AF95-0635FC83B284}"/>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1657-4C1A-AF95-0635FC83B284}"/>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1657-4C1A-AF95-0635FC83B2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1657-4C1A-AF95-0635FC83B2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1657-4C1A-AF95-0635FC83B2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1657-4C1A-AF95-0635FC83B2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1657-4C1A-AF95-0635FC83B2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1657-4C1A-AF95-0635FC83B28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1657-4C1A-AF95-0635FC83B28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1657-4C1A-AF95-0635FC83B2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1657-4C1A-AF95-0635FC83B2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1657-4C1A-AF95-0635FC83B2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1657-4C1A-AF95-0635FC83B2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1657-4C1A-AF95-0635FC83B2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1657-4C1A-AF95-0635FC83B2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1657-4C1A-AF95-0635FC83B2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1657-4C1A-AF95-0635FC83B2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1657-4C1A-AF95-0635FC83B2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1657-4C1A-AF95-0635FC83B2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1657-4C1A-AF95-0635FC83B2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1657-4C1A-AF95-0635FC83B2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1657-4C1A-AF95-0635FC83B2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1657-4C1A-AF95-0635FC83B2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1657-4C1A-AF95-0635FC83B2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1657-4C1A-AF95-0635FC83B2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1657-4C1A-AF95-0635FC83B2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657-4C1A-AF95-0635FC83B2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657-4C1A-AF95-0635FC83B2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657-4C1A-AF95-0635FC83B2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657-4C1A-AF95-0635FC83B2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657-4C1A-AF95-0635FC83B2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657-4C1A-AF95-0635FC83B2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657-4C1A-AF95-0635FC83B2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657-4C1A-AF95-0635FC83B2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657-4C1A-AF95-0635FC83B2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657-4C1A-AF95-0635FC83B2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657-4C1A-AF95-0635FC83B2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657-4C1A-AF95-0635FC83B2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657-4C1A-AF95-0635FC83B2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657-4C1A-AF95-0635FC83B2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657-4C1A-AF95-0635FC83B2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657-4C1A-AF95-0635FC83B2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657-4C1A-AF95-0635FC83B2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657-4C1A-AF95-0635FC83B2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657-4C1A-AF95-0635FC83B2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657-4C1A-AF95-0635FC83B2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657-4C1A-AF95-0635FC83B2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657-4C1A-AF95-0635FC83B2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657-4C1A-AF95-0635FC83B2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657-4C1A-AF95-0635FC83B2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1657-4C1A-AF95-0635FC83B2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1657-4C1A-AF95-0635FC83B2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1657-4C1A-AF95-0635FC83B2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1657-4C1A-AF95-0635FC83B2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1657-4C1A-AF95-0635FC83B2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1657-4C1A-AF95-0635FC83B2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1657-4C1A-AF95-0635FC83B2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1657-4C1A-AF95-0635FC83B2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1657-4C1A-AF95-0635FC83B2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1657-4C1A-AF95-0635FC83B2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1657-4C1A-AF95-0635FC83B2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1657-4C1A-AF95-0635FC83B2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1657-4C1A-AF95-0635FC83B2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1657-4C1A-AF95-0635FC83B2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1657-4C1A-AF95-0635FC83B2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1657-4C1A-AF95-0635FC83B2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1657-4C1A-AF95-0635FC83B2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1657-4C1A-AF95-0635FC83B2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1657-4C1A-AF95-0635FC83B2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1657-4C1A-AF95-0635FC83B2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1657-4C1A-AF95-0635FC83B2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1657-4C1A-AF95-0635FC83B2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1657-4C1A-AF95-0635FC83B2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1657-4C1A-AF95-0635FC83B2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1657-4C1A-AF95-0635FC83B2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1657-4C1A-AF95-0635FC83B2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1657-4C1A-AF95-0635FC83B2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1657-4C1A-AF95-0635FC83B2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1657-4C1A-AF95-0635FC83B2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1657-4C1A-AF95-0635FC83B2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1657-4C1A-AF95-0635FC83B2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1657-4C1A-AF95-0635FC83B2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1657-4C1A-AF95-0635FC83B2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1657-4C1A-AF95-0635FC83B2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1657-4C1A-AF95-0635FC83B2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1657-4C1A-AF95-0635FC83B2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1657-4C1A-AF95-0635FC83B2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1657-4C1A-AF95-0635FC83B2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1657-4C1A-AF95-0635FC83B2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1657-4C1A-AF95-0635FC83B2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1657-4C1A-AF95-0635FC83B2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1657-4C1A-AF95-0635FC83B2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1657-4C1A-AF95-0635FC83B2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1657-4C1A-AF95-0635FC83B2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1657-4C1A-AF95-0635FC83B2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1657-4C1A-AF95-0635FC83B2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1657-4C1A-AF95-0635FC83B2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1657-4C1A-AF95-0635FC83B284}"/>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F19-4B34-92C7-AA44375D4754}"/>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3F19-4B34-92C7-AA44375D4754}"/>
              </c:ext>
            </c:extLst>
          </c:dPt>
          <c:dPt>
            <c:idx val="3"/>
            <c:bubble3D val="0"/>
            <c:extLst>
              <c:ext xmlns:c16="http://schemas.microsoft.com/office/drawing/2014/chart" uri="{C3380CC4-5D6E-409C-BE32-E72D297353CC}">
                <c16:uniqueId val="{00000002-3F19-4B34-92C7-AA44375D47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F19-4B34-92C7-AA44375D47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F19-4B34-92C7-AA44375D47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F19-4B34-92C7-AA44375D47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F19-4B34-92C7-AA44375D47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F19-4B34-92C7-AA44375D47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F19-4B34-92C7-AA44375D475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F19-4B34-92C7-AA44375D47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F19-4B34-92C7-AA44375D47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F19-4B34-92C7-AA44375D47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F19-4B34-92C7-AA44375D47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F19-4B34-92C7-AA44375D47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F19-4B34-92C7-AA44375D47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F19-4B34-92C7-AA44375D47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F19-4B34-92C7-AA44375D47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F19-4B34-92C7-AA44375D47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F19-4B34-92C7-AA44375D47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F19-4B34-92C7-AA44375D47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F19-4B34-92C7-AA44375D47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F19-4B34-92C7-AA44375D47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F19-4B34-92C7-AA44375D47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F19-4B34-92C7-AA44375D47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F19-4B34-92C7-AA44375D47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F19-4B34-92C7-AA44375D47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F19-4B34-92C7-AA44375D47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F19-4B34-92C7-AA44375D47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F19-4B34-92C7-AA44375D47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F19-4B34-92C7-AA44375D47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F19-4B34-92C7-AA44375D47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F19-4B34-92C7-AA44375D47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F19-4B34-92C7-AA44375D47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F19-4B34-92C7-AA44375D47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F19-4B34-92C7-AA44375D47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F19-4B34-92C7-AA44375D47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F19-4B34-92C7-AA44375D47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F19-4B34-92C7-AA44375D47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F19-4B34-92C7-AA44375D47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F19-4B34-92C7-AA44375D47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F19-4B34-92C7-AA44375D47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F19-4B34-92C7-AA44375D47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F19-4B34-92C7-AA44375D47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F19-4B34-92C7-AA44375D47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F19-4B34-92C7-AA44375D47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F19-4B34-92C7-AA44375D47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F19-4B34-92C7-AA44375D47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F19-4B34-92C7-AA44375D47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F19-4B34-92C7-AA44375D47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F19-4B34-92C7-AA44375D47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F19-4B34-92C7-AA44375D47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F19-4B34-92C7-AA44375D47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F19-4B34-92C7-AA44375D47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F19-4B34-92C7-AA44375D47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F19-4B34-92C7-AA44375D47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F19-4B34-92C7-AA44375D47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F19-4B34-92C7-AA44375D47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F19-4B34-92C7-AA44375D47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F19-4B34-92C7-AA44375D47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F19-4B34-92C7-AA44375D47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F19-4B34-92C7-AA44375D47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F19-4B34-92C7-AA44375D47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F19-4B34-92C7-AA44375D47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F19-4B34-92C7-AA44375D47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F19-4B34-92C7-AA44375D47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F19-4B34-92C7-AA44375D47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F19-4B34-92C7-AA44375D47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F19-4B34-92C7-AA44375D47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F19-4B34-92C7-AA44375D47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F19-4B34-92C7-AA44375D47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F19-4B34-92C7-AA44375D47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F19-4B34-92C7-AA44375D47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F19-4B34-92C7-AA44375D47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F19-4B34-92C7-AA44375D47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F19-4B34-92C7-AA44375D47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F19-4B34-92C7-AA44375D47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F19-4B34-92C7-AA44375D47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F19-4B34-92C7-AA44375D47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F19-4B34-92C7-AA44375D47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F19-4B34-92C7-AA44375D47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F19-4B34-92C7-AA44375D47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F19-4B34-92C7-AA44375D47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F19-4B34-92C7-AA44375D47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F19-4B34-92C7-AA44375D47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F19-4B34-92C7-AA44375D47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F19-4B34-92C7-AA44375D47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F19-4B34-92C7-AA44375D47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F19-4B34-92C7-AA44375D47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F19-4B34-92C7-AA44375D47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F19-4B34-92C7-AA44375D47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F19-4B34-92C7-AA44375D47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F19-4B34-92C7-AA44375D47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F19-4B34-92C7-AA44375D47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F19-4B34-92C7-AA44375D47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F19-4B34-92C7-AA44375D47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F19-4B34-92C7-AA44375D47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F19-4B34-92C7-AA44375D47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F19-4B34-92C7-AA44375D47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F19-4B34-92C7-AA44375D4754}"/>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F19-4B34-92C7-AA44375D4754}"/>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F19-4B34-92C7-AA44375D47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F19-4B34-92C7-AA44375D47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F19-4B34-92C7-AA44375D47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F19-4B34-92C7-AA44375D47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F19-4B34-92C7-AA44375D47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F19-4B34-92C7-AA44375D475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F19-4B34-92C7-AA44375D47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F19-4B34-92C7-AA44375D47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F19-4B34-92C7-AA44375D47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F19-4B34-92C7-AA44375D47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F19-4B34-92C7-AA44375D47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F19-4B34-92C7-AA44375D47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F19-4B34-92C7-AA44375D47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F19-4B34-92C7-AA44375D47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F19-4B34-92C7-AA44375D47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F19-4B34-92C7-AA44375D47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F19-4B34-92C7-AA44375D47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F19-4B34-92C7-AA44375D47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F19-4B34-92C7-AA44375D47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F19-4B34-92C7-AA44375D47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F19-4B34-92C7-AA44375D47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F19-4B34-92C7-AA44375D47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F19-4B34-92C7-AA44375D47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F19-4B34-92C7-AA44375D47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F19-4B34-92C7-AA44375D47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F19-4B34-92C7-AA44375D47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F19-4B34-92C7-AA44375D47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F19-4B34-92C7-AA44375D47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F19-4B34-92C7-AA44375D47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F19-4B34-92C7-AA44375D47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F19-4B34-92C7-AA44375D47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F19-4B34-92C7-AA44375D47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F19-4B34-92C7-AA44375D47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F19-4B34-92C7-AA44375D47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F19-4B34-92C7-AA44375D47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F19-4B34-92C7-AA44375D47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F19-4B34-92C7-AA44375D47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F19-4B34-92C7-AA44375D47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F19-4B34-92C7-AA44375D47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F19-4B34-92C7-AA44375D47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F19-4B34-92C7-AA44375D47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F19-4B34-92C7-AA44375D47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F19-4B34-92C7-AA44375D47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F19-4B34-92C7-AA44375D47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F19-4B34-92C7-AA44375D47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F19-4B34-92C7-AA44375D47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F19-4B34-92C7-AA44375D47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F19-4B34-92C7-AA44375D47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F19-4B34-92C7-AA44375D47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F19-4B34-92C7-AA44375D47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F19-4B34-92C7-AA44375D47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F19-4B34-92C7-AA44375D47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F19-4B34-92C7-AA44375D47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F19-4B34-92C7-AA44375D47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F19-4B34-92C7-AA44375D47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F19-4B34-92C7-AA44375D47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F19-4B34-92C7-AA44375D47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F19-4B34-92C7-AA44375D47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F19-4B34-92C7-AA44375D47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F19-4B34-92C7-AA44375D47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F19-4B34-92C7-AA44375D47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F19-4B34-92C7-AA44375D47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F19-4B34-92C7-AA44375D47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F19-4B34-92C7-AA44375D47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F19-4B34-92C7-AA44375D47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F19-4B34-92C7-AA44375D47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F19-4B34-92C7-AA44375D47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F19-4B34-92C7-AA44375D47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F19-4B34-92C7-AA44375D47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F19-4B34-92C7-AA44375D47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F19-4B34-92C7-AA44375D47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F19-4B34-92C7-AA44375D47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F19-4B34-92C7-AA44375D47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F19-4B34-92C7-AA44375D47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F19-4B34-92C7-AA44375D47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F19-4B34-92C7-AA44375D47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F19-4B34-92C7-AA44375D47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F19-4B34-92C7-AA44375D47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F19-4B34-92C7-AA44375D47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F19-4B34-92C7-AA44375D47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F19-4B34-92C7-AA44375D47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F19-4B34-92C7-AA44375D47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F19-4B34-92C7-AA44375D47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F19-4B34-92C7-AA44375D47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F19-4B34-92C7-AA44375D47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F19-4B34-92C7-AA44375D47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F19-4B34-92C7-AA44375D47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F19-4B34-92C7-AA44375D47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F19-4B34-92C7-AA44375D47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F19-4B34-92C7-AA44375D47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F19-4B34-92C7-AA44375D47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F19-4B34-92C7-AA44375D47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F19-4B34-92C7-AA44375D47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F19-4B34-92C7-AA44375D47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F19-4B34-92C7-AA44375D47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F19-4B34-92C7-AA44375D4754}"/>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F19-4B34-92C7-AA44375D475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F19-4B34-92C7-AA44375D4754}"/>
              </c:ext>
            </c:extLst>
          </c:dPt>
          <c:dPt>
            <c:idx val="3"/>
            <c:bubble3D val="0"/>
            <c:extLst>
              <c:ext xmlns:c16="http://schemas.microsoft.com/office/drawing/2014/chart" uri="{C3380CC4-5D6E-409C-BE32-E72D297353CC}">
                <c16:uniqueId val="{000000C4-3F19-4B34-92C7-AA44375D47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F19-4B34-92C7-AA44375D47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F19-4B34-92C7-AA44375D47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F19-4B34-92C7-AA44375D47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F19-4B34-92C7-AA44375D47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F19-4B34-92C7-AA44375D47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F19-4B34-92C7-AA44375D475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F19-4B34-92C7-AA44375D47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F19-4B34-92C7-AA44375D47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F19-4B34-92C7-AA44375D47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F19-4B34-92C7-AA44375D47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F19-4B34-92C7-AA44375D47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F19-4B34-92C7-AA44375D47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F19-4B34-92C7-AA44375D47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F19-4B34-92C7-AA44375D47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F19-4B34-92C7-AA44375D47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F19-4B34-92C7-AA44375D47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F19-4B34-92C7-AA44375D47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F19-4B34-92C7-AA44375D47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F19-4B34-92C7-AA44375D47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F19-4B34-92C7-AA44375D47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F19-4B34-92C7-AA44375D47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F19-4B34-92C7-AA44375D47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F19-4B34-92C7-AA44375D47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F19-4B34-92C7-AA44375D47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F19-4B34-92C7-AA44375D47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F19-4B34-92C7-AA44375D47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F19-4B34-92C7-AA44375D47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F19-4B34-92C7-AA44375D47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F19-4B34-92C7-AA44375D47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F19-4B34-92C7-AA44375D47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F19-4B34-92C7-AA44375D47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F19-4B34-92C7-AA44375D47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F19-4B34-92C7-AA44375D47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F19-4B34-92C7-AA44375D47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F19-4B34-92C7-AA44375D47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F19-4B34-92C7-AA44375D47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F19-4B34-92C7-AA44375D47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F19-4B34-92C7-AA44375D47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F19-4B34-92C7-AA44375D47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F19-4B34-92C7-AA44375D47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F19-4B34-92C7-AA44375D47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F19-4B34-92C7-AA44375D47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F19-4B34-92C7-AA44375D47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F19-4B34-92C7-AA44375D47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F19-4B34-92C7-AA44375D47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F19-4B34-92C7-AA44375D47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F19-4B34-92C7-AA44375D47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F19-4B34-92C7-AA44375D47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F19-4B34-92C7-AA44375D47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F19-4B34-92C7-AA44375D47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F19-4B34-92C7-AA44375D47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F19-4B34-92C7-AA44375D47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F19-4B34-92C7-AA44375D47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F19-4B34-92C7-AA44375D47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F19-4B34-92C7-AA44375D47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F19-4B34-92C7-AA44375D47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F19-4B34-92C7-AA44375D47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F19-4B34-92C7-AA44375D47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F19-4B34-92C7-AA44375D47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F19-4B34-92C7-AA44375D47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F19-4B34-92C7-AA44375D47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F19-4B34-92C7-AA44375D47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F19-4B34-92C7-AA44375D47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F19-4B34-92C7-AA44375D47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F19-4B34-92C7-AA44375D47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F19-4B34-92C7-AA44375D47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F19-4B34-92C7-AA44375D47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F19-4B34-92C7-AA44375D47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F19-4B34-92C7-AA44375D47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F19-4B34-92C7-AA44375D47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F19-4B34-92C7-AA44375D47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F19-4B34-92C7-AA44375D47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F19-4B34-92C7-AA44375D47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F19-4B34-92C7-AA44375D47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F19-4B34-92C7-AA44375D47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F19-4B34-92C7-AA44375D47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F19-4B34-92C7-AA44375D47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F19-4B34-92C7-AA44375D47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F19-4B34-92C7-AA44375D47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F19-4B34-92C7-AA44375D47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F19-4B34-92C7-AA44375D47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F19-4B34-92C7-AA44375D47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F19-4B34-92C7-AA44375D47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F19-4B34-92C7-AA44375D47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F19-4B34-92C7-AA44375D47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F19-4B34-92C7-AA44375D47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F19-4B34-92C7-AA44375D47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F19-4B34-92C7-AA44375D47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F19-4B34-92C7-AA44375D47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F19-4B34-92C7-AA44375D47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F19-4B34-92C7-AA44375D47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F19-4B34-92C7-AA44375D47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F19-4B34-92C7-AA44375D47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F19-4B34-92C7-AA44375D47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F19-4B34-92C7-AA44375D47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F19-4B34-92C7-AA44375D4754}"/>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BA0-42BF-97A8-26F660D3CC58}"/>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BA0-42BF-97A8-26F660D3CC58}"/>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BA0-42BF-97A8-26F660D3CC58}"/>
              </c:ext>
            </c:extLst>
          </c:dPt>
          <c:dPt>
            <c:idx val="3"/>
            <c:bubble3D val="0"/>
            <c:extLst>
              <c:ext xmlns:c16="http://schemas.microsoft.com/office/drawing/2014/chart" uri="{C3380CC4-5D6E-409C-BE32-E72D297353CC}">
                <c16:uniqueId val="{00000003-EBA0-42BF-97A8-26F660D3CC5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A0-42BF-97A8-26F660D3CC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A0-42BF-97A8-26F660D3CC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A0-42BF-97A8-26F660D3CC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A0-42BF-97A8-26F660D3CC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A0-42BF-97A8-26F660D3CC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A0-42BF-97A8-26F660D3CC5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A0-42BF-97A8-26F660D3CC5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A0-42BF-97A8-26F660D3CC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A0-42BF-97A8-26F660D3CC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A0-42BF-97A8-26F660D3CC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A0-42BF-97A8-26F660D3CC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A0-42BF-97A8-26F660D3CC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A0-42BF-97A8-26F660D3CC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A0-42BF-97A8-26F660D3CC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A0-42BF-97A8-26F660D3CC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A0-42BF-97A8-26F660D3CC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A0-42BF-97A8-26F660D3CC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A0-42BF-97A8-26F660D3CC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A0-42BF-97A8-26F660D3CC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A0-42BF-97A8-26F660D3CC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A0-42BF-97A8-26F660D3CC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A0-42BF-97A8-26F660D3CC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BA0-42BF-97A8-26F660D3CC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BA0-42BF-97A8-26F660D3CC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A0-42BF-97A8-26F660D3CC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A0-42BF-97A8-26F660D3CC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A0-42BF-97A8-26F660D3CC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A0-42BF-97A8-26F660D3CC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A0-42BF-97A8-26F660D3CC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A0-42BF-97A8-26F660D3CC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A0-42BF-97A8-26F660D3CC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A0-42BF-97A8-26F660D3CC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A0-42BF-97A8-26F660D3CC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A0-42BF-97A8-26F660D3CC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A0-42BF-97A8-26F660D3CC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A0-42BF-97A8-26F660D3CC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A0-42BF-97A8-26F660D3CC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A0-42BF-97A8-26F660D3CC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A0-42BF-97A8-26F660D3CC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A0-42BF-97A8-26F660D3CC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A0-42BF-97A8-26F660D3CC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A0-42BF-97A8-26F660D3CC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A0-42BF-97A8-26F660D3CC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A0-42BF-97A8-26F660D3CC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A0-42BF-97A8-26F660D3CC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A0-42BF-97A8-26F660D3CC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A0-42BF-97A8-26F660D3CC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A0-42BF-97A8-26F660D3CC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A0-42BF-97A8-26F660D3CC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A0-42BF-97A8-26F660D3CC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A0-42BF-97A8-26F660D3CC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A0-42BF-97A8-26F660D3CC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A0-42BF-97A8-26F660D3CC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A0-42BF-97A8-26F660D3CC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A0-42BF-97A8-26F660D3CC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A0-42BF-97A8-26F660D3CC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A0-42BF-97A8-26F660D3CC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A0-42BF-97A8-26F660D3CC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A0-42BF-97A8-26F660D3CC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A0-42BF-97A8-26F660D3CC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A0-42BF-97A8-26F660D3CC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A0-42BF-97A8-26F660D3CC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A0-42BF-97A8-26F660D3CC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A0-42BF-97A8-26F660D3CC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A0-42BF-97A8-26F660D3CC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A0-42BF-97A8-26F660D3CC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A0-42BF-97A8-26F660D3CC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A0-42BF-97A8-26F660D3CC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A0-42BF-97A8-26F660D3CC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A0-42BF-97A8-26F660D3CC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A0-42BF-97A8-26F660D3CC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A0-42BF-97A8-26F660D3CC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A0-42BF-97A8-26F660D3CC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A0-42BF-97A8-26F660D3CC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A0-42BF-97A8-26F660D3CC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A0-42BF-97A8-26F660D3CC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A0-42BF-97A8-26F660D3CC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A0-42BF-97A8-26F660D3CC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A0-42BF-97A8-26F660D3CC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A0-42BF-97A8-26F660D3CC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A0-42BF-97A8-26F660D3CC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A0-42BF-97A8-26F660D3CC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A0-42BF-97A8-26F660D3CC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A0-42BF-97A8-26F660D3CC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A0-42BF-97A8-26F660D3CC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A0-42BF-97A8-26F660D3CC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A0-42BF-97A8-26F660D3CC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A0-42BF-97A8-26F660D3CC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A0-42BF-97A8-26F660D3CC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A0-42BF-97A8-26F660D3CC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A0-42BF-97A8-26F660D3CC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A0-42BF-97A8-26F660D3CC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A0-42BF-97A8-26F660D3CC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BA0-42BF-97A8-26F660D3CC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BA0-42BF-97A8-26F660D3CC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BA0-42BF-97A8-26F660D3CC58}"/>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BA0-42BF-97A8-26F660D3CC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BA0-42BF-97A8-26F660D3CC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BA0-42BF-97A8-26F660D3CC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BA0-42BF-97A8-26F660D3CC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BA0-42BF-97A8-26F660D3CC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BA0-42BF-97A8-26F660D3CC5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BA0-42BF-97A8-26F660D3CC5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BA0-42BF-97A8-26F660D3CC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BA0-42BF-97A8-26F660D3CC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BA0-42BF-97A8-26F660D3CC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BA0-42BF-97A8-26F660D3CC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BA0-42BF-97A8-26F660D3CC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BA0-42BF-97A8-26F660D3CC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BA0-42BF-97A8-26F660D3CC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BA0-42BF-97A8-26F660D3CC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BA0-42BF-97A8-26F660D3CC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BA0-42BF-97A8-26F660D3CC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BA0-42BF-97A8-26F660D3CC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BA0-42BF-97A8-26F660D3CC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BA0-42BF-97A8-26F660D3CC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BA0-42BF-97A8-26F660D3CC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BA0-42BF-97A8-26F660D3CC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BA0-42BF-97A8-26F660D3CC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BA0-42BF-97A8-26F660D3CC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BA0-42BF-97A8-26F660D3CC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BA0-42BF-97A8-26F660D3CC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BA0-42BF-97A8-26F660D3CC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BA0-42BF-97A8-26F660D3CC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BA0-42BF-97A8-26F660D3CC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BA0-42BF-97A8-26F660D3CC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BA0-42BF-97A8-26F660D3CC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BA0-42BF-97A8-26F660D3CC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BA0-42BF-97A8-26F660D3CC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BA0-42BF-97A8-26F660D3CC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BA0-42BF-97A8-26F660D3CC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BA0-42BF-97A8-26F660D3CC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BA0-42BF-97A8-26F660D3CC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BA0-42BF-97A8-26F660D3CC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BA0-42BF-97A8-26F660D3CC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BA0-42BF-97A8-26F660D3CC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BA0-42BF-97A8-26F660D3CC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BA0-42BF-97A8-26F660D3CC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BA0-42BF-97A8-26F660D3CC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BA0-42BF-97A8-26F660D3CC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BA0-42BF-97A8-26F660D3CC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BA0-42BF-97A8-26F660D3CC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BA0-42BF-97A8-26F660D3CC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BA0-42BF-97A8-26F660D3CC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BA0-42BF-97A8-26F660D3CC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BA0-42BF-97A8-26F660D3CC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A0-42BF-97A8-26F660D3CC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A0-42BF-97A8-26F660D3CC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A0-42BF-97A8-26F660D3CC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A0-42BF-97A8-26F660D3CC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A0-42BF-97A8-26F660D3CC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A0-42BF-97A8-26F660D3CC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A0-42BF-97A8-26F660D3CC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A0-42BF-97A8-26F660D3CC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A0-42BF-97A8-26F660D3CC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A0-42BF-97A8-26F660D3CC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A0-42BF-97A8-26F660D3CC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A0-42BF-97A8-26F660D3CC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A0-42BF-97A8-26F660D3CC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A0-42BF-97A8-26F660D3CC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A0-42BF-97A8-26F660D3CC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A0-42BF-97A8-26F660D3CC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A0-42BF-97A8-26F660D3CC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A0-42BF-97A8-26F660D3CC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A0-42BF-97A8-26F660D3CC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A0-42BF-97A8-26F660D3CC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A0-42BF-97A8-26F660D3CC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A0-42BF-97A8-26F660D3CC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A0-42BF-97A8-26F660D3CC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A0-42BF-97A8-26F660D3CC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A0-42BF-97A8-26F660D3CC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A0-42BF-97A8-26F660D3CC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A0-42BF-97A8-26F660D3CC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A0-42BF-97A8-26F660D3CC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A0-42BF-97A8-26F660D3CC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A0-42BF-97A8-26F660D3CC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A0-42BF-97A8-26F660D3CC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A0-42BF-97A8-26F660D3CC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A0-42BF-97A8-26F660D3CC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A0-42BF-97A8-26F660D3CC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A0-42BF-97A8-26F660D3CC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A0-42BF-97A8-26F660D3CC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A0-42BF-97A8-26F660D3CC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A0-42BF-97A8-26F660D3CC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A0-42BF-97A8-26F660D3CC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A0-42BF-97A8-26F660D3CC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A0-42BF-97A8-26F660D3CC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A0-42BF-97A8-26F660D3CC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A0-42BF-97A8-26F660D3CC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A0-42BF-97A8-26F660D3CC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A0-42BF-97A8-26F660D3CC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BA0-42BF-97A8-26F660D3CC58}"/>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BA0-42BF-97A8-26F660D3CC58}"/>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BA0-42BF-97A8-26F660D3CC58}"/>
              </c:ext>
            </c:extLst>
          </c:dPt>
          <c:dPt>
            <c:idx val="3"/>
            <c:bubble3D val="0"/>
            <c:extLst>
              <c:ext xmlns:c16="http://schemas.microsoft.com/office/drawing/2014/chart" uri="{C3380CC4-5D6E-409C-BE32-E72D297353CC}">
                <c16:uniqueId val="{000000C4-EBA0-42BF-97A8-26F660D3CC5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BA0-42BF-97A8-26F660D3CC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BA0-42BF-97A8-26F660D3CC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BA0-42BF-97A8-26F660D3CC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BA0-42BF-97A8-26F660D3CC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BA0-42BF-97A8-26F660D3CC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BA0-42BF-97A8-26F660D3CC5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BA0-42BF-97A8-26F660D3CC5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BA0-42BF-97A8-26F660D3CC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BA0-42BF-97A8-26F660D3CC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BA0-42BF-97A8-26F660D3CC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BA0-42BF-97A8-26F660D3CC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BA0-42BF-97A8-26F660D3CC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BA0-42BF-97A8-26F660D3CC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BA0-42BF-97A8-26F660D3CC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BA0-42BF-97A8-26F660D3CC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BA0-42BF-97A8-26F660D3CC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BA0-42BF-97A8-26F660D3CC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BA0-42BF-97A8-26F660D3CC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BA0-42BF-97A8-26F660D3CC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BA0-42BF-97A8-26F660D3CC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BA0-42BF-97A8-26F660D3CC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BA0-42BF-97A8-26F660D3CC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BA0-42BF-97A8-26F660D3CC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BA0-42BF-97A8-26F660D3CC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BA0-42BF-97A8-26F660D3CC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BA0-42BF-97A8-26F660D3CC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BA0-42BF-97A8-26F660D3CC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BA0-42BF-97A8-26F660D3CC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BA0-42BF-97A8-26F660D3CC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BA0-42BF-97A8-26F660D3CC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BA0-42BF-97A8-26F660D3CC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BA0-42BF-97A8-26F660D3CC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BA0-42BF-97A8-26F660D3CC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BA0-42BF-97A8-26F660D3CC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BA0-42BF-97A8-26F660D3CC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BA0-42BF-97A8-26F660D3CC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BA0-42BF-97A8-26F660D3CC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BA0-42BF-97A8-26F660D3CC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BA0-42BF-97A8-26F660D3CC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BA0-42BF-97A8-26F660D3CC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BA0-42BF-97A8-26F660D3CC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BA0-42BF-97A8-26F660D3CC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BA0-42BF-97A8-26F660D3CC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BA0-42BF-97A8-26F660D3CC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BA0-42BF-97A8-26F660D3CC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BA0-42BF-97A8-26F660D3CC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BA0-42BF-97A8-26F660D3CC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BA0-42BF-97A8-26F660D3CC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BA0-42BF-97A8-26F660D3CC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BA0-42BF-97A8-26F660D3CC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BA0-42BF-97A8-26F660D3CC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BA0-42BF-97A8-26F660D3CC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BA0-42BF-97A8-26F660D3CC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BA0-42BF-97A8-26F660D3CC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BA0-42BF-97A8-26F660D3CC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BA0-42BF-97A8-26F660D3CC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BA0-42BF-97A8-26F660D3CC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BA0-42BF-97A8-26F660D3CC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BA0-42BF-97A8-26F660D3CC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BA0-42BF-97A8-26F660D3CC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BA0-42BF-97A8-26F660D3CC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BA0-42BF-97A8-26F660D3CC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BA0-42BF-97A8-26F660D3CC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BA0-42BF-97A8-26F660D3CC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BA0-42BF-97A8-26F660D3CC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BA0-42BF-97A8-26F660D3CC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BA0-42BF-97A8-26F660D3CC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BA0-42BF-97A8-26F660D3CC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BA0-42BF-97A8-26F660D3CC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BA0-42BF-97A8-26F660D3CC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BA0-42BF-97A8-26F660D3CC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BA0-42BF-97A8-26F660D3CC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BA0-42BF-97A8-26F660D3CC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BA0-42BF-97A8-26F660D3CC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BA0-42BF-97A8-26F660D3CC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BA0-42BF-97A8-26F660D3CC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BA0-42BF-97A8-26F660D3CC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BA0-42BF-97A8-26F660D3CC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BA0-42BF-97A8-26F660D3CC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BA0-42BF-97A8-26F660D3CC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BA0-42BF-97A8-26F660D3CC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BA0-42BF-97A8-26F660D3CC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BA0-42BF-97A8-26F660D3CC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BA0-42BF-97A8-26F660D3CC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BA0-42BF-97A8-26F660D3CC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BA0-42BF-97A8-26F660D3CC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BA0-42BF-97A8-26F660D3CC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BA0-42BF-97A8-26F660D3CC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BA0-42BF-97A8-26F660D3CC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BA0-42BF-97A8-26F660D3CC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BA0-42BF-97A8-26F660D3CC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BA0-42BF-97A8-26F660D3CC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BA0-42BF-97A8-26F660D3CC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BA0-42BF-97A8-26F660D3CC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BA0-42BF-97A8-26F660D3CC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BA0-42BF-97A8-26F660D3CC5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58B-4902-8D1E-0F376D232CE6}"/>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58B-4902-8D1E-0F376D232CE6}"/>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A58B-4902-8D1E-0F376D232CE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58B-4902-8D1E-0F376D232C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58B-4902-8D1E-0F376D232C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58B-4902-8D1E-0F376D232C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58B-4902-8D1E-0F376D232C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58B-4902-8D1E-0F376D232C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58B-4902-8D1E-0F376D232CE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58B-4902-8D1E-0F376D232C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58B-4902-8D1E-0F376D232C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58B-4902-8D1E-0F376D232C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58B-4902-8D1E-0F376D232C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58B-4902-8D1E-0F376D232C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58B-4902-8D1E-0F376D232C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58B-4902-8D1E-0F376D232C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58B-4902-8D1E-0F376D232C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58B-4902-8D1E-0F376D232C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58B-4902-8D1E-0F376D232C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58B-4902-8D1E-0F376D232C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58B-4902-8D1E-0F376D232C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58B-4902-8D1E-0F376D232C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58B-4902-8D1E-0F376D232C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58B-4902-8D1E-0F376D232C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58B-4902-8D1E-0F376D232C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58B-4902-8D1E-0F376D232C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58B-4902-8D1E-0F376D232C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58B-4902-8D1E-0F376D232C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58B-4902-8D1E-0F376D232C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58B-4902-8D1E-0F376D232C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58B-4902-8D1E-0F376D232C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58B-4902-8D1E-0F376D232C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58B-4902-8D1E-0F376D232C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58B-4902-8D1E-0F376D232C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58B-4902-8D1E-0F376D232C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58B-4902-8D1E-0F376D232C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58B-4902-8D1E-0F376D232C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58B-4902-8D1E-0F376D232C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58B-4902-8D1E-0F376D232C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58B-4902-8D1E-0F376D232C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58B-4902-8D1E-0F376D232C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58B-4902-8D1E-0F376D232C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58B-4902-8D1E-0F376D232C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58B-4902-8D1E-0F376D232C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58B-4902-8D1E-0F376D232C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58B-4902-8D1E-0F376D232C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58B-4902-8D1E-0F376D232C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58B-4902-8D1E-0F376D232C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58B-4902-8D1E-0F376D232C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58B-4902-8D1E-0F376D232C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58B-4902-8D1E-0F376D232C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58B-4902-8D1E-0F376D232C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58B-4902-8D1E-0F376D232C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58B-4902-8D1E-0F376D232C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58B-4902-8D1E-0F376D232C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58B-4902-8D1E-0F376D232C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58B-4902-8D1E-0F376D232C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58B-4902-8D1E-0F376D232C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58B-4902-8D1E-0F376D232C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58B-4902-8D1E-0F376D232C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58B-4902-8D1E-0F376D232C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58B-4902-8D1E-0F376D232C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58B-4902-8D1E-0F376D232C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58B-4902-8D1E-0F376D232C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58B-4902-8D1E-0F376D232C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58B-4902-8D1E-0F376D232C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58B-4902-8D1E-0F376D232C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58B-4902-8D1E-0F376D232C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58B-4902-8D1E-0F376D232C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58B-4902-8D1E-0F376D232C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58B-4902-8D1E-0F376D232C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58B-4902-8D1E-0F376D232C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58B-4902-8D1E-0F376D232C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58B-4902-8D1E-0F376D232C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58B-4902-8D1E-0F376D232C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58B-4902-8D1E-0F376D232C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58B-4902-8D1E-0F376D232C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58B-4902-8D1E-0F376D232C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58B-4902-8D1E-0F376D232C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58B-4902-8D1E-0F376D232C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58B-4902-8D1E-0F376D232C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58B-4902-8D1E-0F376D232C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58B-4902-8D1E-0F376D232C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58B-4902-8D1E-0F376D232C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58B-4902-8D1E-0F376D232C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58B-4902-8D1E-0F376D232C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58B-4902-8D1E-0F376D232C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58B-4902-8D1E-0F376D232C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58B-4902-8D1E-0F376D232C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58B-4902-8D1E-0F376D232C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58B-4902-8D1E-0F376D232C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58B-4902-8D1E-0F376D232C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58B-4902-8D1E-0F376D232C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58B-4902-8D1E-0F376D232C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8B-4902-8D1E-0F376D232C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8B-4902-8D1E-0F376D232C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58B-4902-8D1E-0F376D232C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58B-4902-8D1E-0F376D232C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58B-4902-8D1E-0F376D232CE6}"/>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58B-4902-8D1E-0F376D232C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58B-4902-8D1E-0F376D232C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58B-4902-8D1E-0F376D232C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58B-4902-8D1E-0F376D232C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58B-4902-8D1E-0F376D232C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58B-4902-8D1E-0F376D232CE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58B-4902-8D1E-0F376D232C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58B-4902-8D1E-0F376D232C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58B-4902-8D1E-0F376D232C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58B-4902-8D1E-0F376D232C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58B-4902-8D1E-0F376D232C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58B-4902-8D1E-0F376D232C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58B-4902-8D1E-0F376D232C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58B-4902-8D1E-0F376D232C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58B-4902-8D1E-0F376D232C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58B-4902-8D1E-0F376D232CE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58B-4902-8D1E-0F376D232C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58B-4902-8D1E-0F376D232C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58B-4902-8D1E-0F376D232C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58B-4902-8D1E-0F376D232C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58B-4902-8D1E-0F376D232C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58B-4902-8D1E-0F376D232C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58B-4902-8D1E-0F376D232C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58B-4902-8D1E-0F376D232C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8B-4902-8D1E-0F376D232C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8B-4902-8D1E-0F376D232C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58B-4902-8D1E-0F376D232C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58B-4902-8D1E-0F376D232C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58B-4902-8D1E-0F376D232C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58B-4902-8D1E-0F376D232C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58B-4902-8D1E-0F376D232C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58B-4902-8D1E-0F376D232C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58B-4902-8D1E-0F376D232C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58B-4902-8D1E-0F376D232C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58B-4902-8D1E-0F376D232C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58B-4902-8D1E-0F376D232C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58B-4902-8D1E-0F376D232C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58B-4902-8D1E-0F376D232C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58B-4902-8D1E-0F376D232C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58B-4902-8D1E-0F376D232C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58B-4902-8D1E-0F376D232C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58B-4902-8D1E-0F376D232C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58B-4902-8D1E-0F376D232C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58B-4902-8D1E-0F376D232C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58B-4902-8D1E-0F376D232C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58B-4902-8D1E-0F376D232C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58B-4902-8D1E-0F376D232C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58B-4902-8D1E-0F376D232C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58B-4902-8D1E-0F376D232C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58B-4902-8D1E-0F376D232C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58B-4902-8D1E-0F376D232C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58B-4902-8D1E-0F376D232C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58B-4902-8D1E-0F376D232C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58B-4902-8D1E-0F376D232C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58B-4902-8D1E-0F376D232C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58B-4902-8D1E-0F376D232C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58B-4902-8D1E-0F376D232C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58B-4902-8D1E-0F376D232C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58B-4902-8D1E-0F376D232C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58B-4902-8D1E-0F376D232C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58B-4902-8D1E-0F376D232C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58B-4902-8D1E-0F376D232C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58B-4902-8D1E-0F376D232C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58B-4902-8D1E-0F376D232C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58B-4902-8D1E-0F376D232C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58B-4902-8D1E-0F376D232C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58B-4902-8D1E-0F376D232C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58B-4902-8D1E-0F376D232C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58B-4902-8D1E-0F376D232C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58B-4902-8D1E-0F376D232C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58B-4902-8D1E-0F376D232C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58B-4902-8D1E-0F376D232C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58B-4902-8D1E-0F376D232C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58B-4902-8D1E-0F376D232C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58B-4902-8D1E-0F376D232C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58B-4902-8D1E-0F376D232C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58B-4902-8D1E-0F376D232C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58B-4902-8D1E-0F376D232C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58B-4902-8D1E-0F376D232C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58B-4902-8D1E-0F376D232C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58B-4902-8D1E-0F376D232C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58B-4902-8D1E-0F376D232C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58B-4902-8D1E-0F376D232C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58B-4902-8D1E-0F376D232C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58B-4902-8D1E-0F376D232C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58B-4902-8D1E-0F376D232C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58B-4902-8D1E-0F376D232C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58B-4902-8D1E-0F376D232C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58B-4902-8D1E-0F376D232C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58B-4902-8D1E-0F376D232C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58B-4902-8D1E-0F376D232C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58B-4902-8D1E-0F376D232C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58B-4902-8D1E-0F376D232C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58B-4902-8D1E-0F376D232C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58B-4902-8D1E-0F376D232C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58B-4902-8D1E-0F376D232CE6}"/>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58B-4902-8D1E-0F376D232CE6}"/>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A58B-4902-8D1E-0F376D232CE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58B-4902-8D1E-0F376D232C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58B-4902-8D1E-0F376D232C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58B-4902-8D1E-0F376D232C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58B-4902-8D1E-0F376D232C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58B-4902-8D1E-0F376D232C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58B-4902-8D1E-0F376D232CE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58B-4902-8D1E-0F376D232C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58B-4902-8D1E-0F376D232C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58B-4902-8D1E-0F376D232C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58B-4902-8D1E-0F376D232C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58B-4902-8D1E-0F376D232C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58B-4902-8D1E-0F376D232C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58B-4902-8D1E-0F376D232C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58B-4902-8D1E-0F376D232C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58B-4902-8D1E-0F376D232C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58B-4902-8D1E-0F376D232C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58B-4902-8D1E-0F376D232C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58B-4902-8D1E-0F376D232C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58B-4902-8D1E-0F376D232C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58B-4902-8D1E-0F376D232C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58B-4902-8D1E-0F376D232C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58B-4902-8D1E-0F376D232C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58B-4902-8D1E-0F376D232C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58B-4902-8D1E-0F376D232C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58B-4902-8D1E-0F376D232C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58B-4902-8D1E-0F376D232C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58B-4902-8D1E-0F376D232C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58B-4902-8D1E-0F376D232C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58B-4902-8D1E-0F376D232C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58B-4902-8D1E-0F376D232C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58B-4902-8D1E-0F376D232C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58B-4902-8D1E-0F376D232C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58B-4902-8D1E-0F376D232C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58B-4902-8D1E-0F376D232C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58B-4902-8D1E-0F376D232C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58B-4902-8D1E-0F376D232C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58B-4902-8D1E-0F376D232C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58B-4902-8D1E-0F376D232C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58B-4902-8D1E-0F376D232C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58B-4902-8D1E-0F376D232C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58B-4902-8D1E-0F376D232C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58B-4902-8D1E-0F376D232C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58B-4902-8D1E-0F376D232C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58B-4902-8D1E-0F376D232C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58B-4902-8D1E-0F376D232C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58B-4902-8D1E-0F376D232C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58B-4902-8D1E-0F376D232C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58B-4902-8D1E-0F376D232C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58B-4902-8D1E-0F376D232C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58B-4902-8D1E-0F376D232C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58B-4902-8D1E-0F376D232C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58B-4902-8D1E-0F376D232C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58B-4902-8D1E-0F376D232C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58B-4902-8D1E-0F376D232C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58B-4902-8D1E-0F376D232C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58B-4902-8D1E-0F376D232C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58B-4902-8D1E-0F376D232C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58B-4902-8D1E-0F376D232C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58B-4902-8D1E-0F376D232C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58B-4902-8D1E-0F376D232C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58B-4902-8D1E-0F376D232C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58B-4902-8D1E-0F376D232C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58B-4902-8D1E-0F376D232C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58B-4902-8D1E-0F376D232C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58B-4902-8D1E-0F376D232C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58B-4902-8D1E-0F376D232C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58B-4902-8D1E-0F376D232C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58B-4902-8D1E-0F376D232C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58B-4902-8D1E-0F376D232C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58B-4902-8D1E-0F376D232C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58B-4902-8D1E-0F376D232C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58B-4902-8D1E-0F376D232C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58B-4902-8D1E-0F376D232C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58B-4902-8D1E-0F376D232C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58B-4902-8D1E-0F376D232C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58B-4902-8D1E-0F376D232C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58B-4902-8D1E-0F376D232C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58B-4902-8D1E-0F376D232C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58B-4902-8D1E-0F376D232C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58B-4902-8D1E-0F376D232C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58B-4902-8D1E-0F376D232C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58B-4902-8D1E-0F376D232C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58B-4902-8D1E-0F376D232C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58B-4902-8D1E-0F376D232C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58B-4902-8D1E-0F376D232C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58B-4902-8D1E-0F376D232C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58B-4902-8D1E-0F376D232C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58B-4902-8D1E-0F376D232C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58B-4902-8D1E-0F376D232C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58B-4902-8D1E-0F376D232C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58B-4902-8D1E-0F376D232C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58B-4902-8D1E-0F376D232C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58B-4902-8D1E-0F376D232C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58B-4902-8D1E-0F376D232C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58B-4902-8D1E-0F376D232C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58B-4902-8D1E-0F376D232CE6}"/>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1BC-494F-8BA2-5360780AE6E4}"/>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1BC-494F-8BA2-5360780AE6E4}"/>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1BC-494F-8BA2-5360780AE6E4}"/>
              </c:ext>
            </c:extLst>
          </c:dPt>
          <c:dPt>
            <c:idx val="3"/>
            <c:bubble3D val="0"/>
            <c:extLst>
              <c:ext xmlns:c16="http://schemas.microsoft.com/office/drawing/2014/chart" uri="{C3380CC4-5D6E-409C-BE32-E72D297353CC}">
                <c16:uniqueId val="{00000003-71BC-494F-8BA2-5360780AE6E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BC-494F-8BA2-5360780AE6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BC-494F-8BA2-5360780AE6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BC-494F-8BA2-5360780AE6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BC-494F-8BA2-5360780AE6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BC-494F-8BA2-5360780AE6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BC-494F-8BA2-5360780AE6E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BC-494F-8BA2-5360780AE6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BC-494F-8BA2-5360780AE6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BC-494F-8BA2-5360780AE6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BC-494F-8BA2-5360780AE6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BC-494F-8BA2-5360780AE6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BC-494F-8BA2-5360780AE6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BC-494F-8BA2-5360780AE6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BC-494F-8BA2-5360780AE6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BC-494F-8BA2-5360780AE6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BC-494F-8BA2-5360780AE6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BC-494F-8BA2-5360780AE6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BC-494F-8BA2-5360780AE6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BC-494F-8BA2-5360780AE6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BC-494F-8BA2-5360780AE6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BC-494F-8BA2-5360780AE6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BC-494F-8BA2-5360780AE6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1BC-494F-8BA2-5360780AE6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1BC-494F-8BA2-5360780AE6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C-494F-8BA2-5360780AE6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C-494F-8BA2-5360780AE6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C-494F-8BA2-5360780AE6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BC-494F-8BA2-5360780AE6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BC-494F-8BA2-5360780AE6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BC-494F-8BA2-5360780AE6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BC-494F-8BA2-5360780AE6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BC-494F-8BA2-5360780AE6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BC-494F-8BA2-5360780AE6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BC-494F-8BA2-5360780AE6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BC-494F-8BA2-5360780AE6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BC-494F-8BA2-5360780AE6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BC-494F-8BA2-5360780AE6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BC-494F-8BA2-5360780AE6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BC-494F-8BA2-5360780AE6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BC-494F-8BA2-5360780AE6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BC-494F-8BA2-5360780AE6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BC-494F-8BA2-5360780AE6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BC-494F-8BA2-5360780AE6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BC-494F-8BA2-5360780AE6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BC-494F-8BA2-5360780AE6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BC-494F-8BA2-5360780AE6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BC-494F-8BA2-5360780AE6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BC-494F-8BA2-5360780AE6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BC-494F-8BA2-5360780AE6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BC-494F-8BA2-5360780AE6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BC-494F-8BA2-5360780AE6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BC-494F-8BA2-5360780AE6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BC-494F-8BA2-5360780AE6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BC-494F-8BA2-5360780AE6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BC-494F-8BA2-5360780AE6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BC-494F-8BA2-5360780AE6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BC-494F-8BA2-5360780AE6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BC-494F-8BA2-5360780AE6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BC-494F-8BA2-5360780AE6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BC-494F-8BA2-5360780AE6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BC-494F-8BA2-5360780AE6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BC-494F-8BA2-5360780AE6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BC-494F-8BA2-5360780AE6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BC-494F-8BA2-5360780AE6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BC-494F-8BA2-5360780AE6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BC-494F-8BA2-5360780AE6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BC-494F-8BA2-5360780AE6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BC-494F-8BA2-5360780AE6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BC-494F-8BA2-5360780AE6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BC-494F-8BA2-5360780AE6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BC-494F-8BA2-5360780AE6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BC-494F-8BA2-5360780AE6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BC-494F-8BA2-5360780AE6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BC-494F-8BA2-5360780AE6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BC-494F-8BA2-5360780AE6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BC-494F-8BA2-5360780AE6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BC-494F-8BA2-5360780AE6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BC-494F-8BA2-5360780AE6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BC-494F-8BA2-5360780AE6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BC-494F-8BA2-5360780AE6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BC-494F-8BA2-5360780AE6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BC-494F-8BA2-5360780AE6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BC-494F-8BA2-5360780AE6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BC-494F-8BA2-5360780AE6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BC-494F-8BA2-5360780AE6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BC-494F-8BA2-5360780AE6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BC-494F-8BA2-5360780AE6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BC-494F-8BA2-5360780AE6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BC-494F-8BA2-5360780AE6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BC-494F-8BA2-5360780AE6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BC-494F-8BA2-5360780AE6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BC-494F-8BA2-5360780AE6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BC-494F-8BA2-5360780AE6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1BC-494F-8BA2-5360780AE6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1BC-494F-8BA2-5360780AE6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1BC-494F-8BA2-5360780AE6E4}"/>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1BC-494F-8BA2-5360780AE6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1BC-494F-8BA2-5360780AE6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1BC-494F-8BA2-5360780AE6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1BC-494F-8BA2-5360780AE6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1BC-494F-8BA2-5360780AE6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1BC-494F-8BA2-5360780AE6E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1BC-494F-8BA2-5360780AE6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1BC-494F-8BA2-5360780AE6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1BC-494F-8BA2-5360780AE6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1BC-494F-8BA2-5360780AE6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1BC-494F-8BA2-5360780AE6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1BC-494F-8BA2-5360780AE6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1BC-494F-8BA2-5360780AE6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1BC-494F-8BA2-5360780AE6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1BC-494F-8BA2-5360780AE6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1BC-494F-8BA2-5360780AE6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1BC-494F-8BA2-5360780AE6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1BC-494F-8BA2-5360780AE6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1BC-494F-8BA2-5360780AE6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1BC-494F-8BA2-5360780AE6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1BC-494F-8BA2-5360780AE6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1BC-494F-8BA2-5360780AE6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1BC-494F-8BA2-5360780AE6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1BC-494F-8BA2-5360780AE6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1BC-494F-8BA2-5360780AE6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1BC-494F-8BA2-5360780AE6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1BC-494F-8BA2-5360780AE6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1BC-494F-8BA2-5360780AE6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1BC-494F-8BA2-5360780AE6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1BC-494F-8BA2-5360780AE6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1BC-494F-8BA2-5360780AE6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1BC-494F-8BA2-5360780AE6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1BC-494F-8BA2-5360780AE6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1BC-494F-8BA2-5360780AE6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1BC-494F-8BA2-5360780AE6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1BC-494F-8BA2-5360780AE6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1BC-494F-8BA2-5360780AE6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1BC-494F-8BA2-5360780AE6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1BC-494F-8BA2-5360780AE6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1BC-494F-8BA2-5360780AE6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1BC-494F-8BA2-5360780AE6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1BC-494F-8BA2-5360780AE6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1BC-494F-8BA2-5360780AE6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1BC-494F-8BA2-5360780AE6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1BC-494F-8BA2-5360780AE6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1BC-494F-8BA2-5360780AE6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1BC-494F-8BA2-5360780AE6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1BC-494F-8BA2-5360780AE6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1BC-494F-8BA2-5360780AE6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1BC-494F-8BA2-5360780AE6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BC-494F-8BA2-5360780AE6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BC-494F-8BA2-5360780AE6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BC-494F-8BA2-5360780AE6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BC-494F-8BA2-5360780AE6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BC-494F-8BA2-5360780AE6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BC-494F-8BA2-5360780AE6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BC-494F-8BA2-5360780AE6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BC-494F-8BA2-5360780AE6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BC-494F-8BA2-5360780AE6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BC-494F-8BA2-5360780AE6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BC-494F-8BA2-5360780AE6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BC-494F-8BA2-5360780AE6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BC-494F-8BA2-5360780AE6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BC-494F-8BA2-5360780AE6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BC-494F-8BA2-5360780AE6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BC-494F-8BA2-5360780AE6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BC-494F-8BA2-5360780AE6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BC-494F-8BA2-5360780AE6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BC-494F-8BA2-5360780AE6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BC-494F-8BA2-5360780AE6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BC-494F-8BA2-5360780AE6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BC-494F-8BA2-5360780AE6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BC-494F-8BA2-5360780AE6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BC-494F-8BA2-5360780AE6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BC-494F-8BA2-5360780AE6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BC-494F-8BA2-5360780AE6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BC-494F-8BA2-5360780AE6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BC-494F-8BA2-5360780AE6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BC-494F-8BA2-5360780AE6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BC-494F-8BA2-5360780AE6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BC-494F-8BA2-5360780AE6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BC-494F-8BA2-5360780AE6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BC-494F-8BA2-5360780AE6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BC-494F-8BA2-5360780AE6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BC-494F-8BA2-5360780AE6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BC-494F-8BA2-5360780AE6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BC-494F-8BA2-5360780AE6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BC-494F-8BA2-5360780AE6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BC-494F-8BA2-5360780AE6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BC-494F-8BA2-5360780AE6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BC-494F-8BA2-5360780AE6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BC-494F-8BA2-5360780AE6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BC-494F-8BA2-5360780AE6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BC-494F-8BA2-5360780AE6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BC-494F-8BA2-5360780AE6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1BC-494F-8BA2-5360780AE6E4}"/>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1BC-494F-8BA2-5360780AE6E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1BC-494F-8BA2-5360780AE6E4}"/>
              </c:ext>
            </c:extLst>
          </c:dPt>
          <c:dPt>
            <c:idx val="3"/>
            <c:bubble3D val="0"/>
            <c:extLst>
              <c:ext xmlns:c16="http://schemas.microsoft.com/office/drawing/2014/chart" uri="{C3380CC4-5D6E-409C-BE32-E72D297353CC}">
                <c16:uniqueId val="{000000C4-71BC-494F-8BA2-5360780AE6E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1BC-494F-8BA2-5360780AE6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1BC-494F-8BA2-5360780AE6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1BC-494F-8BA2-5360780AE6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1BC-494F-8BA2-5360780AE6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1BC-494F-8BA2-5360780AE6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1BC-494F-8BA2-5360780AE6E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1BC-494F-8BA2-5360780AE6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1BC-494F-8BA2-5360780AE6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1BC-494F-8BA2-5360780AE6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1BC-494F-8BA2-5360780AE6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1BC-494F-8BA2-5360780AE6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1BC-494F-8BA2-5360780AE6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1BC-494F-8BA2-5360780AE6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1BC-494F-8BA2-5360780AE6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1BC-494F-8BA2-5360780AE6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1BC-494F-8BA2-5360780AE6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1BC-494F-8BA2-5360780AE6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1BC-494F-8BA2-5360780AE6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1BC-494F-8BA2-5360780AE6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1BC-494F-8BA2-5360780AE6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1BC-494F-8BA2-5360780AE6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1BC-494F-8BA2-5360780AE6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1BC-494F-8BA2-5360780AE6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1BC-494F-8BA2-5360780AE6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1BC-494F-8BA2-5360780AE6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1BC-494F-8BA2-5360780AE6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1BC-494F-8BA2-5360780AE6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1BC-494F-8BA2-5360780AE6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1BC-494F-8BA2-5360780AE6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1BC-494F-8BA2-5360780AE6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1BC-494F-8BA2-5360780AE6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1BC-494F-8BA2-5360780AE6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1BC-494F-8BA2-5360780AE6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1BC-494F-8BA2-5360780AE6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1BC-494F-8BA2-5360780AE6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1BC-494F-8BA2-5360780AE6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1BC-494F-8BA2-5360780AE6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1BC-494F-8BA2-5360780AE6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1BC-494F-8BA2-5360780AE6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1BC-494F-8BA2-5360780AE6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1BC-494F-8BA2-5360780AE6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1BC-494F-8BA2-5360780AE6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1BC-494F-8BA2-5360780AE6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1BC-494F-8BA2-5360780AE6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1BC-494F-8BA2-5360780AE6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1BC-494F-8BA2-5360780AE6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1BC-494F-8BA2-5360780AE6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1BC-494F-8BA2-5360780AE6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1BC-494F-8BA2-5360780AE6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1BC-494F-8BA2-5360780AE6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1BC-494F-8BA2-5360780AE6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1BC-494F-8BA2-5360780AE6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1BC-494F-8BA2-5360780AE6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1BC-494F-8BA2-5360780AE6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1BC-494F-8BA2-5360780AE6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1BC-494F-8BA2-5360780AE6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1BC-494F-8BA2-5360780AE6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1BC-494F-8BA2-5360780AE6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1BC-494F-8BA2-5360780AE6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1BC-494F-8BA2-5360780AE6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1BC-494F-8BA2-5360780AE6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1BC-494F-8BA2-5360780AE6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1BC-494F-8BA2-5360780AE6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1BC-494F-8BA2-5360780AE6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1BC-494F-8BA2-5360780AE6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1BC-494F-8BA2-5360780AE6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1BC-494F-8BA2-5360780AE6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1BC-494F-8BA2-5360780AE6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1BC-494F-8BA2-5360780AE6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1BC-494F-8BA2-5360780AE6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1BC-494F-8BA2-5360780AE6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1BC-494F-8BA2-5360780AE6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1BC-494F-8BA2-5360780AE6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1BC-494F-8BA2-5360780AE6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1BC-494F-8BA2-5360780AE6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1BC-494F-8BA2-5360780AE6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1BC-494F-8BA2-5360780AE6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1BC-494F-8BA2-5360780AE6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1BC-494F-8BA2-5360780AE6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1BC-494F-8BA2-5360780AE6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1BC-494F-8BA2-5360780AE6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1BC-494F-8BA2-5360780AE6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1BC-494F-8BA2-5360780AE6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1BC-494F-8BA2-5360780AE6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1BC-494F-8BA2-5360780AE6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1BC-494F-8BA2-5360780AE6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1BC-494F-8BA2-5360780AE6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1BC-494F-8BA2-5360780AE6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1BC-494F-8BA2-5360780AE6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1BC-494F-8BA2-5360780AE6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1BC-494F-8BA2-5360780AE6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1BC-494F-8BA2-5360780AE6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1BC-494F-8BA2-5360780AE6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1BC-494F-8BA2-5360780AE6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1BC-494F-8BA2-5360780AE6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1BC-494F-8BA2-5360780AE6E4}"/>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F76-470A-92EB-4D587173F0C5}"/>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DF76-470A-92EB-4D587173F0C5}"/>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F76-470A-92EB-4D587173F0C5}"/>
              </c:ext>
            </c:extLst>
          </c:dPt>
          <c:dPt>
            <c:idx val="3"/>
            <c:bubble3D val="0"/>
            <c:extLst>
              <c:ext xmlns:c16="http://schemas.microsoft.com/office/drawing/2014/chart" uri="{C3380CC4-5D6E-409C-BE32-E72D297353CC}">
                <c16:uniqueId val="{00000003-DF76-470A-92EB-4D587173F0C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76-470A-92EB-4D587173F0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76-470A-92EB-4D587173F0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76-470A-92EB-4D587173F0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76-470A-92EB-4D587173F0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76-470A-92EB-4D587173F0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76-470A-92EB-4D587173F0C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76-470A-92EB-4D587173F0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76-470A-92EB-4D587173F0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76-470A-92EB-4D587173F0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76-470A-92EB-4D587173F0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76-470A-92EB-4D587173F0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76-470A-92EB-4D587173F0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76-470A-92EB-4D587173F0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76-470A-92EB-4D587173F0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76-470A-92EB-4D587173F0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76-470A-92EB-4D587173F0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76-470A-92EB-4D587173F0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76-470A-92EB-4D587173F0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76-470A-92EB-4D587173F0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76-470A-92EB-4D587173F0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76-470A-92EB-4D587173F0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76-470A-92EB-4D587173F0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F76-470A-92EB-4D587173F0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F76-470A-92EB-4D587173F0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76-470A-92EB-4D587173F0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76-470A-92EB-4D587173F0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76-470A-92EB-4D587173F0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76-470A-92EB-4D587173F0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76-470A-92EB-4D587173F0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76-470A-92EB-4D587173F0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76-470A-92EB-4D587173F0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76-470A-92EB-4D587173F0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76-470A-92EB-4D587173F0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76-470A-92EB-4D587173F0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76-470A-92EB-4D587173F0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76-470A-92EB-4D587173F0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76-470A-92EB-4D587173F0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76-470A-92EB-4D587173F0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76-470A-92EB-4D587173F0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76-470A-92EB-4D587173F0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76-470A-92EB-4D587173F0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76-470A-92EB-4D587173F0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76-470A-92EB-4D587173F0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76-470A-92EB-4D587173F0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76-470A-92EB-4D587173F0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76-470A-92EB-4D587173F0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76-470A-92EB-4D587173F0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76-470A-92EB-4D587173F0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76-470A-92EB-4D587173F0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76-470A-92EB-4D587173F0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76-470A-92EB-4D587173F0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76-470A-92EB-4D587173F0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76-470A-92EB-4D587173F0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76-470A-92EB-4D587173F0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76-470A-92EB-4D587173F0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76-470A-92EB-4D587173F0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76-470A-92EB-4D587173F0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76-470A-92EB-4D587173F0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76-470A-92EB-4D587173F0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76-470A-92EB-4D587173F0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76-470A-92EB-4D587173F0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76-470A-92EB-4D587173F0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76-470A-92EB-4D587173F0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76-470A-92EB-4D587173F0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76-470A-92EB-4D587173F0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76-470A-92EB-4D587173F0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76-470A-92EB-4D587173F0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76-470A-92EB-4D587173F0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76-470A-92EB-4D587173F0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76-470A-92EB-4D587173F0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76-470A-92EB-4D587173F0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76-470A-92EB-4D587173F0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76-470A-92EB-4D587173F0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76-470A-92EB-4D587173F0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76-470A-92EB-4D587173F0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76-470A-92EB-4D587173F0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76-470A-92EB-4D587173F0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76-470A-92EB-4D587173F0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76-470A-92EB-4D587173F0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76-470A-92EB-4D587173F0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76-470A-92EB-4D587173F0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76-470A-92EB-4D587173F0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76-470A-92EB-4D587173F0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76-470A-92EB-4D587173F0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76-470A-92EB-4D587173F0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76-470A-92EB-4D587173F0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76-470A-92EB-4D587173F0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76-470A-92EB-4D587173F0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76-470A-92EB-4D587173F0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76-470A-92EB-4D587173F0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76-470A-92EB-4D587173F0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76-470A-92EB-4D587173F0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76-470A-92EB-4D587173F0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F76-470A-92EB-4D587173F0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F76-470A-92EB-4D587173F0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F76-470A-92EB-4D587173F0C5}"/>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76-470A-92EB-4D587173F0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76-470A-92EB-4D587173F0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76-470A-92EB-4D587173F0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76-470A-92EB-4D587173F0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76-470A-92EB-4D587173F0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76-470A-92EB-4D587173F0C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76-470A-92EB-4D587173F0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76-470A-92EB-4D587173F0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76-470A-92EB-4D587173F0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76-470A-92EB-4D587173F0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76-470A-92EB-4D587173F0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76-470A-92EB-4D587173F0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76-470A-92EB-4D587173F0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76-470A-92EB-4D587173F0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76-470A-92EB-4D587173F0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76-470A-92EB-4D587173F0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76-470A-92EB-4D587173F0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76-470A-92EB-4D587173F0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76-470A-92EB-4D587173F0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76-470A-92EB-4D587173F0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76-470A-92EB-4D587173F0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76-470A-92EB-4D587173F0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76-470A-92EB-4D587173F0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76-470A-92EB-4D587173F0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76-470A-92EB-4D587173F0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76-470A-92EB-4D587173F0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76-470A-92EB-4D587173F0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76-470A-92EB-4D587173F0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76-470A-92EB-4D587173F0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76-470A-92EB-4D587173F0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76-470A-92EB-4D587173F0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76-470A-92EB-4D587173F0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76-470A-92EB-4D587173F0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76-470A-92EB-4D587173F0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76-470A-92EB-4D587173F0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76-470A-92EB-4D587173F0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76-470A-92EB-4D587173F0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76-470A-92EB-4D587173F0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76-470A-92EB-4D587173F0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76-470A-92EB-4D587173F0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76-470A-92EB-4D587173F0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76-470A-92EB-4D587173F0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76-470A-92EB-4D587173F0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76-470A-92EB-4D587173F0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76-470A-92EB-4D587173F0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76-470A-92EB-4D587173F0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76-470A-92EB-4D587173F0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76-470A-92EB-4D587173F0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76-470A-92EB-4D587173F0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76-470A-92EB-4D587173F0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76-470A-92EB-4D587173F0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76-470A-92EB-4D587173F0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76-470A-92EB-4D587173F0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76-470A-92EB-4D587173F0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76-470A-92EB-4D587173F0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76-470A-92EB-4D587173F0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76-470A-92EB-4D587173F0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76-470A-92EB-4D587173F0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76-470A-92EB-4D587173F0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76-470A-92EB-4D587173F0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76-470A-92EB-4D587173F0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76-470A-92EB-4D587173F0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76-470A-92EB-4D587173F0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76-470A-92EB-4D587173F0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76-470A-92EB-4D587173F0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76-470A-92EB-4D587173F0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76-470A-92EB-4D587173F0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76-470A-92EB-4D587173F0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76-470A-92EB-4D587173F0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76-470A-92EB-4D587173F0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76-470A-92EB-4D587173F0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76-470A-92EB-4D587173F0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76-470A-92EB-4D587173F0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76-470A-92EB-4D587173F0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76-470A-92EB-4D587173F0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76-470A-92EB-4D587173F0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76-470A-92EB-4D587173F0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76-470A-92EB-4D587173F0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76-470A-92EB-4D587173F0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76-470A-92EB-4D587173F0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76-470A-92EB-4D587173F0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76-470A-92EB-4D587173F0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76-470A-92EB-4D587173F0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76-470A-92EB-4D587173F0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76-470A-92EB-4D587173F0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76-470A-92EB-4D587173F0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76-470A-92EB-4D587173F0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76-470A-92EB-4D587173F0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76-470A-92EB-4D587173F0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76-470A-92EB-4D587173F0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76-470A-92EB-4D587173F0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76-470A-92EB-4D587173F0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76-470A-92EB-4D587173F0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76-470A-92EB-4D587173F0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76-470A-92EB-4D587173F0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76-470A-92EB-4D587173F0C5}"/>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DF76-470A-92EB-4D587173F0C5}"/>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DF76-470A-92EB-4D587173F0C5}"/>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DF76-470A-92EB-4D587173F0C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76-470A-92EB-4D587173F0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76-470A-92EB-4D587173F0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76-470A-92EB-4D587173F0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76-470A-92EB-4D587173F0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76-470A-92EB-4D587173F0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76-470A-92EB-4D587173F0C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76-470A-92EB-4D587173F0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76-470A-92EB-4D587173F0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76-470A-92EB-4D587173F0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76-470A-92EB-4D587173F0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76-470A-92EB-4D587173F0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76-470A-92EB-4D587173F0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76-470A-92EB-4D587173F0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76-470A-92EB-4D587173F0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76-470A-92EB-4D587173F0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76-470A-92EB-4D587173F0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76-470A-92EB-4D587173F0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76-470A-92EB-4D587173F0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76-470A-92EB-4D587173F0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76-470A-92EB-4D587173F0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76-470A-92EB-4D587173F0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76-470A-92EB-4D587173F0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76-470A-92EB-4D587173F0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F76-470A-92EB-4D587173F0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76-470A-92EB-4D587173F0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76-470A-92EB-4D587173F0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76-470A-92EB-4D587173F0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76-470A-92EB-4D587173F0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76-470A-92EB-4D587173F0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76-470A-92EB-4D587173F0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76-470A-92EB-4D587173F0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76-470A-92EB-4D587173F0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76-470A-92EB-4D587173F0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76-470A-92EB-4D587173F0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76-470A-92EB-4D587173F0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76-470A-92EB-4D587173F0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76-470A-92EB-4D587173F0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76-470A-92EB-4D587173F0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76-470A-92EB-4D587173F0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76-470A-92EB-4D587173F0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76-470A-92EB-4D587173F0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76-470A-92EB-4D587173F0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76-470A-92EB-4D587173F0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76-470A-92EB-4D587173F0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76-470A-92EB-4D587173F0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76-470A-92EB-4D587173F0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76-470A-92EB-4D587173F0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76-470A-92EB-4D587173F0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76-470A-92EB-4D587173F0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76-470A-92EB-4D587173F0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76-470A-92EB-4D587173F0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76-470A-92EB-4D587173F0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76-470A-92EB-4D587173F0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76-470A-92EB-4D587173F0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76-470A-92EB-4D587173F0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76-470A-92EB-4D587173F0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76-470A-92EB-4D587173F0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76-470A-92EB-4D587173F0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76-470A-92EB-4D587173F0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76-470A-92EB-4D587173F0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76-470A-92EB-4D587173F0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76-470A-92EB-4D587173F0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76-470A-92EB-4D587173F0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76-470A-92EB-4D587173F0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76-470A-92EB-4D587173F0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76-470A-92EB-4D587173F0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76-470A-92EB-4D587173F0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76-470A-92EB-4D587173F0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76-470A-92EB-4D587173F0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76-470A-92EB-4D587173F0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76-470A-92EB-4D587173F0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76-470A-92EB-4D587173F0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76-470A-92EB-4D587173F0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76-470A-92EB-4D587173F0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76-470A-92EB-4D587173F0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76-470A-92EB-4D587173F0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76-470A-92EB-4D587173F0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76-470A-92EB-4D587173F0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76-470A-92EB-4D587173F0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76-470A-92EB-4D587173F0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76-470A-92EB-4D587173F0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76-470A-92EB-4D587173F0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76-470A-92EB-4D587173F0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76-470A-92EB-4D587173F0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76-470A-92EB-4D587173F0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76-470A-92EB-4D587173F0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76-470A-92EB-4D587173F0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76-470A-92EB-4D587173F0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76-470A-92EB-4D587173F0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76-470A-92EB-4D587173F0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76-470A-92EB-4D587173F0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76-470A-92EB-4D587173F0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76-470A-92EB-4D587173F0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76-470A-92EB-4D587173F0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F76-470A-92EB-4D587173F0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2017</c:v>
                </c:pt>
                <c:pt idx="1">
                  <c:v>2019</c:v>
                </c:pt>
                <c:pt idx="2">
                  <c:v>2020</c:v>
                </c:pt>
                <c:pt idx="3">
                  <c:v>2022</c:v>
                </c:pt>
                <c:pt idx="4">
                  <c:v>2023</c:v>
                </c:pt>
                <c:pt idx="5">
                  <c:v>2024</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F76-470A-92EB-4D587173F0C5}"/>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D9641E41-1470-46AE-AFDC-58022BADF3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BEEF557-1E49-416B-9DCF-5781FD86BA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942D6951-1D94-4D8D-AD0A-4810B79DCBA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896E891-C74E-4D8A-81E7-C401AAFD3776}"/>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FD9C7EEC-6DE7-4B1C-8CDD-B0B2D8C22D1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0137F774-1032-42A6-AC7F-C6EA584BFA61}"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E5A358A4-4C3F-4EB7-A01E-2ECD6EA840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5A36517-7D2B-43FC-A400-86B24A7AA3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0C04B81-43A9-42B0-AC7B-781F61BAD5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BCE99B6-E75B-4003-8741-EB28D03B24D3}"/>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D4B3C70-C7C3-49AF-B85A-6B1192B8560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25944678-0985-4F30-8403-DA1663651270}"/>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9A49CD1-48BB-4678-B1FE-F4E4073DDB8D}"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901136B1-A599-4B64-95D5-A23AB0D764CB}"/>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2794023-9270-4C1D-B3CB-43A0E7EC66B9}"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26C70B3-061B-40D2-B7F1-4F836DCE72D5}"/>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2EA6536-C5E1-4EC3-B9D3-8A6208288835}"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FA869995-AC90-474E-A43F-326C7442A01B}"/>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315C836-7823-4A25-B823-5956ABE9EEE8}"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1106586E-A37A-437D-BEBE-333CC282149B}"/>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32D51D8-9F71-4278-A6D2-C39CB6FC28BB}"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0B6A1298-3E8C-4678-85ED-14196249D98B}"/>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2CCA175-0A6E-4B03-87DB-6F3CEB57AD8F}"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4F1AFDB-463F-4730-A9E7-054ECA140E84}"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AE3D338-EF29-4F40-A25D-B19A98065A7D}"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704D78E-B8FB-4E5E-99C3-F9BD467FA264}"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9147F4-0510-4D82-9859-0383224C87EA}"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2036766-E286-447F-AA15-1AC0C0D9DAF3}"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68E6F30-1BA8-44DE-96A7-741EA81B577E}"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98155F-8BEF-43A6-B4CC-15AF68B0563A}"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3B06666-5E3F-45D1-8408-B0CB877FC68B}"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10D40EF-0D13-4BF0-998E-4E9DFCBBC16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FEC26D9-0A54-40EF-998F-0BA43AED692E}"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A677CF2-FC36-4F02-889B-1E92AD6E50D1}"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1EEC74-D912-4B45-8F88-8AA03732BCCE}"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F3C5878-70A9-473B-A754-6D7FDE7D942C}"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83C8D72-AE4C-44F4-8665-31B3145F043D}"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1647E38-D014-4431-8F19-853AD98AC09D}"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00F2A5A-1B56-48D2-BC84-2E8D88C53475}"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2AEDC67-77E8-4B16-AEE4-D9A8DA91C3EF}"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BF8E877-883F-49EA-8871-3191C9A4C402}"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2142E81-C6FA-4D43-B437-58C4888522F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67A013C-A9A1-4C48-99DB-1B9C5995E7E9}"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11F5732-609B-4449-B882-FD425FA20F66}"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7FA129B-0893-4113-B1B2-EE3CD1FC2B2A}"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998520A-4942-46AD-9703-5F88CB6526CD}"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9BBBE5E-A7E7-4099-BD8D-2FC71D925E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CB6893B-899F-4D02-9889-E846563A67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3ABF4B45-9E70-47A8-BE6A-7AAFEAB5BA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CBF1DCFA-99D7-4731-95BB-80701B649D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A5F8D72F-4029-4900-9AD3-968BBC94AE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D26CA21-2AF2-4E6F-A788-7AD3285362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D071D7BE-3691-4BF7-99C9-252500613C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1582ABD3-2DB9-436E-9D3F-6646032ADF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32FE5C1-8978-401F-9009-06E2DE404D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CEB6FDD0-7508-42F5-867C-2E3797D6DF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639E887C-A398-49B1-B5E4-C274B6875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C12A7B4-883C-460C-91E6-C42F50D04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8DE28F49-8A18-45C5-A00A-6B2B6D42CF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EF310AE-09E3-4939-AE8A-5A1C8096B9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C62ABE1A-10D6-416B-AACD-0E5F33BEB7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EE543220-1FD8-4937-8F84-25A56D031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096FA5E-DA3B-4A35-B351-A9B5D63796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742BDF7-8C71-4E8C-A053-74FF352335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456B78C-F4D2-4891-9D67-3448CDC0CCF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F13E22F-D498-402A-A56F-0466CC04C035}"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01078C90-336D-459D-88DE-8F72D995368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625D695-0685-4DFE-8F31-A6C7927E4010}"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36A89F89-1C0B-4A44-9A02-81103EC72CE8}"/>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8CC0A32-E1B2-4150-95AC-C29755F369DC}"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1CA63C90-6B16-4FEA-BA09-9D71A8BE333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803E1E1-3DEA-45CF-9591-71AEA5596F82}"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A9635C5-E8B2-4CDD-93BE-9C983E7B3DCC}"/>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828CD4E-0EF4-459C-9CB8-28AC227B5803}"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AB79D747-0D5B-4F1B-95BF-9A9BC6C103F2}"/>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0EB2AE5-BC0F-48DA-964F-DE7D188F5964}"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A56265F4-8F9A-4C61-AEF0-C3425D0726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45812-DB4E-4500-861C-FBBED256A6B2}">
  <sheetPr codeName="Sheet2"/>
  <dimension ref="A1:AH251"/>
  <sheetViews>
    <sheetView workbookViewId="0">
      <selection sqref="A1:U400"/>
    </sheetView>
  </sheetViews>
  <sheetFormatPr defaultColWidth="9" defaultRowHeight="13.2" x14ac:dyDescent="0.25"/>
  <cols>
    <col min="1" max="1" width="52.69921875" style="336" bestFit="1" customWidth="1"/>
    <col min="2" max="2" width="18.3984375" style="336" customWidth="1"/>
    <col min="3" max="3" width="22.3984375" style="336" customWidth="1"/>
    <col min="4" max="4" width="23.5" style="336" customWidth="1"/>
    <col min="5" max="5" width="23.69921875" style="336" customWidth="1"/>
    <col min="6" max="6" width="23.5" style="336" customWidth="1"/>
    <col min="7" max="12" width="9" style="336"/>
    <col min="13" max="13" width="39.69921875" style="336" bestFit="1" customWidth="1"/>
    <col min="14" max="22" width="9" style="336"/>
    <col min="23" max="23" width="13.09765625" style="336" bestFit="1" customWidth="1"/>
    <col min="24" max="16384" width="9" style="336"/>
  </cols>
  <sheetData>
    <row r="1" spans="1:34" x14ac:dyDescent="0.25">
      <c r="A1" s="335" t="s">
        <v>218</v>
      </c>
      <c r="B1" s="335" t="s">
        <v>219</v>
      </c>
      <c r="C1" s="335" t="s">
        <v>220</v>
      </c>
      <c r="D1" s="335" t="s">
        <v>221</v>
      </c>
      <c r="E1" s="335" t="s">
        <v>222</v>
      </c>
      <c r="F1" s="335" t="s">
        <v>149</v>
      </c>
      <c r="G1" s="335"/>
      <c r="I1" s="337" t="s">
        <v>223</v>
      </c>
      <c r="L1" s="337" t="s">
        <v>224</v>
      </c>
      <c r="M1" s="337" t="s">
        <v>225</v>
      </c>
      <c r="N1" s="337" t="s">
        <v>226</v>
      </c>
      <c r="O1" s="337" t="s">
        <v>227</v>
      </c>
      <c r="P1" s="337" t="s">
        <v>228</v>
      </c>
      <c r="Q1" s="337" t="s">
        <v>229</v>
      </c>
      <c r="R1" s="337" t="s">
        <v>230</v>
      </c>
      <c r="S1" s="337" t="s">
        <v>231</v>
      </c>
      <c r="T1" s="337" t="s">
        <v>224</v>
      </c>
      <c r="U1" s="337" t="s">
        <v>223</v>
      </c>
    </row>
    <row r="2" spans="1:34" x14ac:dyDescent="0.25">
      <c r="A2" s="338" t="s">
        <v>232</v>
      </c>
      <c r="I2" s="339" t="s">
        <v>218</v>
      </c>
      <c r="L2" s="339" t="s">
        <v>233</v>
      </c>
      <c r="M2" s="339" t="s">
        <v>234</v>
      </c>
      <c r="N2" s="339" t="s">
        <v>234</v>
      </c>
      <c r="O2" s="339" t="s">
        <v>234</v>
      </c>
      <c r="P2" s="339" t="s">
        <v>235</v>
      </c>
      <c r="Q2" s="339" t="s">
        <v>236</v>
      </c>
      <c r="R2" s="339"/>
      <c r="S2" s="339"/>
      <c r="T2" s="339" t="s">
        <v>233</v>
      </c>
      <c r="U2" s="340" t="s">
        <v>218</v>
      </c>
    </row>
    <row r="3" spans="1:34" x14ac:dyDescent="0.25">
      <c r="A3" s="341" t="s">
        <v>129</v>
      </c>
      <c r="B3" s="341" t="s">
        <v>237</v>
      </c>
      <c r="C3" s="341" t="s">
        <v>238</v>
      </c>
      <c r="D3" s="342" t="s">
        <v>239</v>
      </c>
      <c r="E3" s="336" t="s">
        <v>240</v>
      </c>
      <c r="I3" s="339" t="s">
        <v>219</v>
      </c>
      <c r="L3" s="339" t="s">
        <v>241</v>
      </c>
      <c r="M3" s="339" t="s">
        <v>242</v>
      </c>
      <c r="N3" s="339" t="s">
        <v>242</v>
      </c>
      <c r="O3" s="339" t="s">
        <v>243</v>
      </c>
      <c r="P3" s="339" t="s">
        <v>244</v>
      </c>
      <c r="Q3" s="339" t="s">
        <v>245</v>
      </c>
      <c r="R3" s="339"/>
      <c r="S3" s="339"/>
      <c r="T3" s="339" t="s">
        <v>241</v>
      </c>
      <c r="U3" s="339" t="s">
        <v>218</v>
      </c>
      <c r="W3" s="336" t="s">
        <v>246</v>
      </c>
      <c r="X3" s="336" t="s">
        <v>247</v>
      </c>
    </row>
    <row r="4" spans="1:34" x14ac:dyDescent="0.25">
      <c r="A4" s="336" t="s">
        <v>248</v>
      </c>
      <c r="B4" s="336" t="s">
        <v>249</v>
      </c>
      <c r="C4" s="336" t="s">
        <v>250</v>
      </c>
      <c r="D4" s="342" t="s">
        <v>251</v>
      </c>
      <c r="E4" s="336" t="s">
        <v>252</v>
      </c>
      <c r="I4" s="339" t="s">
        <v>220</v>
      </c>
      <c r="L4" s="339" t="s">
        <v>253</v>
      </c>
      <c r="M4" s="339" t="s">
        <v>254</v>
      </c>
      <c r="N4" s="339" t="s">
        <v>254</v>
      </c>
      <c r="O4" s="339" t="s">
        <v>254</v>
      </c>
      <c r="P4" s="339" t="s">
        <v>255</v>
      </c>
      <c r="Q4" s="339" t="s">
        <v>256</v>
      </c>
      <c r="R4" s="339"/>
      <c r="S4" s="339"/>
      <c r="T4" s="339" t="s">
        <v>253</v>
      </c>
      <c r="U4" s="339" t="s">
        <v>220</v>
      </c>
    </row>
    <row r="5" spans="1:34" x14ac:dyDescent="0.25">
      <c r="A5" s="341" t="str">
        <f>+Introduction!C7</f>
        <v>الإمارات العربية المتحدة</v>
      </c>
      <c r="B5" s="343" t="e">
        <f t="shared" ref="B5" si="0">VLOOKUP($A$5,translationcountries,3,FALSE)</f>
        <v>#N/A</v>
      </c>
      <c r="C5" s="343" t="e">
        <f>VLOOKUP($A$5,translationcountries,2,FALSE)</f>
        <v>#N/A</v>
      </c>
      <c r="D5" s="343" t="e">
        <f>VLOOKUP($A$5,translationcountries,4,FALSE)</f>
        <v>#N/A</v>
      </c>
      <c r="E5" s="343" t="e">
        <f>VLOOKUP($A$5,translationcountries,5,FALSE)</f>
        <v>#N/A</v>
      </c>
      <c r="F5" s="343" t="e">
        <f>VLOOKUP($A$5,translationcountries,6,FALSE)</f>
        <v>#N/A</v>
      </c>
      <c r="G5" s="343"/>
      <c r="I5" s="339" t="s">
        <v>221</v>
      </c>
      <c r="L5" s="339" t="s">
        <v>258</v>
      </c>
      <c r="M5" s="339" t="s">
        <v>259</v>
      </c>
      <c r="N5" s="339" t="s">
        <v>259</v>
      </c>
      <c r="O5" s="339" t="s">
        <v>260</v>
      </c>
      <c r="P5" s="339" t="s">
        <v>261</v>
      </c>
      <c r="Q5" s="339" t="s">
        <v>262</v>
      </c>
      <c r="R5" s="339"/>
      <c r="S5" s="339"/>
      <c r="T5" s="339" t="s">
        <v>258</v>
      </c>
      <c r="U5" s="340" t="s">
        <v>218</v>
      </c>
    </row>
    <row r="6" spans="1:34" x14ac:dyDescent="0.25">
      <c r="A6" s="341" t="s">
        <v>263</v>
      </c>
      <c r="B6" s="336" t="s">
        <v>264</v>
      </c>
      <c r="C6" s="336" t="s">
        <v>265</v>
      </c>
      <c r="D6" s="342" t="s">
        <v>266</v>
      </c>
      <c r="E6" s="336" t="s">
        <v>267</v>
      </c>
      <c r="I6" s="339" t="s">
        <v>222</v>
      </c>
      <c r="L6" s="339" t="s">
        <v>268</v>
      </c>
      <c r="M6" s="339" t="s">
        <v>269</v>
      </c>
      <c r="N6" s="339" t="s">
        <v>270</v>
      </c>
      <c r="O6" s="339" t="s">
        <v>271</v>
      </c>
      <c r="P6" s="339" t="s">
        <v>272</v>
      </c>
      <c r="Q6" s="339" t="s">
        <v>273</v>
      </c>
      <c r="R6" s="339"/>
      <c r="S6" s="339"/>
      <c r="T6" s="339" t="s">
        <v>268</v>
      </c>
      <c r="U6" s="340" t="s">
        <v>218</v>
      </c>
    </row>
    <row r="7" spans="1:34" x14ac:dyDescent="0.25">
      <c r="A7" s="341" t="s">
        <v>31</v>
      </c>
      <c r="B7" s="336" t="s">
        <v>274</v>
      </c>
      <c r="C7" s="336" t="s">
        <v>275</v>
      </c>
      <c r="D7" s="342" t="s">
        <v>276</v>
      </c>
      <c r="E7" s="336" t="s">
        <v>277</v>
      </c>
      <c r="I7" s="339" t="s">
        <v>149</v>
      </c>
      <c r="L7" s="339" t="s">
        <v>278</v>
      </c>
      <c r="M7" s="339" t="s">
        <v>279</v>
      </c>
      <c r="N7" s="339" t="s">
        <v>280</v>
      </c>
      <c r="O7" s="339" t="s">
        <v>279</v>
      </c>
      <c r="P7" s="339" t="s">
        <v>281</v>
      </c>
      <c r="Q7" s="339" t="s">
        <v>282</v>
      </c>
      <c r="R7" s="339"/>
      <c r="S7" s="339"/>
      <c r="T7" s="339" t="s">
        <v>278</v>
      </c>
      <c r="U7" s="340" t="s">
        <v>218</v>
      </c>
      <c r="X7" s="339" t="str" cm="1">
        <f t="array" aca="1" ref="X7" ca="1">CELL("filename")</f>
        <v>C:\Users\johnstonr\WHOUNICEF Dropbox\WHOUNICEF Team Folder\Schools\2026 Report\Country files\Country files multilingual\Country files v09\[JMP_2026_WinS_ARE_United_Arab_Emirates.xlsx]Introduction</v>
      </c>
    </row>
    <row r="8" spans="1:34" x14ac:dyDescent="0.25">
      <c r="A8" s="336" t="s">
        <v>130</v>
      </c>
      <c r="B8" s="336" t="s">
        <v>283</v>
      </c>
      <c r="C8" s="336" t="s">
        <v>284</v>
      </c>
      <c r="D8" s="342" t="s">
        <v>285</v>
      </c>
      <c r="E8" s="336" t="s">
        <v>286</v>
      </c>
      <c r="I8" s="339"/>
      <c r="L8" s="339" t="s">
        <v>287</v>
      </c>
      <c r="M8" s="339" t="s">
        <v>288</v>
      </c>
      <c r="N8" s="339" t="s">
        <v>289</v>
      </c>
      <c r="O8" s="339" t="s">
        <v>288</v>
      </c>
      <c r="P8" s="339" t="s">
        <v>290</v>
      </c>
      <c r="Q8" s="339" t="s">
        <v>291</v>
      </c>
      <c r="R8" s="339"/>
      <c r="S8" s="339"/>
      <c r="T8" s="339" t="s">
        <v>287</v>
      </c>
      <c r="U8" s="340" t="s">
        <v>220</v>
      </c>
      <c r="X8" s="339" t="str">
        <f ca="1">IFERROR(MID(X7,FIND(CHAR(1),SUBSTITUTE(X7,"\",CHAR(1),LEN(X7)-LEN(SUBSTITUTE(X7,"\",""))))+1,FIND(CHAR(1),SUBSTITUTE(X7,".",CHAR(1),LEN(X7)-LEN(SUBSTITUTE(X7,".",""))))-FIND(CHAR(1),SUBSTITUTE(X7,"\",CHAR(1),LEN(X7)-LEN(SUBSTITUTE(X7,"\",""))))-1),"")</f>
        <v>[JMP_2026_WinS_ARE_United_Arab_Emirates</v>
      </c>
    </row>
    <row r="9" spans="1:34" x14ac:dyDescent="0.25">
      <c r="A9" s="341" t="s">
        <v>292</v>
      </c>
      <c r="B9" s="336" t="s">
        <v>293</v>
      </c>
      <c r="C9" s="336" t="s">
        <v>294</v>
      </c>
      <c r="D9" s="342" t="s">
        <v>295</v>
      </c>
      <c r="E9" s="336" t="s">
        <v>296</v>
      </c>
      <c r="L9" s="339" t="s">
        <v>297</v>
      </c>
      <c r="M9" s="339" t="s">
        <v>181</v>
      </c>
      <c r="N9" s="339" t="s">
        <v>298</v>
      </c>
      <c r="O9" s="339" t="s">
        <v>299</v>
      </c>
      <c r="P9" s="339" t="s">
        <v>300</v>
      </c>
      <c r="Q9" s="339" t="s">
        <v>301</v>
      </c>
      <c r="R9" s="339"/>
      <c r="S9" s="339"/>
      <c r="T9" s="339" t="s">
        <v>297</v>
      </c>
      <c r="U9" s="340" t="s">
        <v>222</v>
      </c>
      <c r="X9" s="339" t="s">
        <v>257</v>
      </c>
    </row>
    <row r="10" spans="1:34" x14ac:dyDescent="0.25">
      <c r="A10" s="341" t="s">
        <v>302</v>
      </c>
      <c r="B10" s="336" t="s">
        <v>303</v>
      </c>
      <c r="C10" s="336" t="s">
        <v>304</v>
      </c>
      <c r="D10" s="342" t="s">
        <v>305</v>
      </c>
      <c r="E10" s="336" t="s">
        <v>306</v>
      </c>
      <c r="I10" s="344" t="s">
        <v>307</v>
      </c>
      <c r="L10" s="339" t="s">
        <v>308</v>
      </c>
      <c r="M10" s="339" t="s">
        <v>309</v>
      </c>
      <c r="N10" s="339" t="s">
        <v>310</v>
      </c>
      <c r="O10" s="339" t="s">
        <v>309</v>
      </c>
      <c r="P10" s="339" t="s">
        <v>311</v>
      </c>
      <c r="Q10" s="339" t="s">
        <v>312</v>
      </c>
      <c r="R10" s="339"/>
      <c r="S10" s="339"/>
      <c r="T10" s="339" t="s">
        <v>308</v>
      </c>
      <c r="U10" s="340" t="s">
        <v>219</v>
      </c>
      <c r="W10" s="341" t="s">
        <v>313</v>
      </c>
      <c r="X10" s="341" t="s">
        <v>314</v>
      </c>
    </row>
    <row r="11" spans="1:34" x14ac:dyDescent="0.25">
      <c r="A11" s="341" t="s">
        <v>214</v>
      </c>
      <c r="B11" s="336" t="s">
        <v>315</v>
      </c>
      <c r="C11" s="336" t="s">
        <v>316</v>
      </c>
      <c r="D11" s="342" t="s">
        <v>317</v>
      </c>
      <c r="E11" s="336" t="s">
        <v>318</v>
      </c>
      <c r="I11" s="339" t="str">
        <f>HLOOKUP(Introduction!$G$4,nametranslations,18,FALSE)</f>
        <v>ملاحظات حول كيفية قراءة ملف الدولة</v>
      </c>
      <c r="L11" s="339" t="s">
        <v>319</v>
      </c>
      <c r="M11" s="339" t="s">
        <v>320</v>
      </c>
      <c r="N11" s="339" t="s">
        <v>321</v>
      </c>
      <c r="O11" s="339" t="s">
        <v>320</v>
      </c>
      <c r="P11" s="339" t="s">
        <v>322</v>
      </c>
      <c r="Q11" s="339" t="s">
        <v>323</v>
      </c>
      <c r="R11" s="339"/>
      <c r="S11" s="339"/>
      <c r="T11" s="339" t="s">
        <v>319</v>
      </c>
      <c r="U11" s="340" t="s">
        <v>218</v>
      </c>
    </row>
    <row r="12" spans="1:34" x14ac:dyDescent="0.25">
      <c r="A12" s="341" t="s">
        <v>32</v>
      </c>
      <c r="B12" s="341" t="s">
        <v>324</v>
      </c>
      <c r="C12" s="341" t="s">
        <v>325</v>
      </c>
      <c r="D12" s="342" t="s">
        <v>326</v>
      </c>
      <c r="E12" s="341" t="s">
        <v>327</v>
      </c>
      <c r="I12" s="339" t="str">
        <f>HLOOKUP(Introduction!$G$4,nametranslations,24,FALSE)</f>
        <v>المجموع</v>
      </c>
      <c r="L12" s="339" t="s">
        <v>328</v>
      </c>
      <c r="M12" s="339" t="s">
        <v>329</v>
      </c>
      <c r="N12" s="339" t="s">
        <v>330</v>
      </c>
      <c r="O12" s="339" t="s">
        <v>331</v>
      </c>
      <c r="P12" s="339" t="s">
        <v>332</v>
      </c>
      <c r="Q12" s="339" t="s">
        <v>333</v>
      </c>
      <c r="R12" s="339"/>
      <c r="S12" s="339"/>
      <c r="T12" s="339" t="s">
        <v>328</v>
      </c>
      <c r="U12" s="340" t="s">
        <v>218</v>
      </c>
      <c r="W12" s="336" t="s">
        <v>334</v>
      </c>
      <c r="X12" s="336" t="s">
        <v>335</v>
      </c>
      <c r="Z12" s="336" t="s">
        <v>336</v>
      </c>
      <c r="AC12" s="336" t="s">
        <v>337</v>
      </c>
      <c r="AH12" s="345" t="str" cm="1">
        <f t="array" aca="1" ref="AH12" ca="1">MID(CELL("filename"),FIND("~",SUBSTITUTE(CELL("filename"),"_","~",3))+1,3)</f>
        <v>ARE</v>
      </c>
    </row>
    <row r="13" spans="1:34" x14ac:dyDescent="0.25">
      <c r="A13" s="341" t="s">
        <v>338</v>
      </c>
      <c r="B13" s="341" t="s">
        <v>339</v>
      </c>
      <c r="C13" s="341" t="s">
        <v>340</v>
      </c>
      <c r="D13" s="342" t="s">
        <v>341</v>
      </c>
      <c r="E13" s="341" t="s">
        <v>342</v>
      </c>
      <c r="I13" s="339" t="str">
        <f>HLOOKUP(Introduction!$G$4,nametranslations,25,FALSE)</f>
        <v>ريفي</v>
      </c>
      <c r="L13" s="339" t="s">
        <v>343</v>
      </c>
      <c r="M13" s="339" t="s">
        <v>344</v>
      </c>
      <c r="N13" s="339" t="s">
        <v>345</v>
      </c>
      <c r="O13" s="339" t="s">
        <v>346</v>
      </c>
      <c r="P13" s="339" t="s">
        <v>347</v>
      </c>
      <c r="Q13" s="339" t="s">
        <v>348</v>
      </c>
      <c r="R13" s="339"/>
      <c r="S13" s="339"/>
      <c r="T13" s="339" t="s">
        <v>343</v>
      </c>
      <c r="U13" s="340" t="s">
        <v>220</v>
      </c>
    </row>
    <row r="14" spans="1:34" x14ac:dyDescent="0.25">
      <c r="A14" s="336" t="s">
        <v>132</v>
      </c>
      <c r="B14" s="336" t="s">
        <v>349</v>
      </c>
      <c r="C14" s="336" t="s">
        <v>350</v>
      </c>
      <c r="D14" s="342" t="s">
        <v>351</v>
      </c>
      <c r="E14" s="336" t="s">
        <v>352</v>
      </c>
      <c r="I14" s="339" t="str">
        <f>HLOOKUP(Introduction!$G$4,nametranslations,26,FALSE)</f>
        <v>الحضاري</v>
      </c>
      <c r="L14" s="339" t="s">
        <v>353</v>
      </c>
      <c r="M14" s="339" t="s">
        <v>354</v>
      </c>
      <c r="N14" s="339" t="s">
        <v>355</v>
      </c>
      <c r="O14" s="339" t="s">
        <v>356</v>
      </c>
      <c r="P14" s="339" t="s">
        <v>357</v>
      </c>
      <c r="Q14" s="339" t="s">
        <v>358</v>
      </c>
      <c r="R14" s="339"/>
      <c r="S14" s="339"/>
      <c r="T14" s="339" t="s">
        <v>353</v>
      </c>
      <c r="U14" s="340" t="s">
        <v>218</v>
      </c>
    </row>
    <row r="15" spans="1:34" x14ac:dyDescent="0.25">
      <c r="A15" s="336" t="s">
        <v>133</v>
      </c>
      <c r="B15" s="336" t="s">
        <v>359</v>
      </c>
      <c r="C15" s="341" t="s">
        <v>360</v>
      </c>
      <c r="D15" s="342" t="s">
        <v>361</v>
      </c>
      <c r="E15" s="341" t="s">
        <v>362</v>
      </c>
      <c r="I15" s="339" t="str">
        <f>HLOOKUP(Introduction!$G$4,nametranslations,27,FALSE)</f>
        <v>المرحلة الابتدائية</v>
      </c>
      <c r="L15" s="339" t="s">
        <v>363</v>
      </c>
      <c r="M15" s="339" t="s">
        <v>364</v>
      </c>
      <c r="N15" s="339" t="s">
        <v>365</v>
      </c>
      <c r="O15" s="339" t="s">
        <v>364</v>
      </c>
      <c r="P15" s="339" t="s">
        <v>366</v>
      </c>
      <c r="Q15" s="339" t="s">
        <v>367</v>
      </c>
      <c r="R15" s="339"/>
      <c r="S15" s="339"/>
      <c r="T15" s="339" t="s">
        <v>363</v>
      </c>
      <c r="U15" s="340" t="s">
        <v>218</v>
      </c>
    </row>
    <row r="16" spans="1:34" x14ac:dyDescent="0.25">
      <c r="A16" s="336" t="s">
        <v>134</v>
      </c>
      <c r="B16" s="341" t="s">
        <v>368</v>
      </c>
      <c r="C16" s="341" t="s">
        <v>369</v>
      </c>
      <c r="D16" s="342" t="s">
        <v>370</v>
      </c>
      <c r="E16" s="341" t="s">
        <v>371</v>
      </c>
      <c r="I16" s="339" t="str">
        <f>HLOOKUP(Introduction!$G$4,nametranslations,28,FALSE)</f>
        <v>خبرات</v>
      </c>
      <c r="L16" s="339" t="s">
        <v>372</v>
      </c>
      <c r="M16" s="339" t="s">
        <v>373</v>
      </c>
      <c r="N16" s="339" t="s">
        <v>374</v>
      </c>
      <c r="O16" s="339" t="s">
        <v>373</v>
      </c>
      <c r="P16" s="339" t="s">
        <v>375</v>
      </c>
      <c r="Q16" s="339" t="s">
        <v>376</v>
      </c>
      <c r="R16" s="339"/>
      <c r="S16" s="339"/>
      <c r="T16" s="339" t="s">
        <v>372</v>
      </c>
      <c r="U16" s="340" t="s">
        <v>218</v>
      </c>
    </row>
    <row r="17" spans="1:21" x14ac:dyDescent="0.25">
      <c r="A17" s="336" t="s">
        <v>377</v>
      </c>
      <c r="B17" s="341" t="s">
        <v>378</v>
      </c>
      <c r="C17" s="341" t="s">
        <v>379</v>
      </c>
      <c r="D17" s="342" t="s">
        <v>380</v>
      </c>
      <c r="E17" s="341" t="s">
        <v>381</v>
      </c>
      <c r="I17" s="339" t="str">
        <f>HLOOKUP(Introduction!$G$4,nametranslations,29,FALSE)</f>
        <v>ثانوي</v>
      </c>
      <c r="L17" s="339" t="s">
        <v>382</v>
      </c>
      <c r="M17" s="339" t="s">
        <v>383</v>
      </c>
      <c r="N17" s="339" t="s">
        <v>384</v>
      </c>
      <c r="O17" s="339" t="s">
        <v>385</v>
      </c>
      <c r="P17" s="339" t="s">
        <v>386</v>
      </c>
      <c r="Q17" s="339" t="s">
        <v>387</v>
      </c>
      <c r="R17" s="339"/>
      <c r="S17" s="339"/>
      <c r="T17" s="339" t="s">
        <v>382</v>
      </c>
      <c r="U17" s="340" t="s">
        <v>218</v>
      </c>
    </row>
    <row r="18" spans="1:21" x14ac:dyDescent="0.25">
      <c r="A18" s="336" t="s">
        <v>388</v>
      </c>
      <c r="B18" s="341" t="s">
        <v>389</v>
      </c>
      <c r="C18" s="341" t="s">
        <v>390</v>
      </c>
      <c r="D18" s="342" t="s">
        <v>391</v>
      </c>
      <c r="E18" s="341" t="s">
        <v>392</v>
      </c>
      <c r="I18" s="339"/>
      <c r="L18" s="339" t="s">
        <v>393</v>
      </c>
      <c r="M18" s="339" t="s">
        <v>394</v>
      </c>
      <c r="N18" s="339" t="s">
        <v>394</v>
      </c>
      <c r="O18" s="339" t="s">
        <v>394</v>
      </c>
      <c r="P18" s="339" t="s">
        <v>395</v>
      </c>
      <c r="Q18" s="339" t="s">
        <v>396</v>
      </c>
      <c r="R18" s="339"/>
      <c r="S18" s="339"/>
      <c r="T18" s="339" t="s">
        <v>393</v>
      </c>
      <c r="U18" s="340" t="s">
        <v>220</v>
      </c>
    </row>
    <row r="19" spans="1:21" x14ac:dyDescent="0.25">
      <c r="A19" s="338" t="s">
        <v>397</v>
      </c>
      <c r="I19" s="339"/>
      <c r="L19" s="339" t="s">
        <v>398</v>
      </c>
      <c r="M19" s="339" t="s">
        <v>399</v>
      </c>
      <c r="N19" s="339" t="s">
        <v>400</v>
      </c>
      <c r="O19" s="339" t="s">
        <v>401</v>
      </c>
      <c r="P19" s="339" t="s">
        <v>402</v>
      </c>
      <c r="Q19" s="339" t="s">
        <v>403</v>
      </c>
      <c r="R19" s="339"/>
      <c r="S19" s="339"/>
      <c r="T19" s="339" t="s">
        <v>398</v>
      </c>
      <c r="U19" s="340" t="s">
        <v>220</v>
      </c>
    </row>
    <row r="20" spans="1:21" x14ac:dyDescent="0.25">
      <c r="A20" s="336" t="s">
        <v>136</v>
      </c>
      <c r="B20" s="341" t="s">
        <v>404</v>
      </c>
      <c r="C20" s="341" t="s">
        <v>405</v>
      </c>
      <c r="D20" s="342" t="s">
        <v>406</v>
      </c>
      <c r="E20" s="341" t="s">
        <v>407</v>
      </c>
      <c r="I20" s="339"/>
      <c r="L20" s="339" t="s">
        <v>408</v>
      </c>
      <c r="M20" s="339" t="s">
        <v>409</v>
      </c>
      <c r="N20" s="339" t="s">
        <v>410</v>
      </c>
      <c r="O20" s="339" t="s">
        <v>409</v>
      </c>
      <c r="P20" s="339" t="s">
        <v>411</v>
      </c>
      <c r="Q20" s="339" t="s">
        <v>412</v>
      </c>
      <c r="R20" s="339"/>
      <c r="S20" s="339"/>
      <c r="T20" s="339" t="s">
        <v>408</v>
      </c>
      <c r="U20" s="340" t="s">
        <v>220</v>
      </c>
    </row>
    <row r="21" spans="1:21" x14ac:dyDescent="0.25">
      <c r="A21" s="336" t="s">
        <v>172</v>
      </c>
      <c r="B21" s="341" t="s">
        <v>413</v>
      </c>
      <c r="C21" s="341" t="s">
        <v>414</v>
      </c>
      <c r="D21" s="342" t="s">
        <v>415</v>
      </c>
      <c r="E21" s="341" t="s">
        <v>416</v>
      </c>
      <c r="I21" s="339"/>
      <c r="L21" s="339" t="s">
        <v>417</v>
      </c>
      <c r="M21" s="339" t="s">
        <v>418</v>
      </c>
      <c r="N21" s="339" t="s">
        <v>419</v>
      </c>
      <c r="O21" s="339" t="s">
        <v>420</v>
      </c>
      <c r="P21" s="339" t="s">
        <v>421</v>
      </c>
      <c r="Q21" s="339" t="s">
        <v>422</v>
      </c>
      <c r="R21" s="339"/>
      <c r="S21" s="339"/>
      <c r="T21" s="339" t="s">
        <v>417</v>
      </c>
      <c r="U21" s="340" t="s">
        <v>218</v>
      </c>
    </row>
    <row r="22" spans="1:21" x14ac:dyDescent="0.25">
      <c r="A22" s="336" t="s">
        <v>14</v>
      </c>
      <c r="B22" s="341" t="s">
        <v>423</v>
      </c>
      <c r="C22" s="341" t="s">
        <v>424</v>
      </c>
      <c r="D22" s="342" t="s">
        <v>425</v>
      </c>
      <c r="E22" s="341" t="s">
        <v>426</v>
      </c>
      <c r="I22" s="339"/>
      <c r="L22" s="339" t="s">
        <v>427</v>
      </c>
      <c r="M22" s="339" t="s">
        <v>428</v>
      </c>
      <c r="N22" s="339" t="s">
        <v>428</v>
      </c>
      <c r="O22" s="339" t="s">
        <v>428</v>
      </c>
      <c r="P22" s="339" t="s">
        <v>429</v>
      </c>
      <c r="Q22" s="339" t="s">
        <v>430</v>
      </c>
      <c r="R22" s="339"/>
      <c r="S22" s="339"/>
      <c r="T22" s="339" t="s">
        <v>427</v>
      </c>
      <c r="U22" s="340" t="s">
        <v>220</v>
      </c>
    </row>
    <row r="23" spans="1:21" x14ac:dyDescent="0.25">
      <c r="A23" s="336" t="s">
        <v>15</v>
      </c>
      <c r="B23" s="341" t="s">
        <v>431</v>
      </c>
      <c r="C23" s="341" t="s">
        <v>432</v>
      </c>
      <c r="D23" s="342" t="s">
        <v>433</v>
      </c>
      <c r="E23" s="341" t="s">
        <v>434</v>
      </c>
      <c r="I23" s="339"/>
      <c r="L23" s="339" t="s">
        <v>435</v>
      </c>
      <c r="M23" s="339" t="s">
        <v>436</v>
      </c>
      <c r="N23" s="339" t="s">
        <v>436</v>
      </c>
      <c r="O23" s="339" t="s">
        <v>436</v>
      </c>
      <c r="P23" s="339" t="s">
        <v>437</v>
      </c>
      <c r="Q23" s="339" t="s">
        <v>438</v>
      </c>
      <c r="R23" s="339"/>
      <c r="S23" s="339"/>
      <c r="T23" s="339" t="s">
        <v>435</v>
      </c>
      <c r="U23" s="340" t="s">
        <v>218</v>
      </c>
    </row>
    <row r="24" spans="1:21" x14ac:dyDescent="0.25">
      <c r="A24" s="336" t="s">
        <v>439</v>
      </c>
      <c r="B24" s="341" t="s">
        <v>439</v>
      </c>
      <c r="C24" s="336" t="s">
        <v>439</v>
      </c>
      <c r="D24" s="342" t="s">
        <v>440</v>
      </c>
      <c r="E24" s="336" t="s">
        <v>441</v>
      </c>
      <c r="I24" s="344" t="s">
        <v>442</v>
      </c>
      <c r="L24" s="339" t="s">
        <v>443</v>
      </c>
      <c r="M24" s="339" t="s">
        <v>444</v>
      </c>
      <c r="N24" s="339" t="s">
        <v>445</v>
      </c>
      <c r="O24" s="339" t="s">
        <v>444</v>
      </c>
      <c r="P24" s="339" t="s">
        <v>446</v>
      </c>
      <c r="Q24" s="339" t="s">
        <v>447</v>
      </c>
      <c r="R24" s="339"/>
      <c r="S24" s="339"/>
      <c r="T24" s="339" t="s">
        <v>443</v>
      </c>
      <c r="U24" s="340" t="s">
        <v>218</v>
      </c>
    </row>
    <row r="25" spans="1:21" x14ac:dyDescent="0.25">
      <c r="A25" s="336" t="s">
        <v>2</v>
      </c>
      <c r="B25" s="341" t="s">
        <v>2</v>
      </c>
      <c r="C25" s="336" t="s">
        <v>2</v>
      </c>
      <c r="D25" s="342" t="s">
        <v>448</v>
      </c>
      <c r="E25" s="336" t="s">
        <v>449</v>
      </c>
      <c r="I25" s="339" t="str">
        <f>HLOOKUP(Introduction!$G$4,nametranslations,36,FALSE)</f>
        <v>نسبة المدارس (٪)</v>
      </c>
      <c r="L25" s="339" t="s">
        <v>450</v>
      </c>
      <c r="M25" s="339" t="s">
        <v>451</v>
      </c>
      <c r="N25" s="339" t="s">
        <v>452</v>
      </c>
      <c r="O25" s="339" t="s">
        <v>453</v>
      </c>
      <c r="P25" s="339" t="s">
        <v>454</v>
      </c>
      <c r="Q25" s="339" t="s">
        <v>455</v>
      </c>
      <c r="R25" s="339"/>
      <c r="S25" s="339"/>
      <c r="T25" s="339" t="s">
        <v>450</v>
      </c>
      <c r="U25" s="340" t="s">
        <v>222</v>
      </c>
    </row>
    <row r="26" spans="1:21" x14ac:dyDescent="0.25">
      <c r="A26" s="336" t="s">
        <v>1</v>
      </c>
      <c r="B26" s="341" t="s">
        <v>456</v>
      </c>
      <c r="C26" s="336" t="s">
        <v>457</v>
      </c>
      <c r="D26" s="342" t="s">
        <v>458</v>
      </c>
      <c r="E26" s="336" t="s">
        <v>459</v>
      </c>
      <c r="I26" s="339" t="s">
        <v>439</v>
      </c>
      <c r="L26" s="339" t="s">
        <v>460</v>
      </c>
      <c r="M26" s="339" t="s">
        <v>461</v>
      </c>
      <c r="N26" s="339" t="s">
        <v>461</v>
      </c>
      <c r="O26" s="339" t="s">
        <v>461</v>
      </c>
      <c r="P26" s="339" t="s">
        <v>462</v>
      </c>
      <c r="Q26" s="339" t="s">
        <v>463</v>
      </c>
      <c r="R26" s="339"/>
      <c r="S26" s="339"/>
      <c r="T26" s="339" t="s">
        <v>460</v>
      </c>
      <c r="U26" s="340" t="s">
        <v>218</v>
      </c>
    </row>
    <row r="27" spans="1:21" x14ac:dyDescent="0.25">
      <c r="A27" s="336" t="s">
        <v>16</v>
      </c>
      <c r="B27" s="341" t="s">
        <v>464</v>
      </c>
      <c r="C27" s="336" t="s">
        <v>465</v>
      </c>
      <c r="D27" s="342" t="s">
        <v>466</v>
      </c>
      <c r="E27" s="336" t="s">
        <v>467</v>
      </c>
      <c r="I27" s="339" t="str">
        <f>HLOOKUP(Introduction!$G$4,nametranslations,25,FALSE)</f>
        <v>ريفي</v>
      </c>
      <c r="L27" s="339" t="s">
        <v>468</v>
      </c>
      <c r="M27" s="339" t="s">
        <v>469</v>
      </c>
      <c r="N27" s="339" t="s">
        <v>470</v>
      </c>
      <c r="O27" s="339" t="s">
        <v>471</v>
      </c>
      <c r="P27" s="339" t="s">
        <v>472</v>
      </c>
      <c r="Q27" s="339" t="s">
        <v>473</v>
      </c>
      <c r="R27" s="339"/>
      <c r="S27" s="339"/>
      <c r="T27" s="339" t="s">
        <v>468</v>
      </c>
      <c r="U27" s="340" t="s">
        <v>218</v>
      </c>
    </row>
    <row r="28" spans="1:21" x14ac:dyDescent="0.25">
      <c r="A28" s="336" t="s">
        <v>17</v>
      </c>
      <c r="B28" s="346" t="s">
        <v>474</v>
      </c>
      <c r="C28" s="336" t="s">
        <v>475</v>
      </c>
      <c r="D28" s="342" t="s">
        <v>476</v>
      </c>
      <c r="E28" s="336" t="s">
        <v>477</v>
      </c>
      <c r="I28" s="339" t="str">
        <f>HLOOKUP(Introduction!$G$4,nametranslations,26,FALSE)</f>
        <v>الحضاري</v>
      </c>
      <c r="L28" s="339" t="s">
        <v>478</v>
      </c>
      <c r="M28" s="339" t="s">
        <v>479</v>
      </c>
      <c r="N28" s="339" t="s">
        <v>480</v>
      </c>
      <c r="O28" s="339" t="s">
        <v>481</v>
      </c>
      <c r="P28" s="339" t="s">
        <v>482</v>
      </c>
      <c r="Q28" s="339" t="s">
        <v>483</v>
      </c>
      <c r="R28" s="339"/>
      <c r="S28" s="339"/>
      <c r="T28" s="339" t="s">
        <v>478</v>
      </c>
      <c r="U28" s="340" t="s">
        <v>220</v>
      </c>
    </row>
    <row r="29" spans="1:21" x14ac:dyDescent="0.25">
      <c r="A29" s="336" t="s">
        <v>18</v>
      </c>
      <c r="B29" s="346" t="s">
        <v>484</v>
      </c>
      <c r="C29" s="336" t="s">
        <v>485</v>
      </c>
      <c r="D29" s="342" t="s">
        <v>486</v>
      </c>
      <c r="E29" s="336" t="s">
        <v>487</v>
      </c>
      <c r="I29" s="339" t="str">
        <f>HLOOKUP(Introduction!$G$4,nametranslations,27,FALSE)</f>
        <v>المرحلة الابتدائية</v>
      </c>
      <c r="L29" s="339" t="s">
        <v>488</v>
      </c>
      <c r="M29" s="339" t="s">
        <v>489</v>
      </c>
      <c r="N29" s="339" t="s">
        <v>490</v>
      </c>
      <c r="O29" s="339" t="s">
        <v>491</v>
      </c>
      <c r="P29" s="339" t="s">
        <v>492</v>
      </c>
      <c r="Q29" s="339" t="s">
        <v>493</v>
      </c>
      <c r="R29" s="339"/>
      <c r="S29" s="339"/>
      <c r="T29" s="339" t="s">
        <v>488</v>
      </c>
      <c r="U29" s="340" t="s">
        <v>218</v>
      </c>
    </row>
    <row r="30" spans="1:21" x14ac:dyDescent="0.25">
      <c r="A30" s="336" t="s">
        <v>33</v>
      </c>
      <c r="B30" s="341" t="s">
        <v>494</v>
      </c>
      <c r="C30" s="341" t="s">
        <v>495</v>
      </c>
      <c r="D30" s="342" t="s">
        <v>496</v>
      </c>
      <c r="E30" s="341" t="s">
        <v>497</v>
      </c>
      <c r="I30" s="339" t="str">
        <f>HLOOKUP(Introduction!$G$4,nametranslations,28,FALSE)</f>
        <v>خبرات</v>
      </c>
      <c r="L30" s="339" t="s">
        <v>498</v>
      </c>
      <c r="M30" s="339" t="s">
        <v>499</v>
      </c>
      <c r="N30" s="339" t="s">
        <v>499</v>
      </c>
      <c r="O30" s="339" t="s">
        <v>500</v>
      </c>
      <c r="P30" s="339" t="s">
        <v>501</v>
      </c>
      <c r="Q30" s="339" t="s">
        <v>502</v>
      </c>
      <c r="R30" s="339"/>
      <c r="S30" s="339"/>
      <c r="T30" s="339" t="s">
        <v>498</v>
      </c>
      <c r="U30" s="340" t="s">
        <v>218</v>
      </c>
    </row>
    <row r="31" spans="1:21" x14ac:dyDescent="0.25">
      <c r="A31" s="336" t="s">
        <v>34</v>
      </c>
      <c r="B31" s="341" t="s">
        <v>503</v>
      </c>
      <c r="C31" s="336" t="s">
        <v>504</v>
      </c>
      <c r="D31" s="342" t="s">
        <v>505</v>
      </c>
      <c r="E31" s="336" t="s">
        <v>506</v>
      </c>
      <c r="I31" s="339" t="str">
        <f>HLOOKUP(Introduction!$G$4,nametranslations,29,FALSE)</f>
        <v>ثانوي</v>
      </c>
      <c r="L31" s="339" t="s">
        <v>507</v>
      </c>
      <c r="M31" s="339" t="s">
        <v>508</v>
      </c>
      <c r="N31" s="339" t="s">
        <v>509</v>
      </c>
      <c r="O31" s="339" t="s">
        <v>508</v>
      </c>
      <c r="P31" s="339" t="s">
        <v>510</v>
      </c>
      <c r="Q31" s="339" t="s">
        <v>511</v>
      </c>
      <c r="R31" s="339"/>
      <c r="S31" s="339"/>
      <c r="T31" s="339" t="s">
        <v>507</v>
      </c>
      <c r="U31" s="340" t="s">
        <v>218</v>
      </c>
    </row>
    <row r="32" spans="1:21" x14ac:dyDescent="0.25">
      <c r="A32" s="336" t="s">
        <v>35</v>
      </c>
      <c r="B32" s="341" t="s">
        <v>512</v>
      </c>
      <c r="C32" s="336" t="s">
        <v>513</v>
      </c>
      <c r="D32" s="342" t="s">
        <v>514</v>
      </c>
      <c r="E32" s="336" t="s">
        <v>515</v>
      </c>
      <c r="I32" s="339"/>
      <c r="L32" s="339" t="s">
        <v>516</v>
      </c>
      <c r="M32" s="339" t="s">
        <v>517</v>
      </c>
      <c r="N32" s="339" t="s">
        <v>518</v>
      </c>
      <c r="O32" s="339" t="s">
        <v>519</v>
      </c>
      <c r="P32" s="339" t="s">
        <v>520</v>
      </c>
      <c r="Q32" s="339" t="s">
        <v>521</v>
      </c>
      <c r="R32" s="339"/>
      <c r="S32" s="339"/>
      <c r="T32" s="339" t="s">
        <v>516</v>
      </c>
      <c r="U32" s="340" t="s">
        <v>219</v>
      </c>
    </row>
    <row r="33" spans="1:21" x14ac:dyDescent="0.25">
      <c r="A33" s="336" t="s">
        <v>177</v>
      </c>
      <c r="B33" s="341" t="s">
        <v>522</v>
      </c>
      <c r="C33" s="336" t="s">
        <v>523</v>
      </c>
      <c r="D33" s="342" t="s">
        <v>524</v>
      </c>
      <c r="E33" s="336" t="s">
        <v>525</v>
      </c>
      <c r="L33" s="339" t="s">
        <v>526</v>
      </c>
      <c r="M33" s="339" t="s">
        <v>527</v>
      </c>
      <c r="N33" s="339" t="s">
        <v>528</v>
      </c>
      <c r="O33" s="339" t="s">
        <v>529</v>
      </c>
      <c r="P33" s="339" t="s">
        <v>530</v>
      </c>
      <c r="Q33" s="339" t="s">
        <v>531</v>
      </c>
      <c r="R33" s="339"/>
      <c r="S33" s="339"/>
      <c r="T33" s="339" t="s">
        <v>526</v>
      </c>
      <c r="U33" s="340" t="s">
        <v>218</v>
      </c>
    </row>
    <row r="34" spans="1:21" x14ac:dyDescent="0.25">
      <c r="A34" s="336" t="s">
        <v>215</v>
      </c>
      <c r="B34" s="341" t="s">
        <v>532</v>
      </c>
      <c r="C34" s="336" t="s">
        <v>533</v>
      </c>
      <c r="D34" s="342" t="s">
        <v>534</v>
      </c>
      <c r="E34" s="341" t="s">
        <v>535</v>
      </c>
      <c r="L34" s="339" t="s">
        <v>536</v>
      </c>
      <c r="M34" s="339" t="s">
        <v>537</v>
      </c>
      <c r="N34" s="339" t="s">
        <v>538</v>
      </c>
      <c r="O34" s="339" t="s">
        <v>537</v>
      </c>
      <c r="P34" s="339" t="s">
        <v>539</v>
      </c>
      <c r="Q34" s="339" t="s">
        <v>540</v>
      </c>
      <c r="R34" s="339"/>
      <c r="S34" s="339"/>
      <c r="T34" s="339" t="s">
        <v>536</v>
      </c>
      <c r="U34" s="340" t="s">
        <v>218</v>
      </c>
    </row>
    <row r="35" spans="1:21" x14ac:dyDescent="0.25">
      <c r="A35" s="336" t="s">
        <v>541</v>
      </c>
      <c r="B35" s="341" t="s">
        <v>542</v>
      </c>
      <c r="C35" s="336" t="s">
        <v>543</v>
      </c>
      <c r="D35" s="342" t="s">
        <v>544</v>
      </c>
      <c r="E35" s="336" t="s">
        <v>545</v>
      </c>
      <c r="L35" s="339" t="s">
        <v>546</v>
      </c>
      <c r="M35" s="339" t="s">
        <v>547</v>
      </c>
      <c r="N35" s="339" t="s">
        <v>548</v>
      </c>
      <c r="O35" s="339" t="s">
        <v>547</v>
      </c>
      <c r="P35" s="339" t="s">
        <v>549</v>
      </c>
      <c r="Q35" s="339" t="s">
        <v>550</v>
      </c>
      <c r="R35" s="339"/>
      <c r="S35" s="339"/>
      <c r="T35" s="339" t="s">
        <v>546</v>
      </c>
      <c r="U35" s="340" t="s">
        <v>218</v>
      </c>
    </row>
    <row r="36" spans="1:21" x14ac:dyDescent="0.25">
      <c r="A36" s="336" t="s">
        <v>551</v>
      </c>
      <c r="B36" s="341" t="s">
        <v>552</v>
      </c>
      <c r="C36" s="336" t="s">
        <v>553</v>
      </c>
      <c r="D36" s="342" t="s">
        <v>554</v>
      </c>
      <c r="E36" s="336" t="s">
        <v>555</v>
      </c>
      <c r="L36" s="339" t="s">
        <v>556</v>
      </c>
      <c r="M36" s="339" t="s">
        <v>557</v>
      </c>
      <c r="N36" s="339" t="s">
        <v>558</v>
      </c>
      <c r="O36" s="339" t="s">
        <v>559</v>
      </c>
      <c r="P36" s="339" t="s">
        <v>560</v>
      </c>
      <c r="Q36" s="339" t="s">
        <v>561</v>
      </c>
      <c r="R36" s="339"/>
      <c r="S36" s="339"/>
      <c r="T36" s="339" t="s">
        <v>556</v>
      </c>
      <c r="U36" s="340" t="s">
        <v>218</v>
      </c>
    </row>
    <row r="37" spans="1:21" x14ac:dyDescent="0.25">
      <c r="A37" s="338" t="s">
        <v>562</v>
      </c>
      <c r="L37" s="339" t="s">
        <v>563</v>
      </c>
      <c r="M37" s="339" t="s">
        <v>564</v>
      </c>
      <c r="N37" s="339" t="s">
        <v>564</v>
      </c>
      <c r="O37" s="339" t="s">
        <v>564</v>
      </c>
      <c r="P37" s="339" t="s">
        <v>565</v>
      </c>
      <c r="Q37" s="339" t="s">
        <v>566</v>
      </c>
      <c r="R37" s="339"/>
      <c r="S37" s="339"/>
      <c r="T37" s="339" t="s">
        <v>563</v>
      </c>
      <c r="U37" s="340" t="s">
        <v>218</v>
      </c>
    </row>
    <row r="38" spans="1:21" x14ac:dyDescent="0.25">
      <c r="A38" s="336" t="s">
        <v>140</v>
      </c>
      <c r="B38" s="341" t="s">
        <v>567</v>
      </c>
      <c r="C38" s="336" t="s">
        <v>568</v>
      </c>
      <c r="D38" s="342" t="s">
        <v>569</v>
      </c>
      <c r="E38" s="336" t="s">
        <v>570</v>
      </c>
      <c r="L38" s="339" t="s">
        <v>571</v>
      </c>
      <c r="M38" s="339" t="s">
        <v>572</v>
      </c>
      <c r="N38" s="339" t="s">
        <v>573</v>
      </c>
      <c r="O38" s="339" t="s">
        <v>574</v>
      </c>
      <c r="P38" s="339" t="s">
        <v>575</v>
      </c>
      <c r="Q38" s="339" t="s">
        <v>576</v>
      </c>
      <c r="R38" s="339"/>
      <c r="S38" s="339"/>
      <c r="T38" s="339" t="s">
        <v>571</v>
      </c>
      <c r="U38" s="340" t="s">
        <v>220</v>
      </c>
    </row>
    <row r="39" spans="1:21" x14ac:dyDescent="0.25">
      <c r="A39" s="336" t="s">
        <v>577</v>
      </c>
      <c r="B39" s="341" t="s">
        <v>578</v>
      </c>
      <c r="C39" s="336" t="s">
        <v>579</v>
      </c>
      <c r="D39" s="342" t="s">
        <v>580</v>
      </c>
      <c r="E39" s="336" t="s">
        <v>581</v>
      </c>
      <c r="L39" s="339" t="s">
        <v>582</v>
      </c>
      <c r="M39" s="339" t="s">
        <v>583</v>
      </c>
      <c r="N39" s="339" t="s">
        <v>583</v>
      </c>
      <c r="O39" s="339" t="s">
        <v>584</v>
      </c>
      <c r="P39" s="339" t="s">
        <v>585</v>
      </c>
      <c r="Q39" s="339" t="s">
        <v>586</v>
      </c>
      <c r="R39" s="339"/>
      <c r="S39" s="339"/>
      <c r="T39" s="339" t="s">
        <v>582</v>
      </c>
      <c r="U39" s="340" t="s">
        <v>218</v>
      </c>
    </row>
    <row r="40" spans="1:21" x14ac:dyDescent="0.25">
      <c r="A40" s="336" t="s">
        <v>587</v>
      </c>
      <c r="B40" s="341" t="s">
        <v>588</v>
      </c>
      <c r="C40" s="336" t="s">
        <v>589</v>
      </c>
      <c r="D40" s="342" t="s">
        <v>590</v>
      </c>
      <c r="E40" s="336" t="s">
        <v>591</v>
      </c>
      <c r="L40" s="339" t="s">
        <v>592</v>
      </c>
      <c r="M40" s="339" t="s">
        <v>593</v>
      </c>
      <c r="N40" s="339" t="s">
        <v>594</v>
      </c>
      <c r="O40" s="339" t="s">
        <v>595</v>
      </c>
      <c r="P40" s="339" t="s">
        <v>596</v>
      </c>
      <c r="Q40" s="339" t="s">
        <v>597</v>
      </c>
      <c r="R40" s="339"/>
      <c r="S40" s="339"/>
      <c r="T40" s="339" t="s">
        <v>592</v>
      </c>
      <c r="U40" s="340" t="s">
        <v>218</v>
      </c>
    </row>
    <row r="41" spans="1:21" x14ac:dyDescent="0.25">
      <c r="A41" s="336" t="s">
        <v>598</v>
      </c>
      <c r="B41" s="341" t="s">
        <v>599</v>
      </c>
      <c r="C41" s="336" t="s">
        <v>600</v>
      </c>
      <c r="D41" s="342" t="s">
        <v>601</v>
      </c>
      <c r="E41" s="336" t="s">
        <v>602</v>
      </c>
      <c r="L41" s="339" t="s">
        <v>603</v>
      </c>
      <c r="M41" s="339" t="s">
        <v>604</v>
      </c>
      <c r="N41" s="339" t="s">
        <v>605</v>
      </c>
      <c r="O41" s="339" t="s">
        <v>606</v>
      </c>
      <c r="P41" s="339" t="s">
        <v>607</v>
      </c>
      <c r="Q41" s="339" t="s">
        <v>608</v>
      </c>
      <c r="R41" s="339"/>
      <c r="S41" s="339"/>
      <c r="T41" s="339" t="s">
        <v>603</v>
      </c>
      <c r="U41" s="340" t="s">
        <v>220</v>
      </c>
    </row>
    <row r="42" spans="1:21" x14ac:dyDescent="0.25">
      <c r="A42" s="336" t="s">
        <v>609</v>
      </c>
      <c r="B42" s="341" t="s">
        <v>610</v>
      </c>
      <c r="C42" s="336" t="s">
        <v>611</v>
      </c>
      <c r="D42" s="342" t="s">
        <v>612</v>
      </c>
      <c r="E42" s="336" t="s">
        <v>613</v>
      </c>
      <c r="L42" s="339" t="s">
        <v>614</v>
      </c>
      <c r="M42" s="339" t="s">
        <v>615</v>
      </c>
      <c r="N42" s="340" t="s">
        <v>616</v>
      </c>
      <c r="O42" s="340" t="s">
        <v>617</v>
      </c>
      <c r="P42" s="340" t="s">
        <v>618</v>
      </c>
      <c r="Q42" s="340" t="s">
        <v>619</v>
      </c>
      <c r="R42" s="340"/>
      <c r="S42" s="340"/>
      <c r="T42" s="339" t="s">
        <v>614</v>
      </c>
      <c r="U42" s="340" t="s">
        <v>218</v>
      </c>
    </row>
    <row r="43" spans="1:21" x14ac:dyDescent="0.25">
      <c r="A43" s="336" t="s">
        <v>620</v>
      </c>
      <c r="B43" s="341" t="s">
        <v>621</v>
      </c>
      <c r="C43" s="336" t="s">
        <v>622</v>
      </c>
      <c r="D43" s="342" t="s">
        <v>623</v>
      </c>
      <c r="E43" s="336" t="s">
        <v>624</v>
      </c>
      <c r="L43" s="339" t="s">
        <v>625</v>
      </c>
      <c r="M43" s="339" t="s">
        <v>626</v>
      </c>
      <c r="N43" s="339" t="s">
        <v>627</v>
      </c>
      <c r="O43" s="339" t="s">
        <v>626</v>
      </c>
      <c r="P43" s="339" t="s">
        <v>628</v>
      </c>
      <c r="Q43" s="339" t="s">
        <v>629</v>
      </c>
      <c r="R43" s="339"/>
      <c r="S43" s="339"/>
      <c r="T43" s="339" t="s">
        <v>625</v>
      </c>
      <c r="U43" s="340" t="s">
        <v>219</v>
      </c>
    </row>
    <row r="44" spans="1:21" x14ac:dyDescent="0.25">
      <c r="A44" s="336" t="s">
        <v>630</v>
      </c>
      <c r="B44" s="341" t="s">
        <v>631</v>
      </c>
      <c r="C44" s="336" t="s">
        <v>632</v>
      </c>
      <c r="D44" s="342" t="s">
        <v>633</v>
      </c>
      <c r="E44" s="336" t="s">
        <v>634</v>
      </c>
      <c r="L44" s="339" t="s">
        <v>635</v>
      </c>
      <c r="M44" s="339" t="s">
        <v>636</v>
      </c>
      <c r="N44" s="339" t="s">
        <v>637</v>
      </c>
      <c r="O44" s="339" t="s">
        <v>636</v>
      </c>
      <c r="P44" s="339" t="s">
        <v>638</v>
      </c>
      <c r="Q44" s="339" t="s">
        <v>639</v>
      </c>
      <c r="R44" s="339"/>
      <c r="S44" s="339"/>
      <c r="T44" s="339" t="s">
        <v>635</v>
      </c>
      <c r="U44" s="340" t="s">
        <v>218</v>
      </c>
    </row>
    <row r="45" spans="1:21" x14ac:dyDescent="0.25">
      <c r="A45" s="336" t="s">
        <v>640</v>
      </c>
      <c r="B45" s="341" t="s">
        <v>641</v>
      </c>
      <c r="C45" s="336" t="s">
        <v>642</v>
      </c>
      <c r="D45" s="342" t="s">
        <v>643</v>
      </c>
      <c r="E45" s="336" t="s">
        <v>644</v>
      </c>
      <c r="I45" s="344" t="s">
        <v>645</v>
      </c>
      <c r="L45" s="339" t="s">
        <v>646</v>
      </c>
      <c r="M45" s="339" t="s">
        <v>647</v>
      </c>
      <c r="N45" s="339" t="s">
        <v>647</v>
      </c>
      <c r="O45" s="339" t="s">
        <v>647</v>
      </c>
      <c r="P45" s="339" t="s">
        <v>648</v>
      </c>
      <c r="Q45" s="339" t="s">
        <v>649</v>
      </c>
      <c r="R45" s="339"/>
      <c r="S45" s="339"/>
      <c r="T45" s="339" t="s">
        <v>646</v>
      </c>
      <c r="U45" s="340" t="s">
        <v>220</v>
      </c>
    </row>
    <row r="46" spans="1:21" x14ac:dyDescent="0.25">
      <c r="A46" s="336" t="s">
        <v>650</v>
      </c>
      <c r="B46" s="341" t="s">
        <v>651</v>
      </c>
      <c r="C46" s="336" t="s">
        <v>652</v>
      </c>
      <c r="D46" s="342" t="s">
        <v>653</v>
      </c>
      <c r="E46" s="336" t="s">
        <v>654</v>
      </c>
      <c r="I46" s="339" t="str">
        <f>HLOOKUP(Introduction!$G$4,nametranslations,30,FALSE)</f>
        <v>الخدمة الأساسية</v>
      </c>
      <c r="L46" s="339" t="s">
        <v>655</v>
      </c>
      <c r="M46" s="339" t="s">
        <v>656</v>
      </c>
      <c r="N46" s="339" t="s">
        <v>657</v>
      </c>
      <c r="O46" s="339" t="s">
        <v>658</v>
      </c>
      <c r="P46" s="339" t="s">
        <v>659</v>
      </c>
      <c r="Q46" s="339" t="s">
        <v>660</v>
      </c>
      <c r="R46" s="339"/>
      <c r="S46" s="339"/>
      <c r="T46" s="339" t="s">
        <v>655</v>
      </c>
      <c r="U46" s="340" t="s">
        <v>220</v>
      </c>
    </row>
    <row r="47" spans="1:21" x14ac:dyDescent="0.25">
      <c r="A47" s="336" t="s">
        <v>661</v>
      </c>
      <c r="B47" s="341" t="s">
        <v>662</v>
      </c>
      <c r="C47" s="336" t="s">
        <v>663</v>
      </c>
      <c r="D47" s="342" t="s">
        <v>664</v>
      </c>
      <c r="E47" s="336" t="s">
        <v>665</v>
      </c>
      <c r="I47" s="339" t="str">
        <f>HLOOKUP(Introduction!$G$4,nametranslations,31,FALSE)</f>
        <v>خدمة محدودة</v>
      </c>
      <c r="L47" s="339" t="s">
        <v>666</v>
      </c>
      <c r="M47" s="339" t="s">
        <v>667</v>
      </c>
      <c r="N47" s="339" t="s">
        <v>668</v>
      </c>
      <c r="O47" s="339" t="s">
        <v>669</v>
      </c>
      <c r="P47" s="339" t="s">
        <v>670</v>
      </c>
      <c r="Q47" s="339" t="s">
        <v>671</v>
      </c>
      <c r="R47" s="339"/>
      <c r="S47" s="339"/>
      <c r="T47" s="339" t="s">
        <v>666</v>
      </c>
      <c r="U47" s="340" t="s">
        <v>220</v>
      </c>
    </row>
    <row r="48" spans="1:21" x14ac:dyDescent="0.25">
      <c r="A48" s="336" t="s">
        <v>672</v>
      </c>
      <c r="B48" s="341" t="s">
        <v>673</v>
      </c>
      <c r="C48" s="336" t="s">
        <v>674</v>
      </c>
      <c r="D48" s="342" t="s">
        <v>675</v>
      </c>
      <c r="E48" s="336" t="s">
        <v>676</v>
      </c>
      <c r="I48" s="339" t="str">
        <f>HLOOKUP(Introduction!$G$4,nametranslations,32,FALSE)</f>
        <v>لاتوجد خدمة</v>
      </c>
      <c r="L48" s="339" t="s">
        <v>677</v>
      </c>
      <c r="M48" s="339" t="s">
        <v>678</v>
      </c>
      <c r="N48" s="339" t="s">
        <v>678</v>
      </c>
      <c r="O48" s="339" t="s">
        <v>678</v>
      </c>
      <c r="P48" s="339" t="s">
        <v>679</v>
      </c>
      <c r="Q48" s="339" t="s">
        <v>680</v>
      </c>
      <c r="R48" s="339"/>
      <c r="S48" s="339"/>
      <c r="T48" s="339" t="s">
        <v>677</v>
      </c>
      <c r="U48" s="340" t="s">
        <v>220</v>
      </c>
    </row>
    <row r="49" spans="1:21" x14ac:dyDescent="0.25">
      <c r="A49" s="336" t="s">
        <v>681</v>
      </c>
      <c r="B49" s="341" t="s">
        <v>682</v>
      </c>
      <c r="C49" s="336" t="s">
        <v>683</v>
      </c>
      <c r="D49" s="342" t="s">
        <v>684</v>
      </c>
      <c r="E49" s="336" t="s">
        <v>685</v>
      </c>
      <c r="I49" s="339" t="str">
        <f>HLOOKUP(Introduction!$G$4,nametranslations,33,FALSE)</f>
        <v>البيانات غير كافية</v>
      </c>
      <c r="L49" s="339" t="s">
        <v>686</v>
      </c>
      <c r="M49" s="339" t="s">
        <v>687</v>
      </c>
      <c r="N49" s="339" t="s">
        <v>688</v>
      </c>
      <c r="O49" s="339" t="s">
        <v>689</v>
      </c>
      <c r="P49" s="339" t="s">
        <v>690</v>
      </c>
      <c r="Q49" s="339" t="s">
        <v>691</v>
      </c>
      <c r="R49" s="339"/>
      <c r="S49" s="339"/>
      <c r="T49" s="339" t="s">
        <v>686</v>
      </c>
      <c r="U49" s="339" t="s">
        <v>218</v>
      </c>
    </row>
    <row r="50" spans="1:21" x14ac:dyDescent="0.25">
      <c r="A50" s="336" t="s">
        <v>692</v>
      </c>
      <c r="B50" s="341" t="s">
        <v>693</v>
      </c>
      <c r="C50" s="336" t="s">
        <v>694</v>
      </c>
      <c r="D50" s="342" t="s">
        <v>695</v>
      </c>
      <c r="E50" s="336" t="s">
        <v>696</v>
      </c>
      <c r="I50" s="339" t="str">
        <f>HLOOKUP(Introduction!$G$4,nametranslations,59,FALSE)</f>
        <v>تقديرات محسنة</v>
      </c>
      <c r="L50" s="339" t="s">
        <v>697</v>
      </c>
      <c r="M50" s="339" t="s">
        <v>698</v>
      </c>
      <c r="N50" s="339" t="s">
        <v>699</v>
      </c>
      <c r="O50" s="339" t="s">
        <v>698</v>
      </c>
      <c r="P50" s="339" t="s">
        <v>700</v>
      </c>
      <c r="Q50" s="339" t="s">
        <v>701</v>
      </c>
      <c r="R50" s="339"/>
      <c r="S50" s="339"/>
      <c r="T50" s="339" t="s">
        <v>697</v>
      </c>
      <c r="U50" s="340" t="s">
        <v>219</v>
      </c>
    </row>
    <row r="51" spans="1:21" x14ac:dyDescent="0.25">
      <c r="A51" s="336" t="s">
        <v>702</v>
      </c>
      <c r="B51" s="341" t="s">
        <v>703</v>
      </c>
      <c r="C51" s="336" t="s">
        <v>704</v>
      </c>
      <c r="D51" s="342" t="s">
        <v>705</v>
      </c>
      <c r="E51" s="336" t="s">
        <v>706</v>
      </c>
      <c r="I51" s="339" t="str">
        <f>HLOOKUP(Introduction!$G$4,nametranslations,60,FALSE)</f>
        <v>تحسين نقاط البيانات</v>
      </c>
      <c r="L51" s="339" t="s">
        <v>707</v>
      </c>
      <c r="M51" s="339" t="s">
        <v>708</v>
      </c>
      <c r="N51" s="339" t="s">
        <v>709</v>
      </c>
      <c r="O51" s="339" t="s">
        <v>710</v>
      </c>
      <c r="P51" s="339" t="s">
        <v>711</v>
      </c>
      <c r="Q51" s="339" t="s">
        <v>712</v>
      </c>
      <c r="R51" s="339"/>
      <c r="S51" s="339"/>
      <c r="T51" s="339" t="s">
        <v>707</v>
      </c>
      <c r="U51" s="340" t="s">
        <v>220</v>
      </c>
    </row>
    <row r="52" spans="1:21" x14ac:dyDescent="0.25">
      <c r="A52" s="336" t="s">
        <v>713</v>
      </c>
      <c r="B52" s="341" t="s">
        <v>714</v>
      </c>
      <c r="C52" s="336" t="s">
        <v>715</v>
      </c>
      <c r="D52" s="342" t="s">
        <v>716</v>
      </c>
      <c r="E52" s="336" t="s">
        <v>717</v>
      </c>
      <c r="I52" s="339" t="str">
        <f>HLOOKUP(Introduction!$G$4,nametranslations,61,FALSE)</f>
        <v>التقديرات الأساسية</v>
      </c>
      <c r="L52" s="339" t="s">
        <v>718</v>
      </c>
      <c r="M52" s="339" t="s">
        <v>719</v>
      </c>
      <c r="N52" s="339" t="s">
        <v>719</v>
      </c>
      <c r="O52" s="339" t="s">
        <v>719</v>
      </c>
      <c r="P52" s="339" t="s">
        <v>720</v>
      </c>
      <c r="Q52" s="339" t="s">
        <v>721</v>
      </c>
      <c r="R52" s="339"/>
      <c r="S52" s="339"/>
      <c r="T52" s="339" t="s">
        <v>718</v>
      </c>
      <c r="U52" s="339" t="s">
        <v>220</v>
      </c>
    </row>
    <row r="53" spans="1:21" x14ac:dyDescent="0.25">
      <c r="A53" s="336" t="s">
        <v>722</v>
      </c>
      <c r="B53" s="341" t="s">
        <v>723</v>
      </c>
      <c r="C53" s="336" t="s">
        <v>724</v>
      </c>
      <c r="D53" s="342" t="s">
        <v>725</v>
      </c>
      <c r="E53" s="336" t="s">
        <v>726</v>
      </c>
      <c r="I53" s="339" t="str">
        <f>HLOOKUP(Introduction!$G$4,nametranslations,62,FALSE)</f>
        <v>نقاط البيانات الأساسية</v>
      </c>
      <c r="L53" s="339" t="s">
        <v>727</v>
      </c>
      <c r="M53" s="339" t="s">
        <v>728</v>
      </c>
      <c r="N53" s="339" t="s">
        <v>728</v>
      </c>
      <c r="O53" s="339" t="s">
        <v>728</v>
      </c>
      <c r="P53" s="339" t="s">
        <v>729</v>
      </c>
      <c r="Q53" s="339" t="s">
        <v>730</v>
      </c>
      <c r="R53" s="339"/>
      <c r="S53" s="339"/>
      <c r="T53" s="339" t="s">
        <v>727</v>
      </c>
      <c r="U53" s="340" t="s">
        <v>219</v>
      </c>
    </row>
    <row r="54" spans="1:21" x14ac:dyDescent="0.25">
      <c r="A54" s="336" t="s">
        <v>731</v>
      </c>
      <c r="B54" s="341" t="s">
        <v>732</v>
      </c>
      <c r="C54" s="336" t="s">
        <v>733</v>
      </c>
      <c r="D54" s="342" t="s">
        <v>734</v>
      </c>
      <c r="E54" s="336" t="s">
        <v>735</v>
      </c>
      <c r="I54" s="339" t="str">
        <f>HLOOKUP(Introduction!$G$4,nametranslations,63,FALSE)</f>
        <v>مع تقديرات المياه</v>
      </c>
      <c r="L54" s="339" t="s">
        <v>736</v>
      </c>
      <c r="M54" s="339" t="s">
        <v>737</v>
      </c>
      <c r="N54" s="339" t="s">
        <v>737</v>
      </c>
      <c r="O54" s="339" t="s">
        <v>737</v>
      </c>
      <c r="P54" s="339" t="s">
        <v>738</v>
      </c>
      <c r="Q54" s="339" t="s">
        <v>739</v>
      </c>
      <c r="R54" s="339"/>
      <c r="S54" s="339"/>
      <c r="T54" s="339" t="s">
        <v>736</v>
      </c>
      <c r="U54" s="340" t="s">
        <v>219</v>
      </c>
    </row>
    <row r="55" spans="1:21" x14ac:dyDescent="0.25">
      <c r="A55" s="336" t="s">
        <v>740</v>
      </c>
      <c r="B55" s="341" t="s">
        <v>741</v>
      </c>
      <c r="C55" s="336" t="s">
        <v>742</v>
      </c>
      <c r="D55" s="342" t="s">
        <v>743</v>
      </c>
      <c r="E55" s="336" t="s">
        <v>744</v>
      </c>
      <c r="I55" s="339" t="str">
        <f>HLOOKUP(Introduction!$G$4,nametranslations,64,FALSE)</f>
        <v>مع نقاط بيانات المياه</v>
      </c>
      <c r="L55" s="339" t="s">
        <v>745</v>
      </c>
      <c r="M55" s="339" t="s">
        <v>746</v>
      </c>
      <c r="N55" s="339" t="s">
        <v>746</v>
      </c>
      <c r="O55" s="339" t="s">
        <v>747</v>
      </c>
      <c r="P55" s="339" t="s">
        <v>748</v>
      </c>
      <c r="Q55" s="339" t="s">
        <v>749</v>
      </c>
      <c r="R55" s="339"/>
      <c r="S55" s="339"/>
      <c r="T55" s="339" t="s">
        <v>745</v>
      </c>
      <c r="U55" s="339" t="s">
        <v>218</v>
      </c>
    </row>
    <row r="56" spans="1:21" x14ac:dyDescent="0.25">
      <c r="A56" s="336" t="s">
        <v>750</v>
      </c>
      <c r="B56" s="341" t="s">
        <v>751</v>
      </c>
      <c r="C56" s="336" t="s">
        <v>752</v>
      </c>
      <c r="D56" s="342" t="s">
        <v>753</v>
      </c>
      <c r="E56" s="336" t="s">
        <v>754</v>
      </c>
      <c r="I56" s="339" t="str">
        <f>HLOOKUP(Introduction!$G$4,nametranslations,57,FALSE)</f>
        <v>تقديرات المنشأة</v>
      </c>
      <c r="L56" s="339" t="s">
        <v>755</v>
      </c>
      <c r="M56" s="339" t="s">
        <v>756</v>
      </c>
      <c r="N56" s="339" t="s">
        <v>757</v>
      </c>
      <c r="O56" s="339" t="s">
        <v>758</v>
      </c>
      <c r="P56" s="339" t="s">
        <v>759</v>
      </c>
      <c r="Q56" s="339" t="s">
        <v>760</v>
      </c>
      <c r="R56" s="339"/>
      <c r="S56" s="339"/>
      <c r="T56" s="339" t="s">
        <v>755</v>
      </c>
      <c r="U56" s="339" t="s">
        <v>218</v>
      </c>
    </row>
    <row r="57" spans="1:21" x14ac:dyDescent="0.25">
      <c r="A57" s="336" t="s">
        <v>761</v>
      </c>
      <c r="B57" s="341" t="s">
        <v>762</v>
      </c>
      <c r="C57" s="336" t="s">
        <v>763</v>
      </c>
      <c r="D57" s="342" t="s">
        <v>764</v>
      </c>
      <c r="E57" s="336" t="s">
        <v>765</v>
      </c>
      <c r="I57" s="339" t="str">
        <f>HLOOKUP(Introduction!$G$4,nametranslations,58,FALSE)</f>
        <v>نقاط بيانات المنشأة</v>
      </c>
      <c r="L57" s="339" t="s">
        <v>766</v>
      </c>
      <c r="M57" s="339" t="s">
        <v>767</v>
      </c>
      <c r="N57" s="339" t="s">
        <v>768</v>
      </c>
      <c r="O57" s="339" t="s">
        <v>769</v>
      </c>
      <c r="P57" s="339" t="s">
        <v>770</v>
      </c>
      <c r="Q57" s="339" t="s">
        <v>771</v>
      </c>
      <c r="R57" s="339"/>
      <c r="S57" s="339"/>
      <c r="T57" s="339" t="s">
        <v>766</v>
      </c>
      <c r="U57" s="339" t="s">
        <v>218</v>
      </c>
    </row>
    <row r="58" spans="1:21" x14ac:dyDescent="0.25">
      <c r="A58" s="336" t="s">
        <v>772</v>
      </c>
      <c r="B58" s="341" t="s">
        <v>773</v>
      </c>
      <c r="C58" s="336" t="s">
        <v>774</v>
      </c>
      <c r="D58" s="342" t="s">
        <v>775</v>
      </c>
      <c r="E58" s="336" t="s">
        <v>776</v>
      </c>
      <c r="I58" s="339" t="str">
        <f>HLOOKUP(Introduction!$G$4,nametranslations,59,FALSE)</f>
        <v>تقديرات محسنة</v>
      </c>
      <c r="L58" s="339" t="s">
        <v>777</v>
      </c>
      <c r="M58" s="339" t="s">
        <v>778</v>
      </c>
      <c r="N58" s="339" t="s">
        <v>779</v>
      </c>
      <c r="O58" s="339" t="s">
        <v>780</v>
      </c>
      <c r="P58" s="339" t="s">
        <v>781</v>
      </c>
      <c r="Q58" s="339" t="s">
        <v>782</v>
      </c>
      <c r="R58" s="339"/>
      <c r="S58" s="339"/>
      <c r="T58" s="339" t="s">
        <v>777</v>
      </c>
      <c r="U58" s="339" t="s">
        <v>218</v>
      </c>
    </row>
    <row r="59" spans="1:21" x14ac:dyDescent="0.25">
      <c r="A59" s="341" t="s">
        <v>783</v>
      </c>
      <c r="B59" s="336" t="s">
        <v>784</v>
      </c>
      <c r="C59" s="336" t="s">
        <v>785</v>
      </c>
      <c r="D59" s="342" t="s">
        <v>786</v>
      </c>
      <c r="E59" s="336" t="s">
        <v>787</v>
      </c>
      <c r="I59" s="339" t="str">
        <f>HLOOKUP(Introduction!$G$4,nametranslations,60,FALSE)</f>
        <v>تحسين نقاط البيانات</v>
      </c>
      <c r="L59" s="339" t="s">
        <v>788</v>
      </c>
      <c r="M59" s="339" t="s">
        <v>789</v>
      </c>
      <c r="N59" s="339" t="s">
        <v>789</v>
      </c>
      <c r="O59" s="339" t="s">
        <v>789</v>
      </c>
      <c r="P59" s="339" t="s">
        <v>790</v>
      </c>
      <c r="Q59" s="339" t="s">
        <v>791</v>
      </c>
      <c r="R59" s="339"/>
      <c r="S59" s="339"/>
      <c r="T59" s="339" t="s">
        <v>788</v>
      </c>
      <c r="U59" s="339" t="s">
        <v>222</v>
      </c>
    </row>
    <row r="60" spans="1:21" x14ac:dyDescent="0.25">
      <c r="A60" s="341" t="s">
        <v>792</v>
      </c>
      <c r="B60" s="336" t="s">
        <v>793</v>
      </c>
      <c r="C60" s="336" t="s">
        <v>794</v>
      </c>
      <c r="D60" s="342" t="s">
        <v>795</v>
      </c>
      <c r="E60" s="336" t="s">
        <v>796</v>
      </c>
      <c r="I60" s="339" t="str">
        <f>HLOOKUP(Introduction!$G$4,nametranslations,61,FALSE)</f>
        <v>التقديرات الأساسية</v>
      </c>
      <c r="L60" s="339" t="s">
        <v>797</v>
      </c>
      <c r="M60" s="339" t="s">
        <v>798</v>
      </c>
      <c r="N60" s="339" t="s">
        <v>799</v>
      </c>
      <c r="O60" s="339" t="s">
        <v>798</v>
      </c>
      <c r="P60" s="339" t="s">
        <v>800</v>
      </c>
      <c r="Q60" s="339" t="s">
        <v>801</v>
      </c>
      <c r="R60" s="339"/>
      <c r="S60" s="339"/>
      <c r="T60" s="339" t="s">
        <v>797</v>
      </c>
      <c r="U60" s="339" t="s">
        <v>218</v>
      </c>
    </row>
    <row r="61" spans="1:21" x14ac:dyDescent="0.25">
      <c r="A61" s="341" t="s">
        <v>802</v>
      </c>
      <c r="B61" s="336" t="s">
        <v>803</v>
      </c>
      <c r="C61" s="336" t="s">
        <v>804</v>
      </c>
      <c r="D61" s="342" t="s">
        <v>805</v>
      </c>
      <c r="E61" s="336" t="s">
        <v>806</v>
      </c>
      <c r="I61" s="339" t="str">
        <f>HLOOKUP(Introduction!$G$4,nametranslations,62,FALSE)</f>
        <v>نقاط البيانات الأساسية</v>
      </c>
      <c r="L61" s="339" t="s">
        <v>807</v>
      </c>
      <c r="M61" s="339" t="s">
        <v>808</v>
      </c>
      <c r="N61" s="339" t="s">
        <v>809</v>
      </c>
      <c r="O61" s="339" t="s">
        <v>810</v>
      </c>
      <c r="P61" s="339" t="s">
        <v>811</v>
      </c>
      <c r="Q61" s="339" t="s">
        <v>812</v>
      </c>
      <c r="R61" s="339"/>
      <c r="S61" s="339"/>
      <c r="T61" s="339" t="s">
        <v>807</v>
      </c>
      <c r="U61" s="339" t="s">
        <v>218</v>
      </c>
    </row>
    <row r="62" spans="1:21" x14ac:dyDescent="0.25">
      <c r="A62" s="341" t="s">
        <v>813</v>
      </c>
      <c r="B62" s="336" t="s">
        <v>814</v>
      </c>
      <c r="C62" s="336" t="s">
        <v>815</v>
      </c>
      <c r="D62" s="342" t="s">
        <v>816</v>
      </c>
      <c r="E62" s="336" t="s">
        <v>817</v>
      </c>
      <c r="I62" s="339"/>
      <c r="L62" s="339" t="s">
        <v>818</v>
      </c>
      <c r="M62" s="339" t="s">
        <v>819</v>
      </c>
      <c r="N62" s="339" t="s">
        <v>820</v>
      </c>
      <c r="O62" s="339" t="s">
        <v>821</v>
      </c>
      <c r="P62" s="339" t="s">
        <v>822</v>
      </c>
      <c r="Q62" s="339" t="s">
        <v>823</v>
      </c>
      <c r="R62" s="339"/>
      <c r="S62" s="339"/>
      <c r="T62" s="339" t="s">
        <v>818</v>
      </c>
      <c r="U62" s="340" t="s">
        <v>219</v>
      </c>
    </row>
    <row r="63" spans="1:21" x14ac:dyDescent="0.25">
      <c r="A63" s="341" t="s">
        <v>824</v>
      </c>
      <c r="B63" s="336" t="s">
        <v>825</v>
      </c>
      <c r="C63" s="336" t="s">
        <v>826</v>
      </c>
      <c r="D63" s="342" t="s">
        <v>827</v>
      </c>
      <c r="E63" s="336" t="s">
        <v>828</v>
      </c>
      <c r="I63" s="339"/>
      <c r="L63" s="339" t="s">
        <v>829</v>
      </c>
      <c r="M63" s="339" t="s">
        <v>830</v>
      </c>
      <c r="N63" s="339" t="s">
        <v>831</v>
      </c>
      <c r="O63" s="339" t="s">
        <v>832</v>
      </c>
      <c r="P63" s="339" t="s">
        <v>833</v>
      </c>
      <c r="Q63" s="339" t="s">
        <v>834</v>
      </c>
      <c r="R63" s="339"/>
      <c r="S63" s="339"/>
      <c r="T63" s="339" t="s">
        <v>829</v>
      </c>
      <c r="U63" s="340" t="s">
        <v>222</v>
      </c>
    </row>
    <row r="64" spans="1:21" x14ac:dyDescent="0.25">
      <c r="A64" s="341" t="s">
        <v>835</v>
      </c>
      <c r="B64" s="336" t="s">
        <v>836</v>
      </c>
      <c r="C64" s="336" t="s">
        <v>837</v>
      </c>
      <c r="D64" s="342" t="s">
        <v>838</v>
      </c>
      <c r="E64" s="336" t="s">
        <v>839</v>
      </c>
      <c r="I64" s="339"/>
      <c r="L64" s="339" t="s">
        <v>840</v>
      </c>
      <c r="M64" s="339" t="s">
        <v>841</v>
      </c>
      <c r="N64" s="339" t="s">
        <v>842</v>
      </c>
      <c r="O64" s="339" t="s">
        <v>841</v>
      </c>
      <c r="P64" s="339" t="s">
        <v>843</v>
      </c>
      <c r="Q64" s="339" t="s">
        <v>844</v>
      </c>
      <c r="R64" s="339"/>
      <c r="S64" s="339"/>
      <c r="T64" s="339" t="s">
        <v>840</v>
      </c>
      <c r="U64" s="340" t="s">
        <v>219</v>
      </c>
    </row>
    <row r="65" spans="1:21" x14ac:dyDescent="0.25">
      <c r="A65" s="338" t="s">
        <v>845</v>
      </c>
      <c r="I65" s="339"/>
      <c r="L65" s="339" t="s">
        <v>846</v>
      </c>
      <c r="M65" s="339" t="s">
        <v>847</v>
      </c>
      <c r="N65" s="339" t="s">
        <v>848</v>
      </c>
      <c r="O65" s="339" t="s">
        <v>849</v>
      </c>
      <c r="P65" s="339" t="s">
        <v>850</v>
      </c>
      <c r="Q65" s="339" t="s">
        <v>851</v>
      </c>
      <c r="R65" s="339"/>
      <c r="S65" s="339"/>
      <c r="T65" s="339" t="s">
        <v>846</v>
      </c>
      <c r="U65" s="340" t="s">
        <v>222</v>
      </c>
    </row>
    <row r="66" spans="1:21" x14ac:dyDescent="0.25">
      <c r="A66" s="341" t="s">
        <v>191</v>
      </c>
      <c r="B66" s="336" t="s">
        <v>852</v>
      </c>
      <c r="C66" s="336" t="s">
        <v>853</v>
      </c>
      <c r="D66" s="342" t="s">
        <v>854</v>
      </c>
      <c r="E66" s="336" t="s">
        <v>855</v>
      </c>
      <c r="I66" s="339"/>
      <c r="L66" s="339" t="s">
        <v>856</v>
      </c>
      <c r="M66" s="339" t="s">
        <v>857</v>
      </c>
      <c r="N66" s="339" t="s">
        <v>858</v>
      </c>
      <c r="O66" s="339" t="s">
        <v>857</v>
      </c>
      <c r="P66" s="339" t="s">
        <v>859</v>
      </c>
      <c r="Q66" s="339" t="s">
        <v>860</v>
      </c>
      <c r="R66" s="339"/>
      <c r="S66" s="339"/>
      <c r="T66" s="339" t="s">
        <v>856</v>
      </c>
      <c r="U66" s="339" t="s">
        <v>218</v>
      </c>
    </row>
    <row r="67" spans="1:21" ht="15.75" customHeight="1" x14ac:dyDescent="0.25">
      <c r="A67" s="346" t="s">
        <v>861</v>
      </c>
      <c r="B67" s="346" t="s">
        <v>862</v>
      </c>
      <c r="C67" s="346" t="s">
        <v>863</v>
      </c>
      <c r="D67" s="347" t="s">
        <v>864</v>
      </c>
      <c r="E67" s="346" t="s">
        <v>865</v>
      </c>
      <c r="I67" s="339"/>
      <c r="L67" s="339" t="s">
        <v>866</v>
      </c>
      <c r="M67" s="339" t="s">
        <v>867</v>
      </c>
      <c r="N67" s="339" t="s">
        <v>868</v>
      </c>
      <c r="O67" s="339" t="s">
        <v>869</v>
      </c>
      <c r="P67" s="339" t="s">
        <v>870</v>
      </c>
      <c r="Q67" s="339" t="s">
        <v>871</v>
      </c>
      <c r="R67" s="339"/>
      <c r="S67" s="339"/>
      <c r="T67" s="339" t="s">
        <v>866</v>
      </c>
      <c r="U67" s="340" t="s">
        <v>218</v>
      </c>
    </row>
    <row r="68" spans="1:21" x14ac:dyDescent="0.25">
      <c r="A68" s="341" t="s">
        <v>51</v>
      </c>
      <c r="B68" s="336" t="s">
        <v>872</v>
      </c>
      <c r="C68" s="336" t="s">
        <v>873</v>
      </c>
      <c r="D68" s="342" t="s">
        <v>874</v>
      </c>
      <c r="E68" s="336" t="s">
        <v>875</v>
      </c>
      <c r="I68" s="339"/>
      <c r="L68" s="339" t="s">
        <v>876</v>
      </c>
      <c r="M68" s="339" t="s">
        <v>877</v>
      </c>
      <c r="N68" s="339" t="s">
        <v>878</v>
      </c>
      <c r="O68" s="339" t="s">
        <v>879</v>
      </c>
      <c r="P68" s="339" t="s">
        <v>880</v>
      </c>
      <c r="Q68" s="339" t="s">
        <v>881</v>
      </c>
      <c r="R68" s="339"/>
      <c r="S68" s="339"/>
      <c r="T68" s="339" t="s">
        <v>876</v>
      </c>
      <c r="U68" s="340" t="s">
        <v>219</v>
      </c>
    </row>
    <row r="69" spans="1:21" x14ac:dyDescent="0.25">
      <c r="A69" s="341" t="s">
        <v>10</v>
      </c>
      <c r="B69" s="336" t="s">
        <v>882</v>
      </c>
      <c r="C69" s="336" t="s">
        <v>883</v>
      </c>
      <c r="D69" s="342" t="s">
        <v>884</v>
      </c>
      <c r="E69" s="336" t="s">
        <v>885</v>
      </c>
      <c r="I69" s="339"/>
      <c r="L69" s="339" t="s">
        <v>886</v>
      </c>
      <c r="M69" s="339" t="s">
        <v>887</v>
      </c>
      <c r="N69" s="339" t="s">
        <v>888</v>
      </c>
      <c r="O69" s="339" t="s">
        <v>887</v>
      </c>
      <c r="P69" s="339" t="s">
        <v>889</v>
      </c>
      <c r="Q69" s="339" t="s">
        <v>890</v>
      </c>
      <c r="R69" s="339"/>
      <c r="S69" s="339"/>
      <c r="T69" s="339" t="s">
        <v>886</v>
      </c>
      <c r="U69" s="339" t="s">
        <v>218</v>
      </c>
    </row>
    <row r="70" spans="1:21" x14ac:dyDescent="0.25">
      <c r="A70" s="341" t="s">
        <v>11</v>
      </c>
      <c r="B70" s="336" t="s">
        <v>891</v>
      </c>
      <c r="C70" s="336" t="s">
        <v>892</v>
      </c>
      <c r="D70" s="342" t="s">
        <v>893</v>
      </c>
      <c r="E70" s="336" t="s">
        <v>894</v>
      </c>
      <c r="L70" s="339" t="s">
        <v>895</v>
      </c>
      <c r="M70" s="339" t="s">
        <v>896</v>
      </c>
      <c r="N70" s="339" t="s">
        <v>897</v>
      </c>
      <c r="O70" s="339" t="s">
        <v>898</v>
      </c>
      <c r="P70" s="339" t="s">
        <v>899</v>
      </c>
      <c r="Q70" s="339" t="s">
        <v>900</v>
      </c>
      <c r="R70" s="339"/>
      <c r="S70" s="339"/>
      <c r="T70" s="339" t="s">
        <v>895</v>
      </c>
      <c r="U70" s="339" t="s">
        <v>218</v>
      </c>
    </row>
    <row r="71" spans="1:21" x14ac:dyDescent="0.25">
      <c r="A71" s="336" t="s">
        <v>9</v>
      </c>
      <c r="B71" s="336" t="s">
        <v>901</v>
      </c>
      <c r="C71" s="336" t="s">
        <v>902</v>
      </c>
      <c r="D71" s="342" t="s">
        <v>903</v>
      </c>
      <c r="E71" s="336" t="s">
        <v>904</v>
      </c>
      <c r="I71" s="344" t="s">
        <v>442</v>
      </c>
      <c r="L71" s="339" t="s">
        <v>905</v>
      </c>
      <c r="M71" s="339" t="s">
        <v>906</v>
      </c>
      <c r="N71" s="339" t="s">
        <v>907</v>
      </c>
      <c r="O71" s="339" t="s">
        <v>908</v>
      </c>
      <c r="P71" s="339" t="s">
        <v>909</v>
      </c>
      <c r="Q71" s="339" t="s">
        <v>910</v>
      </c>
      <c r="R71" s="339"/>
      <c r="S71" s="339"/>
      <c r="T71" s="339" t="s">
        <v>905</v>
      </c>
      <c r="U71" s="339" t="s">
        <v>218</v>
      </c>
    </row>
    <row r="72" spans="1:21" x14ac:dyDescent="0.25">
      <c r="A72" s="336" t="s">
        <v>4</v>
      </c>
      <c r="B72" s="336" t="s">
        <v>911</v>
      </c>
      <c r="C72" s="336" t="s">
        <v>912</v>
      </c>
      <c r="D72" s="342" t="s">
        <v>913</v>
      </c>
      <c r="E72" s="336" t="s">
        <v>914</v>
      </c>
      <c r="H72" s="339">
        <v>39</v>
      </c>
      <c r="I72" s="339" t="str">
        <f>HLOOKUP(Introduction!$G$4,nametranslations,H72,FALSE)</f>
        <v>الماء: المجموع</v>
      </c>
      <c r="L72" s="339" t="s">
        <v>915</v>
      </c>
      <c r="M72" s="339" t="s">
        <v>916</v>
      </c>
      <c r="N72" s="339" t="s">
        <v>917</v>
      </c>
      <c r="O72" s="339" t="s">
        <v>916</v>
      </c>
      <c r="P72" s="339" t="s">
        <v>918</v>
      </c>
      <c r="Q72" s="339" t="s">
        <v>919</v>
      </c>
      <c r="R72" s="339"/>
      <c r="S72" s="339"/>
      <c r="T72" s="339" t="s">
        <v>915</v>
      </c>
      <c r="U72" s="339" t="s">
        <v>218</v>
      </c>
    </row>
    <row r="73" spans="1:21" x14ac:dyDescent="0.25">
      <c r="A73" s="336" t="s">
        <v>8</v>
      </c>
      <c r="B73" s="336" t="s">
        <v>920</v>
      </c>
      <c r="C73" s="336" t="s">
        <v>921</v>
      </c>
      <c r="D73" s="342" t="s">
        <v>922</v>
      </c>
      <c r="E73" s="336" t="s">
        <v>923</v>
      </c>
      <c r="H73" s="339">
        <v>40</v>
      </c>
      <c r="I73" s="339" t="str">
        <f>HLOOKUP(Introduction!$G$4,nametranslations,H73,FALSE)</f>
        <v>المياه: حضرية</v>
      </c>
      <c r="L73" s="339" t="s">
        <v>924</v>
      </c>
      <c r="M73" s="339" t="s">
        <v>925</v>
      </c>
      <c r="N73" s="339" t="s">
        <v>926</v>
      </c>
      <c r="O73" s="339" t="s">
        <v>927</v>
      </c>
      <c r="P73" s="339" t="s">
        <v>928</v>
      </c>
      <c r="Q73" s="339" t="s">
        <v>929</v>
      </c>
      <c r="R73" s="339"/>
      <c r="S73" s="339"/>
      <c r="T73" s="339" t="s">
        <v>924</v>
      </c>
      <c r="U73" s="339" t="s">
        <v>218</v>
      </c>
    </row>
    <row r="74" spans="1:21" x14ac:dyDescent="0.25">
      <c r="A74" s="341" t="s">
        <v>25</v>
      </c>
      <c r="B74" s="341" t="s">
        <v>930</v>
      </c>
      <c r="C74" s="341" t="s">
        <v>931</v>
      </c>
      <c r="D74" s="342" t="s">
        <v>932</v>
      </c>
      <c r="E74" s="341" t="s">
        <v>933</v>
      </c>
      <c r="H74" s="339">
        <v>41</v>
      </c>
      <c r="I74" s="339" t="str">
        <f>HLOOKUP(Introduction!$G$4,nametranslations,H74,FALSE)</f>
        <v>المياه: ريفية</v>
      </c>
      <c r="L74" s="339" t="s">
        <v>934</v>
      </c>
      <c r="M74" s="339" t="s">
        <v>935</v>
      </c>
      <c r="N74" s="339" t="s">
        <v>935</v>
      </c>
      <c r="O74" s="339" t="s">
        <v>936</v>
      </c>
      <c r="P74" s="339" t="s">
        <v>937</v>
      </c>
      <c r="Q74" s="339" t="s">
        <v>938</v>
      </c>
      <c r="R74" s="339"/>
      <c r="S74" s="339"/>
      <c r="T74" s="339" t="s">
        <v>934</v>
      </c>
      <c r="U74" s="340" t="s">
        <v>220</v>
      </c>
    </row>
    <row r="75" spans="1:21" x14ac:dyDescent="0.25">
      <c r="A75" s="336" t="s">
        <v>19</v>
      </c>
      <c r="B75" s="336" t="s">
        <v>939</v>
      </c>
      <c r="C75" s="336" t="s">
        <v>940</v>
      </c>
      <c r="D75" s="342" t="s">
        <v>941</v>
      </c>
      <c r="E75" s="336" t="s">
        <v>942</v>
      </c>
      <c r="H75" s="339">
        <v>42</v>
      </c>
      <c r="I75" s="339" t="str">
        <f>HLOOKUP(Introduction!$G$4,nametranslations,H75,FALSE)</f>
        <v>الماء: المرحلة الابتدائية</v>
      </c>
      <c r="L75" s="339" t="s">
        <v>943</v>
      </c>
      <c r="M75" s="339" t="s">
        <v>944</v>
      </c>
      <c r="N75" s="339" t="s">
        <v>945</v>
      </c>
      <c r="O75" s="339" t="s">
        <v>946</v>
      </c>
      <c r="P75" s="339" t="s">
        <v>947</v>
      </c>
      <c r="Q75" s="339" t="s">
        <v>948</v>
      </c>
      <c r="R75" s="339"/>
      <c r="S75" s="339"/>
      <c r="T75" s="339" t="s">
        <v>943</v>
      </c>
      <c r="U75" s="339" t="s">
        <v>218</v>
      </c>
    </row>
    <row r="76" spans="1:21" x14ac:dyDescent="0.25">
      <c r="A76" s="336" t="s">
        <v>146</v>
      </c>
      <c r="B76" s="336" t="s">
        <v>949</v>
      </c>
      <c r="C76" s="336" t="s">
        <v>950</v>
      </c>
      <c r="D76" s="342" t="s">
        <v>951</v>
      </c>
      <c r="E76" s="336" t="s">
        <v>952</v>
      </c>
      <c r="H76" s="339">
        <v>43</v>
      </c>
      <c r="I76" s="339" t="str">
        <f>HLOOKUP(Introduction!$G$4,nametranslations,H76,FALSE)</f>
        <v>الماء: أساسي</v>
      </c>
      <c r="L76" s="339" t="s">
        <v>953</v>
      </c>
      <c r="M76" s="339" t="s">
        <v>954</v>
      </c>
      <c r="N76" s="339" t="s">
        <v>955</v>
      </c>
      <c r="O76" s="339" t="s">
        <v>956</v>
      </c>
      <c r="P76" s="339" t="s">
        <v>957</v>
      </c>
      <c r="Q76" s="339" t="s">
        <v>958</v>
      </c>
      <c r="R76" s="339"/>
      <c r="S76" s="339"/>
      <c r="T76" s="339" t="s">
        <v>953</v>
      </c>
      <c r="U76" s="339" t="s">
        <v>218</v>
      </c>
    </row>
    <row r="77" spans="1:21" x14ac:dyDescent="0.25">
      <c r="A77" s="336" t="s">
        <v>147</v>
      </c>
      <c r="B77" s="346" t="s">
        <v>959</v>
      </c>
      <c r="C77" s="336" t="s">
        <v>960</v>
      </c>
      <c r="D77" s="342" t="s">
        <v>505</v>
      </c>
      <c r="E77" s="336" t="s">
        <v>961</v>
      </c>
      <c r="H77" s="339">
        <v>44</v>
      </c>
      <c r="I77" s="339" t="str">
        <f>HLOOKUP(Introduction!$G$4,nametranslations,H77,FALSE)</f>
        <v>الماء: ثانوي</v>
      </c>
      <c r="L77" s="339" t="s">
        <v>962</v>
      </c>
      <c r="M77" s="339" t="s">
        <v>963</v>
      </c>
      <c r="N77" s="339" t="s">
        <v>963</v>
      </c>
      <c r="O77" s="339" t="s">
        <v>964</v>
      </c>
      <c r="P77" s="339" t="s">
        <v>965</v>
      </c>
      <c r="Q77" s="339" t="s">
        <v>966</v>
      </c>
      <c r="R77" s="339"/>
      <c r="S77" s="339"/>
      <c r="T77" s="339" t="s">
        <v>962</v>
      </c>
      <c r="U77" s="340" t="s">
        <v>220</v>
      </c>
    </row>
    <row r="78" spans="1:21" x14ac:dyDescent="0.25">
      <c r="A78" s="336" t="s">
        <v>35</v>
      </c>
      <c r="B78" s="341" t="s">
        <v>512</v>
      </c>
      <c r="C78" s="336" t="s">
        <v>513</v>
      </c>
      <c r="D78" s="342" t="s">
        <v>514</v>
      </c>
      <c r="E78" s="336" t="s">
        <v>515</v>
      </c>
      <c r="H78" s="339">
        <v>45</v>
      </c>
      <c r="I78" s="339" t="str">
        <f>HLOOKUP(Introduction!$G$4,nametranslations,H78,FALSE)</f>
        <v>الصرف الصحي: الإجمالي</v>
      </c>
      <c r="L78" s="339" t="s">
        <v>967</v>
      </c>
      <c r="M78" s="339" t="s">
        <v>968</v>
      </c>
      <c r="N78" s="339" t="s">
        <v>969</v>
      </c>
      <c r="O78" s="339" t="s">
        <v>970</v>
      </c>
      <c r="P78" s="339" t="s">
        <v>971</v>
      </c>
      <c r="Q78" s="339" t="s">
        <v>972</v>
      </c>
      <c r="R78" s="339"/>
      <c r="S78" s="339"/>
      <c r="T78" s="339" t="s">
        <v>967</v>
      </c>
      <c r="U78" s="339" t="s">
        <v>218</v>
      </c>
    </row>
    <row r="79" spans="1:21" ht="39.6" x14ac:dyDescent="0.25">
      <c r="A79" s="346" t="s">
        <v>973</v>
      </c>
      <c r="B79" s="346" t="s">
        <v>974</v>
      </c>
      <c r="C79" s="346" t="s">
        <v>975</v>
      </c>
      <c r="D79" s="342" t="s">
        <v>976</v>
      </c>
      <c r="E79" s="346" t="s">
        <v>977</v>
      </c>
      <c r="H79" s="339">
        <v>46</v>
      </c>
      <c r="I79" s="339" t="str">
        <f>HLOOKUP(Introduction!$G$4,nametranslations,H79,FALSE)</f>
        <v>الصرف الصحي: حضري</v>
      </c>
      <c r="L79" s="339" t="s">
        <v>978</v>
      </c>
      <c r="M79" s="339" t="s">
        <v>979</v>
      </c>
      <c r="N79" s="339" t="s">
        <v>980</v>
      </c>
      <c r="O79" s="339" t="s">
        <v>979</v>
      </c>
      <c r="P79" s="339" t="s">
        <v>981</v>
      </c>
      <c r="Q79" s="339" t="s">
        <v>982</v>
      </c>
      <c r="R79" s="339"/>
      <c r="S79" s="339"/>
      <c r="T79" s="339" t="s">
        <v>978</v>
      </c>
      <c r="U79" s="339" t="s">
        <v>218</v>
      </c>
    </row>
    <row r="80" spans="1:21" x14ac:dyDescent="0.25">
      <c r="A80" s="336" t="s">
        <v>127</v>
      </c>
      <c r="B80" s="341" t="s">
        <v>983</v>
      </c>
      <c r="C80" s="336" t="s">
        <v>984</v>
      </c>
      <c r="D80" s="342" t="s">
        <v>985</v>
      </c>
      <c r="E80" s="336" t="s">
        <v>986</v>
      </c>
      <c r="H80" s="339">
        <v>47</v>
      </c>
      <c r="I80" s="339" t="str">
        <f>HLOOKUP(Introduction!$G$4,nametranslations,H80,FALSE)</f>
        <v>الصرف الصحي: ريفي</v>
      </c>
      <c r="L80" s="339" t="s">
        <v>987</v>
      </c>
      <c r="M80" s="339" t="s">
        <v>988</v>
      </c>
      <c r="N80" s="339" t="s">
        <v>989</v>
      </c>
      <c r="O80" s="339" t="s">
        <v>988</v>
      </c>
      <c r="P80" s="339" t="s">
        <v>990</v>
      </c>
      <c r="Q80" s="339" t="s">
        <v>991</v>
      </c>
      <c r="R80" s="339"/>
      <c r="S80" s="339"/>
      <c r="T80" s="339" t="s">
        <v>987</v>
      </c>
      <c r="U80" s="339" t="s">
        <v>218</v>
      </c>
    </row>
    <row r="81" spans="1:21" ht="39.6" x14ac:dyDescent="0.25">
      <c r="A81" s="336" t="s">
        <v>992</v>
      </c>
      <c r="B81" s="346" t="s">
        <v>993</v>
      </c>
      <c r="C81" s="346" t="s">
        <v>994</v>
      </c>
      <c r="D81" s="342" t="s">
        <v>995</v>
      </c>
      <c r="E81" s="346" t="s">
        <v>996</v>
      </c>
      <c r="H81" s="339">
        <v>48</v>
      </c>
      <c r="I81" s="339" t="str">
        <f>HLOOKUP(Introduction!$G$4,nametranslations,H81,FALSE)</f>
        <v>الصرف الصحي: المرحلة الابتدائية</v>
      </c>
      <c r="L81" s="339" t="s">
        <v>997</v>
      </c>
      <c r="M81" s="339" t="s">
        <v>998</v>
      </c>
      <c r="N81" s="339" t="s">
        <v>998</v>
      </c>
      <c r="O81" s="339" t="s">
        <v>998</v>
      </c>
      <c r="P81" s="339" t="s">
        <v>999</v>
      </c>
      <c r="Q81" s="339" t="s">
        <v>1000</v>
      </c>
      <c r="R81" s="339"/>
      <c r="S81" s="339"/>
      <c r="T81" s="339" t="s">
        <v>997</v>
      </c>
      <c r="U81" s="339" t="s">
        <v>218</v>
      </c>
    </row>
    <row r="82" spans="1:21" x14ac:dyDescent="0.25">
      <c r="A82" s="338" t="s">
        <v>1001</v>
      </c>
      <c r="H82" s="339">
        <v>49</v>
      </c>
      <c r="I82" s="339" t="str">
        <f>HLOOKUP(Introduction!$G$4,nametranslations,H82,FALSE)</f>
        <v>الصرف الصحي: أساسي</v>
      </c>
      <c r="L82" s="339" t="s">
        <v>1002</v>
      </c>
      <c r="M82" s="339" t="s">
        <v>1003</v>
      </c>
      <c r="N82" s="339" t="s">
        <v>1003</v>
      </c>
      <c r="O82" s="339" t="s">
        <v>1003</v>
      </c>
      <c r="P82" s="339" t="s">
        <v>1004</v>
      </c>
      <c r="Q82" s="339" t="s">
        <v>1005</v>
      </c>
      <c r="R82" s="339"/>
      <c r="S82" s="339"/>
      <c r="T82" s="339" t="s">
        <v>1002</v>
      </c>
      <c r="U82" s="339" t="s">
        <v>218</v>
      </c>
    </row>
    <row r="83" spans="1:21" x14ac:dyDescent="0.25">
      <c r="A83" s="336" t="s">
        <v>1006</v>
      </c>
      <c r="B83" s="341" t="s">
        <v>1007</v>
      </c>
      <c r="C83" s="341" t="s">
        <v>1008</v>
      </c>
      <c r="D83" s="341" t="s">
        <v>1009</v>
      </c>
      <c r="E83" s="341" t="s">
        <v>1010</v>
      </c>
      <c r="H83" s="339">
        <v>50</v>
      </c>
      <c r="I83" s="339" t="str">
        <f>HLOOKUP(Introduction!$G$4,nametranslations,H83,FALSE)</f>
        <v>الصرف الصحي: ثانوي</v>
      </c>
      <c r="L83" s="339" t="s">
        <v>1011</v>
      </c>
      <c r="M83" s="339" t="s">
        <v>1012</v>
      </c>
      <c r="N83" s="339" t="s">
        <v>1013</v>
      </c>
      <c r="O83" s="339" t="s">
        <v>1012</v>
      </c>
      <c r="P83" s="339" t="s">
        <v>1014</v>
      </c>
      <c r="Q83" s="339" t="s">
        <v>1015</v>
      </c>
      <c r="R83" s="339"/>
      <c r="S83" s="339"/>
      <c r="T83" s="339" t="s">
        <v>1011</v>
      </c>
      <c r="U83" s="340" t="s">
        <v>220</v>
      </c>
    </row>
    <row r="84" spans="1:21" x14ac:dyDescent="0.25">
      <c r="A84" s="336" t="s">
        <v>36</v>
      </c>
      <c r="B84" s="341" t="s">
        <v>1016</v>
      </c>
      <c r="C84" s="341" t="s">
        <v>1017</v>
      </c>
      <c r="D84" s="341" t="s">
        <v>1018</v>
      </c>
      <c r="E84" s="341" t="s">
        <v>1019</v>
      </c>
      <c r="H84" s="339">
        <v>51</v>
      </c>
      <c r="I84" s="339" t="str">
        <f>HLOOKUP(Introduction!$G$4,nametranslations,H84,FALSE)</f>
        <v>النظافة: المجموع</v>
      </c>
      <c r="L84" s="339" t="s">
        <v>1020</v>
      </c>
      <c r="M84" s="339" t="s">
        <v>1021</v>
      </c>
      <c r="N84" s="339" t="s">
        <v>1021</v>
      </c>
      <c r="O84" s="339" t="s">
        <v>1022</v>
      </c>
      <c r="P84" s="339" t="s">
        <v>1023</v>
      </c>
      <c r="Q84" s="339" t="s">
        <v>1024</v>
      </c>
      <c r="R84" s="339"/>
      <c r="S84" s="339"/>
      <c r="T84" s="339" t="s">
        <v>1020</v>
      </c>
      <c r="U84" s="340" t="s">
        <v>220</v>
      </c>
    </row>
    <row r="85" spans="1:21" x14ac:dyDescent="0.25">
      <c r="A85" s="336" t="s">
        <v>1025</v>
      </c>
      <c r="B85" s="336" t="s">
        <v>1026</v>
      </c>
      <c r="C85" s="336" t="s">
        <v>1027</v>
      </c>
      <c r="D85" s="336" t="s">
        <v>1028</v>
      </c>
      <c r="E85" s="336" t="s">
        <v>875</v>
      </c>
      <c r="H85" s="339">
        <v>52</v>
      </c>
      <c r="I85" s="339" t="str">
        <f>HLOOKUP(Introduction!$G$4,nametranslations,H85,FALSE)</f>
        <v>النظافة: حضري</v>
      </c>
      <c r="L85" s="339" t="s">
        <v>1029</v>
      </c>
      <c r="M85" s="339" t="s">
        <v>1030</v>
      </c>
      <c r="N85" s="339" t="s">
        <v>1031</v>
      </c>
      <c r="O85" s="339" t="s">
        <v>1030</v>
      </c>
      <c r="P85" s="339" t="s">
        <v>1032</v>
      </c>
      <c r="Q85" s="339" t="s">
        <v>1033</v>
      </c>
      <c r="R85" s="339"/>
      <c r="S85" s="339"/>
      <c r="T85" s="339" t="s">
        <v>1029</v>
      </c>
      <c r="U85" s="339" t="s">
        <v>218</v>
      </c>
    </row>
    <row r="86" spans="1:21" x14ac:dyDescent="0.25">
      <c r="A86" s="336" t="s">
        <v>14</v>
      </c>
      <c r="B86" s="336" t="s">
        <v>423</v>
      </c>
      <c r="C86" s="336" t="s">
        <v>424</v>
      </c>
      <c r="D86" s="336" t="s">
        <v>425</v>
      </c>
      <c r="E86" s="336" t="s">
        <v>426</v>
      </c>
      <c r="H86" s="339">
        <v>53</v>
      </c>
      <c r="I86" s="339" t="str">
        <f>HLOOKUP(Introduction!$G$4,nametranslations,H86,FALSE)</f>
        <v>النظافة: ريفية</v>
      </c>
      <c r="L86" s="339" t="s">
        <v>1034</v>
      </c>
      <c r="M86" s="339" t="s">
        <v>1035</v>
      </c>
      <c r="N86" s="339" t="s">
        <v>1036</v>
      </c>
      <c r="O86" s="339" t="s">
        <v>1035</v>
      </c>
      <c r="P86" s="339" t="s">
        <v>1037</v>
      </c>
      <c r="Q86" s="339" t="s">
        <v>1038</v>
      </c>
      <c r="R86" s="339"/>
      <c r="S86" s="339"/>
      <c r="T86" s="339" t="s">
        <v>1034</v>
      </c>
      <c r="U86" s="339" t="s">
        <v>220</v>
      </c>
    </row>
    <row r="87" spans="1:21" x14ac:dyDescent="0.25">
      <c r="A87" s="336" t="s">
        <v>15</v>
      </c>
      <c r="B87" s="336" t="s">
        <v>431</v>
      </c>
      <c r="C87" s="336" t="s">
        <v>432</v>
      </c>
      <c r="D87" s="336" t="s">
        <v>433</v>
      </c>
      <c r="E87" s="336" t="s">
        <v>1039</v>
      </c>
      <c r="H87" s="339">
        <v>54</v>
      </c>
      <c r="I87" s="339" t="str">
        <f>HLOOKUP(Introduction!$G$4,nametranslations,H87,FALSE)</f>
        <v>النظافة: ما قبل الابتدائي</v>
      </c>
      <c r="L87" s="339" t="s">
        <v>1040</v>
      </c>
      <c r="M87" s="339" t="s">
        <v>1041</v>
      </c>
      <c r="N87" s="339" t="s">
        <v>1042</v>
      </c>
      <c r="O87" s="339" t="s">
        <v>1043</v>
      </c>
      <c r="P87" s="339" t="s">
        <v>1044</v>
      </c>
      <c r="Q87" s="339" t="s">
        <v>1045</v>
      </c>
      <c r="R87" s="339"/>
      <c r="S87" s="339"/>
      <c r="T87" s="339" t="s">
        <v>1040</v>
      </c>
      <c r="U87" s="340" t="s">
        <v>220</v>
      </c>
    </row>
    <row r="88" spans="1:21" x14ac:dyDescent="0.25">
      <c r="A88" s="336" t="s">
        <v>6</v>
      </c>
      <c r="B88" s="341" t="s">
        <v>1046</v>
      </c>
      <c r="C88" s="341" t="s">
        <v>1047</v>
      </c>
      <c r="D88" s="341" t="s">
        <v>1048</v>
      </c>
      <c r="E88" s="341" t="s">
        <v>1049</v>
      </c>
      <c r="H88" s="339">
        <v>55</v>
      </c>
      <c r="I88" s="339" t="str">
        <f>HLOOKUP(Introduction!$G$4,nametranslations,H88,FALSE)</f>
        <v>النظافة: أولية</v>
      </c>
      <c r="L88" s="339" t="s">
        <v>1050</v>
      </c>
      <c r="M88" s="339" t="s">
        <v>1051</v>
      </c>
      <c r="N88" s="339" t="s">
        <v>1052</v>
      </c>
      <c r="O88" s="339" t="s">
        <v>1053</v>
      </c>
      <c r="P88" s="339" t="s">
        <v>1054</v>
      </c>
      <c r="Q88" s="339" t="s">
        <v>1055</v>
      </c>
      <c r="R88" s="339"/>
      <c r="S88" s="339"/>
      <c r="T88" s="339" t="s">
        <v>1050</v>
      </c>
      <c r="U88" s="339" t="s">
        <v>220</v>
      </c>
    </row>
    <row r="89" spans="1:21" x14ac:dyDescent="0.25">
      <c r="A89" s="336" t="s">
        <v>5</v>
      </c>
      <c r="B89" s="341" t="s">
        <v>1056</v>
      </c>
      <c r="C89" s="341" t="s">
        <v>1057</v>
      </c>
      <c r="D89" s="341" t="s">
        <v>1058</v>
      </c>
      <c r="E89" s="341" t="s">
        <v>1059</v>
      </c>
      <c r="H89" s="339">
        <v>56</v>
      </c>
      <c r="I89" s="339" t="str">
        <f>HLOOKUP(Introduction!$G$4,nametranslations,H89,FALSE)</f>
        <v>النظافة: ثانوية</v>
      </c>
      <c r="L89" s="339" t="s">
        <v>1060</v>
      </c>
      <c r="M89" s="339" t="s">
        <v>1061</v>
      </c>
      <c r="N89" s="339" t="s">
        <v>1062</v>
      </c>
      <c r="O89" s="339" t="s">
        <v>1063</v>
      </c>
      <c r="P89" s="339" t="s">
        <v>1064</v>
      </c>
      <c r="Q89" s="339" t="s">
        <v>1065</v>
      </c>
      <c r="R89" s="339"/>
      <c r="S89" s="339"/>
      <c r="T89" s="339" t="s">
        <v>1060</v>
      </c>
      <c r="U89" s="339" t="s">
        <v>218</v>
      </c>
    </row>
    <row r="90" spans="1:21" x14ac:dyDescent="0.25">
      <c r="A90" s="336" t="s">
        <v>21</v>
      </c>
      <c r="B90" s="336" t="s">
        <v>1066</v>
      </c>
      <c r="C90" s="336" t="s">
        <v>1067</v>
      </c>
      <c r="D90" s="336" t="s">
        <v>1068</v>
      </c>
      <c r="E90" s="336" t="s">
        <v>1069</v>
      </c>
      <c r="H90" s="339"/>
      <c r="I90" s="339"/>
      <c r="L90" s="339" t="s">
        <v>1070</v>
      </c>
      <c r="M90" s="339" t="s">
        <v>1071</v>
      </c>
      <c r="N90" s="339" t="s">
        <v>1072</v>
      </c>
      <c r="O90" s="339" t="s">
        <v>1073</v>
      </c>
      <c r="P90" s="339" t="s">
        <v>1074</v>
      </c>
      <c r="Q90" s="339" t="s">
        <v>1075</v>
      </c>
      <c r="R90" s="339"/>
      <c r="S90" s="339"/>
      <c r="T90" s="339" t="s">
        <v>1070</v>
      </c>
      <c r="U90" s="339" t="s">
        <v>218</v>
      </c>
    </row>
    <row r="91" spans="1:21" x14ac:dyDescent="0.25">
      <c r="A91" s="336" t="s">
        <v>28</v>
      </c>
      <c r="B91" s="336" t="s">
        <v>1076</v>
      </c>
      <c r="C91" s="336" t="s">
        <v>1077</v>
      </c>
      <c r="D91" s="336" t="s">
        <v>1078</v>
      </c>
      <c r="E91" s="336" t="s">
        <v>1079</v>
      </c>
      <c r="I91" s="339"/>
      <c r="L91" s="339" t="s">
        <v>1080</v>
      </c>
      <c r="M91" s="339" t="s">
        <v>1081</v>
      </c>
      <c r="N91" s="339" t="s">
        <v>1081</v>
      </c>
      <c r="O91" s="339" t="s">
        <v>1081</v>
      </c>
      <c r="P91" s="339" t="s">
        <v>1082</v>
      </c>
      <c r="Q91" s="339" t="s">
        <v>1083</v>
      </c>
      <c r="R91" s="339"/>
      <c r="S91" s="339"/>
      <c r="T91" s="339" t="s">
        <v>1080</v>
      </c>
      <c r="U91" s="340" t="s">
        <v>219</v>
      </c>
    </row>
    <row r="92" spans="1:21" x14ac:dyDescent="0.25">
      <c r="A92" s="336" t="s">
        <v>111</v>
      </c>
      <c r="B92" s="341" t="s">
        <v>1084</v>
      </c>
      <c r="C92" s="341" t="s">
        <v>1085</v>
      </c>
      <c r="D92" s="341" t="s">
        <v>1086</v>
      </c>
      <c r="E92" s="341" t="s">
        <v>1087</v>
      </c>
      <c r="I92" s="339"/>
      <c r="L92" s="339" t="s">
        <v>1088</v>
      </c>
      <c r="M92" s="339" t="s">
        <v>1089</v>
      </c>
      <c r="N92" s="339" t="s">
        <v>1090</v>
      </c>
      <c r="O92" s="339" t="s">
        <v>1091</v>
      </c>
      <c r="P92" s="339" t="s">
        <v>1092</v>
      </c>
      <c r="Q92" s="339" t="s">
        <v>1093</v>
      </c>
      <c r="R92" s="339"/>
      <c r="S92" s="339"/>
      <c r="T92" s="339" t="s">
        <v>1088</v>
      </c>
      <c r="U92" s="340" t="s">
        <v>220</v>
      </c>
    </row>
    <row r="93" spans="1:21" x14ac:dyDescent="0.25">
      <c r="A93" s="336" t="s">
        <v>110</v>
      </c>
      <c r="B93" s="341" t="s">
        <v>1094</v>
      </c>
      <c r="C93" s="341" t="s">
        <v>1095</v>
      </c>
      <c r="D93" s="341" t="s">
        <v>1096</v>
      </c>
      <c r="E93" s="341" t="s">
        <v>1097</v>
      </c>
      <c r="I93" s="339"/>
      <c r="L93" s="339" t="s">
        <v>1098</v>
      </c>
      <c r="M93" s="339" t="s">
        <v>1099</v>
      </c>
      <c r="N93" s="339" t="s">
        <v>1099</v>
      </c>
      <c r="O93" s="339" t="s">
        <v>1099</v>
      </c>
      <c r="P93" s="339" t="s">
        <v>1100</v>
      </c>
      <c r="Q93" s="339" t="s">
        <v>1101</v>
      </c>
      <c r="R93" s="339"/>
      <c r="S93" s="339"/>
      <c r="T93" s="339" t="s">
        <v>1098</v>
      </c>
      <c r="U93" s="339" t="s">
        <v>218</v>
      </c>
    </row>
    <row r="94" spans="1:21" x14ac:dyDescent="0.25">
      <c r="A94" s="336" t="s">
        <v>1102</v>
      </c>
      <c r="B94" s="341" t="s">
        <v>1102</v>
      </c>
      <c r="C94" s="341" t="s">
        <v>1102</v>
      </c>
      <c r="D94" s="341" t="s">
        <v>1103</v>
      </c>
      <c r="E94" s="341" t="s">
        <v>1102</v>
      </c>
      <c r="I94" s="339"/>
      <c r="L94" s="339" t="s">
        <v>1104</v>
      </c>
      <c r="M94" s="339" t="s">
        <v>1105</v>
      </c>
      <c r="N94" s="339" t="s">
        <v>1105</v>
      </c>
      <c r="O94" s="339" t="s">
        <v>1105</v>
      </c>
      <c r="P94" s="339" t="s">
        <v>1106</v>
      </c>
      <c r="Q94" s="339" t="s">
        <v>1107</v>
      </c>
      <c r="R94" s="339"/>
      <c r="S94" s="339"/>
      <c r="T94" s="339" t="s">
        <v>1104</v>
      </c>
      <c r="U94" s="339" t="s">
        <v>218</v>
      </c>
    </row>
    <row r="95" spans="1:21" x14ac:dyDescent="0.25">
      <c r="A95" s="341" t="s">
        <v>1108</v>
      </c>
      <c r="B95" s="341" t="s">
        <v>1109</v>
      </c>
      <c r="C95" s="341" t="s">
        <v>1110</v>
      </c>
      <c r="D95" s="341" t="s">
        <v>1111</v>
      </c>
      <c r="E95" s="341" t="s">
        <v>1112</v>
      </c>
      <c r="I95" s="339"/>
      <c r="L95" s="339" t="s">
        <v>1113</v>
      </c>
      <c r="M95" s="339" t="s">
        <v>1114</v>
      </c>
      <c r="N95" s="339" t="s">
        <v>1115</v>
      </c>
      <c r="O95" s="339" t="s">
        <v>1116</v>
      </c>
      <c r="P95" s="339" t="s">
        <v>1117</v>
      </c>
      <c r="Q95" s="339" t="s">
        <v>1118</v>
      </c>
      <c r="R95" s="339"/>
      <c r="S95" s="339"/>
      <c r="T95" s="339" t="s">
        <v>1113</v>
      </c>
      <c r="U95" s="339" t="s">
        <v>218</v>
      </c>
    </row>
    <row r="96" spans="1:21" x14ac:dyDescent="0.25">
      <c r="A96" s="336" t="s">
        <v>1119</v>
      </c>
      <c r="B96" s="341" t="s">
        <v>1120</v>
      </c>
      <c r="C96" s="341" t="s">
        <v>1121</v>
      </c>
      <c r="D96" s="341" t="s">
        <v>1122</v>
      </c>
      <c r="E96" s="341" t="s">
        <v>1123</v>
      </c>
      <c r="I96" s="339"/>
      <c r="L96" s="339" t="s">
        <v>1124</v>
      </c>
      <c r="M96" s="339" t="s">
        <v>1125</v>
      </c>
      <c r="N96" s="339" t="s">
        <v>1126</v>
      </c>
      <c r="O96" s="339" t="s">
        <v>1127</v>
      </c>
      <c r="P96" s="339" t="s">
        <v>1128</v>
      </c>
      <c r="Q96" s="339" t="s">
        <v>1129</v>
      </c>
      <c r="R96" s="339"/>
      <c r="S96" s="339"/>
      <c r="T96" s="339" t="s">
        <v>1124</v>
      </c>
      <c r="U96" s="339" t="s">
        <v>218</v>
      </c>
    </row>
    <row r="97" spans="1:21" x14ac:dyDescent="0.25">
      <c r="A97" s="341" t="s">
        <v>149</v>
      </c>
      <c r="B97" s="341" t="s">
        <v>1130</v>
      </c>
      <c r="C97" s="341" t="s">
        <v>1131</v>
      </c>
      <c r="D97" s="341" t="s">
        <v>1132</v>
      </c>
      <c r="E97" s="341" t="s">
        <v>1133</v>
      </c>
      <c r="I97" s="339"/>
      <c r="L97" s="339" t="s">
        <v>1134</v>
      </c>
      <c r="M97" s="339" t="s">
        <v>1135</v>
      </c>
      <c r="N97" s="339" t="s">
        <v>1135</v>
      </c>
      <c r="O97" s="339" t="s">
        <v>1135</v>
      </c>
      <c r="P97" s="339" t="s">
        <v>1136</v>
      </c>
      <c r="Q97" s="339" t="s">
        <v>1137</v>
      </c>
      <c r="R97" s="339"/>
      <c r="S97" s="339"/>
      <c r="T97" s="339" t="s">
        <v>1134</v>
      </c>
      <c r="U97" s="340" t="s">
        <v>219</v>
      </c>
    </row>
    <row r="98" spans="1:21" x14ac:dyDescent="0.25">
      <c r="A98" s="336" t="s">
        <v>1138</v>
      </c>
      <c r="B98" s="341" t="s">
        <v>1139</v>
      </c>
      <c r="C98" s="341" t="s">
        <v>1140</v>
      </c>
      <c r="D98" s="341" t="s">
        <v>1141</v>
      </c>
      <c r="E98" s="341" t="s">
        <v>1142</v>
      </c>
      <c r="I98" s="339"/>
      <c r="L98" s="339" t="s">
        <v>1143</v>
      </c>
      <c r="M98" s="339" t="s">
        <v>1144</v>
      </c>
      <c r="N98" s="339" t="s">
        <v>1145</v>
      </c>
      <c r="O98" s="339" t="s">
        <v>1146</v>
      </c>
      <c r="P98" s="339" t="s">
        <v>1147</v>
      </c>
      <c r="Q98" s="339" t="s">
        <v>1148</v>
      </c>
      <c r="R98" s="339"/>
      <c r="S98" s="339"/>
      <c r="T98" s="339" t="s">
        <v>1143</v>
      </c>
      <c r="U98" s="339" t="s">
        <v>218</v>
      </c>
    </row>
    <row r="99" spans="1:21" x14ac:dyDescent="0.25">
      <c r="A99" s="341" t="s">
        <v>1149</v>
      </c>
      <c r="B99" s="341" t="s">
        <v>1149</v>
      </c>
      <c r="C99" s="341" t="s">
        <v>1149</v>
      </c>
      <c r="D99" s="341" t="s">
        <v>1150</v>
      </c>
      <c r="E99" s="341" t="s">
        <v>1151</v>
      </c>
      <c r="I99" s="339"/>
      <c r="L99" s="339" t="s">
        <v>1152</v>
      </c>
      <c r="M99" s="339" t="s">
        <v>1153</v>
      </c>
      <c r="N99" s="339" t="s">
        <v>1154</v>
      </c>
      <c r="O99" s="339" t="s">
        <v>1155</v>
      </c>
      <c r="P99" s="339" t="s">
        <v>1156</v>
      </c>
      <c r="Q99" s="339" t="s">
        <v>1157</v>
      </c>
      <c r="R99" s="339"/>
      <c r="S99" s="339"/>
      <c r="T99" s="339" t="s">
        <v>1152</v>
      </c>
      <c r="U99" s="339" t="s">
        <v>220</v>
      </c>
    </row>
    <row r="100" spans="1:21" x14ac:dyDescent="0.25">
      <c r="A100" s="338" t="s">
        <v>1158</v>
      </c>
      <c r="I100" s="339"/>
      <c r="L100" s="339" t="s">
        <v>1159</v>
      </c>
      <c r="M100" s="339" t="s">
        <v>1160</v>
      </c>
      <c r="N100" s="339" t="s">
        <v>1161</v>
      </c>
      <c r="O100" s="339" t="s">
        <v>1162</v>
      </c>
      <c r="P100" s="339" t="s">
        <v>1163</v>
      </c>
      <c r="Q100" s="339" t="s">
        <v>1164</v>
      </c>
      <c r="R100" s="339"/>
      <c r="S100" s="339"/>
      <c r="T100" s="339" t="s">
        <v>1159</v>
      </c>
      <c r="U100" s="339" t="s">
        <v>218</v>
      </c>
    </row>
    <row r="101" spans="1:21" x14ac:dyDescent="0.25">
      <c r="A101" s="336" t="s">
        <v>27</v>
      </c>
      <c r="B101" s="341" t="s">
        <v>1165</v>
      </c>
      <c r="C101" s="341" t="s">
        <v>1166</v>
      </c>
      <c r="D101" s="341" t="s">
        <v>1167</v>
      </c>
      <c r="E101" s="341" t="s">
        <v>1168</v>
      </c>
      <c r="I101" s="339"/>
      <c r="L101" s="339" t="s">
        <v>1169</v>
      </c>
      <c r="M101" s="339" t="s">
        <v>1170</v>
      </c>
      <c r="N101" s="339" t="s">
        <v>1171</v>
      </c>
      <c r="O101" s="339" t="s">
        <v>1170</v>
      </c>
      <c r="P101" s="339" t="s">
        <v>1172</v>
      </c>
      <c r="Q101" s="339" t="s">
        <v>1173</v>
      </c>
      <c r="R101" s="339"/>
      <c r="S101" s="339"/>
      <c r="T101" s="339" t="s">
        <v>1169</v>
      </c>
      <c r="U101" s="339" t="s">
        <v>218</v>
      </c>
    </row>
    <row r="102" spans="1:21" x14ac:dyDescent="0.25">
      <c r="A102" s="336" t="s">
        <v>55</v>
      </c>
      <c r="B102" s="341" t="s">
        <v>1174</v>
      </c>
      <c r="C102" s="341" t="s">
        <v>1175</v>
      </c>
      <c r="D102" s="341" t="s">
        <v>1176</v>
      </c>
      <c r="E102" s="341" t="s">
        <v>1177</v>
      </c>
      <c r="I102" s="339"/>
      <c r="L102" s="339" t="s">
        <v>1178</v>
      </c>
      <c r="M102" s="339" t="s">
        <v>1179</v>
      </c>
      <c r="N102" s="339" t="s">
        <v>1180</v>
      </c>
      <c r="O102" s="339" t="s">
        <v>1181</v>
      </c>
      <c r="P102" s="339" t="s">
        <v>1182</v>
      </c>
      <c r="Q102" s="339" t="s">
        <v>1183</v>
      </c>
      <c r="R102" s="339"/>
      <c r="S102" s="339"/>
      <c r="T102" s="339" t="s">
        <v>1178</v>
      </c>
      <c r="U102" s="339" t="s">
        <v>218</v>
      </c>
    </row>
    <row r="103" spans="1:21" x14ac:dyDescent="0.25">
      <c r="A103" s="336" t="s">
        <v>24</v>
      </c>
      <c r="B103" s="341" t="s">
        <v>1184</v>
      </c>
      <c r="C103" s="341" t="s">
        <v>1185</v>
      </c>
      <c r="D103" s="341" t="s">
        <v>1186</v>
      </c>
      <c r="E103" s="341" t="s">
        <v>1187</v>
      </c>
      <c r="I103" s="339"/>
      <c r="L103" s="339" t="s">
        <v>1188</v>
      </c>
      <c r="M103" s="339" t="s">
        <v>1189</v>
      </c>
      <c r="N103" s="339" t="s">
        <v>1190</v>
      </c>
      <c r="O103" s="339" t="s">
        <v>1189</v>
      </c>
      <c r="P103" s="339" t="s">
        <v>1191</v>
      </c>
      <c r="Q103" s="339" t="s">
        <v>1192</v>
      </c>
      <c r="R103" s="339"/>
      <c r="S103" s="339"/>
      <c r="T103" s="339" t="s">
        <v>1188</v>
      </c>
      <c r="U103" s="339" t="s">
        <v>218</v>
      </c>
    </row>
    <row r="104" spans="1:21" x14ac:dyDescent="0.25">
      <c r="A104" s="336" t="s">
        <v>0</v>
      </c>
      <c r="B104" s="341" t="s">
        <v>1193</v>
      </c>
      <c r="C104" s="341" t="s">
        <v>1194</v>
      </c>
      <c r="D104" s="341" t="s">
        <v>1195</v>
      </c>
      <c r="E104" s="341" t="s">
        <v>1196</v>
      </c>
      <c r="I104" s="339"/>
      <c r="L104" s="339" t="s">
        <v>1197</v>
      </c>
      <c r="M104" s="339" t="s">
        <v>1198</v>
      </c>
      <c r="N104" s="339" t="s">
        <v>1199</v>
      </c>
      <c r="O104" s="339" t="s">
        <v>1200</v>
      </c>
      <c r="P104" s="339" t="s">
        <v>1201</v>
      </c>
      <c r="Q104" s="339" t="s">
        <v>1202</v>
      </c>
      <c r="R104" s="339"/>
      <c r="S104" s="339"/>
      <c r="T104" s="339" t="s">
        <v>1197</v>
      </c>
      <c r="U104" s="339" t="s">
        <v>218</v>
      </c>
    </row>
    <row r="105" spans="1:21" x14ac:dyDescent="0.25">
      <c r="A105" s="336" t="s">
        <v>37</v>
      </c>
      <c r="B105" s="341" t="s">
        <v>1203</v>
      </c>
      <c r="C105" s="341" t="s">
        <v>1203</v>
      </c>
      <c r="D105" s="341" t="s">
        <v>1204</v>
      </c>
      <c r="E105" s="341" t="s">
        <v>1205</v>
      </c>
      <c r="I105" s="339"/>
      <c r="L105" s="339" t="s">
        <v>1206</v>
      </c>
      <c r="M105" s="339" t="s">
        <v>1207</v>
      </c>
      <c r="N105" s="339" t="s">
        <v>1208</v>
      </c>
      <c r="O105" s="339" t="s">
        <v>1209</v>
      </c>
      <c r="P105" s="339" t="s">
        <v>1210</v>
      </c>
      <c r="Q105" s="339" t="s">
        <v>1211</v>
      </c>
      <c r="R105" s="339"/>
      <c r="S105" s="339"/>
      <c r="T105" s="339" t="s">
        <v>1206</v>
      </c>
      <c r="U105" s="339" t="s">
        <v>218</v>
      </c>
    </row>
    <row r="106" spans="1:21" x14ac:dyDescent="0.25">
      <c r="A106" s="336" t="s">
        <v>1212</v>
      </c>
      <c r="B106" s="341" t="s">
        <v>1213</v>
      </c>
      <c r="C106" s="341" t="s">
        <v>1214</v>
      </c>
      <c r="D106" s="341" t="s">
        <v>1215</v>
      </c>
      <c r="E106" s="341" t="s">
        <v>1216</v>
      </c>
      <c r="I106" s="339"/>
      <c r="L106" s="339" t="s">
        <v>1217</v>
      </c>
      <c r="M106" s="339" t="s">
        <v>1218</v>
      </c>
      <c r="N106" s="339" t="s">
        <v>1219</v>
      </c>
      <c r="O106" s="339" t="s">
        <v>1220</v>
      </c>
      <c r="P106" s="339" t="s">
        <v>1221</v>
      </c>
      <c r="Q106" s="339" t="s">
        <v>1222</v>
      </c>
      <c r="R106" s="339"/>
      <c r="S106" s="339"/>
      <c r="T106" s="339" t="s">
        <v>1217</v>
      </c>
      <c r="U106" s="339" t="s">
        <v>218</v>
      </c>
    </row>
    <row r="107" spans="1:21" x14ac:dyDescent="0.25">
      <c r="A107" s="336" t="s">
        <v>97</v>
      </c>
      <c r="B107" s="341" t="s">
        <v>1223</v>
      </c>
      <c r="C107" s="341" t="s">
        <v>1224</v>
      </c>
      <c r="D107" s="341" t="s">
        <v>1225</v>
      </c>
      <c r="E107" s="341" t="s">
        <v>1226</v>
      </c>
      <c r="L107" s="339" t="s">
        <v>1227</v>
      </c>
      <c r="M107" s="339" t="s">
        <v>1228</v>
      </c>
      <c r="N107" s="339" t="s">
        <v>1228</v>
      </c>
      <c r="O107" s="339" t="s">
        <v>1228</v>
      </c>
      <c r="P107" s="339" t="s">
        <v>1229</v>
      </c>
      <c r="Q107" s="339" t="s">
        <v>1230</v>
      </c>
      <c r="R107" s="339"/>
      <c r="S107" s="339"/>
      <c r="T107" s="339" t="s">
        <v>1227</v>
      </c>
      <c r="U107" s="340" t="s">
        <v>222</v>
      </c>
    </row>
    <row r="108" spans="1:21" x14ac:dyDescent="0.25">
      <c r="A108" s="336" t="s">
        <v>98</v>
      </c>
      <c r="B108" s="341" t="s">
        <v>1231</v>
      </c>
      <c r="C108" s="341" t="s">
        <v>1232</v>
      </c>
      <c r="D108" s="341" t="s">
        <v>1233</v>
      </c>
      <c r="E108" s="341" t="s">
        <v>1234</v>
      </c>
      <c r="I108" s="344" t="s">
        <v>1235</v>
      </c>
      <c r="L108" s="339" t="s">
        <v>1236</v>
      </c>
      <c r="M108" s="339" t="s">
        <v>1237</v>
      </c>
      <c r="N108" s="339" t="s">
        <v>1238</v>
      </c>
      <c r="O108" s="339" t="s">
        <v>1239</v>
      </c>
      <c r="P108" s="339" t="s">
        <v>1240</v>
      </c>
      <c r="Q108" s="339" t="s">
        <v>1241</v>
      </c>
      <c r="R108" s="339"/>
      <c r="S108" s="339"/>
      <c r="T108" s="339" t="s">
        <v>1236</v>
      </c>
      <c r="U108" s="339" t="s">
        <v>218</v>
      </c>
    </row>
    <row r="109" spans="1:21" x14ac:dyDescent="0.25">
      <c r="A109" s="336" t="s">
        <v>56</v>
      </c>
      <c r="B109" s="341" t="s">
        <v>1242</v>
      </c>
      <c r="C109" s="341" t="s">
        <v>1243</v>
      </c>
      <c r="D109" s="341" t="s">
        <v>1244</v>
      </c>
      <c r="E109" s="341" t="s">
        <v>1245</v>
      </c>
      <c r="I109" s="339" t="str">
        <f>HLOOKUP(Introduction!$G$4,nametranslations,94,FALSE)</f>
        <v>EMIS</v>
      </c>
      <c r="L109" s="339" t="s">
        <v>1246</v>
      </c>
      <c r="M109" s="339" t="s">
        <v>1247</v>
      </c>
      <c r="N109" s="339" t="s">
        <v>1248</v>
      </c>
      <c r="O109" s="339" t="s">
        <v>1247</v>
      </c>
      <c r="P109" s="339" t="s">
        <v>1249</v>
      </c>
      <c r="Q109" s="339" t="s">
        <v>1250</v>
      </c>
      <c r="R109" s="339"/>
      <c r="S109" s="339"/>
      <c r="T109" s="339" t="s">
        <v>1246</v>
      </c>
      <c r="U109" s="339" t="s">
        <v>218</v>
      </c>
    </row>
    <row r="110" spans="1:21" x14ac:dyDescent="0.25">
      <c r="A110" s="336" t="s">
        <v>1251</v>
      </c>
      <c r="B110" s="341" t="s">
        <v>1252</v>
      </c>
      <c r="C110" s="341" t="s">
        <v>1253</v>
      </c>
      <c r="D110" s="341" t="s">
        <v>1254</v>
      </c>
      <c r="E110" s="341" t="s">
        <v>1255</v>
      </c>
      <c r="I110" s="339" t="str">
        <f>HLOOKUP(Introduction!$G$4,nametranslations,95,FALSE)</f>
        <v>الدراسة الاستقصائية</v>
      </c>
      <c r="L110" s="339" t="s">
        <v>1256</v>
      </c>
      <c r="M110" s="339" t="s">
        <v>1257</v>
      </c>
      <c r="N110" s="339" t="s">
        <v>1258</v>
      </c>
      <c r="O110" s="339" t="s">
        <v>1259</v>
      </c>
      <c r="P110" s="339" t="s">
        <v>1260</v>
      </c>
      <c r="Q110" s="339" t="s">
        <v>1261</v>
      </c>
      <c r="R110" s="339"/>
      <c r="S110" s="339"/>
      <c r="T110" s="339" t="s">
        <v>1256</v>
      </c>
      <c r="U110" s="339" t="s">
        <v>220</v>
      </c>
    </row>
    <row r="111" spans="1:21" x14ac:dyDescent="0.25">
      <c r="A111" s="336" t="s">
        <v>12</v>
      </c>
      <c r="B111" s="336" t="s">
        <v>1262</v>
      </c>
      <c r="C111" s="341" t="s">
        <v>1263</v>
      </c>
      <c r="D111" s="341" t="s">
        <v>1264</v>
      </c>
      <c r="E111" s="341" t="s">
        <v>1265</v>
      </c>
      <c r="I111" s="339" t="str">
        <f>HLOOKUP(Introduction!$G$4,nametranslations,96,FALSE)</f>
        <v>التعداد</v>
      </c>
      <c r="L111" s="339" t="s">
        <v>1266</v>
      </c>
      <c r="M111" s="339" t="s">
        <v>1267</v>
      </c>
      <c r="N111" s="339" t="s">
        <v>1268</v>
      </c>
      <c r="O111" s="339" t="s">
        <v>1267</v>
      </c>
      <c r="P111" s="339" t="s">
        <v>1269</v>
      </c>
      <c r="Q111" s="339" t="s">
        <v>1270</v>
      </c>
      <c r="R111" s="339"/>
      <c r="S111" s="339"/>
      <c r="T111" s="339" t="s">
        <v>1266</v>
      </c>
      <c r="U111" s="339" t="s">
        <v>218</v>
      </c>
    </row>
    <row r="112" spans="1:21" x14ac:dyDescent="0.25">
      <c r="A112" s="336" t="s">
        <v>106</v>
      </c>
      <c r="B112" s="341" t="s">
        <v>1271</v>
      </c>
      <c r="C112" s="341" t="s">
        <v>1272</v>
      </c>
      <c r="D112" s="341" t="s">
        <v>1273</v>
      </c>
      <c r="E112" s="341" t="s">
        <v>1274</v>
      </c>
      <c r="I112" s="339" t="str">
        <f>HLOOKUP(Introduction!$G$4,nametranslations,97,FALSE)</f>
        <v>آخر</v>
      </c>
      <c r="L112" s="339" t="s">
        <v>1275</v>
      </c>
      <c r="M112" s="339" t="s">
        <v>1276</v>
      </c>
      <c r="N112" s="339" t="s">
        <v>1276</v>
      </c>
      <c r="O112" s="339" t="s">
        <v>1276</v>
      </c>
      <c r="P112" s="339" t="s">
        <v>1277</v>
      </c>
      <c r="Q112" s="339" t="s">
        <v>1278</v>
      </c>
      <c r="R112" s="339"/>
      <c r="S112" s="339"/>
      <c r="T112" s="339" t="s">
        <v>1275</v>
      </c>
      <c r="U112" s="339" t="s">
        <v>218</v>
      </c>
    </row>
    <row r="113" spans="1:21" x14ac:dyDescent="0.25">
      <c r="A113" s="336" t="s">
        <v>94</v>
      </c>
      <c r="B113" s="341" t="s">
        <v>1279</v>
      </c>
      <c r="C113" s="341" t="s">
        <v>1280</v>
      </c>
      <c r="D113" s="341" t="s">
        <v>1281</v>
      </c>
      <c r="E113" s="341" t="s">
        <v>1282</v>
      </c>
      <c r="I113" s="339" t="str">
        <f>HLOOKUP(Introduction!$G$4,nametranslations,98,FALSE)</f>
        <v>المسح باستخدام البيانات الجزئية</v>
      </c>
      <c r="L113" s="339" t="s">
        <v>1283</v>
      </c>
      <c r="M113" s="339" t="s">
        <v>1284</v>
      </c>
      <c r="N113" s="339" t="s">
        <v>1285</v>
      </c>
      <c r="O113" s="339" t="s">
        <v>1286</v>
      </c>
      <c r="P113" s="339" t="s">
        <v>1287</v>
      </c>
      <c r="Q113" s="339" t="s">
        <v>1288</v>
      </c>
      <c r="R113" s="339"/>
      <c r="S113" s="339"/>
      <c r="T113" s="339" t="s">
        <v>1283</v>
      </c>
      <c r="U113" s="340" t="s">
        <v>222</v>
      </c>
    </row>
    <row r="114" spans="1:21" x14ac:dyDescent="0.25">
      <c r="A114" s="336" t="s">
        <v>95</v>
      </c>
      <c r="B114" s="341" t="s">
        <v>1289</v>
      </c>
      <c r="C114" s="341" t="s">
        <v>1290</v>
      </c>
      <c r="D114" s="341" t="s">
        <v>1291</v>
      </c>
      <c r="E114" s="341" t="s">
        <v>1292</v>
      </c>
      <c r="I114" s="339" t="str">
        <f>HLOOKUP(Introduction!$G$4,nametranslations,99,FALSE)</f>
        <v>إداري</v>
      </c>
      <c r="L114" s="339" t="s">
        <v>1293</v>
      </c>
      <c r="M114" s="339" t="s">
        <v>1294</v>
      </c>
      <c r="N114" s="339" t="s">
        <v>1295</v>
      </c>
      <c r="O114" s="339" t="s">
        <v>1296</v>
      </c>
      <c r="P114" s="339" t="s">
        <v>1297</v>
      </c>
      <c r="Q114" s="339" t="s">
        <v>1298</v>
      </c>
      <c r="R114" s="339"/>
      <c r="S114" s="339"/>
      <c r="T114" s="339" t="s">
        <v>1293</v>
      </c>
      <c r="U114" s="339" t="s">
        <v>218</v>
      </c>
    </row>
    <row r="115" spans="1:21" x14ac:dyDescent="0.25">
      <c r="A115" s="336" t="s">
        <v>23</v>
      </c>
      <c r="B115" s="341" t="s">
        <v>1299</v>
      </c>
      <c r="C115" s="341" t="s">
        <v>1300</v>
      </c>
      <c r="D115" s="341" t="s">
        <v>1301</v>
      </c>
      <c r="E115" s="341" t="s">
        <v>1302</v>
      </c>
      <c r="L115" s="339" t="s">
        <v>1303</v>
      </c>
      <c r="M115" s="339" t="s">
        <v>1304</v>
      </c>
      <c r="N115" s="339" t="s">
        <v>1304</v>
      </c>
      <c r="O115" s="339" t="s">
        <v>1305</v>
      </c>
      <c r="P115" s="339" t="s">
        <v>1306</v>
      </c>
      <c r="Q115" s="339" t="s">
        <v>1307</v>
      </c>
      <c r="R115" s="339"/>
      <c r="S115" s="339"/>
      <c r="T115" s="339" t="s">
        <v>1303</v>
      </c>
      <c r="U115" s="340" t="s">
        <v>218</v>
      </c>
    </row>
    <row r="116" spans="1:21" x14ac:dyDescent="0.25">
      <c r="A116" s="336" t="s">
        <v>20</v>
      </c>
      <c r="B116" s="341" t="s">
        <v>1308</v>
      </c>
      <c r="C116" s="341" t="s">
        <v>1309</v>
      </c>
      <c r="D116" s="341" t="s">
        <v>1310</v>
      </c>
      <c r="E116" s="341" t="s">
        <v>1311</v>
      </c>
      <c r="L116" s="339" t="s">
        <v>1312</v>
      </c>
      <c r="M116" s="339" t="s">
        <v>1313</v>
      </c>
      <c r="N116" s="339" t="s">
        <v>1313</v>
      </c>
      <c r="O116" s="339" t="s">
        <v>1313</v>
      </c>
      <c r="P116" s="339" t="s">
        <v>1314</v>
      </c>
      <c r="Q116" s="339" t="s">
        <v>1315</v>
      </c>
      <c r="R116" s="339"/>
      <c r="S116" s="339"/>
      <c r="T116" s="339" t="s">
        <v>1312</v>
      </c>
      <c r="U116" s="339" t="s">
        <v>218</v>
      </c>
    </row>
    <row r="117" spans="1:21" x14ac:dyDescent="0.25">
      <c r="A117" s="336" t="s">
        <v>22</v>
      </c>
      <c r="B117" s="341" t="s">
        <v>1316</v>
      </c>
      <c r="C117" s="341" t="s">
        <v>1317</v>
      </c>
      <c r="D117" s="341" t="s">
        <v>1318</v>
      </c>
      <c r="E117" s="341" t="s">
        <v>1319</v>
      </c>
      <c r="L117" s="339" t="s">
        <v>1320</v>
      </c>
      <c r="M117" s="339" t="s">
        <v>1321</v>
      </c>
      <c r="N117" s="339" t="s">
        <v>1322</v>
      </c>
      <c r="O117" s="339" t="s">
        <v>1323</v>
      </c>
      <c r="P117" s="339" t="s">
        <v>1324</v>
      </c>
      <c r="Q117" s="339" t="s">
        <v>1325</v>
      </c>
      <c r="R117" s="339"/>
      <c r="S117" s="339"/>
      <c r="T117" s="339" t="s">
        <v>1320</v>
      </c>
      <c r="U117" s="340" t="s">
        <v>218</v>
      </c>
    </row>
    <row r="118" spans="1:21" x14ac:dyDescent="0.25">
      <c r="A118" s="336" t="s">
        <v>3</v>
      </c>
      <c r="B118" s="341" t="s">
        <v>1326</v>
      </c>
      <c r="C118" s="341" t="s">
        <v>1327</v>
      </c>
      <c r="D118" s="341" t="s">
        <v>1328</v>
      </c>
      <c r="E118" s="341" t="s">
        <v>1329</v>
      </c>
      <c r="L118" s="339" t="s">
        <v>1330</v>
      </c>
      <c r="M118" s="339" t="s">
        <v>1331</v>
      </c>
      <c r="N118" s="339" t="s">
        <v>1332</v>
      </c>
      <c r="O118" s="339" t="s">
        <v>1333</v>
      </c>
      <c r="P118" s="339" t="s">
        <v>1334</v>
      </c>
      <c r="Q118" s="339" t="s">
        <v>1335</v>
      </c>
      <c r="R118" s="339"/>
      <c r="S118" s="339"/>
      <c r="T118" s="339" t="s">
        <v>1330</v>
      </c>
      <c r="U118" s="339" t="s">
        <v>218</v>
      </c>
    </row>
    <row r="119" spans="1:21" x14ac:dyDescent="0.25">
      <c r="A119" s="336" t="s">
        <v>52</v>
      </c>
      <c r="B119" s="341" t="s">
        <v>1336</v>
      </c>
      <c r="C119" s="341" t="s">
        <v>1337</v>
      </c>
      <c r="D119" s="341" t="s">
        <v>1338</v>
      </c>
      <c r="E119" s="341" t="s">
        <v>1339</v>
      </c>
      <c r="L119" s="339" t="s">
        <v>1340</v>
      </c>
      <c r="M119" s="339" t="s">
        <v>1341</v>
      </c>
      <c r="N119" s="339" t="s">
        <v>1341</v>
      </c>
      <c r="O119" s="339" t="s">
        <v>1341</v>
      </c>
      <c r="P119" s="339" t="s">
        <v>1342</v>
      </c>
      <c r="Q119" s="339" t="s">
        <v>1343</v>
      </c>
      <c r="R119" s="339"/>
      <c r="S119" s="339"/>
      <c r="T119" s="339" t="s">
        <v>1340</v>
      </c>
      <c r="U119" s="339" t="s">
        <v>218</v>
      </c>
    </row>
    <row r="120" spans="1:21" x14ac:dyDescent="0.25">
      <c r="A120" s="336" t="s">
        <v>57</v>
      </c>
      <c r="B120" s="341" t="s">
        <v>1344</v>
      </c>
      <c r="C120" s="341" t="s">
        <v>1345</v>
      </c>
      <c r="D120" s="341" t="s">
        <v>1346</v>
      </c>
      <c r="E120" s="341" t="s">
        <v>1347</v>
      </c>
      <c r="L120" s="339" t="s">
        <v>1348</v>
      </c>
      <c r="M120" s="339" t="s">
        <v>1349</v>
      </c>
      <c r="N120" s="339" t="s">
        <v>1350</v>
      </c>
      <c r="O120" s="339" t="s">
        <v>1351</v>
      </c>
      <c r="P120" s="339" t="s">
        <v>1352</v>
      </c>
      <c r="Q120" s="339" t="s">
        <v>1353</v>
      </c>
      <c r="R120" s="339"/>
      <c r="S120" s="339"/>
      <c r="T120" s="339" t="s">
        <v>1348</v>
      </c>
      <c r="U120" s="339" t="s">
        <v>218</v>
      </c>
    </row>
    <row r="121" spans="1:21" x14ac:dyDescent="0.25">
      <c r="A121" s="336" t="s">
        <v>99</v>
      </c>
      <c r="B121" s="341" t="s">
        <v>1354</v>
      </c>
      <c r="C121" s="341" t="s">
        <v>1355</v>
      </c>
      <c r="D121" s="341" t="s">
        <v>1356</v>
      </c>
      <c r="E121" s="341" t="s">
        <v>1357</v>
      </c>
      <c r="L121" s="339" t="s">
        <v>1358</v>
      </c>
      <c r="M121" s="339" t="s">
        <v>1359</v>
      </c>
      <c r="N121" s="339" t="s">
        <v>1360</v>
      </c>
      <c r="O121" s="339" t="s">
        <v>1361</v>
      </c>
      <c r="P121" s="339" t="s">
        <v>1362</v>
      </c>
      <c r="Q121" s="339" t="s">
        <v>1363</v>
      </c>
      <c r="R121" s="339"/>
      <c r="S121" s="339"/>
      <c r="T121" s="339" t="s">
        <v>1358</v>
      </c>
      <c r="U121" s="339" t="s">
        <v>218</v>
      </c>
    </row>
    <row r="122" spans="1:21" x14ac:dyDescent="0.25">
      <c r="A122" s="336" t="s">
        <v>113</v>
      </c>
      <c r="B122" s="341" t="s">
        <v>1364</v>
      </c>
      <c r="C122" s="341" t="s">
        <v>1365</v>
      </c>
      <c r="D122" s="341" t="s">
        <v>1366</v>
      </c>
      <c r="E122" s="341" t="s">
        <v>1367</v>
      </c>
      <c r="L122" s="339" t="s">
        <v>1368</v>
      </c>
      <c r="M122" s="339" t="s">
        <v>1369</v>
      </c>
      <c r="N122" s="339" t="s">
        <v>1370</v>
      </c>
      <c r="O122" s="339" t="s">
        <v>1369</v>
      </c>
      <c r="P122" s="339" t="s">
        <v>1371</v>
      </c>
      <c r="Q122" s="339" t="s">
        <v>1372</v>
      </c>
      <c r="R122" s="339"/>
      <c r="S122" s="339"/>
      <c r="T122" s="339" t="s">
        <v>1368</v>
      </c>
      <c r="U122" s="340" t="s">
        <v>222</v>
      </c>
    </row>
    <row r="123" spans="1:21" x14ac:dyDescent="0.25">
      <c r="A123" s="336" t="s">
        <v>114</v>
      </c>
      <c r="B123" s="341" t="s">
        <v>1373</v>
      </c>
      <c r="C123" s="341" t="s">
        <v>1374</v>
      </c>
      <c r="D123" s="341" t="s">
        <v>1375</v>
      </c>
      <c r="E123" s="341" t="s">
        <v>1376</v>
      </c>
      <c r="L123" s="339" t="s">
        <v>1377</v>
      </c>
      <c r="M123" s="339" t="s">
        <v>1378</v>
      </c>
      <c r="N123" s="339" t="s">
        <v>1379</v>
      </c>
      <c r="O123" s="339" t="s">
        <v>1380</v>
      </c>
      <c r="P123" s="339" t="s">
        <v>1381</v>
      </c>
      <c r="Q123" s="339" t="s">
        <v>1382</v>
      </c>
      <c r="R123" s="339"/>
      <c r="S123" s="339"/>
      <c r="T123" s="339" t="s">
        <v>1377</v>
      </c>
      <c r="U123" s="339" t="s">
        <v>220</v>
      </c>
    </row>
    <row r="124" spans="1:21" x14ac:dyDescent="0.25">
      <c r="A124" s="336" t="s">
        <v>30</v>
      </c>
      <c r="B124" s="341" t="s">
        <v>1383</v>
      </c>
      <c r="C124" s="341" t="s">
        <v>1384</v>
      </c>
      <c r="D124" s="341" t="s">
        <v>1385</v>
      </c>
      <c r="E124" s="341" t="s">
        <v>1386</v>
      </c>
      <c r="L124" s="339" t="s">
        <v>1387</v>
      </c>
      <c r="M124" s="339" t="s">
        <v>1388</v>
      </c>
      <c r="N124" s="339" t="s">
        <v>1389</v>
      </c>
      <c r="O124" s="339" t="s">
        <v>1390</v>
      </c>
      <c r="P124" s="339" t="s">
        <v>1391</v>
      </c>
      <c r="Q124" s="339" t="s">
        <v>1392</v>
      </c>
      <c r="R124" s="339"/>
      <c r="S124" s="339"/>
      <c r="T124" s="339" t="s">
        <v>1387</v>
      </c>
      <c r="U124" s="339" t="s">
        <v>222</v>
      </c>
    </row>
    <row r="125" spans="1:21" x14ac:dyDescent="0.25">
      <c r="A125" s="336" t="s">
        <v>26</v>
      </c>
      <c r="B125" s="341" t="s">
        <v>1393</v>
      </c>
      <c r="C125" s="341" t="s">
        <v>1394</v>
      </c>
      <c r="D125" s="341" t="s">
        <v>1395</v>
      </c>
      <c r="E125" s="341" t="s">
        <v>1396</v>
      </c>
      <c r="L125" s="339" t="s">
        <v>1397</v>
      </c>
      <c r="M125" s="339" t="s">
        <v>1398</v>
      </c>
      <c r="N125" s="339" t="s">
        <v>1399</v>
      </c>
      <c r="O125" s="339" t="s">
        <v>1398</v>
      </c>
      <c r="P125" s="339" t="s">
        <v>1400</v>
      </c>
      <c r="Q125" s="339" t="s">
        <v>1401</v>
      </c>
      <c r="R125" s="339"/>
      <c r="S125" s="339"/>
      <c r="T125" s="339" t="s">
        <v>1397</v>
      </c>
      <c r="U125" s="339" t="s">
        <v>218</v>
      </c>
    </row>
    <row r="126" spans="1:21" x14ac:dyDescent="0.25">
      <c r="A126" s="336" t="s">
        <v>127</v>
      </c>
      <c r="B126" s="341" t="s">
        <v>1402</v>
      </c>
      <c r="C126" s="341" t="s">
        <v>984</v>
      </c>
      <c r="D126" s="341" t="s">
        <v>985</v>
      </c>
      <c r="E126" s="341" t="s">
        <v>986</v>
      </c>
      <c r="L126" s="339" t="s">
        <v>1403</v>
      </c>
      <c r="M126" s="339" t="s">
        <v>1404</v>
      </c>
      <c r="N126" s="339" t="s">
        <v>1405</v>
      </c>
      <c r="O126" s="339" t="s">
        <v>1406</v>
      </c>
      <c r="P126" s="339" t="s">
        <v>1407</v>
      </c>
      <c r="Q126" s="339" t="s">
        <v>1408</v>
      </c>
      <c r="R126" s="339"/>
      <c r="S126" s="339"/>
      <c r="T126" s="339" t="s">
        <v>1403</v>
      </c>
      <c r="U126" s="340" t="s">
        <v>222</v>
      </c>
    </row>
    <row r="127" spans="1:21" x14ac:dyDescent="0.25">
      <c r="A127" s="336" t="s">
        <v>1409</v>
      </c>
      <c r="B127" s="341" t="s">
        <v>1410</v>
      </c>
      <c r="C127" s="341" t="s">
        <v>1411</v>
      </c>
      <c r="D127" s="341" t="s">
        <v>1412</v>
      </c>
      <c r="E127" s="341" t="s">
        <v>1413</v>
      </c>
      <c r="L127" s="339" t="s">
        <v>1414</v>
      </c>
      <c r="M127" s="339" t="s">
        <v>1415</v>
      </c>
      <c r="N127" s="339" t="s">
        <v>1416</v>
      </c>
      <c r="O127" s="339" t="s">
        <v>1417</v>
      </c>
      <c r="P127" s="339" t="s">
        <v>1418</v>
      </c>
      <c r="Q127" s="339" t="s">
        <v>1419</v>
      </c>
      <c r="R127" s="339"/>
      <c r="S127" s="339"/>
      <c r="T127" s="339" t="s">
        <v>1414</v>
      </c>
      <c r="U127" s="339" t="s">
        <v>218</v>
      </c>
    </row>
    <row r="128" spans="1:21" x14ac:dyDescent="0.25">
      <c r="A128" s="336" t="s">
        <v>112</v>
      </c>
      <c r="B128" s="341" t="s">
        <v>1420</v>
      </c>
      <c r="C128" s="341" t="s">
        <v>1421</v>
      </c>
      <c r="D128" s="341" t="s">
        <v>1422</v>
      </c>
      <c r="E128" s="341" t="s">
        <v>1423</v>
      </c>
      <c r="L128" s="339" t="s">
        <v>1424</v>
      </c>
      <c r="M128" s="339" t="s">
        <v>1425</v>
      </c>
      <c r="N128" s="339" t="s">
        <v>1425</v>
      </c>
      <c r="O128" s="339" t="s">
        <v>1425</v>
      </c>
      <c r="P128" s="339" t="s">
        <v>1426</v>
      </c>
      <c r="Q128" s="339" t="s">
        <v>1427</v>
      </c>
      <c r="R128" s="339"/>
      <c r="S128" s="339"/>
      <c r="T128" s="339" t="s">
        <v>1424</v>
      </c>
      <c r="U128" s="339" t="s">
        <v>218</v>
      </c>
    </row>
    <row r="129" spans="1:21" x14ac:dyDescent="0.25">
      <c r="A129" s="336" t="s">
        <v>153</v>
      </c>
      <c r="B129" s="341" t="s">
        <v>1428</v>
      </c>
      <c r="C129" s="341" t="s">
        <v>1429</v>
      </c>
      <c r="D129" s="341" t="s">
        <v>1430</v>
      </c>
      <c r="E129" s="341" t="s">
        <v>1431</v>
      </c>
      <c r="L129" s="339" t="s">
        <v>1432</v>
      </c>
      <c r="M129" s="339" t="s">
        <v>1433</v>
      </c>
      <c r="N129" s="339" t="s">
        <v>1433</v>
      </c>
      <c r="O129" s="339" t="s">
        <v>1433</v>
      </c>
      <c r="P129" s="339" t="s">
        <v>1434</v>
      </c>
      <c r="Q129" s="339" t="s">
        <v>1435</v>
      </c>
      <c r="R129" s="339"/>
      <c r="S129" s="339"/>
      <c r="T129" s="339" t="s">
        <v>1432</v>
      </c>
      <c r="U129" s="339" t="s">
        <v>218</v>
      </c>
    </row>
    <row r="130" spans="1:21" x14ac:dyDescent="0.25">
      <c r="A130" s="336" t="s">
        <v>1436</v>
      </c>
      <c r="B130" s="341" t="s">
        <v>1436</v>
      </c>
      <c r="C130" s="341" t="s">
        <v>1437</v>
      </c>
      <c r="D130" s="341" t="s">
        <v>1438</v>
      </c>
      <c r="E130" s="341" t="s">
        <v>1439</v>
      </c>
      <c r="L130" s="339" t="s">
        <v>1440</v>
      </c>
      <c r="M130" s="339" t="s">
        <v>1441</v>
      </c>
      <c r="N130" s="339" t="s">
        <v>1441</v>
      </c>
      <c r="O130" s="339" t="s">
        <v>1441</v>
      </c>
      <c r="P130" s="339" t="s">
        <v>1442</v>
      </c>
      <c r="Q130" s="339" t="s">
        <v>1443</v>
      </c>
      <c r="R130" s="339"/>
      <c r="S130" s="339"/>
      <c r="T130" s="339" t="s">
        <v>1440</v>
      </c>
      <c r="U130" s="339" t="s">
        <v>218</v>
      </c>
    </row>
    <row r="131" spans="1:21" x14ac:dyDescent="0.25">
      <c r="A131" s="336" t="s">
        <v>1444</v>
      </c>
      <c r="B131" s="341" t="s">
        <v>1445</v>
      </c>
      <c r="C131" s="341" t="s">
        <v>1446</v>
      </c>
      <c r="D131" s="341" t="s">
        <v>1447</v>
      </c>
      <c r="E131" s="341" t="s">
        <v>1448</v>
      </c>
      <c r="L131" s="339" t="s">
        <v>1449</v>
      </c>
      <c r="M131" s="339" t="s">
        <v>1450</v>
      </c>
      <c r="N131" s="339" t="s">
        <v>1451</v>
      </c>
      <c r="O131" s="339" t="s">
        <v>1452</v>
      </c>
      <c r="P131" s="339" t="s">
        <v>1453</v>
      </c>
      <c r="Q131" s="339" t="s">
        <v>1454</v>
      </c>
      <c r="R131" s="339"/>
      <c r="S131" s="339"/>
      <c r="T131" s="339" t="s">
        <v>1449</v>
      </c>
      <c r="U131" s="339" t="s">
        <v>218</v>
      </c>
    </row>
    <row r="132" spans="1:21" x14ac:dyDescent="0.25">
      <c r="A132" s="336" t="s">
        <v>1455</v>
      </c>
      <c r="B132" s="341" t="s">
        <v>1456</v>
      </c>
      <c r="C132" s="341" t="s">
        <v>1457</v>
      </c>
      <c r="D132" s="341" t="s">
        <v>1458</v>
      </c>
      <c r="E132" s="341" t="s">
        <v>1459</v>
      </c>
      <c r="L132" s="339" t="s">
        <v>1460</v>
      </c>
      <c r="M132" s="339" t="s">
        <v>1461</v>
      </c>
      <c r="N132" s="339" t="s">
        <v>1461</v>
      </c>
      <c r="O132" s="339" t="s">
        <v>1462</v>
      </c>
      <c r="P132" s="339" t="s">
        <v>1463</v>
      </c>
      <c r="Q132" s="339" t="s">
        <v>1464</v>
      </c>
      <c r="R132" s="339"/>
      <c r="S132" s="339"/>
      <c r="T132" s="339" t="s">
        <v>1460</v>
      </c>
      <c r="U132" s="339" t="s">
        <v>220</v>
      </c>
    </row>
    <row r="133" spans="1:21" x14ac:dyDescent="0.25">
      <c r="A133" s="336" t="s">
        <v>1465</v>
      </c>
      <c r="B133" s="341" t="s">
        <v>1466</v>
      </c>
      <c r="C133" s="341" t="s">
        <v>1467</v>
      </c>
      <c r="D133" s="341" t="s">
        <v>1468</v>
      </c>
      <c r="E133" s="341" t="s">
        <v>1469</v>
      </c>
      <c r="L133" s="339" t="s">
        <v>1470</v>
      </c>
      <c r="M133" s="339" t="s">
        <v>1471</v>
      </c>
      <c r="N133" s="339" t="s">
        <v>1472</v>
      </c>
      <c r="O133" s="339" t="s">
        <v>1473</v>
      </c>
      <c r="P133" s="339" t="s">
        <v>1474</v>
      </c>
      <c r="Q133" s="339" t="s">
        <v>1475</v>
      </c>
      <c r="R133" s="339"/>
      <c r="S133" s="339"/>
      <c r="T133" s="339" t="s">
        <v>1470</v>
      </c>
      <c r="U133" s="339" t="s">
        <v>218</v>
      </c>
    </row>
    <row r="134" spans="1:21" x14ac:dyDescent="0.25">
      <c r="A134" s="336" t="s">
        <v>1476</v>
      </c>
      <c r="B134" s="341" t="s">
        <v>1477</v>
      </c>
      <c r="C134" s="341" t="s">
        <v>1478</v>
      </c>
      <c r="D134" s="341" t="s">
        <v>1479</v>
      </c>
      <c r="E134" s="341" t="s">
        <v>1480</v>
      </c>
      <c r="L134" s="339" t="s">
        <v>1481</v>
      </c>
      <c r="M134" s="339" t="s">
        <v>1482</v>
      </c>
      <c r="N134" s="339" t="s">
        <v>1483</v>
      </c>
      <c r="O134" s="339" t="s">
        <v>1484</v>
      </c>
      <c r="P134" s="339" t="s">
        <v>1485</v>
      </c>
      <c r="Q134" s="339" t="s">
        <v>1486</v>
      </c>
      <c r="R134" s="339"/>
      <c r="S134" s="339"/>
      <c r="T134" s="339" t="s">
        <v>1481</v>
      </c>
      <c r="U134" s="339" t="s">
        <v>218</v>
      </c>
    </row>
    <row r="135" spans="1:21" x14ac:dyDescent="0.25">
      <c r="A135" s="336" t="s">
        <v>1487</v>
      </c>
      <c r="B135" s="341" t="s">
        <v>1488</v>
      </c>
      <c r="C135" s="341" t="s">
        <v>1489</v>
      </c>
      <c r="D135" s="341" t="s">
        <v>1490</v>
      </c>
      <c r="E135" s="341" t="s">
        <v>1491</v>
      </c>
      <c r="L135" s="339" t="s">
        <v>1492</v>
      </c>
      <c r="M135" s="339" t="s">
        <v>1493</v>
      </c>
      <c r="N135" s="339" t="s">
        <v>1494</v>
      </c>
      <c r="O135" s="339" t="s">
        <v>1495</v>
      </c>
      <c r="P135" s="339" t="s">
        <v>1496</v>
      </c>
      <c r="Q135" s="339" t="s">
        <v>1497</v>
      </c>
      <c r="R135" s="339"/>
      <c r="S135" s="339"/>
      <c r="T135" s="339" t="s">
        <v>1492</v>
      </c>
      <c r="U135" s="339" t="s">
        <v>220</v>
      </c>
    </row>
    <row r="136" spans="1:21" x14ac:dyDescent="0.25">
      <c r="A136" s="336" t="s">
        <v>1498</v>
      </c>
      <c r="B136" s="341" t="s">
        <v>1499</v>
      </c>
      <c r="C136" s="341" t="s">
        <v>1500</v>
      </c>
      <c r="D136" s="341" t="s">
        <v>1501</v>
      </c>
      <c r="E136" s="341" t="s">
        <v>1502</v>
      </c>
      <c r="L136" s="339" t="s">
        <v>1503</v>
      </c>
      <c r="M136" s="339" t="s">
        <v>1504</v>
      </c>
      <c r="N136" s="339" t="s">
        <v>1505</v>
      </c>
      <c r="O136" s="339" t="s">
        <v>1506</v>
      </c>
      <c r="P136" s="339" t="s">
        <v>1507</v>
      </c>
      <c r="Q136" s="339" t="s">
        <v>1508</v>
      </c>
      <c r="R136" s="339"/>
      <c r="S136" s="339"/>
      <c r="T136" s="339" t="s">
        <v>1503</v>
      </c>
      <c r="U136" s="339" t="s">
        <v>222</v>
      </c>
    </row>
    <row r="137" spans="1:21" x14ac:dyDescent="0.25">
      <c r="A137" s="336" t="s">
        <v>1509</v>
      </c>
      <c r="B137" s="341" t="s">
        <v>1510</v>
      </c>
      <c r="C137" s="341" t="s">
        <v>1511</v>
      </c>
      <c r="D137" s="341" t="s">
        <v>1512</v>
      </c>
      <c r="E137" s="341" t="s">
        <v>1513</v>
      </c>
      <c r="L137" s="339" t="s">
        <v>1514</v>
      </c>
      <c r="M137" s="339" t="s">
        <v>1515</v>
      </c>
      <c r="N137" s="339" t="s">
        <v>1515</v>
      </c>
      <c r="O137" s="339" t="s">
        <v>1516</v>
      </c>
      <c r="P137" s="339" t="s">
        <v>1517</v>
      </c>
      <c r="Q137" s="339" t="s">
        <v>1518</v>
      </c>
      <c r="R137" s="339"/>
      <c r="S137" s="339"/>
      <c r="T137" s="339" t="s">
        <v>1514</v>
      </c>
      <c r="U137" s="339" t="s">
        <v>220</v>
      </c>
    </row>
    <row r="138" spans="1:21" x14ac:dyDescent="0.25">
      <c r="A138" s="336" t="s">
        <v>182</v>
      </c>
      <c r="B138" s="341" t="s">
        <v>1519</v>
      </c>
      <c r="C138" s="341" t="s">
        <v>1520</v>
      </c>
      <c r="D138" s="341" t="s">
        <v>1521</v>
      </c>
      <c r="E138" s="341" t="s">
        <v>1522</v>
      </c>
      <c r="L138" s="339" t="s">
        <v>1523</v>
      </c>
      <c r="M138" s="339" t="s">
        <v>1524</v>
      </c>
      <c r="N138" s="339" t="s">
        <v>1525</v>
      </c>
      <c r="O138" s="339" t="s">
        <v>1526</v>
      </c>
      <c r="P138" s="339" t="s">
        <v>1527</v>
      </c>
      <c r="Q138" s="339" t="s">
        <v>1528</v>
      </c>
      <c r="R138" s="339"/>
      <c r="S138" s="339"/>
      <c r="T138" s="339" t="s">
        <v>1523</v>
      </c>
      <c r="U138" s="340" t="s">
        <v>218</v>
      </c>
    </row>
    <row r="139" spans="1:21" x14ac:dyDescent="0.25">
      <c r="A139" s="338" t="s">
        <v>1529</v>
      </c>
      <c r="L139" s="339" t="s">
        <v>1530</v>
      </c>
      <c r="M139" s="339" t="s">
        <v>1531</v>
      </c>
      <c r="N139" s="339" t="s">
        <v>1531</v>
      </c>
      <c r="O139" s="339" t="s">
        <v>1531</v>
      </c>
      <c r="P139" s="339" t="s">
        <v>1532</v>
      </c>
      <c r="Q139" s="339" t="s">
        <v>1533</v>
      </c>
      <c r="R139" s="339"/>
      <c r="S139" s="339"/>
      <c r="T139" s="339" t="s">
        <v>1530</v>
      </c>
      <c r="U139" s="339" t="s">
        <v>220</v>
      </c>
    </row>
    <row r="140" spans="1:21" x14ac:dyDescent="0.25">
      <c r="A140" s="336" t="s">
        <v>186</v>
      </c>
      <c r="B140" s="341" t="s">
        <v>1534</v>
      </c>
      <c r="C140" s="341" t="s">
        <v>1535</v>
      </c>
      <c r="D140" s="341" t="s">
        <v>1536</v>
      </c>
      <c r="E140" s="341" t="s">
        <v>1537</v>
      </c>
      <c r="L140" s="339" t="s">
        <v>1538</v>
      </c>
      <c r="M140" s="339" t="s">
        <v>1539</v>
      </c>
      <c r="N140" s="339" t="s">
        <v>1539</v>
      </c>
      <c r="O140" s="339" t="s">
        <v>1540</v>
      </c>
      <c r="P140" s="339" t="s">
        <v>1541</v>
      </c>
      <c r="Q140" s="339" t="s">
        <v>1542</v>
      </c>
      <c r="R140" s="339"/>
      <c r="S140" s="339"/>
      <c r="T140" s="339" t="s">
        <v>1538</v>
      </c>
      <c r="U140" s="339" t="s">
        <v>218</v>
      </c>
    </row>
    <row r="141" spans="1:21" x14ac:dyDescent="0.25">
      <c r="A141" s="336" t="s">
        <v>188</v>
      </c>
      <c r="B141" s="341" t="s">
        <v>1543</v>
      </c>
      <c r="C141" s="341" t="s">
        <v>1544</v>
      </c>
      <c r="D141" s="341" t="s">
        <v>1545</v>
      </c>
      <c r="E141" s="341" t="s">
        <v>1546</v>
      </c>
      <c r="L141" s="339" t="s">
        <v>1547</v>
      </c>
      <c r="M141" s="339" t="s">
        <v>1548</v>
      </c>
      <c r="N141" s="339" t="s">
        <v>1549</v>
      </c>
      <c r="O141" s="339" t="s">
        <v>1550</v>
      </c>
      <c r="P141" s="339" t="s">
        <v>1551</v>
      </c>
      <c r="Q141" s="339" t="s">
        <v>1552</v>
      </c>
      <c r="R141" s="339"/>
      <c r="S141" s="339"/>
      <c r="T141" s="339" t="s">
        <v>1547</v>
      </c>
      <c r="U141" s="340" t="s">
        <v>219</v>
      </c>
    </row>
    <row r="142" spans="1:21" x14ac:dyDescent="0.25">
      <c r="A142" s="336" t="s">
        <v>1553</v>
      </c>
      <c r="B142" s="341" t="s">
        <v>1554</v>
      </c>
      <c r="C142" s="341" t="s">
        <v>1555</v>
      </c>
      <c r="D142" s="341" t="s">
        <v>1556</v>
      </c>
      <c r="E142" s="341" t="s">
        <v>1557</v>
      </c>
      <c r="L142" s="339" t="s">
        <v>1558</v>
      </c>
      <c r="M142" s="339" t="s">
        <v>1559</v>
      </c>
      <c r="N142" s="339" t="s">
        <v>1560</v>
      </c>
      <c r="O142" s="339" t="s">
        <v>1561</v>
      </c>
      <c r="P142" s="339" t="s">
        <v>1562</v>
      </c>
      <c r="Q142" s="339" t="s">
        <v>1563</v>
      </c>
      <c r="R142" s="339"/>
      <c r="S142" s="339"/>
      <c r="T142" s="339" t="s">
        <v>1558</v>
      </c>
      <c r="U142" s="339" t="s">
        <v>218</v>
      </c>
    </row>
    <row r="143" spans="1:21" x14ac:dyDescent="0.25">
      <c r="A143" s="336" t="s">
        <v>190</v>
      </c>
      <c r="B143" s="341" t="s">
        <v>1564</v>
      </c>
      <c r="C143" s="341" t="s">
        <v>1565</v>
      </c>
      <c r="D143" s="341" t="s">
        <v>1566</v>
      </c>
      <c r="E143" s="341" t="s">
        <v>1567</v>
      </c>
      <c r="L143" s="339" t="s">
        <v>1568</v>
      </c>
      <c r="M143" s="339" t="s">
        <v>1569</v>
      </c>
      <c r="N143" s="339" t="s">
        <v>1570</v>
      </c>
      <c r="O143" s="339" t="s">
        <v>1571</v>
      </c>
      <c r="P143" s="339" t="s">
        <v>1572</v>
      </c>
      <c r="Q143" s="339" t="s">
        <v>1573</v>
      </c>
      <c r="R143" s="339"/>
      <c r="S143" s="339"/>
      <c r="T143" s="339" t="s">
        <v>1568</v>
      </c>
      <c r="U143" s="339" t="s">
        <v>218</v>
      </c>
    </row>
    <row r="144" spans="1:21" x14ac:dyDescent="0.25">
      <c r="A144" s="336" t="s">
        <v>1574</v>
      </c>
      <c r="B144" s="341" t="s">
        <v>1575</v>
      </c>
      <c r="C144" s="341" t="s">
        <v>1576</v>
      </c>
      <c r="D144" s="341" t="s">
        <v>1577</v>
      </c>
      <c r="E144" s="341" t="s">
        <v>1578</v>
      </c>
      <c r="L144" s="339" t="s">
        <v>1579</v>
      </c>
      <c r="M144" s="339" t="s">
        <v>1580</v>
      </c>
      <c r="N144" s="339" t="s">
        <v>1580</v>
      </c>
      <c r="O144" s="339" t="s">
        <v>1581</v>
      </c>
      <c r="P144" s="339" t="s">
        <v>1582</v>
      </c>
      <c r="Q144" s="339" t="s">
        <v>1583</v>
      </c>
      <c r="R144" s="339"/>
      <c r="S144" s="339"/>
      <c r="T144" s="339" t="s">
        <v>1579</v>
      </c>
      <c r="U144" s="339" t="s">
        <v>220</v>
      </c>
    </row>
    <row r="145" spans="1:21" x14ac:dyDescent="0.25">
      <c r="A145" s="336" t="s">
        <v>192</v>
      </c>
      <c r="B145" s="341" t="s">
        <v>1584</v>
      </c>
      <c r="C145" s="341" t="s">
        <v>1585</v>
      </c>
      <c r="D145" s="341" t="s">
        <v>1586</v>
      </c>
      <c r="E145" s="341" t="s">
        <v>1587</v>
      </c>
      <c r="L145" s="339" t="s">
        <v>1588</v>
      </c>
      <c r="M145" s="339" t="s">
        <v>1589</v>
      </c>
      <c r="N145" s="339" t="s">
        <v>1590</v>
      </c>
      <c r="O145" s="339" t="s">
        <v>1589</v>
      </c>
      <c r="P145" s="339" t="s">
        <v>1591</v>
      </c>
      <c r="Q145" s="339" t="s">
        <v>1592</v>
      </c>
      <c r="R145" s="339"/>
      <c r="S145" s="339"/>
      <c r="T145" s="339" t="s">
        <v>1588</v>
      </c>
      <c r="U145" s="339" t="s">
        <v>218</v>
      </c>
    </row>
    <row r="146" spans="1:21" x14ac:dyDescent="0.25">
      <c r="A146" s="336" t="s">
        <v>194</v>
      </c>
      <c r="B146" s="341" t="s">
        <v>1593</v>
      </c>
      <c r="C146" s="341" t="s">
        <v>1594</v>
      </c>
      <c r="D146" s="341" t="s">
        <v>1595</v>
      </c>
      <c r="E146" s="341" t="s">
        <v>1596</v>
      </c>
      <c r="L146" s="339" t="s">
        <v>1597</v>
      </c>
      <c r="M146" s="339" t="s">
        <v>1598</v>
      </c>
      <c r="N146" s="339" t="s">
        <v>1598</v>
      </c>
      <c r="O146" s="339" t="s">
        <v>1598</v>
      </c>
      <c r="P146" s="339" t="s">
        <v>1599</v>
      </c>
      <c r="Q146" s="339" t="s">
        <v>1600</v>
      </c>
      <c r="R146" s="339"/>
      <c r="S146" s="339"/>
      <c r="T146" s="339" t="s">
        <v>1597</v>
      </c>
      <c r="U146" s="339" t="s">
        <v>218</v>
      </c>
    </row>
    <row r="147" spans="1:21" x14ac:dyDescent="0.25">
      <c r="A147" s="336" t="s">
        <v>195</v>
      </c>
      <c r="B147" s="341" t="s">
        <v>1601</v>
      </c>
      <c r="C147" s="341" t="s">
        <v>1602</v>
      </c>
      <c r="D147" s="341" t="s">
        <v>1603</v>
      </c>
      <c r="E147" s="341" t="s">
        <v>1604</v>
      </c>
      <c r="L147" s="339" t="s">
        <v>1605</v>
      </c>
      <c r="M147" s="339" t="s">
        <v>1606</v>
      </c>
      <c r="N147" s="339" t="s">
        <v>1607</v>
      </c>
      <c r="O147" s="339" t="s">
        <v>1606</v>
      </c>
      <c r="P147" s="339" t="s">
        <v>1608</v>
      </c>
      <c r="Q147" s="339" t="s">
        <v>1609</v>
      </c>
      <c r="R147" s="339"/>
      <c r="S147" s="339"/>
      <c r="T147" s="339" t="s">
        <v>1605</v>
      </c>
      <c r="U147" s="339" t="s">
        <v>218</v>
      </c>
    </row>
    <row r="148" spans="1:21" x14ac:dyDescent="0.25">
      <c r="A148" s="336" t="s">
        <v>196</v>
      </c>
      <c r="B148" s="341" t="s">
        <v>1610</v>
      </c>
      <c r="C148" s="341" t="s">
        <v>1611</v>
      </c>
      <c r="D148" s="341" t="s">
        <v>1612</v>
      </c>
      <c r="E148" s="341" t="s">
        <v>1613</v>
      </c>
      <c r="L148" s="339" t="s">
        <v>1614</v>
      </c>
      <c r="M148" s="339" t="s">
        <v>1615</v>
      </c>
      <c r="N148" s="339" t="s">
        <v>1616</v>
      </c>
      <c r="O148" s="339" t="s">
        <v>1615</v>
      </c>
      <c r="P148" s="339" t="s">
        <v>1617</v>
      </c>
      <c r="Q148" s="339" t="s">
        <v>1618</v>
      </c>
      <c r="R148" s="339"/>
      <c r="S148" s="339"/>
      <c r="T148" s="339" t="s">
        <v>1614</v>
      </c>
      <c r="U148" s="339" t="s">
        <v>218</v>
      </c>
    </row>
    <row r="149" spans="1:21" x14ac:dyDescent="0.25">
      <c r="A149" s="336" t="s">
        <v>201</v>
      </c>
      <c r="B149" s="341" t="s">
        <v>1619</v>
      </c>
      <c r="C149" s="341" t="s">
        <v>1620</v>
      </c>
      <c r="D149" s="341" t="s">
        <v>1621</v>
      </c>
      <c r="E149" s="341" t="s">
        <v>1622</v>
      </c>
      <c r="L149" s="339" t="s">
        <v>1623</v>
      </c>
      <c r="M149" s="339" t="s">
        <v>1624</v>
      </c>
      <c r="N149" s="339" t="s">
        <v>1625</v>
      </c>
      <c r="O149" s="339" t="s">
        <v>1626</v>
      </c>
      <c r="P149" s="339" t="s">
        <v>1627</v>
      </c>
      <c r="Q149" s="339" t="s">
        <v>1628</v>
      </c>
      <c r="R149" s="339"/>
      <c r="S149" s="339"/>
      <c r="T149" s="339" t="s">
        <v>1623</v>
      </c>
      <c r="U149" s="339" t="s">
        <v>218</v>
      </c>
    </row>
    <row r="150" spans="1:21" x14ac:dyDescent="0.25">
      <c r="A150" s="336" t="s">
        <v>197</v>
      </c>
      <c r="B150" s="341" t="s">
        <v>1629</v>
      </c>
      <c r="C150" s="341" t="s">
        <v>1630</v>
      </c>
      <c r="D150" s="341" t="s">
        <v>1631</v>
      </c>
      <c r="E150" s="341" t="s">
        <v>1632</v>
      </c>
      <c r="L150" s="339" t="s">
        <v>1633</v>
      </c>
      <c r="M150" s="339" t="s">
        <v>1634</v>
      </c>
      <c r="N150" s="339" t="s">
        <v>1634</v>
      </c>
      <c r="O150" s="339" t="s">
        <v>1634</v>
      </c>
      <c r="P150" s="339" t="s">
        <v>1635</v>
      </c>
      <c r="Q150" s="339" t="s">
        <v>1636</v>
      </c>
      <c r="R150" s="339"/>
      <c r="S150" s="339"/>
      <c r="T150" s="339" t="s">
        <v>1633</v>
      </c>
      <c r="U150" s="339" t="s">
        <v>218</v>
      </c>
    </row>
    <row r="151" spans="1:21" ht="409.6" x14ac:dyDescent="0.25">
      <c r="A151" s="346" t="s">
        <v>198</v>
      </c>
      <c r="B151" s="346" t="s">
        <v>1637</v>
      </c>
      <c r="C151" s="346" t="s">
        <v>1638</v>
      </c>
      <c r="D151" s="348" t="s">
        <v>1639</v>
      </c>
      <c r="E151" s="346" t="s">
        <v>1640</v>
      </c>
      <c r="L151" s="339" t="s">
        <v>1641</v>
      </c>
      <c r="M151" s="339" t="s">
        <v>1642</v>
      </c>
      <c r="N151" s="339" t="s">
        <v>1643</v>
      </c>
      <c r="O151" s="339" t="s">
        <v>1642</v>
      </c>
      <c r="P151" s="339" t="s">
        <v>1644</v>
      </c>
      <c r="Q151" s="339" t="s">
        <v>1645</v>
      </c>
      <c r="R151" s="339"/>
      <c r="S151" s="339"/>
      <c r="T151" s="339" t="s">
        <v>1641</v>
      </c>
      <c r="U151" s="340" t="s">
        <v>222</v>
      </c>
    </row>
    <row r="152" spans="1:21" x14ac:dyDescent="0.25">
      <c r="A152" s="336" t="s">
        <v>145</v>
      </c>
      <c r="B152" s="341" t="s">
        <v>1646</v>
      </c>
      <c r="C152" s="341" t="s">
        <v>1647</v>
      </c>
      <c r="D152" s="341" t="s">
        <v>1648</v>
      </c>
      <c r="E152" s="341" t="s">
        <v>1649</v>
      </c>
      <c r="L152" s="339" t="s">
        <v>1650</v>
      </c>
      <c r="M152" s="339" t="s">
        <v>1651</v>
      </c>
      <c r="N152" s="339" t="s">
        <v>1651</v>
      </c>
      <c r="O152" s="339" t="s">
        <v>1651</v>
      </c>
      <c r="P152" s="339" t="s">
        <v>1652</v>
      </c>
      <c r="Q152" s="339" t="s">
        <v>1653</v>
      </c>
      <c r="R152" s="339"/>
      <c r="S152" s="339"/>
      <c r="T152" s="339" t="s">
        <v>1650</v>
      </c>
      <c r="U152" s="339" t="s">
        <v>218</v>
      </c>
    </row>
    <row r="153" spans="1:21" x14ac:dyDescent="0.25">
      <c r="A153" s="336" t="s">
        <v>21</v>
      </c>
      <c r="B153" s="341" t="s">
        <v>1654</v>
      </c>
      <c r="C153" s="341" t="s">
        <v>1067</v>
      </c>
      <c r="D153" s="341" t="s">
        <v>1068</v>
      </c>
      <c r="E153" s="341" t="s">
        <v>1069</v>
      </c>
      <c r="L153" s="339" t="s">
        <v>1655</v>
      </c>
      <c r="M153" s="339" t="s">
        <v>1656</v>
      </c>
      <c r="N153" s="339" t="s">
        <v>1656</v>
      </c>
      <c r="O153" s="339" t="s">
        <v>1657</v>
      </c>
      <c r="P153" s="339" t="s">
        <v>1658</v>
      </c>
      <c r="Q153" s="339" t="s">
        <v>1659</v>
      </c>
      <c r="R153" s="339"/>
      <c r="S153" s="339"/>
      <c r="T153" s="339" t="s">
        <v>1655</v>
      </c>
      <c r="U153" s="339" t="s">
        <v>220</v>
      </c>
    </row>
    <row r="154" spans="1:21" ht="26.4" x14ac:dyDescent="0.25">
      <c r="A154" s="336" t="s">
        <v>28</v>
      </c>
      <c r="B154" s="346" t="s">
        <v>1076</v>
      </c>
      <c r="C154" s="341" t="s">
        <v>1077</v>
      </c>
      <c r="D154" s="341" t="s">
        <v>1078</v>
      </c>
      <c r="E154" s="341" t="s">
        <v>1079</v>
      </c>
      <c r="L154" s="339" t="s">
        <v>1660</v>
      </c>
      <c r="M154" s="339" t="s">
        <v>1661</v>
      </c>
      <c r="N154" s="339" t="s">
        <v>1662</v>
      </c>
      <c r="O154" s="339" t="s">
        <v>1663</v>
      </c>
      <c r="P154" s="339" t="s">
        <v>1664</v>
      </c>
      <c r="Q154" s="339" t="s">
        <v>1665</v>
      </c>
      <c r="R154" s="339"/>
      <c r="S154" s="339"/>
      <c r="T154" s="339" t="s">
        <v>1660</v>
      </c>
      <c r="U154" s="339" t="s">
        <v>218</v>
      </c>
    </row>
    <row r="155" spans="1:21" x14ac:dyDescent="0.25">
      <c r="A155" s="336" t="s">
        <v>1666</v>
      </c>
      <c r="B155" s="341" t="s">
        <v>1667</v>
      </c>
      <c r="C155" s="341" t="s">
        <v>1668</v>
      </c>
      <c r="D155" s="341" t="s">
        <v>1669</v>
      </c>
      <c r="E155" s="341" t="s">
        <v>1670</v>
      </c>
      <c r="L155" s="339" t="s">
        <v>1671</v>
      </c>
      <c r="M155" s="339" t="s">
        <v>1672</v>
      </c>
      <c r="N155" s="339" t="s">
        <v>1672</v>
      </c>
      <c r="O155" s="339" t="s">
        <v>1672</v>
      </c>
      <c r="P155" s="339" t="s">
        <v>1673</v>
      </c>
      <c r="Q155" s="339" t="s">
        <v>1674</v>
      </c>
      <c r="R155" s="339"/>
      <c r="S155" s="339"/>
      <c r="T155" s="339" t="s">
        <v>1671</v>
      </c>
      <c r="U155" s="339" t="s">
        <v>220</v>
      </c>
    </row>
    <row r="156" spans="1:21" x14ac:dyDescent="0.25">
      <c r="A156" s="336" t="s">
        <v>1675</v>
      </c>
      <c r="B156" s="341" t="s">
        <v>1676</v>
      </c>
      <c r="C156" s="341" t="s">
        <v>1677</v>
      </c>
      <c r="D156" s="341" t="s">
        <v>1678</v>
      </c>
      <c r="E156" s="341" t="s">
        <v>1679</v>
      </c>
      <c r="L156" s="339" t="s">
        <v>1680</v>
      </c>
      <c r="M156" s="339" t="s">
        <v>1681</v>
      </c>
      <c r="N156" s="339" t="s">
        <v>1682</v>
      </c>
      <c r="O156" s="339" t="s">
        <v>1683</v>
      </c>
      <c r="P156" s="339" t="s">
        <v>1684</v>
      </c>
      <c r="Q156" s="339" t="s">
        <v>1685</v>
      </c>
      <c r="R156" s="339"/>
      <c r="S156" s="339"/>
      <c r="T156" s="339" t="s">
        <v>1680</v>
      </c>
      <c r="U156" s="339" t="s">
        <v>218</v>
      </c>
    </row>
    <row r="157" spans="1:21" ht="15.75" customHeight="1" x14ac:dyDescent="0.25">
      <c r="A157" s="346" t="s">
        <v>1686</v>
      </c>
      <c r="B157" s="346" t="s">
        <v>1687</v>
      </c>
      <c r="C157" s="346" t="s">
        <v>1688</v>
      </c>
      <c r="D157" s="346" t="s">
        <v>1689</v>
      </c>
      <c r="E157" s="346" t="s">
        <v>1690</v>
      </c>
      <c r="L157" s="339" t="s">
        <v>1691</v>
      </c>
      <c r="M157" s="339" t="s">
        <v>1692</v>
      </c>
      <c r="N157" s="339" t="s">
        <v>1692</v>
      </c>
      <c r="O157" s="339" t="s">
        <v>1692</v>
      </c>
      <c r="P157" s="339" t="s">
        <v>1693</v>
      </c>
      <c r="Q157" s="339" t="s">
        <v>1694</v>
      </c>
      <c r="R157" s="339"/>
      <c r="S157" s="339"/>
      <c r="T157" s="339" t="s">
        <v>1691</v>
      </c>
      <c r="U157" s="339" t="s">
        <v>220</v>
      </c>
    </row>
    <row r="158" spans="1:21" ht="15.75" customHeight="1" x14ac:dyDescent="0.25">
      <c r="A158" s="349" t="s">
        <v>204</v>
      </c>
      <c r="B158" s="349" t="s">
        <v>1695</v>
      </c>
      <c r="C158" s="349" t="s">
        <v>1696</v>
      </c>
      <c r="D158" s="349" t="s">
        <v>1697</v>
      </c>
      <c r="E158" s="336" t="s">
        <v>1698</v>
      </c>
      <c r="L158" s="339" t="s">
        <v>1699</v>
      </c>
      <c r="M158" s="339" t="s">
        <v>1700</v>
      </c>
      <c r="N158" s="339" t="s">
        <v>1701</v>
      </c>
      <c r="O158" s="339" t="s">
        <v>1700</v>
      </c>
      <c r="P158" s="339" t="s">
        <v>1702</v>
      </c>
      <c r="Q158" s="339" t="s">
        <v>1703</v>
      </c>
      <c r="R158" s="339"/>
      <c r="S158" s="339"/>
      <c r="T158" s="339" t="s">
        <v>1699</v>
      </c>
      <c r="U158" s="339" t="s">
        <v>218</v>
      </c>
    </row>
    <row r="159" spans="1:21" x14ac:dyDescent="0.25">
      <c r="A159" s="336" t="s">
        <v>207</v>
      </c>
      <c r="B159" s="336" t="s">
        <v>1704</v>
      </c>
      <c r="C159" s="336" t="s">
        <v>1705</v>
      </c>
      <c r="D159" s="336" t="s">
        <v>1706</v>
      </c>
      <c r="E159" s="336" t="s">
        <v>1707</v>
      </c>
      <c r="L159" s="339" t="s">
        <v>1708</v>
      </c>
      <c r="M159" s="339" t="s">
        <v>1709</v>
      </c>
      <c r="N159" s="339" t="s">
        <v>1710</v>
      </c>
      <c r="O159" s="339" t="s">
        <v>1711</v>
      </c>
      <c r="P159" s="339" t="s">
        <v>1712</v>
      </c>
      <c r="Q159" s="339" t="s">
        <v>1713</v>
      </c>
      <c r="R159" s="339"/>
      <c r="S159" s="339"/>
      <c r="T159" s="339" t="s">
        <v>1708</v>
      </c>
      <c r="U159" s="339" t="s">
        <v>220</v>
      </c>
    </row>
    <row r="160" spans="1:21" ht="13.5" customHeight="1" x14ac:dyDescent="0.25">
      <c r="A160" s="336" t="s">
        <v>210</v>
      </c>
      <c r="B160" s="346" t="s">
        <v>1714</v>
      </c>
      <c r="C160" s="336" t="s">
        <v>1715</v>
      </c>
      <c r="D160" s="336" t="s">
        <v>1716</v>
      </c>
      <c r="E160" s="336" t="s">
        <v>1717</v>
      </c>
      <c r="L160" s="339" t="s">
        <v>1718</v>
      </c>
      <c r="M160" s="339" t="s">
        <v>1719</v>
      </c>
      <c r="N160" s="339" t="s">
        <v>1719</v>
      </c>
      <c r="O160" s="339" t="s">
        <v>1720</v>
      </c>
      <c r="P160" s="339" t="s">
        <v>1721</v>
      </c>
      <c r="Q160" s="339" t="s">
        <v>1722</v>
      </c>
      <c r="R160" s="339"/>
      <c r="S160" s="339"/>
      <c r="T160" s="339" t="s">
        <v>1718</v>
      </c>
      <c r="U160" s="340" t="s">
        <v>220</v>
      </c>
    </row>
    <row r="161" spans="1:21" x14ac:dyDescent="0.25">
      <c r="A161" s="336" t="s">
        <v>213</v>
      </c>
      <c r="B161" s="336" t="s">
        <v>1723</v>
      </c>
      <c r="C161" s="336" t="s">
        <v>1724</v>
      </c>
      <c r="D161" s="336" t="s">
        <v>1725</v>
      </c>
      <c r="E161" s="336" t="s">
        <v>1726</v>
      </c>
      <c r="L161" s="339" t="s">
        <v>1727</v>
      </c>
      <c r="M161" s="339" t="s">
        <v>1728</v>
      </c>
      <c r="N161" s="339" t="s">
        <v>1729</v>
      </c>
      <c r="O161" s="339" t="s">
        <v>1730</v>
      </c>
      <c r="P161" s="339" t="s">
        <v>1731</v>
      </c>
      <c r="Q161" s="339" t="s">
        <v>1732</v>
      </c>
      <c r="R161" s="339"/>
      <c r="S161" s="339"/>
      <c r="T161" s="339" t="s">
        <v>1727</v>
      </c>
      <c r="U161" s="339" t="s">
        <v>218</v>
      </c>
    </row>
    <row r="162" spans="1:21" x14ac:dyDescent="0.25">
      <c r="A162" s="336" t="s">
        <v>205</v>
      </c>
      <c r="B162" s="336" t="s">
        <v>1733</v>
      </c>
      <c r="C162" s="336" t="s">
        <v>1734</v>
      </c>
      <c r="D162" s="336" t="s">
        <v>1735</v>
      </c>
      <c r="E162" s="336" t="s">
        <v>1736</v>
      </c>
      <c r="L162" s="339" t="s">
        <v>1737</v>
      </c>
      <c r="M162" s="339" t="s">
        <v>1738</v>
      </c>
      <c r="N162" s="339" t="s">
        <v>1739</v>
      </c>
      <c r="O162" s="339" t="s">
        <v>1738</v>
      </c>
      <c r="P162" s="339" t="s">
        <v>1740</v>
      </c>
      <c r="Q162" s="339" t="s">
        <v>1741</v>
      </c>
      <c r="R162" s="339"/>
      <c r="S162" s="339"/>
      <c r="T162" s="339" t="s">
        <v>1737</v>
      </c>
      <c r="U162" s="339" t="s">
        <v>218</v>
      </c>
    </row>
    <row r="163" spans="1:21" ht="14.25" customHeight="1" x14ac:dyDescent="0.25">
      <c r="A163" s="336" t="s">
        <v>208</v>
      </c>
      <c r="B163" s="336" t="s">
        <v>1742</v>
      </c>
      <c r="C163" s="336" t="s">
        <v>1743</v>
      </c>
      <c r="D163" s="336" t="s">
        <v>1744</v>
      </c>
      <c r="E163" s="336" t="s">
        <v>1745</v>
      </c>
      <c r="L163" s="339" t="s">
        <v>1746</v>
      </c>
      <c r="M163" s="339" t="s">
        <v>1747</v>
      </c>
      <c r="N163" s="339" t="s">
        <v>1747</v>
      </c>
      <c r="O163" s="339" t="s">
        <v>1747</v>
      </c>
      <c r="P163" s="339" t="s">
        <v>1748</v>
      </c>
      <c r="Q163" s="339" t="s">
        <v>1749</v>
      </c>
      <c r="R163" s="339"/>
      <c r="S163" s="339"/>
      <c r="T163" s="339" t="s">
        <v>1746</v>
      </c>
      <c r="U163" s="340" t="s">
        <v>219</v>
      </c>
    </row>
    <row r="164" spans="1:21" x14ac:dyDescent="0.25">
      <c r="A164" s="336" t="s">
        <v>211</v>
      </c>
      <c r="B164" s="336" t="s">
        <v>1750</v>
      </c>
      <c r="C164" s="336" t="s">
        <v>1751</v>
      </c>
      <c r="D164" s="336" t="s">
        <v>1752</v>
      </c>
      <c r="E164" s="336" t="s">
        <v>1753</v>
      </c>
      <c r="L164" s="339" t="s">
        <v>1754</v>
      </c>
      <c r="M164" s="339" t="s">
        <v>1755</v>
      </c>
      <c r="N164" s="339" t="s">
        <v>1756</v>
      </c>
      <c r="O164" s="339" t="s">
        <v>1755</v>
      </c>
      <c r="P164" s="339" t="s">
        <v>1757</v>
      </c>
      <c r="Q164" s="339" t="s">
        <v>1758</v>
      </c>
      <c r="R164" s="339"/>
      <c r="S164" s="339"/>
      <c r="T164" s="339" t="s">
        <v>1754</v>
      </c>
      <c r="U164" s="339" t="s">
        <v>218</v>
      </c>
    </row>
    <row r="165" spans="1:21" ht="12.75" customHeight="1" x14ac:dyDescent="0.25">
      <c r="A165" s="336" t="s">
        <v>206</v>
      </c>
      <c r="B165" s="336" t="s">
        <v>1759</v>
      </c>
      <c r="C165" s="336" t="s">
        <v>1760</v>
      </c>
      <c r="D165" s="336" t="s">
        <v>1761</v>
      </c>
      <c r="E165" s="336" t="s">
        <v>1762</v>
      </c>
      <c r="L165" s="339" t="s">
        <v>1763</v>
      </c>
      <c r="M165" s="339" t="s">
        <v>1764</v>
      </c>
      <c r="N165" s="339" t="s">
        <v>1765</v>
      </c>
      <c r="O165" s="339" t="s">
        <v>1766</v>
      </c>
      <c r="P165" s="339" t="s">
        <v>1767</v>
      </c>
      <c r="Q165" s="339" t="s">
        <v>1768</v>
      </c>
      <c r="R165" s="339"/>
      <c r="S165" s="339"/>
      <c r="T165" s="339" t="s">
        <v>1763</v>
      </c>
      <c r="U165" s="339" t="s">
        <v>218</v>
      </c>
    </row>
    <row r="166" spans="1:21" ht="12.75" customHeight="1" x14ac:dyDescent="0.25">
      <c r="A166" s="336" t="s">
        <v>209</v>
      </c>
      <c r="B166" s="336" t="s">
        <v>1769</v>
      </c>
      <c r="C166" s="336" t="s">
        <v>1770</v>
      </c>
      <c r="D166" s="336" t="s">
        <v>1771</v>
      </c>
      <c r="E166" s="336" t="s">
        <v>1772</v>
      </c>
      <c r="L166" s="339" t="s">
        <v>1773</v>
      </c>
      <c r="M166" s="339" t="s">
        <v>1774</v>
      </c>
      <c r="N166" s="339" t="s">
        <v>1775</v>
      </c>
      <c r="O166" s="339" t="s">
        <v>1776</v>
      </c>
      <c r="P166" s="339" t="s">
        <v>1777</v>
      </c>
      <c r="Q166" s="339" t="s">
        <v>1778</v>
      </c>
      <c r="R166" s="339"/>
      <c r="S166" s="339"/>
      <c r="T166" s="339" t="s">
        <v>1773</v>
      </c>
      <c r="U166" s="339" t="s">
        <v>218</v>
      </c>
    </row>
    <row r="167" spans="1:21" x14ac:dyDescent="0.25">
      <c r="A167" s="336" t="s">
        <v>212</v>
      </c>
      <c r="B167" s="336" t="s">
        <v>1779</v>
      </c>
      <c r="C167" s="336" t="s">
        <v>1780</v>
      </c>
      <c r="D167" s="336" t="s">
        <v>1781</v>
      </c>
      <c r="E167" s="336" t="s">
        <v>1782</v>
      </c>
      <c r="L167" s="339" t="s">
        <v>1783</v>
      </c>
      <c r="M167" s="339" t="s">
        <v>1784</v>
      </c>
      <c r="N167" s="339" t="s">
        <v>1785</v>
      </c>
      <c r="O167" s="339" t="s">
        <v>1784</v>
      </c>
      <c r="P167" s="339" t="s">
        <v>1786</v>
      </c>
      <c r="Q167" s="339" t="s">
        <v>1787</v>
      </c>
      <c r="R167" s="339"/>
      <c r="S167" s="339"/>
      <c r="T167" s="339" t="s">
        <v>1783</v>
      </c>
      <c r="U167" s="339" t="s">
        <v>218</v>
      </c>
    </row>
    <row r="168" spans="1:21" x14ac:dyDescent="0.25">
      <c r="L168" s="339" t="s">
        <v>1788</v>
      </c>
      <c r="M168" s="339" t="s">
        <v>1789</v>
      </c>
      <c r="N168" s="339" t="s">
        <v>1789</v>
      </c>
      <c r="O168" s="339" t="s">
        <v>1789</v>
      </c>
      <c r="P168" s="339" t="s">
        <v>1790</v>
      </c>
      <c r="Q168" s="339" t="s">
        <v>1791</v>
      </c>
      <c r="R168" s="339"/>
      <c r="S168" s="339"/>
      <c r="T168" s="339" t="s">
        <v>1788</v>
      </c>
      <c r="U168" s="339" t="s">
        <v>218</v>
      </c>
    </row>
    <row r="169" spans="1:21" x14ac:dyDescent="0.25">
      <c r="L169" s="339" t="s">
        <v>1792</v>
      </c>
      <c r="M169" s="339" t="s">
        <v>1793</v>
      </c>
      <c r="N169" s="339" t="s">
        <v>1794</v>
      </c>
      <c r="O169" s="339" t="s">
        <v>1795</v>
      </c>
      <c r="P169" s="339" t="s">
        <v>1796</v>
      </c>
      <c r="Q169" s="339" t="s">
        <v>1797</v>
      </c>
      <c r="R169" s="339"/>
      <c r="S169" s="339"/>
      <c r="T169" s="339" t="s">
        <v>1792</v>
      </c>
      <c r="U169" s="339" t="s">
        <v>218</v>
      </c>
    </row>
    <row r="170" spans="1:21" x14ac:dyDescent="0.25">
      <c r="L170" s="339" t="s">
        <v>1798</v>
      </c>
      <c r="M170" s="339" t="s">
        <v>1799</v>
      </c>
      <c r="N170" s="339" t="s">
        <v>1799</v>
      </c>
      <c r="O170" s="339" t="s">
        <v>1800</v>
      </c>
      <c r="P170" s="339" t="s">
        <v>1801</v>
      </c>
      <c r="Q170" s="339" t="s">
        <v>1802</v>
      </c>
      <c r="R170" s="339"/>
      <c r="S170" s="339"/>
      <c r="T170" s="339" t="s">
        <v>1798</v>
      </c>
      <c r="U170" s="340" t="s">
        <v>222</v>
      </c>
    </row>
    <row r="171" spans="1:21" x14ac:dyDescent="0.25">
      <c r="L171" s="339" t="s">
        <v>1803</v>
      </c>
      <c r="M171" s="339" t="s">
        <v>1804</v>
      </c>
      <c r="N171" s="339" t="s">
        <v>1804</v>
      </c>
      <c r="O171" s="339" t="s">
        <v>1805</v>
      </c>
      <c r="P171" s="339" t="s">
        <v>1806</v>
      </c>
      <c r="Q171" s="339" t="s">
        <v>1807</v>
      </c>
      <c r="R171" s="339"/>
      <c r="S171" s="339"/>
      <c r="T171" s="339" t="s">
        <v>1803</v>
      </c>
      <c r="U171" s="339" t="s">
        <v>218</v>
      </c>
    </row>
    <row r="172" spans="1:21" x14ac:dyDescent="0.25">
      <c r="L172" s="339" t="s">
        <v>1808</v>
      </c>
      <c r="M172" s="339" t="s">
        <v>1809</v>
      </c>
      <c r="N172" s="339" t="s">
        <v>1809</v>
      </c>
      <c r="O172" s="339" t="s">
        <v>1810</v>
      </c>
      <c r="P172" s="339" t="s">
        <v>1811</v>
      </c>
      <c r="Q172" s="339" t="s">
        <v>1812</v>
      </c>
      <c r="R172" s="339"/>
      <c r="S172" s="339"/>
      <c r="T172" s="339" t="s">
        <v>1808</v>
      </c>
      <c r="U172" s="340" t="s">
        <v>219</v>
      </c>
    </row>
    <row r="173" spans="1:21" x14ac:dyDescent="0.25">
      <c r="L173" s="339" t="s">
        <v>1813</v>
      </c>
      <c r="M173" s="339" t="s">
        <v>1814</v>
      </c>
      <c r="N173" s="339" t="s">
        <v>1814</v>
      </c>
      <c r="O173" s="339" t="s">
        <v>1814</v>
      </c>
      <c r="P173" s="339" t="s">
        <v>1815</v>
      </c>
      <c r="Q173" s="339" t="s">
        <v>1816</v>
      </c>
      <c r="R173" s="339"/>
      <c r="S173" s="339"/>
      <c r="T173" s="339" t="s">
        <v>1813</v>
      </c>
      <c r="U173" s="339" t="s">
        <v>218</v>
      </c>
    </row>
    <row r="174" spans="1:21" x14ac:dyDescent="0.25">
      <c r="L174" s="339" t="s">
        <v>1817</v>
      </c>
      <c r="M174" s="339" t="s">
        <v>1818</v>
      </c>
      <c r="N174" s="339" t="s">
        <v>1819</v>
      </c>
      <c r="O174" s="339" t="s">
        <v>1820</v>
      </c>
      <c r="P174" s="339" t="s">
        <v>1821</v>
      </c>
      <c r="Q174" s="339" t="s">
        <v>1822</v>
      </c>
      <c r="R174" s="339"/>
      <c r="S174" s="339"/>
      <c r="T174" s="339" t="s">
        <v>1817</v>
      </c>
      <c r="U174" s="340" t="s">
        <v>219</v>
      </c>
    </row>
    <row r="175" spans="1:21" x14ac:dyDescent="0.25">
      <c r="L175" s="339" t="s">
        <v>1823</v>
      </c>
      <c r="M175" s="339" t="s">
        <v>1824</v>
      </c>
      <c r="N175" s="339" t="s">
        <v>1824</v>
      </c>
      <c r="O175" s="339" t="s">
        <v>1825</v>
      </c>
      <c r="P175" s="339" t="s">
        <v>1826</v>
      </c>
      <c r="Q175" s="339" t="s">
        <v>1827</v>
      </c>
      <c r="R175" s="339"/>
      <c r="S175" s="339"/>
      <c r="T175" s="339" t="s">
        <v>1823</v>
      </c>
      <c r="U175" s="339" t="s">
        <v>218</v>
      </c>
    </row>
    <row r="176" spans="1:21" x14ac:dyDescent="0.25">
      <c r="L176" s="339" t="s">
        <v>1828</v>
      </c>
      <c r="M176" s="339" t="s">
        <v>1829</v>
      </c>
      <c r="N176" s="339" t="s">
        <v>1830</v>
      </c>
      <c r="O176" s="339" t="s">
        <v>1829</v>
      </c>
      <c r="P176" s="339" t="s">
        <v>1831</v>
      </c>
      <c r="Q176" s="339" t="s">
        <v>1832</v>
      </c>
      <c r="R176" s="339"/>
      <c r="S176" s="339"/>
      <c r="T176" s="339" t="s">
        <v>1828</v>
      </c>
      <c r="U176" s="339" t="s">
        <v>218</v>
      </c>
    </row>
    <row r="177" spans="12:21" x14ac:dyDescent="0.25">
      <c r="L177" s="339" t="s">
        <v>1833</v>
      </c>
      <c r="M177" s="339" t="s">
        <v>1834</v>
      </c>
      <c r="N177" s="339" t="s">
        <v>1835</v>
      </c>
      <c r="O177" s="339" t="s">
        <v>1836</v>
      </c>
      <c r="P177" s="339" t="s">
        <v>1837</v>
      </c>
      <c r="Q177" s="339" t="s">
        <v>1838</v>
      </c>
      <c r="R177" s="339"/>
      <c r="S177" s="339"/>
      <c r="T177" s="339" t="s">
        <v>1833</v>
      </c>
      <c r="U177" s="339" t="s">
        <v>218</v>
      </c>
    </row>
    <row r="178" spans="12:21" x14ac:dyDescent="0.25">
      <c r="L178" s="339" t="s">
        <v>1839</v>
      </c>
      <c r="M178" s="339" t="s">
        <v>1840</v>
      </c>
      <c r="N178" s="339" t="s">
        <v>1841</v>
      </c>
      <c r="O178" s="339" t="s">
        <v>1842</v>
      </c>
      <c r="P178" s="339" t="s">
        <v>1843</v>
      </c>
      <c r="Q178" s="339" t="s">
        <v>1844</v>
      </c>
      <c r="R178" s="339"/>
      <c r="S178" s="339"/>
      <c r="T178" s="339" t="s">
        <v>1839</v>
      </c>
      <c r="U178" s="339" t="s">
        <v>218</v>
      </c>
    </row>
    <row r="179" spans="12:21" x14ac:dyDescent="0.25">
      <c r="L179" s="339" t="s">
        <v>1845</v>
      </c>
      <c r="M179" s="339" t="s">
        <v>1846</v>
      </c>
      <c r="N179" s="339" t="s">
        <v>1847</v>
      </c>
      <c r="O179" s="339" t="s">
        <v>1846</v>
      </c>
      <c r="P179" s="339" t="s">
        <v>1848</v>
      </c>
      <c r="Q179" s="339" t="s">
        <v>1849</v>
      </c>
      <c r="R179" s="339"/>
      <c r="S179" s="339"/>
      <c r="T179" s="339" t="s">
        <v>1845</v>
      </c>
      <c r="U179" s="339" t="s">
        <v>219</v>
      </c>
    </row>
    <row r="180" spans="12:21" x14ac:dyDescent="0.25">
      <c r="L180" s="339" t="s">
        <v>1850</v>
      </c>
      <c r="M180" s="339" t="s">
        <v>1851</v>
      </c>
      <c r="N180" s="339" t="s">
        <v>1852</v>
      </c>
      <c r="O180" s="339" t="s">
        <v>1853</v>
      </c>
      <c r="P180" s="339" t="s">
        <v>1854</v>
      </c>
      <c r="Q180" s="339" t="s">
        <v>1855</v>
      </c>
      <c r="R180" s="339"/>
      <c r="S180" s="339"/>
      <c r="T180" s="339" t="s">
        <v>1850</v>
      </c>
      <c r="U180" s="339" t="s">
        <v>218</v>
      </c>
    </row>
    <row r="181" spans="12:21" x14ac:dyDescent="0.25">
      <c r="L181" s="339" t="s">
        <v>1856</v>
      </c>
      <c r="M181" s="339" t="s">
        <v>1857</v>
      </c>
      <c r="N181" s="339" t="s">
        <v>1857</v>
      </c>
      <c r="O181" s="339" t="s">
        <v>1857</v>
      </c>
      <c r="P181" s="339" t="s">
        <v>1858</v>
      </c>
      <c r="Q181" s="339" t="s">
        <v>1859</v>
      </c>
      <c r="R181" s="339"/>
      <c r="S181" s="339"/>
      <c r="T181" s="339" t="s">
        <v>1856</v>
      </c>
      <c r="U181" s="339" t="s">
        <v>220</v>
      </c>
    </row>
    <row r="182" spans="12:21" x14ac:dyDescent="0.25">
      <c r="L182" s="339" t="s">
        <v>1860</v>
      </c>
      <c r="M182" s="339" t="s">
        <v>1861</v>
      </c>
      <c r="N182" s="339" t="s">
        <v>1861</v>
      </c>
      <c r="O182" s="339" t="s">
        <v>1861</v>
      </c>
      <c r="P182" s="339" t="s">
        <v>1862</v>
      </c>
      <c r="Q182" s="339" t="s">
        <v>1863</v>
      </c>
      <c r="R182" s="339"/>
      <c r="S182" s="339"/>
      <c r="T182" s="339" t="s">
        <v>1860</v>
      </c>
      <c r="U182" s="339" t="s">
        <v>219</v>
      </c>
    </row>
    <row r="183" spans="12:21" x14ac:dyDescent="0.25">
      <c r="L183" s="340" t="s">
        <v>1864</v>
      </c>
      <c r="M183" s="339" t="s">
        <v>1865</v>
      </c>
      <c r="N183" s="339" t="s">
        <v>1866</v>
      </c>
      <c r="O183" s="339" t="s">
        <v>1867</v>
      </c>
      <c r="P183" s="339" t="s">
        <v>1868</v>
      </c>
      <c r="Q183" s="339" t="s">
        <v>1869</v>
      </c>
      <c r="R183" s="339"/>
      <c r="S183" s="339"/>
      <c r="T183" s="340" t="s">
        <v>1864</v>
      </c>
      <c r="U183" s="340" t="s">
        <v>222</v>
      </c>
    </row>
    <row r="184" spans="12:21" x14ac:dyDescent="0.25">
      <c r="L184" s="339" t="s">
        <v>1870</v>
      </c>
      <c r="M184" s="339" t="s">
        <v>1871</v>
      </c>
      <c r="N184" s="339" t="s">
        <v>1872</v>
      </c>
      <c r="O184" s="339" t="s">
        <v>1873</v>
      </c>
      <c r="P184" s="339" t="s">
        <v>1874</v>
      </c>
      <c r="Q184" s="339" t="s">
        <v>1875</v>
      </c>
      <c r="R184" s="339"/>
      <c r="S184" s="339"/>
      <c r="T184" s="339" t="s">
        <v>1870</v>
      </c>
      <c r="U184" s="340" t="s">
        <v>220</v>
      </c>
    </row>
    <row r="185" spans="12:21" x14ac:dyDescent="0.25">
      <c r="L185" s="339" t="s">
        <v>1876</v>
      </c>
      <c r="M185" s="339" t="s">
        <v>1877</v>
      </c>
      <c r="N185" s="339" t="s">
        <v>1877</v>
      </c>
      <c r="O185" s="339" t="s">
        <v>1877</v>
      </c>
      <c r="P185" s="339" t="s">
        <v>1878</v>
      </c>
      <c r="Q185" s="339" t="s">
        <v>1879</v>
      </c>
      <c r="R185" s="339"/>
      <c r="S185" s="339"/>
      <c r="T185" s="339" t="s">
        <v>1876</v>
      </c>
      <c r="U185" s="340" t="s">
        <v>222</v>
      </c>
    </row>
    <row r="186" spans="12:21" x14ac:dyDescent="0.25">
      <c r="L186" s="339" t="s">
        <v>1880</v>
      </c>
      <c r="M186" s="339" t="s">
        <v>1881</v>
      </c>
      <c r="N186" s="339" t="s">
        <v>1881</v>
      </c>
      <c r="O186" s="339" t="s">
        <v>1882</v>
      </c>
      <c r="P186" s="339" t="s">
        <v>1883</v>
      </c>
      <c r="Q186" s="339" t="s">
        <v>1884</v>
      </c>
      <c r="R186" s="339"/>
      <c r="S186" s="339"/>
      <c r="T186" s="339" t="s">
        <v>1880</v>
      </c>
      <c r="U186" s="340" t="s">
        <v>220</v>
      </c>
    </row>
    <row r="187" spans="12:21" x14ac:dyDescent="0.25">
      <c r="L187" s="339" t="s">
        <v>1885</v>
      </c>
      <c r="M187" s="339" t="s">
        <v>1886</v>
      </c>
      <c r="N187" s="339" t="s">
        <v>1887</v>
      </c>
      <c r="O187" s="339" t="s">
        <v>1888</v>
      </c>
      <c r="P187" s="339" t="s">
        <v>1889</v>
      </c>
      <c r="Q187" s="339" t="s">
        <v>1890</v>
      </c>
      <c r="R187" s="339"/>
      <c r="S187" s="339"/>
      <c r="T187" s="339" t="s">
        <v>1885</v>
      </c>
      <c r="U187" s="340" t="s">
        <v>220</v>
      </c>
    </row>
    <row r="188" spans="12:21" x14ac:dyDescent="0.25">
      <c r="L188" s="339" t="s">
        <v>1891</v>
      </c>
      <c r="M188" s="339" t="s">
        <v>1892</v>
      </c>
      <c r="N188" s="339" t="s">
        <v>1893</v>
      </c>
      <c r="O188" s="339" t="s">
        <v>1894</v>
      </c>
      <c r="P188" s="339" t="s">
        <v>1895</v>
      </c>
      <c r="Q188" s="339" t="s">
        <v>1896</v>
      </c>
      <c r="R188" s="339"/>
      <c r="S188" s="339"/>
      <c r="T188" s="339" t="s">
        <v>1891</v>
      </c>
      <c r="U188" s="340" t="s">
        <v>221</v>
      </c>
    </row>
    <row r="189" spans="12:21" x14ac:dyDescent="0.25">
      <c r="L189" s="339" t="s">
        <v>1897</v>
      </c>
      <c r="M189" s="339" t="s">
        <v>1898</v>
      </c>
      <c r="N189" s="339" t="s">
        <v>1898</v>
      </c>
      <c r="O189" s="339" t="s">
        <v>1898</v>
      </c>
      <c r="P189" s="339" t="s">
        <v>1899</v>
      </c>
      <c r="Q189" s="339" t="s">
        <v>1900</v>
      </c>
      <c r="R189" s="339"/>
      <c r="S189" s="339"/>
      <c r="T189" s="339" t="s">
        <v>1897</v>
      </c>
      <c r="U189" s="339" t="s">
        <v>218</v>
      </c>
    </row>
    <row r="190" spans="12:21" x14ac:dyDescent="0.25">
      <c r="L190" s="339" t="s">
        <v>1901</v>
      </c>
      <c r="M190" s="339" t="s">
        <v>1902</v>
      </c>
      <c r="N190" s="339" t="s">
        <v>1903</v>
      </c>
      <c r="O190" s="339" t="s">
        <v>1904</v>
      </c>
      <c r="P190" s="339" t="s">
        <v>1905</v>
      </c>
      <c r="Q190" s="339" t="s">
        <v>1906</v>
      </c>
      <c r="R190" s="339"/>
      <c r="S190" s="339"/>
      <c r="T190" s="339" t="s">
        <v>1901</v>
      </c>
      <c r="U190" s="340" t="s">
        <v>222</v>
      </c>
    </row>
    <row r="191" spans="12:21" x14ac:dyDescent="0.25">
      <c r="L191" s="339" t="s">
        <v>1907</v>
      </c>
      <c r="M191" s="339" t="s">
        <v>1908</v>
      </c>
      <c r="N191" s="339" t="s">
        <v>1909</v>
      </c>
      <c r="O191" s="339" t="s">
        <v>1910</v>
      </c>
      <c r="P191" s="339" t="s">
        <v>1911</v>
      </c>
      <c r="Q191" s="339" t="s">
        <v>1912</v>
      </c>
      <c r="R191" s="339"/>
      <c r="S191" s="339"/>
      <c r="T191" s="339" t="s">
        <v>1907</v>
      </c>
      <c r="U191" s="340" t="s">
        <v>222</v>
      </c>
    </row>
    <row r="192" spans="12:21" x14ac:dyDescent="0.25">
      <c r="L192" s="339" t="s">
        <v>1913</v>
      </c>
      <c r="M192" s="339" t="s">
        <v>1914</v>
      </c>
      <c r="N192" s="339" t="s">
        <v>1915</v>
      </c>
      <c r="O192" s="339" t="s">
        <v>1914</v>
      </c>
      <c r="P192" s="339" t="s">
        <v>1916</v>
      </c>
      <c r="Q192" s="339" t="s">
        <v>1917</v>
      </c>
      <c r="R192" s="339"/>
      <c r="S192" s="339"/>
      <c r="T192" s="339" t="s">
        <v>1913</v>
      </c>
      <c r="U192" s="340" t="s">
        <v>220</v>
      </c>
    </row>
    <row r="193" spans="12:21" x14ac:dyDescent="0.25">
      <c r="L193" s="339" t="s">
        <v>1918</v>
      </c>
      <c r="M193" s="339" t="s">
        <v>1919</v>
      </c>
      <c r="N193" s="339" t="s">
        <v>1920</v>
      </c>
      <c r="O193" s="339" t="s">
        <v>1921</v>
      </c>
      <c r="P193" s="339" t="s">
        <v>1922</v>
      </c>
      <c r="Q193" s="339" t="s">
        <v>1923</v>
      </c>
      <c r="R193" s="339"/>
      <c r="S193" s="339"/>
      <c r="T193" s="339" t="s">
        <v>1918</v>
      </c>
      <c r="U193" s="340" t="s">
        <v>218</v>
      </c>
    </row>
    <row r="194" spans="12:21" x14ac:dyDescent="0.25">
      <c r="L194" s="339" t="s">
        <v>1924</v>
      </c>
      <c r="M194" s="339" t="s">
        <v>1925</v>
      </c>
      <c r="N194" s="339" t="s">
        <v>1926</v>
      </c>
      <c r="O194" s="339" t="s">
        <v>1927</v>
      </c>
      <c r="P194" s="339" t="s">
        <v>1928</v>
      </c>
      <c r="Q194" s="339" t="s">
        <v>1929</v>
      </c>
      <c r="R194" s="339"/>
      <c r="S194" s="339"/>
      <c r="T194" s="339" t="s">
        <v>1924</v>
      </c>
      <c r="U194" s="340" t="s">
        <v>218</v>
      </c>
    </row>
    <row r="195" spans="12:21" x14ac:dyDescent="0.25">
      <c r="L195" s="339" t="s">
        <v>1930</v>
      </c>
      <c r="M195" s="339" t="s">
        <v>1931</v>
      </c>
      <c r="N195" s="339" t="s">
        <v>1932</v>
      </c>
      <c r="O195" s="339" t="s">
        <v>1933</v>
      </c>
      <c r="P195" s="339" t="s">
        <v>1934</v>
      </c>
      <c r="Q195" s="339" t="s">
        <v>1935</v>
      </c>
      <c r="R195" s="339"/>
      <c r="S195" s="339"/>
      <c r="T195" s="339" t="s">
        <v>1930</v>
      </c>
      <c r="U195" s="340" t="s">
        <v>218</v>
      </c>
    </row>
    <row r="196" spans="12:21" x14ac:dyDescent="0.25">
      <c r="L196" s="339" t="s">
        <v>1936</v>
      </c>
      <c r="M196" s="339" t="s">
        <v>1937</v>
      </c>
      <c r="N196" s="339" t="s">
        <v>1938</v>
      </c>
      <c r="O196" s="339" t="s">
        <v>1939</v>
      </c>
      <c r="P196" s="339" t="s">
        <v>1940</v>
      </c>
      <c r="Q196" s="339" t="s">
        <v>1941</v>
      </c>
      <c r="R196" s="339"/>
      <c r="S196" s="339"/>
      <c r="T196" s="339" t="s">
        <v>1936</v>
      </c>
      <c r="U196" s="340" t="s">
        <v>218</v>
      </c>
    </row>
    <row r="197" spans="12:21" x14ac:dyDescent="0.25">
      <c r="L197" s="339" t="s">
        <v>1942</v>
      </c>
      <c r="M197" s="339" t="s">
        <v>1943</v>
      </c>
      <c r="N197" s="339" t="s">
        <v>1944</v>
      </c>
      <c r="O197" s="339" t="s">
        <v>1945</v>
      </c>
      <c r="P197" s="339" t="s">
        <v>1946</v>
      </c>
      <c r="Q197" s="339" t="s">
        <v>1947</v>
      </c>
      <c r="R197" s="339"/>
      <c r="S197" s="339"/>
      <c r="T197" s="339" t="s">
        <v>1942</v>
      </c>
      <c r="U197" s="339" t="s">
        <v>218</v>
      </c>
    </row>
    <row r="198" spans="12:21" x14ac:dyDescent="0.25">
      <c r="L198" s="339" t="s">
        <v>1948</v>
      </c>
      <c r="M198" s="339" t="s">
        <v>1949</v>
      </c>
      <c r="N198" s="339" t="s">
        <v>1949</v>
      </c>
      <c r="O198" s="339" t="s">
        <v>1950</v>
      </c>
      <c r="P198" s="339" t="s">
        <v>1951</v>
      </c>
      <c r="Q198" s="339" t="s">
        <v>1952</v>
      </c>
      <c r="R198" s="339"/>
      <c r="S198" s="339"/>
      <c r="T198" s="339" t="s">
        <v>1948</v>
      </c>
      <c r="U198" s="339" t="s">
        <v>218</v>
      </c>
    </row>
    <row r="199" spans="12:21" x14ac:dyDescent="0.25">
      <c r="L199" s="339" t="s">
        <v>1953</v>
      </c>
      <c r="M199" s="339" t="s">
        <v>1954</v>
      </c>
      <c r="N199" s="339" t="s">
        <v>1954</v>
      </c>
      <c r="O199" s="339" t="s">
        <v>1954</v>
      </c>
      <c r="P199" s="339" t="s">
        <v>1955</v>
      </c>
      <c r="Q199" s="339" t="s">
        <v>1956</v>
      </c>
      <c r="R199" s="339"/>
      <c r="S199" s="339"/>
      <c r="T199" s="339" t="s">
        <v>1953</v>
      </c>
      <c r="U199" s="339" t="s">
        <v>219</v>
      </c>
    </row>
    <row r="200" spans="12:21" x14ac:dyDescent="0.25">
      <c r="L200" s="339" t="s">
        <v>1957</v>
      </c>
      <c r="M200" s="339" t="s">
        <v>1958</v>
      </c>
      <c r="N200" s="339" t="s">
        <v>1959</v>
      </c>
      <c r="O200" s="339" t="s">
        <v>1958</v>
      </c>
      <c r="P200" s="339" t="s">
        <v>1960</v>
      </c>
      <c r="Q200" s="339" t="s">
        <v>1961</v>
      </c>
      <c r="R200" s="339"/>
      <c r="S200" s="339"/>
      <c r="T200" s="339" t="s">
        <v>1957</v>
      </c>
      <c r="U200" s="339" t="s">
        <v>218</v>
      </c>
    </row>
    <row r="201" spans="12:21" x14ac:dyDescent="0.25">
      <c r="L201" s="339" t="s">
        <v>1962</v>
      </c>
      <c r="M201" s="339" t="s">
        <v>1963</v>
      </c>
      <c r="N201" s="339" t="s">
        <v>1964</v>
      </c>
      <c r="O201" s="339" t="s">
        <v>1963</v>
      </c>
      <c r="P201" s="339" t="s">
        <v>1965</v>
      </c>
      <c r="Q201" s="339" t="s">
        <v>1966</v>
      </c>
      <c r="R201" s="339"/>
      <c r="S201" s="339"/>
      <c r="T201" s="339" t="s">
        <v>1962</v>
      </c>
      <c r="U201" s="339" t="s">
        <v>222</v>
      </c>
    </row>
    <row r="202" spans="12:21" x14ac:dyDescent="0.25">
      <c r="L202" s="339" t="s">
        <v>1967</v>
      </c>
      <c r="M202" s="339" t="s">
        <v>1968</v>
      </c>
      <c r="N202" s="339" t="s">
        <v>1969</v>
      </c>
      <c r="O202" s="339" t="s">
        <v>1970</v>
      </c>
      <c r="P202" s="339" t="s">
        <v>1971</v>
      </c>
      <c r="Q202" s="339" t="s">
        <v>1972</v>
      </c>
      <c r="R202" s="339"/>
      <c r="S202" s="339"/>
      <c r="T202" s="339" t="s">
        <v>1967</v>
      </c>
      <c r="U202" s="339" t="s">
        <v>220</v>
      </c>
    </row>
    <row r="203" spans="12:21" x14ac:dyDescent="0.25">
      <c r="L203" s="339" t="s">
        <v>1973</v>
      </c>
      <c r="M203" s="339" t="s">
        <v>1974</v>
      </c>
      <c r="N203" s="339" t="s">
        <v>1975</v>
      </c>
      <c r="O203" s="339" t="s">
        <v>1974</v>
      </c>
      <c r="P203" s="339" t="s">
        <v>1976</v>
      </c>
      <c r="Q203" s="339" t="s">
        <v>1977</v>
      </c>
      <c r="R203" s="339"/>
      <c r="S203" s="339"/>
      <c r="T203" s="339" t="s">
        <v>1973</v>
      </c>
      <c r="U203" s="339" t="s">
        <v>218</v>
      </c>
    </row>
    <row r="204" spans="12:21" x14ac:dyDescent="0.25">
      <c r="L204" s="339" t="s">
        <v>1978</v>
      </c>
      <c r="M204" s="339" t="s">
        <v>1979</v>
      </c>
      <c r="N204" s="339" t="s">
        <v>1980</v>
      </c>
      <c r="O204" s="339" t="s">
        <v>1981</v>
      </c>
      <c r="P204" s="339" t="s">
        <v>1982</v>
      </c>
      <c r="Q204" s="339" t="s">
        <v>1983</v>
      </c>
      <c r="R204" s="339"/>
      <c r="S204" s="339"/>
      <c r="T204" s="339" t="s">
        <v>1978</v>
      </c>
      <c r="U204" s="339" t="s">
        <v>218</v>
      </c>
    </row>
    <row r="205" spans="12:21" x14ac:dyDescent="0.25">
      <c r="L205" s="339" t="s">
        <v>1984</v>
      </c>
      <c r="M205" s="339" t="s">
        <v>1985</v>
      </c>
      <c r="N205" s="339" t="s">
        <v>1986</v>
      </c>
      <c r="O205" s="339" t="s">
        <v>1987</v>
      </c>
      <c r="P205" s="339" t="s">
        <v>1988</v>
      </c>
      <c r="Q205" s="339" t="s">
        <v>1989</v>
      </c>
      <c r="R205" s="339"/>
      <c r="S205" s="339"/>
      <c r="T205" s="339" t="s">
        <v>1984</v>
      </c>
      <c r="U205" s="340" t="s">
        <v>220</v>
      </c>
    </row>
    <row r="206" spans="12:21" x14ac:dyDescent="0.25">
      <c r="L206" s="339" t="s">
        <v>1990</v>
      </c>
      <c r="M206" s="339" t="s">
        <v>1991</v>
      </c>
      <c r="N206" s="339" t="s">
        <v>1991</v>
      </c>
      <c r="O206" s="339" t="s">
        <v>1991</v>
      </c>
      <c r="P206" s="339" t="s">
        <v>1992</v>
      </c>
      <c r="Q206" s="339" t="s">
        <v>1993</v>
      </c>
      <c r="R206" s="339"/>
      <c r="S206" s="339"/>
      <c r="T206" s="339" t="s">
        <v>1990</v>
      </c>
      <c r="U206" s="339" t="s">
        <v>218</v>
      </c>
    </row>
    <row r="207" spans="12:21" x14ac:dyDescent="0.25">
      <c r="L207" s="339" t="s">
        <v>1994</v>
      </c>
      <c r="M207" s="339" t="s">
        <v>1995</v>
      </c>
      <c r="N207" s="339" t="s">
        <v>1996</v>
      </c>
      <c r="O207" s="339" t="s">
        <v>1997</v>
      </c>
      <c r="P207" s="339" t="s">
        <v>1998</v>
      </c>
      <c r="Q207" s="339" t="s">
        <v>1999</v>
      </c>
      <c r="R207" s="339"/>
      <c r="S207" s="339"/>
      <c r="T207" s="339" t="s">
        <v>1994</v>
      </c>
      <c r="U207" s="339" t="s">
        <v>218</v>
      </c>
    </row>
    <row r="208" spans="12:21" x14ac:dyDescent="0.25">
      <c r="L208" s="339" t="s">
        <v>2000</v>
      </c>
      <c r="M208" s="339" t="s">
        <v>2001</v>
      </c>
      <c r="N208" s="339" t="s">
        <v>2002</v>
      </c>
      <c r="O208" s="339" t="s">
        <v>2003</v>
      </c>
      <c r="P208" s="339" t="s">
        <v>2004</v>
      </c>
      <c r="Q208" s="339" t="s">
        <v>2005</v>
      </c>
      <c r="R208" s="339"/>
      <c r="S208" s="339"/>
      <c r="T208" s="339" t="s">
        <v>2000</v>
      </c>
      <c r="U208" s="339" t="s">
        <v>218</v>
      </c>
    </row>
    <row r="209" spans="12:21" x14ac:dyDescent="0.25">
      <c r="L209" s="339" t="s">
        <v>2006</v>
      </c>
      <c r="M209" s="339" t="s">
        <v>2007</v>
      </c>
      <c r="N209" s="339" t="s">
        <v>2008</v>
      </c>
      <c r="O209" s="339" t="s">
        <v>2009</v>
      </c>
      <c r="P209" s="339" t="s">
        <v>2010</v>
      </c>
      <c r="Q209" s="339" t="s">
        <v>2011</v>
      </c>
      <c r="R209" s="339"/>
      <c r="S209" s="339"/>
      <c r="T209" s="339" t="s">
        <v>2006</v>
      </c>
      <c r="U209" s="339" t="s">
        <v>218</v>
      </c>
    </row>
    <row r="210" spans="12:21" x14ac:dyDescent="0.25">
      <c r="L210" s="339" t="s">
        <v>2012</v>
      </c>
      <c r="M210" s="339" t="s">
        <v>2013</v>
      </c>
      <c r="N210" s="339" t="s">
        <v>2013</v>
      </c>
      <c r="O210" s="339" t="s">
        <v>2013</v>
      </c>
      <c r="P210" s="339" t="s">
        <v>2014</v>
      </c>
      <c r="Q210" s="339" t="s">
        <v>2015</v>
      </c>
      <c r="R210" s="339"/>
      <c r="S210" s="339"/>
      <c r="T210" s="339" t="s">
        <v>2012</v>
      </c>
      <c r="U210" s="339" t="s">
        <v>218</v>
      </c>
    </row>
    <row r="211" spans="12:21" x14ac:dyDescent="0.25">
      <c r="L211" s="339" t="s">
        <v>2016</v>
      </c>
      <c r="M211" s="339" t="s">
        <v>2017</v>
      </c>
      <c r="N211" s="339" t="s">
        <v>2018</v>
      </c>
      <c r="O211" s="339" t="s">
        <v>2019</v>
      </c>
      <c r="P211" s="339" t="s">
        <v>2020</v>
      </c>
      <c r="Q211" s="339" t="s">
        <v>2021</v>
      </c>
      <c r="R211" s="339"/>
      <c r="S211" s="339"/>
      <c r="T211" s="339" t="s">
        <v>2016</v>
      </c>
      <c r="U211" s="339" t="s">
        <v>218</v>
      </c>
    </row>
    <row r="212" spans="12:21" x14ac:dyDescent="0.25">
      <c r="L212" s="339" t="s">
        <v>2022</v>
      </c>
      <c r="M212" s="339" t="s">
        <v>2023</v>
      </c>
      <c r="N212" s="339" t="s">
        <v>2023</v>
      </c>
      <c r="O212" s="339" t="s">
        <v>2023</v>
      </c>
      <c r="P212" s="339" t="s">
        <v>2024</v>
      </c>
      <c r="Q212" s="339" t="s">
        <v>2025</v>
      </c>
      <c r="R212" s="339"/>
      <c r="S212" s="339"/>
      <c r="T212" s="339" t="s">
        <v>2022</v>
      </c>
      <c r="U212" s="339" t="s">
        <v>218</v>
      </c>
    </row>
    <row r="213" spans="12:21" x14ac:dyDescent="0.25">
      <c r="L213" s="339" t="s">
        <v>2026</v>
      </c>
      <c r="M213" s="339" t="s">
        <v>2027</v>
      </c>
      <c r="N213" s="339" t="s">
        <v>2028</v>
      </c>
      <c r="O213" s="339" t="s">
        <v>2029</v>
      </c>
      <c r="P213" s="339" t="s">
        <v>2030</v>
      </c>
      <c r="Q213" s="339" t="s">
        <v>2031</v>
      </c>
      <c r="R213" s="339"/>
      <c r="S213" s="339"/>
      <c r="T213" s="339" t="s">
        <v>2026</v>
      </c>
      <c r="U213" s="339" t="s">
        <v>222</v>
      </c>
    </row>
    <row r="214" spans="12:21" x14ac:dyDescent="0.25">
      <c r="L214" s="339" t="s">
        <v>2032</v>
      </c>
      <c r="M214" s="339" t="s">
        <v>2033</v>
      </c>
      <c r="N214" s="339" t="s">
        <v>2034</v>
      </c>
      <c r="O214" s="339" t="s">
        <v>2035</v>
      </c>
      <c r="P214" s="339" t="s">
        <v>2036</v>
      </c>
      <c r="Q214" s="339" t="s">
        <v>2037</v>
      </c>
      <c r="R214" s="339"/>
      <c r="S214" s="339"/>
      <c r="T214" s="339" t="s">
        <v>2032</v>
      </c>
      <c r="U214" s="339" t="s">
        <v>218</v>
      </c>
    </row>
    <row r="215" spans="12:21" x14ac:dyDescent="0.25">
      <c r="L215" s="339" t="s">
        <v>2038</v>
      </c>
      <c r="M215" s="339" t="s">
        <v>2039</v>
      </c>
      <c r="N215" s="339" t="s">
        <v>2040</v>
      </c>
      <c r="O215" s="339" t="s">
        <v>2039</v>
      </c>
      <c r="P215" s="339" t="s">
        <v>2041</v>
      </c>
      <c r="Q215" s="339" t="s">
        <v>2042</v>
      </c>
      <c r="R215" s="339"/>
      <c r="S215" s="339"/>
      <c r="T215" s="339" t="s">
        <v>2038</v>
      </c>
      <c r="U215" s="339" t="s">
        <v>220</v>
      </c>
    </row>
    <row r="216" spans="12:21" x14ac:dyDescent="0.25">
      <c r="L216" s="339" t="s">
        <v>2043</v>
      </c>
      <c r="M216" s="339" t="s">
        <v>2044</v>
      </c>
      <c r="N216" s="339" t="s">
        <v>2044</v>
      </c>
      <c r="O216" s="339" t="s">
        <v>2044</v>
      </c>
      <c r="P216" s="339" t="s">
        <v>2045</v>
      </c>
      <c r="Q216" s="339" t="s">
        <v>2046</v>
      </c>
      <c r="R216" s="339"/>
      <c r="S216" s="339"/>
      <c r="T216" s="339" t="s">
        <v>2043</v>
      </c>
      <c r="U216" s="339" t="s">
        <v>220</v>
      </c>
    </row>
    <row r="217" spans="12:21" x14ac:dyDescent="0.25">
      <c r="L217" s="339" t="s">
        <v>2047</v>
      </c>
      <c r="M217" s="339" t="s">
        <v>2048</v>
      </c>
      <c r="N217" s="339" t="s">
        <v>2049</v>
      </c>
      <c r="O217" s="339" t="s">
        <v>2050</v>
      </c>
      <c r="P217" s="339" t="s">
        <v>2051</v>
      </c>
      <c r="Q217" s="339" t="s">
        <v>2052</v>
      </c>
      <c r="R217" s="339"/>
      <c r="S217" s="339"/>
      <c r="T217" s="339" t="s">
        <v>2047</v>
      </c>
      <c r="U217" s="340" t="s">
        <v>218</v>
      </c>
    </row>
    <row r="218" spans="12:21" x14ac:dyDescent="0.25">
      <c r="L218" s="339" t="s">
        <v>2053</v>
      </c>
      <c r="M218" s="339" t="s">
        <v>2054</v>
      </c>
      <c r="N218" s="339" t="s">
        <v>2055</v>
      </c>
      <c r="O218" s="339" t="s">
        <v>2056</v>
      </c>
      <c r="P218" s="339" t="s">
        <v>2057</v>
      </c>
      <c r="Q218" s="339" t="s">
        <v>2058</v>
      </c>
      <c r="R218" s="339"/>
      <c r="S218" s="339"/>
      <c r="T218" s="339" t="s">
        <v>2053</v>
      </c>
      <c r="U218" s="339" t="s">
        <v>221</v>
      </c>
    </row>
    <row r="219" spans="12:21" x14ac:dyDescent="0.25">
      <c r="L219" s="339" t="s">
        <v>2059</v>
      </c>
      <c r="M219" s="339" t="s">
        <v>2060</v>
      </c>
      <c r="N219" s="339" t="s">
        <v>2061</v>
      </c>
      <c r="O219" s="339" t="s">
        <v>2060</v>
      </c>
      <c r="P219" s="339" t="s">
        <v>2062</v>
      </c>
      <c r="Q219" s="339" t="s">
        <v>2063</v>
      </c>
      <c r="R219" s="339"/>
      <c r="S219" s="339"/>
      <c r="T219" s="339" t="s">
        <v>2059</v>
      </c>
      <c r="U219" s="340" t="s">
        <v>218</v>
      </c>
    </row>
    <row r="220" spans="12:21" x14ac:dyDescent="0.25">
      <c r="L220" s="339" t="s">
        <v>2064</v>
      </c>
      <c r="M220" s="339" t="s">
        <v>2065</v>
      </c>
      <c r="N220" s="339" t="s">
        <v>2066</v>
      </c>
      <c r="O220" s="339" t="s">
        <v>2067</v>
      </c>
      <c r="P220" s="339" t="s">
        <v>2068</v>
      </c>
      <c r="Q220" s="339" t="s">
        <v>2069</v>
      </c>
      <c r="R220" s="339"/>
      <c r="S220" s="339"/>
      <c r="T220" s="339" t="s">
        <v>2064</v>
      </c>
      <c r="U220" s="340" t="s">
        <v>218</v>
      </c>
    </row>
    <row r="221" spans="12:21" x14ac:dyDescent="0.25">
      <c r="L221" s="339" t="s">
        <v>2070</v>
      </c>
      <c r="M221" s="339" t="s">
        <v>2071</v>
      </c>
      <c r="N221" s="339" t="s">
        <v>2071</v>
      </c>
      <c r="O221" s="339" t="s">
        <v>2071</v>
      </c>
      <c r="P221" s="339" t="s">
        <v>2072</v>
      </c>
      <c r="Q221" s="339" t="s">
        <v>2073</v>
      </c>
      <c r="R221" s="339"/>
      <c r="S221" s="339"/>
      <c r="T221" s="339" t="s">
        <v>2070</v>
      </c>
      <c r="U221" s="339" t="s">
        <v>218</v>
      </c>
    </row>
    <row r="222" spans="12:21" x14ac:dyDescent="0.25">
      <c r="L222" s="339" t="s">
        <v>2074</v>
      </c>
      <c r="M222" s="339" t="s">
        <v>2075</v>
      </c>
      <c r="N222" s="339" t="s">
        <v>2075</v>
      </c>
      <c r="O222" s="339" t="s">
        <v>2075</v>
      </c>
      <c r="P222" s="339" t="s">
        <v>2076</v>
      </c>
      <c r="Q222" s="339" t="s">
        <v>2077</v>
      </c>
      <c r="R222" s="339"/>
      <c r="S222" s="339"/>
      <c r="T222" s="339" t="s">
        <v>2074</v>
      </c>
      <c r="U222" s="339" t="s">
        <v>218</v>
      </c>
    </row>
    <row r="223" spans="12:21" x14ac:dyDescent="0.25">
      <c r="L223" s="339" t="s">
        <v>2078</v>
      </c>
      <c r="M223" s="339" t="s">
        <v>2079</v>
      </c>
      <c r="N223" s="339" t="s">
        <v>2080</v>
      </c>
      <c r="O223" s="339" t="s">
        <v>2081</v>
      </c>
      <c r="P223" s="339" t="s">
        <v>2082</v>
      </c>
      <c r="Q223" s="339" t="s">
        <v>2083</v>
      </c>
      <c r="R223" s="339"/>
      <c r="S223" s="339"/>
      <c r="T223" s="339" t="s">
        <v>2078</v>
      </c>
      <c r="U223" s="339" t="s">
        <v>218</v>
      </c>
    </row>
    <row r="224" spans="12:21" x14ac:dyDescent="0.25">
      <c r="L224" s="339" t="s">
        <v>2084</v>
      </c>
      <c r="M224" s="339" t="s">
        <v>2085</v>
      </c>
      <c r="N224" s="339" t="s">
        <v>2086</v>
      </c>
      <c r="O224" s="339" t="s">
        <v>2087</v>
      </c>
      <c r="P224" s="339" t="s">
        <v>2088</v>
      </c>
      <c r="Q224" s="339" t="s">
        <v>2089</v>
      </c>
      <c r="R224" s="339"/>
      <c r="S224" s="339"/>
      <c r="T224" s="339" t="s">
        <v>2084</v>
      </c>
      <c r="U224" s="340" t="s">
        <v>222</v>
      </c>
    </row>
    <row r="225" spans="12:21" x14ac:dyDescent="0.25">
      <c r="L225" s="339" t="s">
        <v>2090</v>
      </c>
      <c r="M225" s="339" t="s">
        <v>2091</v>
      </c>
      <c r="N225" s="339" t="s">
        <v>2092</v>
      </c>
      <c r="O225" s="339" t="s">
        <v>2093</v>
      </c>
      <c r="P225" s="339" t="s">
        <v>2094</v>
      </c>
      <c r="Q225" s="339" t="s">
        <v>2095</v>
      </c>
      <c r="R225" s="339"/>
      <c r="S225" s="339"/>
      <c r="T225" s="339" t="s">
        <v>2090</v>
      </c>
      <c r="U225" s="339" t="s">
        <v>218</v>
      </c>
    </row>
    <row r="226" spans="12:21" x14ac:dyDescent="0.25">
      <c r="L226" s="339" t="s">
        <v>2096</v>
      </c>
      <c r="M226" s="339" t="s">
        <v>2097</v>
      </c>
      <c r="N226" s="339" t="s">
        <v>2097</v>
      </c>
      <c r="O226" s="339" t="s">
        <v>2097</v>
      </c>
      <c r="P226" s="339" t="s">
        <v>2098</v>
      </c>
      <c r="Q226" s="339" t="s">
        <v>2099</v>
      </c>
      <c r="R226" s="339"/>
      <c r="S226" s="339"/>
      <c r="T226" s="339" t="s">
        <v>2096</v>
      </c>
      <c r="U226" s="339" t="s">
        <v>218</v>
      </c>
    </row>
    <row r="227" spans="12:21" x14ac:dyDescent="0.25">
      <c r="L227" s="339" t="s">
        <v>2100</v>
      </c>
      <c r="M227" s="339" t="s">
        <v>2101</v>
      </c>
      <c r="N227" s="339" t="s">
        <v>2102</v>
      </c>
      <c r="O227" s="339" t="s">
        <v>2103</v>
      </c>
      <c r="P227" s="339" t="s">
        <v>2104</v>
      </c>
      <c r="Q227" s="339" t="s">
        <v>2105</v>
      </c>
      <c r="R227" s="339"/>
      <c r="S227" s="339"/>
      <c r="T227" s="339" t="s">
        <v>2100</v>
      </c>
      <c r="U227" s="339" t="s">
        <v>218</v>
      </c>
    </row>
    <row r="228" spans="12:21" x14ac:dyDescent="0.25">
      <c r="L228" s="339" t="s">
        <v>2106</v>
      </c>
      <c r="M228" s="339" t="s">
        <v>2107</v>
      </c>
      <c r="N228" s="339" t="s">
        <v>2108</v>
      </c>
      <c r="O228" s="339" t="s">
        <v>2107</v>
      </c>
      <c r="P228" s="339" t="s">
        <v>2109</v>
      </c>
      <c r="Q228" s="339" t="s">
        <v>2110</v>
      </c>
      <c r="R228" s="339"/>
      <c r="S228" s="339"/>
      <c r="T228" s="339" t="s">
        <v>2106</v>
      </c>
      <c r="U228" s="340" t="s">
        <v>218</v>
      </c>
    </row>
    <row r="229" spans="12:21" x14ac:dyDescent="0.25">
      <c r="L229" s="339" t="s">
        <v>2111</v>
      </c>
      <c r="M229" s="339" t="s">
        <v>2112</v>
      </c>
      <c r="N229" s="339" t="s">
        <v>2112</v>
      </c>
      <c r="O229" s="339" t="s">
        <v>2113</v>
      </c>
      <c r="P229" s="339" t="s">
        <v>2114</v>
      </c>
      <c r="Q229" s="339" t="s">
        <v>2115</v>
      </c>
      <c r="R229" s="339"/>
      <c r="S229" s="339"/>
      <c r="T229" s="339" t="s">
        <v>2111</v>
      </c>
      <c r="U229" s="339" t="s">
        <v>218</v>
      </c>
    </row>
    <row r="230" spans="12:21" x14ac:dyDescent="0.25">
      <c r="L230" s="339" t="s">
        <v>2116</v>
      </c>
      <c r="M230" s="339" t="s">
        <v>2117</v>
      </c>
      <c r="N230" s="339" t="s">
        <v>2118</v>
      </c>
      <c r="O230" s="339" t="s">
        <v>2119</v>
      </c>
      <c r="P230" s="339" t="s">
        <v>2120</v>
      </c>
      <c r="Q230" s="339" t="s">
        <v>2121</v>
      </c>
      <c r="R230" s="339"/>
      <c r="S230" s="339"/>
      <c r="T230" s="339" t="s">
        <v>2116</v>
      </c>
      <c r="U230" s="339" t="s">
        <v>218</v>
      </c>
    </row>
    <row r="231" spans="12:21" x14ac:dyDescent="0.25">
      <c r="L231" s="339" t="s">
        <v>2122</v>
      </c>
      <c r="M231" s="339" t="s">
        <v>2123</v>
      </c>
      <c r="N231" s="339" t="s">
        <v>2123</v>
      </c>
      <c r="O231" s="339" t="s">
        <v>2123</v>
      </c>
      <c r="P231" s="339" t="s">
        <v>2124</v>
      </c>
      <c r="Q231" s="339" t="s">
        <v>2125</v>
      </c>
      <c r="R231" s="339"/>
      <c r="S231" s="339"/>
      <c r="T231" s="339" t="s">
        <v>2122</v>
      </c>
      <c r="U231" s="339" t="s">
        <v>219</v>
      </c>
    </row>
    <row r="232" spans="12:21" x14ac:dyDescent="0.25">
      <c r="L232" s="339" t="s">
        <v>2126</v>
      </c>
      <c r="M232" s="339" t="s">
        <v>2127</v>
      </c>
      <c r="N232" s="339" t="s">
        <v>2128</v>
      </c>
      <c r="O232" s="339" t="s">
        <v>2129</v>
      </c>
      <c r="P232" s="339" t="s">
        <v>2130</v>
      </c>
      <c r="Q232" s="339" t="s">
        <v>2131</v>
      </c>
      <c r="R232" s="339"/>
      <c r="S232" s="339"/>
      <c r="T232" s="339" t="s">
        <v>2126</v>
      </c>
      <c r="U232" s="339" t="s">
        <v>218</v>
      </c>
    </row>
    <row r="233" spans="12:21" x14ac:dyDescent="0.25">
      <c r="L233" s="339" t="s">
        <v>2132</v>
      </c>
      <c r="M233" s="339" t="s">
        <v>2133</v>
      </c>
      <c r="N233" s="339" t="s">
        <v>2134</v>
      </c>
      <c r="O233" s="339" t="s">
        <v>2135</v>
      </c>
      <c r="P233" s="339" t="s">
        <v>2136</v>
      </c>
      <c r="Q233" s="339" t="s">
        <v>2137</v>
      </c>
      <c r="R233" s="339"/>
      <c r="S233" s="339"/>
      <c r="T233" s="339" t="s">
        <v>2132</v>
      </c>
      <c r="U233" s="340" t="s">
        <v>221</v>
      </c>
    </row>
    <row r="234" spans="12:21" x14ac:dyDescent="0.25">
      <c r="L234" s="339" t="s">
        <v>2138</v>
      </c>
      <c r="M234" s="339" t="s">
        <v>2139</v>
      </c>
      <c r="N234" s="339" t="s">
        <v>2140</v>
      </c>
      <c r="O234" s="339" t="s">
        <v>2141</v>
      </c>
      <c r="P234" s="339" t="s">
        <v>2142</v>
      </c>
      <c r="Q234" s="339" t="s">
        <v>2143</v>
      </c>
      <c r="R234" s="339"/>
      <c r="S234" s="339"/>
      <c r="T234" s="339" t="s">
        <v>2138</v>
      </c>
      <c r="U234" s="339" t="s">
        <v>218</v>
      </c>
    </row>
    <row r="235" spans="12:21" x14ac:dyDescent="0.25">
      <c r="L235" s="339" t="s">
        <v>2144</v>
      </c>
      <c r="M235" s="339" t="s">
        <v>2145</v>
      </c>
      <c r="N235" s="339" t="s">
        <v>2146</v>
      </c>
      <c r="O235" s="339" t="s">
        <v>2147</v>
      </c>
      <c r="P235" s="339" t="s">
        <v>2148</v>
      </c>
      <c r="Q235" s="339" t="s">
        <v>2149</v>
      </c>
      <c r="R235" s="339"/>
      <c r="S235" s="339"/>
      <c r="T235" s="339" t="s">
        <v>2144</v>
      </c>
      <c r="U235" s="339" t="s">
        <v>218</v>
      </c>
    </row>
    <row r="236" spans="12:21" x14ac:dyDescent="0.25">
      <c r="L236" s="339" t="s">
        <v>2150</v>
      </c>
      <c r="M236" s="339" t="s">
        <v>2151</v>
      </c>
      <c r="N236" s="339" t="s">
        <v>2152</v>
      </c>
      <c r="O236" s="339" t="s">
        <v>2153</v>
      </c>
      <c r="P236" s="339" t="s">
        <v>2154</v>
      </c>
      <c r="Q236" s="339" t="s">
        <v>2155</v>
      </c>
      <c r="R236" s="339"/>
      <c r="S236" s="339"/>
      <c r="T236" s="339" t="s">
        <v>2150</v>
      </c>
      <c r="U236" s="339" t="s">
        <v>219</v>
      </c>
    </row>
    <row r="237" spans="12:21" x14ac:dyDescent="0.25">
      <c r="L237" s="339" t="s">
        <v>2156</v>
      </c>
      <c r="M237" s="339" t="s">
        <v>2157</v>
      </c>
      <c r="N237" s="339" t="s">
        <v>2158</v>
      </c>
      <c r="O237" s="339" t="s">
        <v>2159</v>
      </c>
      <c r="P237" s="339" t="s">
        <v>2160</v>
      </c>
      <c r="Q237" s="339" t="s">
        <v>2161</v>
      </c>
      <c r="R237" s="339"/>
      <c r="S237" s="339"/>
      <c r="T237" s="339" t="s">
        <v>2156</v>
      </c>
      <c r="U237" s="340" t="s">
        <v>218</v>
      </c>
    </row>
    <row r="238" spans="12:21" x14ac:dyDescent="0.25">
      <c r="L238" s="339" t="s">
        <v>2162</v>
      </c>
      <c r="M238" s="339" t="s">
        <v>2163</v>
      </c>
      <c r="N238" s="339" t="s">
        <v>2164</v>
      </c>
      <c r="O238" s="339" t="s">
        <v>2165</v>
      </c>
      <c r="P238" s="339" t="s">
        <v>2166</v>
      </c>
      <c r="Q238" s="339" t="s">
        <v>2167</v>
      </c>
      <c r="R238" s="339"/>
      <c r="S238" s="339"/>
      <c r="T238" s="339" t="s">
        <v>2162</v>
      </c>
      <c r="U238" s="339" t="s">
        <v>219</v>
      </c>
    </row>
    <row r="239" spans="12:21" x14ac:dyDescent="0.25">
      <c r="L239" s="339" t="s">
        <v>2168</v>
      </c>
      <c r="M239" s="339" t="s">
        <v>2169</v>
      </c>
      <c r="N239" s="339" t="s">
        <v>2169</v>
      </c>
      <c r="O239" s="339" t="s">
        <v>2169</v>
      </c>
      <c r="P239" s="339" t="s">
        <v>2170</v>
      </c>
      <c r="Q239" s="339" t="s">
        <v>2171</v>
      </c>
      <c r="R239" s="339"/>
      <c r="S239" s="339"/>
      <c r="T239" s="339" t="s">
        <v>2168</v>
      </c>
      <c r="U239" s="339" t="s">
        <v>218</v>
      </c>
    </row>
    <row r="240" spans="12:21" x14ac:dyDescent="0.25">
      <c r="L240" s="339" t="s">
        <v>2172</v>
      </c>
      <c r="M240" s="339" t="s">
        <v>2173</v>
      </c>
      <c r="N240" s="339" t="s">
        <v>2173</v>
      </c>
      <c r="O240" s="339" t="s">
        <v>2173</v>
      </c>
      <c r="P240" s="339" t="s">
        <v>2174</v>
      </c>
      <c r="Q240" s="339" t="s">
        <v>2175</v>
      </c>
      <c r="R240" s="339"/>
      <c r="S240" s="339"/>
      <c r="T240" s="339" t="s">
        <v>2172</v>
      </c>
      <c r="U240" s="339" t="s">
        <v>218</v>
      </c>
    </row>
    <row r="241" spans="12:21" x14ac:dyDescent="0.25">
      <c r="L241" s="339" t="s">
        <v>2176</v>
      </c>
      <c r="M241" s="339" t="s">
        <v>2177</v>
      </c>
      <c r="N241" s="339" t="s">
        <v>2178</v>
      </c>
      <c r="O241" s="339" t="s">
        <v>2179</v>
      </c>
      <c r="P241" s="339" t="s">
        <v>2180</v>
      </c>
      <c r="Q241" s="339" t="s">
        <v>2181</v>
      </c>
      <c r="R241" s="339"/>
      <c r="S241" s="339"/>
      <c r="T241" s="339" t="s">
        <v>2176</v>
      </c>
      <c r="U241" s="339" t="s">
        <v>220</v>
      </c>
    </row>
    <row r="242" spans="12:21" x14ac:dyDescent="0.25">
      <c r="L242" s="339" t="s">
        <v>2182</v>
      </c>
      <c r="M242" s="339" t="s">
        <v>2183</v>
      </c>
      <c r="N242" s="339" t="s">
        <v>2183</v>
      </c>
      <c r="O242" s="339" t="s">
        <v>2183</v>
      </c>
      <c r="P242" s="339" t="s">
        <v>2184</v>
      </c>
      <c r="Q242" s="339" t="s">
        <v>2185</v>
      </c>
      <c r="R242" s="339"/>
      <c r="S242" s="339"/>
      <c r="T242" s="339" t="s">
        <v>2182</v>
      </c>
      <c r="U242" s="339" t="s">
        <v>218</v>
      </c>
    </row>
    <row r="243" spans="12:21" x14ac:dyDescent="0.25">
      <c r="L243" s="339" t="s">
        <v>2186</v>
      </c>
      <c r="M243" s="339" t="s">
        <v>2187</v>
      </c>
      <c r="N243" s="339" t="s">
        <v>2188</v>
      </c>
      <c r="O243" s="339" t="s">
        <v>2187</v>
      </c>
      <c r="P243" s="339" t="s">
        <v>2189</v>
      </c>
      <c r="Q243" s="339" t="s">
        <v>2190</v>
      </c>
      <c r="R243" s="339"/>
      <c r="S243" s="339"/>
      <c r="T243" s="339" t="s">
        <v>2186</v>
      </c>
      <c r="U243" s="339" t="s">
        <v>222</v>
      </c>
    </row>
    <row r="244" spans="12:21" x14ac:dyDescent="0.25">
      <c r="L244" s="339" t="s">
        <v>2191</v>
      </c>
      <c r="M244" s="339" t="s">
        <v>2192</v>
      </c>
      <c r="N244" s="339" t="s">
        <v>2193</v>
      </c>
      <c r="O244" s="339" t="s">
        <v>2194</v>
      </c>
      <c r="P244" s="339" t="s">
        <v>2195</v>
      </c>
      <c r="Q244" s="339" t="s">
        <v>2196</v>
      </c>
      <c r="R244" s="339"/>
      <c r="S244" s="339"/>
      <c r="T244" s="339" t="s">
        <v>2191</v>
      </c>
      <c r="U244" s="339" t="s">
        <v>218</v>
      </c>
    </row>
    <row r="245" spans="12:21" x14ac:dyDescent="0.25">
      <c r="L245" s="339" t="s">
        <v>2197</v>
      </c>
      <c r="M245" s="339" t="s">
        <v>2198</v>
      </c>
      <c r="N245" s="339" t="s">
        <v>2199</v>
      </c>
      <c r="O245" s="339" t="s">
        <v>2198</v>
      </c>
      <c r="P245" s="339" t="s">
        <v>2200</v>
      </c>
      <c r="Q245" s="339" t="s">
        <v>2201</v>
      </c>
      <c r="R245" s="339"/>
      <c r="S245" s="339"/>
      <c r="T245" s="339" t="s">
        <v>2197</v>
      </c>
      <c r="U245" s="339" t="s">
        <v>218</v>
      </c>
    </row>
    <row r="246" spans="12:21" x14ac:dyDescent="0.25">
      <c r="L246" s="339" t="s">
        <v>2202</v>
      </c>
      <c r="M246" s="339" t="s">
        <v>2203</v>
      </c>
      <c r="N246" s="339" t="s">
        <v>2203</v>
      </c>
      <c r="O246" s="339" t="s">
        <v>2203</v>
      </c>
      <c r="P246" s="339" t="s">
        <v>2204</v>
      </c>
      <c r="Q246" s="339" t="s">
        <v>2205</v>
      </c>
      <c r="R246" s="339"/>
      <c r="S246" s="339"/>
      <c r="T246" s="339" t="s">
        <v>2202</v>
      </c>
      <c r="U246" s="339" t="s">
        <v>218</v>
      </c>
    </row>
    <row r="247" spans="12:21" x14ac:dyDescent="0.25">
      <c r="L247" s="339" t="s">
        <v>2206</v>
      </c>
      <c r="M247" s="339" t="s">
        <v>257</v>
      </c>
      <c r="N247" s="339" t="s">
        <v>257</v>
      </c>
      <c r="O247" s="339" t="s">
        <v>257</v>
      </c>
      <c r="P247" s="339" t="s">
        <v>257</v>
      </c>
      <c r="Q247" s="339" t="s">
        <v>257</v>
      </c>
      <c r="R247" s="339" t="s">
        <v>257</v>
      </c>
      <c r="S247" s="339" t="s">
        <v>257</v>
      </c>
      <c r="T247" s="339" t="s">
        <v>2206</v>
      </c>
      <c r="U247" s="340" t="s">
        <v>218</v>
      </c>
    </row>
    <row r="248" spans="12:21" x14ac:dyDescent="0.25">
      <c r="L248" s="339"/>
      <c r="R248" s="339"/>
      <c r="S248" s="339"/>
      <c r="T248" s="339"/>
      <c r="U248" s="339"/>
    </row>
    <row r="249" spans="12:21" x14ac:dyDescent="0.25">
      <c r="L249" s="339"/>
      <c r="R249" s="339"/>
      <c r="S249" s="339"/>
      <c r="T249" s="339"/>
      <c r="U249" s="339"/>
    </row>
    <row r="250" spans="12:21" x14ac:dyDescent="0.25">
      <c r="L250" s="339"/>
      <c r="R250" s="339"/>
      <c r="S250" s="339"/>
      <c r="T250" s="339"/>
      <c r="U250" s="339"/>
    </row>
    <row r="251" spans="12:21" x14ac:dyDescent="0.25">
      <c r="L251" s="339"/>
      <c r="R251" s="339"/>
      <c r="S251" s="339"/>
      <c r="T251" s="339"/>
      <c r="U251" s="33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1810F-AF69-4262-8DE2-E58902D6400F}">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3" customWidth="1"/>
    <col min="2" max="2" width="2.3984375" style="353" customWidth="1"/>
    <col min="3" max="3" width="58" style="353" customWidth="1"/>
    <col min="4" max="4" width="7.69921875" style="353" customWidth="1"/>
    <col min="5" max="6" width="7.69921875" style="353"/>
    <col min="7" max="7" width="9.59765625" style="353" customWidth="1"/>
    <col min="8" max="8" width="3.69921875" style="353" customWidth="1"/>
    <col min="9" max="9" width="5.69921875" style="353" customWidth="1"/>
    <col min="10" max="16384" width="7.69921875" style="353"/>
  </cols>
  <sheetData>
    <row r="1" spans="1:18" ht="29.25" customHeight="1" x14ac:dyDescent="0.3">
      <c r="A1" s="350"/>
      <c r="B1" s="351"/>
      <c r="C1" s="351"/>
      <c r="D1" s="351"/>
      <c r="E1" s="352"/>
      <c r="F1" s="352"/>
      <c r="G1" s="352"/>
      <c r="H1" s="352"/>
      <c r="I1" s="352"/>
      <c r="J1" s="352"/>
      <c r="K1" s="352"/>
      <c r="L1" s="352"/>
      <c r="M1" s="352"/>
      <c r="N1" s="352"/>
      <c r="O1" s="352"/>
      <c r="P1" s="352"/>
      <c r="Q1" s="352"/>
      <c r="R1" s="352"/>
    </row>
    <row r="2" spans="1:18" ht="23.4" thickBot="1" x14ac:dyDescent="0.45">
      <c r="A2" s="351"/>
      <c r="B2" s="351"/>
      <c r="C2" s="354"/>
      <c r="D2" s="351"/>
      <c r="E2" s="352"/>
      <c r="F2" s="352"/>
      <c r="G2" s="351"/>
      <c r="H2" s="352"/>
      <c r="I2" s="352"/>
      <c r="J2" s="352"/>
      <c r="K2" s="352"/>
      <c r="L2" s="352"/>
      <c r="M2" s="352"/>
      <c r="N2" s="352"/>
      <c r="O2" s="352"/>
      <c r="P2" s="352"/>
      <c r="Q2" s="352"/>
      <c r="R2" s="352"/>
    </row>
    <row r="3" spans="1:18" ht="15.6" x14ac:dyDescent="0.3">
      <c r="A3" s="351"/>
      <c r="B3" s="351"/>
      <c r="C3" s="351"/>
      <c r="D3" s="351"/>
      <c r="F3" s="351"/>
      <c r="G3" s="355" t="s">
        <v>2207</v>
      </c>
      <c r="H3" s="356"/>
      <c r="I3" s="357"/>
      <c r="J3" s="352"/>
      <c r="K3" s="352"/>
      <c r="L3" s="352"/>
      <c r="M3" s="352"/>
      <c r="N3" s="352"/>
      <c r="O3" s="352"/>
      <c r="P3" s="352"/>
      <c r="Q3" s="352"/>
      <c r="R3" s="352"/>
    </row>
    <row r="4" spans="1:18" ht="63" customHeight="1" thickBot="1" x14ac:dyDescent="0.3">
      <c r="A4" s="351"/>
      <c r="B4" s="351"/>
      <c r="C4" s="358" t="str">
        <f>HLOOKUP(Introduction!$G$4,Key!A:G,3,FALSE)</f>
        <v>برنامج الرصد المشترك بين منظمة الصحة العالمية واليونيسف إلمدادات المياه والمرافق الصحي</v>
      </c>
      <c r="D4" s="351"/>
      <c r="E4" s="359"/>
      <c r="F4" s="352"/>
      <c r="G4" s="360" t="str">
        <f>+VLOOKUP(Introduction!$G$8,ISO3language,2,FALSE)</f>
        <v>Arabic</v>
      </c>
      <c r="H4" s="361"/>
      <c r="I4" s="362"/>
      <c r="J4" s="352"/>
      <c r="K4" s="352"/>
      <c r="L4" s="352"/>
      <c r="M4" s="352"/>
      <c r="N4" s="352"/>
      <c r="O4" s="352"/>
      <c r="P4" s="352"/>
      <c r="Q4" s="352"/>
      <c r="R4" s="352"/>
    </row>
    <row r="5" spans="1:18" ht="10.5" customHeight="1" x14ac:dyDescent="0.25">
      <c r="A5" s="351"/>
      <c r="B5" s="351"/>
      <c r="C5" s="363"/>
      <c r="D5" s="351"/>
      <c r="E5" s="359"/>
      <c r="F5" s="352"/>
      <c r="G5" s="351"/>
      <c r="H5" s="352"/>
      <c r="I5" s="352"/>
      <c r="J5" s="352"/>
      <c r="K5" s="352"/>
      <c r="L5" s="352"/>
      <c r="M5" s="352"/>
      <c r="N5" s="352"/>
      <c r="O5" s="352"/>
      <c r="P5" s="352"/>
      <c r="Q5" s="352"/>
      <c r="R5" s="352"/>
    </row>
    <row r="6" spans="1:18" ht="44.25" customHeight="1" x14ac:dyDescent="0.25">
      <c r="A6" s="351"/>
      <c r="B6" s="351"/>
      <c r="C6" s="364" t="str">
        <f>HLOOKUP(Introduction!$G$4,Key!A:G,4,FALSE)</f>
        <v>التقديرات لتقدم في خدمات مياه الشرب والصرف الصحي والنظافة الصحية في المدارس</v>
      </c>
      <c r="D6" s="352"/>
      <c r="E6" s="352"/>
      <c r="F6" s="352"/>
      <c r="G6" s="352"/>
      <c r="H6" s="352"/>
      <c r="I6" s="352"/>
      <c r="J6" s="352"/>
      <c r="K6" s="352"/>
      <c r="L6" s="352"/>
      <c r="M6" s="352"/>
      <c r="N6" s="352"/>
      <c r="O6" s="352"/>
      <c r="P6" s="352"/>
      <c r="Q6" s="352"/>
      <c r="R6" s="352"/>
    </row>
    <row r="7" spans="1:18" ht="52.5" customHeight="1" x14ac:dyDescent="0.4">
      <c r="A7" s="351"/>
      <c r="B7" s="351"/>
      <c r="C7" s="394" t="str">
        <f>IF($G$4="English",VLOOKUP($G$8,Key!$L$2:$S$247,2,FALSE),IF($G$4="Spanish",VLOOKUP($G$8,Key!$L$2:$S$247,4,FALSE),IF($G$4="French",VLOOKUP($G$8,Key!$L$2:$S$247,3,FALSE),IF($G$4="Russian",VLOOKUP($G$8,Key!$L$2:$S$247,5,FALSE),IF($G$4="Arabic",VLOOKUP($G$8,Key!$L$2:$S$247,6,FALSE),IF($G$4="Other",VLOOKUP($G$8,Key!$L$2:$S$247,7,FALSE)))))))</f>
        <v>الإمارات العربية المتحدة</v>
      </c>
      <c r="D7" s="352"/>
      <c r="E7" s="352"/>
      <c r="F7" s="352"/>
      <c r="G7" s="365" t="s">
        <v>2208</v>
      </c>
      <c r="H7" s="365"/>
      <c r="I7" s="365"/>
      <c r="J7" s="352"/>
      <c r="K7" s="352"/>
      <c r="L7" s="352"/>
      <c r="M7" s="352"/>
      <c r="N7" s="352"/>
      <c r="O7" s="352"/>
      <c r="P7" s="352"/>
      <c r="Q7" s="352"/>
      <c r="R7" s="352"/>
    </row>
    <row r="8" spans="1:18" ht="15" x14ac:dyDescent="0.25">
      <c r="A8" s="351"/>
      <c r="B8" s="351"/>
      <c r="C8" s="395"/>
      <c r="D8" s="352"/>
      <c r="E8" s="352"/>
      <c r="F8" s="352"/>
      <c r="G8" s="366" t="s">
        <v>297</v>
      </c>
      <c r="H8" s="366"/>
      <c r="I8" s="366"/>
      <c r="J8" s="352"/>
      <c r="K8" s="352"/>
      <c r="L8" s="352"/>
      <c r="M8" s="352"/>
      <c r="N8" s="352"/>
      <c r="O8" s="352"/>
      <c r="P8" s="352"/>
      <c r="Q8" s="352"/>
      <c r="R8" s="352"/>
    </row>
    <row r="9" spans="1:18" ht="15.6" x14ac:dyDescent="0.3">
      <c r="A9" s="351"/>
      <c r="B9" s="351"/>
      <c r="C9" s="367" t="str">
        <f>HLOOKUP(Introduction!$G$4,Key!A:G,6,FALSE)</f>
        <v>تم التحديث في سبتمبر 2026</v>
      </c>
      <c r="D9" s="352"/>
      <c r="E9" s="352"/>
      <c r="F9" s="352"/>
      <c r="G9" s="352"/>
      <c r="H9" s="352"/>
      <c r="I9" s="352"/>
      <c r="J9" s="352"/>
      <c r="K9" s="352"/>
      <c r="L9" s="352"/>
      <c r="M9" s="352"/>
      <c r="N9" s="352"/>
      <c r="O9" s="352"/>
      <c r="P9" s="352"/>
      <c r="Q9" s="352"/>
      <c r="R9" s="352"/>
    </row>
    <row r="10" spans="1:18" ht="15" x14ac:dyDescent="0.25">
      <c r="A10" s="351"/>
      <c r="B10" s="351"/>
      <c r="C10" s="368"/>
      <c r="D10" s="352"/>
      <c r="E10" s="352"/>
      <c r="F10" s="352"/>
      <c r="G10" s="352"/>
      <c r="H10" s="352"/>
      <c r="I10" s="352"/>
      <c r="J10" s="352"/>
      <c r="K10" s="352"/>
      <c r="L10" s="352"/>
      <c r="M10" s="352"/>
      <c r="N10" s="352"/>
      <c r="O10" s="352"/>
      <c r="P10" s="352"/>
      <c r="Q10" s="352"/>
      <c r="R10" s="352"/>
    </row>
    <row r="11" spans="1:18" ht="15.9" customHeight="1" x14ac:dyDescent="0.25">
      <c r="A11" s="351"/>
      <c r="C11" s="369" t="str">
        <f>HLOOKUP(Introduction!$G$4,Key!A:G,7,FALSE)</f>
        <v>اتبع الروابط أدناه للعثور على المعلومات التالية:</v>
      </c>
      <c r="D11" s="352"/>
      <c r="E11" s="351"/>
      <c r="F11" s="352"/>
      <c r="G11" s="352"/>
      <c r="H11" s="352"/>
      <c r="I11" s="352"/>
      <c r="J11" s="352"/>
      <c r="K11" s="352"/>
      <c r="L11" s="352"/>
      <c r="M11" s="352"/>
      <c r="N11" s="352"/>
      <c r="O11" s="352"/>
      <c r="P11" s="352"/>
      <c r="Q11" s="352"/>
      <c r="R11" s="352"/>
    </row>
    <row r="12" spans="1:18" ht="9" customHeight="1" x14ac:dyDescent="0.25">
      <c r="A12" s="351"/>
      <c r="B12" s="352"/>
      <c r="C12" s="370"/>
      <c r="D12" s="352"/>
      <c r="E12" s="351"/>
      <c r="F12" s="352"/>
      <c r="G12" s="352"/>
      <c r="H12" s="352"/>
      <c r="I12" s="352"/>
      <c r="J12" s="352"/>
      <c r="K12" s="352"/>
      <c r="L12" s="352"/>
      <c r="M12" s="352"/>
      <c r="N12" s="352"/>
      <c r="O12" s="352"/>
      <c r="P12" s="352"/>
      <c r="Q12" s="352"/>
      <c r="R12" s="352"/>
    </row>
    <row r="13" spans="1:18" ht="24.9" customHeight="1" x14ac:dyDescent="0.3">
      <c r="A13" s="351"/>
      <c r="B13" s="352"/>
      <c r="C13" s="371" t="str">
        <f>HLOOKUP(Introduction!$G$4,Key!A:G,8,FALSE)</f>
        <v>تقديرات JMP:</v>
      </c>
      <c r="D13" s="352"/>
      <c r="E13" s="351"/>
      <c r="F13" s="352"/>
      <c r="G13" s="352"/>
      <c r="H13" s="352"/>
      <c r="I13" s="352"/>
      <c r="J13" s="352"/>
      <c r="K13" s="352"/>
      <c r="L13" s="352"/>
      <c r="M13" s="352"/>
      <c r="N13" s="352"/>
      <c r="O13" s="352"/>
      <c r="P13" s="352"/>
      <c r="Q13" s="352"/>
      <c r="R13" s="352"/>
    </row>
    <row r="14" spans="1:18" ht="21.9" customHeight="1" x14ac:dyDescent="0.25">
      <c r="A14" s="351"/>
      <c r="B14" s="372"/>
      <c r="C14" s="373" t="str">
        <f>HLOOKUP(Introduction!$G$4,Key!A:G,9,FALSE)</f>
        <v>سلالم المياه والصرف الصحي للمدارس</v>
      </c>
      <c r="D14" s="352"/>
      <c r="E14" s="351"/>
      <c r="F14" s="352"/>
      <c r="G14" s="352"/>
      <c r="H14" s="352"/>
      <c r="I14" s="352"/>
      <c r="J14" s="352"/>
      <c r="K14" s="352"/>
      <c r="L14" s="352"/>
      <c r="M14" s="352"/>
      <c r="N14" s="352"/>
      <c r="O14" s="352"/>
      <c r="P14" s="352"/>
      <c r="Q14" s="352"/>
      <c r="R14" s="352"/>
    </row>
    <row r="15" spans="1:18" ht="15" x14ac:dyDescent="0.25">
      <c r="A15" s="351"/>
      <c r="B15" s="372"/>
      <c r="C15" s="374" t="str">
        <f>HLOOKUP(Introduction!$G$4,Key!A:G,10,FALSE)</f>
        <v>الاتجاهات الأساسية في مجال المياه والصرف الصحي والنظافة الصحية في المدارس</v>
      </c>
      <c r="D15" s="352"/>
      <c r="E15" s="351"/>
      <c r="F15" s="352"/>
      <c r="G15" s="352"/>
      <c r="H15" s="352"/>
      <c r="I15" s="352"/>
      <c r="J15" s="352"/>
      <c r="K15" s="352"/>
      <c r="L15" s="352"/>
      <c r="M15" s="352"/>
      <c r="N15" s="352"/>
      <c r="O15" s="352"/>
      <c r="P15" s="352"/>
      <c r="Q15" s="352"/>
      <c r="R15" s="352"/>
    </row>
    <row r="16" spans="1:18" ht="15" x14ac:dyDescent="0.25">
      <c r="A16" s="351"/>
      <c r="B16" s="372"/>
      <c r="C16" s="373" t="str">
        <f>HLOOKUP(Introduction!$G$4,Key!A:G,11,FALSE)</f>
        <v>تقديرات (2000 - 2025) للمدارس</v>
      </c>
      <c r="D16" s="352"/>
      <c r="E16" s="351"/>
      <c r="F16" s="352"/>
      <c r="G16" s="352"/>
      <c r="H16" s="352"/>
      <c r="I16" s="352"/>
      <c r="J16" s="352"/>
      <c r="K16" s="352"/>
      <c r="L16" s="352"/>
      <c r="M16" s="352"/>
      <c r="N16" s="352"/>
      <c r="O16" s="352"/>
      <c r="P16" s="352"/>
      <c r="Q16" s="352"/>
      <c r="R16" s="352"/>
    </row>
    <row r="17" spans="1:18" ht="26.1" customHeight="1" x14ac:dyDescent="0.25">
      <c r="A17" s="351"/>
      <c r="B17" s="351"/>
      <c r="C17" s="375"/>
      <c r="D17" s="352"/>
      <c r="E17" s="372"/>
      <c r="F17" s="352"/>
      <c r="G17" s="352"/>
      <c r="H17" s="352"/>
      <c r="I17" s="352"/>
      <c r="J17" s="352"/>
      <c r="K17" s="352"/>
      <c r="L17" s="352"/>
      <c r="M17" s="352"/>
      <c r="N17" s="352"/>
      <c r="O17" s="352"/>
      <c r="P17" s="352"/>
      <c r="Q17" s="352"/>
      <c r="R17" s="352"/>
    </row>
    <row r="18" spans="1:18" ht="15.6" x14ac:dyDescent="0.3">
      <c r="A18" s="351"/>
      <c r="B18" s="351"/>
      <c r="C18" s="376" t="str">
        <f>HLOOKUP(Introduction!$G$4,Key!A:G,12,FALSE)</f>
        <v>مدخلات البيانات:</v>
      </c>
      <c r="D18" s="352"/>
      <c r="E18" s="377"/>
      <c r="F18" s="352"/>
      <c r="G18" s="352"/>
      <c r="H18" s="352"/>
      <c r="I18" s="352"/>
      <c r="J18" s="352"/>
      <c r="K18" s="352"/>
      <c r="L18" s="352"/>
      <c r="M18" s="352"/>
      <c r="N18" s="352"/>
      <c r="O18" s="352"/>
      <c r="P18" s="352"/>
      <c r="Q18" s="352"/>
      <c r="R18" s="352"/>
    </row>
    <row r="19" spans="1:18" ht="15" x14ac:dyDescent="0.25">
      <c r="A19" s="351"/>
      <c r="B19" s="351"/>
      <c r="C19" s="378" t="str">
        <f>HLOOKUP(Introduction!$G$4,Key!A:G,13,FALSE)</f>
        <v>ملخص البيانات</v>
      </c>
      <c r="D19" s="352"/>
      <c r="E19" s="379"/>
      <c r="F19" s="352"/>
      <c r="G19" s="352"/>
      <c r="H19" s="352"/>
      <c r="I19" s="352"/>
      <c r="J19" s="352"/>
      <c r="K19" s="352"/>
      <c r="L19" s="352"/>
      <c r="M19" s="352"/>
      <c r="N19" s="352"/>
      <c r="O19" s="352"/>
      <c r="P19" s="352"/>
      <c r="Q19" s="352"/>
      <c r="R19" s="352"/>
    </row>
    <row r="20" spans="1:18" ht="15" x14ac:dyDescent="0.25">
      <c r="A20" s="351"/>
      <c r="B20" s="351"/>
      <c r="C20" s="380" t="str">
        <f>HLOOKUP(Introduction!$G$4,Key!A:G,14,FALSE)</f>
        <v>بيانات المياه</v>
      </c>
      <c r="D20" s="352"/>
      <c r="E20" s="381"/>
      <c r="F20" s="352"/>
      <c r="G20" s="352"/>
      <c r="H20" s="352"/>
      <c r="I20" s="352"/>
      <c r="J20" s="352"/>
      <c r="K20" s="352"/>
      <c r="L20" s="352"/>
      <c r="M20" s="352"/>
      <c r="N20" s="352"/>
      <c r="O20" s="352"/>
      <c r="P20" s="352"/>
      <c r="Q20" s="352"/>
      <c r="R20" s="352"/>
    </row>
    <row r="21" spans="1:18" ht="15" x14ac:dyDescent="0.25">
      <c r="A21" s="351"/>
      <c r="B21" s="351"/>
      <c r="C21" s="382" t="str">
        <f>HLOOKUP(Introduction!$G$4,Key!A:G,15,FALSE)</f>
        <v>بيانات الصرف الصحي</v>
      </c>
      <c r="D21" s="352"/>
      <c r="E21" s="383"/>
      <c r="F21" s="352"/>
      <c r="G21" s="352"/>
      <c r="H21" s="352"/>
      <c r="I21" s="352"/>
      <c r="J21" s="352"/>
      <c r="K21" s="352"/>
      <c r="L21" s="352"/>
      <c r="M21" s="352"/>
      <c r="N21" s="352"/>
      <c r="O21" s="352"/>
      <c r="P21" s="352"/>
      <c r="Q21" s="352"/>
      <c r="R21" s="352"/>
    </row>
    <row r="22" spans="1:18" ht="15" x14ac:dyDescent="0.25">
      <c r="A22" s="351"/>
      <c r="B22" s="351"/>
      <c r="C22" s="384" t="str">
        <f>HLOOKUP(Introduction!$G$4,Key!A:G,16,FALSE)</f>
        <v>بيانات النظافة</v>
      </c>
      <c r="D22" s="352"/>
      <c r="E22" s="352"/>
      <c r="F22" s="352"/>
      <c r="G22" s="352"/>
      <c r="H22" s="352"/>
      <c r="I22" s="352"/>
      <c r="J22" s="352"/>
      <c r="K22" s="352"/>
      <c r="L22" s="352"/>
      <c r="M22" s="352"/>
      <c r="N22" s="352"/>
      <c r="O22" s="352"/>
      <c r="P22" s="352"/>
      <c r="Q22" s="352"/>
      <c r="R22" s="352"/>
    </row>
    <row r="23" spans="1:18" ht="15" x14ac:dyDescent="0.25">
      <c r="A23" s="351"/>
      <c r="B23" s="351"/>
      <c r="C23" s="378" t="str">
        <f>HLOOKUP(Introduction!$G$4,Key!A:G,17,FALSE)</f>
        <v>بيانات السكان</v>
      </c>
      <c r="D23" s="352"/>
      <c r="E23" s="352"/>
      <c r="F23" s="352"/>
      <c r="G23" s="352"/>
      <c r="H23" s="352"/>
      <c r="I23" s="352"/>
      <c r="J23" s="352"/>
      <c r="K23" s="352"/>
      <c r="L23" s="352"/>
      <c r="M23" s="352"/>
      <c r="N23" s="352"/>
      <c r="O23" s="352"/>
      <c r="P23" s="352"/>
      <c r="Q23" s="352"/>
      <c r="R23" s="352"/>
    </row>
    <row r="24" spans="1:18" ht="15" x14ac:dyDescent="0.25">
      <c r="A24" s="351"/>
      <c r="B24" s="351"/>
      <c r="C24" s="385"/>
      <c r="D24" s="352"/>
      <c r="E24" s="352"/>
      <c r="F24" s="352"/>
      <c r="G24" s="352"/>
      <c r="H24" s="352"/>
      <c r="I24" s="352"/>
      <c r="J24" s="352"/>
      <c r="K24" s="352"/>
      <c r="L24" s="352"/>
      <c r="M24" s="352"/>
      <c r="N24" s="352"/>
      <c r="O24" s="352"/>
      <c r="P24" s="352"/>
      <c r="Q24" s="352"/>
      <c r="R24" s="352"/>
    </row>
    <row r="25" spans="1:18" ht="15.9" customHeight="1" x14ac:dyDescent="0.25">
      <c r="A25" s="386"/>
      <c r="B25" s="386"/>
      <c r="C25" s="387"/>
      <c r="D25" s="351"/>
      <c r="E25" s="352"/>
      <c r="F25" s="352"/>
      <c r="G25" s="352"/>
      <c r="H25" s="352"/>
      <c r="I25" s="352"/>
      <c r="J25" s="352"/>
      <c r="K25" s="352"/>
      <c r="L25" s="352"/>
      <c r="M25" s="352"/>
      <c r="N25" s="352"/>
      <c r="O25" s="352"/>
      <c r="P25" s="352"/>
      <c r="Q25" s="352"/>
      <c r="R25" s="352"/>
    </row>
    <row r="26" spans="1:18" ht="22.8" x14ac:dyDescent="0.25">
      <c r="A26" s="386"/>
      <c r="B26" s="386"/>
      <c r="C26" s="386"/>
      <c r="D26" s="351"/>
      <c r="E26" s="352"/>
      <c r="F26" s="352"/>
      <c r="G26" s="352"/>
      <c r="H26" s="352"/>
      <c r="I26" s="352"/>
      <c r="J26" s="352"/>
      <c r="K26" s="352"/>
      <c r="L26" s="352"/>
      <c r="M26" s="352"/>
      <c r="N26" s="352"/>
      <c r="O26" s="352"/>
      <c r="P26" s="352"/>
      <c r="Q26" s="352"/>
      <c r="R26" s="352"/>
    </row>
    <row r="27" spans="1:18" ht="15" x14ac:dyDescent="0.25">
      <c r="A27" s="388"/>
      <c r="B27" s="389"/>
      <c r="C27" s="390"/>
      <c r="D27" s="351"/>
      <c r="E27" s="352"/>
      <c r="F27" s="352"/>
      <c r="G27" s="352"/>
      <c r="H27" s="352"/>
      <c r="I27" s="352"/>
      <c r="J27" s="352"/>
      <c r="K27" s="352"/>
      <c r="L27" s="352"/>
      <c r="M27" s="352"/>
      <c r="N27" s="352"/>
      <c r="O27" s="352"/>
      <c r="P27" s="352"/>
      <c r="Q27" s="352"/>
      <c r="R27" s="352"/>
    </row>
    <row r="28" spans="1:18" ht="15" x14ac:dyDescent="0.25">
      <c r="A28" s="388"/>
      <c r="B28" s="389"/>
      <c r="C28" s="391"/>
      <c r="D28" s="351"/>
      <c r="E28" s="352"/>
      <c r="F28" s="352"/>
      <c r="G28" s="352"/>
      <c r="H28" s="352"/>
      <c r="I28" s="352"/>
      <c r="J28" s="352"/>
      <c r="K28" s="352"/>
      <c r="L28" s="352"/>
      <c r="M28" s="352"/>
      <c r="N28" s="352"/>
      <c r="O28" s="352"/>
      <c r="P28" s="352"/>
      <c r="Q28" s="352"/>
      <c r="R28" s="352"/>
    </row>
    <row r="29" spans="1:18" ht="15" x14ac:dyDescent="0.25">
      <c r="A29" s="388"/>
      <c r="B29" s="389"/>
      <c r="C29" s="392"/>
      <c r="D29" s="351"/>
      <c r="E29" s="352"/>
      <c r="F29" s="352"/>
      <c r="G29" s="352"/>
      <c r="H29" s="352"/>
      <c r="I29" s="352"/>
      <c r="J29" s="352"/>
      <c r="K29" s="352"/>
      <c r="L29" s="352"/>
      <c r="M29" s="352"/>
      <c r="N29" s="352"/>
      <c r="O29" s="352"/>
      <c r="P29" s="352"/>
      <c r="Q29" s="352"/>
      <c r="R29" s="352"/>
    </row>
    <row r="30" spans="1:18" ht="15" x14ac:dyDescent="0.25">
      <c r="A30" s="388"/>
      <c r="B30" s="389"/>
      <c r="C30" s="392"/>
      <c r="D30" s="351"/>
      <c r="E30" s="352"/>
      <c r="F30" s="352"/>
      <c r="G30" s="352"/>
      <c r="H30" s="352"/>
      <c r="I30" s="352"/>
      <c r="J30" s="352"/>
      <c r="K30" s="352"/>
      <c r="L30" s="352"/>
      <c r="M30" s="352"/>
      <c r="N30" s="352"/>
      <c r="O30" s="352"/>
      <c r="P30" s="352"/>
      <c r="Q30" s="352"/>
      <c r="R30" s="352"/>
    </row>
    <row r="31" spans="1:18" ht="15" x14ac:dyDescent="0.25">
      <c r="A31" s="388"/>
      <c r="B31" s="389"/>
      <c r="C31" s="392"/>
      <c r="D31" s="351"/>
      <c r="E31" s="352"/>
      <c r="F31" s="352"/>
      <c r="G31" s="352"/>
      <c r="H31" s="352"/>
      <c r="I31" s="352"/>
      <c r="J31" s="352"/>
      <c r="K31" s="352"/>
      <c r="L31" s="352"/>
      <c r="M31" s="352"/>
      <c r="N31" s="352"/>
      <c r="O31" s="352"/>
      <c r="P31" s="352"/>
      <c r="Q31" s="352"/>
      <c r="R31" s="352"/>
    </row>
    <row r="32" spans="1:18" ht="15" x14ac:dyDescent="0.25">
      <c r="A32" s="388"/>
      <c r="B32" s="389"/>
      <c r="C32" s="392"/>
      <c r="D32" s="351"/>
      <c r="E32" s="352"/>
      <c r="F32" s="352"/>
      <c r="G32" s="352"/>
      <c r="H32" s="352"/>
      <c r="I32" s="352"/>
      <c r="J32" s="352"/>
      <c r="K32" s="352"/>
      <c r="L32" s="352"/>
      <c r="M32" s="352"/>
      <c r="N32" s="352"/>
      <c r="O32" s="352"/>
      <c r="P32" s="352"/>
      <c r="Q32" s="352"/>
      <c r="R32" s="352"/>
    </row>
    <row r="33" spans="1:18" ht="15" x14ac:dyDescent="0.25">
      <c r="A33" s="388"/>
      <c r="B33" s="389"/>
      <c r="C33" s="392"/>
      <c r="D33" s="351"/>
      <c r="E33" s="352"/>
      <c r="F33" s="352"/>
      <c r="G33" s="352"/>
      <c r="H33" s="352"/>
      <c r="I33" s="352"/>
      <c r="J33" s="352"/>
      <c r="K33" s="352"/>
      <c r="L33" s="352"/>
      <c r="M33" s="352"/>
      <c r="N33" s="352"/>
      <c r="O33" s="352"/>
      <c r="P33" s="352"/>
      <c r="Q33" s="352"/>
      <c r="R33" s="352"/>
    </row>
    <row r="34" spans="1:18" ht="15" x14ac:dyDescent="0.25">
      <c r="A34" s="388"/>
      <c r="B34" s="389"/>
      <c r="D34" s="351"/>
      <c r="E34" s="352"/>
      <c r="F34" s="352"/>
      <c r="G34" s="352"/>
      <c r="H34" s="352"/>
      <c r="I34" s="352"/>
      <c r="J34" s="352"/>
      <c r="K34" s="352"/>
      <c r="L34" s="352"/>
      <c r="M34" s="352"/>
      <c r="N34" s="352"/>
      <c r="O34" s="352"/>
      <c r="P34" s="352"/>
      <c r="Q34" s="352"/>
      <c r="R34" s="352"/>
    </row>
    <row r="35" spans="1:18" ht="15" x14ac:dyDescent="0.25">
      <c r="A35" s="351"/>
      <c r="B35" s="351"/>
      <c r="C35" s="351"/>
      <c r="D35" s="351"/>
      <c r="E35" s="352"/>
      <c r="F35" s="352"/>
      <c r="G35" s="352"/>
      <c r="H35" s="352"/>
      <c r="I35" s="352"/>
      <c r="J35" s="352"/>
      <c r="K35" s="352"/>
      <c r="L35" s="352"/>
      <c r="M35" s="352"/>
      <c r="N35" s="352"/>
      <c r="O35" s="352"/>
      <c r="P35" s="352"/>
      <c r="Q35" s="352"/>
      <c r="R35" s="352"/>
    </row>
    <row r="36" spans="1:18" ht="15" x14ac:dyDescent="0.25">
      <c r="A36" s="351"/>
      <c r="B36" s="351"/>
      <c r="C36" s="351"/>
      <c r="D36" s="351"/>
      <c r="E36" s="352"/>
      <c r="F36" s="352"/>
      <c r="G36" s="352"/>
      <c r="H36" s="352"/>
      <c r="I36" s="352"/>
      <c r="J36" s="352"/>
      <c r="K36" s="352"/>
      <c r="L36" s="352"/>
      <c r="M36" s="352"/>
      <c r="N36" s="352"/>
      <c r="O36" s="352"/>
      <c r="P36" s="352"/>
      <c r="Q36" s="352"/>
      <c r="R36" s="352"/>
    </row>
    <row r="37" spans="1:18" ht="15" x14ac:dyDescent="0.25">
      <c r="A37" s="351"/>
      <c r="B37" s="351"/>
      <c r="C37" s="351"/>
      <c r="D37" s="351"/>
    </row>
    <row r="38" spans="1:18" ht="15" x14ac:dyDescent="0.25">
      <c r="A38" s="351"/>
      <c r="B38" s="351"/>
      <c r="C38" s="351"/>
      <c r="D38" s="351"/>
    </row>
    <row r="39" spans="1:18" ht="15" x14ac:dyDescent="0.25">
      <c r="A39" s="351"/>
      <c r="B39" s="351"/>
      <c r="C39" s="351"/>
      <c r="D39" s="351"/>
    </row>
    <row r="40" spans="1:18" ht="15" x14ac:dyDescent="0.25">
      <c r="A40" s="351"/>
      <c r="B40" s="351"/>
      <c r="C40" s="351"/>
      <c r="D40" s="351"/>
    </row>
    <row r="46" spans="1:18" x14ac:dyDescent="0.25">
      <c r="L46" s="39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7EA0B3FA-D1BE-4A20-82AD-85EAD35D1FA0}"/>
    <hyperlink ref="C19" location="'Data Summary'!A1" display="&quot;Data Summary&quot;" xr:uid="{F8D7CD7C-CAD9-4F23-AAFF-38E766443FC4}"/>
    <hyperlink ref="C20" location="'Water Data'!A1" display="&quot;Water Data&quot;" xr:uid="{3C518120-2B71-46CB-A890-9E99DB004C15}"/>
    <hyperlink ref="C21" location="'Sanitation Data'!A1" display="&quot;Sanitation Data&quot;" xr:uid="{3AAF714C-77CA-4C88-884B-7785B5170F99}"/>
    <hyperlink ref="C22" location="'Hygiene Data'!A1" display="&quot;Hygiene Data&quot;" xr:uid="{FD6C4683-F3A4-4DF7-B7BC-1A39F82A4BE8}"/>
    <hyperlink ref="C14" location="Ladders!A1" display="Ladders for the most recent estimates (&quot;Ladders&quot;)" xr:uid="{51DE97C6-0E92-4AD0-852B-B6F75B9FD2BC}"/>
    <hyperlink ref="C15" location="Charts!A1" display="Trends in basic water, sanitation and hygiene in schools" xr:uid="{10EBB108-68AB-4862-A9D6-94248FDB8A17}"/>
    <hyperlink ref="C23" location="Population!A1" display="&quot;Population&quot;" xr:uid="{C38F925E-A7FC-4850-94CD-E355A36A9277}"/>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A45E51A-EE56-48B9-8E77-C897A1FCB08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0"/>
      <c r="I1" s="330"/>
      <c r="J1" s="330"/>
      <c r="K1" s="330"/>
      <c r="L1" s="330"/>
      <c r="M1" s="330"/>
      <c r="N1" s="330"/>
      <c r="O1" s="330"/>
      <c r="P1" s="330"/>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177</v>
      </c>
      <c r="B7" s="7">
        <v>2025</v>
      </c>
      <c r="C7" s="7">
        <v>0</v>
      </c>
      <c r="D7" s="7">
        <v>100</v>
      </c>
      <c r="E7" s="7">
        <v>100</v>
      </c>
      <c r="F7" s="7">
        <v>100</v>
      </c>
      <c r="G7" s="7">
        <v>0</v>
      </c>
      <c r="H7" s="7">
        <v>0</v>
      </c>
      <c r="I7" s="81"/>
      <c r="J7" s="84" t="s">
        <v>177</v>
      </c>
      <c r="K7" s="7">
        <v>2025</v>
      </c>
      <c r="L7" s="7">
        <v>0</v>
      </c>
      <c r="M7" s="7">
        <v>100</v>
      </c>
      <c r="N7" s="7">
        <v>100</v>
      </c>
      <c r="O7" s="7">
        <v>100</v>
      </c>
      <c r="P7" s="7">
        <v>0</v>
      </c>
      <c r="Q7" s="7">
        <v>0</v>
      </c>
      <c r="R7" s="81"/>
      <c r="S7" s="84" t="s">
        <v>177</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174</v>
      </c>
      <c r="K13" s="91" t="s">
        <v>144</v>
      </c>
      <c r="L13" s="91" t="s">
        <v>87</v>
      </c>
      <c r="M13" s="91" t="s">
        <v>88</v>
      </c>
      <c r="N13" s="91" t="s">
        <v>89</v>
      </c>
      <c r="O13" s="93" t="s">
        <v>90</v>
      </c>
      <c r="P13" s="93" t="s">
        <v>175</v>
      </c>
      <c r="Q13" s="91" t="s">
        <v>109</v>
      </c>
      <c r="R13" s="91" t="s">
        <v>141</v>
      </c>
      <c r="S13" s="94" t="s">
        <v>91</v>
      </c>
      <c r="T13" s="95" t="s">
        <v>92</v>
      </c>
      <c r="U13" s="95" t="s">
        <v>93</v>
      </c>
      <c r="V13" s="95" t="s">
        <v>176</v>
      </c>
    </row>
    <row r="14" spans="1:35" s="96" customFormat="1" ht="11.4" x14ac:dyDescent="0.2">
      <c r="A14" s="96" t="s">
        <v>181</v>
      </c>
      <c r="B14" s="7">
        <v>2000</v>
      </c>
      <c r="C14" s="97" t="s">
        <v>7</v>
      </c>
      <c r="D14" s="7">
        <v>384848</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181</v>
      </c>
      <c r="B15" s="7">
        <v>2001</v>
      </c>
      <c r="C15" s="97" t="s">
        <v>7</v>
      </c>
      <c r="D15" s="7">
        <v>472441</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181</v>
      </c>
      <c r="B16" s="7">
        <v>2002</v>
      </c>
      <c r="C16" s="97" t="s">
        <v>7</v>
      </c>
      <c r="D16" s="7">
        <v>498207</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181</v>
      </c>
      <c r="B17" s="7">
        <v>2003</v>
      </c>
      <c r="C17" s="97" t="s">
        <v>7</v>
      </c>
      <c r="D17" s="7">
        <v>529856</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181</v>
      </c>
      <c r="B18" s="7">
        <v>2004</v>
      </c>
      <c r="C18" s="97" t="s">
        <v>7</v>
      </c>
      <c r="D18" s="7">
        <v>573588</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181</v>
      </c>
      <c r="B19" s="7">
        <v>2005</v>
      </c>
      <c r="C19" s="97" t="s">
        <v>7</v>
      </c>
      <c r="D19" s="7">
        <v>619060</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181</v>
      </c>
      <c r="B20" s="7">
        <v>2006</v>
      </c>
      <c r="C20" s="97" t="s">
        <v>7</v>
      </c>
      <c r="D20" s="7">
        <v>673230</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181</v>
      </c>
      <c r="B21" s="7">
        <v>2007</v>
      </c>
      <c r="C21" s="97" t="s">
        <v>7</v>
      </c>
      <c r="D21" s="7">
        <v>724579</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181</v>
      </c>
      <c r="B22" s="7">
        <v>2008</v>
      </c>
      <c r="C22" s="97" t="s">
        <v>7</v>
      </c>
      <c r="D22" s="7">
        <v>825595</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181</v>
      </c>
      <c r="B23" s="7">
        <v>2009</v>
      </c>
      <c r="C23" s="97" t="s">
        <v>7</v>
      </c>
      <c r="D23" s="7">
        <v>954537</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181</v>
      </c>
      <c r="B24" s="7">
        <v>2010</v>
      </c>
      <c r="C24" s="97" t="s">
        <v>7</v>
      </c>
      <c r="D24" s="7">
        <v>995381</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181</v>
      </c>
      <c r="B25" s="7">
        <v>2011</v>
      </c>
      <c r="C25" s="97" t="s">
        <v>7</v>
      </c>
      <c r="D25" s="7">
        <v>1025495</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181</v>
      </c>
      <c r="B26" s="7">
        <v>2012</v>
      </c>
      <c r="C26" s="97" t="s">
        <v>7</v>
      </c>
      <c r="D26" s="7">
        <v>1072742</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181</v>
      </c>
      <c r="B27" s="7">
        <v>2013</v>
      </c>
      <c r="C27" s="97" t="s">
        <v>7</v>
      </c>
      <c r="D27" s="7">
        <v>1111106</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181</v>
      </c>
      <c r="B28" s="7">
        <v>2014</v>
      </c>
      <c r="C28" s="97" t="s">
        <v>7</v>
      </c>
      <c r="D28" s="7">
        <v>1151232</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181</v>
      </c>
      <c r="B29" s="7">
        <v>2015</v>
      </c>
      <c r="C29" s="97" t="s">
        <v>7</v>
      </c>
      <c r="D29" s="7">
        <v>1217193</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181</v>
      </c>
      <c r="B30" s="7">
        <v>2016</v>
      </c>
      <c r="C30" s="97" t="s">
        <v>7</v>
      </c>
      <c r="D30" s="7">
        <v>1282866</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181</v>
      </c>
      <c r="B31" s="7">
        <v>2017</v>
      </c>
      <c r="C31" s="97" t="s">
        <v>7</v>
      </c>
      <c r="D31" s="7">
        <v>1472917</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181</v>
      </c>
      <c r="B32" s="7">
        <v>2018</v>
      </c>
      <c r="C32" s="97" t="s">
        <v>7</v>
      </c>
      <c r="D32" s="7">
        <v>1507061</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181</v>
      </c>
      <c r="B33" s="7">
        <v>2019</v>
      </c>
      <c r="C33" s="97" t="s">
        <v>7</v>
      </c>
      <c r="D33" s="7">
        <v>1518495</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181</v>
      </c>
      <c r="B34" s="7">
        <v>2020</v>
      </c>
      <c r="C34" s="97" t="s">
        <v>7</v>
      </c>
      <c r="D34" s="7">
        <v>1540243</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181</v>
      </c>
      <c r="B35" s="7">
        <v>2021</v>
      </c>
      <c r="C35" s="97" t="s">
        <v>7</v>
      </c>
      <c r="D35" s="7">
        <v>1502387</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181</v>
      </c>
      <c r="B36" s="7">
        <v>2022</v>
      </c>
      <c r="C36" s="97" t="s">
        <v>7</v>
      </c>
      <c r="D36" s="7">
        <v>1546408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181</v>
      </c>
      <c r="B37" s="7">
        <v>2023</v>
      </c>
      <c r="C37" s="97" t="s">
        <v>7</v>
      </c>
      <c r="D37" s="7">
        <v>1615888</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181</v>
      </c>
      <c r="B38" s="7">
        <v>2024</v>
      </c>
      <c r="C38" s="97" t="s">
        <v>7</v>
      </c>
      <c r="D38" s="7">
        <v>1677198</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181</v>
      </c>
      <c r="B39" s="7">
        <v>2025</v>
      </c>
      <c r="C39" s="97" t="s">
        <v>7</v>
      </c>
      <c r="D39" s="7">
        <v>1790795</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181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181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181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181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181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181</v>
      </c>
      <c r="B45" s="7">
        <v>2000</v>
      </c>
      <c r="C45" s="97" t="s">
        <v>1</v>
      </c>
      <c r="D45" s="7">
        <v>308786.64151489257</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181</v>
      </c>
      <c r="B46" s="7">
        <v>2001</v>
      </c>
      <c r="C46" s="97" t="s">
        <v>1</v>
      </c>
      <c r="D46" s="7">
        <v>381047.28278289794</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181</v>
      </c>
      <c r="B47" s="7">
        <v>2002</v>
      </c>
      <c r="C47" s="97" t="s">
        <v>1</v>
      </c>
      <c r="D47" s="7">
        <v>403881.47537979129</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181</v>
      </c>
      <c r="B48" s="7">
        <v>2003</v>
      </c>
      <c r="C48" s="97" t="s">
        <v>1</v>
      </c>
      <c r="D48" s="7">
        <v>431684.28096679685</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181</v>
      </c>
      <c r="B49" s="7">
        <v>2004</v>
      </c>
      <c r="C49" s="97" t="s">
        <v>1</v>
      </c>
      <c r="D49" s="7">
        <v>469602.24408325198</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181</v>
      </c>
      <c r="B50" s="7">
        <v>2005</v>
      </c>
      <c r="C50" s="97" t="s">
        <v>1</v>
      </c>
      <c r="D50" s="7">
        <v>509251.14362335205</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181</v>
      </c>
      <c r="B51" s="7">
        <v>2006</v>
      </c>
      <c r="C51" s="97" t="s">
        <v>1</v>
      </c>
      <c r="D51" s="7">
        <v>556411.09670562751</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181</v>
      </c>
      <c r="B52" s="7">
        <v>2007</v>
      </c>
      <c r="C52" s="97" t="s">
        <v>1</v>
      </c>
      <c r="D52" s="7">
        <v>601567.24218666076</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181</v>
      </c>
      <c r="B53" s="7">
        <v>2008</v>
      </c>
      <c r="C53" s="97" t="s">
        <v>1</v>
      </c>
      <c r="D53" s="7">
        <v>688438.91121635435</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181</v>
      </c>
      <c r="B54" s="7">
        <v>2009</v>
      </c>
      <c r="C54" s="97" t="s">
        <v>1</v>
      </c>
      <c r="D54" s="7">
        <v>799348.34366203309</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181</v>
      </c>
      <c r="B55" s="7">
        <v>2010</v>
      </c>
      <c r="C55" s="97" t="s">
        <v>1</v>
      </c>
      <c r="D55" s="7">
        <v>836986.07736297615</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181</v>
      </c>
      <c r="B56" s="7">
        <v>2011</v>
      </c>
      <c r="C56" s="97" t="s">
        <v>1</v>
      </c>
      <c r="D56" s="7">
        <v>865753.60817298887</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181</v>
      </c>
      <c r="B57" s="7">
        <v>2012</v>
      </c>
      <c r="C57" s="97" t="s">
        <v>1</v>
      </c>
      <c r="D57" s="7">
        <v>909138.12347274786</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181</v>
      </c>
      <c r="B58" s="7">
        <v>2013</v>
      </c>
      <c r="C58" s="97" t="s">
        <v>1</v>
      </c>
      <c r="D58" s="7">
        <v>945173.45098312385</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181</v>
      </c>
      <c r="B59" s="7">
        <v>2014</v>
      </c>
      <c r="C59" s="97" t="s">
        <v>1</v>
      </c>
      <c r="D59" s="7">
        <v>982864.32000000007</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181</v>
      </c>
      <c r="B60" s="7">
        <v>2015</v>
      </c>
      <c r="C60" s="97" t="s">
        <v>1</v>
      </c>
      <c r="D60" s="7">
        <v>1042817.8817875671</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181</v>
      </c>
      <c r="B61" s="7">
        <v>2016</v>
      </c>
      <c r="C61" s="97" t="s">
        <v>1</v>
      </c>
      <c r="D61" s="7">
        <v>1102815.8077949525</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181</v>
      </c>
      <c r="B62" s="7">
        <v>2017</v>
      </c>
      <c r="C62" s="97" t="s">
        <v>1</v>
      </c>
      <c r="D62" s="7">
        <v>1270361.4703419495</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181</v>
      </c>
      <c r="B63" s="7">
        <v>2018</v>
      </c>
      <c r="C63" s="97" t="s">
        <v>1</v>
      </c>
      <c r="D63" s="7">
        <v>1303939.3662515259</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181</v>
      </c>
      <c r="B64" s="7">
        <v>2019</v>
      </c>
      <c r="C64" s="97" t="s">
        <v>1</v>
      </c>
      <c r="D64" s="7">
        <v>1317886.6477935791</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181</v>
      </c>
      <c r="B65" s="7">
        <v>2020</v>
      </c>
      <c r="C65" s="97" t="s">
        <v>1</v>
      </c>
      <c r="D65" s="7">
        <v>1340750.6730548858</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181</v>
      </c>
      <c r="B66" s="7">
        <v>2021</v>
      </c>
      <c r="C66" s="97" t="s">
        <v>1</v>
      </c>
      <c r="D66" s="7">
        <v>1311568.881232071</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181</v>
      </c>
      <c r="B67" s="7">
        <v>2022</v>
      </c>
      <c r="C67" s="97" t="s">
        <v>1</v>
      </c>
      <c r="D67" s="7">
        <v>1353771.9441137696</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181</v>
      </c>
      <c r="B68" s="7">
        <v>2023</v>
      </c>
      <c r="C68" s="97" t="s">
        <v>1</v>
      </c>
      <c r="D68" s="7">
        <v>1418410.3166711426</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181</v>
      </c>
      <c r="B69" s="7">
        <v>2024</v>
      </c>
      <c r="C69" s="97" t="s">
        <v>1</v>
      </c>
      <c r="D69" s="7">
        <v>1476068.3421350098</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181</v>
      </c>
      <c r="B70" s="7">
        <v>2025</v>
      </c>
      <c r="C70" s="97" t="s">
        <v>1</v>
      </c>
      <c r="D70" s="7">
        <v>1580018.488615799</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181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181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181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181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181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181</v>
      </c>
      <c r="B76" s="7">
        <v>2000</v>
      </c>
      <c r="C76" s="97" t="s">
        <v>2</v>
      </c>
      <c r="D76" s="7">
        <v>76061.358485107427</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181</v>
      </c>
      <c r="B77" s="7">
        <v>2001</v>
      </c>
      <c r="C77" s="97" t="s">
        <v>2</v>
      </c>
      <c r="D77" s="7">
        <v>91393.71721710205</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181</v>
      </c>
      <c r="B78" s="7">
        <v>2002</v>
      </c>
      <c r="C78" s="97" t="s">
        <v>2</v>
      </c>
      <c r="D78" s="7">
        <v>94325.524620208744</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181</v>
      </c>
      <c r="B79" s="7">
        <v>2003</v>
      </c>
      <c r="C79" s="97" t="s">
        <v>2</v>
      </c>
      <c r="D79" s="7">
        <v>98171.719033203131</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181</v>
      </c>
      <c r="B80" s="7">
        <v>2004</v>
      </c>
      <c r="C80" s="97" t="s">
        <v>2</v>
      </c>
      <c r="D80" s="7">
        <v>103985.75591674805</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181</v>
      </c>
      <c r="B81" s="7">
        <v>2005</v>
      </c>
      <c r="C81" s="97" t="s">
        <v>2</v>
      </c>
      <c r="D81" s="7">
        <v>109808.85637664795</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181</v>
      </c>
      <c r="B82" s="7">
        <v>2006</v>
      </c>
      <c r="C82" s="97" t="s">
        <v>2</v>
      </c>
      <c r="D82" s="7">
        <v>116818.90329437255</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181</v>
      </c>
      <c r="B83" s="7">
        <v>2007</v>
      </c>
      <c r="C83" s="97" t="s">
        <v>2</v>
      </c>
      <c r="D83" s="7">
        <v>123011.75781333924</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181</v>
      </c>
      <c r="B84" s="7">
        <v>2008</v>
      </c>
      <c r="C84" s="97" t="s">
        <v>2</v>
      </c>
      <c r="D84" s="7">
        <v>137156.08878364565</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181</v>
      </c>
      <c r="B85" s="7">
        <v>2009</v>
      </c>
      <c r="C85" s="97" t="s">
        <v>2</v>
      </c>
      <c r="D85" s="7">
        <v>155188.65633796691</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181</v>
      </c>
      <c r="B86" s="7">
        <v>2010</v>
      </c>
      <c r="C86" s="97" t="s">
        <v>2</v>
      </c>
      <c r="D86" s="7">
        <v>158394.92263702393</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181</v>
      </c>
      <c r="B87" s="7">
        <v>2011</v>
      </c>
      <c r="C87" s="97" t="s">
        <v>2</v>
      </c>
      <c r="D87" s="7">
        <v>159741.3918270111</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181</v>
      </c>
      <c r="B88" s="7">
        <v>2012</v>
      </c>
      <c r="C88" s="97" t="s">
        <v>2</v>
      </c>
      <c r="D88" s="7">
        <v>163603.8765272522</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181</v>
      </c>
      <c r="B89" s="7">
        <v>2013</v>
      </c>
      <c r="C89" s="97" t="s">
        <v>2</v>
      </c>
      <c r="D89" s="7">
        <v>165932.54901687623</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181</v>
      </c>
      <c r="B90" s="7">
        <v>2014</v>
      </c>
      <c r="C90" s="97" t="s">
        <v>2</v>
      </c>
      <c r="D90" s="7">
        <v>168367.68</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181</v>
      </c>
      <c r="B91" s="7">
        <v>2015</v>
      </c>
      <c r="C91" s="97" t="s">
        <v>2</v>
      </c>
      <c r="D91" s="7">
        <v>174375.11821243286</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181</v>
      </c>
      <c r="B92" s="7">
        <v>2016</v>
      </c>
      <c r="C92" s="97" t="s">
        <v>2</v>
      </c>
      <c r="D92" s="7">
        <v>180050.19220504761</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181</v>
      </c>
      <c r="B93" s="7">
        <v>2017</v>
      </c>
      <c r="C93" s="97" t="s">
        <v>2</v>
      </c>
      <c r="D93" s="7">
        <v>202555.52965805054</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181</v>
      </c>
      <c r="B94" s="7">
        <v>2018</v>
      </c>
      <c r="C94" s="97" t="s">
        <v>2</v>
      </c>
      <c r="D94" s="7">
        <v>203121.63374847412</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181</v>
      </c>
      <c r="B95" s="7">
        <v>2019</v>
      </c>
      <c r="C95" s="97" t="s">
        <v>2</v>
      </c>
      <c r="D95" s="7">
        <v>200608.35220642088</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181</v>
      </c>
      <c r="B96" s="7">
        <v>2020</v>
      </c>
      <c r="C96" s="97" t="s">
        <v>2</v>
      </c>
      <c r="D96" s="7">
        <v>199492.32694511415</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181</v>
      </c>
      <c r="B97" s="7">
        <v>2021</v>
      </c>
      <c r="C97" s="97" t="s">
        <v>2</v>
      </c>
      <c r="D97" s="7">
        <v>190818.11876792909</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181</v>
      </c>
      <c r="B98" s="7">
        <v>2022</v>
      </c>
      <c r="C98" s="97" t="s">
        <v>2</v>
      </c>
      <c r="D98" s="7">
        <v>192636.05588623046</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181</v>
      </c>
      <c r="B99" s="7">
        <v>2023</v>
      </c>
      <c r="C99" s="97" t="s">
        <v>2</v>
      </c>
      <c r="D99" s="7">
        <v>197477.68332885741</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181</v>
      </c>
      <c r="B100" s="7">
        <v>2024</v>
      </c>
      <c r="C100" s="97" t="s">
        <v>2</v>
      </c>
      <c r="D100" s="7">
        <v>201129.65786499024</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181</v>
      </c>
      <c r="B101" s="7">
        <v>2025</v>
      </c>
      <c r="C101" s="97" t="s">
        <v>2</v>
      </c>
      <c r="D101" s="7">
        <v>210776.51138420106</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181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181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181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181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181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181</v>
      </c>
      <c r="B107" s="7">
        <v>2000</v>
      </c>
      <c r="C107" s="97" t="s">
        <v>16</v>
      </c>
      <c r="D107" s="7">
        <v>55492</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181</v>
      </c>
      <c r="B108" s="7">
        <v>2001</v>
      </c>
      <c r="C108" s="97" t="s">
        <v>16</v>
      </c>
      <c r="D108" s="7">
        <v>68856</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181</v>
      </c>
      <c r="B109" s="7">
        <v>2002</v>
      </c>
      <c r="C109" s="97" t="s">
        <v>16</v>
      </c>
      <c r="D109" s="7">
        <v>73081</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181</v>
      </c>
      <c r="B110" s="7">
        <v>2003</v>
      </c>
      <c r="C110" s="98" t="s">
        <v>16</v>
      </c>
      <c r="D110" s="7">
        <v>76959</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181</v>
      </c>
      <c r="B111" s="7">
        <v>2004</v>
      </c>
      <c r="C111" s="98" t="s">
        <v>16</v>
      </c>
      <c r="D111" s="7">
        <v>83401</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181</v>
      </c>
      <c r="B112" s="7">
        <v>2005</v>
      </c>
      <c r="C112" s="98" t="s">
        <v>16</v>
      </c>
      <c r="D112" s="7">
        <v>91098</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181</v>
      </c>
      <c r="B113" s="7">
        <v>2006</v>
      </c>
      <c r="C113" s="98" t="s">
        <v>16</v>
      </c>
      <c r="D113" s="7">
        <v>103278</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181</v>
      </c>
      <c r="B114" s="7">
        <v>2007</v>
      </c>
      <c r="C114" s="98" t="s">
        <v>16</v>
      </c>
      <c r="D114" s="7">
        <v>113925</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181</v>
      </c>
      <c r="B115" s="7">
        <v>2008</v>
      </c>
      <c r="C115" s="98" t="s">
        <v>16</v>
      </c>
      <c r="D115" s="7">
        <v>128163</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181</v>
      </c>
      <c r="B116" s="7">
        <v>2009</v>
      </c>
      <c r="C116" s="99" t="s">
        <v>16</v>
      </c>
      <c r="D116" s="7">
        <v>144094</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181</v>
      </c>
      <c r="B117" s="7">
        <v>2010</v>
      </c>
      <c r="C117" s="99" t="s">
        <v>16</v>
      </c>
      <c r="D117" s="7">
        <v>150970</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181</v>
      </c>
      <c r="B118" s="7">
        <v>2011</v>
      </c>
      <c r="C118" s="99" t="s">
        <v>16</v>
      </c>
      <c r="D118" s="7">
        <v>156316</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181</v>
      </c>
      <c r="B119" s="7">
        <v>2012</v>
      </c>
      <c r="C119" s="99" t="s">
        <v>16</v>
      </c>
      <c r="D119" s="7">
        <v>164328</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181</v>
      </c>
      <c r="B120" s="7">
        <v>2013</v>
      </c>
      <c r="C120" s="99" t="s">
        <v>16</v>
      </c>
      <c r="D120" s="7">
        <v>170824</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181</v>
      </c>
      <c r="B121" s="7">
        <v>2014</v>
      </c>
      <c r="C121" s="99" t="s">
        <v>16</v>
      </c>
      <c r="D121" s="7">
        <v>176658</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181</v>
      </c>
      <c r="B122" s="7">
        <v>2015</v>
      </c>
      <c r="C122" s="99" t="s">
        <v>16</v>
      </c>
      <c r="D122" s="7">
        <v>186867</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181</v>
      </c>
      <c r="B123" s="7">
        <v>2016</v>
      </c>
      <c r="C123" s="99" t="s">
        <v>16</v>
      </c>
      <c r="D123" s="7">
        <v>197081</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181</v>
      </c>
      <c r="B124" s="7">
        <v>2017</v>
      </c>
      <c r="C124" s="99" t="s">
        <v>16</v>
      </c>
      <c r="D124" s="7">
        <v>228256</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181</v>
      </c>
      <c r="B125" s="7">
        <v>2018</v>
      </c>
      <c r="C125" s="99" t="s">
        <v>16</v>
      </c>
      <c r="D125" s="7">
        <v>232901</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181</v>
      </c>
      <c r="B126" s="7">
        <v>2019</v>
      </c>
      <c r="C126" s="99" t="s">
        <v>16</v>
      </c>
      <c r="D126" s="7">
        <v>234205</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181</v>
      </c>
      <c r="B127" s="7">
        <v>2020</v>
      </c>
      <c r="C127" s="99" t="s">
        <v>16</v>
      </c>
      <c r="D127" s="7">
        <v>237597</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181</v>
      </c>
      <c r="B128" s="7">
        <v>2021</v>
      </c>
      <c r="C128" s="99" t="s">
        <v>16</v>
      </c>
      <c r="D128" s="7">
        <v>231834</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181</v>
      </c>
      <c r="B129" s="7">
        <v>2022</v>
      </c>
      <c r="C129" s="99" t="s">
        <v>16</v>
      </c>
      <c r="D129" s="7">
        <v>241797</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181</v>
      </c>
      <c r="B130" s="7">
        <v>2023</v>
      </c>
      <c r="C130" s="99" t="s">
        <v>16</v>
      </c>
      <c r="D130" s="7">
        <v>250051</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181</v>
      </c>
      <c r="B131" s="7">
        <v>2024</v>
      </c>
      <c r="C131" s="99" t="s">
        <v>16</v>
      </c>
      <c r="D131" s="7">
        <v>258734</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181</v>
      </c>
      <c r="B132" s="7">
        <v>2025</v>
      </c>
      <c r="C132" s="99" t="s">
        <v>16</v>
      </c>
      <c r="D132" s="7">
        <v>277947</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181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181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181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181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181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181</v>
      </c>
      <c r="B138" s="7">
        <v>2000</v>
      </c>
      <c r="C138" s="99" t="s">
        <v>17</v>
      </c>
      <c r="D138" s="7">
        <v>208919</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181</v>
      </c>
      <c r="B139" s="7">
        <v>2001</v>
      </c>
      <c r="C139" s="99" t="s">
        <v>17</v>
      </c>
      <c r="D139" s="7">
        <v>228085</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181</v>
      </c>
      <c r="B140" s="7">
        <v>2002</v>
      </c>
      <c r="C140" s="99" t="s">
        <v>17</v>
      </c>
      <c r="D140" s="7">
        <v>240575</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181</v>
      </c>
      <c r="B141" s="7">
        <v>2003</v>
      </c>
      <c r="C141" s="99" t="s">
        <v>17</v>
      </c>
      <c r="D141" s="7">
        <v>211812</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181</v>
      </c>
      <c r="B142" s="7">
        <v>2004</v>
      </c>
      <c r="C142" s="99" t="s">
        <v>17</v>
      </c>
      <c r="D142" s="7">
        <v>230005</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181</v>
      </c>
      <c r="B143" s="7">
        <v>2005</v>
      </c>
      <c r="C143" s="99" t="s">
        <v>17</v>
      </c>
      <c r="D143" s="7">
        <v>248588</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181</v>
      </c>
      <c r="B144" s="7">
        <v>2006</v>
      </c>
      <c r="C144" s="99" t="s">
        <v>17</v>
      </c>
      <c r="D144" s="7">
        <v>271630</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181</v>
      </c>
      <c r="B145" s="7">
        <v>2007</v>
      </c>
      <c r="C145" s="99" t="s">
        <v>17</v>
      </c>
      <c r="D145" s="7">
        <v>291971</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181</v>
      </c>
      <c r="B146" s="7">
        <v>2008</v>
      </c>
      <c r="C146" s="99" t="s">
        <v>17</v>
      </c>
      <c r="D146" s="7">
        <v>334938</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181</v>
      </c>
      <c r="B147" s="7">
        <v>2009</v>
      </c>
      <c r="C147" s="99" t="s">
        <v>17</v>
      </c>
      <c r="D147" s="7">
        <v>388523</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181</v>
      </c>
      <c r="B148" s="7">
        <v>2010</v>
      </c>
      <c r="C148" s="99" t="s">
        <v>17</v>
      </c>
      <c r="D148" s="7">
        <v>405598</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181</v>
      </c>
      <c r="B149" s="7">
        <v>2011</v>
      </c>
      <c r="C149" s="99" t="s">
        <v>17</v>
      </c>
      <c r="D149" s="7">
        <v>419876</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181</v>
      </c>
      <c r="B150" s="7">
        <v>2012</v>
      </c>
      <c r="C150" s="99" t="s">
        <v>17</v>
      </c>
      <c r="D150" s="7">
        <v>442686</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181</v>
      </c>
      <c r="B151" s="7">
        <v>2013</v>
      </c>
      <c r="C151" s="99" t="s">
        <v>17</v>
      </c>
      <c r="D151" s="7">
        <v>457041</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181</v>
      </c>
      <c r="B152" s="7">
        <v>2014</v>
      </c>
      <c r="C152" s="99" t="s">
        <v>17</v>
      </c>
      <c r="D152" s="7">
        <v>472343</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181</v>
      </c>
      <c r="B153" s="7">
        <v>2015</v>
      </c>
      <c r="C153" s="99" t="s">
        <v>17</v>
      </c>
      <c r="D153" s="7">
        <v>502246</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181</v>
      </c>
      <c r="B154" s="7">
        <v>2016</v>
      </c>
      <c r="C154" s="99" t="s">
        <v>17</v>
      </c>
      <c r="D154" s="7">
        <v>527062</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181</v>
      </c>
      <c r="B155" s="7">
        <v>2017</v>
      </c>
      <c r="C155" s="99" t="s">
        <v>17</v>
      </c>
      <c r="D155" s="7">
        <v>594243</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181</v>
      </c>
      <c r="B156" s="7">
        <v>2018</v>
      </c>
      <c r="C156" s="99" t="s">
        <v>17</v>
      </c>
      <c r="D156" s="7">
        <v>608455</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181</v>
      </c>
      <c r="B157" s="7">
        <v>2019</v>
      </c>
      <c r="C157" s="99" t="s">
        <v>17</v>
      </c>
      <c r="D157" s="7">
        <v>608865</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181</v>
      </c>
      <c r="B158" s="7">
        <v>2020</v>
      </c>
      <c r="C158" s="99" t="s">
        <v>17</v>
      </c>
      <c r="D158" s="7">
        <v>492924</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181</v>
      </c>
      <c r="B159" s="7">
        <v>2021</v>
      </c>
      <c r="C159" s="99" t="s">
        <v>17</v>
      </c>
      <c r="D159" s="7">
        <v>485357</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181</v>
      </c>
      <c r="B160" s="7">
        <v>2022</v>
      </c>
      <c r="C160" s="99" t="s">
        <v>17</v>
      </c>
      <c r="D160" s="7">
        <v>498557</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181</v>
      </c>
      <c r="B161" s="7">
        <v>2023</v>
      </c>
      <c r="C161" s="99" t="s">
        <v>17</v>
      </c>
      <c r="D161" s="7">
        <v>521969</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181</v>
      </c>
      <c r="B162" s="7">
        <v>2024</v>
      </c>
      <c r="C162" s="99" t="s">
        <v>17</v>
      </c>
      <c r="D162" s="7">
        <v>542811</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181</v>
      </c>
      <c r="B163" s="7">
        <v>2025</v>
      </c>
      <c r="C163" s="99" t="s">
        <v>17</v>
      </c>
      <c r="D163" s="7">
        <v>626594</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181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181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181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181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181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181</v>
      </c>
      <c r="B169" s="7">
        <v>2000</v>
      </c>
      <c r="C169" s="100" t="s">
        <v>18</v>
      </c>
      <c r="D169" s="7">
        <v>120436</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181</v>
      </c>
      <c r="B170" s="7">
        <v>2001</v>
      </c>
      <c r="C170" s="100" t="s">
        <v>18</v>
      </c>
      <c r="D170" s="7">
        <v>175500</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181</v>
      </c>
      <c r="B171" s="7">
        <v>2002</v>
      </c>
      <c r="C171" s="100" t="s">
        <v>18</v>
      </c>
      <c r="D171" s="7">
        <v>184551</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181</v>
      </c>
      <c r="B172" s="7">
        <v>2003</v>
      </c>
      <c r="C172" s="100" t="s">
        <v>18</v>
      </c>
      <c r="D172" s="7">
        <v>241085</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181</v>
      </c>
      <c r="B173" s="7">
        <v>2004</v>
      </c>
      <c r="C173" s="100" t="s">
        <v>18</v>
      </c>
      <c r="D173" s="7">
        <v>260182</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181</v>
      </c>
      <c r="B174" s="7">
        <v>2005</v>
      </c>
      <c r="C174" s="100" t="s">
        <v>18</v>
      </c>
      <c r="D174" s="7">
        <v>279374</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181</v>
      </c>
      <c r="B175" s="7">
        <v>2006</v>
      </c>
      <c r="C175" s="100" t="s">
        <v>18</v>
      </c>
      <c r="D175" s="7">
        <v>298322</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181</v>
      </c>
      <c r="B176" s="7">
        <v>2007</v>
      </c>
      <c r="C176" s="100" t="s">
        <v>18</v>
      </c>
      <c r="D176" s="7">
        <v>318683</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181</v>
      </c>
      <c r="B177" s="7">
        <v>2008</v>
      </c>
      <c r="C177" s="100" t="s">
        <v>18</v>
      </c>
      <c r="D177" s="7">
        <v>362494</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181</v>
      </c>
      <c r="B178" s="7">
        <v>2009</v>
      </c>
      <c r="C178" s="100" t="s">
        <v>18</v>
      </c>
      <c r="D178" s="7">
        <v>421920</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181</v>
      </c>
      <c r="B179" s="7">
        <v>2010</v>
      </c>
      <c r="C179" s="100" t="s">
        <v>18</v>
      </c>
      <c r="D179" s="7">
        <v>438813</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181</v>
      </c>
      <c r="B180" s="7">
        <v>2011</v>
      </c>
      <c r="C180" s="100" t="s">
        <v>18</v>
      </c>
      <c r="D180" s="7">
        <v>449303</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181</v>
      </c>
      <c r="B181" s="7">
        <v>2012</v>
      </c>
      <c r="C181" s="100" t="s">
        <v>18</v>
      </c>
      <c r="D181" s="7">
        <v>465728</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181</v>
      </c>
      <c r="B182" s="7">
        <v>2013</v>
      </c>
      <c r="C182" s="100" t="s">
        <v>18</v>
      </c>
      <c r="D182" s="7">
        <v>483241</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181</v>
      </c>
      <c r="B183" s="7">
        <v>2014</v>
      </c>
      <c r="C183" s="100" t="s">
        <v>18</v>
      </c>
      <c r="D183" s="7">
        <v>502231</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181</v>
      </c>
      <c r="B184" s="7">
        <v>2015</v>
      </c>
      <c r="C184" s="100" t="s">
        <v>18</v>
      </c>
      <c r="D184" s="7">
        <v>528080</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181</v>
      </c>
      <c r="B185" s="7">
        <v>2016</v>
      </c>
      <c r="C185" s="100" t="s">
        <v>18</v>
      </c>
      <c r="D185" s="7">
        <v>558723</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181</v>
      </c>
      <c r="B186" s="7">
        <v>2017</v>
      </c>
      <c r="C186" s="100" t="s">
        <v>18</v>
      </c>
      <c r="D186" s="7">
        <v>650418</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181</v>
      </c>
      <c r="B187" s="7">
        <v>2018</v>
      </c>
      <c r="C187" s="100" t="s">
        <v>18</v>
      </c>
      <c r="D187" s="7">
        <v>665705</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181</v>
      </c>
      <c r="B188" s="7">
        <v>2019</v>
      </c>
      <c r="C188" s="100" t="s">
        <v>18</v>
      </c>
      <c r="D188" s="7">
        <v>675425</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181</v>
      </c>
      <c r="B189" s="7">
        <v>2020</v>
      </c>
      <c r="C189" s="100" t="s">
        <v>18</v>
      </c>
      <c r="D189" s="7">
        <v>809722</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181</v>
      </c>
      <c r="B190" s="7">
        <v>2021</v>
      </c>
      <c r="C190" s="100" t="s">
        <v>18</v>
      </c>
      <c r="D190" s="7">
        <v>785196</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181</v>
      </c>
      <c r="B191" s="7">
        <v>2022</v>
      </c>
      <c r="C191" s="100" t="s">
        <v>18</v>
      </c>
      <c r="D191" s="7">
        <v>806054</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181</v>
      </c>
      <c r="B192" s="7">
        <v>2023</v>
      </c>
      <c r="C192" s="100" t="s">
        <v>18</v>
      </c>
      <c r="D192" s="7">
        <v>843868</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181</v>
      </c>
      <c r="B193" s="7">
        <v>2024</v>
      </c>
      <c r="C193" s="100" t="s">
        <v>18</v>
      </c>
      <c r="D193" s="7">
        <v>875653</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181</v>
      </c>
      <c r="B194" s="7">
        <v>2025</v>
      </c>
      <c r="C194" s="100" t="s">
        <v>18</v>
      </c>
      <c r="D194" s="7">
        <v>886253</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181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181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181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181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181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D3E85-0C02-4CBE-B223-9153AD25D426}">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7" customWidth="1"/>
    <col min="2" max="2" width="12.3984375" style="397" customWidth="1"/>
    <col min="3" max="8" width="9" style="397" customWidth="1"/>
    <col min="9" max="9" width="12.3984375" style="397" customWidth="1"/>
    <col min="10" max="15" width="9" style="397" customWidth="1"/>
    <col min="16" max="16" width="12.3984375" style="397" customWidth="1"/>
    <col min="17" max="22" width="9" style="397" customWidth="1"/>
    <col min="23" max="38" width="9" style="397"/>
    <col min="39" max="16384" width="9" style="405"/>
  </cols>
  <sheetData>
    <row r="1" spans="1:22" s="397" customFormat="1" x14ac:dyDescent="0.25">
      <c r="A1" s="396" t="str">
        <f>HLOOKUP(Introduction!$G$4,nametranslations,20,FALSE)</f>
        <v>سلالم المياه والصرف الصحي والنظافة للمدارس</v>
      </c>
      <c r="B1" s="396" t="e">
        <f ca="1">HLOOKUP([1]Introduction!$G$4,nametranslations,5,FALSE)</f>
        <v>#N/A</v>
      </c>
      <c r="C1" s="396" t="e">
        <f ca="1">HLOOKUP([1]Introduction!$G$4,nametranslations,5,FALSE)</f>
        <v>#N/A</v>
      </c>
      <c r="D1" s="396" t="e">
        <f ca="1">HLOOKUP([1]Introduction!$G$4,nametranslations,5,FALSE)</f>
        <v>#N/A</v>
      </c>
      <c r="E1" s="396" t="e">
        <f ca="1">HLOOKUP([1]Introduction!$G$4,nametranslations,5,FALSE)</f>
        <v>#N/A</v>
      </c>
      <c r="F1" s="396" t="e">
        <f ca="1">HLOOKUP([1]Introduction!$G$4,nametranslations,5,FALSE)</f>
        <v>#N/A</v>
      </c>
      <c r="G1" s="396" t="e">
        <f ca="1">HLOOKUP([1]Introduction!$G$4,nametranslations,5,FALSE)</f>
        <v>#N/A</v>
      </c>
      <c r="H1" s="396" t="e">
        <f ca="1">HLOOKUP([1]Introduction!$G$4,nametranslations,5,FALSE)</f>
        <v>#N/A</v>
      </c>
      <c r="I1" s="396" t="e">
        <f ca="1">HLOOKUP([1]Introduction!$G$4,nametranslations,5,FALSE)</f>
        <v>#N/A</v>
      </c>
      <c r="J1" s="396" t="e">
        <f ca="1">HLOOKUP([1]Introduction!$G$4,nametranslations,5,FALSE)</f>
        <v>#N/A</v>
      </c>
      <c r="K1" s="396" t="e">
        <f ca="1">HLOOKUP([1]Introduction!$G$4,nametranslations,5,FALSE)</f>
        <v>#N/A</v>
      </c>
      <c r="L1" s="396" t="e">
        <f ca="1">HLOOKUP([1]Introduction!$G$4,nametranslations,5,FALSE)</f>
        <v>#N/A</v>
      </c>
      <c r="M1" s="396" t="e">
        <f ca="1">HLOOKUP([1]Introduction!$G$4,nametranslations,5,FALSE)</f>
        <v>#N/A</v>
      </c>
      <c r="N1" s="396" t="e">
        <f ca="1">HLOOKUP([1]Introduction!$G$4,nametranslations,5,FALSE)</f>
        <v>#N/A</v>
      </c>
      <c r="O1" s="396" t="e">
        <f ca="1">HLOOKUP([1]Introduction!$G$4,nametranslations,5,FALSE)</f>
        <v>#N/A</v>
      </c>
      <c r="P1" s="396" t="e">
        <f ca="1">HLOOKUP([1]Introduction!$G$4,nametranslations,5,FALSE)</f>
        <v>#N/A</v>
      </c>
      <c r="Q1" s="396" t="e">
        <f ca="1">HLOOKUP([1]Introduction!$G$4,nametranslations,5,FALSE)</f>
        <v>#N/A</v>
      </c>
      <c r="R1" s="396" t="e">
        <f ca="1">HLOOKUP([1]Introduction!$G$4,nametranslations,5,FALSE)</f>
        <v>#N/A</v>
      </c>
      <c r="S1" s="396" t="e">
        <f ca="1">HLOOKUP([1]Introduction!$G$4,nametranslations,5,FALSE)</f>
        <v>#N/A</v>
      </c>
      <c r="T1" s="396" t="e">
        <f ca="1">HLOOKUP([1]Introduction!$G$4,nametranslations,5,FALSE)</f>
        <v>#N/A</v>
      </c>
      <c r="U1" s="396" t="e">
        <f ca="1">HLOOKUP([1]Introduction!$G$4,nametranslations,5,FALSE)</f>
        <v>#N/A</v>
      </c>
      <c r="V1" s="396" t="e">
        <f ca="1">HLOOKUP([1]Introduction!$G$4,nametranslations,5,FALSE)</f>
        <v>#N/A</v>
      </c>
    </row>
    <row r="2" spans="1:22" s="397" customFormat="1" x14ac:dyDescent="0.25">
      <c r="A2" s="396" t="e">
        <f ca="1">HLOOKUP([1]Introduction!$G$4,nametranslations,5,FALSE)</f>
        <v>#N/A</v>
      </c>
      <c r="B2" s="396" t="e">
        <f ca="1">HLOOKUP([1]Introduction!$G$4,nametranslations,5,FALSE)</f>
        <v>#N/A</v>
      </c>
      <c r="C2" s="396" t="e">
        <f ca="1">HLOOKUP([1]Introduction!$G$4,nametranslations,5,FALSE)</f>
        <v>#N/A</v>
      </c>
      <c r="D2" s="396" t="e">
        <f ca="1">HLOOKUP([1]Introduction!$G$4,nametranslations,5,FALSE)</f>
        <v>#N/A</v>
      </c>
      <c r="E2" s="396" t="e">
        <f ca="1">HLOOKUP([1]Introduction!$G$4,nametranslations,5,FALSE)</f>
        <v>#N/A</v>
      </c>
      <c r="F2" s="396" t="e">
        <f ca="1">HLOOKUP([1]Introduction!$G$4,nametranslations,5,FALSE)</f>
        <v>#N/A</v>
      </c>
      <c r="G2" s="396" t="e">
        <f ca="1">HLOOKUP([1]Introduction!$G$4,nametranslations,5,FALSE)</f>
        <v>#N/A</v>
      </c>
      <c r="H2" s="396" t="e">
        <f ca="1">HLOOKUP([1]Introduction!$G$4,nametranslations,5,FALSE)</f>
        <v>#N/A</v>
      </c>
      <c r="I2" s="396" t="e">
        <f ca="1">HLOOKUP([1]Introduction!$G$4,nametranslations,5,FALSE)</f>
        <v>#N/A</v>
      </c>
      <c r="J2" s="396" t="e">
        <f ca="1">HLOOKUP([1]Introduction!$G$4,nametranslations,5,FALSE)</f>
        <v>#N/A</v>
      </c>
      <c r="K2" s="396" t="e">
        <f ca="1">HLOOKUP([1]Introduction!$G$4,nametranslations,5,FALSE)</f>
        <v>#N/A</v>
      </c>
      <c r="L2" s="396" t="e">
        <f ca="1">HLOOKUP([1]Introduction!$G$4,nametranslations,5,FALSE)</f>
        <v>#N/A</v>
      </c>
      <c r="M2" s="396" t="e">
        <f ca="1">HLOOKUP([1]Introduction!$G$4,nametranslations,5,FALSE)</f>
        <v>#N/A</v>
      </c>
      <c r="N2" s="396" t="e">
        <f ca="1">HLOOKUP([1]Introduction!$G$4,nametranslations,5,FALSE)</f>
        <v>#N/A</v>
      </c>
      <c r="O2" s="396" t="e">
        <f ca="1">HLOOKUP([1]Introduction!$G$4,nametranslations,5,FALSE)</f>
        <v>#N/A</v>
      </c>
      <c r="P2" s="396" t="e">
        <f ca="1">HLOOKUP([1]Introduction!$G$4,nametranslations,5,FALSE)</f>
        <v>#N/A</v>
      </c>
      <c r="Q2" s="396" t="e">
        <f ca="1">HLOOKUP([1]Introduction!$G$4,nametranslations,5,FALSE)</f>
        <v>#N/A</v>
      </c>
      <c r="R2" s="396" t="e">
        <f ca="1">HLOOKUP([1]Introduction!$G$4,nametranslations,5,FALSE)</f>
        <v>#N/A</v>
      </c>
      <c r="S2" s="396" t="e">
        <f ca="1">HLOOKUP([1]Introduction!$G$4,nametranslations,5,FALSE)</f>
        <v>#N/A</v>
      </c>
      <c r="T2" s="396" t="e">
        <f ca="1">HLOOKUP([1]Introduction!$G$4,nametranslations,5,FALSE)</f>
        <v>#N/A</v>
      </c>
      <c r="U2" s="396" t="e">
        <f ca="1">HLOOKUP([1]Introduction!$G$4,nametranslations,5,FALSE)</f>
        <v>#N/A</v>
      </c>
      <c r="V2" s="396" t="e">
        <f ca="1">HLOOKUP([1]Introduction!$G$4,nametranslations,5,FALSE)</f>
        <v>#N/A</v>
      </c>
    </row>
    <row r="3" spans="1:22" s="397" customFormat="1" ht="17.399999999999999" x14ac:dyDescent="0.25">
      <c r="A3" s="398"/>
      <c r="B3" s="398"/>
      <c r="C3" s="398"/>
      <c r="D3" s="398"/>
      <c r="E3" s="398"/>
      <c r="F3" s="398"/>
      <c r="G3" s="398"/>
      <c r="H3" s="398"/>
      <c r="I3" s="398"/>
      <c r="J3" s="398"/>
      <c r="K3" s="398"/>
      <c r="L3" s="398"/>
      <c r="M3" s="398"/>
      <c r="N3" s="398"/>
      <c r="O3" s="398"/>
      <c r="P3" s="398"/>
      <c r="Q3" s="398"/>
      <c r="R3" s="398"/>
      <c r="S3" s="398"/>
      <c r="T3" s="398"/>
      <c r="U3" s="398"/>
      <c r="V3" s="398"/>
    </row>
    <row r="4" spans="1:22" ht="15.6" x14ac:dyDescent="0.3">
      <c r="B4" s="399" t="str">
        <f>HLOOKUP(Introduction!$G$4,nametranslations,85,FALSE)</f>
        <v>مياه الشرب (٪)</v>
      </c>
      <c r="E4" s="400"/>
      <c r="I4" s="401" t="str">
        <f>HLOOKUP(Introduction!$G$4,nametranslations,22,FALSE)</f>
        <v>الصرف الصحي</v>
      </c>
      <c r="P4" s="402" t="str">
        <f>HLOOKUP(Introduction!$G$4,nametranslations,23,FALSE)</f>
        <v>صحة</v>
      </c>
    </row>
    <row r="6" spans="1:22" x14ac:dyDescent="0.25">
      <c r="G6" s="403"/>
      <c r="H6" s="403"/>
      <c r="I6" s="403"/>
      <c r="K6" s="403"/>
      <c r="L6" s="403"/>
    </row>
    <row r="7" spans="1:22" ht="15.6" x14ac:dyDescent="0.25">
      <c r="G7" s="403"/>
      <c r="H7" s="403"/>
      <c r="I7" s="403"/>
      <c r="K7" s="404"/>
      <c r="L7" s="403"/>
    </row>
    <row r="8" spans="1:22" x14ac:dyDescent="0.25">
      <c r="G8" s="403"/>
      <c r="H8" s="403"/>
      <c r="I8" s="403"/>
      <c r="K8" s="403"/>
      <c r="L8" s="403"/>
    </row>
    <row r="9" spans="1:22" x14ac:dyDescent="0.25">
      <c r="G9" s="403"/>
      <c r="H9" s="403"/>
      <c r="I9" s="403"/>
      <c r="K9" s="403"/>
      <c r="L9" s="403"/>
    </row>
    <row r="10" spans="1:22" x14ac:dyDescent="0.25">
      <c r="G10" s="403"/>
      <c r="H10" s="403"/>
      <c r="I10" s="403"/>
      <c r="K10" s="403"/>
      <c r="L10" s="403"/>
    </row>
    <row r="11" spans="1:22" x14ac:dyDescent="0.25">
      <c r="G11" s="403"/>
      <c r="H11" s="403"/>
      <c r="I11" s="403"/>
      <c r="K11" s="403"/>
      <c r="L11" s="403"/>
    </row>
    <row r="12" spans="1:22" x14ac:dyDescent="0.25">
      <c r="G12" s="403"/>
      <c r="H12" s="403"/>
      <c r="I12" s="403"/>
      <c r="K12" s="403"/>
      <c r="L12" s="403"/>
    </row>
    <row r="13" spans="1:22" x14ac:dyDescent="0.25">
      <c r="G13" s="403"/>
      <c r="H13" s="403"/>
      <c r="I13" s="403"/>
      <c r="K13" s="403"/>
      <c r="L13" s="403"/>
    </row>
    <row r="14" spans="1:22" x14ac:dyDescent="0.25">
      <c r="G14" s="403"/>
      <c r="H14" s="403"/>
      <c r="I14" s="403"/>
      <c r="K14" s="403"/>
      <c r="L14" s="403"/>
    </row>
    <row r="15" spans="1:22" x14ac:dyDescent="0.25">
      <c r="G15" s="403"/>
      <c r="H15" s="403"/>
      <c r="I15" s="403"/>
      <c r="K15" s="403"/>
      <c r="L15" s="403"/>
    </row>
    <row r="16" spans="1:22" x14ac:dyDescent="0.25">
      <c r="G16" s="403"/>
      <c r="H16" s="403"/>
      <c r="I16" s="403"/>
      <c r="K16" s="403"/>
      <c r="L16" s="403"/>
    </row>
    <row r="17" spans="1:47" x14ac:dyDescent="0.25">
      <c r="G17" s="403"/>
      <c r="H17" s="403"/>
      <c r="I17" s="403"/>
      <c r="K17" s="403"/>
      <c r="L17" s="403"/>
    </row>
    <row r="18" spans="1:47" x14ac:dyDescent="0.25">
      <c r="G18" s="403"/>
      <c r="H18" s="403"/>
      <c r="I18" s="403"/>
      <c r="K18" s="403"/>
      <c r="L18" s="403"/>
    </row>
    <row r="19" spans="1:47" x14ac:dyDescent="0.25">
      <c r="G19" s="403"/>
      <c r="H19" s="403"/>
      <c r="I19" s="403"/>
      <c r="K19" s="403"/>
      <c r="L19" s="403"/>
    </row>
    <row r="20" spans="1:47" x14ac:dyDescent="0.25">
      <c r="G20" s="403"/>
      <c r="H20" s="403"/>
      <c r="I20" s="403"/>
      <c r="K20" s="403"/>
      <c r="L20" s="403"/>
    </row>
    <row r="21" spans="1:47" x14ac:dyDescent="0.25">
      <c r="G21" s="403"/>
      <c r="H21" s="403"/>
      <c r="I21" s="403"/>
      <c r="K21" s="403"/>
      <c r="L21" s="403"/>
    </row>
    <row r="23" spans="1:47" x14ac:dyDescent="0.25">
      <c r="B23" s="406"/>
    </row>
    <row r="25" spans="1:47" x14ac:dyDescent="0.25">
      <c r="B25" s="407"/>
      <c r="C25" s="407" t="str">
        <f>+IF(OR((C28=Key!$I$26&amp;"*"),(D28=Key!$I$28&amp;"*"),(E28=Key!$I$27&amp;"*"),(F28=Key!$I$29&amp;"*"),(G28=Key!$I$30&amp;"*"),(H28=Key!$I$31&amp;"*"),(C28=Key!$I$26&amp;"*^"),(D28=Key!$I$28&amp;"*^"),(E28=Key!$I$27&amp;"*^"),(F28="*^"),(G28=Key!$I$30&amp;"*^"),(H28=Key!$I$31&amp;"*^")),"*"&amp;HLOOKUP(Introduction!$G$4,nametranslations,35,FALSE),"")</f>
        <v>*لا يتوفر تقدير الخدمة الأساسية</v>
      </c>
      <c r="J25" s="407" t="str">
        <f>+IF(OR((J28=Key!$I$26&amp;"*"),(K28=Key!$I$28&amp;"*"),(L28=Key!$I$27&amp;"*"),(M28=Key!$I$29&amp;"*"),(N28=Key!$I$30&amp;"*"),(O28=Key!$I$31&amp;"*"),(J28=Key!$I$26&amp;"*^"),(K28=Key!$I$28&amp;"*^"),(L28=Key!$I$27&amp;"*^"),(M28="*^"),(N28=Key!$I$30&amp;"*^"),(O28=Key!$I$31&amp;"*^")),"*"&amp;HLOOKUP(Introduction!$G$4,nametranslations,35,FALSE),"")</f>
        <v>*لا يتوفر تقدير الخدمة الأساسية</v>
      </c>
      <c r="Q25" s="407"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06"/>
      <c r="C26" s="407" t="str">
        <f>+IF(OR((C28=Key!$I$26&amp;"*^"),(D28=Key!$I$28&amp;"*^"),(E28=Key!$I$27&amp;"*^"),(F28=Key!$I$29&amp;"*^"),(G28=Key!$I$30&amp;"*^"),(H28=Key!$I$31&amp;"^")),HLOOKUP(Introduction!$G$4,nametranslations,155,FALSE),"")</f>
        <v/>
      </c>
      <c r="J26" s="407" t="str">
        <f>+IF(OR((J28=Key!$I$26&amp;"*^"),(K28=Key!$I$28&amp;"*^"),(L28=Key!$I$27&amp;"*^"),(M28=Key!$I$29&amp;"*^"),(N28=Key!$I$30&amp;"*^"),(O28=Key!$I$31&amp;"^")),HLOOKUP(Introduction!$G$4,nametranslations,155,FALSE),"")</f>
        <v/>
      </c>
      <c r="Q26" s="407" t="str">
        <f>+IF(OR((Q28=Key!$I$26&amp;"*^"),(R28=Key!$I$28&amp;"*^"),(S28=Key!$I$27&amp;"*^"),(T28=Key!$I$29&amp;"*^"),(U28=Key!$I$30&amp;"*^"),(V28=Key!$I$31&amp;"^")),HLOOKUP(Introduction!$G$4,nametranslations,156,FALSE),"")</f>
        <v/>
      </c>
    </row>
    <row r="27" spans="1:47" x14ac:dyDescent="0.25">
      <c r="B27" s="408" t="str">
        <f>+Introduction!C7</f>
        <v>الإمارات العربية المتحدة</v>
      </c>
      <c r="C27" s="409" t="str">
        <f>HLOOKUP(Introduction!$G$4,nametranslations,21,FALSE)</f>
        <v>ماء</v>
      </c>
      <c r="D27" s="409" t="str">
        <f ca="1">HLOOKUP([1]Introduction!$G$4,nametranslations,21,FALSE)</f>
        <v>ماء</v>
      </c>
      <c r="E27" s="409" t="str">
        <f ca="1">HLOOKUP([1]Introduction!$G$4,nametranslations,21,FALSE)</f>
        <v>ماء</v>
      </c>
      <c r="F27" s="409" t="str">
        <f ca="1">HLOOKUP([1]Introduction!$G$4,nametranslations,21,FALSE)</f>
        <v>ماء</v>
      </c>
      <c r="G27" s="409" t="str">
        <f ca="1">HLOOKUP([1]Introduction!$G$4,nametranslations,21,FALSE)</f>
        <v>ماء</v>
      </c>
      <c r="H27" s="409" t="str">
        <f ca="1">HLOOKUP([1]Introduction!$G$4,nametranslations,21,FALSE)</f>
        <v>ماء</v>
      </c>
      <c r="I27" s="410" t="str">
        <f>+B27</f>
        <v>الإمارات العربية المتحدة</v>
      </c>
      <c r="J27" s="411" t="str">
        <f>HLOOKUP(Introduction!$G$4,nametranslations,22,FALSE)</f>
        <v>الصرف الصحي</v>
      </c>
      <c r="K27" s="412" t="str">
        <f ca="1">HLOOKUP([1]Introduction!$G$4,nametranslations,21,FALSE)</f>
        <v>ماء</v>
      </c>
      <c r="L27" s="412" t="str">
        <f ca="1">HLOOKUP([1]Introduction!$G$4,nametranslations,21,FALSE)</f>
        <v>ماء</v>
      </c>
      <c r="M27" s="412" t="str">
        <f ca="1">HLOOKUP([1]Introduction!$G$4,nametranslations,21,FALSE)</f>
        <v>ماء</v>
      </c>
      <c r="N27" s="412" t="str">
        <f ca="1">HLOOKUP([1]Introduction!$G$4,nametranslations,21,FALSE)</f>
        <v>ماء</v>
      </c>
      <c r="O27" s="412" t="str">
        <f ca="1">HLOOKUP([1]Introduction!$G$4,nametranslations,21,FALSE)</f>
        <v>ماء</v>
      </c>
      <c r="P27" s="413" t="str">
        <f>+B27</f>
        <v>الإمارات العربية المتحدة</v>
      </c>
      <c r="Q27" s="414" t="str">
        <f>HLOOKUP(Introduction!$G$4,nametranslations,23,FALSE)</f>
        <v>صحة</v>
      </c>
      <c r="R27" s="414" t="str">
        <f ca="1">HLOOKUP([1]Introduction!$G$4,nametranslations,21,FALSE)</f>
        <v>ماء</v>
      </c>
      <c r="S27" s="414" t="str">
        <f ca="1">HLOOKUP([1]Introduction!$G$4,nametranslations,21,FALSE)</f>
        <v>ماء</v>
      </c>
      <c r="T27" s="414" t="str">
        <f ca="1">HLOOKUP([1]Introduction!$G$4,nametranslations,21,FALSE)</f>
        <v>ماء</v>
      </c>
      <c r="U27" s="414" t="str">
        <f ca="1">HLOOKUP([1]Introduction!$G$4,nametranslations,21,FALSE)</f>
        <v>ماء</v>
      </c>
      <c r="V27" s="415" t="str">
        <f ca="1">HLOOKUP([1]Introduction!$G$4,nametranslations,21,FALSE)</f>
        <v>ماء</v>
      </c>
      <c r="AM27" s="397"/>
      <c r="AN27" s="397"/>
      <c r="AO27" s="397"/>
      <c r="AP27" s="397"/>
      <c r="AQ27" s="397"/>
      <c r="AR27" s="397"/>
      <c r="AS27" s="397"/>
      <c r="AT27" s="397"/>
      <c r="AU27" s="397"/>
    </row>
    <row r="28" spans="1:47" x14ac:dyDescent="0.25">
      <c r="B28" s="416"/>
      <c r="C28" s="417" t="str">
        <f>IF(AND(C30=0.0000000001,C31=0.0000000001,C32=0.0000000001), Key!$I$26&amp;"*",IF(AND(C30=0.0000000001,ISNUMBER(C32)),Key!I26&amp;"*", Key!$I$26))</f>
        <v>Total</v>
      </c>
      <c r="D28" s="418" t="str">
        <f>IF(AND(D30=0.0000000001,D31=0.0000000001,D32=0.0000000001), Key!$I$28&amp;"*",IF(AND(D30=0.0000000001,ISNUMBER(D32)),Key!$I$28&amp;"*", Key!$I$28))</f>
        <v>الحضاري*</v>
      </c>
      <c r="E28" s="418" t="str">
        <f>IF(AND(E30=0.0000000001,E31=0.0000000001,E32=0.0000000001), Key!$I$27&amp;"*",IF(AND(E30=0.0000000001,ISNUMBER(E32)),Key!$I$27&amp;"*", Key!$I$27))</f>
        <v>ريفي*</v>
      </c>
      <c r="F28" s="418" t="str">
        <f>IF(AND(F30=0.0000000001,F31=0.0000000001,F32=0.0000000001), Key!$I$29&amp;"*",IF(AND(F30=0.0000000001,ISNUMBER(F32)),Key!$I$29&amp;"*", Key!$I$29))</f>
        <v>المرحلة الابتدائية*</v>
      </c>
      <c r="G28" s="418" t="str">
        <f>IF(AND(G30=0.0000000001,G31=0.0000000001,G32=0.0000000001), Key!$I$30&amp;"*",IF(AND(G30=0.0000000001,ISNUMBER(G32)),Key!$I$30&amp;"*", Key!$I$30))</f>
        <v>خبرات</v>
      </c>
      <c r="H28" s="418" t="str">
        <f>IF(AND(H30=0.0000000001,H31=0.0000000001,H32=0.0000000001), Key!$I$31&amp;"*",IF(AND(H30=0.0000000001,ISNUMBER(H32)),Key!$I$31&amp;"*", Key!$I$31))</f>
        <v>ثانوي</v>
      </c>
      <c r="I28" s="416"/>
      <c r="J28" s="419" t="str">
        <f>IF(AND(J30=0.0000000001,J31=0.0000000001,J32=0.0000000001), Key!$I$26&amp;"*",IF(AND(J30=0.0000000001,ISNUMBER(J32)),Key!I26&amp;"*", Key!$I$26))</f>
        <v>Total</v>
      </c>
      <c r="K28" s="418" t="str">
        <f>IF(AND(K30=0.0000000001,K31=0.0000000001,K32=0.0000000001), Key!$I$28&amp;"*",IF(AND(K30=0.0000000001,ISNUMBER(K32)),Key!$I$28&amp;"*", Key!$I$28))</f>
        <v>الحضاري*</v>
      </c>
      <c r="L28" s="418" t="str">
        <f>IF(AND(L30=0.0000000001,L31=0.0000000001,L32=0.0000000001), Key!$I$27&amp;"*",IF(AND(L30=0.0000000001,ISNUMBER(L32)),Key!$I$27&amp;"*", Key!$I$27))</f>
        <v>ريفي*</v>
      </c>
      <c r="M28" s="418" t="str">
        <f>IF(AND(M30=0.0000000001,M31=0.0000000001,M32=0.0000000001), Key!$I$29&amp;"*",IF(AND(M30=0.0000000001,ISNUMBER(M32)),Key!$I$29&amp;"*", Key!$I$29))</f>
        <v>المرحلة الابتدائية*</v>
      </c>
      <c r="N28" s="418" t="str">
        <f>IF(AND(N30=0.0000000001,N31=0.0000000001,N32=0.0000000001), Key!$I$30&amp;"*",IF(AND(N30=0.0000000001,ISNUMBER(N32)),Key!$I$30&amp;"*", Key!$I$30))</f>
        <v>خبرات</v>
      </c>
      <c r="O28" s="418" t="str">
        <f>IF(AND(O30=0.0000000001,O31=0.0000000001,O32=0.0000000001), Key!$I$31&amp;"*",IF(AND(O30=0.0000000001,ISNUMBER(O32)),Key!$I$31&amp;"*", Key!$I$31))</f>
        <v>ثانوي</v>
      </c>
      <c r="P28" s="420"/>
      <c r="Q28" s="421" t="str">
        <f>IF(AND(Q30=0.0000000001,Q31=0.0000000001,Q32=0.0000000001), Key!$I$26&amp;"*",IF(AND(Q30=0.0000000001,ISNUMBER(Q32)),Key!I26&amp;"*", Key!$I$26))</f>
        <v>Total</v>
      </c>
      <c r="R28" s="418" t="str">
        <f>IF(AND(R30=0.0000000001,R31=0.0000000001,R32=0.0000000001), Key!$I$28&amp;"*",IF(AND(R30=0.0000000001,ISNUMBER(R32)),Key!$I$28&amp;"*", Key!$I$28))</f>
        <v>الحضاري*</v>
      </c>
      <c r="S28" s="418" t="str">
        <f>IF(AND(S30=0.0000000001,S31=0.0000000001,S32=0.0000000001), Key!$I$27&amp;"*",IF(AND(S30=0.0000000001,ISNUMBER(S32)),Key!$I$27&amp;"*", Key!$I$27))</f>
        <v>ريفي*</v>
      </c>
      <c r="T28" s="418" t="str">
        <f>IF(AND(T30=0.0000000001,T31=0.0000000001,T32=0.0000000001), Key!$I$29&amp;"*",IF(AND(T30=0.0000000001,ISNUMBER(T32)),Key!$I$29&amp;"*", Key!$I$29))</f>
        <v>المرحلة الابتدائية*</v>
      </c>
      <c r="U28" s="418" t="str">
        <f>IF(AND(U30=0.0000000001,U31=0.0000000001,U32=0.0000000001), Key!$I$30&amp;"*",IF(AND(U30=0.0000000001,ISNUMBER(U32)),Key!$I$30&amp;"*", Key!$I$30))</f>
        <v>خبرات</v>
      </c>
      <c r="V28" s="422" t="str">
        <f>IF(AND(V30=0.0000000001,V31=0.0000000001,V32=0.0000000001), Key!$I$31&amp;"*",IF(AND(V30=0.0000000001,ISNUMBER(V32)),Key!$I$31&amp;"*", Key!$I$31))</f>
        <v>ثانوي</v>
      </c>
      <c r="AM28" s="397"/>
      <c r="AN28" s="397"/>
      <c r="AO28" s="397"/>
      <c r="AP28" s="397"/>
      <c r="AQ28" s="397"/>
      <c r="AR28" s="397"/>
      <c r="AS28" s="397"/>
      <c r="AT28" s="397"/>
      <c r="AU28" s="397"/>
    </row>
    <row r="29" spans="1:47" ht="15.6" thickBot="1" x14ac:dyDescent="0.3">
      <c r="B29" s="416"/>
      <c r="C29" s="423">
        <f>IF(ISNUMBER(Regressions!B4), Regressions!B4, "-")</f>
        <v>2025</v>
      </c>
      <c r="D29" s="424">
        <f>C29</f>
        <v>2025</v>
      </c>
      <c r="E29" s="424">
        <f>D29</f>
        <v>2025</v>
      </c>
      <c r="F29" s="424">
        <f>E29</f>
        <v>2025</v>
      </c>
      <c r="G29" s="424">
        <f>F29</f>
        <v>2025</v>
      </c>
      <c r="H29" s="424">
        <f>F29</f>
        <v>2025</v>
      </c>
      <c r="I29" s="416"/>
      <c r="J29" s="425">
        <f>IF(ISNUMBER(Regressions!K4), Regressions!K4, "-")</f>
        <v>2025</v>
      </c>
      <c r="K29" s="426">
        <f>J29</f>
        <v>2025</v>
      </c>
      <c r="L29" s="426">
        <f>K29</f>
        <v>2025</v>
      </c>
      <c r="M29" s="426">
        <f>L29</f>
        <v>2025</v>
      </c>
      <c r="N29" s="426">
        <f>M29</f>
        <v>2025</v>
      </c>
      <c r="O29" s="426">
        <f>M29</f>
        <v>2025</v>
      </c>
      <c r="P29" s="420"/>
      <c r="Q29" s="427">
        <f>IF(ISNUMBER(Regressions!T4), Regressions!T4, "-")</f>
        <v>2025</v>
      </c>
      <c r="R29" s="428">
        <f>Q29</f>
        <v>2025</v>
      </c>
      <c r="S29" s="428">
        <f>R29</f>
        <v>2025</v>
      </c>
      <c r="T29" s="428">
        <f>S29</f>
        <v>2025</v>
      </c>
      <c r="U29" s="428">
        <f>T29</f>
        <v>2025</v>
      </c>
      <c r="V29" s="429">
        <f>T29</f>
        <v>2025</v>
      </c>
      <c r="AM29" s="397"/>
      <c r="AN29" s="397"/>
      <c r="AO29" s="397"/>
      <c r="AP29" s="397"/>
      <c r="AQ29" s="397"/>
      <c r="AR29" s="397"/>
      <c r="AS29" s="397"/>
      <c r="AT29" s="397"/>
      <c r="AU29" s="397"/>
    </row>
    <row r="30" spans="1:47" x14ac:dyDescent="0.25">
      <c r="A30" s="430" t="str">
        <f>+Key!I46</f>
        <v>الخدمة الأساسية</v>
      </c>
      <c r="B30" s="431" t="s">
        <v>138</v>
      </c>
      <c r="C30" s="432">
        <f>IF(ISNUMBER(Regressions!C4), Regressions!C4, 0.0000000001)</f>
        <v>100</v>
      </c>
      <c r="D30" s="432">
        <f>IF(ISNUMBER(Regressions!D4), Regressions!D4, 0.0000000001)</f>
        <v>1E-10</v>
      </c>
      <c r="E30" s="432">
        <f>IF(ISNUMBER(Regressions!E4), Regressions!E4, 0.0000000001)</f>
        <v>1E-10</v>
      </c>
      <c r="F30" s="432">
        <f>IF(ISNUMBER(Regressions!F4), Regressions!F4, 0.0000000001)</f>
        <v>1E-10</v>
      </c>
      <c r="G30" s="432">
        <f>IF(ISNUMBER(Regressions!G4), Regressions!G4, 0.0000000001)</f>
        <v>100</v>
      </c>
      <c r="H30" s="432">
        <f>IF(ISNUMBER(Regressions!H4), Regressions!H4, 0.0000000001)</f>
        <v>100</v>
      </c>
      <c r="I30" s="433" t="s">
        <v>138</v>
      </c>
      <c r="J30" s="432">
        <f>IF(ISNUMBER(Regressions!L4), Regressions!L4,0.0000000001)</f>
        <v>100</v>
      </c>
      <c r="K30" s="432">
        <f>IF(ISNUMBER(Regressions!M4), Regressions!M4,0.0000000001)</f>
        <v>1E-10</v>
      </c>
      <c r="L30" s="432">
        <f>IF(ISNUMBER(Regressions!N4), Regressions!N4,0.0000000001)</f>
        <v>1E-10</v>
      </c>
      <c r="M30" s="432">
        <f>IF(ISNUMBER(Regressions!O4), Regressions!O4,0.0000000001)</f>
        <v>1E-10</v>
      </c>
      <c r="N30" s="432">
        <f>IF(ISNUMBER(Regressions!P4), Regressions!P4,0.0000000001)</f>
        <v>100</v>
      </c>
      <c r="O30" s="432">
        <f>IF(ISNUMBER(Regressions!Q4), Regressions!Q4,0.0000000001)</f>
        <v>100</v>
      </c>
      <c r="P30" s="434" t="s">
        <v>138</v>
      </c>
      <c r="Q30" s="432">
        <f>IF(ISNUMBER(Regressions!U4), Regressions!U4,0.0000000001)</f>
        <v>100</v>
      </c>
      <c r="R30" s="432">
        <f>IF(ISNUMBER(Regressions!V4), Regressions!V4,0.0000000001)</f>
        <v>1E-10</v>
      </c>
      <c r="S30" s="432">
        <f>IF(ISNUMBER(Regressions!W4), Regressions!W4,0.0000000001)</f>
        <v>1E-10</v>
      </c>
      <c r="T30" s="432">
        <f>IF(ISNUMBER(Regressions!X4), Regressions!X4,0.0000000001)</f>
        <v>1E-10</v>
      </c>
      <c r="U30" s="432">
        <f>IF(ISNUMBER(Regressions!Y4), Regressions!Y4,0.0000000001)</f>
        <v>100</v>
      </c>
      <c r="V30" s="435">
        <f>IF(ISNUMBER(Regressions!Z4), Regressions!Z4,0.0000000001)</f>
        <v>100</v>
      </c>
      <c r="AM30" s="397"/>
      <c r="AN30" s="397"/>
      <c r="AO30" s="397"/>
      <c r="AP30" s="397"/>
      <c r="AQ30" s="397"/>
      <c r="AR30" s="397"/>
      <c r="AS30" s="397"/>
      <c r="AT30" s="397"/>
      <c r="AU30" s="397"/>
    </row>
    <row r="31" spans="1:47" x14ac:dyDescent="0.25">
      <c r="A31" s="430" t="str">
        <f>+Key!I47</f>
        <v>خدمة محدودة</v>
      </c>
      <c r="B31" s="436" t="s">
        <v>139</v>
      </c>
      <c r="C31" s="432">
        <f>IF(ISNUMBER(Regressions!C5), Regressions!C5, 0.0000000001)</f>
        <v>0</v>
      </c>
      <c r="D31" s="432">
        <f>IF(ISNUMBER(Regressions!D5), Regressions!D5, 0.0000000001)</f>
        <v>1E-10</v>
      </c>
      <c r="E31" s="432">
        <f>IF(ISNUMBER(Regressions!E5), Regressions!E5, 0.0000000001)</f>
        <v>1E-10</v>
      </c>
      <c r="F31" s="432">
        <f>IF(ISNUMBER(Regressions!F5), Regressions!F5, 0.0000000001)</f>
        <v>1E-10</v>
      </c>
      <c r="G31" s="432">
        <f>IF(ISNUMBER(Regressions!G5), Regressions!G5, 0.0000000001)</f>
        <v>0</v>
      </c>
      <c r="H31" s="432">
        <f>IF(ISNUMBER(Regressions!H5), Regressions!H5, 0.0000000001)</f>
        <v>0</v>
      </c>
      <c r="I31" s="437" t="s">
        <v>139</v>
      </c>
      <c r="J31" s="432">
        <f>IF(ISNUMBER(Regressions!L5), Regressions!L5,0.0000000001)</f>
        <v>0</v>
      </c>
      <c r="K31" s="432">
        <f>IF(ISNUMBER(Regressions!M5), Regressions!M5,0.0000000001)</f>
        <v>1E-10</v>
      </c>
      <c r="L31" s="432">
        <f>IF(ISNUMBER(Regressions!N5), Regressions!N5,0.0000000001)</f>
        <v>1E-10</v>
      </c>
      <c r="M31" s="432">
        <f>IF(ISNUMBER(Regressions!O5), Regressions!O5,0.0000000001)</f>
        <v>1E-10</v>
      </c>
      <c r="N31" s="432">
        <f>IF(ISNUMBER(Regressions!P5), Regressions!P5,0.0000000001)</f>
        <v>0</v>
      </c>
      <c r="O31" s="432">
        <f>IF(ISNUMBER(Regressions!Q5), Regressions!Q5,0.0000000001)</f>
        <v>0</v>
      </c>
      <c r="P31" s="438" t="s">
        <v>139</v>
      </c>
      <c r="Q31" s="432">
        <f>IF(ISNUMBER(Regressions!U5), Regressions!U5,0.0000000001)</f>
        <v>0</v>
      </c>
      <c r="R31" s="432">
        <f>IF(ISNUMBER(Regressions!V5), Regressions!V5,0.0000000001)</f>
        <v>1E-10</v>
      </c>
      <c r="S31" s="432">
        <f>IF(ISNUMBER(Regressions!W5), Regressions!W5,0.0000000001)</f>
        <v>1E-10</v>
      </c>
      <c r="T31" s="432">
        <f>IF(ISNUMBER(Regressions!X5), Regressions!X5,0.0000000001)</f>
        <v>1E-10</v>
      </c>
      <c r="U31" s="432">
        <f>IF(ISNUMBER(Regressions!Y5), Regressions!Y5,0.0000000001)</f>
        <v>0</v>
      </c>
      <c r="V31" s="435">
        <f>IF(ISNUMBER(Regressions!Z5), Regressions!Z5,0.0000000001)</f>
        <v>0</v>
      </c>
      <c r="AM31" s="397"/>
      <c r="AN31" s="397"/>
      <c r="AO31" s="397"/>
      <c r="AP31" s="397"/>
      <c r="AQ31" s="397"/>
      <c r="AR31" s="397"/>
      <c r="AS31" s="397"/>
      <c r="AT31" s="397"/>
      <c r="AU31" s="397"/>
    </row>
    <row r="32" spans="1:47" x14ac:dyDescent="0.25">
      <c r="A32" s="430" t="str">
        <f>+Key!I48</f>
        <v>لاتوجد خدمة</v>
      </c>
      <c r="B32" s="436" t="s">
        <v>137</v>
      </c>
      <c r="C32" s="432">
        <f>IF(ISNUMBER(Regressions!C6), Regressions!C6, 0.0000000001)</f>
        <v>0</v>
      </c>
      <c r="D32" s="432">
        <f>IF(ISNUMBER(Regressions!D6), Regressions!D6, 0.0000000001)</f>
        <v>1E-10</v>
      </c>
      <c r="E32" s="432">
        <f>IF(ISNUMBER(Regressions!E6), Regressions!E6, 0.0000000001)</f>
        <v>1E-10</v>
      </c>
      <c r="F32" s="432">
        <f>IF(ISNUMBER(Regressions!F6), Regressions!F6, 0.0000000001)</f>
        <v>1E-10</v>
      </c>
      <c r="G32" s="432">
        <f>IF(ISNUMBER(Regressions!G6), Regressions!G6, 0.0000000001)</f>
        <v>0</v>
      </c>
      <c r="H32" s="432">
        <f>IF(ISNUMBER(Regressions!H6), Regressions!H6, 0.0000000001)</f>
        <v>0</v>
      </c>
      <c r="I32" s="439" t="s">
        <v>137</v>
      </c>
      <c r="J32" s="432">
        <f>IF(ISNUMBER(Regressions!L6), Regressions!L6,0.0000000001)</f>
        <v>0</v>
      </c>
      <c r="K32" s="432">
        <f>IF(ISNUMBER(Regressions!M6), Regressions!M6,0.0000000001)</f>
        <v>1E-10</v>
      </c>
      <c r="L32" s="432">
        <f>IF(ISNUMBER(Regressions!N6), Regressions!N6,0.0000000001)</f>
        <v>1E-10</v>
      </c>
      <c r="M32" s="432">
        <f>IF(ISNUMBER(Regressions!O6), Regressions!O6,0.0000000001)</f>
        <v>1E-10</v>
      </c>
      <c r="N32" s="432">
        <f>IF(ISNUMBER(Regressions!P6), Regressions!P6,0.0000000001)</f>
        <v>0</v>
      </c>
      <c r="O32" s="432">
        <f>IF(ISNUMBER(Regressions!Q6), Regressions!Q6,0.0000000001)</f>
        <v>0</v>
      </c>
      <c r="P32" s="440" t="s">
        <v>137</v>
      </c>
      <c r="Q32" s="432">
        <f>IF(ISNUMBER(Regressions!U6), Regressions!U6,0.0000000001)</f>
        <v>0</v>
      </c>
      <c r="R32" s="432">
        <f>IF(ISNUMBER(Regressions!V6), Regressions!V6,0.0000000001)</f>
        <v>1E-10</v>
      </c>
      <c r="S32" s="432">
        <f>IF(ISNUMBER(Regressions!W6), Regressions!W6,0.0000000001)</f>
        <v>1E-10</v>
      </c>
      <c r="T32" s="432">
        <f>IF(ISNUMBER(Regressions!X6), Regressions!X6,0.0000000001)</f>
        <v>1E-10</v>
      </c>
      <c r="U32" s="432">
        <f>IF(ISNUMBER(Regressions!Y6), Regressions!Y6,0.0000000001)</f>
        <v>0</v>
      </c>
      <c r="V32" s="435">
        <f>IF(ISNUMBER(Regressions!Z6), Regressions!Z6,0.0000000001)</f>
        <v>0</v>
      </c>
      <c r="AM32" s="397"/>
      <c r="AN32" s="397"/>
      <c r="AO32" s="397"/>
      <c r="AP32" s="397"/>
      <c r="AQ32" s="397"/>
      <c r="AR32" s="397"/>
      <c r="AS32" s="397"/>
      <c r="AT32" s="397"/>
      <c r="AU32" s="397"/>
    </row>
    <row r="33" spans="1:22" ht="15.6" thickBot="1" x14ac:dyDescent="0.3">
      <c r="A33" s="430" t="str">
        <f>+Key!I49</f>
        <v>البيانات غير كافية</v>
      </c>
      <c r="B33" s="441" t="s">
        <v>173</v>
      </c>
      <c r="C33" s="442">
        <f>IF(ISNUMBER(Regressions!C7), Regressions!C7, 0.0000000001)</f>
        <v>0</v>
      </c>
      <c r="D33" s="442">
        <f>IF(ISNUMBER(Regressions!D7), Regressions!D7, 0.0000000001)</f>
        <v>100</v>
      </c>
      <c r="E33" s="442">
        <f>IF(ISNUMBER(Regressions!E7), Regressions!E7, 0.0000000001)</f>
        <v>100</v>
      </c>
      <c r="F33" s="442">
        <f>IF(ISNUMBER(Regressions!F7), Regressions!F7, 0.0000000001)</f>
        <v>100</v>
      </c>
      <c r="G33" s="442">
        <f>IF(ISNUMBER(Regressions!G7), Regressions!G7, 0.0000000001)</f>
        <v>0</v>
      </c>
      <c r="H33" s="442">
        <f>IF(ISNUMBER(Regressions!H7), Regressions!H7, 0.0000000001)</f>
        <v>0</v>
      </c>
      <c r="I33" s="443" t="s">
        <v>173</v>
      </c>
      <c r="J33" s="444">
        <f>IF(ISNUMBER(Regressions!L7), Regressions!L7,0.0000000001)</f>
        <v>0</v>
      </c>
      <c r="K33" s="442">
        <f>IF(ISNUMBER(Regressions!M7), Regressions!M7,0.0000000001)</f>
        <v>100</v>
      </c>
      <c r="L33" s="442">
        <f>IF(ISNUMBER(Regressions!N7), Regressions!N7,0.0000000001)</f>
        <v>100</v>
      </c>
      <c r="M33" s="442">
        <f>IF(ISNUMBER(Regressions!O7), Regressions!O7,0.0000000001)</f>
        <v>100</v>
      </c>
      <c r="N33" s="442">
        <f>IF(ISNUMBER(Regressions!P7), Regressions!P7,0.0000000001)</f>
        <v>0</v>
      </c>
      <c r="O33" s="442">
        <f>IF(ISNUMBER(Regressions!Q7), Regressions!Q7,0.0000000001)</f>
        <v>0</v>
      </c>
      <c r="P33" s="445" t="s">
        <v>173</v>
      </c>
      <c r="Q33" s="444">
        <f>IF(ISNUMBER(Regressions!U7), Regressions!U7,0.0000000001)</f>
        <v>0</v>
      </c>
      <c r="R33" s="444">
        <f>IF(ISNUMBER(Regressions!V7), Regressions!V7,0.0000000001)</f>
        <v>100</v>
      </c>
      <c r="S33" s="442">
        <f>IF(ISNUMBER(Regressions!W7), Regressions!W7,0.0000000001)</f>
        <v>100</v>
      </c>
      <c r="T33" s="442">
        <f>IF(ISNUMBER(Regressions!X7), Regressions!X7,0.0000000001)</f>
        <v>100</v>
      </c>
      <c r="U33" s="442">
        <f>IF(ISNUMBER(Regressions!Y7), Regressions!Y7,0.0000000001)</f>
        <v>0</v>
      </c>
      <c r="V33" s="446">
        <f>IF(ISNUMBER(Regressions!Z7), Regressions!Z7,0.0000000001)</f>
        <v>0</v>
      </c>
    </row>
    <row r="34" spans="1:22" x14ac:dyDescent="0.25">
      <c r="B34" s="447" t="str">
        <f>HLOOKUP(Introduction!$G$4,nametranslations,34,FALSE)</f>
        <v>المصدر: WHO/UNICEF JMP (2024)</v>
      </c>
    </row>
    <row r="35" spans="1:22" ht="5.25" customHeight="1" x14ac:dyDescent="0.25"/>
    <row r="36" spans="1:22" s="397" customFormat="1" ht="49.5" customHeight="1" x14ac:dyDescent="0.25">
      <c r="B36" s="448" t="str">
        <f>+Key!I46</f>
        <v>الخدمة الأساسية</v>
      </c>
      <c r="C36" s="449" t="str">
        <f>+HLOOKUP(Introduction!$G$4,Key!A:G,158,FALSE)</f>
        <v>مياه الشرب من مصدر محسّن والمياه متوفرة في المدرسة وقت إجراء المسح</v>
      </c>
      <c r="D36" s="449"/>
      <c r="E36" s="449"/>
      <c r="F36" s="449"/>
      <c r="G36" s="449"/>
      <c r="H36" s="449"/>
      <c r="I36" s="448" t="str">
        <f>+Key!I46</f>
        <v>الخدمة الأساسية</v>
      </c>
      <c r="J36" s="450" t="str">
        <f>+HLOOKUP(Introduction!$G$4,Key!A:G,162,FALSE)</f>
        <v>مرافق الصرف الصحي المحسنة في المدرسة والتي تكون أحادية الجنس وقابلة للاستخدام (متاحة وعملية وخاصة) في وقت المسح</v>
      </c>
      <c r="K36" s="451"/>
      <c r="L36" s="451"/>
      <c r="M36" s="451"/>
      <c r="N36" s="451"/>
      <c r="O36" s="451"/>
      <c r="P36" s="448" t="str">
        <f>+Key!I46</f>
        <v>الخدمة الأساسية</v>
      </c>
      <c r="Q36" s="452" t="str">
        <f>+HLOOKUP(Introduction!$G$4,Key!A:G,165,FALSE)</f>
        <v>تتوفر مرافق غسل اليدين بالماء والصابون في المدرسة وقت إجراء المسح</v>
      </c>
      <c r="R36" s="452"/>
      <c r="S36" s="452"/>
      <c r="T36" s="452"/>
      <c r="U36" s="452"/>
      <c r="V36" s="452"/>
    </row>
    <row r="37" spans="1:22" ht="49.5" customHeight="1" x14ac:dyDescent="0.25">
      <c r="B37" s="448" t="str">
        <f>+Key!I47</f>
        <v>خدمة محدودة</v>
      </c>
      <c r="C37" s="453" t="str">
        <f>+HLOOKUP(Introduction!$G$4,Key!A:G,159,FALSE)</f>
        <v>مياه الشرب من مصدر محسّن لكن المياه غير متوفرة في المدرسة وقت إجراء المسح</v>
      </c>
      <c r="D37" s="453"/>
      <c r="E37" s="453"/>
      <c r="F37" s="453"/>
      <c r="G37" s="453"/>
      <c r="H37" s="453"/>
      <c r="I37" s="448" t="str">
        <f>+Key!I47</f>
        <v>خدمة محدودة</v>
      </c>
      <c r="J37" s="453" t="str">
        <f>+HLOOKUP(Introduction!$G$4,Key!A:G,163,FALSE)</f>
        <v>تحسين مرافق الصرف الصحي في المدرسة والتي تكون إما غير مخصصة للجنسين أو غير قابلة للاستخدام في وقت المسح</v>
      </c>
      <c r="K37" s="453"/>
      <c r="L37" s="453"/>
      <c r="M37" s="453"/>
      <c r="N37" s="453"/>
      <c r="O37" s="453"/>
      <c r="P37" s="448" t="str">
        <f>+Key!I47</f>
        <v>خدمة محدودة</v>
      </c>
      <c r="Q37" s="453" t="str">
        <f>+HLOOKUP(Introduction!$G$4,Key!A:G,166,FALSE)</f>
        <v>تتوفر مرافق لغسل اليدين بالماء ولكن لا يتوفر الصابون في المدرسة وقت إجراء المسح</v>
      </c>
      <c r="R37" s="453"/>
      <c r="S37" s="453"/>
      <c r="T37" s="453"/>
      <c r="U37" s="453"/>
      <c r="V37" s="453"/>
    </row>
    <row r="38" spans="1:22" ht="49.5" customHeight="1" x14ac:dyDescent="0.25">
      <c r="B38" s="448" t="str">
        <f>+Key!I48</f>
        <v>لاتوجد خدمة</v>
      </c>
      <c r="C38" s="454" t="str">
        <f>+HLOOKUP(Introduction!$G$4,Key!A:G,160,FALSE)</f>
        <v>شرب المياه من مصدر غير محسن أو عدم وجود مصدر مياه في المدرسة</v>
      </c>
      <c r="D38" s="454"/>
      <c r="E38" s="454"/>
      <c r="F38" s="454"/>
      <c r="G38" s="454"/>
      <c r="H38" s="454"/>
      <c r="I38" s="448" t="str">
        <f>+Key!I48</f>
        <v>لاتوجد خدمة</v>
      </c>
      <c r="J38" s="454" t="str">
        <f>+HLOOKUP(Introduction!$G$4,Key!A:G,164,FALSE)</f>
        <v>مرافق الصرف الصحي غير المحسنة أو عدم وجود مرافق الصرف الصحي في المدرسة</v>
      </c>
      <c r="K38" s="454"/>
      <c r="L38" s="454"/>
      <c r="M38" s="454"/>
      <c r="N38" s="454"/>
      <c r="O38" s="454"/>
      <c r="P38" s="448" t="str">
        <f>+Key!I48</f>
        <v>لاتوجد خدمة</v>
      </c>
      <c r="Q38" s="454" t="str">
        <f>+HLOOKUP(Introduction!$G$4,Key!A:G,167,FALSE)</f>
        <v>لا توجد مرافق لغسل اليدين أو لا تتوفر المياه في المدرسة</v>
      </c>
      <c r="R38" s="454"/>
      <c r="S38" s="454"/>
      <c r="T38" s="454"/>
      <c r="U38" s="454"/>
      <c r="V38" s="454"/>
    </row>
    <row r="39" spans="1:22" ht="49.5" customHeight="1" x14ac:dyDescent="0.25">
      <c r="B39" s="448" t="str">
        <f>+Key!I49</f>
        <v>البيانات غير كافية</v>
      </c>
      <c r="C39" s="455" t="str">
        <f>+HLOOKUP(Introduction!$G$4,Key!A:G,161,FALSE)</f>
        <v>البيانات المتاحة غير كافية لإنشاء تقديرات لسنة مرجعية معينة</v>
      </c>
      <c r="D39" s="455"/>
      <c r="E39" s="455"/>
      <c r="F39" s="455"/>
      <c r="G39" s="455"/>
      <c r="H39" s="455"/>
      <c r="I39" s="448" t="str">
        <f>+Key!I49</f>
        <v>البيانات غير كافية</v>
      </c>
      <c r="J39" s="455" t="str">
        <f>+HLOOKUP(Introduction!$G$4,Key!A:G,161,FALSE)</f>
        <v>البيانات المتاحة غير كافية لإنشاء تقديرات لسنة مرجعية معينة</v>
      </c>
      <c r="K39" s="455"/>
      <c r="L39" s="455"/>
      <c r="M39" s="455"/>
      <c r="N39" s="455"/>
      <c r="O39" s="455"/>
      <c r="P39" s="448" t="str">
        <f>+Key!I49</f>
        <v>البيانات غير كافية</v>
      </c>
      <c r="Q39" s="455" t="str">
        <f>+HLOOKUP(Introduction!$G$4,Key!A:G,161,FALSE)</f>
        <v>البيانات المتاحة غير كافية لإنشاء تقديرات لسنة مرجعية معينة</v>
      </c>
      <c r="R39" s="455"/>
      <c r="S39" s="455"/>
      <c r="T39" s="455"/>
      <c r="U39" s="455"/>
      <c r="V39" s="45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676B9-B03B-4DBB-8FEA-CE22EA9FD25F}">
  <sheetPr codeName="Sheet3">
    <tabColor rgb="FFEAEAEA"/>
  </sheetPr>
  <dimension ref="A1:AF65"/>
  <sheetViews>
    <sheetView showGridLines="0" zoomScale="80" zoomScaleNormal="80" workbookViewId="0"/>
  </sheetViews>
  <sheetFormatPr defaultColWidth="9" defaultRowHeight="13.2" x14ac:dyDescent="0.25"/>
  <cols>
    <col min="1" max="31" width="9" style="353"/>
    <col min="32" max="32" width="5.09765625" style="353" customWidth="1"/>
    <col min="33" max="16384" width="9" style="353"/>
  </cols>
  <sheetData>
    <row r="1" spans="1:32" s="352" customFormat="1" x14ac:dyDescent="0.25"/>
    <row r="2" spans="1:32" s="352" customFormat="1" ht="15.6" x14ac:dyDescent="0.3">
      <c r="A2" s="456" t="str">
        <f>HLOOKUP(Introduction!$G$4,nametranslations,38,FALSE)</f>
        <v>خدمات المياه والصرف الصحي والنظافة في المدارس</v>
      </c>
    </row>
    <row r="3" spans="1:32" s="352" customFormat="1" ht="15.6" x14ac:dyDescent="0.3">
      <c r="A3" s="456"/>
    </row>
    <row r="4" spans="1:32" s="352" customFormat="1" x14ac:dyDescent="0.25">
      <c r="A4" s="457"/>
      <c r="B4" s="457"/>
      <c r="C4" s="457"/>
      <c r="D4" s="457"/>
      <c r="E4" s="457"/>
      <c r="F4" s="457"/>
      <c r="G4" s="457"/>
      <c r="H4" s="457"/>
      <c r="I4" s="457"/>
      <c r="J4" s="457"/>
      <c r="K4" s="457"/>
      <c r="L4" s="457"/>
      <c r="M4" s="457"/>
      <c r="N4" s="457"/>
      <c r="O4" s="457"/>
      <c r="P4" s="457"/>
      <c r="Q4" s="457"/>
      <c r="R4" s="457"/>
      <c r="S4" s="457"/>
      <c r="T4" s="457"/>
      <c r="U4" s="457"/>
      <c r="V4" s="457"/>
      <c r="W4" s="457"/>
      <c r="X4" s="457"/>
      <c r="Y4" s="457"/>
      <c r="Z4" s="457"/>
      <c r="AA4" s="457"/>
      <c r="AB4" s="457"/>
      <c r="AC4" s="457"/>
      <c r="AD4" s="457"/>
      <c r="AE4" s="457"/>
      <c r="AF4" s="457"/>
    </row>
    <row r="5" spans="1:32" s="352" customFormat="1" x14ac:dyDescent="0.25">
      <c r="A5" s="457"/>
      <c r="B5" s="457"/>
      <c r="C5" s="457"/>
      <c r="D5" s="457"/>
      <c r="E5" s="457"/>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row>
    <row r="6" spans="1:32" s="352" customFormat="1" x14ac:dyDescent="0.25">
      <c r="A6" s="457"/>
      <c r="B6" s="457"/>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row>
    <row r="7" spans="1:32" s="352" customFormat="1" x14ac:dyDescent="0.25">
      <c r="A7" s="457"/>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row>
    <row r="8" spans="1:32" s="352" customFormat="1" x14ac:dyDescent="0.25">
      <c r="A8" s="457"/>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row>
    <row r="9" spans="1:32" s="352" customFormat="1" x14ac:dyDescent="0.25">
      <c r="A9" s="457"/>
      <c r="B9" s="457"/>
      <c r="C9" s="457"/>
      <c r="D9" s="457"/>
      <c r="E9" s="457"/>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row>
    <row r="10" spans="1:32" s="352" customFormat="1" x14ac:dyDescent="0.25">
      <c r="A10" s="457"/>
      <c r="B10" s="457"/>
      <c r="C10" s="457"/>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row>
    <row r="11" spans="1:32" s="352" customFormat="1" x14ac:dyDescent="0.25">
      <c r="A11" s="457"/>
      <c r="B11" s="457"/>
      <c r="C11" s="457"/>
      <c r="D11" s="457"/>
      <c r="E11" s="457"/>
      <c r="F11" s="457"/>
      <c r="G11" s="457"/>
      <c r="H11" s="457"/>
      <c r="I11" s="457"/>
      <c r="J11" s="457"/>
      <c r="K11" s="457"/>
      <c r="L11" s="457"/>
      <c r="M11" s="457"/>
      <c r="N11" s="457"/>
      <c r="O11" s="457"/>
      <c r="P11" s="457"/>
      <c r="Q11" s="457"/>
      <c r="R11" s="457"/>
      <c r="S11" s="457"/>
      <c r="T11" s="457"/>
      <c r="U11" s="457"/>
      <c r="V11" s="457"/>
      <c r="W11" s="457"/>
      <c r="X11" s="457"/>
      <c r="Y11" s="457"/>
      <c r="Z11" s="457"/>
      <c r="AA11" s="457"/>
      <c r="AB11" s="457"/>
      <c r="AC11" s="457"/>
      <c r="AD11" s="457"/>
      <c r="AE11" s="457"/>
      <c r="AF11" s="457"/>
    </row>
    <row r="12" spans="1:32" s="352" customFormat="1" x14ac:dyDescent="0.25">
      <c r="A12" s="457"/>
      <c r="B12" s="457"/>
      <c r="C12" s="457"/>
      <c r="D12" s="457"/>
      <c r="E12" s="457"/>
      <c r="F12" s="457"/>
      <c r="G12" s="457"/>
      <c r="H12" s="457"/>
      <c r="I12" s="457"/>
      <c r="J12" s="457"/>
      <c r="K12" s="457"/>
      <c r="L12" s="457"/>
      <c r="M12" s="457"/>
      <c r="N12" s="457"/>
      <c r="O12" s="457"/>
      <c r="P12" s="457"/>
      <c r="Q12" s="457"/>
      <c r="R12" s="457"/>
      <c r="S12" s="457"/>
      <c r="T12" s="457"/>
      <c r="U12" s="457"/>
      <c r="V12" s="457"/>
      <c r="W12" s="457"/>
      <c r="X12" s="457"/>
      <c r="Y12" s="457"/>
      <c r="Z12" s="457"/>
      <c r="AA12" s="457"/>
      <c r="AB12" s="457"/>
      <c r="AC12" s="457"/>
      <c r="AD12" s="457"/>
      <c r="AE12" s="457"/>
      <c r="AF12" s="457"/>
    </row>
    <row r="13" spans="1:32" s="352" customFormat="1" x14ac:dyDescent="0.25">
      <c r="A13" s="457"/>
      <c r="B13" s="457"/>
      <c r="C13" s="457"/>
      <c r="D13" s="457"/>
      <c r="E13" s="457"/>
      <c r="F13" s="457"/>
      <c r="G13" s="457"/>
      <c r="H13" s="457"/>
      <c r="I13" s="457"/>
      <c r="J13" s="457"/>
      <c r="K13" s="457"/>
      <c r="L13" s="457"/>
      <c r="M13" s="457"/>
      <c r="N13" s="457"/>
      <c r="O13" s="457"/>
      <c r="P13" s="457"/>
      <c r="Q13" s="457"/>
      <c r="R13" s="457"/>
      <c r="S13" s="457"/>
      <c r="T13" s="457"/>
      <c r="U13" s="457"/>
      <c r="V13" s="457"/>
      <c r="W13" s="457"/>
      <c r="X13" s="457"/>
      <c r="Y13" s="457"/>
      <c r="Z13" s="457"/>
      <c r="AA13" s="457"/>
      <c r="AB13" s="457"/>
      <c r="AC13" s="457"/>
      <c r="AD13" s="457"/>
      <c r="AE13" s="457"/>
      <c r="AF13" s="457"/>
    </row>
    <row r="14" spans="1:32" s="352" customFormat="1" x14ac:dyDescent="0.25">
      <c r="A14" s="457"/>
      <c r="B14" s="457"/>
      <c r="C14" s="457"/>
      <c r="D14" s="457"/>
      <c r="E14" s="457"/>
      <c r="F14" s="457"/>
      <c r="G14" s="457"/>
      <c r="H14" s="457"/>
      <c r="I14" s="457"/>
      <c r="J14" s="457"/>
      <c r="K14" s="457"/>
      <c r="L14" s="457"/>
      <c r="M14" s="457"/>
      <c r="N14" s="457"/>
      <c r="O14" s="457"/>
      <c r="P14" s="457"/>
      <c r="Q14" s="457"/>
      <c r="R14" s="457"/>
      <c r="S14" s="457"/>
      <c r="T14" s="457"/>
      <c r="U14" s="457"/>
      <c r="V14" s="457"/>
      <c r="W14" s="457"/>
      <c r="X14" s="457"/>
      <c r="Y14" s="457"/>
      <c r="Z14" s="457"/>
      <c r="AA14" s="457"/>
      <c r="AB14" s="457"/>
      <c r="AC14" s="457"/>
      <c r="AD14" s="457"/>
      <c r="AE14" s="457"/>
      <c r="AF14" s="457"/>
    </row>
    <row r="15" spans="1:32" s="352" customFormat="1" x14ac:dyDescent="0.25">
      <c r="A15" s="457"/>
      <c r="B15" s="457"/>
      <c r="C15" s="457"/>
      <c r="D15" s="457"/>
      <c r="E15" s="457"/>
      <c r="F15" s="457"/>
      <c r="G15" s="457"/>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row>
    <row r="16" spans="1:32" s="352" customFormat="1" x14ac:dyDescent="0.25">
      <c r="A16" s="457"/>
      <c r="B16" s="457"/>
      <c r="C16" s="457"/>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row>
    <row r="17" spans="1:32" s="352" customFormat="1" x14ac:dyDescent="0.25">
      <c r="A17" s="457"/>
      <c r="B17" s="457"/>
      <c r="C17" s="457"/>
      <c r="D17" s="457"/>
      <c r="E17" s="457"/>
      <c r="F17" s="457"/>
      <c r="G17" s="457"/>
      <c r="H17" s="457"/>
      <c r="I17" s="457"/>
      <c r="J17" s="457"/>
      <c r="K17" s="457"/>
      <c r="L17" s="457"/>
      <c r="M17" s="457"/>
      <c r="N17" s="457"/>
      <c r="O17" s="457"/>
      <c r="P17" s="457"/>
      <c r="Q17" s="457"/>
      <c r="R17" s="457"/>
      <c r="S17" s="457"/>
      <c r="T17" s="457"/>
      <c r="U17" s="457"/>
      <c r="V17" s="457"/>
      <c r="W17" s="457"/>
      <c r="X17" s="457"/>
      <c r="Y17" s="457"/>
      <c r="Z17" s="457"/>
      <c r="AA17" s="457"/>
      <c r="AB17" s="457"/>
      <c r="AC17" s="457"/>
      <c r="AD17" s="457"/>
      <c r="AE17" s="457"/>
      <c r="AF17" s="457"/>
    </row>
    <row r="18" spans="1:32" s="352" customFormat="1" x14ac:dyDescent="0.25">
      <c r="A18" s="457"/>
      <c r="B18" s="457"/>
      <c r="C18" s="457"/>
      <c r="D18" s="457"/>
      <c r="E18" s="457"/>
      <c r="F18" s="457"/>
      <c r="G18" s="457"/>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7"/>
    </row>
    <row r="19" spans="1:32" s="352" customFormat="1" x14ac:dyDescent="0.25">
      <c r="A19" s="457"/>
      <c r="B19" s="457"/>
      <c r="C19" s="457"/>
      <c r="D19" s="457"/>
      <c r="E19" s="457"/>
      <c r="F19" s="457"/>
      <c r="G19" s="457"/>
      <c r="H19" s="457"/>
      <c r="I19" s="457"/>
      <c r="J19" s="457"/>
      <c r="K19" s="457"/>
      <c r="L19" s="457"/>
      <c r="M19" s="457"/>
      <c r="N19" s="457"/>
      <c r="O19" s="457"/>
      <c r="P19" s="457"/>
      <c r="Q19" s="457"/>
      <c r="R19" s="457"/>
      <c r="S19" s="457"/>
      <c r="T19" s="457"/>
      <c r="U19" s="457"/>
      <c r="V19" s="457"/>
      <c r="W19" s="457"/>
      <c r="X19" s="457"/>
      <c r="Y19" s="457"/>
      <c r="Z19" s="457"/>
      <c r="AA19" s="457"/>
      <c r="AB19" s="457"/>
      <c r="AC19" s="457"/>
      <c r="AD19" s="457"/>
      <c r="AE19" s="457"/>
      <c r="AF19" s="457"/>
    </row>
    <row r="20" spans="1:32" s="352" customFormat="1" x14ac:dyDescent="0.25">
      <c r="A20" s="457"/>
      <c r="B20" s="457"/>
      <c r="C20" s="457"/>
      <c r="D20" s="457"/>
      <c r="E20" s="457"/>
      <c r="F20" s="457"/>
      <c r="G20" s="457"/>
      <c r="H20" s="457"/>
      <c r="I20" s="457"/>
      <c r="J20" s="457"/>
      <c r="K20" s="457"/>
      <c r="L20" s="457"/>
      <c r="M20" s="457"/>
      <c r="N20" s="457"/>
      <c r="O20" s="457"/>
      <c r="P20" s="457"/>
      <c r="Q20" s="457"/>
      <c r="R20" s="457"/>
      <c r="S20" s="457"/>
      <c r="T20" s="457"/>
      <c r="U20" s="457"/>
      <c r="V20" s="457"/>
      <c r="W20" s="457"/>
      <c r="X20" s="457"/>
      <c r="Y20" s="457"/>
      <c r="Z20" s="457"/>
      <c r="AA20" s="457"/>
      <c r="AB20" s="457"/>
      <c r="AC20" s="457"/>
      <c r="AD20" s="457"/>
      <c r="AE20" s="457"/>
      <c r="AF20" s="457"/>
    </row>
    <row r="21" spans="1:32" s="352" customFormat="1" x14ac:dyDescent="0.25">
      <c r="A21" s="457"/>
      <c r="B21" s="457"/>
      <c r="C21" s="457"/>
      <c r="D21" s="457"/>
      <c r="E21" s="457"/>
      <c r="F21" s="457"/>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7"/>
      <c r="AF21" s="457"/>
    </row>
    <row r="22" spans="1:32" s="352" customFormat="1" x14ac:dyDescent="0.25">
      <c r="A22" s="457"/>
      <c r="B22" s="457"/>
      <c r="C22" s="457"/>
      <c r="D22" s="457"/>
      <c r="E22" s="457"/>
      <c r="F22" s="457"/>
      <c r="G22" s="457"/>
      <c r="H22" s="457"/>
      <c r="I22" s="457"/>
      <c r="J22" s="457"/>
      <c r="K22" s="457"/>
      <c r="L22" s="457"/>
      <c r="M22" s="457"/>
      <c r="N22" s="457"/>
      <c r="O22" s="457"/>
      <c r="P22" s="457"/>
      <c r="Q22" s="457"/>
      <c r="R22" s="457"/>
      <c r="S22" s="457"/>
      <c r="T22" s="457"/>
      <c r="U22" s="457"/>
      <c r="V22" s="457"/>
      <c r="W22" s="457"/>
      <c r="X22" s="457"/>
      <c r="Y22" s="457"/>
      <c r="Z22" s="457"/>
      <c r="AA22" s="457"/>
      <c r="AB22" s="457"/>
      <c r="AC22" s="457"/>
      <c r="AD22" s="457"/>
      <c r="AE22" s="457"/>
      <c r="AF22" s="457"/>
    </row>
    <row r="23" spans="1:32" s="352" customFormat="1" x14ac:dyDescent="0.25">
      <c r="A23" s="447" t="str">
        <f>+HLOOKUP(Introduction!$G$4,nametranslations,34,FALSE)</f>
        <v>المصدر: WHO/UNICEF JMP (2024)</v>
      </c>
    </row>
    <row r="24" spans="1:32" s="352" customFormat="1" x14ac:dyDescent="0.25">
      <c r="A24" s="458"/>
    </row>
    <row r="25" spans="1:32" s="352" customFormat="1" x14ac:dyDescent="0.25">
      <c r="A25" s="459"/>
      <c r="B25" s="459"/>
      <c r="C25" s="459"/>
      <c r="D25" s="459"/>
      <c r="E25" s="459"/>
      <c r="F25" s="459"/>
      <c r="G25" s="459"/>
      <c r="H25" s="459"/>
      <c r="I25" s="459"/>
      <c r="J25" s="459"/>
      <c r="K25" s="459"/>
      <c r="L25" s="459"/>
      <c r="M25" s="459"/>
      <c r="N25" s="459"/>
      <c r="O25" s="459"/>
      <c r="P25" s="459"/>
      <c r="Q25" s="459"/>
      <c r="R25" s="459"/>
      <c r="S25" s="459"/>
      <c r="T25" s="459"/>
      <c r="U25" s="459"/>
      <c r="V25" s="459"/>
      <c r="W25" s="459"/>
      <c r="X25" s="459"/>
      <c r="Y25" s="459"/>
      <c r="Z25" s="459"/>
      <c r="AA25" s="459"/>
      <c r="AB25" s="459"/>
      <c r="AC25" s="459"/>
      <c r="AD25" s="459"/>
      <c r="AE25" s="459"/>
      <c r="AF25" s="459"/>
    </row>
    <row r="26" spans="1:32" s="352" customFormat="1" x14ac:dyDescent="0.25">
      <c r="A26" s="459"/>
      <c r="B26" s="459"/>
      <c r="C26" s="459"/>
      <c r="D26" s="459"/>
      <c r="E26" s="459"/>
      <c r="F26" s="459"/>
      <c r="G26" s="459"/>
      <c r="H26" s="459"/>
      <c r="I26" s="459"/>
      <c r="J26" s="459"/>
      <c r="K26" s="459"/>
      <c r="L26" s="459"/>
      <c r="M26" s="459"/>
      <c r="N26" s="459"/>
      <c r="O26" s="459"/>
      <c r="P26" s="459"/>
      <c r="Q26" s="459"/>
      <c r="R26" s="459"/>
      <c r="S26" s="459"/>
      <c r="T26" s="459"/>
      <c r="U26" s="459"/>
      <c r="V26" s="459"/>
      <c r="W26" s="459"/>
      <c r="X26" s="459"/>
      <c r="Y26" s="459"/>
      <c r="Z26" s="459"/>
      <c r="AA26" s="459"/>
      <c r="AB26" s="459"/>
      <c r="AC26" s="459"/>
      <c r="AD26" s="459"/>
      <c r="AE26" s="459"/>
      <c r="AF26" s="459"/>
    </row>
    <row r="27" spans="1:32" s="352" customFormat="1" x14ac:dyDescent="0.25">
      <c r="A27" s="459"/>
      <c r="B27" s="459"/>
      <c r="C27" s="459"/>
      <c r="D27" s="459"/>
      <c r="E27" s="459"/>
      <c r="F27" s="459"/>
      <c r="G27" s="459"/>
      <c r="H27" s="459"/>
      <c r="I27" s="459"/>
      <c r="J27" s="459"/>
      <c r="K27" s="459"/>
      <c r="L27" s="459"/>
      <c r="M27" s="459"/>
      <c r="N27" s="459"/>
      <c r="O27" s="459"/>
      <c r="P27" s="459"/>
      <c r="Q27" s="459"/>
      <c r="R27" s="459"/>
      <c r="S27" s="459"/>
      <c r="T27" s="459"/>
      <c r="U27" s="459"/>
      <c r="V27" s="459"/>
      <c r="W27" s="459"/>
      <c r="X27" s="459"/>
      <c r="Y27" s="459"/>
      <c r="Z27" s="459"/>
      <c r="AA27" s="459"/>
      <c r="AB27" s="459"/>
      <c r="AC27" s="459"/>
      <c r="AD27" s="459"/>
      <c r="AE27" s="459"/>
      <c r="AF27" s="459"/>
    </row>
    <row r="28" spans="1:32" s="352" customFormat="1" x14ac:dyDescent="0.25">
      <c r="A28" s="459"/>
      <c r="B28" s="459"/>
      <c r="C28" s="459"/>
      <c r="D28" s="459"/>
      <c r="E28" s="459"/>
      <c r="F28" s="459"/>
      <c r="G28" s="459"/>
      <c r="H28" s="459"/>
      <c r="I28" s="459"/>
      <c r="J28" s="459"/>
      <c r="K28" s="459"/>
      <c r="L28" s="459"/>
      <c r="M28" s="459"/>
      <c r="N28" s="459"/>
      <c r="O28" s="459"/>
      <c r="P28" s="459"/>
      <c r="Q28" s="459"/>
      <c r="R28" s="459"/>
      <c r="S28" s="459"/>
      <c r="T28" s="459"/>
      <c r="U28" s="459"/>
      <c r="V28" s="459"/>
      <c r="W28" s="459"/>
      <c r="X28" s="459"/>
      <c r="Y28" s="459"/>
      <c r="Z28" s="459"/>
      <c r="AA28" s="459"/>
      <c r="AB28" s="459"/>
      <c r="AC28" s="459"/>
      <c r="AD28" s="459"/>
      <c r="AE28" s="459"/>
      <c r="AF28" s="459"/>
    </row>
    <row r="29" spans="1:32" s="352" customFormat="1" x14ac:dyDescent="0.25">
      <c r="A29" s="459"/>
      <c r="B29" s="459"/>
      <c r="C29" s="459"/>
      <c r="D29" s="459"/>
      <c r="E29" s="459"/>
      <c r="F29" s="459"/>
      <c r="G29" s="459"/>
      <c r="H29" s="459"/>
      <c r="I29" s="459"/>
      <c r="J29" s="459"/>
      <c r="K29" s="459"/>
      <c r="L29" s="459"/>
      <c r="M29" s="459"/>
      <c r="N29" s="459"/>
      <c r="O29" s="459"/>
      <c r="P29" s="459"/>
      <c r="Q29" s="459"/>
      <c r="R29" s="459"/>
      <c r="S29" s="459"/>
      <c r="T29" s="459"/>
      <c r="U29" s="459"/>
      <c r="V29" s="459"/>
      <c r="W29" s="459"/>
      <c r="X29" s="459"/>
      <c r="Y29" s="459"/>
      <c r="Z29" s="459"/>
      <c r="AA29" s="459"/>
      <c r="AB29" s="459"/>
      <c r="AC29" s="459"/>
      <c r="AD29" s="459"/>
      <c r="AE29" s="459"/>
      <c r="AF29" s="459"/>
    </row>
    <row r="30" spans="1:32" s="352" customFormat="1" x14ac:dyDescent="0.25">
      <c r="A30" s="459"/>
      <c r="B30" s="459"/>
      <c r="C30" s="459"/>
      <c r="D30" s="459"/>
      <c r="E30" s="459"/>
      <c r="F30" s="459"/>
      <c r="G30" s="459"/>
      <c r="H30" s="459"/>
      <c r="I30" s="459"/>
      <c r="J30" s="459"/>
      <c r="K30" s="459"/>
      <c r="L30" s="459"/>
      <c r="M30" s="459"/>
      <c r="N30" s="459"/>
      <c r="O30" s="459"/>
      <c r="P30" s="459"/>
      <c r="Q30" s="459"/>
      <c r="R30" s="459"/>
      <c r="S30" s="459"/>
      <c r="T30" s="459"/>
      <c r="U30" s="459"/>
      <c r="V30" s="459"/>
      <c r="W30" s="459"/>
      <c r="X30" s="459"/>
      <c r="Y30" s="459"/>
      <c r="Z30" s="459"/>
      <c r="AA30" s="459"/>
      <c r="AB30" s="459"/>
      <c r="AC30" s="459"/>
      <c r="AD30" s="459"/>
      <c r="AE30" s="459"/>
      <c r="AF30" s="459"/>
    </row>
    <row r="31" spans="1:32" s="352" customFormat="1" x14ac:dyDescent="0.25">
      <c r="A31" s="459"/>
      <c r="B31" s="459"/>
      <c r="C31" s="459"/>
      <c r="D31" s="459"/>
      <c r="E31" s="459"/>
      <c r="F31" s="459"/>
      <c r="G31" s="459"/>
      <c r="H31" s="459"/>
      <c r="I31" s="459"/>
      <c r="J31" s="459"/>
      <c r="K31" s="459"/>
      <c r="L31" s="459"/>
      <c r="M31" s="459"/>
      <c r="N31" s="459"/>
      <c r="O31" s="459"/>
      <c r="P31" s="459"/>
      <c r="Q31" s="459"/>
      <c r="R31" s="459"/>
      <c r="S31" s="459"/>
      <c r="T31" s="459"/>
      <c r="U31" s="459"/>
      <c r="V31" s="459"/>
      <c r="W31" s="459"/>
      <c r="X31" s="459"/>
      <c r="Y31" s="459"/>
      <c r="Z31" s="459"/>
      <c r="AA31" s="459"/>
      <c r="AB31" s="459"/>
      <c r="AC31" s="459"/>
      <c r="AD31" s="459"/>
      <c r="AE31" s="459"/>
      <c r="AF31" s="459"/>
    </row>
    <row r="32" spans="1:32" s="352" customFormat="1" x14ac:dyDescent="0.25">
      <c r="A32" s="459"/>
      <c r="B32" s="459"/>
      <c r="C32" s="459"/>
      <c r="D32" s="459"/>
      <c r="E32" s="459"/>
      <c r="F32" s="459"/>
      <c r="G32" s="459"/>
      <c r="H32" s="459"/>
      <c r="I32" s="459"/>
      <c r="J32" s="459"/>
      <c r="K32" s="459"/>
      <c r="L32" s="459"/>
      <c r="M32" s="459"/>
      <c r="N32" s="459"/>
      <c r="O32" s="459"/>
      <c r="P32" s="459"/>
      <c r="Q32" s="459"/>
      <c r="R32" s="459"/>
      <c r="S32" s="459"/>
      <c r="T32" s="459"/>
      <c r="U32" s="459"/>
      <c r="V32" s="459"/>
      <c r="W32" s="459"/>
      <c r="X32" s="459"/>
      <c r="Y32" s="459"/>
      <c r="Z32" s="459"/>
      <c r="AA32" s="459"/>
      <c r="AB32" s="459"/>
      <c r="AC32" s="459"/>
      <c r="AD32" s="459"/>
      <c r="AE32" s="459"/>
      <c r="AF32" s="459"/>
    </row>
    <row r="33" spans="1:32" s="352" customFormat="1" x14ac:dyDescent="0.25">
      <c r="A33" s="459"/>
      <c r="B33" s="459"/>
      <c r="C33" s="459"/>
      <c r="D33" s="459"/>
      <c r="E33" s="459"/>
      <c r="F33" s="459"/>
      <c r="G33" s="459"/>
      <c r="H33" s="459"/>
      <c r="I33" s="459"/>
      <c r="J33" s="459"/>
      <c r="K33" s="459"/>
      <c r="L33" s="459"/>
      <c r="M33" s="459"/>
      <c r="N33" s="459"/>
      <c r="O33" s="459"/>
      <c r="P33" s="459"/>
      <c r="Q33" s="459"/>
      <c r="R33" s="459"/>
      <c r="S33" s="459"/>
      <c r="T33" s="459"/>
      <c r="U33" s="459"/>
      <c r="V33" s="459"/>
      <c r="W33" s="459"/>
      <c r="X33" s="459"/>
      <c r="Y33" s="459"/>
      <c r="Z33" s="459"/>
      <c r="AA33" s="459"/>
      <c r="AB33" s="459"/>
      <c r="AC33" s="459"/>
      <c r="AD33" s="459"/>
      <c r="AE33" s="459"/>
      <c r="AF33" s="459"/>
    </row>
    <row r="34" spans="1:32" s="352" customFormat="1" x14ac:dyDescent="0.25">
      <c r="A34" s="459"/>
      <c r="B34" s="459"/>
      <c r="C34" s="459"/>
      <c r="D34" s="459"/>
      <c r="E34" s="459"/>
      <c r="F34" s="459"/>
      <c r="G34" s="459"/>
      <c r="H34" s="459"/>
      <c r="I34" s="459"/>
      <c r="J34" s="459"/>
      <c r="K34" s="459"/>
      <c r="L34" s="459"/>
      <c r="M34" s="459"/>
      <c r="N34" s="459"/>
      <c r="O34" s="459"/>
      <c r="P34" s="459"/>
      <c r="Q34" s="459"/>
      <c r="R34" s="459"/>
      <c r="S34" s="459"/>
      <c r="T34" s="459"/>
      <c r="U34" s="459"/>
      <c r="V34" s="459"/>
      <c r="W34" s="459"/>
      <c r="X34" s="459"/>
      <c r="Y34" s="459"/>
      <c r="Z34" s="459"/>
      <c r="AA34" s="459"/>
      <c r="AB34" s="459"/>
      <c r="AC34" s="459"/>
      <c r="AD34" s="459"/>
      <c r="AE34" s="459"/>
      <c r="AF34" s="459"/>
    </row>
    <row r="35" spans="1:32" s="352" customFormat="1" x14ac:dyDescent="0.25">
      <c r="A35" s="459"/>
      <c r="B35" s="459"/>
      <c r="C35" s="459"/>
      <c r="D35" s="459"/>
      <c r="E35" s="459"/>
      <c r="F35" s="459"/>
      <c r="G35" s="459"/>
      <c r="H35" s="459"/>
      <c r="I35" s="459"/>
      <c r="J35" s="459"/>
      <c r="K35" s="459"/>
      <c r="L35" s="459"/>
      <c r="M35" s="459"/>
      <c r="N35" s="459"/>
      <c r="O35" s="459"/>
      <c r="P35" s="459"/>
      <c r="Q35" s="459"/>
      <c r="R35" s="459"/>
      <c r="S35" s="459"/>
      <c r="T35" s="459"/>
      <c r="U35" s="459"/>
      <c r="V35" s="459"/>
      <c r="W35" s="459"/>
      <c r="X35" s="459"/>
      <c r="Y35" s="459"/>
      <c r="Z35" s="459"/>
      <c r="AA35" s="459"/>
      <c r="AB35" s="459"/>
      <c r="AC35" s="459"/>
      <c r="AD35" s="459"/>
      <c r="AE35" s="459"/>
      <c r="AF35" s="459"/>
    </row>
    <row r="36" spans="1:32" s="352" customFormat="1" x14ac:dyDescent="0.25">
      <c r="A36" s="459"/>
      <c r="B36" s="459"/>
      <c r="C36" s="459"/>
      <c r="D36" s="459"/>
      <c r="E36" s="459"/>
      <c r="F36" s="459"/>
      <c r="G36" s="459"/>
      <c r="H36" s="459"/>
      <c r="I36" s="459"/>
      <c r="J36" s="459"/>
      <c r="K36" s="459"/>
      <c r="L36" s="459"/>
      <c r="M36" s="459"/>
      <c r="N36" s="459"/>
      <c r="O36" s="459"/>
      <c r="P36" s="459"/>
      <c r="Q36" s="459"/>
      <c r="R36" s="459"/>
      <c r="S36" s="459"/>
      <c r="T36" s="459"/>
      <c r="U36" s="459"/>
      <c r="V36" s="459"/>
      <c r="W36" s="459"/>
      <c r="X36" s="459"/>
      <c r="Y36" s="459"/>
      <c r="Z36" s="459"/>
      <c r="AA36" s="459"/>
      <c r="AB36" s="459"/>
      <c r="AC36" s="459"/>
      <c r="AD36" s="459"/>
      <c r="AE36" s="459"/>
      <c r="AF36" s="459"/>
    </row>
    <row r="37" spans="1:32" s="352" customFormat="1" x14ac:dyDescent="0.25">
      <c r="A37" s="459"/>
      <c r="B37" s="459"/>
      <c r="C37" s="459"/>
      <c r="D37" s="459"/>
      <c r="E37" s="459"/>
      <c r="F37" s="459"/>
      <c r="G37" s="459"/>
      <c r="H37" s="459"/>
      <c r="I37" s="459"/>
      <c r="J37" s="459"/>
      <c r="K37" s="459"/>
      <c r="L37" s="459"/>
      <c r="M37" s="459"/>
      <c r="N37" s="459"/>
      <c r="O37" s="459"/>
      <c r="P37" s="459"/>
      <c r="Q37" s="459"/>
      <c r="R37" s="459"/>
      <c r="S37" s="459"/>
      <c r="T37" s="459"/>
      <c r="U37" s="459"/>
      <c r="V37" s="459"/>
      <c r="W37" s="459"/>
      <c r="X37" s="459"/>
      <c r="Y37" s="459"/>
      <c r="Z37" s="459"/>
      <c r="AA37" s="459"/>
      <c r="AB37" s="459"/>
      <c r="AC37" s="459"/>
      <c r="AD37" s="459"/>
      <c r="AE37" s="459"/>
      <c r="AF37" s="459"/>
    </row>
    <row r="38" spans="1:32" s="352" customFormat="1" x14ac:dyDescent="0.25">
      <c r="A38" s="459"/>
      <c r="B38" s="459"/>
      <c r="C38" s="459"/>
      <c r="D38" s="459"/>
      <c r="E38" s="459"/>
      <c r="F38" s="459"/>
      <c r="G38" s="459"/>
      <c r="H38" s="459"/>
      <c r="I38" s="459"/>
      <c r="J38" s="459"/>
      <c r="K38" s="459"/>
      <c r="L38" s="459"/>
      <c r="M38" s="459"/>
      <c r="N38" s="459"/>
      <c r="O38" s="459"/>
      <c r="P38" s="459"/>
      <c r="Q38" s="459"/>
      <c r="R38" s="459"/>
      <c r="S38" s="459"/>
      <c r="T38" s="459"/>
      <c r="U38" s="459"/>
      <c r="V38" s="459"/>
      <c r="W38" s="459"/>
      <c r="X38" s="459"/>
      <c r="Y38" s="459"/>
      <c r="Z38" s="459"/>
      <c r="AA38" s="459"/>
      <c r="AB38" s="459"/>
      <c r="AC38" s="459"/>
      <c r="AD38" s="459"/>
      <c r="AE38" s="459"/>
      <c r="AF38" s="459"/>
    </row>
    <row r="39" spans="1:32" s="352" customFormat="1" x14ac:dyDescent="0.25">
      <c r="A39" s="459"/>
      <c r="B39" s="459"/>
      <c r="C39" s="459"/>
      <c r="D39" s="459"/>
      <c r="E39" s="459"/>
      <c r="F39" s="459"/>
      <c r="G39" s="459"/>
      <c r="H39" s="459"/>
      <c r="I39" s="459"/>
      <c r="J39" s="459"/>
      <c r="K39" s="459"/>
      <c r="L39" s="459"/>
      <c r="M39" s="459"/>
      <c r="N39" s="459"/>
      <c r="O39" s="459"/>
      <c r="P39" s="459"/>
      <c r="Q39" s="459"/>
      <c r="R39" s="459"/>
      <c r="S39" s="459"/>
      <c r="T39" s="459"/>
      <c r="U39" s="459"/>
      <c r="V39" s="459"/>
      <c r="W39" s="459"/>
      <c r="X39" s="459"/>
      <c r="Y39" s="459"/>
      <c r="Z39" s="459"/>
      <c r="AA39" s="459"/>
      <c r="AB39" s="459"/>
      <c r="AC39" s="459"/>
      <c r="AD39" s="459"/>
      <c r="AE39" s="459"/>
      <c r="AF39" s="459"/>
    </row>
    <row r="40" spans="1:32" s="352" customFormat="1" x14ac:dyDescent="0.25">
      <c r="A40" s="459"/>
      <c r="B40" s="459"/>
      <c r="C40" s="459"/>
      <c r="D40" s="459"/>
      <c r="E40" s="459"/>
      <c r="F40" s="459"/>
      <c r="G40" s="459"/>
      <c r="H40" s="459"/>
      <c r="I40" s="459"/>
      <c r="J40" s="459"/>
      <c r="K40" s="459"/>
      <c r="L40" s="459"/>
      <c r="M40" s="459"/>
      <c r="N40" s="459"/>
      <c r="O40" s="459"/>
      <c r="P40" s="459"/>
      <c r="Q40" s="459"/>
      <c r="R40" s="459"/>
      <c r="S40" s="459"/>
      <c r="T40" s="459"/>
      <c r="U40" s="459"/>
      <c r="V40" s="459"/>
      <c r="W40" s="459"/>
      <c r="X40" s="459"/>
      <c r="Y40" s="459"/>
      <c r="Z40" s="459"/>
      <c r="AA40" s="459"/>
      <c r="AB40" s="459"/>
      <c r="AC40" s="459"/>
      <c r="AD40" s="459"/>
      <c r="AE40" s="459"/>
      <c r="AF40" s="459"/>
    </row>
    <row r="41" spans="1:32" s="352" customFormat="1" x14ac:dyDescent="0.25">
      <c r="A41" s="459"/>
      <c r="B41" s="459"/>
      <c r="C41" s="459"/>
      <c r="D41" s="459"/>
      <c r="E41" s="459"/>
      <c r="F41" s="459"/>
      <c r="G41" s="459"/>
      <c r="H41" s="459"/>
      <c r="I41" s="459"/>
      <c r="J41" s="459"/>
      <c r="K41" s="459"/>
      <c r="L41" s="459"/>
      <c r="M41" s="459"/>
      <c r="N41" s="459"/>
      <c r="O41" s="459"/>
      <c r="P41" s="459"/>
      <c r="Q41" s="459"/>
      <c r="R41" s="459"/>
      <c r="S41" s="459"/>
      <c r="T41" s="459"/>
      <c r="U41" s="459"/>
      <c r="V41" s="459"/>
      <c r="W41" s="459"/>
      <c r="X41" s="459"/>
      <c r="Y41" s="459"/>
      <c r="Z41" s="459"/>
      <c r="AA41" s="459"/>
      <c r="AB41" s="459"/>
      <c r="AC41" s="459"/>
      <c r="AD41" s="459"/>
      <c r="AE41" s="459"/>
      <c r="AF41" s="459"/>
    </row>
    <row r="42" spans="1:32" s="352" customFormat="1" x14ac:dyDescent="0.25">
      <c r="A42" s="459"/>
      <c r="B42" s="459"/>
      <c r="C42" s="459"/>
      <c r="D42" s="459"/>
      <c r="E42" s="459"/>
      <c r="F42" s="459"/>
      <c r="G42" s="459"/>
      <c r="H42" s="459"/>
      <c r="I42" s="459"/>
      <c r="J42" s="459"/>
      <c r="K42" s="459"/>
      <c r="L42" s="459"/>
      <c r="M42" s="459"/>
      <c r="N42" s="459"/>
      <c r="O42" s="459"/>
      <c r="P42" s="459"/>
      <c r="Q42" s="459"/>
      <c r="R42" s="459"/>
      <c r="S42" s="459"/>
      <c r="T42" s="459"/>
      <c r="U42" s="459"/>
      <c r="V42" s="459"/>
      <c r="W42" s="459"/>
      <c r="X42" s="459"/>
      <c r="Y42" s="459"/>
      <c r="Z42" s="459"/>
      <c r="AA42" s="459"/>
      <c r="AB42" s="459"/>
      <c r="AC42" s="459"/>
      <c r="AD42" s="459"/>
      <c r="AE42" s="459"/>
      <c r="AF42" s="459"/>
    </row>
    <row r="43" spans="1:32" s="352" customFormat="1" x14ac:dyDescent="0.25">
      <c r="A43" s="459"/>
      <c r="B43" s="459"/>
      <c r="C43" s="459"/>
      <c r="D43" s="459"/>
      <c r="E43" s="459"/>
      <c r="F43" s="459"/>
      <c r="G43" s="459"/>
      <c r="H43" s="459"/>
      <c r="I43" s="459"/>
      <c r="J43" s="459"/>
      <c r="K43" s="459"/>
      <c r="L43" s="459"/>
      <c r="M43" s="459"/>
      <c r="N43" s="459"/>
      <c r="O43" s="459"/>
      <c r="P43" s="459"/>
      <c r="Q43" s="459"/>
      <c r="R43" s="459"/>
      <c r="S43" s="459"/>
      <c r="T43" s="459"/>
      <c r="U43" s="459"/>
      <c r="V43" s="459"/>
      <c r="W43" s="459"/>
      <c r="X43" s="459"/>
      <c r="Y43" s="459"/>
      <c r="Z43" s="459"/>
      <c r="AA43" s="459"/>
      <c r="AB43" s="459"/>
      <c r="AC43" s="459"/>
      <c r="AD43" s="459"/>
      <c r="AE43" s="459"/>
      <c r="AF43" s="459"/>
    </row>
    <row r="44" spans="1:32" s="352" customFormat="1" x14ac:dyDescent="0.25">
      <c r="A44" s="447" t="str">
        <f>+HLOOKUP(Introduction!$G$4,nametranslations,34,FALSE)</f>
        <v>المصدر: WHO/UNICEF JMP (2024)</v>
      </c>
      <c r="B44" s="458"/>
    </row>
    <row r="45" spans="1:32" s="352" customFormat="1" x14ac:dyDescent="0.25"/>
    <row r="46" spans="1:32" s="352" customFormat="1" x14ac:dyDescent="0.25">
      <c r="A46" s="460"/>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0"/>
      <c r="AA46" s="460"/>
      <c r="AB46" s="460"/>
      <c r="AC46" s="460"/>
      <c r="AD46" s="460"/>
      <c r="AE46" s="460"/>
      <c r="AF46" s="460"/>
    </row>
    <row r="47" spans="1:32" s="352" customFormat="1" x14ac:dyDescent="0.25">
      <c r="A47" s="460"/>
      <c r="B47" s="460"/>
      <c r="C47" s="460"/>
      <c r="D47" s="460"/>
      <c r="E47" s="460"/>
      <c r="F47" s="460"/>
      <c r="G47" s="460"/>
      <c r="H47" s="460"/>
      <c r="I47" s="460"/>
      <c r="J47" s="460"/>
      <c r="K47" s="460"/>
      <c r="L47" s="460"/>
      <c r="M47" s="460"/>
      <c r="N47" s="460"/>
      <c r="O47" s="460"/>
      <c r="P47" s="460"/>
      <c r="Q47" s="460"/>
      <c r="R47" s="460"/>
      <c r="S47" s="460"/>
      <c r="T47" s="460"/>
      <c r="U47" s="460"/>
      <c r="V47" s="460"/>
      <c r="W47" s="460"/>
      <c r="X47" s="460"/>
      <c r="Y47" s="460"/>
      <c r="Z47" s="460"/>
      <c r="AA47" s="460"/>
      <c r="AB47" s="460"/>
      <c r="AC47" s="460"/>
      <c r="AD47" s="460"/>
      <c r="AE47" s="460"/>
      <c r="AF47" s="460"/>
    </row>
    <row r="48" spans="1:32" s="352" customFormat="1" x14ac:dyDescent="0.25">
      <c r="A48" s="460"/>
      <c r="B48" s="460"/>
      <c r="C48" s="460"/>
      <c r="D48" s="460"/>
      <c r="E48" s="460"/>
      <c r="F48" s="460"/>
      <c r="G48" s="460"/>
      <c r="H48" s="460"/>
      <c r="I48" s="460"/>
      <c r="J48" s="460"/>
      <c r="K48" s="460"/>
      <c r="L48" s="460"/>
      <c r="M48" s="460"/>
      <c r="N48" s="460"/>
      <c r="O48" s="460"/>
      <c r="P48" s="460"/>
      <c r="Q48" s="460"/>
      <c r="R48" s="460"/>
      <c r="S48" s="460"/>
      <c r="T48" s="460"/>
      <c r="U48" s="460"/>
      <c r="V48" s="460"/>
      <c r="W48" s="460"/>
      <c r="X48" s="460"/>
      <c r="Y48" s="460"/>
      <c r="Z48" s="460"/>
      <c r="AA48" s="460"/>
      <c r="AB48" s="460"/>
      <c r="AC48" s="460"/>
      <c r="AD48" s="460"/>
      <c r="AE48" s="460"/>
      <c r="AF48" s="460"/>
    </row>
    <row r="49" spans="1:32" s="352" customFormat="1" x14ac:dyDescent="0.25">
      <c r="A49" s="460"/>
      <c r="B49" s="460"/>
      <c r="C49" s="460"/>
      <c r="D49" s="460"/>
      <c r="E49" s="460"/>
      <c r="F49" s="460"/>
      <c r="G49" s="460"/>
      <c r="H49" s="460"/>
      <c r="I49" s="460"/>
      <c r="J49" s="460"/>
      <c r="K49" s="460"/>
      <c r="L49" s="460"/>
      <c r="M49" s="460"/>
      <c r="N49" s="460"/>
      <c r="O49" s="460"/>
      <c r="P49" s="460"/>
      <c r="Q49" s="460"/>
      <c r="R49" s="460"/>
      <c r="S49" s="460"/>
      <c r="T49" s="460"/>
      <c r="U49" s="460"/>
      <c r="V49" s="460"/>
      <c r="W49" s="460"/>
      <c r="X49" s="460"/>
      <c r="Y49" s="460"/>
      <c r="Z49" s="460"/>
      <c r="AA49" s="460"/>
      <c r="AB49" s="460"/>
      <c r="AC49" s="460"/>
      <c r="AD49" s="460"/>
      <c r="AE49" s="460"/>
      <c r="AF49" s="460"/>
    </row>
    <row r="50" spans="1:32" s="352" customFormat="1" x14ac:dyDescent="0.25">
      <c r="A50" s="460"/>
      <c r="B50" s="460"/>
      <c r="C50" s="460"/>
      <c r="D50" s="460"/>
      <c r="E50" s="460"/>
      <c r="F50" s="460"/>
      <c r="G50" s="460"/>
      <c r="H50" s="460"/>
      <c r="I50" s="460"/>
      <c r="J50" s="460"/>
      <c r="K50" s="460"/>
      <c r="L50" s="460"/>
      <c r="M50" s="460"/>
      <c r="N50" s="460"/>
      <c r="O50" s="460"/>
      <c r="P50" s="460"/>
      <c r="Q50" s="460"/>
      <c r="R50" s="460"/>
      <c r="S50" s="460"/>
      <c r="T50" s="460"/>
      <c r="U50" s="460"/>
      <c r="V50" s="460"/>
      <c r="W50" s="460"/>
      <c r="X50" s="460"/>
      <c r="Y50" s="460"/>
      <c r="Z50" s="460"/>
      <c r="AA50" s="460"/>
      <c r="AB50" s="460"/>
      <c r="AC50" s="460"/>
      <c r="AD50" s="460"/>
      <c r="AE50" s="460"/>
      <c r="AF50" s="460"/>
    </row>
    <row r="51" spans="1:32" s="352" customFormat="1" x14ac:dyDescent="0.25">
      <c r="A51" s="460"/>
      <c r="B51" s="460"/>
      <c r="C51" s="460"/>
      <c r="D51" s="460"/>
      <c r="E51" s="460"/>
      <c r="F51" s="460"/>
      <c r="G51" s="460"/>
      <c r="H51" s="460"/>
      <c r="I51" s="460"/>
      <c r="J51" s="460"/>
      <c r="K51" s="460"/>
      <c r="L51" s="460"/>
      <c r="M51" s="460"/>
      <c r="N51" s="460"/>
      <c r="O51" s="460"/>
      <c r="P51" s="460"/>
      <c r="Q51" s="460"/>
      <c r="R51" s="460"/>
      <c r="S51" s="460"/>
      <c r="T51" s="460"/>
      <c r="U51" s="460"/>
      <c r="V51" s="460"/>
      <c r="W51" s="460"/>
      <c r="X51" s="460"/>
      <c r="Y51" s="460"/>
      <c r="Z51" s="460"/>
      <c r="AA51" s="460"/>
      <c r="AB51" s="460"/>
      <c r="AC51" s="460"/>
      <c r="AD51" s="460"/>
      <c r="AE51" s="460"/>
      <c r="AF51" s="460"/>
    </row>
    <row r="52" spans="1:32" s="352" customFormat="1" x14ac:dyDescent="0.25">
      <c r="A52" s="460"/>
      <c r="B52" s="460"/>
      <c r="C52" s="460"/>
      <c r="D52" s="460"/>
      <c r="E52" s="460"/>
      <c r="F52" s="460"/>
      <c r="G52" s="460"/>
      <c r="H52" s="460"/>
      <c r="I52" s="460"/>
      <c r="J52" s="460"/>
      <c r="K52" s="460"/>
      <c r="L52" s="460"/>
      <c r="M52" s="460"/>
      <c r="N52" s="460"/>
      <c r="O52" s="460"/>
      <c r="P52" s="460"/>
      <c r="Q52" s="460"/>
      <c r="R52" s="460"/>
      <c r="S52" s="460"/>
      <c r="T52" s="460"/>
      <c r="U52" s="460"/>
      <c r="V52" s="460"/>
      <c r="W52" s="460"/>
      <c r="X52" s="460"/>
      <c r="Y52" s="460"/>
      <c r="Z52" s="460"/>
      <c r="AA52" s="460"/>
      <c r="AB52" s="460"/>
      <c r="AC52" s="460"/>
      <c r="AD52" s="460"/>
      <c r="AE52" s="460"/>
      <c r="AF52" s="460"/>
    </row>
    <row r="53" spans="1:32" s="352" customFormat="1" x14ac:dyDescent="0.25">
      <c r="A53" s="460"/>
      <c r="B53" s="460"/>
      <c r="C53" s="460"/>
      <c r="D53" s="460"/>
      <c r="E53" s="460"/>
      <c r="F53" s="460"/>
      <c r="G53" s="460"/>
      <c r="H53" s="460"/>
      <c r="I53" s="460"/>
      <c r="J53" s="460"/>
      <c r="K53" s="460"/>
      <c r="L53" s="460"/>
      <c r="M53" s="460"/>
      <c r="N53" s="460"/>
      <c r="O53" s="460"/>
      <c r="P53" s="460"/>
      <c r="Q53" s="460"/>
      <c r="R53" s="460"/>
      <c r="S53" s="460"/>
      <c r="T53" s="460"/>
      <c r="U53" s="460"/>
      <c r="V53" s="460"/>
      <c r="W53" s="460"/>
      <c r="X53" s="460"/>
      <c r="Y53" s="460"/>
      <c r="Z53" s="460"/>
      <c r="AA53" s="460"/>
      <c r="AB53" s="460"/>
      <c r="AC53" s="460"/>
      <c r="AD53" s="460"/>
      <c r="AE53" s="460"/>
      <c r="AF53" s="460"/>
    </row>
    <row r="54" spans="1:32" s="352" customFormat="1" x14ac:dyDescent="0.25">
      <c r="A54" s="460"/>
      <c r="B54" s="460"/>
      <c r="C54" s="460"/>
      <c r="D54" s="460"/>
      <c r="E54" s="460"/>
      <c r="F54" s="460"/>
      <c r="G54" s="460"/>
      <c r="H54" s="460"/>
      <c r="I54" s="460"/>
      <c r="J54" s="460"/>
      <c r="K54" s="460"/>
      <c r="L54" s="460"/>
      <c r="M54" s="460"/>
      <c r="N54" s="460"/>
      <c r="O54" s="460"/>
      <c r="P54" s="460"/>
      <c r="Q54" s="460"/>
      <c r="R54" s="460"/>
      <c r="S54" s="460"/>
      <c r="T54" s="460"/>
      <c r="U54" s="460"/>
      <c r="V54" s="460"/>
      <c r="W54" s="460"/>
      <c r="X54" s="460"/>
      <c r="Y54" s="460"/>
      <c r="Z54" s="460"/>
      <c r="AA54" s="460"/>
      <c r="AB54" s="460"/>
      <c r="AC54" s="460"/>
      <c r="AD54" s="460"/>
      <c r="AE54" s="460"/>
      <c r="AF54" s="460"/>
    </row>
    <row r="55" spans="1:32" s="352" customFormat="1" x14ac:dyDescent="0.25">
      <c r="A55" s="460"/>
      <c r="B55" s="460"/>
      <c r="C55" s="460"/>
      <c r="D55" s="460"/>
      <c r="E55" s="460"/>
      <c r="F55" s="460"/>
      <c r="G55" s="460"/>
      <c r="H55" s="460"/>
      <c r="I55" s="460"/>
      <c r="J55" s="460"/>
      <c r="K55" s="460"/>
      <c r="L55" s="460"/>
      <c r="M55" s="460"/>
      <c r="N55" s="460"/>
      <c r="O55" s="460"/>
      <c r="P55" s="460"/>
      <c r="Q55" s="460"/>
      <c r="R55" s="460"/>
      <c r="S55" s="460"/>
      <c r="T55" s="460"/>
      <c r="U55" s="460"/>
      <c r="V55" s="460"/>
      <c r="W55" s="460"/>
      <c r="X55" s="460"/>
      <c r="Y55" s="460"/>
      <c r="Z55" s="460"/>
      <c r="AA55" s="460"/>
      <c r="AB55" s="460"/>
      <c r="AC55" s="460"/>
      <c r="AD55" s="460"/>
      <c r="AE55" s="460"/>
      <c r="AF55" s="460"/>
    </row>
    <row r="56" spans="1:32" s="352" customFormat="1" x14ac:dyDescent="0.25">
      <c r="A56" s="460"/>
      <c r="B56" s="460"/>
      <c r="C56" s="460"/>
      <c r="D56" s="460"/>
      <c r="E56" s="460"/>
      <c r="F56" s="460"/>
      <c r="G56" s="460"/>
      <c r="H56" s="460"/>
      <c r="I56" s="460"/>
      <c r="J56" s="460"/>
      <c r="K56" s="460"/>
      <c r="L56" s="460"/>
      <c r="M56" s="460"/>
      <c r="N56" s="460"/>
      <c r="O56" s="460"/>
      <c r="P56" s="460"/>
      <c r="Q56" s="460"/>
      <c r="R56" s="460"/>
      <c r="S56" s="460"/>
      <c r="T56" s="460"/>
      <c r="U56" s="460"/>
      <c r="V56" s="460"/>
      <c r="W56" s="460"/>
      <c r="X56" s="460"/>
      <c r="Y56" s="460"/>
      <c r="Z56" s="460"/>
      <c r="AA56" s="460"/>
      <c r="AB56" s="460"/>
      <c r="AC56" s="460"/>
      <c r="AD56" s="460"/>
      <c r="AE56" s="460"/>
      <c r="AF56" s="460"/>
    </row>
    <row r="57" spans="1:32" s="352" customFormat="1" x14ac:dyDescent="0.25">
      <c r="A57" s="460"/>
      <c r="B57" s="460"/>
      <c r="C57" s="460"/>
      <c r="D57" s="460"/>
      <c r="E57" s="460"/>
      <c r="F57" s="460"/>
      <c r="G57" s="460"/>
      <c r="H57" s="460"/>
      <c r="I57" s="460"/>
      <c r="J57" s="460"/>
      <c r="K57" s="460"/>
      <c r="L57" s="460"/>
      <c r="M57" s="460"/>
      <c r="N57" s="460"/>
      <c r="O57" s="460"/>
      <c r="P57" s="460"/>
      <c r="Q57" s="460"/>
      <c r="R57" s="460"/>
      <c r="S57" s="460"/>
      <c r="T57" s="460"/>
      <c r="U57" s="460"/>
      <c r="V57" s="460"/>
      <c r="W57" s="460"/>
      <c r="X57" s="460"/>
      <c r="Y57" s="460"/>
      <c r="Z57" s="460"/>
      <c r="AA57" s="460"/>
      <c r="AB57" s="460"/>
      <c r="AC57" s="460"/>
      <c r="AD57" s="460"/>
      <c r="AE57" s="460"/>
      <c r="AF57" s="460"/>
    </row>
    <row r="58" spans="1:32" s="352" customFormat="1" x14ac:dyDescent="0.25">
      <c r="A58" s="460"/>
      <c r="B58" s="460"/>
      <c r="C58" s="460"/>
      <c r="D58" s="460"/>
      <c r="E58" s="460"/>
      <c r="F58" s="460"/>
      <c r="G58" s="460"/>
      <c r="H58" s="460"/>
      <c r="I58" s="460"/>
      <c r="J58" s="460"/>
      <c r="K58" s="460"/>
      <c r="L58" s="460"/>
      <c r="M58" s="460"/>
      <c r="N58" s="460"/>
      <c r="O58" s="460"/>
      <c r="P58" s="460"/>
      <c r="Q58" s="460"/>
      <c r="R58" s="460"/>
      <c r="S58" s="460"/>
      <c r="T58" s="460"/>
      <c r="U58" s="460"/>
      <c r="V58" s="460"/>
      <c r="W58" s="460"/>
      <c r="X58" s="460"/>
      <c r="Y58" s="460"/>
      <c r="Z58" s="460"/>
      <c r="AA58" s="460"/>
      <c r="AB58" s="460"/>
      <c r="AC58" s="460"/>
      <c r="AD58" s="460"/>
      <c r="AE58" s="460"/>
      <c r="AF58" s="460"/>
    </row>
    <row r="59" spans="1:32" s="352" customFormat="1" x14ac:dyDescent="0.25">
      <c r="A59" s="460"/>
      <c r="B59" s="460"/>
      <c r="C59" s="460"/>
      <c r="D59" s="460"/>
      <c r="E59" s="460"/>
      <c r="F59" s="460"/>
      <c r="G59" s="460"/>
      <c r="H59" s="460"/>
      <c r="I59" s="460"/>
      <c r="J59" s="460"/>
      <c r="K59" s="460"/>
      <c r="L59" s="460"/>
      <c r="M59" s="460"/>
      <c r="N59" s="460"/>
      <c r="O59" s="460"/>
      <c r="P59" s="460"/>
      <c r="Q59" s="460"/>
      <c r="R59" s="460"/>
      <c r="S59" s="460"/>
      <c r="T59" s="460"/>
      <c r="U59" s="460"/>
      <c r="V59" s="460"/>
      <c r="W59" s="460"/>
      <c r="X59" s="460"/>
      <c r="Y59" s="460"/>
      <c r="Z59" s="460"/>
      <c r="AA59" s="460"/>
      <c r="AB59" s="460"/>
      <c r="AC59" s="460"/>
      <c r="AD59" s="460"/>
      <c r="AE59" s="460"/>
      <c r="AF59" s="460"/>
    </row>
    <row r="60" spans="1:32" s="352" customFormat="1" x14ac:dyDescent="0.25">
      <c r="A60" s="460"/>
      <c r="B60" s="460"/>
      <c r="C60" s="460"/>
      <c r="D60" s="460"/>
      <c r="E60" s="460"/>
      <c r="F60" s="460"/>
      <c r="G60" s="460"/>
      <c r="H60" s="460"/>
      <c r="I60" s="460"/>
      <c r="J60" s="460"/>
      <c r="K60" s="460"/>
      <c r="L60" s="460"/>
      <c r="M60" s="460"/>
      <c r="N60" s="460"/>
      <c r="O60" s="460"/>
      <c r="P60" s="460"/>
      <c r="Q60" s="460"/>
      <c r="R60" s="460"/>
      <c r="S60" s="460"/>
      <c r="T60" s="460"/>
      <c r="U60" s="460"/>
      <c r="V60" s="460"/>
      <c r="W60" s="460"/>
      <c r="X60" s="460"/>
      <c r="Y60" s="460"/>
      <c r="Z60" s="460"/>
      <c r="AA60" s="460"/>
      <c r="AB60" s="460"/>
      <c r="AC60" s="460"/>
      <c r="AD60" s="460"/>
      <c r="AE60" s="460"/>
      <c r="AF60" s="460"/>
    </row>
    <row r="61" spans="1:32" s="352" customFormat="1" x14ac:dyDescent="0.25">
      <c r="A61" s="460"/>
      <c r="B61" s="460"/>
      <c r="C61" s="460"/>
      <c r="D61" s="460"/>
      <c r="E61" s="460"/>
      <c r="F61" s="460"/>
      <c r="G61" s="460"/>
      <c r="H61" s="460"/>
      <c r="I61" s="460"/>
      <c r="J61" s="460"/>
      <c r="K61" s="460"/>
      <c r="L61" s="460"/>
      <c r="M61" s="460"/>
      <c r="N61" s="460"/>
      <c r="O61" s="460"/>
      <c r="P61" s="460"/>
      <c r="Q61" s="460"/>
      <c r="R61" s="460"/>
      <c r="S61" s="460"/>
      <c r="T61" s="460"/>
      <c r="U61" s="460"/>
      <c r="V61" s="460"/>
      <c r="W61" s="460"/>
      <c r="X61" s="460"/>
      <c r="Y61" s="460"/>
      <c r="Z61" s="460"/>
      <c r="AA61" s="460"/>
      <c r="AB61" s="460"/>
      <c r="AC61" s="460"/>
      <c r="AD61" s="460"/>
      <c r="AE61" s="460"/>
      <c r="AF61" s="460"/>
    </row>
    <row r="62" spans="1:32" s="352" customFormat="1" x14ac:dyDescent="0.25">
      <c r="A62" s="460"/>
      <c r="B62" s="460"/>
      <c r="C62" s="460"/>
      <c r="D62" s="460"/>
      <c r="E62" s="460"/>
      <c r="F62" s="460"/>
      <c r="G62" s="460"/>
      <c r="H62" s="460"/>
      <c r="I62" s="460"/>
      <c r="J62" s="460"/>
      <c r="K62" s="460"/>
      <c r="L62" s="460"/>
      <c r="M62" s="460"/>
      <c r="N62" s="460"/>
      <c r="O62" s="460"/>
      <c r="P62" s="460"/>
      <c r="Q62" s="460"/>
      <c r="R62" s="460"/>
      <c r="S62" s="460"/>
      <c r="T62" s="460"/>
      <c r="U62" s="460"/>
      <c r="V62" s="460"/>
      <c r="W62" s="460"/>
      <c r="X62" s="460"/>
      <c r="Y62" s="460"/>
      <c r="Z62" s="460"/>
      <c r="AA62" s="460"/>
      <c r="AB62" s="460"/>
      <c r="AC62" s="460"/>
      <c r="AD62" s="460"/>
      <c r="AE62" s="460"/>
      <c r="AF62" s="460"/>
    </row>
    <row r="63" spans="1:32" s="352" customFormat="1" x14ac:dyDescent="0.25">
      <c r="A63" s="460"/>
      <c r="B63" s="460"/>
      <c r="C63" s="460"/>
      <c r="D63" s="460"/>
      <c r="E63" s="460"/>
      <c r="F63" s="460"/>
      <c r="G63" s="460"/>
      <c r="H63" s="460"/>
      <c r="I63" s="460"/>
      <c r="J63" s="460"/>
      <c r="K63" s="460"/>
      <c r="L63" s="460"/>
      <c r="M63" s="460"/>
      <c r="N63" s="460"/>
      <c r="O63" s="460"/>
      <c r="P63" s="460"/>
      <c r="Q63" s="460"/>
      <c r="R63" s="460"/>
      <c r="S63" s="460"/>
      <c r="T63" s="460"/>
      <c r="U63" s="460"/>
      <c r="V63" s="460"/>
      <c r="W63" s="460"/>
      <c r="X63" s="460"/>
      <c r="Y63" s="460"/>
      <c r="Z63" s="460"/>
      <c r="AA63" s="460"/>
      <c r="AB63" s="460"/>
      <c r="AC63" s="460"/>
      <c r="AD63" s="460"/>
      <c r="AE63" s="460"/>
      <c r="AF63" s="460"/>
    </row>
    <row r="64" spans="1:32" s="352" customFormat="1" x14ac:dyDescent="0.25">
      <c r="A64" s="460"/>
      <c r="B64" s="460"/>
      <c r="C64" s="460"/>
      <c r="D64" s="460"/>
      <c r="E64" s="460"/>
      <c r="F64" s="460"/>
      <c r="G64" s="460"/>
      <c r="H64" s="460"/>
      <c r="I64" s="460"/>
      <c r="J64" s="460"/>
      <c r="K64" s="460"/>
      <c r="L64" s="460"/>
      <c r="M64" s="460"/>
      <c r="N64" s="460"/>
      <c r="O64" s="460"/>
      <c r="P64" s="460"/>
      <c r="Q64" s="460"/>
      <c r="R64" s="460"/>
      <c r="S64" s="460"/>
      <c r="T64" s="460"/>
      <c r="U64" s="460"/>
      <c r="V64" s="460"/>
      <c r="W64" s="460"/>
      <c r="X64" s="460"/>
      <c r="Y64" s="460"/>
      <c r="Z64" s="460"/>
      <c r="AA64" s="460"/>
      <c r="AB64" s="460"/>
      <c r="AC64" s="460"/>
      <c r="AD64" s="460"/>
      <c r="AE64" s="460"/>
      <c r="AF64" s="460"/>
    </row>
    <row r="65" spans="1:2" s="352" customFormat="1" x14ac:dyDescent="0.25">
      <c r="A65" s="447" t="str">
        <f>+HLOOKUP(Introduction!$G$4,nametranslations,34,FALSE)</f>
        <v>المصدر: WHO/UNICEF JMP (2024)</v>
      </c>
      <c r="B65" s="45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910F4-FB41-4D13-9EBE-711A58B5D2C7}">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3" customWidth="1"/>
    <col min="2" max="2" width="9" style="353"/>
    <col min="3" max="3" width="5.8984375" style="353" customWidth="1"/>
    <col min="4" max="5" width="4.09765625" style="353" customWidth="1"/>
    <col min="6" max="6" width="3.8984375" style="353" customWidth="1"/>
    <col min="7" max="7" width="4.09765625" style="353" customWidth="1"/>
    <col min="8" max="9" width="3.8984375" style="353" customWidth="1"/>
    <col min="10" max="10" width="4.09765625" style="353" customWidth="1"/>
    <col min="11" max="12" width="3.8984375" style="353" customWidth="1"/>
    <col min="13" max="13" width="4.09765625" style="353" customWidth="1"/>
    <col min="14" max="15" width="3.8984375" style="353" customWidth="1"/>
    <col min="16" max="16" width="4.09765625" style="353" customWidth="1"/>
    <col min="17" max="18" width="3.8984375" style="353" customWidth="1"/>
    <col min="19" max="19" width="4.09765625" style="353" customWidth="1"/>
    <col min="20" max="21" width="3.8984375" style="353" customWidth="1"/>
    <col min="22" max="51" width="3.8984375" style="459" customWidth="1"/>
    <col min="52" max="69" width="3.8984375" style="460" customWidth="1"/>
    <col min="70" max="16384" width="9" style="353"/>
  </cols>
  <sheetData>
    <row r="1" spans="1:69" ht="17.399999999999999" x14ac:dyDescent="0.3">
      <c r="A1" s="461" t="str">
        <f>HLOOKUP(Introduction!$G$4,nametranslations,83,FALSE)</f>
        <v>ملخص البيانات من المسوحات والتعدادات الوطنية</v>
      </c>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2"/>
      <c r="BJ1" s="462"/>
      <c r="BK1" s="462"/>
      <c r="BL1" s="462"/>
      <c r="BM1" s="462"/>
      <c r="BN1" s="462"/>
      <c r="BO1" s="462"/>
      <c r="BP1" s="462"/>
      <c r="BQ1" s="462"/>
    </row>
    <row r="2" spans="1:69" ht="15.6" x14ac:dyDescent="0.3">
      <c r="A2" s="463"/>
      <c r="B2" s="463"/>
      <c r="C2" s="463"/>
      <c r="D2" s="464" t="str">
        <f>HLOOKUP(Introduction!$G$4,nametranslations,85,FALSE)</f>
        <v>مياه الشرب (٪)</v>
      </c>
      <c r="E2" s="462"/>
      <c r="F2" s="462"/>
      <c r="G2" s="465"/>
      <c r="H2" s="462"/>
      <c r="I2" s="462"/>
      <c r="J2" s="465"/>
      <c r="K2" s="466"/>
      <c r="L2" s="466"/>
      <c r="M2" s="465"/>
      <c r="N2" s="466"/>
      <c r="O2" s="466"/>
      <c r="P2" s="465"/>
      <c r="Q2" s="466"/>
      <c r="R2" s="466"/>
      <c r="S2" s="465"/>
      <c r="T2" s="466"/>
      <c r="U2" s="466"/>
      <c r="V2" s="467" t="str">
        <f>HLOOKUP(Introduction!$G$4,nametranslations,86,FALSE)</f>
        <v>الصرف الصحي</v>
      </c>
      <c r="W2" s="352"/>
      <c r="X2" s="466"/>
      <c r="Y2" s="466"/>
      <c r="Z2" s="466"/>
      <c r="AA2" s="468"/>
      <c r="AB2" s="466"/>
      <c r="AC2" s="466"/>
      <c r="AD2" s="466"/>
      <c r="AE2" s="466"/>
      <c r="AF2" s="468"/>
      <c r="AG2" s="466"/>
      <c r="AH2" s="466"/>
      <c r="AI2" s="466"/>
      <c r="AJ2" s="466"/>
      <c r="AK2" s="468"/>
      <c r="AL2" s="466"/>
      <c r="AM2" s="466"/>
      <c r="AN2" s="466"/>
      <c r="AO2" s="466"/>
      <c r="AP2" s="468"/>
      <c r="AQ2" s="466"/>
      <c r="AR2" s="466"/>
      <c r="AS2" s="466"/>
      <c r="AT2" s="466"/>
      <c r="AU2" s="468"/>
      <c r="AV2" s="466"/>
      <c r="AW2" s="466"/>
      <c r="AX2" s="466"/>
      <c r="AY2" s="466"/>
      <c r="AZ2" s="469" t="str">
        <f>HLOOKUP(Introduction!$G$4,nametranslations,87,FALSE)</f>
        <v xml:space="preserve">صحة </v>
      </c>
      <c r="BA2" s="470"/>
      <c r="BB2" s="471"/>
      <c r="BC2" s="471"/>
      <c r="BD2" s="472"/>
      <c r="BE2" s="472"/>
      <c r="BF2" s="472"/>
      <c r="BG2" s="472"/>
      <c r="BH2" s="472"/>
      <c r="BI2" s="472"/>
      <c r="BJ2" s="472"/>
      <c r="BK2" s="472"/>
      <c r="BL2" s="472"/>
      <c r="BM2" s="472"/>
      <c r="BN2" s="472"/>
      <c r="BO2" s="472"/>
      <c r="BP2" s="472"/>
      <c r="BQ2" s="472"/>
    </row>
    <row r="3" spans="1:69" ht="13.8" x14ac:dyDescent="0.25">
      <c r="A3" s="473"/>
      <c r="B3" s="462"/>
      <c r="C3" s="462"/>
      <c r="D3" s="462" t="str">
        <f>+Key!$A$24</f>
        <v>Total</v>
      </c>
      <c r="E3" s="462"/>
      <c r="F3" s="462"/>
      <c r="G3" s="462" t="str">
        <f>+Key!$A$26</f>
        <v>Urban</v>
      </c>
      <c r="I3" s="462"/>
      <c r="J3" s="462" t="str">
        <f>+Key!$A$25</f>
        <v>Rural</v>
      </c>
      <c r="L3" s="462"/>
      <c r="M3" s="462" t="str">
        <f>+Key!$A$27</f>
        <v>Pre-primary</v>
      </c>
      <c r="O3" s="462"/>
      <c r="P3" s="462" t="str">
        <f>+Key!$A$28</f>
        <v>Primary</v>
      </c>
      <c r="Q3" s="462"/>
      <c r="R3" s="462"/>
      <c r="S3" s="462" t="str">
        <f>+Key!$A$29</f>
        <v>Secondary</v>
      </c>
      <c r="U3" s="462"/>
      <c r="V3" s="462" t="str">
        <f>+Key!$A$24</f>
        <v>Total</v>
      </c>
      <c r="W3" s="462"/>
      <c r="X3" s="462"/>
      <c r="Y3" s="462" t="str">
        <f>+Key!$A$26</f>
        <v>Urban</v>
      </c>
      <c r="Z3" s="353"/>
      <c r="AA3" s="462"/>
      <c r="AB3" s="462" t="str">
        <f>+Key!$A$25</f>
        <v>Rural</v>
      </c>
      <c r="AC3" s="353"/>
      <c r="AD3" s="462"/>
      <c r="AE3" s="462" t="str">
        <f>+Key!$A$27</f>
        <v>Pre-primary</v>
      </c>
      <c r="AF3" s="353"/>
      <c r="AG3" s="462"/>
      <c r="AH3" s="462" t="str">
        <f>+Key!$A$28</f>
        <v>Primary</v>
      </c>
      <c r="AI3" s="462"/>
      <c r="AJ3" s="462"/>
      <c r="AK3" s="462" t="str">
        <f>+Key!$A$29</f>
        <v>Secondary</v>
      </c>
      <c r="AL3" s="462"/>
      <c r="AM3" s="462"/>
      <c r="AN3" s="462"/>
      <c r="AO3" s="462"/>
      <c r="AP3" s="462" t="s">
        <v>17</v>
      </c>
      <c r="AQ3" s="462"/>
      <c r="AR3" s="462"/>
      <c r="AS3" s="462"/>
      <c r="AT3" s="462"/>
      <c r="AU3" s="462" t="s">
        <v>18</v>
      </c>
      <c r="AV3" s="462"/>
      <c r="AW3" s="462"/>
      <c r="AX3" s="462"/>
      <c r="AY3" s="462"/>
      <c r="AZ3" s="462" t="str">
        <f>+Key!$A$24</f>
        <v>Total</v>
      </c>
      <c r="BA3" s="474"/>
      <c r="BB3" s="462"/>
      <c r="BC3" s="462" t="str">
        <f>+Key!$A$26</f>
        <v>Urban</v>
      </c>
      <c r="BD3" s="353"/>
      <c r="BE3" s="462"/>
      <c r="BF3" s="462" t="str">
        <f>+Key!$A$25</f>
        <v>Rural</v>
      </c>
      <c r="BG3" s="353"/>
      <c r="BH3" s="462"/>
      <c r="BI3" s="462" t="str">
        <f>+Key!$A$27</f>
        <v>Pre-primary</v>
      </c>
      <c r="BJ3" s="353"/>
      <c r="BK3" s="462"/>
      <c r="BL3" s="462" t="str">
        <f>+Key!$A$28</f>
        <v>Primary</v>
      </c>
      <c r="BM3" s="462"/>
      <c r="BN3" s="462"/>
      <c r="BO3" s="462" t="str">
        <f>+Key!$A$29</f>
        <v>Secondary</v>
      </c>
      <c r="BP3" s="352"/>
      <c r="BQ3" s="462"/>
    </row>
    <row r="4" spans="1:69" ht="148.80000000000001" x14ac:dyDescent="0.25">
      <c r="A4" s="475" t="s">
        <v>5</v>
      </c>
      <c r="B4" s="475" t="str">
        <f>HLOOKUP(Introduction!$G$4,nametranslations,88,FALSE)</f>
        <v>نوع</v>
      </c>
      <c r="C4" s="475" t="s">
        <v>4</v>
      </c>
      <c r="D4" s="476" t="s">
        <v>25</v>
      </c>
      <c r="E4" s="477" t="s">
        <v>19</v>
      </c>
      <c r="F4" s="478" t="s">
        <v>107</v>
      </c>
      <c r="G4" s="476" t="s">
        <v>25</v>
      </c>
      <c r="H4" s="477" t="s">
        <v>19</v>
      </c>
      <c r="I4" s="478" t="s">
        <v>107</v>
      </c>
      <c r="J4" s="476" t="s">
        <v>25</v>
      </c>
      <c r="K4" s="477" t="s">
        <v>19</v>
      </c>
      <c r="L4" s="478" t="s">
        <v>107</v>
      </c>
      <c r="M4" s="476" t="s">
        <v>25</v>
      </c>
      <c r="N4" s="477" t="s">
        <v>19</v>
      </c>
      <c r="O4" s="478" t="s">
        <v>107</v>
      </c>
      <c r="P4" s="476" t="s">
        <v>25</v>
      </c>
      <c r="Q4" s="477" t="s">
        <v>19</v>
      </c>
      <c r="R4" s="478" t="s">
        <v>107</v>
      </c>
      <c r="S4" s="476" t="s">
        <v>25</v>
      </c>
      <c r="T4" s="477" t="s">
        <v>19</v>
      </c>
      <c r="U4" s="479" t="s">
        <v>107</v>
      </c>
      <c r="V4" s="480" t="s">
        <v>25</v>
      </c>
      <c r="W4" s="481" t="s">
        <v>19</v>
      </c>
      <c r="X4" s="481" t="s">
        <v>21</v>
      </c>
      <c r="Y4" s="481" t="s">
        <v>28</v>
      </c>
      <c r="Z4" s="482" t="s">
        <v>108</v>
      </c>
      <c r="AA4" s="480" t="s">
        <v>25</v>
      </c>
      <c r="AB4" s="481" t="s">
        <v>19</v>
      </c>
      <c r="AC4" s="481" t="s">
        <v>21</v>
      </c>
      <c r="AD4" s="481" t="s">
        <v>28</v>
      </c>
      <c r="AE4" s="482" t="s">
        <v>108</v>
      </c>
      <c r="AF4" s="480" t="s">
        <v>25</v>
      </c>
      <c r="AG4" s="481" t="s">
        <v>19</v>
      </c>
      <c r="AH4" s="481" t="s">
        <v>21</v>
      </c>
      <c r="AI4" s="481" t="s">
        <v>28</v>
      </c>
      <c r="AJ4" s="482" t="s">
        <v>108</v>
      </c>
      <c r="AK4" s="480" t="s">
        <v>25</v>
      </c>
      <c r="AL4" s="481" t="s">
        <v>19</v>
      </c>
      <c r="AM4" s="481" t="s">
        <v>21</v>
      </c>
      <c r="AN4" s="481" t="s">
        <v>28</v>
      </c>
      <c r="AO4" s="482" t="s">
        <v>108</v>
      </c>
      <c r="AP4" s="480" t="s">
        <v>25</v>
      </c>
      <c r="AQ4" s="481" t="s">
        <v>19</v>
      </c>
      <c r="AR4" s="481" t="s">
        <v>21</v>
      </c>
      <c r="AS4" s="481" t="s">
        <v>28</v>
      </c>
      <c r="AT4" s="482" t="s">
        <v>108</v>
      </c>
      <c r="AU4" s="480" t="s">
        <v>25</v>
      </c>
      <c r="AV4" s="481" t="s">
        <v>19</v>
      </c>
      <c r="AW4" s="481" t="s">
        <v>21</v>
      </c>
      <c r="AX4" s="481" t="s">
        <v>28</v>
      </c>
      <c r="AY4" s="483" t="s">
        <v>108</v>
      </c>
      <c r="AZ4" s="484" t="s">
        <v>25</v>
      </c>
      <c r="BA4" s="485" t="s">
        <v>127</v>
      </c>
      <c r="BB4" s="486" t="s">
        <v>128</v>
      </c>
      <c r="BC4" s="484" t="s">
        <v>25</v>
      </c>
      <c r="BD4" s="485" t="s">
        <v>127</v>
      </c>
      <c r="BE4" s="486" t="s">
        <v>128</v>
      </c>
      <c r="BF4" s="484" t="s">
        <v>25</v>
      </c>
      <c r="BG4" s="485" t="s">
        <v>127</v>
      </c>
      <c r="BH4" s="486" t="s">
        <v>128</v>
      </c>
      <c r="BI4" s="484" t="s">
        <v>25</v>
      </c>
      <c r="BJ4" s="485" t="s">
        <v>127</v>
      </c>
      <c r="BK4" s="486" t="s">
        <v>128</v>
      </c>
      <c r="BL4" s="484" t="s">
        <v>25</v>
      </c>
      <c r="BM4" s="485" t="s">
        <v>127</v>
      </c>
      <c r="BN4" s="486" t="s">
        <v>128</v>
      </c>
      <c r="BO4" s="484" t="s">
        <v>25</v>
      </c>
      <c r="BP4" s="485" t="s">
        <v>127</v>
      </c>
      <c r="BQ4" s="486" t="s">
        <v>128</v>
      </c>
    </row>
    <row r="5" spans="1:69" ht="43.2" hidden="1" x14ac:dyDescent="0.25">
      <c r="A5" s="475" t="s">
        <v>38</v>
      </c>
      <c r="B5" s="475" t="s">
        <v>39</v>
      </c>
      <c r="C5" s="475" t="s">
        <v>40</v>
      </c>
      <c r="D5" s="476" t="s">
        <v>121</v>
      </c>
      <c r="E5" s="477" t="s">
        <v>41</v>
      </c>
      <c r="F5" s="478" t="s">
        <v>154</v>
      </c>
      <c r="G5" s="476" t="s">
        <v>122</v>
      </c>
      <c r="H5" s="477" t="s">
        <v>42</v>
      </c>
      <c r="I5" s="478" t="s">
        <v>155</v>
      </c>
      <c r="J5" s="476" t="s">
        <v>123</v>
      </c>
      <c r="K5" s="477" t="s">
        <v>43</v>
      </c>
      <c r="L5" s="478" t="s">
        <v>156</v>
      </c>
      <c r="M5" s="476" t="s">
        <v>124</v>
      </c>
      <c r="N5" s="477" t="s">
        <v>79</v>
      </c>
      <c r="O5" s="478" t="s">
        <v>157</v>
      </c>
      <c r="P5" s="476" t="s">
        <v>125</v>
      </c>
      <c r="Q5" s="477" t="s">
        <v>80</v>
      </c>
      <c r="R5" s="478" t="s">
        <v>158</v>
      </c>
      <c r="S5" s="476" t="s">
        <v>126</v>
      </c>
      <c r="T5" s="477" t="s">
        <v>81</v>
      </c>
      <c r="U5" s="479" t="s">
        <v>159</v>
      </c>
      <c r="V5" s="480" t="s">
        <v>115</v>
      </c>
      <c r="W5" s="481" t="s">
        <v>44</v>
      </c>
      <c r="X5" s="487" t="s">
        <v>58</v>
      </c>
      <c r="Y5" s="487" t="s">
        <v>59</v>
      </c>
      <c r="Z5" s="482" t="s">
        <v>160</v>
      </c>
      <c r="AA5" s="480" t="s">
        <v>116</v>
      </c>
      <c r="AB5" s="481" t="s">
        <v>45</v>
      </c>
      <c r="AC5" s="487" t="s">
        <v>60</v>
      </c>
      <c r="AD5" s="487" t="s">
        <v>61</v>
      </c>
      <c r="AE5" s="482" t="s">
        <v>161</v>
      </c>
      <c r="AF5" s="480" t="s">
        <v>117</v>
      </c>
      <c r="AG5" s="481" t="s">
        <v>46</v>
      </c>
      <c r="AH5" s="487" t="s">
        <v>62</v>
      </c>
      <c r="AI5" s="487" t="s">
        <v>63</v>
      </c>
      <c r="AJ5" s="482" t="s">
        <v>162</v>
      </c>
      <c r="AK5" s="480" t="s">
        <v>118</v>
      </c>
      <c r="AL5" s="481" t="s">
        <v>64</v>
      </c>
      <c r="AM5" s="487" t="s">
        <v>65</v>
      </c>
      <c r="AN5" s="487" t="s">
        <v>66</v>
      </c>
      <c r="AO5" s="482" t="s">
        <v>163</v>
      </c>
      <c r="AP5" s="480" t="s">
        <v>119</v>
      </c>
      <c r="AQ5" s="481" t="s">
        <v>67</v>
      </c>
      <c r="AR5" s="487" t="s">
        <v>68</v>
      </c>
      <c r="AS5" s="487" t="s">
        <v>69</v>
      </c>
      <c r="AT5" s="482" t="s">
        <v>164</v>
      </c>
      <c r="AU5" s="480" t="s">
        <v>120</v>
      </c>
      <c r="AV5" s="481" t="s">
        <v>70</v>
      </c>
      <c r="AW5" s="487" t="s">
        <v>71</v>
      </c>
      <c r="AX5" s="487" t="s">
        <v>72</v>
      </c>
      <c r="AY5" s="483" t="s">
        <v>165</v>
      </c>
      <c r="AZ5" s="484" t="s">
        <v>73</v>
      </c>
      <c r="BA5" s="485" t="s">
        <v>100</v>
      </c>
      <c r="BB5" s="486" t="s">
        <v>166</v>
      </c>
      <c r="BC5" s="484" t="s">
        <v>78</v>
      </c>
      <c r="BD5" s="485" t="s">
        <v>101</v>
      </c>
      <c r="BE5" s="486" t="s">
        <v>167</v>
      </c>
      <c r="BF5" s="484" t="s">
        <v>77</v>
      </c>
      <c r="BG5" s="485" t="s">
        <v>102</v>
      </c>
      <c r="BH5" s="486" t="s">
        <v>168</v>
      </c>
      <c r="BI5" s="484" t="s">
        <v>76</v>
      </c>
      <c r="BJ5" s="485" t="s">
        <v>103</v>
      </c>
      <c r="BK5" s="486" t="s">
        <v>169</v>
      </c>
      <c r="BL5" s="484" t="s">
        <v>75</v>
      </c>
      <c r="BM5" s="485" t="s">
        <v>104</v>
      </c>
      <c r="BN5" s="486" t="s">
        <v>170</v>
      </c>
      <c r="BO5" s="484" t="s">
        <v>74</v>
      </c>
      <c r="BP5" s="485" t="s">
        <v>105</v>
      </c>
      <c r="BQ5" s="486" t="s">
        <v>171</v>
      </c>
    </row>
    <row r="6" spans="1:69" x14ac:dyDescent="0.25">
      <c r="A6" s="488" t="str">
        <f>+RIGHT('Data Summary'!A6,LEN('Data Summary'!A6)-9)</f>
        <v>UIS</v>
      </c>
      <c r="B6" s="462" t="str">
        <f>+IF(ISTEXT('Data Summary'!B6),'Data Summary'!B6,"")</f>
        <v>آخر</v>
      </c>
      <c r="C6" s="489">
        <f>+VALUE('Data Summary'!C6)</f>
        <v>2017</v>
      </c>
      <c r="D6" s="490">
        <f>+IF(AND(ISNUMBER('Water Data'!D4),'Data Summary'!BS6="Yes"),100-'Water Data'!D4,NA())</f>
        <v>100</v>
      </c>
      <c r="E6" s="490">
        <f>+IF(AND(ISNUMBER('Water Data'!D6),'Data Summary'!BT6="Yes"),'Water Data'!D6,NA())</f>
        <v>100</v>
      </c>
      <c r="F6" s="490">
        <f>+IF(AND(ISNUMBER('Water Data'!D9),'Data Summary'!BU6="Yes"),'Water Data'!D9,NA())</f>
        <v>100</v>
      </c>
      <c r="G6" s="490" t="e">
        <f>+IF(AND(ISNUMBER('Water Data'!E4),'Data Summary'!BV6="Yes"),100-'Water Data'!E4,NA())</f>
        <v>#N/A</v>
      </c>
      <c r="H6" s="490" t="e">
        <f>+IF(AND(ISNUMBER('Water Data'!E6),'Data Summary'!BW6="Yes"),'Water Data'!E6,NA())</f>
        <v>#N/A</v>
      </c>
      <c r="I6" s="490" t="e">
        <f>+IF(AND(ISNUMBER('Water Data'!E9),'Data Summary'!BX6="Yes"),'Water Data'!E9,NA())</f>
        <v>#N/A</v>
      </c>
      <c r="J6" s="490" t="e">
        <f>+IF(AND(ISNUMBER('Water Data'!F4),'Data Summary'!BY6="Yes"),100-'Water Data'!F4,NA())</f>
        <v>#N/A</v>
      </c>
      <c r="K6" s="490" t="e">
        <f>+IF(AND(ISNUMBER('Water Data'!F6),'Data Summary'!BZ6="Yes"),'Water Data'!F6,NA())</f>
        <v>#N/A</v>
      </c>
      <c r="L6" s="490" t="e">
        <f>+IF(AND(ISNUMBER('Water Data'!F9),'Data Summary'!CA6="Yes"),'Water Data'!F9,NA())</f>
        <v>#N/A</v>
      </c>
      <c r="M6" s="490" t="e">
        <f>+IF(AND(ISNUMBER('Water Data'!G4),'Data Summary'!CB6="Yes"),100-'Water Data'!G4,NA())</f>
        <v>#N/A</v>
      </c>
      <c r="N6" s="490" t="e">
        <f>+IF(AND(ISNUMBER('Water Data'!G6),'Data Summary'!CC6="Yes"),'Water Data'!G6,NA())</f>
        <v>#N/A</v>
      </c>
      <c r="O6" s="490" t="e">
        <f>+IF(AND(ISNUMBER('Water Data'!G9),'Data Summary'!CD6="Yes"),'Water Data'!G9,NA())</f>
        <v>#N/A</v>
      </c>
      <c r="P6" s="490">
        <f>+IF(AND(ISNUMBER('Water Data'!H4),'Data Summary'!CE6="Yes"),100-'Water Data'!H4,NA())</f>
        <v>100</v>
      </c>
      <c r="Q6" s="490">
        <f>+IF(AND(ISNUMBER('Water Data'!H6),'Data Summary'!CF6="Yes"),'Water Data'!H6,NA())</f>
        <v>100</v>
      </c>
      <c r="R6" s="490">
        <f>+IF(AND(ISNUMBER('Water Data'!H9),'Data Summary'!CG6="Yes"),'Water Data'!H9,NA())</f>
        <v>100</v>
      </c>
      <c r="S6" s="490">
        <f>+IF(AND(ISNUMBER('Water Data'!I4),'Data Summary'!CH6="Yes"),100-'Water Data'!I4,NA())</f>
        <v>100</v>
      </c>
      <c r="T6" s="490">
        <f>+IF(AND(ISNUMBER('Water Data'!I6),'Data Summary'!CI6="Yes"),'Water Data'!I6,NA())</f>
        <v>100</v>
      </c>
      <c r="U6" s="490">
        <f>+IF(AND(ISNUMBER('Water Data'!I9),'Data Summary'!CJ6="Yes"),'Water Data'!I9,NA())</f>
        <v>100</v>
      </c>
      <c r="V6" s="491">
        <f>+IF(AND(ISNUMBER('Sanitation Data'!D4),'Data Summary'!CK6="Yes"),100-'Sanitation Data'!D4,NA())</f>
        <v>100</v>
      </c>
      <c r="W6" s="491">
        <f>+IF(AND(ISNUMBER('Sanitation Data'!D6),'Data Summary'!CL6="Yes"),'Sanitation Data'!D6,NA())</f>
        <v>100</v>
      </c>
      <c r="X6" s="491" t="e">
        <f>+IF(AND(ISNUMBER('Sanitation Data'!D10),'Data Summary'!CM6="Yes"),'Sanitation Data'!D10,NA())</f>
        <v>#N/A</v>
      </c>
      <c r="Y6" s="491" t="e">
        <f>+IF(AND(ISNUMBER('Sanitation Data'!D11),'Data Summary'!CN6="Yes"),'Sanitation Data'!D11,NA())</f>
        <v>#N/A</v>
      </c>
      <c r="Z6" s="491">
        <f>+IF(AND(ISNUMBER('Sanitation Data'!D12),'Data Summary'!CO6="Yes"),'Sanitation Data'!D12,NA())</f>
        <v>100</v>
      </c>
      <c r="AA6" s="491" t="e">
        <f>+IF(AND(ISNUMBER('Sanitation Data'!E4),'Data Summary'!CP6="Yes"),100-'Sanitation Data'!E4,NA())</f>
        <v>#N/A</v>
      </c>
      <c r="AB6" s="491" t="e">
        <f>+IF(AND(ISNUMBER('Sanitation Data'!E6),'Data Summary'!CQ6="Yes"),'Sanitation Data'!E6,NA())</f>
        <v>#N/A</v>
      </c>
      <c r="AC6" s="491" t="e">
        <f>+IF(AND(ISNUMBER('Sanitation Data'!E10),'Data Summary'!CR6="Yes"),'Sanitation Data'!E10,NA())</f>
        <v>#N/A</v>
      </c>
      <c r="AD6" s="491" t="e">
        <f>+IF(AND(ISNUMBER('Sanitation Data'!E11),'Data Summary'!CS6="Yes"),'Sanitation Data'!E11,NA())</f>
        <v>#N/A</v>
      </c>
      <c r="AE6" s="491" t="e">
        <f>+IF(AND(ISNUMBER('Sanitation Data'!E12),'Data Summary'!CT6="Yes"),'Sanitation Data'!E12,NA())</f>
        <v>#N/A</v>
      </c>
      <c r="AF6" s="491" t="e">
        <f>+IF(AND(ISNUMBER('Sanitation Data'!F4),'Data Summary'!CU6="Yes"),100-'Sanitation Data'!F4,NA())</f>
        <v>#N/A</v>
      </c>
      <c r="AG6" s="491" t="e">
        <f>+IF(AND(ISNUMBER('Sanitation Data'!F6),'Data Summary'!CV6="Yes"),'Sanitation Data'!F6,NA())</f>
        <v>#N/A</v>
      </c>
      <c r="AH6" s="491" t="e">
        <f>+IF(AND(ISNUMBER('Sanitation Data'!F10),'Data Summary'!CW6="Yes"),'Sanitation Data'!F10,NA())</f>
        <v>#N/A</v>
      </c>
      <c r="AI6" s="491" t="e">
        <f>+IF(AND(ISNUMBER('Sanitation Data'!F11),'Data Summary'!CX6="Yes"),'Sanitation Data'!F11,NA())</f>
        <v>#N/A</v>
      </c>
      <c r="AJ6" s="491" t="e">
        <f>+IF(AND(ISNUMBER('Sanitation Data'!F12),'Data Summary'!CY6="Yes"),'Sanitation Data'!F12,NA())</f>
        <v>#N/A</v>
      </c>
      <c r="AK6" s="491" t="e">
        <f>+IF(AND(ISNUMBER('Sanitation Data'!G4),'Data Summary'!CZ6="Yes"),100-'Sanitation Data'!G4,NA())</f>
        <v>#N/A</v>
      </c>
      <c r="AL6" s="491" t="e">
        <f>+IF(AND(ISNUMBER('Sanitation Data'!G6),'Data Summary'!DA6="Yes"),'Sanitation Data'!G6,NA())</f>
        <v>#N/A</v>
      </c>
      <c r="AM6" s="491" t="e">
        <f>+IF(AND(ISNUMBER('Sanitation Data'!G10),'Data Summary'!DB6="Yes"),'Sanitation Data'!G10,NA())</f>
        <v>#N/A</v>
      </c>
      <c r="AN6" s="491" t="e">
        <f>+IF(AND(ISNUMBER('Sanitation Data'!G11),'Data Summary'!DC6="Yes"),'Sanitation Data'!G11,NA())</f>
        <v>#N/A</v>
      </c>
      <c r="AO6" s="491" t="e">
        <f>+IF(AND(ISNUMBER('Sanitation Data'!G12),'Data Summary'!DD6="Yes"),'Sanitation Data'!G12,NA())</f>
        <v>#N/A</v>
      </c>
      <c r="AP6" s="491">
        <f>+IF(AND(ISNUMBER('Sanitation Data'!H4),'Data Summary'!DE6="Yes"),100-'Sanitation Data'!H4,NA())</f>
        <v>100</v>
      </c>
      <c r="AQ6" s="491">
        <f>+IF(AND(ISNUMBER('Sanitation Data'!H6),'Data Summary'!DF6="Yes"),'Sanitation Data'!H6,NA())</f>
        <v>100</v>
      </c>
      <c r="AR6" s="491" t="e">
        <f>+IF(AND(ISNUMBER('Sanitation Data'!H10),'Data Summary'!DG6="Yes"),'Sanitation Data'!H10,NA())</f>
        <v>#N/A</v>
      </c>
      <c r="AS6" s="491" t="e">
        <f>+IF(AND(ISNUMBER('Sanitation Data'!H11),'Data Summary'!DH6="Yes"),'Sanitation Data'!H11,NA())</f>
        <v>#N/A</v>
      </c>
      <c r="AT6" s="491">
        <f>+IF(AND(ISNUMBER('Sanitation Data'!H12),'Data Summary'!DI6="Yes"),'Sanitation Data'!H12,NA())</f>
        <v>100</v>
      </c>
      <c r="AU6" s="491">
        <f>+IF(AND(ISNUMBER('Sanitation Data'!I4),'Data Summary'!DJ6="Yes"),100-'Sanitation Data'!I4,NA())</f>
        <v>100</v>
      </c>
      <c r="AV6" s="491">
        <f>+IF(AND(ISNUMBER('Sanitation Data'!I6),'Data Summary'!DK6="Yes"),'Sanitation Data'!I6,NA())</f>
        <v>100</v>
      </c>
      <c r="AW6" s="491" t="e">
        <f>+IF(AND(ISNUMBER('Sanitation Data'!I10),'Data Summary'!DL6="Yes"),'Sanitation Data'!I10,NA())</f>
        <v>#N/A</v>
      </c>
      <c r="AX6" s="491" t="e">
        <f>+IF(AND(ISNUMBER('Sanitation Data'!I11),'Data Summary'!DM6="Yes"),'Sanitation Data'!I11,NA())</f>
        <v>#N/A</v>
      </c>
      <c r="AY6" s="491">
        <f>+IF(AND(ISNUMBER('Sanitation Data'!I12),'Data Summary'!DN6="Yes"),'Sanitation Data'!I12,NA())</f>
        <v>100</v>
      </c>
      <c r="AZ6" s="492">
        <f>+IF(AND(ISNUMBER('Hygiene Data'!D5),'Data Summary'!DO6="Yes"),'Hygiene Data'!D5,NA())</f>
        <v>100</v>
      </c>
      <c r="BA6" s="492">
        <f>+IF(AND(ISNUMBER('Hygiene Data'!D7),'Data Summary'!DP6="Yes"),'Hygiene Data'!D7,NA())</f>
        <v>100</v>
      </c>
      <c r="BB6" s="492">
        <f>+IF(AND(ISNUMBER('Hygiene Data'!D9),'Data Summary'!DQ6="Yes"),'Hygiene Data'!D9,NA())</f>
        <v>100</v>
      </c>
      <c r="BC6" s="492" t="e">
        <f>+IF(AND(ISNUMBER('Hygiene Data'!E5),'Data Summary'!DR6="Yes"),'Hygiene Data'!E5,NA())</f>
        <v>#N/A</v>
      </c>
      <c r="BD6" s="492" t="e">
        <f>+IF(AND(ISNUMBER('Hygiene Data'!E7),'Data Summary'!DS6="Yes"),'Hygiene Data'!E7,NA())</f>
        <v>#N/A</v>
      </c>
      <c r="BE6" s="492" t="e">
        <f>+IF(AND(ISNUMBER('Hygiene Data'!E9),'Data Summary'!DT6="Yes"),'Hygiene Data'!E9,NA())</f>
        <v>#N/A</v>
      </c>
      <c r="BF6" s="492" t="e">
        <f>+IF(AND(ISNUMBER('Hygiene Data'!F5),'Data Summary'!DU6="Yes"),'Hygiene Data'!F5,NA())</f>
        <v>#N/A</v>
      </c>
      <c r="BG6" s="492" t="e">
        <f>+IF(AND(ISNUMBER('Hygiene Data'!F7),'Data Summary'!DV6="Yes"),'Hygiene Data'!F7,NA())</f>
        <v>#N/A</v>
      </c>
      <c r="BH6" s="492" t="e">
        <f>+IF(AND(ISNUMBER('Hygiene Data'!F9),'Data Summary'!DW6="Yes"),'Hygiene Data'!F9,NA())</f>
        <v>#N/A</v>
      </c>
      <c r="BI6" s="492" t="e">
        <f>+IF(AND(ISNUMBER('Hygiene Data'!G5),'Data Summary'!DX6="Yes"),'Hygiene Data'!G5,NA())</f>
        <v>#N/A</v>
      </c>
      <c r="BJ6" s="492" t="e">
        <f>+IF(AND(ISNUMBER('Hygiene Data'!G7),'Data Summary'!DY6="Yes"),'Hygiene Data'!G7,NA())</f>
        <v>#N/A</v>
      </c>
      <c r="BK6" s="492" t="e">
        <f>+IF(AND(ISNUMBER('Hygiene Data'!G9),'Data Summary'!DZ6="Yes"),'Hygiene Data'!G9,NA())</f>
        <v>#N/A</v>
      </c>
      <c r="BL6" s="492">
        <f>+IF(AND(ISNUMBER('Hygiene Data'!H5),'Data Summary'!EA6="Yes"),'Hygiene Data'!H5,NA())</f>
        <v>100</v>
      </c>
      <c r="BM6" s="492">
        <f>+IF(AND(ISNUMBER('Hygiene Data'!H7),'Data Summary'!EB6="Yes"),'Hygiene Data'!H7,NA())</f>
        <v>100</v>
      </c>
      <c r="BN6" s="492">
        <f>+IF(AND(ISNUMBER('Hygiene Data'!H9),'Data Summary'!EC6="Yes"),'Hygiene Data'!H9,NA())</f>
        <v>100</v>
      </c>
      <c r="BO6" s="492">
        <f>+IF(AND(ISNUMBER('Hygiene Data'!I5),'Data Summary'!ED6="Yes"),'Hygiene Data'!I5,NA())</f>
        <v>100</v>
      </c>
      <c r="BP6" s="492">
        <f>+IF(AND(ISNUMBER('Hygiene Data'!I7),'Data Summary'!EE6="Yes"),'Hygiene Data'!I7,NA())</f>
        <v>100</v>
      </c>
      <c r="BQ6" s="492">
        <f>+IF(AND(ISNUMBER('Hygiene Data'!I9),'Data Summary'!EF6="Yes"),'Hygiene Data'!I9,NA())</f>
        <v>100</v>
      </c>
    </row>
    <row r="7" spans="1:69" x14ac:dyDescent="0.25">
      <c r="A7" s="488" t="str">
        <f ca="1">+RIGHT('Data Summary'!A7,LEN('Data Summary'!A7)-9)</f>
        <v>UIS</v>
      </c>
      <c r="B7" s="462" t="str">
        <f ca="1">+IF(ISTEXT('Data Summary'!B7),'Data Summary'!B7,"")</f>
        <v>آخر</v>
      </c>
      <c r="C7" s="489">
        <f ca="1">+VALUE('Data Summary'!C7)</f>
        <v>2019</v>
      </c>
      <c r="D7" s="490">
        <f ca="1">+IF(AND(ISNUMBER(OFFSET('Water Data'!$D$4,0,10*ROW('Water Data'!D1))),'Data Summary'!BS7="Yes"),100-OFFSET('Water Data'!$D$4,0,10*ROW('Water Data'!D1)),NA())</f>
        <v>100</v>
      </c>
      <c r="E7" s="490">
        <f ca="1">+IF(AND(ISNUMBER(OFFSET('Water Data'!$D$6,0,10*ROW('Water Data'!D1))),'Data Summary'!BT7="Yes"),OFFSET('Water Data'!$D$6,0,10*ROW('Water Data'!D1)),NA())</f>
        <v>100</v>
      </c>
      <c r="F7" s="490">
        <f ca="1">+IF(AND(ISNUMBER(OFFSET('Water Data'!$D$9,0,10*ROW('Water Data'!D1))),'Data Summary'!BU7="Yes"),OFFSET('Water Data'!$D$9,0,10*ROW('Water Data'!D1)),NA())</f>
        <v>100</v>
      </c>
      <c r="G7" s="490" t="e">
        <f ca="1">+IF(AND(ISNUMBER(OFFSET('Water Data'!$E$4,0,10*ROW('Water Data'!E1))),'Data Summary'!BV7="Yes"),100-OFFSET('Water Data'!$E$4,0,10*ROW('Water Data'!E1)),NA())</f>
        <v>#N/A</v>
      </c>
      <c r="H7" s="490" t="e">
        <f ca="1">+IF(AND(ISNUMBER(OFFSET('Water Data'!$E$6,0,10*ROW('Water Data'!E1))),'Data Summary'!BW7="Yes"),OFFSET('Water Data'!$E$6,0,10*ROW('Water Data'!E1)),NA())</f>
        <v>#N/A</v>
      </c>
      <c r="I7" s="490" t="e">
        <f ca="1">+IF(AND(ISNUMBER(OFFSET('Water Data'!$E$9,0,10*ROW('Water Data'!E1))),'Data Summary'!BX7="Yes"),OFFSET('Water Data'!$E$9,0,10*ROW('Water Data'!E1)),NA())</f>
        <v>#N/A</v>
      </c>
      <c r="J7" s="490" t="e">
        <f ca="1">+IF(AND(ISNUMBER(OFFSET('Water Data'!$F$4,0,10*ROW('Water Data'!F1))),'Data Summary'!BY7="Yes"),100-OFFSET('Water Data'!$F$4,0,10*ROW('Water Data'!F1)),NA())</f>
        <v>#N/A</v>
      </c>
      <c r="K7" s="490" t="e">
        <f ca="1">+IF(AND(ISNUMBER(OFFSET('Water Data'!$F$6,0,10*ROW('Water Data'!F1))),'Data Summary'!BZ7="Yes"),OFFSET('Water Data'!$F$6,0,10*ROW('Water Data'!F1)),NA())</f>
        <v>#N/A</v>
      </c>
      <c r="L7" s="490" t="e">
        <f ca="1">+IF(AND(ISNUMBER(OFFSET('Water Data'!$F$9,0,10*ROW('Water Data'!F1))),'Data Summary'!CA7="Yes"),OFFSET('Water Data'!$F$9,0,10*ROW('Water Data'!F1)),NA())</f>
        <v>#N/A</v>
      </c>
      <c r="M7" s="490" t="e">
        <f ca="1">+IF(AND(ISNUMBER(OFFSET('Water Data'!$G$4,0,10*ROW('Water Data'!G1))),'Data Summary'!CB7="Yes"),100-OFFSET('Water Data'!$G$4,0,10*ROW('Water Data'!G1)),NA())</f>
        <v>#N/A</v>
      </c>
      <c r="N7" s="490" t="e">
        <f ca="1">+IF(AND(ISNUMBER(OFFSET('Water Data'!$G$6,0,10*ROW('Water Data'!G1))),'Data Summary'!CC7="Yes"),OFFSET('Water Data'!$G$6,0,10*ROW('Water Data'!G1)),NA())</f>
        <v>#N/A</v>
      </c>
      <c r="O7" s="490" t="e">
        <f ca="1">+IF(AND(ISNUMBER(OFFSET('Water Data'!$G$9,0,10*ROW('Water Data'!G1))),'Data Summary'!CD7="Yes"),OFFSET('Water Data'!$G$9,0,10*ROW('Water Data'!G1)),NA())</f>
        <v>#N/A</v>
      </c>
      <c r="P7" s="490">
        <f ca="1">+IF(AND(ISNUMBER(OFFSET('Water Data'!$H$4,0,10*ROW('Water Data'!H1))),'Data Summary'!CE7="Yes"),100-OFFSET('Water Data'!$H$4,0,10*ROW('Water Data'!H1)),NA())</f>
        <v>100</v>
      </c>
      <c r="Q7" s="490">
        <f ca="1">+IF(AND(ISNUMBER(OFFSET('Water Data'!$H$6,0,10*ROW('Water Data'!H1))),'Data Summary'!CF7="Yes"),OFFSET('Water Data'!$H$6,0,10*ROW('Water Data'!H1)),NA())</f>
        <v>100</v>
      </c>
      <c r="R7" s="490">
        <f ca="1">+IF(AND(ISNUMBER(OFFSET('Water Data'!$H$9,0,10*ROW('Water Data'!H1))),'Data Summary'!CG7="Yes"),OFFSET('Water Data'!$H$9,0,10*ROW('Water Data'!H1)),NA())</f>
        <v>100</v>
      </c>
      <c r="S7" s="490">
        <f ca="1">+IF(AND(ISNUMBER(OFFSET('Water Data'!$I$4,0,10*ROW('Water Data'!I1))),'Data Summary'!CH7="Yes"),100-OFFSET('Water Data'!$I$4,0,10*ROW('Water Data'!I1)),NA())</f>
        <v>100</v>
      </c>
      <c r="T7" s="490">
        <f ca="1">+IF(AND(ISNUMBER(OFFSET('Water Data'!$I$6,0,10*ROW('Water Data'!I1))),'Data Summary'!CI7="Yes"),OFFSET('Water Data'!$I$6,0,10*ROW('Water Data'!I1)),NA())</f>
        <v>100</v>
      </c>
      <c r="U7" s="490">
        <f ca="1">+IF(AND(ISNUMBER(OFFSET('Water Data'!$I$9,0,10*ROW('Water Data'!I1))),'Data Summary'!CJ7="Yes"),OFFSET('Water Data'!$I$9,0,10*ROW('Water Data'!I1)),NA())</f>
        <v>100</v>
      </c>
      <c r="V7" s="491">
        <f ca="1">+IF(AND(ISNUMBER(OFFSET('Sanitation Data'!$D$4,0,10*ROW('Sanitation Data'!D1))),'Data Summary'!CK7="Yes"),100-OFFSET('Sanitation Data'!$D$4,0,10*ROW('Sanitation Data'!D1)),NA())</f>
        <v>100</v>
      </c>
      <c r="W7" s="491">
        <f ca="1">+IF(AND(ISNUMBER(OFFSET('Sanitation Data'!$D$6,0,10*ROW('Sanitation Data'!D1))),'Data Summary'!CL7="Yes"),OFFSET('Sanitation Data'!$D$6,0,10*ROW('Sanitation Data'!D1)),NA())</f>
        <v>100</v>
      </c>
      <c r="X7" s="491" t="e">
        <f ca="1">+IF(AND(ISNUMBER(OFFSET('Sanitation Data'!$D$10,0,10*ROW('Sanitation Data'!D1))),'Data Summary'!CM7="Yes"),OFFSET('Sanitation Data'!$D$10,0,10*ROW('Sanitation Data'!D1)),NA())</f>
        <v>#N/A</v>
      </c>
      <c r="Y7" s="491" t="e">
        <f ca="1">+IF(AND(ISNUMBER(OFFSET('Sanitation Data'!$D$11,0,10*ROW('Sanitation Data'!D1))),'Data Summary'!CN7="Yes"),OFFSET('Sanitation Data'!$D$11,0,10*ROW('Sanitation Data'!D1)),NA())</f>
        <v>#N/A</v>
      </c>
      <c r="Z7" s="491">
        <f ca="1">+IF(AND(ISNUMBER(OFFSET('Sanitation Data'!$D$12,0,10*ROW('Sanitation Data'!D1))),'Data Summary'!CO7="Yes"),OFFSET('Sanitation Data'!$D$12,0,10*ROW('Sanitation Data'!D1)),NA())</f>
        <v>100</v>
      </c>
      <c r="AA7" s="491" t="e">
        <f ca="1">+IF(AND(ISNUMBER(OFFSET('Sanitation Data'!$E$4,0,10*ROW('Sanitation Data'!E1))),'Data Summary'!CP7="Yes"),100-OFFSET('Sanitation Data'!$E$4,0,10*ROW('Sanitation Data'!E1)),NA())</f>
        <v>#N/A</v>
      </c>
      <c r="AB7" s="491" t="e">
        <f ca="1">+IF(AND(ISNUMBER(OFFSET('Sanitation Data'!$E$6,0,10*ROW('Sanitation Data'!E1))),'Data Summary'!CQ7="Yes"),OFFSET('Sanitation Data'!$E$6,0,10*ROW('Sanitation Data'!E1)),NA())</f>
        <v>#N/A</v>
      </c>
      <c r="AC7" s="491" t="e">
        <f ca="1">+IF(AND(ISNUMBER(OFFSET('Sanitation Data'!$E$10,0,10*ROW('Sanitation Data'!E1))),'Data Summary'!CR7="Yes"),OFFSET('Sanitation Data'!$E$10,0,10*ROW('Sanitation Data'!E1)),NA())</f>
        <v>#N/A</v>
      </c>
      <c r="AD7" s="491" t="e">
        <f ca="1">+IF(AND(ISNUMBER(OFFSET('Sanitation Data'!$E$11,0,10*ROW('Sanitation Data'!E1))),'Data Summary'!CS7="Yes"),OFFSET('Sanitation Data'!$E$11,0,10*ROW('Sanitation Data'!E1)),NA())</f>
        <v>#N/A</v>
      </c>
      <c r="AE7" s="491" t="e">
        <f ca="1">+IF(AND(ISNUMBER(OFFSET('Sanitation Data'!$E$12,0,10*ROW('Sanitation Data'!E1))),'Data Summary'!CT7="Yes"),OFFSET('Sanitation Data'!$E$12,0,10*ROW('Sanitation Data'!E1)),NA())</f>
        <v>#N/A</v>
      </c>
      <c r="AF7" s="491" t="e">
        <f ca="1">+IF(AND(ISNUMBER(OFFSET('Sanitation Data'!$F$4,0,10*ROW('Sanitation Data'!F1))),'Data Summary'!CU7="Yes"),100-OFFSET('Sanitation Data'!$F$4,0,10*ROW('Sanitation Data'!F1)),NA())</f>
        <v>#N/A</v>
      </c>
      <c r="AG7" s="491" t="e">
        <f ca="1">+IF(AND(ISNUMBER(OFFSET('Sanitation Data'!$F$6,0,10*ROW('Sanitation Data'!F1))),'Data Summary'!CV7="Yes"),OFFSET('Sanitation Data'!$F$6,0,10*ROW('Sanitation Data'!F1)),NA())</f>
        <v>#N/A</v>
      </c>
      <c r="AH7" s="491" t="e">
        <f ca="1">+IF(AND(ISNUMBER(OFFSET('Sanitation Data'!$F$10,0,10*ROW('Sanitation Data'!F1))),'Data Summary'!CW7="Yes"),OFFSET('Sanitation Data'!$F$10,0,10*ROW('Sanitation Data'!F1)),NA())</f>
        <v>#N/A</v>
      </c>
      <c r="AI7" s="491" t="e">
        <f ca="1">+IF(AND(ISNUMBER(OFFSET('Sanitation Data'!$F$11,0,10*ROW('Sanitation Data'!F1))),'Data Summary'!CX7="Yes"),OFFSET('Sanitation Data'!$F$11,0,10*ROW('Sanitation Data'!F1)),NA())</f>
        <v>#N/A</v>
      </c>
      <c r="AJ7" s="491" t="e">
        <f ca="1">+IF(AND(ISNUMBER(OFFSET('Sanitation Data'!$F$12,0,10*ROW('Sanitation Data'!F1))),'Data Summary'!CY7="Yes"),OFFSET('Sanitation Data'!$F$12,0,10*ROW('Sanitation Data'!F1)),NA())</f>
        <v>#N/A</v>
      </c>
      <c r="AK7" s="491" t="e">
        <f ca="1">+IF(AND(ISNUMBER(OFFSET('Sanitation Data'!$G$4,0,10*ROW('Sanitation Data'!G1))),'Data Summary'!CZ7="Yes"),100-OFFSET('Sanitation Data'!$G$4,0,10*ROW('Sanitation Data'!G1)),NA())</f>
        <v>#N/A</v>
      </c>
      <c r="AL7" s="491" t="e">
        <f ca="1">+IF(AND(ISNUMBER(OFFSET('Sanitation Data'!$G$6,0,10*ROW('Sanitation Data'!G1))),'Data Summary'!DA7="Yes"),OFFSET('Sanitation Data'!$G$6,0,10*ROW('Sanitation Data'!G1)),NA())</f>
        <v>#N/A</v>
      </c>
      <c r="AM7" s="491" t="e">
        <f ca="1">+IF(AND(ISNUMBER(OFFSET('Sanitation Data'!$G$10,0,10*ROW('Sanitation Data'!G1))),'Data Summary'!DB7="Yes"),OFFSET('Sanitation Data'!$G$10,0,10*ROW('Sanitation Data'!G1)),NA())</f>
        <v>#N/A</v>
      </c>
      <c r="AN7" s="491" t="e">
        <f ca="1">+IF(AND(ISNUMBER(OFFSET('Sanitation Data'!$G$11,0,10*ROW('Sanitation Data'!G1))),'Data Summary'!DC7="Yes"),OFFSET('Sanitation Data'!$G$11,0,10*ROW('Sanitation Data'!G1)),NA())</f>
        <v>#N/A</v>
      </c>
      <c r="AO7" s="491" t="e">
        <f ca="1">+IF(AND(ISNUMBER(OFFSET('Sanitation Data'!$G$12,0,10*ROW('Sanitation Data'!G1))),'Data Summary'!DD7="Yes"),OFFSET('Sanitation Data'!$G$12,0,10*ROW('Sanitation Data'!G1)),NA())</f>
        <v>#N/A</v>
      </c>
      <c r="AP7" s="491">
        <f ca="1">+IF(AND(ISNUMBER(OFFSET('Sanitation Data'!$H$4,0,10*ROW('Sanitation Data'!H1))),'Data Summary'!DE7="Yes"),100-OFFSET('Sanitation Data'!$H$4,0,10*ROW('Sanitation Data'!H1)),NA())</f>
        <v>100</v>
      </c>
      <c r="AQ7" s="491">
        <f ca="1">+IF(AND(ISNUMBER(OFFSET('Sanitation Data'!$H$6,0,10*ROW('Sanitation Data'!H1))),'Data Summary'!DF7="Yes"),OFFSET('Sanitation Data'!$H$6,0,10*ROW('Sanitation Data'!H1)),NA())</f>
        <v>100</v>
      </c>
      <c r="AR7" s="491" t="e">
        <f ca="1">+IF(AND(ISNUMBER(OFFSET('Sanitation Data'!$H$10,0,10*ROW('Sanitation Data'!H1))),'Data Summary'!DG7="Yes"),OFFSET('Sanitation Data'!$H$10,0,10*ROW('Sanitation Data'!H1)),NA())</f>
        <v>#N/A</v>
      </c>
      <c r="AS7" s="491" t="e">
        <f ca="1">+IF(AND(ISNUMBER(OFFSET('Sanitation Data'!$H$11,0,10*ROW('Sanitation Data'!H1))),'Data Summary'!DH7="Yes"),OFFSET('Sanitation Data'!$H$11,0,10*ROW('Sanitation Data'!H1)),NA())</f>
        <v>#N/A</v>
      </c>
      <c r="AT7" s="491">
        <f ca="1">+IF(AND(ISNUMBER(OFFSET('Sanitation Data'!$H$12,0,10*ROW('Sanitation Data'!H1))),'Data Summary'!DI7="Yes"),OFFSET('Sanitation Data'!$H$12,0,10*ROW('Sanitation Data'!H1)),NA())</f>
        <v>100</v>
      </c>
      <c r="AU7" s="491">
        <f ca="1">+IF(AND(ISNUMBER(OFFSET('Sanitation Data'!$I$4,0,10*ROW('Sanitation Data'!I1))),'Data Summary'!DJ7="Yes"),100-OFFSET('Sanitation Data'!$I$4,0,10*ROW('Sanitation Data'!I1)),NA())</f>
        <v>100</v>
      </c>
      <c r="AV7" s="491">
        <f ca="1">+IF(AND(ISNUMBER(OFFSET('Sanitation Data'!$I$6,0,10*ROW('Sanitation Data'!I1))),'Data Summary'!DK7="Yes"),OFFSET('Sanitation Data'!$I$6,0,10*ROW('Sanitation Data'!I1)),NA())</f>
        <v>100</v>
      </c>
      <c r="AW7" s="491" t="e">
        <f ca="1">+IF(AND(ISNUMBER(OFFSET('Sanitation Data'!$I$10,0,10*ROW('Sanitation Data'!I1))),'Data Summary'!DL7="Yes"),OFFSET('Sanitation Data'!$I$10,0,10*ROW('Sanitation Data'!I1)),NA())</f>
        <v>#N/A</v>
      </c>
      <c r="AX7" s="491" t="e">
        <f ca="1">+IF(AND(ISNUMBER(OFFSET('Sanitation Data'!$I$11,0,10*ROW('Sanitation Data'!I1))),'Data Summary'!DM7="Yes"),OFFSET('Sanitation Data'!$I$11,0,10*ROW('Sanitation Data'!I1)),NA())</f>
        <v>#N/A</v>
      </c>
      <c r="AY7" s="491">
        <f ca="1">+IF(AND(ISNUMBER(OFFSET('Sanitation Data'!$I$12,0,10*ROW('Sanitation Data'!I1))),'Data Summary'!DN7="Yes"),OFFSET('Sanitation Data'!$I$12,0,10*ROW('Sanitation Data'!I1)),NA())</f>
        <v>100</v>
      </c>
      <c r="AZ7" s="492">
        <f ca="1">+IF(AND(ISNUMBER(OFFSET('Hygiene Data'!$D$5,0,10*ROW('Hygiene Data'!D1))),'Data Summary'!DO7="Yes"),OFFSET('Hygiene Data'!$D$5,0,10*ROW('Hygiene Data'!D1)),NA())</f>
        <v>100</v>
      </c>
      <c r="BA7" s="492">
        <f ca="1">+IF(AND(ISNUMBER(OFFSET('Hygiene Data'!$D$7,0,10*ROW('Hygiene Data'!D1))),'Data Summary'!DP7="Yes"),OFFSET('Hygiene Data'!$D$7,0,10*ROW('Hygiene Data'!D1)),NA())</f>
        <v>100</v>
      </c>
      <c r="BB7" s="492">
        <f ca="1">+IF(AND(ISNUMBER(OFFSET('Hygiene Data'!$D$9,0,10*ROW('Hygiene Data'!D1))),'Data Summary'!DQ7="Yes"),OFFSET('Hygiene Data'!$D$9,0,10*ROW('Hygiene Data'!D1)),NA())</f>
        <v>100</v>
      </c>
      <c r="BC7" s="492" t="e">
        <f ca="1">+IF(AND(ISNUMBER(OFFSET('Hygiene Data'!$E$5,0,10*ROW('Hygiene Data'!E1))),'Data Summary'!DR7="Yes"),OFFSET('Hygiene Data'!$E$5,0,10*ROW('Hygiene Data'!E1)),NA())</f>
        <v>#N/A</v>
      </c>
      <c r="BD7" s="492" t="e">
        <f ca="1">+IF(AND(ISNUMBER(OFFSET('Hygiene Data'!$E$7,0,10*ROW('Hygiene Data'!E1))),'Data Summary'!DS7="Yes"),OFFSET('Hygiene Data'!$E$7,0,10*ROW('Hygiene Data'!E1)),NA())</f>
        <v>#N/A</v>
      </c>
      <c r="BE7" s="492" t="e">
        <f ca="1">+IF(AND(ISNUMBER(OFFSET('Hygiene Data'!$E$9,0,10*ROW('Hygiene Data'!E1))),'Data Summary'!DT7="Yes"),OFFSET('Hygiene Data'!$E$9,0,10*ROW('Hygiene Data'!E1)),NA())</f>
        <v>#N/A</v>
      </c>
      <c r="BF7" s="492" t="e">
        <f ca="1">+IF(AND(ISNUMBER(OFFSET('Hygiene Data'!$F$5,0,10*ROW('Hygiene Data'!F1))),'Data Summary'!DU7="Yes"),OFFSET('Hygiene Data'!$F$5,0,10*ROW('Hygiene Data'!F1)),NA())</f>
        <v>#N/A</v>
      </c>
      <c r="BG7" s="492" t="e">
        <f ca="1">+IF(AND(ISNUMBER(OFFSET('Hygiene Data'!$F$7,0,10*ROW('Hygiene Data'!F1))),'Data Summary'!DV7="Yes"),OFFSET('Hygiene Data'!$F$7,0,10*ROW('Hygiene Data'!F1)),NA())</f>
        <v>#N/A</v>
      </c>
      <c r="BH7" s="492" t="e">
        <f ca="1">+IF(AND(ISNUMBER(OFFSET('Hygiene Data'!$F$9,0,10*ROW('Hygiene Data'!F1))),'Data Summary'!DW7="Yes"),OFFSET('Hygiene Data'!$F$9,0,10*ROW('Hygiene Data'!F1)),NA())</f>
        <v>#N/A</v>
      </c>
      <c r="BI7" s="492" t="e">
        <f ca="1">+IF(AND(ISNUMBER(OFFSET('Hygiene Data'!$G$5,0,10*ROW('Hygiene Data'!G1))),'Data Summary'!DX7="Yes"),OFFSET('Hygiene Data'!$G$5,0,10*ROW('Hygiene Data'!G1)),NA())</f>
        <v>#N/A</v>
      </c>
      <c r="BJ7" s="492" t="e">
        <f ca="1">+IF(AND(ISNUMBER(OFFSET('Hygiene Data'!$G$7,0,10*ROW('Hygiene Data'!G1))),'Data Summary'!DY7="Yes"),OFFSET('Hygiene Data'!$G$7,0,10*ROW('Hygiene Data'!G1)),NA())</f>
        <v>#N/A</v>
      </c>
      <c r="BK7" s="492" t="e">
        <f ca="1">+IF(AND(ISNUMBER(OFFSET('Hygiene Data'!$G$9,0,10*ROW('Hygiene Data'!G1))),'Data Summary'!DZ7="Yes"),OFFSET('Hygiene Data'!$G$9,0,10*ROW('Hygiene Data'!G1)),NA())</f>
        <v>#N/A</v>
      </c>
      <c r="BL7" s="492">
        <f ca="1">+IF(AND(ISNUMBER(OFFSET('Hygiene Data'!$H$5,0,10*ROW('Hygiene Data'!H1))),'Data Summary'!EA7="Yes"),OFFSET('Hygiene Data'!$H$5,0,10*ROW('Hygiene Data'!H1)),NA())</f>
        <v>100</v>
      </c>
      <c r="BM7" s="492">
        <f ca="1">+IF(AND(ISNUMBER(OFFSET('Hygiene Data'!$H$7,0,10*ROW('Hygiene Data'!H1))),'Data Summary'!EB7="Yes"),OFFSET('Hygiene Data'!$H$7,0,10*ROW('Hygiene Data'!H1)),NA())</f>
        <v>100</v>
      </c>
      <c r="BN7" s="492">
        <f ca="1">+IF(AND(ISNUMBER(OFFSET('Hygiene Data'!$H$9,0,10*ROW('Hygiene Data'!H1))),'Data Summary'!EC7="Yes"),OFFSET('Hygiene Data'!$H$9,0,10*ROW('Hygiene Data'!H1)),NA())</f>
        <v>100</v>
      </c>
      <c r="BO7" s="492">
        <f ca="1">+IF(AND(ISNUMBER(OFFSET('Hygiene Data'!$I$5,0,10*ROW('Hygiene Data'!I1))),'Data Summary'!ED7="Yes"),OFFSET('Hygiene Data'!$I$5,0,10*ROW('Hygiene Data'!I1)),NA())</f>
        <v>100</v>
      </c>
      <c r="BP7" s="492">
        <f ca="1">+IF(AND(ISNUMBER(OFFSET('Hygiene Data'!$I$7,0,10*ROW('Hygiene Data'!I1))),'Data Summary'!EE7="Yes"),OFFSET('Hygiene Data'!$I$7,0,10*ROW('Hygiene Data'!I1)),NA())</f>
        <v>100</v>
      </c>
      <c r="BQ7" s="492">
        <f ca="1">+IF(AND(ISNUMBER(OFFSET('Hygiene Data'!$I$9,0,10*ROW('Hygiene Data'!I1))),'Data Summary'!EF7="Yes"),OFFSET('Hygiene Data'!$I$9,0,10*ROW('Hygiene Data'!I1)),NA())</f>
        <v>100</v>
      </c>
    </row>
    <row r="8" spans="1:69" x14ac:dyDescent="0.25">
      <c r="A8" s="488" t="str">
        <f ca="1">+RIGHT('Data Summary'!A8,LEN('Data Summary'!A8)-9)</f>
        <v>UIS</v>
      </c>
      <c r="B8" s="462" t="str">
        <f ca="1">+IF(ISTEXT('Data Summary'!B8),'Data Summary'!B8,"")</f>
        <v>آخر</v>
      </c>
      <c r="C8" s="489">
        <f ca="1">+VALUE('Data Summary'!C8)</f>
        <v>2020</v>
      </c>
      <c r="D8" s="490">
        <f ca="1">+IF(AND(ISNUMBER(OFFSET('Water Data'!$D$4,0,10*ROW('Water Data'!D2))),'Data Summary'!BS8="Yes"),100-OFFSET('Water Data'!$D$4,0,10*ROW('Water Data'!D2)),NA())</f>
        <v>100</v>
      </c>
      <c r="E8" s="490">
        <f ca="1">+IF(AND(ISNUMBER(OFFSET('Water Data'!$D$6,0,10*ROW('Water Data'!D2))),'Data Summary'!BT8="Yes"),OFFSET('Water Data'!$D$6,0,10*ROW('Water Data'!D2)),NA())</f>
        <v>100</v>
      </c>
      <c r="F8" s="490">
        <f ca="1">+IF(AND(ISNUMBER(OFFSET('Water Data'!$D$9,0,10*ROW('Water Data'!D2))),'Data Summary'!BU8="Yes"),OFFSET('Water Data'!$D$9,0,10*ROW('Water Data'!D2)),NA())</f>
        <v>100</v>
      </c>
      <c r="G8" s="490" t="e">
        <f ca="1">+IF(AND(ISNUMBER(OFFSET('Water Data'!$E$4,0,10*ROW('Water Data'!E2))),'Data Summary'!BV8="Yes"),100-OFFSET('Water Data'!$E$4,0,10*ROW('Water Data'!E2)),NA())</f>
        <v>#N/A</v>
      </c>
      <c r="H8" s="490" t="e">
        <f ca="1">+IF(AND(ISNUMBER(OFFSET('Water Data'!$E$6,0,10*ROW('Water Data'!E2))),'Data Summary'!BW8="Yes"),OFFSET('Water Data'!$E$6,0,10*ROW('Water Data'!E2)),NA())</f>
        <v>#N/A</v>
      </c>
      <c r="I8" s="490" t="e">
        <f ca="1">+IF(AND(ISNUMBER(OFFSET('Water Data'!$E$9,0,10*ROW('Water Data'!E2))),'Data Summary'!BX8="Yes"),OFFSET('Water Data'!$E$9,0,10*ROW('Water Data'!E2)),NA())</f>
        <v>#N/A</v>
      </c>
      <c r="J8" s="490" t="e">
        <f ca="1">+IF(AND(ISNUMBER(OFFSET('Water Data'!$F$4,0,10*ROW('Water Data'!F2))),'Data Summary'!BY8="Yes"),100-OFFSET('Water Data'!$F$4,0,10*ROW('Water Data'!F2)),NA())</f>
        <v>#N/A</v>
      </c>
      <c r="K8" s="490" t="e">
        <f ca="1">+IF(AND(ISNUMBER(OFFSET('Water Data'!$F$6,0,10*ROW('Water Data'!F2))),'Data Summary'!BZ8="Yes"),OFFSET('Water Data'!$F$6,0,10*ROW('Water Data'!F2)),NA())</f>
        <v>#N/A</v>
      </c>
      <c r="L8" s="490" t="e">
        <f ca="1">+IF(AND(ISNUMBER(OFFSET('Water Data'!$F$9,0,10*ROW('Water Data'!F2))),'Data Summary'!CA8="Yes"),OFFSET('Water Data'!$F$9,0,10*ROW('Water Data'!F2)),NA())</f>
        <v>#N/A</v>
      </c>
      <c r="M8" s="490" t="e">
        <f ca="1">+IF(AND(ISNUMBER(OFFSET('Water Data'!$G$4,0,10*ROW('Water Data'!G2))),'Data Summary'!CB8="Yes"),100-OFFSET('Water Data'!$G$4,0,10*ROW('Water Data'!G2)),NA())</f>
        <v>#N/A</v>
      </c>
      <c r="N8" s="490" t="e">
        <f ca="1">+IF(AND(ISNUMBER(OFFSET('Water Data'!$G$6,0,10*ROW('Water Data'!G2))),'Data Summary'!CC8="Yes"),OFFSET('Water Data'!$G$6,0,10*ROW('Water Data'!G2)),NA())</f>
        <v>#N/A</v>
      </c>
      <c r="O8" s="490" t="e">
        <f ca="1">+IF(AND(ISNUMBER(OFFSET('Water Data'!$G$9,0,10*ROW('Water Data'!G2))),'Data Summary'!CD8="Yes"),OFFSET('Water Data'!$G$9,0,10*ROW('Water Data'!G2)),NA())</f>
        <v>#N/A</v>
      </c>
      <c r="P8" s="490">
        <f ca="1">+IF(AND(ISNUMBER(OFFSET('Water Data'!$H$4,0,10*ROW('Water Data'!H2))),'Data Summary'!CE8="Yes"),100-OFFSET('Water Data'!$H$4,0,10*ROW('Water Data'!H2)),NA())</f>
        <v>100</v>
      </c>
      <c r="Q8" s="490">
        <f ca="1">+IF(AND(ISNUMBER(OFFSET('Water Data'!$H$6,0,10*ROW('Water Data'!H2))),'Data Summary'!CF8="Yes"),OFFSET('Water Data'!$H$6,0,10*ROW('Water Data'!H2)),NA())</f>
        <v>100</v>
      </c>
      <c r="R8" s="490">
        <f ca="1">+IF(AND(ISNUMBER(OFFSET('Water Data'!$H$9,0,10*ROW('Water Data'!H2))),'Data Summary'!CG8="Yes"),OFFSET('Water Data'!$H$9,0,10*ROW('Water Data'!H2)),NA())</f>
        <v>100</v>
      </c>
      <c r="S8" s="490">
        <f ca="1">+IF(AND(ISNUMBER(OFFSET('Water Data'!$I$4,0,10*ROW('Water Data'!I2))),'Data Summary'!CH8="Yes"),100-OFFSET('Water Data'!$I$4,0,10*ROW('Water Data'!I2)),NA())</f>
        <v>100</v>
      </c>
      <c r="T8" s="490">
        <f ca="1">+IF(AND(ISNUMBER(OFFSET('Water Data'!$I$6,0,10*ROW('Water Data'!I2))),'Data Summary'!CI8="Yes"),OFFSET('Water Data'!$I$6,0,10*ROW('Water Data'!I2)),NA())</f>
        <v>100</v>
      </c>
      <c r="U8" s="490">
        <f ca="1">+IF(AND(ISNUMBER(OFFSET('Water Data'!$I$9,0,10*ROW('Water Data'!I2))),'Data Summary'!CJ8="Yes"),OFFSET('Water Data'!$I$9,0,10*ROW('Water Data'!I2)),NA())</f>
        <v>100</v>
      </c>
      <c r="V8" s="491">
        <f ca="1">+IF(AND(ISNUMBER(OFFSET('Sanitation Data'!$D$4,0,10*ROW('Sanitation Data'!D2))),'Data Summary'!CK8="Yes"),100-OFFSET('Sanitation Data'!$D$4,0,10*ROW('Sanitation Data'!D2)),NA())</f>
        <v>100</v>
      </c>
      <c r="W8" s="491">
        <f ca="1">+IF(AND(ISNUMBER(OFFSET('Sanitation Data'!$D$6,0,10*ROW('Sanitation Data'!D2))),'Data Summary'!CL8="Yes"),OFFSET('Sanitation Data'!$D$6,0,10*ROW('Sanitation Data'!D2)),NA())</f>
        <v>100</v>
      </c>
      <c r="X8" s="491" t="e">
        <f ca="1">+IF(AND(ISNUMBER(OFFSET('Sanitation Data'!$D$10,0,10*ROW('Sanitation Data'!D2))),'Data Summary'!CM8="Yes"),OFFSET('Sanitation Data'!$D$10,0,10*ROW('Sanitation Data'!D2)),NA())</f>
        <v>#N/A</v>
      </c>
      <c r="Y8" s="491" t="e">
        <f ca="1">+IF(AND(ISNUMBER(OFFSET('Sanitation Data'!$D$11,0,10*ROW('Sanitation Data'!D2))),'Data Summary'!CN8="Yes"),OFFSET('Sanitation Data'!$D$11,0,10*ROW('Sanitation Data'!D2)),NA())</f>
        <v>#N/A</v>
      </c>
      <c r="Z8" s="491">
        <f ca="1">+IF(AND(ISNUMBER(OFFSET('Sanitation Data'!$D$12,0,10*ROW('Sanitation Data'!D2))),'Data Summary'!CO8="Yes"),OFFSET('Sanitation Data'!$D$12,0,10*ROW('Sanitation Data'!D2)),NA())</f>
        <v>100</v>
      </c>
      <c r="AA8" s="491" t="e">
        <f ca="1">+IF(AND(ISNUMBER(OFFSET('Sanitation Data'!$E$4,0,10*ROW('Sanitation Data'!E2))),'Data Summary'!CP8="Yes"),100-OFFSET('Sanitation Data'!$E$4,0,10*ROW('Sanitation Data'!E2)),NA())</f>
        <v>#N/A</v>
      </c>
      <c r="AB8" s="491" t="e">
        <f ca="1">+IF(AND(ISNUMBER(OFFSET('Sanitation Data'!$E$6,0,10*ROW('Sanitation Data'!E2))),'Data Summary'!CQ8="Yes"),OFFSET('Sanitation Data'!$E$6,0,10*ROW('Sanitation Data'!E2)),NA())</f>
        <v>#N/A</v>
      </c>
      <c r="AC8" s="491" t="e">
        <f ca="1">+IF(AND(ISNUMBER(OFFSET('Sanitation Data'!$E$10,0,10*ROW('Sanitation Data'!E2))),'Data Summary'!CR8="Yes"),OFFSET('Sanitation Data'!$E$10,0,10*ROW('Sanitation Data'!E2)),NA())</f>
        <v>#N/A</v>
      </c>
      <c r="AD8" s="491" t="e">
        <f ca="1">+IF(AND(ISNUMBER(OFFSET('Sanitation Data'!$E$11,0,10*ROW('Sanitation Data'!E2))),'Data Summary'!CS8="Yes"),OFFSET('Sanitation Data'!$E$11,0,10*ROW('Sanitation Data'!E2)),NA())</f>
        <v>#N/A</v>
      </c>
      <c r="AE8" s="491" t="e">
        <f ca="1">+IF(AND(ISNUMBER(OFFSET('Sanitation Data'!$E$12,0,10*ROW('Sanitation Data'!E2))),'Data Summary'!CT8="Yes"),OFFSET('Sanitation Data'!$E$12,0,10*ROW('Sanitation Data'!E2)),NA())</f>
        <v>#N/A</v>
      </c>
      <c r="AF8" s="491" t="e">
        <f ca="1">+IF(AND(ISNUMBER(OFFSET('Sanitation Data'!$F$4,0,10*ROW('Sanitation Data'!F2))),'Data Summary'!CU8="Yes"),100-OFFSET('Sanitation Data'!$F$4,0,10*ROW('Sanitation Data'!F2)),NA())</f>
        <v>#N/A</v>
      </c>
      <c r="AG8" s="491" t="e">
        <f ca="1">+IF(AND(ISNUMBER(OFFSET('Sanitation Data'!$F$6,0,10*ROW('Sanitation Data'!F2))),'Data Summary'!CV8="Yes"),OFFSET('Sanitation Data'!$F$6,0,10*ROW('Sanitation Data'!F2)),NA())</f>
        <v>#N/A</v>
      </c>
      <c r="AH8" s="491" t="e">
        <f ca="1">+IF(AND(ISNUMBER(OFFSET('Sanitation Data'!$F$10,0,10*ROW('Sanitation Data'!F2))),'Data Summary'!CW8="Yes"),OFFSET('Sanitation Data'!$F$10,0,10*ROW('Sanitation Data'!F2)),NA())</f>
        <v>#N/A</v>
      </c>
      <c r="AI8" s="491" t="e">
        <f ca="1">+IF(AND(ISNUMBER(OFFSET('Sanitation Data'!$F$11,0,10*ROW('Sanitation Data'!F2))),'Data Summary'!CX8="Yes"),OFFSET('Sanitation Data'!$F$11,0,10*ROW('Sanitation Data'!F2)),NA())</f>
        <v>#N/A</v>
      </c>
      <c r="AJ8" s="491" t="e">
        <f ca="1">+IF(AND(ISNUMBER(OFFSET('Sanitation Data'!$F$12,0,10*ROW('Sanitation Data'!F2))),'Data Summary'!CY8="Yes"),OFFSET('Sanitation Data'!$F$12,0,10*ROW('Sanitation Data'!F2)),NA())</f>
        <v>#N/A</v>
      </c>
      <c r="AK8" s="491" t="e">
        <f ca="1">+IF(AND(ISNUMBER(OFFSET('Sanitation Data'!$G$4,0,10*ROW('Sanitation Data'!G2))),'Data Summary'!CZ8="Yes"),100-OFFSET('Sanitation Data'!$G$4,0,10*ROW('Sanitation Data'!G2)),NA())</f>
        <v>#N/A</v>
      </c>
      <c r="AL8" s="491" t="e">
        <f ca="1">+IF(AND(ISNUMBER(OFFSET('Sanitation Data'!$G$6,0,10*ROW('Sanitation Data'!G2))),'Data Summary'!DA8="Yes"),OFFSET('Sanitation Data'!$G$6,0,10*ROW('Sanitation Data'!G2)),NA())</f>
        <v>#N/A</v>
      </c>
      <c r="AM8" s="491" t="e">
        <f ca="1">+IF(AND(ISNUMBER(OFFSET('Sanitation Data'!$G$10,0,10*ROW('Sanitation Data'!G2))),'Data Summary'!DB8="Yes"),OFFSET('Sanitation Data'!$G$10,0,10*ROW('Sanitation Data'!G2)),NA())</f>
        <v>#N/A</v>
      </c>
      <c r="AN8" s="491" t="e">
        <f ca="1">+IF(AND(ISNUMBER(OFFSET('Sanitation Data'!$G$11,0,10*ROW('Sanitation Data'!G2))),'Data Summary'!DC8="Yes"),OFFSET('Sanitation Data'!$G$11,0,10*ROW('Sanitation Data'!G2)),NA())</f>
        <v>#N/A</v>
      </c>
      <c r="AO8" s="491" t="e">
        <f ca="1">+IF(AND(ISNUMBER(OFFSET('Sanitation Data'!$G$12,0,10*ROW('Sanitation Data'!G2))),'Data Summary'!DD8="Yes"),OFFSET('Sanitation Data'!$G$12,0,10*ROW('Sanitation Data'!G2)),NA())</f>
        <v>#N/A</v>
      </c>
      <c r="AP8" s="491">
        <f ca="1">+IF(AND(ISNUMBER(OFFSET('Sanitation Data'!$H$4,0,10*ROW('Sanitation Data'!H2))),'Data Summary'!DE8="Yes"),100-OFFSET('Sanitation Data'!$H$4,0,10*ROW('Sanitation Data'!H2)),NA())</f>
        <v>100</v>
      </c>
      <c r="AQ8" s="491">
        <f ca="1">+IF(AND(ISNUMBER(OFFSET('Sanitation Data'!$H$6,0,10*ROW('Sanitation Data'!H2))),'Data Summary'!DF8="Yes"),OFFSET('Sanitation Data'!$H$6,0,10*ROW('Sanitation Data'!H2)),NA())</f>
        <v>100</v>
      </c>
      <c r="AR8" s="491" t="e">
        <f ca="1">+IF(AND(ISNUMBER(OFFSET('Sanitation Data'!$H$10,0,10*ROW('Sanitation Data'!H2))),'Data Summary'!DG8="Yes"),OFFSET('Sanitation Data'!$H$10,0,10*ROW('Sanitation Data'!H2)),NA())</f>
        <v>#N/A</v>
      </c>
      <c r="AS8" s="491" t="e">
        <f ca="1">+IF(AND(ISNUMBER(OFFSET('Sanitation Data'!$H$11,0,10*ROW('Sanitation Data'!H2))),'Data Summary'!DH8="Yes"),OFFSET('Sanitation Data'!$H$11,0,10*ROW('Sanitation Data'!H2)),NA())</f>
        <v>#N/A</v>
      </c>
      <c r="AT8" s="491">
        <f ca="1">+IF(AND(ISNUMBER(OFFSET('Sanitation Data'!$H$12,0,10*ROW('Sanitation Data'!H2))),'Data Summary'!DI8="Yes"),OFFSET('Sanitation Data'!$H$12,0,10*ROW('Sanitation Data'!H2)),NA())</f>
        <v>100</v>
      </c>
      <c r="AU8" s="491">
        <f ca="1">+IF(AND(ISNUMBER(OFFSET('Sanitation Data'!$I$4,0,10*ROW('Sanitation Data'!I2))),'Data Summary'!DJ8="Yes"),100-OFFSET('Sanitation Data'!$I$4,0,10*ROW('Sanitation Data'!I2)),NA())</f>
        <v>100</v>
      </c>
      <c r="AV8" s="491">
        <f ca="1">+IF(AND(ISNUMBER(OFFSET('Sanitation Data'!$I$6,0,10*ROW('Sanitation Data'!I2))),'Data Summary'!DK8="Yes"),OFFSET('Sanitation Data'!$I$6,0,10*ROW('Sanitation Data'!I2)),NA())</f>
        <v>100</v>
      </c>
      <c r="AW8" s="491" t="e">
        <f ca="1">+IF(AND(ISNUMBER(OFFSET('Sanitation Data'!$I$10,0,10*ROW('Sanitation Data'!I2))),'Data Summary'!DL8="Yes"),OFFSET('Sanitation Data'!$I$10,0,10*ROW('Sanitation Data'!I2)),NA())</f>
        <v>#N/A</v>
      </c>
      <c r="AX8" s="491" t="e">
        <f ca="1">+IF(AND(ISNUMBER(OFFSET('Sanitation Data'!$I$11,0,10*ROW('Sanitation Data'!I2))),'Data Summary'!DM8="Yes"),OFFSET('Sanitation Data'!$I$11,0,10*ROW('Sanitation Data'!I2)),NA())</f>
        <v>#N/A</v>
      </c>
      <c r="AY8" s="491">
        <f ca="1">+IF(AND(ISNUMBER(OFFSET('Sanitation Data'!$I$12,0,10*ROW('Sanitation Data'!I2))),'Data Summary'!DN8="Yes"),OFFSET('Sanitation Data'!$I$12,0,10*ROW('Sanitation Data'!I2)),NA())</f>
        <v>100</v>
      </c>
      <c r="AZ8" s="492">
        <f ca="1">+IF(AND(ISNUMBER(OFFSET('Hygiene Data'!$D$5,0,10*ROW('Hygiene Data'!D2))),'Data Summary'!DO8="Yes"),OFFSET('Hygiene Data'!$D$5,0,10*ROW('Hygiene Data'!D2)),NA())</f>
        <v>100</v>
      </c>
      <c r="BA8" s="492">
        <f ca="1">+IF(AND(ISNUMBER(OFFSET('Hygiene Data'!$D$7,0,10*ROW('Hygiene Data'!D2))),'Data Summary'!DP8="Yes"),OFFSET('Hygiene Data'!$D$7,0,10*ROW('Hygiene Data'!D2)),NA())</f>
        <v>100</v>
      </c>
      <c r="BB8" s="492">
        <f ca="1">+IF(AND(ISNUMBER(OFFSET('Hygiene Data'!$D$9,0,10*ROW('Hygiene Data'!D2))),'Data Summary'!DQ8="Yes"),OFFSET('Hygiene Data'!$D$9,0,10*ROW('Hygiene Data'!D2)),NA())</f>
        <v>100</v>
      </c>
      <c r="BC8" s="492" t="e">
        <f ca="1">+IF(AND(ISNUMBER(OFFSET('Hygiene Data'!$E$5,0,10*ROW('Hygiene Data'!E2))),'Data Summary'!DR8="Yes"),OFFSET('Hygiene Data'!$E$5,0,10*ROW('Hygiene Data'!E2)),NA())</f>
        <v>#N/A</v>
      </c>
      <c r="BD8" s="492" t="e">
        <f ca="1">+IF(AND(ISNUMBER(OFFSET('Hygiene Data'!$E$7,0,10*ROW('Hygiene Data'!E2))),'Data Summary'!DS8="Yes"),OFFSET('Hygiene Data'!$E$7,0,10*ROW('Hygiene Data'!E2)),NA())</f>
        <v>#N/A</v>
      </c>
      <c r="BE8" s="492" t="e">
        <f ca="1">+IF(AND(ISNUMBER(OFFSET('Hygiene Data'!$E$9,0,10*ROW('Hygiene Data'!E2))),'Data Summary'!DT8="Yes"),OFFSET('Hygiene Data'!$E$9,0,10*ROW('Hygiene Data'!E2)),NA())</f>
        <v>#N/A</v>
      </c>
      <c r="BF8" s="492" t="e">
        <f ca="1">+IF(AND(ISNUMBER(OFFSET('Hygiene Data'!$F$5,0,10*ROW('Hygiene Data'!F2))),'Data Summary'!DU8="Yes"),OFFSET('Hygiene Data'!$F$5,0,10*ROW('Hygiene Data'!F2)),NA())</f>
        <v>#N/A</v>
      </c>
      <c r="BG8" s="492" t="e">
        <f ca="1">+IF(AND(ISNUMBER(OFFSET('Hygiene Data'!$F$7,0,10*ROW('Hygiene Data'!F2))),'Data Summary'!DV8="Yes"),OFFSET('Hygiene Data'!$F$7,0,10*ROW('Hygiene Data'!F2)),NA())</f>
        <v>#N/A</v>
      </c>
      <c r="BH8" s="492" t="e">
        <f ca="1">+IF(AND(ISNUMBER(OFFSET('Hygiene Data'!$F$9,0,10*ROW('Hygiene Data'!F2))),'Data Summary'!DW8="Yes"),OFFSET('Hygiene Data'!$F$9,0,10*ROW('Hygiene Data'!F2)),NA())</f>
        <v>#N/A</v>
      </c>
      <c r="BI8" s="492" t="e">
        <f ca="1">+IF(AND(ISNUMBER(OFFSET('Hygiene Data'!$G$5,0,10*ROW('Hygiene Data'!G2))),'Data Summary'!DX8="Yes"),OFFSET('Hygiene Data'!$G$5,0,10*ROW('Hygiene Data'!G2)),NA())</f>
        <v>#N/A</v>
      </c>
      <c r="BJ8" s="492" t="e">
        <f ca="1">+IF(AND(ISNUMBER(OFFSET('Hygiene Data'!$G$7,0,10*ROW('Hygiene Data'!G2))),'Data Summary'!DY8="Yes"),OFFSET('Hygiene Data'!$G$7,0,10*ROW('Hygiene Data'!G2)),NA())</f>
        <v>#N/A</v>
      </c>
      <c r="BK8" s="492" t="e">
        <f ca="1">+IF(AND(ISNUMBER(OFFSET('Hygiene Data'!$G$9,0,10*ROW('Hygiene Data'!G2))),'Data Summary'!DZ8="Yes"),OFFSET('Hygiene Data'!$G$9,0,10*ROW('Hygiene Data'!G2)),NA())</f>
        <v>#N/A</v>
      </c>
      <c r="BL8" s="492">
        <f ca="1">+IF(AND(ISNUMBER(OFFSET('Hygiene Data'!$H$5,0,10*ROW('Hygiene Data'!H2))),'Data Summary'!EA8="Yes"),OFFSET('Hygiene Data'!$H$5,0,10*ROW('Hygiene Data'!H2)),NA())</f>
        <v>100</v>
      </c>
      <c r="BM8" s="492">
        <f ca="1">+IF(AND(ISNUMBER(OFFSET('Hygiene Data'!$H$7,0,10*ROW('Hygiene Data'!H2))),'Data Summary'!EB8="Yes"),OFFSET('Hygiene Data'!$H$7,0,10*ROW('Hygiene Data'!H2)),NA())</f>
        <v>100</v>
      </c>
      <c r="BN8" s="492">
        <f ca="1">+IF(AND(ISNUMBER(OFFSET('Hygiene Data'!$H$9,0,10*ROW('Hygiene Data'!H2))),'Data Summary'!EC8="Yes"),OFFSET('Hygiene Data'!$H$9,0,10*ROW('Hygiene Data'!H2)),NA())</f>
        <v>100</v>
      </c>
      <c r="BO8" s="492">
        <f ca="1">+IF(AND(ISNUMBER(OFFSET('Hygiene Data'!$I$5,0,10*ROW('Hygiene Data'!I2))),'Data Summary'!ED8="Yes"),OFFSET('Hygiene Data'!$I$5,0,10*ROW('Hygiene Data'!I2)),NA())</f>
        <v>100</v>
      </c>
      <c r="BP8" s="492">
        <f ca="1">+IF(AND(ISNUMBER(OFFSET('Hygiene Data'!$I$7,0,10*ROW('Hygiene Data'!I2))),'Data Summary'!EE8="Yes"),OFFSET('Hygiene Data'!$I$7,0,10*ROW('Hygiene Data'!I2)),NA())</f>
        <v>100</v>
      </c>
      <c r="BQ8" s="492">
        <f ca="1">+IF(AND(ISNUMBER(OFFSET('Hygiene Data'!$I$9,0,10*ROW('Hygiene Data'!I2))),'Data Summary'!EF8="Yes"),OFFSET('Hygiene Data'!$I$9,0,10*ROW('Hygiene Data'!I2)),NA())</f>
        <v>100</v>
      </c>
    </row>
    <row r="9" spans="1:69" x14ac:dyDescent="0.25">
      <c r="A9" s="488" t="str">
        <f ca="1">+RIGHT('Data Summary'!A9,LEN('Data Summary'!A9)-9)</f>
        <v>UIS</v>
      </c>
      <c r="B9" s="462" t="str">
        <f ca="1">+IF(ISTEXT('Data Summary'!B9),'Data Summary'!B9,"")</f>
        <v>آخر</v>
      </c>
      <c r="C9" s="489">
        <f ca="1">+VALUE('Data Summary'!C9)</f>
        <v>2022</v>
      </c>
      <c r="D9" s="490">
        <f ca="1">+IF(AND(ISNUMBER(OFFSET('Water Data'!$D$4,0,10*ROW('Water Data'!D3))),'Data Summary'!BS9="Yes"),100-OFFSET('Water Data'!$D$4,0,10*ROW('Water Data'!D3)),NA())</f>
        <v>100</v>
      </c>
      <c r="E9" s="490">
        <f ca="1">+IF(AND(ISNUMBER(OFFSET('Water Data'!$D$6,0,10*ROW('Water Data'!D3))),'Data Summary'!BT9="Yes"),OFFSET('Water Data'!$D$6,0,10*ROW('Water Data'!D3)),NA())</f>
        <v>100</v>
      </c>
      <c r="F9" s="490">
        <f ca="1">+IF(AND(ISNUMBER(OFFSET('Water Data'!$D$9,0,10*ROW('Water Data'!D3))),'Data Summary'!BU9="Yes"),OFFSET('Water Data'!$D$9,0,10*ROW('Water Data'!D3)),NA())</f>
        <v>100</v>
      </c>
      <c r="G9" s="490" t="e">
        <f ca="1">+IF(AND(ISNUMBER(OFFSET('Water Data'!$E$4,0,10*ROW('Water Data'!E3))),'Data Summary'!BV9="Yes"),100-OFFSET('Water Data'!$E$4,0,10*ROW('Water Data'!E3)),NA())</f>
        <v>#N/A</v>
      </c>
      <c r="H9" s="490" t="e">
        <f ca="1">+IF(AND(ISNUMBER(OFFSET('Water Data'!$E$6,0,10*ROW('Water Data'!E3))),'Data Summary'!BW9="Yes"),OFFSET('Water Data'!$E$6,0,10*ROW('Water Data'!E3)),NA())</f>
        <v>#N/A</v>
      </c>
      <c r="I9" s="490" t="e">
        <f ca="1">+IF(AND(ISNUMBER(OFFSET('Water Data'!$E$9,0,10*ROW('Water Data'!E3))),'Data Summary'!BX9="Yes"),OFFSET('Water Data'!$E$9,0,10*ROW('Water Data'!E3)),NA())</f>
        <v>#N/A</v>
      </c>
      <c r="J9" s="490" t="e">
        <f ca="1">+IF(AND(ISNUMBER(OFFSET('Water Data'!$F$4,0,10*ROW('Water Data'!F3))),'Data Summary'!BY9="Yes"),100-OFFSET('Water Data'!$F$4,0,10*ROW('Water Data'!F3)),NA())</f>
        <v>#N/A</v>
      </c>
      <c r="K9" s="490" t="e">
        <f ca="1">+IF(AND(ISNUMBER(OFFSET('Water Data'!$F$6,0,10*ROW('Water Data'!F3))),'Data Summary'!BZ9="Yes"),OFFSET('Water Data'!$F$6,0,10*ROW('Water Data'!F3)),NA())</f>
        <v>#N/A</v>
      </c>
      <c r="L9" s="490" t="e">
        <f ca="1">+IF(AND(ISNUMBER(OFFSET('Water Data'!$F$9,0,10*ROW('Water Data'!F3))),'Data Summary'!CA9="Yes"),OFFSET('Water Data'!$F$9,0,10*ROW('Water Data'!F3)),NA())</f>
        <v>#N/A</v>
      </c>
      <c r="M9" s="490" t="e">
        <f ca="1">+IF(AND(ISNUMBER(OFFSET('Water Data'!$G$4,0,10*ROW('Water Data'!G3))),'Data Summary'!CB9="Yes"),100-OFFSET('Water Data'!$G$4,0,10*ROW('Water Data'!G3)),NA())</f>
        <v>#N/A</v>
      </c>
      <c r="N9" s="490" t="e">
        <f ca="1">+IF(AND(ISNUMBER(OFFSET('Water Data'!$G$6,0,10*ROW('Water Data'!G3))),'Data Summary'!CC9="Yes"),OFFSET('Water Data'!$G$6,0,10*ROW('Water Data'!G3)),NA())</f>
        <v>#N/A</v>
      </c>
      <c r="O9" s="490" t="e">
        <f ca="1">+IF(AND(ISNUMBER(OFFSET('Water Data'!$G$9,0,10*ROW('Water Data'!G3))),'Data Summary'!CD9="Yes"),OFFSET('Water Data'!$G$9,0,10*ROW('Water Data'!G3)),NA())</f>
        <v>#N/A</v>
      </c>
      <c r="P9" s="490">
        <f ca="1">+IF(AND(ISNUMBER(OFFSET('Water Data'!$H$4,0,10*ROW('Water Data'!H3))),'Data Summary'!CE9="Yes"),100-OFFSET('Water Data'!$H$4,0,10*ROW('Water Data'!H3)),NA())</f>
        <v>100</v>
      </c>
      <c r="Q9" s="490">
        <f ca="1">+IF(AND(ISNUMBER(OFFSET('Water Data'!$H$6,0,10*ROW('Water Data'!H3))),'Data Summary'!CF9="Yes"),OFFSET('Water Data'!$H$6,0,10*ROW('Water Data'!H3)),NA())</f>
        <v>100</v>
      </c>
      <c r="R9" s="490">
        <f ca="1">+IF(AND(ISNUMBER(OFFSET('Water Data'!$H$9,0,10*ROW('Water Data'!H3))),'Data Summary'!CG9="Yes"),OFFSET('Water Data'!$H$9,0,10*ROW('Water Data'!H3)),NA())</f>
        <v>100</v>
      </c>
      <c r="S9" s="490">
        <f ca="1">+IF(AND(ISNUMBER(OFFSET('Water Data'!$I$4,0,10*ROW('Water Data'!I3))),'Data Summary'!CH9="Yes"),100-OFFSET('Water Data'!$I$4,0,10*ROW('Water Data'!I3)),NA())</f>
        <v>100</v>
      </c>
      <c r="T9" s="490">
        <f ca="1">+IF(AND(ISNUMBER(OFFSET('Water Data'!$I$6,0,10*ROW('Water Data'!I3))),'Data Summary'!CI9="Yes"),OFFSET('Water Data'!$I$6,0,10*ROW('Water Data'!I3)),NA())</f>
        <v>100</v>
      </c>
      <c r="U9" s="490">
        <f ca="1">+IF(AND(ISNUMBER(OFFSET('Water Data'!$I$9,0,10*ROW('Water Data'!I3))),'Data Summary'!CJ9="Yes"),OFFSET('Water Data'!$I$9,0,10*ROW('Water Data'!I3)),NA())</f>
        <v>100</v>
      </c>
      <c r="V9" s="491">
        <f ca="1">+IF(AND(ISNUMBER(OFFSET('Sanitation Data'!$D$4,0,10*ROW('Sanitation Data'!D3))),'Data Summary'!CK9="Yes"),100-OFFSET('Sanitation Data'!$D$4,0,10*ROW('Sanitation Data'!D3)),NA())</f>
        <v>100</v>
      </c>
      <c r="W9" s="491">
        <f ca="1">+IF(AND(ISNUMBER(OFFSET('Sanitation Data'!$D$6,0,10*ROW('Sanitation Data'!D3))),'Data Summary'!CL9="Yes"),OFFSET('Sanitation Data'!$D$6,0,10*ROW('Sanitation Data'!D3)),NA())</f>
        <v>100</v>
      </c>
      <c r="X9" s="491" t="e">
        <f ca="1">+IF(AND(ISNUMBER(OFFSET('Sanitation Data'!$D$10,0,10*ROW('Sanitation Data'!D3))),'Data Summary'!CM9="Yes"),OFFSET('Sanitation Data'!$D$10,0,10*ROW('Sanitation Data'!D3)),NA())</f>
        <v>#N/A</v>
      </c>
      <c r="Y9" s="491" t="e">
        <f ca="1">+IF(AND(ISNUMBER(OFFSET('Sanitation Data'!$D$11,0,10*ROW('Sanitation Data'!D3))),'Data Summary'!CN9="Yes"),OFFSET('Sanitation Data'!$D$11,0,10*ROW('Sanitation Data'!D3)),NA())</f>
        <v>#N/A</v>
      </c>
      <c r="Z9" s="491">
        <f ca="1">+IF(AND(ISNUMBER(OFFSET('Sanitation Data'!$D$12,0,10*ROW('Sanitation Data'!D3))),'Data Summary'!CO9="Yes"),OFFSET('Sanitation Data'!$D$12,0,10*ROW('Sanitation Data'!D3)),NA())</f>
        <v>100</v>
      </c>
      <c r="AA9" s="491" t="e">
        <f ca="1">+IF(AND(ISNUMBER(OFFSET('Sanitation Data'!$E$4,0,10*ROW('Sanitation Data'!E3))),'Data Summary'!CP9="Yes"),100-OFFSET('Sanitation Data'!$E$4,0,10*ROW('Sanitation Data'!E3)),NA())</f>
        <v>#N/A</v>
      </c>
      <c r="AB9" s="491" t="e">
        <f ca="1">+IF(AND(ISNUMBER(OFFSET('Sanitation Data'!$E$6,0,10*ROW('Sanitation Data'!E3))),'Data Summary'!CQ9="Yes"),OFFSET('Sanitation Data'!$E$6,0,10*ROW('Sanitation Data'!E3)),NA())</f>
        <v>#N/A</v>
      </c>
      <c r="AC9" s="491" t="e">
        <f ca="1">+IF(AND(ISNUMBER(OFFSET('Sanitation Data'!$E$10,0,10*ROW('Sanitation Data'!E3))),'Data Summary'!CR9="Yes"),OFFSET('Sanitation Data'!$E$10,0,10*ROW('Sanitation Data'!E3)),NA())</f>
        <v>#N/A</v>
      </c>
      <c r="AD9" s="491" t="e">
        <f ca="1">+IF(AND(ISNUMBER(OFFSET('Sanitation Data'!$E$11,0,10*ROW('Sanitation Data'!E3))),'Data Summary'!CS9="Yes"),OFFSET('Sanitation Data'!$E$11,0,10*ROW('Sanitation Data'!E3)),NA())</f>
        <v>#N/A</v>
      </c>
      <c r="AE9" s="491" t="e">
        <f ca="1">+IF(AND(ISNUMBER(OFFSET('Sanitation Data'!$E$12,0,10*ROW('Sanitation Data'!E3))),'Data Summary'!CT9="Yes"),OFFSET('Sanitation Data'!$E$12,0,10*ROW('Sanitation Data'!E3)),NA())</f>
        <v>#N/A</v>
      </c>
      <c r="AF9" s="491" t="e">
        <f ca="1">+IF(AND(ISNUMBER(OFFSET('Sanitation Data'!$F$4,0,10*ROW('Sanitation Data'!F3))),'Data Summary'!CU9="Yes"),100-OFFSET('Sanitation Data'!$F$4,0,10*ROW('Sanitation Data'!F3)),NA())</f>
        <v>#N/A</v>
      </c>
      <c r="AG9" s="491" t="e">
        <f ca="1">+IF(AND(ISNUMBER(OFFSET('Sanitation Data'!$F$6,0,10*ROW('Sanitation Data'!F3))),'Data Summary'!CV9="Yes"),OFFSET('Sanitation Data'!$F$6,0,10*ROW('Sanitation Data'!F3)),NA())</f>
        <v>#N/A</v>
      </c>
      <c r="AH9" s="491" t="e">
        <f ca="1">+IF(AND(ISNUMBER(OFFSET('Sanitation Data'!$F$10,0,10*ROW('Sanitation Data'!F3))),'Data Summary'!CW9="Yes"),OFFSET('Sanitation Data'!$F$10,0,10*ROW('Sanitation Data'!F3)),NA())</f>
        <v>#N/A</v>
      </c>
      <c r="AI9" s="491" t="e">
        <f ca="1">+IF(AND(ISNUMBER(OFFSET('Sanitation Data'!$F$11,0,10*ROW('Sanitation Data'!F3))),'Data Summary'!CX9="Yes"),OFFSET('Sanitation Data'!$F$11,0,10*ROW('Sanitation Data'!F3)),NA())</f>
        <v>#N/A</v>
      </c>
      <c r="AJ9" s="491" t="e">
        <f ca="1">+IF(AND(ISNUMBER(OFFSET('Sanitation Data'!$F$12,0,10*ROW('Sanitation Data'!F3))),'Data Summary'!CY9="Yes"),OFFSET('Sanitation Data'!$F$12,0,10*ROW('Sanitation Data'!F3)),NA())</f>
        <v>#N/A</v>
      </c>
      <c r="AK9" s="491" t="e">
        <f ca="1">+IF(AND(ISNUMBER(OFFSET('Sanitation Data'!$G$4,0,10*ROW('Sanitation Data'!G3))),'Data Summary'!CZ9="Yes"),100-OFFSET('Sanitation Data'!$G$4,0,10*ROW('Sanitation Data'!G3)),NA())</f>
        <v>#N/A</v>
      </c>
      <c r="AL9" s="491" t="e">
        <f ca="1">+IF(AND(ISNUMBER(OFFSET('Sanitation Data'!$G$6,0,10*ROW('Sanitation Data'!G3))),'Data Summary'!DA9="Yes"),OFFSET('Sanitation Data'!$G$6,0,10*ROW('Sanitation Data'!G3)),NA())</f>
        <v>#N/A</v>
      </c>
      <c r="AM9" s="491" t="e">
        <f ca="1">+IF(AND(ISNUMBER(OFFSET('Sanitation Data'!$G$10,0,10*ROW('Sanitation Data'!G3))),'Data Summary'!DB9="Yes"),OFFSET('Sanitation Data'!$G$10,0,10*ROW('Sanitation Data'!G3)),NA())</f>
        <v>#N/A</v>
      </c>
      <c r="AN9" s="491" t="e">
        <f ca="1">+IF(AND(ISNUMBER(OFFSET('Sanitation Data'!$G$11,0,10*ROW('Sanitation Data'!G3))),'Data Summary'!DC9="Yes"),OFFSET('Sanitation Data'!$G$11,0,10*ROW('Sanitation Data'!G3)),NA())</f>
        <v>#N/A</v>
      </c>
      <c r="AO9" s="491" t="e">
        <f ca="1">+IF(AND(ISNUMBER(OFFSET('Sanitation Data'!$G$12,0,10*ROW('Sanitation Data'!G3))),'Data Summary'!DD9="Yes"),OFFSET('Sanitation Data'!$G$12,0,10*ROW('Sanitation Data'!G3)),NA())</f>
        <v>#N/A</v>
      </c>
      <c r="AP9" s="491">
        <f ca="1">+IF(AND(ISNUMBER(OFFSET('Sanitation Data'!$H$4,0,10*ROW('Sanitation Data'!H3))),'Data Summary'!DE9="Yes"),100-OFFSET('Sanitation Data'!$H$4,0,10*ROW('Sanitation Data'!H3)),NA())</f>
        <v>100</v>
      </c>
      <c r="AQ9" s="491">
        <f ca="1">+IF(AND(ISNUMBER(OFFSET('Sanitation Data'!$H$6,0,10*ROW('Sanitation Data'!H3))),'Data Summary'!DF9="Yes"),OFFSET('Sanitation Data'!$H$6,0,10*ROW('Sanitation Data'!H3)),NA())</f>
        <v>100</v>
      </c>
      <c r="AR9" s="491" t="e">
        <f ca="1">+IF(AND(ISNUMBER(OFFSET('Sanitation Data'!$H$10,0,10*ROW('Sanitation Data'!H3))),'Data Summary'!DG9="Yes"),OFFSET('Sanitation Data'!$H$10,0,10*ROW('Sanitation Data'!H3)),NA())</f>
        <v>#N/A</v>
      </c>
      <c r="AS9" s="491" t="e">
        <f ca="1">+IF(AND(ISNUMBER(OFFSET('Sanitation Data'!$H$11,0,10*ROW('Sanitation Data'!H3))),'Data Summary'!DH9="Yes"),OFFSET('Sanitation Data'!$H$11,0,10*ROW('Sanitation Data'!H3)),NA())</f>
        <v>#N/A</v>
      </c>
      <c r="AT9" s="491">
        <f ca="1">+IF(AND(ISNUMBER(OFFSET('Sanitation Data'!$H$12,0,10*ROW('Sanitation Data'!H3))),'Data Summary'!DI9="Yes"),OFFSET('Sanitation Data'!$H$12,0,10*ROW('Sanitation Data'!H3)),NA())</f>
        <v>100</v>
      </c>
      <c r="AU9" s="491">
        <f ca="1">+IF(AND(ISNUMBER(OFFSET('Sanitation Data'!$I$4,0,10*ROW('Sanitation Data'!I3))),'Data Summary'!DJ9="Yes"),100-OFFSET('Sanitation Data'!$I$4,0,10*ROW('Sanitation Data'!I3)),NA())</f>
        <v>100</v>
      </c>
      <c r="AV9" s="491">
        <f ca="1">+IF(AND(ISNUMBER(OFFSET('Sanitation Data'!$I$6,0,10*ROW('Sanitation Data'!I3))),'Data Summary'!DK9="Yes"),OFFSET('Sanitation Data'!$I$6,0,10*ROW('Sanitation Data'!I3)),NA())</f>
        <v>100</v>
      </c>
      <c r="AW9" s="491" t="e">
        <f ca="1">+IF(AND(ISNUMBER(OFFSET('Sanitation Data'!$I$10,0,10*ROW('Sanitation Data'!I3))),'Data Summary'!DL9="Yes"),OFFSET('Sanitation Data'!$I$10,0,10*ROW('Sanitation Data'!I3)),NA())</f>
        <v>#N/A</v>
      </c>
      <c r="AX9" s="491" t="e">
        <f ca="1">+IF(AND(ISNUMBER(OFFSET('Sanitation Data'!$I$11,0,10*ROW('Sanitation Data'!I3))),'Data Summary'!DM9="Yes"),OFFSET('Sanitation Data'!$I$11,0,10*ROW('Sanitation Data'!I3)),NA())</f>
        <v>#N/A</v>
      </c>
      <c r="AY9" s="491">
        <f ca="1">+IF(AND(ISNUMBER(OFFSET('Sanitation Data'!$I$12,0,10*ROW('Sanitation Data'!I3))),'Data Summary'!DN9="Yes"),OFFSET('Sanitation Data'!$I$12,0,10*ROW('Sanitation Data'!I3)),NA())</f>
        <v>100</v>
      </c>
      <c r="AZ9" s="492">
        <f ca="1">+IF(AND(ISNUMBER(OFFSET('Hygiene Data'!$D$5,0,10*ROW('Hygiene Data'!D3))),'Data Summary'!DO9="Yes"),OFFSET('Hygiene Data'!$D$5,0,10*ROW('Hygiene Data'!D3)),NA())</f>
        <v>100</v>
      </c>
      <c r="BA9" s="492">
        <f ca="1">+IF(AND(ISNUMBER(OFFSET('Hygiene Data'!$D$7,0,10*ROW('Hygiene Data'!D3))),'Data Summary'!DP9="Yes"),OFFSET('Hygiene Data'!$D$7,0,10*ROW('Hygiene Data'!D3)),NA())</f>
        <v>100</v>
      </c>
      <c r="BB9" s="492">
        <f ca="1">+IF(AND(ISNUMBER(OFFSET('Hygiene Data'!$D$9,0,10*ROW('Hygiene Data'!D3))),'Data Summary'!DQ9="Yes"),OFFSET('Hygiene Data'!$D$9,0,10*ROW('Hygiene Data'!D3)),NA())</f>
        <v>100</v>
      </c>
      <c r="BC9" s="492" t="e">
        <f ca="1">+IF(AND(ISNUMBER(OFFSET('Hygiene Data'!$E$5,0,10*ROW('Hygiene Data'!E3))),'Data Summary'!DR9="Yes"),OFFSET('Hygiene Data'!$E$5,0,10*ROW('Hygiene Data'!E3)),NA())</f>
        <v>#N/A</v>
      </c>
      <c r="BD9" s="492" t="e">
        <f ca="1">+IF(AND(ISNUMBER(OFFSET('Hygiene Data'!$E$7,0,10*ROW('Hygiene Data'!E3))),'Data Summary'!DS9="Yes"),OFFSET('Hygiene Data'!$E$7,0,10*ROW('Hygiene Data'!E3)),NA())</f>
        <v>#N/A</v>
      </c>
      <c r="BE9" s="492" t="e">
        <f ca="1">+IF(AND(ISNUMBER(OFFSET('Hygiene Data'!$E$9,0,10*ROW('Hygiene Data'!E3))),'Data Summary'!DT9="Yes"),OFFSET('Hygiene Data'!$E$9,0,10*ROW('Hygiene Data'!E3)),NA())</f>
        <v>#N/A</v>
      </c>
      <c r="BF9" s="492" t="e">
        <f ca="1">+IF(AND(ISNUMBER(OFFSET('Hygiene Data'!$F$5,0,10*ROW('Hygiene Data'!F3))),'Data Summary'!DU9="Yes"),OFFSET('Hygiene Data'!$F$5,0,10*ROW('Hygiene Data'!F3)),NA())</f>
        <v>#N/A</v>
      </c>
      <c r="BG9" s="492" t="e">
        <f ca="1">+IF(AND(ISNUMBER(OFFSET('Hygiene Data'!$F$7,0,10*ROW('Hygiene Data'!F3))),'Data Summary'!DV9="Yes"),OFFSET('Hygiene Data'!$F$7,0,10*ROW('Hygiene Data'!F3)),NA())</f>
        <v>#N/A</v>
      </c>
      <c r="BH9" s="492" t="e">
        <f ca="1">+IF(AND(ISNUMBER(OFFSET('Hygiene Data'!$F$9,0,10*ROW('Hygiene Data'!F3))),'Data Summary'!DW9="Yes"),OFFSET('Hygiene Data'!$F$9,0,10*ROW('Hygiene Data'!F3)),NA())</f>
        <v>#N/A</v>
      </c>
      <c r="BI9" s="492" t="e">
        <f ca="1">+IF(AND(ISNUMBER(OFFSET('Hygiene Data'!$G$5,0,10*ROW('Hygiene Data'!G3))),'Data Summary'!DX9="Yes"),OFFSET('Hygiene Data'!$G$5,0,10*ROW('Hygiene Data'!G3)),NA())</f>
        <v>#N/A</v>
      </c>
      <c r="BJ9" s="492" t="e">
        <f ca="1">+IF(AND(ISNUMBER(OFFSET('Hygiene Data'!$G$7,0,10*ROW('Hygiene Data'!G3))),'Data Summary'!DY9="Yes"),OFFSET('Hygiene Data'!$G$7,0,10*ROW('Hygiene Data'!G3)),NA())</f>
        <v>#N/A</v>
      </c>
      <c r="BK9" s="492" t="e">
        <f ca="1">+IF(AND(ISNUMBER(OFFSET('Hygiene Data'!$G$9,0,10*ROW('Hygiene Data'!G3))),'Data Summary'!DZ9="Yes"),OFFSET('Hygiene Data'!$G$9,0,10*ROW('Hygiene Data'!G3)),NA())</f>
        <v>#N/A</v>
      </c>
      <c r="BL9" s="492">
        <f ca="1">+IF(AND(ISNUMBER(OFFSET('Hygiene Data'!$H$5,0,10*ROW('Hygiene Data'!H3))),'Data Summary'!EA9="Yes"),OFFSET('Hygiene Data'!$H$5,0,10*ROW('Hygiene Data'!H3)),NA())</f>
        <v>100</v>
      </c>
      <c r="BM9" s="492">
        <f ca="1">+IF(AND(ISNUMBER(OFFSET('Hygiene Data'!$H$7,0,10*ROW('Hygiene Data'!H3))),'Data Summary'!EB9="Yes"),OFFSET('Hygiene Data'!$H$7,0,10*ROW('Hygiene Data'!H3)),NA())</f>
        <v>100</v>
      </c>
      <c r="BN9" s="492">
        <f ca="1">+IF(AND(ISNUMBER(OFFSET('Hygiene Data'!$H$9,0,10*ROW('Hygiene Data'!H3))),'Data Summary'!EC9="Yes"),OFFSET('Hygiene Data'!$H$9,0,10*ROW('Hygiene Data'!H3)),NA())</f>
        <v>100</v>
      </c>
      <c r="BO9" s="492">
        <f ca="1">+IF(AND(ISNUMBER(OFFSET('Hygiene Data'!$I$5,0,10*ROW('Hygiene Data'!I3))),'Data Summary'!ED9="Yes"),OFFSET('Hygiene Data'!$I$5,0,10*ROW('Hygiene Data'!I3)),NA())</f>
        <v>100</v>
      </c>
      <c r="BP9" s="492">
        <f ca="1">+IF(AND(ISNUMBER(OFFSET('Hygiene Data'!$I$7,0,10*ROW('Hygiene Data'!I3))),'Data Summary'!EE9="Yes"),OFFSET('Hygiene Data'!$I$7,0,10*ROW('Hygiene Data'!I3)),NA())</f>
        <v>100</v>
      </c>
      <c r="BQ9" s="492">
        <f ca="1">+IF(AND(ISNUMBER(OFFSET('Hygiene Data'!$I$9,0,10*ROW('Hygiene Data'!I3))),'Data Summary'!EF9="Yes"),OFFSET('Hygiene Data'!$I$9,0,10*ROW('Hygiene Data'!I3)),NA())</f>
        <v>100</v>
      </c>
    </row>
    <row r="10" spans="1:69" x14ac:dyDescent="0.25">
      <c r="A10" s="488" t="str">
        <f ca="1">+RIGHT('Data Summary'!A10,LEN('Data Summary'!A10)-9)</f>
        <v>UIS</v>
      </c>
      <c r="B10" s="462" t="str">
        <f ca="1">+IF(ISTEXT('Data Summary'!B10),'Data Summary'!B10,"")</f>
        <v>آخر</v>
      </c>
      <c r="C10" s="489">
        <f ca="1">+VALUE('Data Summary'!C10)</f>
        <v>2023</v>
      </c>
      <c r="D10" s="490">
        <f ca="1">+IF(AND(ISNUMBER(OFFSET('Water Data'!$D$4,0,10*ROW('Water Data'!D4))),'Data Summary'!BS10="Yes"),100-OFFSET('Water Data'!$D$4,0,10*ROW('Water Data'!D4)),NA())</f>
        <v>100</v>
      </c>
      <c r="E10" s="490">
        <f ca="1">+IF(AND(ISNUMBER(OFFSET('Water Data'!$D$6,0,10*ROW('Water Data'!D4))),'Data Summary'!BT10="Yes"),OFFSET('Water Data'!$D$6,0,10*ROW('Water Data'!D4)),NA())</f>
        <v>100</v>
      </c>
      <c r="F10" s="490">
        <f ca="1">+IF(AND(ISNUMBER(OFFSET('Water Data'!$D$9,0,10*ROW('Water Data'!D4))),'Data Summary'!BU10="Yes"),OFFSET('Water Data'!$D$9,0,10*ROW('Water Data'!D4)),NA())</f>
        <v>100</v>
      </c>
      <c r="G10" s="490" t="e">
        <f ca="1">+IF(AND(ISNUMBER(OFFSET('Water Data'!$E$4,0,10*ROW('Water Data'!E4))),'Data Summary'!BV10="Yes"),100-OFFSET('Water Data'!$E$4,0,10*ROW('Water Data'!E4)),NA())</f>
        <v>#N/A</v>
      </c>
      <c r="H10" s="490" t="e">
        <f ca="1">+IF(AND(ISNUMBER(OFFSET('Water Data'!$E$6,0,10*ROW('Water Data'!E4))),'Data Summary'!BW10="Yes"),OFFSET('Water Data'!$E$6,0,10*ROW('Water Data'!E4)),NA())</f>
        <v>#N/A</v>
      </c>
      <c r="I10" s="490" t="e">
        <f ca="1">+IF(AND(ISNUMBER(OFFSET('Water Data'!$E$9,0,10*ROW('Water Data'!E4))),'Data Summary'!BX10="Yes"),OFFSET('Water Data'!$E$9,0,10*ROW('Water Data'!E4)),NA())</f>
        <v>#N/A</v>
      </c>
      <c r="J10" s="490" t="e">
        <f ca="1">+IF(AND(ISNUMBER(OFFSET('Water Data'!$F$4,0,10*ROW('Water Data'!F4))),'Data Summary'!BY10="Yes"),100-OFFSET('Water Data'!$F$4,0,10*ROW('Water Data'!F4)),NA())</f>
        <v>#N/A</v>
      </c>
      <c r="K10" s="490" t="e">
        <f ca="1">+IF(AND(ISNUMBER(OFFSET('Water Data'!$F$6,0,10*ROW('Water Data'!F4))),'Data Summary'!BZ10="Yes"),OFFSET('Water Data'!$F$6,0,10*ROW('Water Data'!F4)),NA())</f>
        <v>#N/A</v>
      </c>
      <c r="L10" s="490" t="e">
        <f ca="1">+IF(AND(ISNUMBER(OFFSET('Water Data'!$F$9,0,10*ROW('Water Data'!F4))),'Data Summary'!CA10="Yes"),OFFSET('Water Data'!$F$9,0,10*ROW('Water Data'!F4)),NA())</f>
        <v>#N/A</v>
      </c>
      <c r="M10" s="490" t="e">
        <f ca="1">+IF(AND(ISNUMBER(OFFSET('Water Data'!$G$4,0,10*ROW('Water Data'!G4))),'Data Summary'!CB10="Yes"),100-OFFSET('Water Data'!$G$4,0,10*ROW('Water Data'!G4)),NA())</f>
        <v>#N/A</v>
      </c>
      <c r="N10" s="490" t="e">
        <f ca="1">+IF(AND(ISNUMBER(OFFSET('Water Data'!$G$6,0,10*ROW('Water Data'!G4))),'Data Summary'!CC10="Yes"),OFFSET('Water Data'!$G$6,0,10*ROW('Water Data'!G4)),NA())</f>
        <v>#N/A</v>
      </c>
      <c r="O10" s="490" t="e">
        <f ca="1">+IF(AND(ISNUMBER(OFFSET('Water Data'!$G$9,0,10*ROW('Water Data'!G4))),'Data Summary'!CD10="Yes"),OFFSET('Water Data'!$G$9,0,10*ROW('Water Data'!G4)),NA())</f>
        <v>#N/A</v>
      </c>
      <c r="P10" s="490">
        <f ca="1">+IF(AND(ISNUMBER(OFFSET('Water Data'!$H$4,0,10*ROW('Water Data'!H4))),'Data Summary'!CE10="Yes"),100-OFFSET('Water Data'!$H$4,0,10*ROW('Water Data'!H4)),NA())</f>
        <v>100</v>
      </c>
      <c r="Q10" s="490">
        <f ca="1">+IF(AND(ISNUMBER(OFFSET('Water Data'!$H$6,0,10*ROW('Water Data'!H4))),'Data Summary'!CF10="Yes"),OFFSET('Water Data'!$H$6,0,10*ROW('Water Data'!H4)),NA())</f>
        <v>100</v>
      </c>
      <c r="R10" s="490">
        <f ca="1">+IF(AND(ISNUMBER(OFFSET('Water Data'!$H$9,0,10*ROW('Water Data'!H4))),'Data Summary'!CG10="Yes"),OFFSET('Water Data'!$H$9,0,10*ROW('Water Data'!H4)),NA())</f>
        <v>100</v>
      </c>
      <c r="S10" s="490">
        <f ca="1">+IF(AND(ISNUMBER(OFFSET('Water Data'!$I$4,0,10*ROW('Water Data'!I4))),'Data Summary'!CH10="Yes"),100-OFFSET('Water Data'!$I$4,0,10*ROW('Water Data'!I4)),NA())</f>
        <v>100</v>
      </c>
      <c r="T10" s="490">
        <f ca="1">+IF(AND(ISNUMBER(OFFSET('Water Data'!$I$6,0,10*ROW('Water Data'!I4))),'Data Summary'!CI10="Yes"),OFFSET('Water Data'!$I$6,0,10*ROW('Water Data'!I4)),NA())</f>
        <v>100</v>
      </c>
      <c r="U10" s="490">
        <f ca="1">+IF(AND(ISNUMBER(OFFSET('Water Data'!$I$9,0,10*ROW('Water Data'!I4))),'Data Summary'!CJ10="Yes"),OFFSET('Water Data'!$I$9,0,10*ROW('Water Data'!I4)),NA())</f>
        <v>100</v>
      </c>
      <c r="V10" s="491">
        <f ca="1">+IF(AND(ISNUMBER(OFFSET('Sanitation Data'!$D$4,0,10*ROW('Sanitation Data'!D4))),'Data Summary'!CK10="Yes"),100-OFFSET('Sanitation Data'!$D$4,0,10*ROW('Sanitation Data'!D4)),NA())</f>
        <v>100</v>
      </c>
      <c r="W10" s="491">
        <f ca="1">+IF(AND(ISNUMBER(OFFSET('Sanitation Data'!$D$6,0,10*ROW('Sanitation Data'!D4))),'Data Summary'!CL10="Yes"),OFFSET('Sanitation Data'!$D$6,0,10*ROW('Sanitation Data'!D4)),NA())</f>
        <v>100</v>
      </c>
      <c r="X10" s="491" t="e">
        <f ca="1">+IF(AND(ISNUMBER(OFFSET('Sanitation Data'!$D$10,0,10*ROW('Sanitation Data'!D4))),'Data Summary'!CM10="Yes"),OFFSET('Sanitation Data'!$D$10,0,10*ROW('Sanitation Data'!D4)),NA())</f>
        <v>#N/A</v>
      </c>
      <c r="Y10" s="491" t="e">
        <f ca="1">+IF(AND(ISNUMBER(OFFSET('Sanitation Data'!$D$11,0,10*ROW('Sanitation Data'!D4))),'Data Summary'!CN10="Yes"),OFFSET('Sanitation Data'!$D$11,0,10*ROW('Sanitation Data'!D4)),NA())</f>
        <v>#N/A</v>
      </c>
      <c r="Z10" s="491">
        <f ca="1">+IF(AND(ISNUMBER(OFFSET('Sanitation Data'!$D$12,0,10*ROW('Sanitation Data'!D4))),'Data Summary'!CO10="Yes"),OFFSET('Sanitation Data'!$D$12,0,10*ROW('Sanitation Data'!D4)),NA())</f>
        <v>100</v>
      </c>
      <c r="AA10" s="491" t="e">
        <f ca="1">+IF(AND(ISNUMBER(OFFSET('Sanitation Data'!$E$4,0,10*ROW('Sanitation Data'!E4))),'Data Summary'!CP10="Yes"),100-OFFSET('Sanitation Data'!$E$4,0,10*ROW('Sanitation Data'!E4)),NA())</f>
        <v>#N/A</v>
      </c>
      <c r="AB10" s="491" t="e">
        <f ca="1">+IF(AND(ISNUMBER(OFFSET('Sanitation Data'!$E$6,0,10*ROW('Sanitation Data'!E4))),'Data Summary'!CQ10="Yes"),OFFSET('Sanitation Data'!$E$6,0,10*ROW('Sanitation Data'!E4)),NA())</f>
        <v>#N/A</v>
      </c>
      <c r="AC10" s="491" t="e">
        <f ca="1">+IF(AND(ISNUMBER(OFFSET('Sanitation Data'!$E$10,0,10*ROW('Sanitation Data'!E4))),'Data Summary'!CR10="Yes"),OFFSET('Sanitation Data'!$E$10,0,10*ROW('Sanitation Data'!E4)),NA())</f>
        <v>#N/A</v>
      </c>
      <c r="AD10" s="491" t="e">
        <f ca="1">+IF(AND(ISNUMBER(OFFSET('Sanitation Data'!$E$11,0,10*ROW('Sanitation Data'!E4))),'Data Summary'!CS10="Yes"),OFFSET('Sanitation Data'!$E$11,0,10*ROW('Sanitation Data'!E4)),NA())</f>
        <v>#N/A</v>
      </c>
      <c r="AE10" s="491" t="e">
        <f ca="1">+IF(AND(ISNUMBER(OFFSET('Sanitation Data'!$E$12,0,10*ROW('Sanitation Data'!E4))),'Data Summary'!CT10="Yes"),OFFSET('Sanitation Data'!$E$12,0,10*ROW('Sanitation Data'!E4)),NA())</f>
        <v>#N/A</v>
      </c>
      <c r="AF10" s="491" t="e">
        <f ca="1">+IF(AND(ISNUMBER(OFFSET('Sanitation Data'!$F$4,0,10*ROW('Sanitation Data'!F4))),'Data Summary'!CU10="Yes"),100-OFFSET('Sanitation Data'!$F$4,0,10*ROW('Sanitation Data'!F4)),NA())</f>
        <v>#N/A</v>
      </c>
      <c r="AG10" s="491" t="e">
        <f ca="1">+IF(AND(ISNUMBER(OFFSET('Sanitation Data'!$F$6,0,10*ROW('Sanitation Data'!F4))),'Data Summary'!CV10="Yes"),OFFSET('Sanitation Data'!$F$6,0,10*ROW('Sanitation Data'!F4)),NA())</f>
        <v>#N/A</v>
      </c>
      <c r="AH10" s="491" t="e">
        <f ca="1">+IF(AND(ISNUMBER(OFFSET('Sanitation Data'!$F$10,0,10*ROW('Sanitation Data'!F4))),'Data Summary'!CW10="Yes"),OFFSET('Sanitation Data'!$F$10,0,10*ROW('Sanitation Data'!F4)),NA())</f>
        <v>#N/A</v>
      </c>
      <c r="AI10" s="491" t="e">
        <f ca="1">+IF(AND(ISNUMBER(OFFSET('Sanitation Data'!$F$11,0,10*ROW('Sanitation Data'!F4))),'Data Summary'!CX10="Yes"),OFFSET('Sanitation Data'!$F$11,0,10*ROW('Sanitation Data'!F4)),NA())</f>
        <v>#N/A</v>
      </c>
      <c r="AJ10" s="491" t="e">
        <f ca="1">+IF(AND(ISNUMBER(OFFSET('Sanitation Data'!$F$12,0,10*ROW('Sanitation Data'!F4))),'Data Summary'!CY10="Yes"),OFFSET('Sanitation Data'!$F$12,0,10*ROW('Sanitation Data'!F4)),NA())</f>
        <v>#N/A</v>
      </c>
      <c r="AK10" s="491" t="e">
        <f ca="1">+IF(AND(ISNUMBER(OFFSET('Sanitation Data'!$G$4,0,10*ROW('Sanitation Data'!G4))),'Data Summary'!CZ10="Yes"),100-OFFSET('Sanitation Data'!$G$4,0,10*ROW('Sanitation Data'!G4)),NA())</f>
        <v>#N/A</v>
      </c>
      <c r="AL10" s="491" t="e">
        <f ca="1">+IF(AND(ISNUMBER(OFFSET('Sanitation Data'!$G$6,0,10*ROW('Sanitation Data'!G4))),'Data Summary'!DA10="Yes"),OFFSET('Sanitation Data'!$G$6,0,10*ROW('Sanitation Data'!G4)),NA())</f>
        <v>#N/A</v>
      </c>
      <c r="AM10" s="491" t="e">
        <f ca="1">+IF(AND(ISNUMBER(OFFSET('Sanitation Data'!$G$10,0,10*ROW('Sanitation Data'!G4))),'Data Summary'!DB10="Yes"),OFFSET('Sanitation Data'!$G$10,0,10*ROW('Sanitation Data'!G4)),NA())</f>
        <v>#N/A</v>
      </c>
      <c r="AN10" s="491" t="e">
        <f ca="1">+IF(AND(ISNUMBER(OFFSET('Sanitation Data'!$G$11,0,10*ROW('Sanitation Data'!G4))),'Data Summary'!DC10="Yes"),OFFSET('Sanitation Data'!$G$11,0,10*ROW('Sanitation Data'!G4)),NA())</f>
        <v>#N/A</v>
      </c>
      <c r="AO10" s="491" t="e">
        <f ca="1">+IF(AND(ISNUMBER(OFFSET('Sanitation Data'!$G$12,0,10*ROW('Sanitation Data'!G4))),'Data Summary'!DD10="Yes"),OFFSET('Sanitation Data'!$G$12,0,10*ROW('Sanitation Data'!G4)),NA())</f>
        <v>#N/A</v>
      </c>
      <c r="AP10" s="491">
        <f ca="1">+IF(AND(ISNUMBER(OFFSET('Sanitation Data'!$H$4,0,10*ROW('Sanitation Data'!H4))),'Data Summary'!DE10="Yes"),100-OFFSET('Sanitation Data'!$H$4,0,10*ROW('Sanitation Data'!H4)),NA())</f>
        <v>100</v>
      </c>
      <c r="AQ10" s="491">
        <f ca="1">+IF(AND(ISNUMBER(OFFSET('Sanitation Data'!$H$6,0,10*ROW('Sanitation Data'!H4))),'Data Summary'!DF10="Yes"),OFFSET('Sanitation Data'!$H$6,0,10*ROW('Sanitation Data'!H4)),NA())</f>
        <v>100</v>
      </c>
      <c r="AR10" s="491" t="e">
        <f ca="1">+IF(AND(ISNUMBER(OFFSET('Sanitation Data'!$H$10,0,10*ROW('Sanitation Data'!H4))),'Data Summary'!DG10="Yes"),OFFSET('Sanitation Data'!$H$10,0,10*ROW('Sanitation Data'!H4)),NA())</f>
        <v>#N/A</v>
      </c>
      <c r="AS10" s="491" t="e">
        <f ca="1">+IF(AND(ISNUMBER(OFFSET('Sanitation Data'!$H$11,0,10*ROW('Sanitation Data'!H4))),'Data Summary'!DH10="Yes"),OFFSET('Sanitation Data'!$H$11,0,10*ROW('Sanitation Data'!H4)),NA())</f>
        <v>#N/A</v>
      </c>
      <c r="AT10" s="491">
        <f ca="1">+IF(AND(ISNUMBER(OFFSET('Sanitation Data'!$H$12,0,10*ROW('Sanitation Data'!H4))),'Data Summary'!DI10="Yes"),OFFSET('Sanitation Data'!$H$12,0,10*ROW('Sanitation Data'!H4)),NA())</f>
        <v>100</v>
      </c>
      <c r="AU10" s="491">
        <f ca="1">+IF(AND(ISNUMBER(OFFSET('Sanitation Data'!$I$4,0,10*ROW('Sanitation Data'!I4))),'Data Summary'!DJ10="Yes"),100-OFFSET('Sanitation Data'!$I$4,0,10*ROW('Sanitation Data'!I4)),NA())</f>
        <v>100</v>
      </c>
      <c r="AV10" s="491">
        <f ca="1">+IF(AND(ISNUMBER(OFFSET('Sanitation Data'!$I$6,0,10*ROW('Sanitation Data'!I4))),'Data Summary'!DK10="Yes"),OFFSET('Sanitation Data'!$I$6,0,10*ROW('Sanitation Data'!I4)),NA())</f>
        <v>100</v>
      </c>
      <c r="AW10" s="491" t="e">
        <f ca="1">+IF(AND(ISNUMBER(OFFSET('Sanitation Data'!$I$10,0,10*ROW('Sanitation Data'!I4))),'Data Summary'!DL10="Yes"),OFFSET('Sanitation Data'!$I$10,0,10*ROW('Sanitation Data'!I4)),NA())</f>
        <v>#N/A</v>
      </c>
      <c r="AX10" s="491" t="e">
        <f ca="1">+IF(AND(ISNUMBER(OFFSET('Sanitation Data'!$I$11,0,10*ROW('Sanitation Data'!I4))),'Data Summary'!DM10="Yes"),OFFSET('Sanitation Data'!$I$11,0,10*ROW('Sanitation Data'!I4)),NA())</f>
        <v>#N/A</v>
      </c>
      <c r="AY10" s="491">
        <f ca="1">+IF(AND(ISNUMBER(OFFSET('Sanitation Data'!$I$12,0,10*ROW('Sanitation Data'!I4))),'Data Summary'!DN10="Yes"),OFFSET('Sanitation Data'!$I$12,0,10*ROW('Sanitation Data'!I4)),NA())</f>
        <v>100</v>
      </c>
      <c r="AZ10" s="492">
        <f ca="1">+IF(AND(ISNUMBER(OFFSET('Hygiene Data'!$D$5,0,10*ROW('Hygiene Data'!D4))),'Data Summary'!DO10="Yes"),OFFSET('Hygiene Data'!$D$5,0,10*ROW('Hygiene Data'!D4)),NA())</f>
        <v>100</v>
      </c>
      <c r="BA10" s="492">
        <f ca="1">+IF(AND(ISNUMBER(OFFSET('Hygiene Data'!$D$7,0,10*ROW('Hygiene Data'!D4))),'Data Summary'!DP10="Yes"),OFFSET('Hygiene Data'!$D$7,0,10*ROW('Hygiene Data'!D4)),NA())</f>
        <v>100</v>
      </c>
      <c r="BB10" s="492">
        <f ca="1">+IF(AND(ISNUMBER(OFFSET('Hygiene Data'!$D$9,0,10*ROW('Hygiene Data'!D4))),'Data Summary'!DQ10="Yes"),OFFSET('Hygiene Data'!$D$9,0,10*ROW('Hygiene Data'!D4)),NA())</f>
        <v>100</v>
      </c>
      <c r="BC10" s="492" t="e">
        <f ca="1">+IF(AND(ISNUMBER(OFFSET('Hygiene Data'!$E$5,0,10*ROW('Hygiene Data'!E4))),'Data Summary'!DR10="Yes"),OFFSET('Hygiene Data'!$E$5,0,10*ROW('Hygiene Data'!E4)),NA())</f>
        <v>#N/A</v>
      </c>
      <c r="BD10" s="492" t="e">
        <f ca="1">+IF(AND(ISNUMBER(OFFSET('Hygiene Data'!$E$7,0,10*ROW('Hygiene Data'!E4))),'Data Summary'!DS10="Yes"),OFFSET('Hygiene Data'!$E$7,0,10*ROW('Hygiene Data'!E4)),NA())</f>
        <v>#N/A</v>
      </c>
      <c r="BE10" s="492" t="e">
        <f ca="1">+IF(AND(ISNUMBER(OFFSET('Hygiene Data'!$E$9,0,10*ROW('Hygiene Data'!E4))),'Data Summary'!DT10="Yes"),OFFSET('Hygiene Data'!$E$9,0,10*ROW('Hygiene Data'!E4)),NA())</f>
        <v>#N/A</v>
      </c>
      <c r="BF10" s="492" t="e">
        <f ca="1">+IF(AND(ISNUMBER(OFFSET('Hygiene Data'!$F$5,0,10*ROW('Hygiene Data'!F4))),'Data Summary'!DU10="Yes"),OFFSET('Hygiene Data'!$F$5,0,10*ROW('Hygiene Data'!F4)),NA())</f>
        <v>#N/A</v>
      </c>
      <c r="BG10" s="492" t="e">
        <f ca="1">+IF(AND(ISNUMBER(OFFSET('Hygiene Data'!$F$7,0,10*ROW('Hygiene Data'!F4))),'Data Summary'!DV10="Yes"),OFFSET('Hygiene Data'!$F$7,0,10*ROW('Hygiene Data'!F4)),NA())</f>
        <v>#N/A</v>
      </c>
      <c r="BH10" s="492" t="e">
        <f ca="1">+IF(AND(ISNUMBER(OFFSET('Hygiene Data'!$F$9,0,10*ROW('Hygiene Data'!F4))),'Data Summary'!DW10="Yes"),OFFSET('Hygiene Data'!$F$9,0,10*ROW('Hygiene Data'!F4)),NA())</f>
        <v>#N/A</v>
      </c>
      <c r="BI10" s="492" t="e">
        <f ca="1">+IF(AND(ISNUMBER(OFFSET('Hygiene Data'!$G$5,0,10*ROW('Hygiene Data'!G4))),'Data Summary'!DX10="Yes"),OFFSET('Hygiene Data'!$G$5,0,10*ROW('Hygiene Data'!G4)),NA())</f>
        <v>#N/A</v>
      </c>
      <c r="BJ10" s="492" t="e">
        <f ca="1">+IF(AND(ISNUMBER(OFFSET('Hygiene Data'!$G$7,0,10*ROW('Hygiene Data'!G4))),'Data Summary'!DY10="Yes"),OFFSET('Hygiene Data'!$G$7,0,10*ROW('Hygiene Data'!G4)),NA())</f>
        <v>#N/A</v>
      </c>
      <c r="BK10" s="492" t="e">
        <f ca="1">+IF(AND(ISNUMBER(OFFSET('Hygiene Data'!$G$9,0,10*ROW('Hygiene Data'!G4))),'Data Summary'!DZ10="Yes"),OFFSET('Hygiene Data'!$G$9,0,10*ROW('Hygiene Data'!G4)),NA())</f>
        <v>#N/A</v>
      </c>
      <c r="BL10" s="492">
        <f ca="1">+IF(AND(ISNUMBER(OFFSET('Hygiene Data'!$H$5,0,10*ROW('Hygiene Data'!H4))),'Data Summary'!EA10="Yes"),OFFSET('Hygiene Data'!$H$5,0,10*ROW('Hygiene Data'!H4)),NA())</f>
        <v>100</v>
      </c>
      <c r="BM10" s="492">
        <f ca="1">+IF(AND(ISNUMBER(OFFSET('Hygiene Data'!$H$7,0,10*ROW('Hygiene Data'!H4))),'Data Summary'!EB10="Yes"),OFFSET('Hygiene Data'!$H$7,0,10*ROW('Hygiene Data'!H4)),NA())</f>
        <v>100</v>
      </c>
      <c r="BN10" s="492">
        <f ca="1">+IF(AND(ISNUMBER(OFFSET('Hygiene Data'!$H$9,0,10*ROW('Hygiene Data'!H4))),'Data Summary'!EC10="Yes"),OFFSET('Hygiene Data'!$H$9,0,10*ROW('Hygiene Data'!H4)),NA())</f>
        <v>100</v>
      </c>
      <c r="BO10" s="492">
        <f ca="1">+IF(AND(ISNUMBER(OFFSET('Hygiene Data'!$I$5,0,10*ROW('Hygiene Data'!I4))),'Data Summary'!ED10="Yes"),OFFSET('Hygiene Data'!$I$5,0,10*ROW('Hygiene Data'!I4)),NA())</f>
        <v>100</v>
      </c>
      <c r="BP10" s="492">
        <f ca="1">+IF(AND(ISNUMBER(OFFSET('Hygiene Data'!$I$7,0,10*ROW('Hygiene Data'!I4))),'Data Summary'!EE10="Yes"),OFFSET('Hygiene Data'!$I$7,0,10*ROW('Hygiene Data'!I4)),NA())</f>
        <v>100</v>
      </c>
      <c r="BQ10" s="492">
        <f ca="1">+IF(AND(ISNUMBER(OFFSET('Hygiene Data'!$I$9,0,10*ROW('Hygiene Data'!I4))),'Data Summary'!EF10="Yes"),OFFSET('Hygiene Data'!$I$9,0,10*ROW('Hygiene Data'!I4)),NA())</f>
        <v>100</v>
      </c>
    </row>
    <row r="11" spans="1:69" x14ac:dyDescent="0.25">
      <c r="A11" s="488" t="str">
        <f ca="1">+RIGHT('Data Summary'!A11,LEN('Data Summary'!A11)-9)</f>
        <v>UIS</v>
      </c>
      <c r="B11" s="462" t="str">
        <f ca="1">+IF(ISTEXT('Data Summary'!B11),'Data Summary'!B11,"")</f>
        <v>آخر</v>
      </c>
      <c r="C11" s="489">
        <f ca="1">+VALUE('Data Summary'!C11)</f>
        <v>2024</v>
      </c>
      <c r="D11" s="490">
        <f ca="1">+IF(AND(ISNUMBER(OFFSET('Water Data'!$D$4,0,10*ROW('Water Data'!D5))),'Data Summary'!BS11="Yes"),100-OFFSET('Water Data'!$D$4,0,10*ROW('Water Data'!D5)),NA())</f>
        <v>100</v>
      </c>
      <c r="E11" s="490">
        <f ca="1">+IF(AND(ISNUMBER(OFFSET('Water Data'!$D$6,0,10*ROW('Water Data'!D5))),'Data Summary'!BT11="Yes"),OFFSET('Water Data'!$D$6,0,10*ROW('Water Data'!D5)),NA())</f>
        <v>100</v>
      </c>
      <c r="F11" s="490">
        <f ca="1">+IF(AND(ISNUMBER(OFFSET('Water Data'!$D$9,0,10*ROW('Water Data'!D5))),'Data Summary'!BU11="Yes"),OFFSET('Water Data'!$D$9,0,10*ROW('Water Data'!D5)),NA())</f>
        <v>100</v>
      </c>
      <c r="G11" s="490" t="e">
        <f ca="1">+IF(AND(ISNUMBER(OFFSET('Water Data'!$E$4,0,10*ROW('Water Data'!E5))),'Data Summary'!BV11="Yes"),100-OFFSET('Water Data'!$E$4,0,10*ROW('Water Data'!E5)),NA())</f>
        <v>#N/A</v>
      </c>
      <c r="H11" s="490" t="e">
        <f ca="1">+IF(AND(ISNUMBER(OFFSET('Water Data'!$E$6,0,10*ROW('Water Data'!E5))),'Data Summary'!BW11="Yes"),OFFSET('Water Data'!$E$6,0,10*ROW('Water Data'!E5)),NA())</f>
        <v>#N/A</v>
      </c>
      <c r="I11" s="490" t="e">
        <f ca="1">+IF(AND(ISNUMBER(OFFSET('Water Data'!$E$9,0,10*ROW('Water Data'!E5))),'Data Summary'!BX11="Yes"),OFFSET('Water Data'!$E$9,0,10*ROW('Water Data'!E5)),NA())</f>
        <v>#N/A</v>
      </c>
      <c r="J11" s="490" t="e">
        <f ca="1">+IF(AND(ISNUMBER(OFFSET('Water Data'!$F$4,0,10*ROW('Water Data'!F5))),'Data Summary'!BY11="Yes"),100-OFFSET('Water Data'!$F$4,0,10*ROW('Water Data'!F5)),NA())</f>
        <v>#N/A</v>
      </c>
      <c r="K11" s="490" t="e">
        <f ca="1">+IF(AND(ISNUMBER(OFFSET('Water Data'!$F$6,0,10*ROW('Water Data'!F5))),'Data Summary'!BZ11="Yes"),OFFSET('Water Data'!$F$6,0,10*ROW('Water Data'!F5)),NA())</f>
        <v>#N/A</v>
      </c>
      <c r="L11" s="490" t="e">
        <f ca="1">+IF(AND(ISNUMBER(OFFSET('Water Data'!$F$9,0,10*ROW('Water Data'!F5))),'Data Summary'!CA11="Yes"),OFFSET('Water Data'!$F$9,0,10*ROW('Water Data'!F5)),NA())</f>
        <v>#N/A</v>
      </c>
      <c r="M11" s="490" t="e">
        <f ca="1">+IF(AND(ISNUMBER(OFFSET('Water Data'!$G$4,0,10*ROW('Water Data'!G5))),'Data Summary'!CB11="Yes"),100-OFFSET('Water Data'!$G$4,0,10*ROW('Water Data'!G5)),NA())</f>
        <v>#N/A</v>
      </c>
      <c r="N11" s="490" t="e">
        <f ca="1">+IF(AND(ISNUMBER(OFFSET('Water Data'!$G$6,0,10*ROW('Water Data'!G5))),'Data Summary'!CC11="Yes"),OFFSET('Water Data'!$G$6,0,10*ROW('Water Data'!G5)),NA())</f>
        <v>#N/A</v>
      </c>
      <c r="O11" s="490" t="e">
        <f ca="1">+IF(AND(ISNUMBER(OFFSET('Water Data'!$G$9,0,10*ROW('Water Data'!G5))),'Data Summary'!CD11="Yes"),OFFSET('Water Data'!$G$9,0,10*ROW('Water Data'!G5)),NA())</f>
        <v>#N/A</v>
      </c>
      <c r="P11" s="490">
        <f ca="1">+IF(AND(ISNUMBER(OFFSET('Water Data'!$H$4,0,10*ROW('Water Data'!H5))),'Data Summary'!CE11="Yes"),100-OFFSET('Water Data'!$H$4,0,10*ROW('Water Data'!H5)),NA())</f>
        <v>100</v>
      </c>
      <c r="Q11" s="490">
        <f ca="1">+IF(AND(ISNUMBER(OFFSET('Water Data'!$H$6,0,10*ROW('Water Data'!H5))),'Data Summary'!CF11="Yes"),OFFSET('Water Data'!$H$6,0,10*ROW('Water Data'!H5)),NA())</f>
        <v>100</v>
      </c>
      <c r="R11" s="490">
        <f ca="1">+IF(AND(ISNUMBER(OFFSET('Water Data'!$H$9,0,10*ROW('Water Data'!H5))),'Data Summary'!CG11="Yes"),OFFSET('Water Data'!$H$9,0,10*ROW('Water Data'!H5)),NA())</f>
        <v>100</v>
      </c>
      <c r="S11" s="490">
        <f ca="1">+IF(AND(ISNUMBER(OFFSET('Water Data'!$I$4,0,10*ROW('Water Data'!I5))),'Data Summary'!CH11="Yes"),100-OFFSET('Water Data'!$I$4,0,10*ROW('Water Data'!I5)),NA())</f>
        <v>100</v>
      </c>
      <c r="T11" s="490">
        <f ca="1">+IF(AND(ISNUMBER(OFFSET('Water Data'!$I$6,0,10*ROW('Water Data'!I5))),'Data Summary'!CI11="Yes"),OFFSET('Water Data'!$I$6,0,10*ROW('Water Data'!I5)),NA())</f>
        <v>100</v>
      </c>
      <c r="U11" s="490">
        <f ca="1">+IF(AND(ISNUMBER(OFFSET('Water Data'!$I$9,0,10*ROW('Water Data'!I5))),'Data Summary'!CJ11="Yes"),OFFSET('Water Data'!$I$9,0,10*ROW('Water Data'!I5)),NA())</f>
        <v>100</v>
      </c>
      <c r="V11" s="491">
        <f ca="1">+IF(AND(ISNUMBER(OFFSET('Sanitation Data'!$D$4,0,10*ROW('Sanitation Data'!D5))),'Data Summary'!CK11="Yes"),100-OFFSET('Sanitation Data'!$D$4,0,10*ROW('Sanitation Data'!D5)),NA())</f>
        <v>100</v>
      </c>
      <c r="W11" s="491">
        <f ca="1">+IF(AND(ISNUMBER(OFFSET('Sanitation Data'!$D$6,0,10*ROW('Sanitation Data'!D5))),'Data Summary'!CL11="Yes"),OFFSET('Sanitation Data'!$D$6,0,10*ROW('Sanitation Data'!D5)),NA())</f>
        <v>100</v>
      </c>
      <c r="X11" s="491" t="e">
        <f ca="1">+IF(AND(ISNUMBER(OFFSET('Sanitation Data'!$D$10,0,10*ROW('Sanitation Data'!D5))),'Data Summary'!CM11="Yes"),OFFSET('Sanitation Data'!$D$10,0,10*ROW('Sanitation Data'!D5)),NA())</f>
        <v>#N/A</v>
      </c>
      <c r="Y11" s="491" t="e">
        <f ca="1">+IF(AND(ISNUMBER(OFFSET('Sanitation Data'!$D$11,0,10*ROW('Sanitation Data'!D5))),'Data Summary'!CN11="Yes"),OFFSET('Sanitation Data'!$D$11,0,10*ROW('Sanitation Data'!D5)),NA())</f>
        <v>#N/A</v>
      </c>
      <c r="Z11" s="491">
        <f ca="1">+IF(AND(ISNUMBER(OFFSET('Sanitation Data'!$D$12,0,10*ROW('Sanitation Data'!D5))),'Data Summary'!CO11="Yes"),OFFSET('Sanitation Data'!$D$12,0,10*ROW('Sanitation Data'!D5)),NA())</f>
        <v>100</v>
      </c>
      <c r="AA11" s="491" t="e">
        <f ca="1">+IF(AND(ISNUMBER(OFFSET('Sanitation Data'!$E$4,0,10*ROW('Sanitation Data'!E5))),'Data Summary'!CP11="Yes"),100-OFFSET('Sanitation Data'!$E$4,0,10*ROW('Sanitation Data'!E5)),NA())</f>
        <v>#N/A</v>
      </c>
      <c r="AB11" s="491" t="e">
        <f ca="1">+IF(AND(ISNUMBER(OFFSET('Sanitation Data'!$E$6,0,10*ROW('Sanitation Data'!E5))),'Data Summary'!CQ11="Yes"),OFFSET('Sanitation Data'!$E$6,0,10*ROW('Sanitation Data'!E5)),NA())</f>
        <v>#N/A</v>
      </c>
      <c r="AC11" s="491" t="e">
        <f ca="1">+IF(AND(ISNUMBER(OFFSET('Sanitation Data'!$E$10,0,10*ROW('Sanitation Data'!E5))),'Data Summary'!CR11="Yes"),OFFSET('Sanitation Data'!$E$10,0,10*ROW('Sanitation Data'!E5)),NA())</f>
        <v>#N/A</v>
      </c>
      <c r="AD11" s="491" t="e">
        <f ca="1">+IF(AND(ISNUMBER(OFFSET('Sanitation Data'!$E$11,0,10*ROW('Sanitation Data'!E5))),'Data Summary'!CS11="Yes"),OFFSET('Sanitation Data'!$E$11,0,10*ROW('Sanitation Data'!E5)),NA())</f>
        <v>#N/A</v>
      </c>
      <c r="AE11" s="491" t="e">
        <f ca="1">+IF(AND(ISNUMBER(OFFSET('Sanitation Data'!$E$12,0,10*ROW('Sanitation Data'!E5))),'Data Summary'!CT11="Yes"),OFFSET('Sanitation Data'!$E$12,0,10*ROW('Sanitation Data'!E5)),NA())</f>
        <v>#N/A</v>
      </c>
      <c r="AF11" s="491" t="e">
        <f ca="1">+IF(AND(ISNUMBER(OFFSET('Sanitation Data'!$F$4,0,10*ROW('Sanitation Data'!F5))),'Data Summary'!CU11="Yes"),100-OFFSET('Sanitation Data'!$F$4,0,10*ROW('Sanitation Data'!F5)),NA())</f>
        <v>#N/A</v>
      </c>
      <c r="AG11" s="491" t="e">
        <f ca="1">+IF(AND(ISNUMBER(OFFSET('Sanitation Data'!$F$6,0,10*ROW('Sanitation Data'!F5))),'Data Summary'!CV11="Yes"),OFFSET('Sanitation Data'!$F$6,0,10*ROW('Sanitation Data'!F5)),NA())</f>
        <v>#N/A</v>
      </c>
      <c r="AH11" s="491" t="e">
        <f ca="1">+IF(AND(ISNUMBER(OFFSET('Sanitation Data'!$F$10,0,10*ROW('Sanitation Data'!F5))),'Data Summary'!CW11="Yes"),OFFSET('Sanitation Data'!$F$10,0,10*ROW('Sanitation Data'!F5)),NA())</f>
        <v>#N/A</v>
      </c>
      <c r="AI11" s="491" t="e">
        <f ca="1">+IF(AND(ISNUMBER(OFFSET('Sanitation Data'!$F$11,0,10*ROW('Sanitation Data'!F5))),'Data Summary'!CX11="Yes"),OFFSET('Sanitation Data'!$F$11,0,10*ROW('Sanitation Data'!F5)),NA())</f>
        <v>#N/A</v>
      </c>
      <c r="AJ11" s="491" t="e">
        <f ca="1">+IF(AND(ISNUMBER(OFFSET('Sanitation Data'!$F$12,0,10*ROW('Sanitation Data'!F5))),'Data Summary'!CY11="Yes"),OFFSET('Sanitation Data'!$F$12,0,10*ROW('Sanitation Data'!F5)),NA())</f>
        <v>#N/A</v>
      </c>
      <c r="AK11" s="491" t="e">
        <f ca="1">+IF(AND(ISNUMBER(OFFSET('Sanitation Data'!$G$4,0,10*ROW('Sanitation Data'!G5))),'Data Summary'!CZ11="Yes"),100-OFFSET('Sanitation Data'!$G$4,0,10*ROW('Sanitation Data'!G5)),NA())</f>
        <v>#N/A</v>
      </c>
      <c r="AL11" s="491" t="e">
        <f ca="1">+IF(AND(ISNUMBER(OFFSET('Sanitation Data'!$G$6,0,10*ROW('Sanitation Data'!G5))),'Data Summary'!DA11="Yes"),OFFSET('Sanitation Data'!$G$6,0,10*ROW('Sanitation Data'!G5)),NA())</f>
        <v>#N/A</v>
      </c>
      <c r="AM11" s="491" t="e">
        <f ca="1">+IF(AND(ISNUMBER(OFFSET('Sanitation Data'!$G$10,0,10*ROW('Sanitation Data'!G5))),'Data Summary'!DB11="Yes"),OFFSET('Sanitation Data'!$G$10,0,10*ROW('Sanitation Data'!G5)),NA())</f>
        <v>#N/A</v>
      </c>
      <c r="AN11" s="491" t="e">
        <f ca="1">+IF(AND(ISNUMBER(OFFSET('Sanitation Data'!$G$11,0,10*ROW('Sanitation Data'!G5))),'Data Summary'!DC11="Yes"),OFFSET('Sanitation Data'!$G$11,0,10*ROW('Sanitation Data'!G5)),NA())</f>
        <v>#N/A</v>
      </c>
      <c r="AO11" s="491" t="e">
        <f ca="1">+IF(AND(ISNUMBER(OFFSET('Sanitation Data'!$G$12,0,10*ROW('Sanitation Data'!G5))),'Data Summary'!DD11="Yes"),OFFSET('Sanitation Data'!$G$12,0,10*ROW('Sanitation Data'!G5)),NA())</f>
        <v>#N/A</v>
      </c>
      <c r="AP11" s="491">
        <f ca="1">+IF(AND(ISNUMBER(OFFSET('Sanitation Data'!$H$4,0,10*ROW('Sanitation Data'!H5))),'Data Summary'!DE11="Yes"),100-OFFSET('Sanitation Data'!$H$4,0,10*ROW('Sanitation Data'!H5)),NA())</f>
        <v>100</v>
      </c>
      <c r="AQ11" s="491">
        <f ca="1">+IF(AND(ISNUMBER(OFFSET('Sanitation Data'!$H$6,0,10*ROW('Sanitation Data'!H5))),'Data Summary'!DF11="Yes"),OFFSET('Sanitation Data'!$H$6,0,10*ROW('Sanitation Data'!H5)),NA())</f>
        <v>100</v>
      </c>
      <c r="AR11" s="491" t="e">
        <f ca="1">+IF(AND(ISNUMBER(OFFSET('Sanitation Data'!$H$10,0,10*ROW('Sanitation Data'!H5))),'Data Summary'!DG11="Yes"),OFFSET('Sanitation Data'!$H$10,0,10*ROW('Sanitation Data'!H5)),NA())</f>
        <v>#N/A</v>
      </c>
      <c r="AS11" s="491" t="e">
        <f ca="1">+IF(AND(ISNUMBER(OFFSET('Sanitation Data'!$H$11,0,10*ROW('Sanitation Data'!H5))),'Data Summary'!DH11="Yes"),OFFSET('Sanitation Data'!$H$11,0,10*ROW('Sanitation Data'!H5)),NA())</f>
        <v>#N/A</v>
      </c>
      <c r="AT11" s="491">
        <f ca="1">+IF(AND(ISNUMBER(OFFSET('Sanitation Data'!$H$12,0,10*ROW('Sanitation Data'!H5))),'Data Summary'!DI11="Yes"),OFFSET('Sanitation Data'!$H$12,0,10*ROW('Sanitation Data'!H5)),NA())</f>
        <v>100</v>
      </c>
      <c r="AU11" s="491">
        <f ca="1">+IF(AND(ISNUMBER(OFFSET('Sanitation Data'!$I$4,0,10*ROW('Sanitation Data'!I5))),'Data Summary'!DJ11="Yes"),100-OFFSET('Sanitation Data'!$I$4,0,10*ROW('Sanitation Data'!I5)),NA())</f>
        <v>100</v>
      </c>
      <c r="AV11" s="491">
        <f ca="1">+IF(AND(ISNUMBER(OFFSET('Sanitation Data'!$I$6,0,10*ROW('Sanitation Data'!I5))),'Data Summary'!DK11="Yes"),OFFSET('Sanitation Data'!$I$6,0,10*ROW('Sanitation Data'!I5)),NA())</f>
        <v>100</v>
      </c>
      <c r="AW11" s="491" t="e">
        <f ca="1">+IF(AND(ISNUMBER(OFFSET('Sanitation Data'!$I$10,0,10*ROW('Sanitation Data'!I5))),'Data Summary'!DL11="Yes"),OFFSET('Sanitation Data'!$I$10,0,10*ROW('Sanitation Data'!I5)),NA())</f>
        <v>#N/A</v>
      </c>
      <c r="AX11" s="491" t="e">
        <f ca="1">+IF(AND(ISNUMBER(OFFSET('Sanitation Data'!$I$11,0,10*ROW('Sanitation Data'!I5))),'Data Summary'!DM11="Yes"),OFFSET('Sanitation Data'!$I$11,0,10*ROW('Sanitation Data'!I5)),NA())</f>
        <v>#N/A</v>
      </c>
      <c r="AY11" s="491">
        <f ca="1">+IF(AND(ISNUMBER(OFFSET('Sanitation Data'!$I$12,0,10*ROW('Sanitation Data'!I5))),'Data Summary'!DN11="Yes"),OFFSET('Sanitation Data'!$I$12,0,10*ROW('Sanitation Data'!I5)),NA())</f>
        <v>100</v>
      </c>
      <c r="AZ11" s="492">
        <f ca="1">+IF(AND(ISNUMBER(OFFSET('Hygiene Data'!$D$5,0,10*ROW('Hygiene Data'!D5))),'Data Summary'!DO11="Yes"),OFFSET('Hygiene Data'!$D$5,0,10*ROW('Hygiene Data'!D5)),NA())</f>
        <v>100</v>
      </c>
      <c r="BA11" s="492">
        <f ca="1">+IF(AND(ISNUMBER(OFFSET('Hygiene Data'!$D$7,0,10*ROW('Hygiene Data'!D5))),'Data Summary'!DP11="Yes"),OFFSET('Hygiene Data'!$D$7,0,10*ROW('Hygiene Data'!D5)),NA())</f>
        <v>100</v>
      </c>
      <c r="BB11" s="492">
        <f ca="1">+IF(AND(ISNUMBER(OFFSET('Hygiene Data'!$D$9,0,10*ROW('Hygiene Data'!D5))),'Data Summary'!DQ11="Yes"),OFFSET('Hygiene Data'!$D$9,0,10*ROW('Hygiene Data'!D5)),NA())</f>
        <v>100</v>
      </c>
      <c r="BC11" s="492" t="e">
        <f ca="1">+IF(AND(ISNUMBER(OFFSET('Hygiene Data'!$E$5,0,10*ROW('Hygiene Data'!E5))),'Data Summary'!DR11="Yes"),OFFSET('Hygiene Data'!$E$5,0,10*ROW('Hygiene Data'!E5)),NA())</f>
        <v>#N/A</v>
      </c>
      <c r="BD11" s="492" t="e">
        <f ca="1">+IF(AND(ISNUMBER(OFFSET('Hygiene Data'!$E$7,0,10*ROW('Hygiene Data'!E5))),'Data Summary'!DS11="Yes"),OFFSET('Hygiene Data'!$E$7,0,10*ROW('Hygiene Data'!E5)),NA())</f>
        <v>#N/A</v>
      </c>
      <c r="BE11" s="492" t="e">
        <f ca="1">+IF(AND(ISNUMBER(OFFSET('Hygiene Data'!$E$9,0,10*ROW('Hygiene Data'!E5))),'Data Summary'!DT11="Yes"),OFFSET('Hygiene Data'!$E$9,0,10*ROW('Hygiene Data'!E5)),NA())</f>
        <v>#N/A</v>
      </c>
      <c r="BF11" s="492" t="e">
        <f ca="1">+IF(AND(ISNUMBER(OFFSET('Hygiene Data'!$F$5,0,10*ROW('Hygiene Data'!F5))),'Data Summary'!DU11="Yes"),OFFSET('Hygiene Data'!$F$5,0,10*ROW('Hygiene Data'!F5)),NA())</f>
        <v>#N/A</v>
      </c>
      <c r="BG11" s="492" t="e">
        <f ca="1">+IF(AND(ISNUMBER(OFFSET('Hygiene Data'!$F$7,0,10*ROW('Hygiene Data'!F5))),'Data Summary'!DV11="Yes"),OFFSET('Hygiene Data'!$F$7,0,10*ROW('Hygiene Data'!F5)),NA())</f>
        <v>#N/A</v>
      </c>
      <c r="BH11" s="492" t="e">
        <f ca="1">+IF(AND(ISNUMBER(OFFSET('Hygiene Data'!$F$9,0,10*ROW('Hygiene Data'!F5))),'Data Summary'!DW11="Yes"),OFFSET('Hygiene Data'!$F$9,0,10*ROW('Hygiene Data'!F5)),NA())</f>
        <v>#N/A</v>
      </c>
      <c r="BI11" s="492" t="e">
        <f ca="1">+IF(AND(ISNUMBER(OFFSET('Hygiene Data'!$G$5,0,10*ROW('Hygiene Data'!G5))),'Data Summary'!DX11="Yes"),OFFSET('Hygiene Data'!$G$5,0,10*ROW('Hygiene Data'!G5)),NA())</f>
        <v>#N/A</v>
      </c>
      <c r="BJ11" s="492" t="e">
        <f ca="1">+IF(AND(ISNUMBER(OFFSET('Hygiene Data'!$G$7,0,10*ROW('Hygiene Data'!G5))),'Data Summary'!DY11="Yes"),OFFSET('Hygiene Data'!$G$7,0,10*ROW('Hygiene Data'!G5)),NA())</f>
        <v>#N/A</v>
      </c>
      <c r="BK11" s="492" t="e">
        <f ca="1">+IF(AND(ISNUMBER(OFFSET('Hygiene Data'!$G$9,0,10*ROW('Hygiene Data'!G5))),'Data Summary'!DZ11="Yes"),OFFSET('Hygiene Data'!$G$9,0,10*ROW('Hygiene Data'!G5)),NA())</f>
        <v>#N/A</v>
      </c>
      <c r="BL11" s="492">
        <f ca="1">+IF(AND(ISNUMBER(OFFSET('Hygiene Data'!$H$5,0,10*ROW('Hygiene Data'!H5))),'Data Summary'!EA11="Yes"),OFFSET('Hygiene Data'!$H$5,0,10*ROW('Hygiene Data'!H5)),NA())</f>
        <v>100</v>
      </c>
      <c r="BM11" s="492">
        <f ca="1">+IF(AND(ISNUMBER(OFFSET('Hygiene Data'!$H$7,0,10*ROW('Hygiene Data'!H5))),'Data Summary'!EB11="Yes"),OFFSET('Hygiene Data'!$H$7,0,10*ROW('Hygiene Data'!H5)),NA())</f>
        <v>100</v>
      </c>
      <c r="BN11" s="492">
        <f ca="1">+IF(AND(ISNUMBER(OFFSET('Hygiene Data'!$H$9,0,10*ROW('Hygiene Data'!H5))),'Data Summary'!EC11="Yes"),OFFSET('Hygiene Data'!$H$9,0,10*ROW('Hygiene Data'!H5)),NA())</f>
        <v>100</v>
      </c>
      <c r="BO11" s="492">
        <f ca="1">+IF(AND(ISNUMBER(OFFSET('Hygiene Data'!$I$5,0,10*ROW('Hygiene Data'!I5))),'Data Summary'!ED11="Yes"),OFFSET('Hygiene Data'!$I$5,0,10*ROW('Hygiene Data'!I5)),NA())</f>
        <v>100</v>
      </c>
      <c r="BP11" s="492">
        <f ca="1">+IF(AND(ISNUMBER(OFFSET('Hygiene Data'!$I$7,0,10*ROW('Hygiene Data'!I5))),'Data Summary'!EE11="Yes"),OFFSET('Hygiene Data'!$I$7,0,10*ROW('Hygiene Data'!I5)),NA())</f>
        <v>100</v>
      </c>
      <c r="BQ11" s="492">
        <f ca="1">+IF(AND(ISNUMBER(OFFSET('Hygiene Data'!$I$9,0,10*ROW('Hygiene Data'!I5))),'Data Summary'!EF11="Yes"),OFFSET('Hygiene Data'!$I$9,0,10*ROW('Hygiene Data'!I5)),NA())</f>
        <v>100</v>
      </c>
    </row>
    <row r="12" spans="1:69" x14ac:dyDescent="0.25">
      <c r="A12" s="488" t="e">
        <f ca="1">+RIGHT('Data Summary'!A12,LEN('Data Summary'!A12)-9)</f>
        <v>#VALUE!</v>
      </c>
      <c r="B12" s="462" t="str">
        <f ca="1">+IF(ISTEXT('Data Summary'!B12),'Data Summary'!B12,"")</f>
        <v/>
      </c>
      <c r="C12" s="489" t="e">
        <f ca="1">+VALUE('Data Summary'!C12)</f>
        <v>#VALUE!</v>
      </c>
      <c r="D12" s="490" t="e">
        <f ca="1">+IF(AND(ISNUMBER(OFFSET('Water Data'!$D$4,0,10*ROW('Water Data'!D6))),'Data Summary'!BS12="Yes"),100-OFFSET('Water Data'!$D$4,0,10*ROW('Water Data'!D6)),NA())</f>
        <v>#N/A</v>
      </c>
      <c r="E12" s="490" t="e">
        <f ca="1">+IF(AND(ISNUMBER(OFFSET('Water Data'!$D$6,0,10*ROW('Water Data'!D6))),'Data Summary'!BT12="Yes"),OFFSET('Water Data'!$D$6,0,10*ROW('Water Data'!D6)),NA())</f>
        <v>#N/A</v>
      </c>
      <c r="F12" s="490" t="e">
        <f ca="1">+IF(AND(ISNUMBER(OFFSET('Water Data'!$D$9,0,10*ROW('Water Data'!D6))),'Data Summary'!BU12="Yes"),OFFSET('Water Data'!$D$9,0,10*ROW('Water Data'!D6)),NA())</f>
        <v>#N/A</v>
      </c>
      <c r="G12" s="490" t="e">
        <f ca="1">+IF(AND(ISNUMBER(OFFSET('Water Data'!$E$4,0,10*ROW('Water Data'!E6))),'Data Summary'!BV12="Yes"),100-OFFSET('Water Data'!$E$4,0,10*ROW('Water Data'!E6)),NA())</f>
        <v>#N/A</v>
      </c>
      <c r="H12" s="490" t="e">
        <f ca="1">+IF(AND(ISNUMBER(OFFSET('Water Data'!$E$6,0,10*ROW('Water Data'!E6))),'Data Summary'!BW12="Yes"),OFFSET('Water Data'!$E$6,0,10*ROW('Water Data'!E6)),NA())</f>
        <v>#N/A</v>
      </c>
      <c r="I12" s="490" t="e">
        <f ca="1">+IF(AND(ISNUMBER(OFFSET('Water Data'!$E$9,0,10*ROW('Water Data'!E6))),'Data Summary'!BX12="Yes"),OFFSET('Water Data'!$E$9,0,10*ROW('Water Data'!E6)),NA())</f>
        <v>#N/A</v>
      </c>
      <c r="J12" s="490" t="e">
        <f ca="1">+IF(AND(ISNUMBER(OFFSET('Water Data'!$F$4,0,10*ROW('Water Data'!F6))),'Data Summary'!BY12="Yes"),100-OFFSET('Water Data'!$F$4,0,10*ROW('Water Data'!F6)),NA())</f>
        <v>#N/A</v>
      </c>
      <c r="K12" s="490" t="e">
        <f ca="1">+IF(AND(ISNUMBER(OFFSET('Water Data'!$F$6,0,10*ROW('Water Data'!F6))),'Data Summary'!BZ12="Yes"),OFFSET('Water Data'!$F$6,0,10*ROW('Water Data'!F6)),NA())</f>
        <v>#N/A</v>
      </c>
      <c r="L12" s="490" t="e">
        <f ca="1">+IF(AND(ISNUMBER(OFFSET('Water Data'!$F$9,0,10*ROW('Water Data'!F6))),'Data Summary'!CA12="Yes"),OFFSET('Water Data'!$F$9,0,10*ROW('Water Data'!F6)),NA())</f>
        <v>#N/A</v>
      </c>
      <c r="M12" s="490" t="e">
        <f ca="1">+IF(AND(ISNUMBER(OFFSET('Water Data'!$G$4,0,10*ROW('Water Data'!G6))),'Data Summary'!CB12="Yes"),100-OFFSET('Water Data'!$G$4,0,10*ROW('Water Data'!G6)),NA())</f>
        <v>#N/A</v>
      </c>
      <c r="N12" s="490" t="e">
        <f ca="1">+IF(AND(ISNUMBER(OFFSET('Water Data'!$G$6,0,10*ROW('Water Data'!G6))),'Data Summary'!CC12="Yes"),OFFSET('Water Data'!$G$6,0,10*ROW('Water Data'!G6)),NA())</f>
        <v>#N/A</v>
      </c>
      <c r="O12" s="490" t="e">
        <f ca="1">+IF(AND(ISNUMBER(OFFSET('Water Data'!$G$9,0,10*ROW('Water Data'!G6))),'Data Summary'!CD12="Yes"),OFFSET('Water Data'!$G$9,0,10*ROW('Water Data'!G6)),NA())</f>
        <v>#N/A</v>
      </c>
      <c r="P12" s="490" t="e">
        <f ca="1">+IF(AND(ISNUMBER(OFFSET('Water Data'!$H$4,0,10*ROW('Water Data'!H6))),'Data Summary'!CE12="Yes"),100-OFFSET('Water Data'!$H$4,0,10*ROW('Water Data'!H6)),NA())</f>
        <v>#N/A</v>
      </c>
      <c r="Q12" s="490" t="e">
        <f ca="1">+IF(AND(ISNUMBER(OFFSET('Water Data'!$H$6,0,10*ROW('Water Data'!H6))),'Data Summary'!CF12="Yes"),OFFSET('Water Data'!$H$6,0,10*ROW('Water Data'!H6)),NA())</f>
        <v>#N/A</v>
      </c>
      <c r="R12" s="490" t="e">
        <f ca="1">+IF(AND(ISNUMBER(OFFSET('Water Data'!$H$9,0,10*ROW('Water Data'!H6))),'Data Summary'!CG12="Yes"),OFFSET('Water Data'!$H$9,0,10*ROW('Water Data'!H6)),NA())</f>
        <v>#N/A</v>
      </c>
      <c r="S12" s="490" t="e">
        <f ca="1">+IF(AND(ISNUMBER(OFFSET('Water Data'!$I$4,0,10*ROW('Water Data'!I6))),'Data Summary'!CH12="Yes"),100-OFFSET('Water Data'!$I$4,0,10*ROW('Water Data'!I6)),NA())</f>
        <v>#N/A</v>
      </c>
      <c r="T12" s="490" t="e">
        <f ca="1">+IF(AND(ISNUMBER(OFFSET('Water Data'!$I$6,0,10*ROW('Water Data'!I6))),'Data Summary'!CI12="Yes"),OFFSET('Water Data'!$I$6,0,10*ROW('Water Data'!I6)),NA())</f>
        <v>#N/A</v>
      </c>
      <c r="U12" s="490" t="e">
        <f ca="1">+IF(AND(ISNUMBER(OFFSET('Water Data'!$I$9,0,10*ROW('Water Data'!I6))),'Data Summary'!CJ12="Yes"),OFFSET('Water Data'!$I$9,0,10*ROW('Water Data'!I6)),NA())</f>
        <v>#N/A</v>
      </c>
      <c r="V12" s="491" t="e">
        <f ca="1">+IF(AND(ISNUMBER(OFFSET('Sanitation Data'!$D$4,0,10*ROW('Sanitation Data'!D6))),'Data Summary'!CK12="Yes"),100-OFFSET('Sanitation Data'!$D$4,0,10*ROW('Sanitation Data'!D6)),NA())</f>
        <v>#N/A</v>
      </c>
      <c r="W12" s="491" t="e">
        <f ca="1">+IF(AND(ISNUMBER(OFFSET('Sanitation Data'!$D$6,0,10*ROW('Sanitation Data'!D6))),'Data Summary'!CL12="Yes"),OFFSET('Sanitation Data'!$D$6,0,10*ROW('Sanitation Data'!D6)),NA())</f>
        <v>#N/A</v>
      </c>
      <c r="X12" s="491" t="e">
        <f ca="1">+IF(AND(ISNUMBER(OFFSET('Sanitation Data'!$D$10,0,10*ROW('Sanitation Data'!D6))),'Data Summary'!CM12="Yes"),OFFSET('Sanitation Data'!$D$10,0,10*ROW('Sanitation Data'!D6)),NA())</f>
        <v>#N/A</v>
      </c>
      <c r="Y12" s="491" t="e">
        <f ca="1">+IF(AND(ISNUMBER(OFFSET('Sanitation Data'!$D$11,0,10*ROW('Sanitation Data'!D6))),'Data Summary'!CN12="Yes"),OFFSET('Sanitation Data'!$D$11,0,10*ROW('Sanitation Data'!D6)),NA())</f>
        <v>#N/A</v>
      </c>
      <c r="Z12" s="491" t="e">
        <f ca="1">+IF(AND(ISNUMBER(OFFSET('Sanitation Data'!$D$12,0,10*ROW('Sanitation Data'!D6))),'Data Summary'!CO12="Yes"),OFFSET('Sanitation Data'!$D$12,0,10*ROW('Sanitation Data'!D6)),NA())</f>
        <v>#N/A</v>
      </c>
      <c r="AA12" s="491" t="e">
        <f ca="1">+IF(AND(ISNUMBER(OFFSET('Sanitation Data'!$E$4,0,10*ROW('Sanitation Data'!E6))),'Data Summary'!CP12="Yes"),100-OFFSET('Sanitation Data'!$E$4,0,10*ROW('Sanitation Data'!E6)),NA())</f>
        <v>#N/A</v>
      </c>
      <c r="AB12" s="491" t="e">
        <f ca="1">+IF(AND(ISNUMBER(OFFSET('Sanitation Data'!$E$6,0,10*ROW('Sanitation Data'!E6))),'Data Summary'!CQ12="Yes"),OFFSET('Sanitation Data'!$E$6,0,10*ROW('Sanitation Data'!E6)),NA())</f>
        <v>#N/A</v>
      </c>
      <c r="AC12" s="491" t="e">
        <f ca="1">+IF(AND(ISNUMBER(OFFSET('Sanitation Data'!$E$10,0,10*ROW('Sanitation Data'!E6))),'Data Summary'!CR12="Yes"),OFFSET('Sanitation Data'!$E$10,0,10*ROW('Sanitation Data'!E6)),NA())</f>
        <v>#N/A</v>
      </c>
      <c r="AD12" s="491" t="e">
        <f ca="1">+IF(AND(ISNUMBER(OFFSET('Sanitation Data'!$E$11,0,10*ROW('Sanitation Data'!E6))),'Data Summary'!CS12="Yes"),OFFSET('Sanitation Data'!$E$11,0,10*ROW('Sanitation Data'!E6)),NA())</f>
        <v>#N/A</v>
      </c>
      <c r="AE12" s="491" t="e">
        <f ca="1">+IF(AND(ISNUMBER(OFFSET('Sanitation Data'!$E$12,0,10*ROW('Sanitation Data'!E6))),'Data Summary'!CT12="Yes"),OFFSET('Sanitation Data'!$E$12,0,10*ROW('Sanitation Data'!E6)),NA())</f>
        <v>#N/A</v>
      </c>
      <c r="AF12" s="491" t="e">
        <f ca="1">+IF(AND(ISNUMBER(OFFSET('Sanitation Data'!$F$4,0,10*ROW('Sanitation Data'!F6))),'Data Summary'!CU12="Yes"),100-OFFSET('Sanitation Data'!$F$4,0,10*ROW('Sanitation Data'!F6)),NA())</f>
        <v>#N/A</v>
      </c>
      <c r="AG12" s="491" t="e">
        <f ca="1">+IF(AND(ISNUMBER(OFFSET('Sanitation Data'!$F$6,0,10*ROW('Sanitation Data'!F6))),'Data Summary'!CV12="Yes"),OFFSET('Sanitation Data'!$F$6,0,10*ROW('Sanitation Data'!F6)),NA())</f>
        <v>#N/A</v>
      </c>
      <c r="AH12" s="491" t="e">
        <f ca="1">+IF(AND(ISNUMBER(OFFSET('Sanitation Data'!$F$10,0,10*ROW('Sanitation Data'!F6))),'Data Summary'!CW12="Yes"),OFFSET('Sanitation Data'!$F$10,0,10*ROW('Sanitation Data'!F6)),NA())</f>
        <v>#N/A</v>
      </c>
      <c r="AI12" s="491" t="e">
        <f ca="1">+IF(AND(ISNUMBER(OFFSET('Sanitation Data'!$F$11,0,10*ROW('Sanitation Data'!F6))),'Data Summary'!CX12="Yes"),OFFSET('Sanitation Data'!$F$11,0,10*ROW('Sanitation Data'!F6)),NA())</f>
        <v>#N/A</v>
      </c>
      <c r="AJ12" s="491" t="e">
        <f ca="1">+IF(AND(ISNUMBER(OFFSET('Sanitation Data'!$F$12,0,10*ROW('Sanitation Data'!F6))),'Data Summary'!CY12="Yes"),OFFSET('Sanitation Data'!$F$12,0,10*ROW('Sanitation Data'!F6)),NA())</f>
        <v>#N/A</v>
      </c>
      <c r="AK12" s="491" t="e">
        <f ca="1">+IF(AND(ISNUMBER(OFFSET('Sanitation Data'!$G$4,0,10*ROW('Sanitation Data'!G6))),'Data Summary'!CZ12="Yes"),100-OFFSET('Sanitation Data'!$G$4,0,10*ROW('Sanitation Data'!G6)),NA())</f>
        <v>#N/A</v>
      </c>
      <c r="AL12" s="491" t="e">
        <f ca="1">+IF(AND(ISNUMBER(OFFSET('Sanitation Data'!$G$6,0,10*ROW('Sanitation Data'!G6))),'Data Summary'!DA12="Yes"),OFFSET('Sanitation Data'!$G$6,0,10*ROW('Sanitation Data'!G6)),NA())</f>
        <v>#N/A</v>
      </c>
      <c r="AM12" s="491" t="e">
        <f ca="1">+IF(AND(ISNUMBER(OFFSET('Sanitation Data'!$G$10,0,10*ROW('Sanitation Data'!G6))),'Data Summary'!DB12="Yes"),OFFSET('Sanitation Data'!$G$10,0,10*ROW('Sanitation Data'!G6)),NA())</f>
        <v>#N/A</v>
      </c>
      <c r="AN12" s="491" t="e">
        <f ca="1">+IF(AND(ISNUMBER(OFFSET('Sanitation Data'!$G$11,0,10*ROW('Sanitation Data'!G6))),'Data Summary'!DC12="Yes"),OFFSET('Sanitation Data'!$G$11,0,10*ROW('Sanitation Data'!G6)),NA())</f>
        <v>#N/A</v>
      </c>
      <c r="AO12" s="491" t="e">
        <f ca="1">+IF(AND(ISNUMBER(OFFSET('Sanitation Data'!$G$12,0,10*ROW('Sanitation Data'!G6))),'Data Summary'!DD12="Yes"),OFFSET('Sanitation Data'!$G$12,0,10*ROW('Sanitation Data'!G6)),NA())</f>
        <v>#N/A</v>
      </c>
      <c r="AP12" s="491" t="e">
        <f ca="1">+IF(AND(ISNUMBER(OFFSET('Sanitation Data'!$H$4,0,10*ROW('Sanitation Data'!H6))),'Data Summary'!DE12="Yes"),100-OFFSET('Sanitation Data'!$H$4,0,10*ROW('Sanitation Data'!H6)),NA())</f>
        <v>#N/A</v>
      </c>
      <c r="AQ12" s="491" t="e">
        <f ca="1">+IF(AND(ISNUMBER(OFFSET('Sanitation Data'!$H$6,0,10*ROW('Sanitation Data'!H6))),'Data Summary'!DF12="Yes"),OFFSET('Sanitation Data'!$H$6,0,10*ROW('Sanitation Data'!H6)),NA())</f>
        <v>#N/A</v>
      </c>
      <c r="AR12" s="491" t="e">
        <f ca="1">+IF(AND(ISNUMBER(OFFSET('Sanitation Data'!$H$10,0,10*ROW('Sanitation Data'!H6))),'Data Summary'!DG12="Yes"),OFFSET('Sanitation Data'!$H$10,0,10*ROW('Sanitation Data'!H6)),NA())</f>
        <v>#N/A</v>
      </c>
      <c r="AS12" s="491" t="e">
        <f ca="1">+IF(AND(ISNUMBER(OFFSET('Sanitation Data'!$H$11,0,10*ROW('Sanitation Data'!H6))),'Data Summary'!DH12="Yes"),OFFSET('Sanitation Data'!$H$11,0,10*ROW('Sanitation Data'!H6)),NA())</f>
        <v>#N/A</v>
      </c>
      <c r="AT12" s="491" t="e">
        <f ca="1">+IF(AND(ISNUMBER(OFFSET('Sanitation Data'!$H$12,0,10*ROW('Sanitation Data'!H6))),'Data Summary'!DI12="Yes"),OFFSET('Sanitation Data'!$H$12,0,10*ROW('Sanitation Data'!H6)),NA())</f>
        <v>#N/A</v>
      </c>
      <c r="AU12" s="491" t="e">
        <f ca="1">+IF(AND(ISNUMBER(OFFSET('Sanitation Data'!$I$4,0,10*ROW('Sanitation Data'!I6))),'Data Summary'!DJ12="Yes"),100-OFFSET('Sanitation Data'!$I$4,0,10*ROW('Sanitation Data'!I6)),NA())</f>
        <v>#N/A</v>
      </c>
      <c r="AV12" s="491" t="e">
        <f ca="1">+IF(AND(ISNUMBER(OFFSET('Sanitation Data'!$I$6,0,10*ROW('Sanitation Data'!I6))),'Data Summary'!DK12="Yes"),OFFSET('Sanitation Data'!$I$6,0,10*ROW('Sanitation Data'!I6)),NA())</f>
        <v>#N/A</v>
      </c>
      <c r="AW12" s="491" t="e">
        <f ca="1">+IF(AND(ISNUMBER(OFFSET('Sanitation Data'!$I$10,0,10*ROW('Sanitation Data'!I6))),'Data Summary'!DL12="Yes"),OFFSET('Sanitation Data'!$I$10,0,10*ROW('Sanitation Data'!I6)),NA())</f>
        <v>#N/A</v>
      </c>
      <c r="AX12" s="491" t="e">
        <f ca="1">+IF(AND(ISNUMBER(OFFSET('Sanitation Data'!$I$11,0,10*ROW('Sanitation Data'!I6))),'Data Summary'!DM12="Yes"),OFFSET('Sanitation Data'!$I$11,0,10*ROW('Sanitation Data'!I6)),NA())</f>
        <v>#N/A</v>
      </c>
      <c r="AY12" s="491" t="e">
        <f ca="1">+IF(AND(ISNUMBER(OFFSET('Sanitation Data'!$I$12,0,10*ROW('Sanitation Data'!I6))),'Data Summary'!DN12="Yes"),OFFSET('Sanitation Data'!$I$12,0,10*ROW('Sanitation Data'!I6)),NA())</f>
        <v>#N/A</v>
      </c>
      <c r="AZ12" s="492" t="e">
        <f ca="1">+IF(AND(ISNUMBER(OFFSET('Hygiene Data'!$D$5,0,10*ROW('Hygiene Data'!D6))),'Data Summary'!DO12="Yes"),OFFSET('Hygiene Data'!$D$5,0,10*ROW('Hygiene Data'!D6)),NA())</f>
        <v>#N/A</v>
      </c>
      <c r="BA12" s="492" t="e">
        <f ca="1">+IF(AND(ISNUMBER(OFFSET('Hygiene Data'!$D$7,0,10*ROW('Hygiene Data'!D6))),'Data Summary'!DP12="Yes"),OFFSET('Hygiene Data'!$D$7,0,10*ROW('Hygiene Data'!D6)),NA())</f>
        <v>#N/A</v>
      </c>
      <c r="BB12" s="492" t="e">
        <f ca="1">+IF(AND(ISNUMBER(OFFSET('Hygiene Data'!$D$9,0,10*ROW('Hygiene Data'!D6))),'Data Summary'!DQ12="Yes"),OFFSET('Hygiene Data'!$D$9,0,10*ROW('Hygiene Data'!D6)),NA())</f>
        <v>#N/A</v>
      </c>
      <c r="BC12" s="492" t="e">
        <f ca="1">+IF(AND(ISNUMBER(OFFSET('Hygiene Data'!$E$5,0,10*ROW('Hygiene Data'!E6))),'Data Summary'!DR12="Yes"),OFFSET('Hygiene Data'!$E$5,0,10*ROW('Hygiene Data'!E6)),NA())</f>
        <v>#N/A</v>
      </c>
      <c r="BD12" s="492" t="e">
        <f ca="1">+IF(AND(ISNUMBER(OFFSET('Hygiene Data'!$E$7,0,10*ROW('Hygiene Data'!E6))),'Data Summary'!DS12="Yes"),OFFSET('Hygiene Data'!$E$7,0,10*ROW('Hygiene Data'!E6)),NA())</f>
        <v>#N/A</v>
      </c>
      <c r="BE12" s="492" t="e">
        <f ca="1">+IF(AND(ISNUMBER(OFFSET('Hygiene Data'!$E$9,0,10*ROW('Hygiene Data'!E6))),'Data Summary'!DT12="Yes"),OFFSET('Hygiene Data'!$E$9,0,10*ROW('Hygiene Data'!E6)),NA())</f>
        <v>#N/A</v>
      </c>
      <c r="BF12" s="492" t="e">
        <f ca="1">+IF(AND(ISNUMBER(OFFSET('Hygiene Data'!$F$5,0,10*ROW('Hygiene Data'!F6))),'Data Summary'!DU12="Yes"),OFFSET('Hygiene Data'!$F$5,0,10*ROW('Hygiene Data'!F6)),NA())</f>
        <v>#N/A</v>
      </c>
      <c r="BG12" s="492" t="e">
        <f ca="1">+IF(AND(ISNUMBER(OFFSET('Hygiene Data'!$F$7,0,10*ROW('Hygiene Data'!F6))),'Data Summary'!DV12="Yes"),OFFSET('Hygiene Data'!$F$7,0,10*ROW('Hygiene Data'!F6)),NA())</f>
        <v>#N/A</v>
      </c>
      <c r="BH12" s="492" t="e">
        <f ca="1">+IF(AND(ISNUMBER(OFFSET('Hygiene Data'!$F$9,0,10*ROW('Hygiene Data'!F6))),'Data Summary'!DW12="Yes"),OFFSET('Hygiene Data'!$F$9,0,10*ROW('Hygiene Data'!F6)),NA())</f>
        <v>#N/A</v>
      </c>
      <c r="BI12" s="492" t="e">
        <f ca="1">+IF(AND(ISNUMBER(OFFSET('Hygiene Data'!$G$5,0,10*ROW('Hygiene Data'!G6))),'Data Summary'!DX12="Yes"),OFFSET('Hygiene Data'!$G$5,0,10*ROW('Hygiene Data'!G6)),NA())</f>
        <v>#N/A</v>
      </c>
      <c r="BJ12" s="492" t="e">
        <f ca="1">+IF(AND(ISNUMBER(OFFSET('Hygiene Data'!$G$7,0,10*ROW('Hygiene Data'!G6))),'Data Summary'!DY12="Yes"),OFFSET('Hygiene Data'!$G$7,0,10*ROW('Hygiene Data'!G6)),NA())</f>
        <v>#N/A</v>
      </c>
      <c r="BK12" s="492" t="e">
        <f ca="1">+IF(AND(ISNUMBER(OFFSET('Hygiene Data'!$G$9,0,10*ROW('Hygiene Data'!G6))),'Data Summary'!DZ12="Yes"),OFFSET('Hygiene Data'!$G$9,0,10*ROW('Hygiene Data'!G6)),NA())</f>
        <v>#N/A</v>
      </c>
      <c r="BL12" s="492" t="e">
        <f ca="1">+IF(AND(ISNUMBER(OFFSET('Hygiene Data'!$H$5,0,10*ROW('Hygiene Data'!H6))),'Data Summary'!EA12="Yes"),OFFSET('Hygiene Data'!$H$5,0,10*ROW('Hygiene Data'!H6)),NA())</f>
        <v>#N/A</v>
      </c>
      <c r="BM12" s="492" t="e">
        <f ca="1">+IF(AND(ISNUMBER(OFFSET('Hygiene Data'!$H$7,0,10*ROW('Hygiene Data'!H6))),'Data Summary'!EB12="Yes"),OFFSET('Hygiene Data'!$H$7,0,10*ROW('Hygiene Data'!H6)),NA())</f>
        <v>#N/A</v>
      </c>
      <c r="BN12" s="492" t="e">
        <f ca="1">+IF(AND(ISNUMBER(OFFSET('Hygiene Data'!$H$9,0,10*ROW('Hygiene Data'!H6))),'Data Summary'!EC12="Yes"),OFFSET('Hygiene Data'!$H$9,0,10*ROW('Hygiene Data'!H6)),NA())</f>
        <v>#N/A</v>
      </c>
      <c r="BO12" s="492" t="e">
        <f ca="1">+IF(AND(ISNUMBER(OFFSET('Hygiene Data'!$I$5,0,10*ROW('Hygiene Data'!I6))),'Data Summary'!ED12="Yes"),OFFSET('Hygiene Data'!$I$5,0,10*ROW('Hygiene Data'!I6)),NA())</f>
        <v>#N/A</v>
      </c>
      <c r="BP12" s="492" t="e">
        <f ca="1">+IF(AND(ISNUMBER(OFFSET('Hygiene Data'!$I$7,0,10*ROW('Hygiene Data'!I6))),'Data Summary'!EE12="Yes"),OFFSET('Hygiene Data'!$I$7,0,10*ROW('Hygiene Data'!I6)),NA())</f>
        <v>#N/A</v>
      </c>
      <c r="BQ12" s="492" t="e">
        <f ca="1">+IF(AND(ISNUMBER(OFFSET('Hygiene Data'!$I$9,0,10*ROW('Hygiene Data'!I6))),'Data Summary'!EF12="Yes"),OFFSET('Hygiene Data'!$I$9,0,10*ROW('Hygiene Data'!I6)),NA())</f>
        <v>#N/A</v>
      </c>
    </row>
    <row r="13" spans="1:69" x14ac:dyDescent="0.25">
      <c r="A13" s="488" t="e">
        <f ca="1">+RIGHT('Data Summary'!A13,LEN('Data Summary'!A13)-9)</f>
        <v>#VALUE!</v>
      </c>
      <c r="B13" s="462" t="str">
        <f ca="1">+IF(ISTEXT('Data Summary'!B13),'Data Summary'!B13,"")</f>
        <v/>
      </c>
      <c r="C13" s="489" t="e">
        <f ca="1">+VALUE('Data Summary'!C13)</f>
        <v>#VALUE!</v>
      </c>
      <c r="D13" s="490" t="e">
        <f ca="1">+IF(AND(ISNUMBER(OFFSET('Water Data'!$D$4,0,10*ROW('Water Data'!D7))),'Data Summary'!BS13="Yes"),100-OFFSET('Water Data'!$D$4,0,10*ROW('Water Data'!D7)),NA())</f>
        <v>#N/A</v>
      </c>
      <c r="E13" s="490" t="e">
        <f ca="1">+IF(AND(ISNUMBER(OFFSET('Water Data'!$D$6,0,10*ROW('Water Data'!D7))),'Data Summary'!BT13="Yes"),OFFSET('Water Data'!$D$6,0,10*ROW('Water Data'!D7)),NA())</f>
        <v>#N/A</v>
      </c>
      <c r="F13" s="490" t="e">
        <f ca="1">+IF(AND(ISNUMBER(OFFSET('Water Data'!$D$9,0,10*ROW('Water Data'!D7))),'Data Summary'!BU13="Yes"),OFFSET('Water Data'!$D$9,0,10*ROW('Water Data'!D7)),NA())</f>
        <v>#N/A</v>
      </c>
      <c r="G13" s="490" t="e">
        <f ca="1">+IF(AND(ISNUMBER(OFFSET('Water Data'!$E$4,0,10*ROW('Water Data'!E7))),'Data Summary'!BV13="Yes"),100-OFFSET('Water Data'!$E$4,0,10*ROW('Water Data'!E7)),NA())</f>
        <v>#N/A</v>
      </c>
      <c r="H13" s="490" t="e">
        <f ca="1">+IF(AND(ISNUMBER(OFFSET('Water Data'!$E$6,0,10*ROW('Water Data'!E7))),'Data Summary'!BW13="Yes"),OFFSET('Water Data'!$E$6,0,10*ROW('Water Data'!E7)),NA())</f>
        <v>#N/A</v>
      </c>
      <c r="I13" s="490" t="e">
        <f ca="1">+IF(AND(ISNUMBER(OFFSET('Water Data'!$E$9,0,10*ROW('Water Data'!E7))),'Data Summary'!BX13="Yes"),OFFSET('Water Data'!$E$9,0,10*ROW('Water Data'!E7)),NA())</f>
        <v>#N/A</v>
      </c>
      <c r="J13" s="490" t="e">
        <f ca="1">+IF(AND(ISNUMBER(OFFSET('Water Data'!$F$4,0,10*ROW('Water Data'!F7))),'Data Summary'!BY13="Yes"),100-OFFSET('Water Data'!$F$4,0,10*ROW('Water Data'!F7)),NA())</f>
        <v>#N/A</v>
      </c>
      <c r="K13" s="490" t="e">
        <f ca="1">+IF(AND(ISNUMBER(OFFSET('Water Data'!$F$6,0,10*ROW('Water Data'!F7))),'Data Summary'!BZ13="Yes"),OFFSET('Water Data'!$F$6,0,10*ROW('Water Data'!F7)),NA())</f>
        <v>#N/A</v>
      </c>
      <c r="L13" s="490" t="e">
        <f ca="1">+IF(AND(ISNUMBER(OFFSET('Water Data'!$F$9,0,10*ROW('Water Data'!F7))),'Data Summary'!CA13="Yes"),OFFSET('Water Data'!$F$9,0,10*ROW('Water Data'!F7)),NA())</f>
        <v>#N/A</v>
      </c>
      <c r="M13" s="490" t="e">
        <f ca="1">+IF(AND(ISNUMBER(OFFSET('Water Data'!$G$4,0,10*ROW('Water Data'!G7))),'Data Summary'!CB13="Yes"),100-OFFSET('Water Data'!$G$4,0,10*ROW('Water Data'!G7)),NA())</f>
        <v>#N/A</v>
      </c>
      <c r="N13" s="490" t="e">
        <f ca="1">+IF(AND(ISNUMBER(OFFSET('Water Data'!$G$6,0,10*ROW('Water Data'!G7))),'Data Summary'!CC13="Yes"),OFFSET('Water Data'!$G$6,0,10*ROW('Water Data'!G7)),NA())</f>
        <v>#N/A</v>
      </c>
      <c r="O13" s="490" t="e">
        <f ca="1">+IF(AND(ISNUMBER(OFFSET('Water Data'!$G$9,0,10*ROW('Water Data'!G7))),'Data Summary'!CD13="Yes"),OFFSET('Water Data'!$G$9,0,10*ROW('Water Data'!G7)),NA())</f>
        <v>#N/A</v>
      </c>
      <c r="P13" s="490" t="e">
        <f ca="1">+IF(AND(ISNUMBER(OFFSET('Water Data'!$H$4,0,10*ROW('Water Data'!H7))),'Data Summary'!CE13="Yes"),100-OFFSET('Water Data'!$H$4,0,10*ROW('Water Data'!H7)),NA())</f>
        <v>#N/A</v>
      </c>
      <c r="Q13" s="490" t="e">
        <f ca="1">+IF(AND(ISNUMBER(OFFSET('Water Data'!$H$6,0,10*ROW('Water Data'!H7))),'Data Summary'!CF13="Yes"),OFFSET('Water Data'!$H$6,0,10*ROW('Water Data'!H7)),NA())</f>
        <v>#N/A</v>
      </c>
      <c r="R13" s="490" t="e">
        <f ca="1">+IF(AND(ISNUMBER(OFFSET('Water Data'!$H$9,0,10*ROW('Water Data'!H7))),'Data Summary'!CG13="Yes"),OFFSET('Water Data'!$H$9,0,10*ROW('Water Data'!H7)),NA())</f>
        <v>#N/A</v>
      </c>
      <c r="S13" s="490" t="e">
        <f ca="1">+IF(AND(ISNUMBER(OFFSET('Water Data'!$I$4,0,10*ROW('Water Data'!I7))),'Data Summary'!CH13="Yes"),100-OFFSET('Water Data'!$I$4,0,10*ROW('Water Data'!I7)),NA())</f>
        <v>#N/A</v>
      </c>
      <c r="T13" s="490" t="e">
        <f ca="1">+IF(AND(ISNUMBER(OFFSET('Water Data'!$I$6,0,10*ROW('Water Data'!I7))),'Data Summary'!CI13="Yes"),OFFSET('Water Data'!$I$6,0,10*ROW('Water Data'!I7)),NA())</f>
        <v>#N/A</v>
      </c>
      <c r="U13" s="490" t="e">
        <f ca="1">+IF(AND(ISNUMBER(OFFSET('Water Data'!$I$9,0,10*ROW('Water Data'!I7))),'Data Summary'!CJ13="Yes"),OFFSET('Water Data'!$I$9,0,10*ROW('Water Data'!I7)),NA())</f>
        <v>#N/A</v>
      </c>
      <c r="V13" s="491" t="e">
        <f ca="1">+IF(AND(ISNUMBER(OFFSET('Sanitation Data'!$D$4,0,10*ROW('Sanitation Data'!D7))),'Data Summary'!CK13="Yes"),100-OFFSET('Sanitation Data'!$D$4,0,10*ROW('Sanitation Data'!D7)),NA())</f>
        <v>#N/A</v>
      </c>
      <c r="W13" s="491" t="e">
        <f ca="1">+IF(AND(ISNUMBER(OFFSET('Sanitation Data'!$D$6,0,10*ROW('Sanitation Data'!D7))),'Data Summary'!CL13="Yes"),OFFSET('Sanitation Data'!$D$6,0,10*ROW('Sanitation Data'!D7)),NA())</f>
        <v>#N/A</v>
      </c>
      <c r="X13" s="491" t="e">
        <f ca="1">+IF(AND(ISNUMBER(OFFSET('Sanitation Data'!$D$10,0,10*ROW('Sanitation Data'!D7))),'Data Summary'!CM13="Yes"),OFFSET('Sanitation Data'!$D$10,0,10*ROW('Sanitation Data'!D7)),NA())</f>
        <v>#N/A</v>
      </c>
      <c r="Y13" s="491" t="e">
        <f ca="1">+IF(AND(ISNUMBER(OFFSET('Sanitation Data'!$D$11,0,10*ROW('Sanitation Data'!D7))),'Data Summary'!CN13="Yes"),OFFSET('Sanitation Data'!$D$11,0,10*ROW('Sanitation Data'!D7)),NA())</f>
        <v>#N/A</v>
      </c>
      <c r="Z13" s="491" t="e">
        <f ca="1">+IF(AND(ISNUMBER(OFFSET('Sanitation Data'!$D$12,0,10*ROW('Sanitation Data'!D7))),'Data Summary'!CO13="Yes"),OFFSET('Sanitation Data'!$D$12,0,10*ROW('Sanitation Data'!D7)),NA())</f>
        <v>#N/A</v>
      </c>
      <c r="AA13" s="491" t="e">
        <f ca="1">+IF(AND(ISNUMBER(OFFSET('Sanitation Data'!$E$4,0,10*ROW('Sanitation Data'!E7))),'Data Summary'!CP13="Yes"),100-OFFSET('Sanitation Data'!$E$4,0,10*ROW('Sanitation Data'!E7)),NA())</f>
        <v>#N/A</v>
      </c>
      <c r="AB13" s="491" t="e">
        <f ca="1">+IF(AND(ISNUMBER(OFFSET('Sanitation Data'!$E$6,0,10*ROW('Sanitation Data'!E7))),'Data Summary'!CQ13="Yes"),OFFSET('Sanitation Data'!$E$6,0,10*ROW('Sanitation Data'!E7)),NA())</f>
        <v>#N/A</v>
      </c>
      <c r="AC13" s="491" t="e">
        <f ca="1">+IF(AND(ISNUMBER(OFFSET('Sanitation Data'!$E$10,0,10*ROW('Sanitation Data'!E7))),'Data Summary'!CR13="Yes"),OFFSET('Sanitation Data'!$E$10,0,10*ROW('Sanitation Data'!E7)),NA())</f>
        <v>#N/A</v>
      </c>
      <c r="AD13" s="491" t="e">
        <f ca="1">+IF(AND(ISNUMBER(OFFSET('Sanitation Data'!$E$11,0,10*ROW('Sanitation Data'!E7))),'Data Summary'!CS13="Yes"),OFFSET('Sanitation Data'!$E$11,0,10*ROW('Sanitation Data'!E7)),NA())</f>
        <v>#N/A</v>
      </c>
      <c r="AE13" s="491" t="e">
        <f ca="1">+IF(AND(ISNUMBER(OFFSET('Sanitation Data'!$E$12,0,10*ROW('Sanitation Data'!E7))),'Data Summary'!CT13="Yes"),OFFSET('Sanitation Data'!$E$12,0,10*ROW('Sanitation Data'!E7)),NA())</f>
        <v>#N/A</v>
      </c>
      <c r="AF13" s="491" t="e">
        <f ca="1">+IF(AND(ISNUMBER(OFFSET('Sanitation Data'!$F$4,0,10*ROW('Sanitation Data'!F7))),'Data Summary'!CU13="Yes"),100-OFFSET('Sanitation Data'!$F$4,0,10*ROW('Sanitation Data'!F7)),NA())</f>
        <v>#N/A</v>
      </c>
      <c r="AG13" s="491" t="e">
        <f ca="1">+IF(AND(ISNUMBER(OFFSET('Sanitation Data'!$F$6,0,10*ROW('Sanitation Data'!F7))),'Data Summary'!CV13="Yes"),OFFSET('Sanitation Data'!$F$6,0,10*ROW('Sanitation Data'!F7)),NA())</f>
        <v>#N/A</v>
      </c>
      <c r="AH13" s="491" t="e">
        <f ca="1">+IF(AND(ISNUMBER(OFFSET('Sanitation Data'!$F$10,0,10*ROW('Sanitation Data'!F7))),'Data Summary'!CW13="Yes"),OFFSET('Sanitation Data'!$F$10,0,10*ROW('Sanitation Data'!F7)),NA())</f>
        <v>#N/A</v>
      </c>
      <c r="AI13" s="491" t="e">
        <f ca="1">+IF(AND(ISNUMBER(OFFSET('Sanitation Data'!$F$11,0,10*ROW('Sanitation Data'!F7))),'Data Summary'!CX13="Yes"),OFFSET('Sanitation Data'!$F$11,0,10*ROW('Sanitation Data'!F7)),NA())</f>
        <v>#N/A</v>
      </c>
      <c r="AJ13" s="491" t="e">
        <f ca="1">+IF(AND(ISNUMBER(OFFSET('Sanitation Data'!$F$12,0,10*ROW('Sanitation Data'!F7))),'Data Summary'!CY13="Yes"),OFFSET('Sanitation Data'!$F$12,0,10*ROW('Sanitation Data'!F7)),NA())</f>
        <v>#N/A</v>
      </c>
      <c r="AK13" s="491" t="e">
        <f ca="1">+IF(AND(ISNUMBER(OFFSET('Sanitation Data'!$G$4,0,10*ROW('Sanitation Data'!G7))),'Data Summary'!CZ13="Yes"),100-OFFSET('Sanitation Data'!$G$4,0,10*ROW('Sanitation Data'!G7)),NA())</f>
        <v>#N/A</v>
      </c>
      <c r="AL13" s="491" t="e">
        <f ca="1">+IF(AND(ISNUMBER(OFFSET('Sanitation Data'!$G$6,0,10*ROW('Sanitation Data'!G7))),'Data Summary'!DA13="Yes"),OFFSET('Sanitation Data'!$G$6,0,10*ROW('Sanitation Data'!G7)),NA())</f>
        <v>#N/A</v>
      </c>
      <c r="AM13" s="491" t="e">
        <f ca="1">+IF(AND(ISNUMBER(OFFSET('Sanitation Data'!$G$10,0,10*ROW('Sanitation Data'!G7))),'Data Summary'!DB13="Yes"),OFFSET('Sanitation Data'!$G$10,0,10*ROW('Sanitation Data'!G7)),NA())</f>
        <v>#N/A</v>
      </c>
      <c r="AN13" s="491" t="e">
        <f ca="1">+IF(AND(ISNUMBER(OFFSET('Sanitation Data'!$G$11,0,10*ROW('Sanitation Data'!G7))),'Data Summary'!DC13="Yes"),OFFSET('Sanitation Data'!$G$11,0,10*ROW('Sanitation Data'!G7)),NA())</f>
        <v>#N/A</v>
      </c>
      <c r="AO13" s="491" t="e">
        <f ca="1">+IF(AND(ISNUMBER(OFFSET('Sanitation Data'!$G$12,0,10*ROW('Sanitation Data'!G7))),'Data Summary'!DD13="Yes"),OFFSET('Sanitation Data'!$G$12,0,10*ROW('Sanitation Data'!G7)),NA())</f>
        <v>#N/A</v>
      </c>
      <c r="AP13" s="491" t="e">
        <f ca="1">+IF(AND(ISNUMBER(OFFSET('Sanitation Data'!$H$4,0,10*ROW('Sanitation Data'!H7))),'Data Summary'!DE13="Yes"),100-OFFSET('Sanitation Data'!$H$4,0,10*ROW('Sanitation Data'!H7)),NA())</f>
        <v>#N/A</v>
      </c>
      <c r="AQ13" s="491" t="e">
        <f ca="1">+IF(AND(ISNUMBER(OFFSET('Sanitation Data'!$H$6,0,10*ROW('Sanitation Data'!H7))),'Data Summary'!DF13="Yes"),OFFSET('Sanitation Data'!$H$6,0,10*ROW('Sanitation Data'!H7)),NA())</f>
        <v>#N/A</v>
      </c>
      <c r="AR13" s="491" t="e">
        <f ca="1">+IF(AND(ISNUMBER(OFFSET('Sanitation Data'!$H$10,0,10*ROW('Sanitation Data'!H7))),'Data Summary'!DG13="Yes"),OFFSET('Sanitation Data'!$H$10,0,10*ROW('Sanitation Data'!H7)),NA())</f>
        <v>#N/A</v>
      </c>
      <c r="AS13" s="491" t="e">
        <f ca="1">+IF(AND(ISNUMBER(OFFSET('Sanitation Data'!$H$11,0,10*ROW('Sanitation Data'!H7))),'Data Summary'!DH13="Yes"),OFFSET('Sanitation Data'!$H$11,0,10*ROW('Sanitation Data'!H7)),NA())</f>
        <v>#N/A</v>
      </c>
      <c r="AT13" s="491" t="e">
        <f ca="1">+IF(AND(ISNUMBER(OFFSET('Sanitation Data'!$H$12,0,10*ROW('Sanitation Data'!H7))),'Data Summary'!DI13="Yes"),OFFSET('Sanitation Data'!$H$12,0,10*ROW('Sanitation Data'!H7)),NA())</f>
        <v>#N/A</v>
      </c>
      <c r="AU13" s="491" t="e">
        <f ca="1">+IF(AND(ISNUMBER(OFFSET('Sanitation Data'!$I$4,0,10*ROW('Sanitation Data'!I7))),'Data Summary'!DJ13="Yes"),100-OFFSET('Sanitation Data'!$I$4,0,10*ROW('Sanitation Data'!I7)),NA())</f>
        <v>#N/A</v>
      </c>
      <c r="AV13" s="491" t="e">
        <f ca="1">+IF(AND(ISNUMBER(OFFSET('Sanitation Data'!$I$6,0,10*ROW('Sanitation Data'!I7))),'Data Summary'!DK13="Yes"),OFFSET('Sanitation Data'!$I$6,0,10*ROW('Sanitation Data'!I7)),NA())</f>
        <v>#N/A</v>
      </c>
      <c r="AW13" s="491" t="e">
        <f ca="1">+IF(AND(ISNUMBER(OFFSET('Sanitation Data'!$I$10,0,10*ROW('Sanitation Data'!I7))),'Data Summary'!DL13="Yes"),OFFSET('Sanitation Data'!$I$10,0,10*ROW('Sanitation Data'!I7)),NA())</f>
        <v>#N/A</v>
      </c>
      <c r="AX13" s="491" t="e">
        <f ca="1">+IF(AND(ISNUMBER(OFFSET('Sanitation Data'!$I$11,0,10*ROW('Sanitation Data'!I7))),'Data Summary'!DM13="Yes"),OFFSET('Sanitation Data'!$I$11,0,10*ROW('Sanitation Data'!I7)),NA())</f>
        <v>#N/A</v>
      </c>
      <c r="AY13" s="491" t="e">
        <f ca="1">+IF(AND(ISNUMBER(OFFSET('Sanitation Data'!$I$12,0,10*ROW('Sanitation Data'!I7))),'Data Summary'!DN13="Yes"),OFFSET('Sanitation Data'!$I$12,0,10*ROW('Sanitation Data'!I7)),NA())</f>
        <v>#N/A</v>
      </c>
      <c r="AZ13" s="492" t="e">
        <f ca="1">+IF(AND(ISNUMBER(OFFSET('Hygiene Data'!$D$5,0,10*ROW('Hygiene Data'!D7))),'Data Summary'!DO13="Yes"),OFFSET('Hygiene Data'!$D$5,0,10*ROW('Hygiene Data'!D7)),NA())</f>
        <v>#N/A</v>
      </c>
      <c r="BA13" s="492" t="e">
        <f ca="1">+IF(AND(ISNUMBER(OFFSET('Hygiene Data'!$D$7,0,10*ROW('Hygiene Data'!D7))),'Data Summary'!DP13="Yes"),OFFSET('Hygiene Data'!$D$7,0,10*ROW('Hygiene Data'!D7)),NA())</f>
        <v>#N/A</v>
      </c>
      <c r="BB13" s="492" t="e">
        <f ca="1">+IF(AND(ISNUMBER(OFFSET('Hygiene Data'!$D$9,0,10*ROW('Hygiene Data'!D7))),'Data Summary'!DQ13="Yes"),OFFSET('Hygiene Data'!$D$9,0,10*ROW('Hygiene Data'!D7)),NA())</f>
        <v>#N/A</v>
      </c>
      <c r="BC13" s="492" t="e">
        <f ca="1">+IF(AND(ISNUMBER(OFFSET('Hygiene Data'!$E$5,0,10*ROW('Hygiene Data'!E7))),'Data Summary'!DR13="Yes"),OFFSET('Hygiene Data'!$E$5,0,10*ROW('Hygiene Data'!E7)),NA())</f>
        <v>#N/A</v>
      </c>
      <c r="BD13" s="492" t="e">
        <f ca="1">+IF(AND(ISNUMBER(OFFSET('Hygiene Data'!$E$7,0,10*ROW('Hygiene Data'!E7))),'Data Summary'!DS13="Yes"),OFFSET('Hygiene Data'!$E$7,0,10*ROW('Hygiene Data'!E7)),NA())</f>
        <v>#N/A</v>
      </c>
      <c r="BE13" s="492" t="e">
        <f ca="1">+IF(AND(ISNUMBER(OFFSET('Hygiene Data'!$E$9,0,10*ROW('Hygiene Data'!E7))),'Data Summary'!DT13="Yes"),OFFSET('Hygiene Data'!$E$9,0,10*ROW('Hygiene Data'!E7)),NA())</f>
        <v>#N/A</v>
      </c>
      <c r="BF13" s="492" t="e">
        <f ca="1">+IF(AND(ISNUMBER(OFFSET('Hygiene Data'!$F$5,0,10*ROW('Hygiene Data'!F7))),'Data Summary'!DU13="Yes"),OFFSET('Hygiene Data'!$F$5,0,10*ROW('Hygiene Data'!F7)),NA())</f>
        <v>#N/A</v>
      </c>
      <c r="BG13" s="492" t="e">
        <f ca="1">+IF(AND(ISNUMBER(OFFSET('Hygiene Data'!$F$7,0,10*ROW('Hygiene Data'!F7))),'Data Summary'!DV13="Yes"),OFFSET('Hygiene Data'!$F$7,0,10*ROW('Hygiene Data'!F7)),NA())</f>
        <v>#N/A</v>
      </c>
      <c r="BH13" s="492" t="e">
        <f ca="1">+IF(AND(ISNUMBER(OFFSET('Hygiene Data'!$F$9,0,10*ROW('Hygiene Data'!F7))),'Data Summary'!DW13="Yes"),OFFSET('Hygiene Data'!$F$9,0,10*ROW('Hygiene Data'!F7)),NA())</f>
        <v>#N/A</v>
      </c>
      <c r="BI13" s="492" t="e">
        <f ca="1">+IF(AND(ISNUMBER(OFFSET('Hygiene Data'!$G$5,0,10*ROW('Hygiene Data'!G7))),'Data Summary'!DX13="Yes"),OFFSET('Hygiene Data'!$G$5,0,10*ROW('Hygiene Data'!G7)),NA())</f>
        <v>#N/A</v>
      </c>
      <c r="BJ13" s="492" t="e">
        <f ca="1">+IF(AND(ISNUMBER(OFFSET('Hygiene Data'!$G$7,0,10*ROW('Hygiene Data'!G7))),'Data Summary'!DY13="Yes"),OFFSET('Hygiene Data'!$G$7,0,10*ROW('Hygiene Data'!G7)),NA())</f>
        <v>#N/A</v>
      </c>
      <c r="BK13" s="492" t="e">
        <f ca="1">+IF(AND(ISNUMBER(OFFSET('Hygiene Data'!$G$9,0,10*ROW('Hygiene Data'!G7))),'Data Summary'!DZ13="Yes"),OFFSET('Hygiene Data'!$G$9,0,10*ROW('Hygiene Data'!G7)),NA())</f>
        <v>#N/A</v>
      </c>
      <c r="BL13" s="492" t="e">
        <f ca="1">+IF(AND(ISNUMBER(OFFSET('Hygiene Data'!$H$5,0,10*ROW('Hygiene Data'!H7))),'Data Summary'!EA13="Yes"),OFFSET('Hygiene Data'!$H$5,0,10*ROW('Hygiene Data'!H7)),NA())</f>
        <v>#N/A</v>
      </c>
      <c r="BM13" s="492" t="e">
        <f ca="1">+IF(AND(ISNUMBER(OFFSET('Hygiene Data'!$H$7,0,10*ROW('Hygiene Data'!H7))),'Data Summary'!EB13="Yes"),OFFSET('Hygiene Data'!$H$7,0,10*ROW('Hygiene Data'!H7)),NA())</f>
        <v>#N/A</v>
      </c>
      <c r="BN13" s="492" t="e">
        <f ca="1">+IF(AND(ISNUMBER(OFFSET('Hygiene Data'!$H$9,0,10*ROW('Hygiene Data'!H7))),'Data Summary'!EC13="Yes"),OFFSET('Hygiene Data'!$H$9,0,10*ROW('Hygiene Data'!H7)),NA())</f>
        <v>#N/A</v>
      </c>
      <c r="BO13" s="492" t="e">
        <f ca="1">+IF(AND(ISNUMBER(OFFSET('Hygiene Data'!$I$5,0,10*ROW('Hygiene Data'!I7))),'Data Summary'!ED13="Yes"),OFFSET('Hygiene Data'!$I$5,0,10*ROW('Hygiene Data'!I7)),NA())</f>
        <v>#N/A</v>
      </c>
      <c r="BP13" s="492" t="e">
        <f ca="1">+IF(AND(ISNUMBER(OFFSET('Hygiene Data'!$I$7,0,10*ROW('Hygiene Data'!I7))),'Data Summary'!EE13="Yes"),OFFSET('Hygiene Data'!$I$7,0,10*ROW('Hygiene Data'!I7)),NA())</f>
        <v>#N/A</v>
      </c>
      <c r="BQ13" s="492" t="e">
        <f ca="1">+IF(AND(ISNUMBER(OFFSET('Hygiene Data'!$I$9,0,10*ROW('Hygiene Data'!I7))),'Data Summary'!EF13="Yes"),OFFSET('Hygiene Data'!$I$9,0,10*ROW('Hygiene Data'!I7)),NA())</f>
        <v>#N/A</v>
      </c>
    </row>
    <row r="14" spans="1:69" x14ac:dyDescent="0.25">
      <c r="A14" s="488" t="e">
        <f ca="1">+RIGHT('Data Summary'!A14,LEN('Data Summary'!A14)-9)</f>
        <v>#VALUE!</v>
      </c>
      <c r="B14" s="462" t="str">
        <f ca="1">+IF(ISTEXT('Data Summary'!B14),'Data Summary'!B14,"")</f>
        <v/>
      </c>
      <c r="C14" s="489" t="e">
        <f ca="1">+VALUE('Data Summary'!C14)</f>
        <v>#VALUE!</v>
      </c>
      <c r="D14" s="490" t="e">
        <f ca="1">+IF(AND(ISNUMBER(OFFSET('Water Data'!$D$4,0,10*ROW('Water Data'!D8))),'Data Summary'!BS14="Yes"),100-OFFSET('Water Data'!$D$4,0,10*ROW('Water Data'!D8)),NA())</f>
        <v>#N/A</v>
      </c>
      <c r="E14" s="490" t="e">
        <f ca="1">+IF(AND(ISNUMBER(OFFSET('Water Data'!$D$6,0,10*ROW('Water Data'!D8))),'Data Summary'!BT14="Yes"),OFFSET('Water Data'!$D$6,0,10*ROW('Water Data'!D8)),NA())</f>
        <v>#N/A</v>
      </c>
      <c r="F14" s="490" t="e">
        <f ca="1">+IF(AND(ISNUMBER(OFFSET('Water Data'!$D$9,0,10*ROW('Water Data'!D8))),'Data Summary'!BU14="Yes"),OFFSET('Water Data'!$D$9,0,10*ROW('Water Data'!D8)),NA())</f>
        <v>#N/A</v>
      </c>
      <c r="G14" s="490" t="e">
        <f ca="1">+IF(AND(ISNUMBER(OFFSET('Water Data'!$E$4,0,10*ROW('Water Data'!E8))),'Data Summary'!BV14="Yes"),100-OFFSET('Water Data'!$E$4,0,10*ROW('Water Data'!E8)),NA())</f>
        <v>#N/A</v>
      </c>
      <c r="H14" s="490" t="e">
        <f ca="1">+IF(AND(ISNUMBER(OFFSET('Water Data'!$E$6,0,10*ROW('Water Data'!E8))),'Data Summary'!BW14="Yes"),OFFSET('Water Data'!$E$6,0,10*ROW('Water Data'!E8)),NA())</f>
        <v>#N/A</v>
      </c>
      <c r="I14" s="490" t="e">
        <f ca="1">+IF(AND(ISNUMBER(OFFSET('Water Data'!$E$9,0,10*ROW('Water Data'!E8))),'Data Summary'!BX14="Yes"),OFFSET('Water Data'!$E$9,0,10*ROW('Water Data'!E8)),NA())</f>
        <v>#N/A</v>
      </c>
      <c r="J14" s="490" t="e">
        <f ca="1">+IF(AND(ISNUMBER(OFFSET('Water Data'!$F$4,0,10*ROW('Water Data'!F8))),'Data Summary'!BY14="Yes"),100-OFFSET('Water Data'!$F$4,0,10*ROW('Water Data'!F8)),NA())</f>
        <v>#N/A</v>
      </c>
      <c r="K14" s="490" t="e">
        <f ca="1">+IF(AND(ISNUMBER(OFFSET('Water Data'!$F$6,0,10*ROW('Water Data'!F8))),'Data Summary'!BZ14="Yes"),OFFSET('Water Data'!$F$6,0,10*ROW('Water Data'!F8)),NA())</f>
        <v>#N/A</v>
      </c>
      <c r="L14" s="490" t="e">
        <f ca="1">+IF(AND(ISNUMBER(OFFSET('Water Data'!$F$9,0,10*ROW('Water Data'!F8))),'Data Summary'!CA14="Yes"),OFFSET('Water Data'!$F$9,0,10*ROW('Water Data'!F8)),NA())</f>
        <v>#N/A</v>
      </c>
      <c r="M14" s="490" t="e">
        <f ca="1">+IF(AND(ISNUMBER(OFFSET('Water Data'!$G$4,0,10*ROW('Water Data'!G8))),'Data Summary'!CB14="Yes"),100-OFFSET('Water Data'!$G$4,0,10*ROW('Water Data'!G8)),NA())</f>
        <v>#N/A</v>
      </c>
      <c r="N14" s="490" t="e">
        <f ca="1">+IF(AND(ISNUMBER(OFFSET('Water Data'!$G$6,0,10*ROW('Water Data'!G8))),'Data Summary'!CC14="Yes"),OFFSET('Water Data'!$G$6,0,10*ROW('Water Data'!G8)),NA())</f>
        <v>#N/A</v>
      </c>
      <c r="O14" s="490" t="e">
        <f ca="1">+IF(AND(ISNUMBER(OFFSET('Water Data'!$G$9,0,10*ROW('Water Data'!G8))),'Data Summary'!CD14="Yes"),OFFSET('Water Data'!$G$9,0,10*ROW('Water Data'!G8)),NA())</f>
        <v>#N/A</v>
      </c>
      <c r="P14" s="490" t="e">
        <f ca="1">+IF(AND(ISNUMBER(OFFSET('Water Data'!$H$4,0,10*ROW('Water Data'!H8))),'Data Summary'!CE14="Yes"),100-OFFSET('Water Data'!$H$4,0,10*ROW('Water Data'!H8)),NA())</f>
        <v>#N/A</v>
      </c>
      <c r="Q14" s="490" t="e">
        <f ca="1">+IF(AND(ISNUMBER(OFFSET('Water Data'!$H$6,0,10*ROW('Water Data'!H8))),'Data Summary'!CF14="Yes"),OFFSET('Water Data'!$H$6,0,10*ROW('Water Data'!H8)),NA())</f>
        <v>#N/A</v>
      </c>
      <c r="R14" s="490" t="e">
        <f ca="1">+IF(AND(ISNUMBER(OFFSET('Water Data'!$H$9,0,10*ROW('Water Data'!H8))),'Data Summary'!CG14="Yes"),OFFSET('Water Data'!$H$9,0,10*ROW('Water Data'!H8)),NA())</f>
        <v>#N/A</v>
      </c>
      <c r="S14" s="490" t="e">
        <f ca="1">+IF(AND(ISNUMBER(OFFSET('Water Data'!$I$4,0,10*ROW('Water Data'!I8))),'Data Summary'!CH14="Yes"),100-OFFSET('Water Data'!$I$4,0,10*ROW('Water Data'!I8)),NA())</f>
        <v>#N/A</v>
      </c>
      <c r="T14" s="490" t="e">
        <f ca="1">+IF(AND(ISNUMBER(OFFSET('Water Data'!$I$6,0,10*ROW('Water Data'!I8))),'Data Summary'!CI14="Yes"),OFFSET('Water Data'!$I$6,0,10*ROW('Water Data'!I8)),NA())</f>
        <v>#N/A</v>
      </c>
      <c r="U14" s="490" t="e">
        <f ca="1">+IF(AND(ISNUMBER(OFFSET('Water Data'!$I$9,0,10*ROW('Water Data'!I8))),'Data Summary'!CJ14="Yes"),OFFSET('Water Data'!$I$9,0,10*ROW('Water Data'!I8)),NA())</f>
        <v>#N/A</v>
      </c>
      <c r="V14" s="491" t="e">
        <f ca="1">+IF(AND(ISNUMBER(OFFSET('Sanitation Data'!$D$4,0,10*ROW('Sanitation Data'!D8))),'Data Summary'!CK14="Yes"),100-OFFSET('Sanitation Data'!$D$4,0,10*ROW('Sanitation Data'!D8)),NA())</f>
        <v>#N/A</v>
      </c>
      <c r="W14" s="491" t="e">
        <f ca="1">+IF(AND(ISNUMBER(OFFSET('Sanitation Data'!$D$6,0,10*ROW('Sanitation Data'!D8))),'Data Summary'!CL14="Yes"),OFFSET('Sanitation Data'!$D$6,0,10*ROW('Sanitation Data'!D8)),NA())</f>
        <v>#N/A</v>
      </c>
      <c r="X14" s="491" t="e">
        <f ca="1">+IF(AND(ISNUMBER(OFFSET('Sanitation Data'!$D$10,0,10*ROW('Sanitation Data'!D8))),'Data Summary'!CM14="Yes"),OFFSET('Sanitation Data'!$D$10,0,10*ROW('Sanitation Data'!D8)),NA())</f>
        <v>#N/A</v>
      </c>
      <c r="Y14" s="491" t="e">
        <f ca="1">+IF(AND(ISNUMBER(OFFSET('Sanitation Data'!$D$11,0,10*ROW('Sanitation Data'!D8))),'Data Summary'!CN14="Yes"),OFFSET('Sanitation Data'!$D$11,0,10*ROW('Sanitation Data'!D8)),NA())</f>
        <v>#N/A</v>
      </c>
      <c r="Z14" s="491" t="e">
        <f ca="1">+IF(AND(ISNUMBER(OFFSET('Sanitation Data'!$D$12,0,10*ROW('Sanitation Data'!D8))),'Data Summary'!CO14="Yes"),OFFSET('Sanitation Data'!$D$12,0,10*ROW('Sanitation Data'!D8)),NA())</f>
        <v>#N/A</v>
      </c>
      <c r="AA14" s="491" t="e">
        <f ca="1">+IF(AND(ISNUMBER(OFFSET('Sanitation Data'!$E$4,0,10*ROW('Sanitation Data'!E8))),'Data Summary'!CP14="Yes"),100-OFFSET('Sanitation Data'!$E$4,0,10*ROW('Sanitation Data'!E8)),NA())</f>
        <v>#N/A</v>
      </c>
      <c r="AB14" s="491" t="e">
        <f ca="1">+IF(AND(ISNUMBER(OFFSET('Sanitation Data'!$E$6,0,10*ROW('Sanitation Data'!E8))),'Data Summary'!CQ14="Yes"),OFFSET('Sanitation Data'!$E$6,0,10*ROW('Sanitation Data'!E8)),NA())</f>
        <v>#N/A</v>
      </c>
      <c r="AC14" s="491" t="e">
        <f ca="1">+IF(AND(ISNUMBER(OFFSET('Sanitation Data'!$E$10,0,10*ROW('Sanitation Data'!E8))),'Data Summary'!CR14="Yes"),OFFSET('Sanitation Data'!$E$10,0,10*ROW('Sanitation Data'!E8)),NA())</f>
        <v>#N/A</v>
      </c>
      <c r="AD14" s="491" t="e">
        <f ca="1">+IF(AND(ISNUMBER(OFFSET('Sanitation Data'!$E$11,0,10*ROW('Sanitation Data'!E8))),'Data Summary'!CS14="Yes"),OFFSET('Sanitation Data'!$E$11,0,10*ROW('Sanitation Data'!E8)),NA())</f>
        <v>#N/A</v>
      </c>
      <c r="AE14" s="491" t="e">
        <f ca="1">+IF(AND(ISNUMBER(OFFSET('Sanitation Data'!$E$12,0,10*ROW('Sanitation Data'!E8))),'Data Summary'!CT14="Yes"),OFFSET('Sanitation Data'!$E$12,0,10*ROW('Sanitation Data'!E8)),NA())</f>
        <v>#N/A</v>
      </c>
      <c r="AF14" s="491" t="e">
        <f ca="1">+IF(AND(ISNUMBER(OFFSET('Sanitation Data'!$F$4,0,10*ROW('Sanitation Data'!F8))),'Data Summary'!CU14="Yes"),100-OFFSET('Sanitation Data'!$F$4,0,10*ROW('Sanitation Data'!F8)),NA())</f>
        <v>#N/A</v>
      </c>
      <c r="AG14" s="491" t="e">
        <f ca="1">+IF(AND(ISNUMBER(OFFSET('Sanitation Data'!$F$6,0,10*ROW('Sanitation Data'!F8))),'Data Summary'!CV14="Yes"),OFFSET('Sanitation Data'!$F$6,0,10*ROW('Sanitation Data'!F8)),NA())</f>
        <v>#N/A</v>
      </c>
      <c r="AH14" s="491" t="e">
        <f ca="1">+IF(AND(ISNUMBER(OFFSET('Sanitation Data'!$F$10,0,10*ROW('Sanitation Data'!F8))),'Data Summary'!CW14="Yes"),OFFSET('Sanitation Data'!$F$10,0,10*ROW('Sanitation Data'!F8)),NA())</f>
        <v>#N/A</v>
      </c>
      <c r="AI14" s="491" t="e">
        <f ca="1">+IF(AND(ISNUMBER(OFFSET('Sanitation Data'!$F$11,0,10*ROW('Sanitation Data'!F8))),'Data Summary'!CX14="Yes"),OFFSET('Sanitation Data'!$F$11,0,10*ROW('Sanitation Data'!F8)),NA())</f>
        <v>#N/A</v>
      </c>
      <c r="AJ14" s="491" t="e">
        <f ca="1">+IF(AND(ISNUMBER(OFFSET('Sanitation Data'!$F$12,0,10*ROW('Sanitation Data'!F8))),'Data Summary'!CY14="Yes"),OFFSET('Sanitation Data'!$F$12,0,10*ROW('Sanitation Data'!F8)),NA())</f>
        <v>#N/A</v>
      </c>
      <c r="AK14" s="491" t="e">
        <f ca="1">+IF(AND(ISNUMBER(OFFSET('Sanitation Data'!$G$4,0,10*ROW('Sanitation Data'!G8))),'Data Summary'!CZ14="Yes"),100-OFFSET('Sanitation Data'!$G$4,0,10*ROW('Sanitation Data'!G8)),NA())</f>
        <v>#N/A</v>
      </c>
      <c r="AL14" s="491" t="e">
        <f ca="1">+IF(AND(ISNUMBER(OFFSET('Sanitation Data'!$G$6,0,10*ROW('Sanitation Data'!G8))),'Data Summary'!DA14="Yes"),OFFSET('Sanitation Data'!$G$6,0,10*ROW('Sanitation Data'!G8)),NA())</f>
        <v>#N/A</v>
      </c>
      <c r="AM14" s="491" t="e">
        <f ca="1">+IF(AND(ISNUMBER(OFFSET('Sanitation Data'!$G$10,0,10*ROW('Sanitation Data'!G8))),'Data Summary'!DB14="Yes"),OFFSET('Sanitation Data'!$G$10,0,10*ROW('Sanitation Data'!G8)),NA())</f>
        <v>#N/A</v>
      </c>
      <c r="AN14" s="491" t="e">
        <f ca="1">+IF(AND(ISNUMBER(OFFSET('Sanitation Data'!$G$11,0,10*ROW('Sanitation Data'!G8))),'Data Summary'!DC14="Yes"),OFFSET('Sanitation Data'!$G$11,0,10*ROW('Sanitation Data'!G8)),NA())</f>
        <v>#N/A</v>
      </c>
      <c r="AO14" s="491" t="e">
        <f ca="1">+IF(AND(ISNUMBER(OFFSET('Sanitation Data'!$G$12,0,10*ROW('Sanitation Data'!G8))),'Data Summary'!DD14="Yes"),OFFSET('Sanitation Data'!$G$12,0,10*ROW('Sanitation Data'!G8)),NA())</f>
        <v>#N/A</v>
      </c>
      <c r="AP14" s="491" t="e">
        <f ca="1">+IF(AND(ISNUMBER(OFFSET('Sanitation Data'!$H$4,0,10*ROW('Sanitation Data'!H8))),'Data Summary'!DE14="Yes"),100-OFFSET('Sanitation Data'!$H$4,0,10*ROW('Sanitation Data'!H8)),NA())</f>
        <v>#N/A</v>
      </c>
      <c r="AQ14" s="491" t="e">
        <f ca="1">+IF(AND(ISNUMBER(OFFSET('Sanitation Data'!$H$6,0,10*ROW('Sanitation Data'!H8))),'Data Summary'!DF14="Yes"),OFFSET('Sanitation Data'!$H$6,0,10*ROW('Sanitation Data'!H8)),NA())</f>
        <v>#N/A</v>
      </c>
      <c r="AR14" s="491" t="e">
        <f ca="1">+IF(AND(ISNUMBER(OFFSET('Sanitation Data'!$H$10,0,10*ROW('Sanitation Data'!H8))),'Data Summary'!DG14="Yes"),OFFSET('Sanitation Data'!$H$10,0,10*ROW('Sanitation Data'!H8)),NA())</f>
        <v>#N/A</v>
      </c>
      <c r="AS14" s="491" t="e">
        <f ca="1">+IF(AND(ISNUMBER(OFFSET('Sanitation Data'!$H$11,0,10*ROW('Sanitation Data'!H8))),'Data Summary'!DH14="Yes"),OFFSET('Sanitation Data'!$H$11,0,10*ROW('Sanitation Data'!H8)),NA())</f>
        <v>#N/A</v>
      </c>
      <c r="AT14" s="491" t="e">
        <f ca="1">+IF(AND(ISNUMBER(OFFSET('Sanitation Data'!$H$12,0,10*ROW('Sanitation Data'!H8))),'Data Summary'!DI14="Yes"),OFFSET('Sanitation Data'!$H$12,0,10*ROW('Sanitation Data'!H8)),NA())</f>
        <v>#N/A</v>
      </c>
      <c r="AU14" s="491" t="e">
        <f ca="1">+IF(AND(ISNUMBER(OFFSET('Sanitation Data'!$I$4,0,10*ROW('Sanitation Data'!I8))),'Data Summary'!DJ14="Yes"),100-OFFSET('Sanitation Data'!$I$4,0,10*ROW('Sanitation Data'!I8)),NA())</f>
        <v>#N/A</v>
      </c>
      <c r="AV14" s="491" t="e">
        <f ca="1">+IF(AND(ISNUMBER(OFFSET('Sanitation Data'!$I$6,0,10*ROW('Sanitation Data'!I8))),'Data Summary'!DK14="Yes"),OFFSET('Sanitation Data'!$I$6,0,10*ROW('Sanitation Data'!I8)),NA())</f>
        <v>#N/A</v>
      </c>
      <c r="AW14" s="491" t="e">
        <f ca="1">+IF(AND(ISNUMBER(OFFSET('Sanitation Data'!$I$10,0,10*ROW('Sanitation Data'!I8))),'Data Summary'!DL14="Yes"),OFFSET('Sanitation Data'!$I$10,0,10*ROW('Sanitation Data'!I8)),NA())</f>
        <v>#N/A</v>
      </c>
      <c r="AX14" s="491" t="e">
        <f ca="1">+IF(AND(ISNUMBER(OFFSET('Sanitation Data'!$I$11,0,10*ROW('Sanitation Data'!I8))),'Data Summary'!DM14="Yes"),OFFSET('Sanitation Data'!$I$11,0,10*ROW('Sanitation Data'!I8)),NA())</f>
        <v>#N/A</v>
      </c>
      <c r="AY14" s="491" t="e">
        <f ca="1">+IF(AND(ISNUMBER(OFFSET('Sanitation Data'!$I$12,0,10*ROW('Sanitation Data'!I8))),'Data Summary'!DN14="Yes"),OFFSET('Sanitation Data'!$I$12,0,10*ROW('Sanitation Data'!I8)),NA())</f>
        <v>#N/A</v>
      </c>
      <c r="AZ14" s="492" t="e">
        <f ca="1">+IF(AND(ISNUMBER(OFFSET('Hygiene Data'!$D$5,0,10*ROW('Hygiene Data'!D8))),'Data Summary'!DO14="Yes"),OFFSET('Hygiene Data'!$D$5,0,10*ROW('Hygiene Data'!D8)),NA())</f>
        <v>#N/A</v>
      </c>
      <c r="BA14" s="492" t="e">
        <f ca="1">+IF(AND(ISNUMBER(OFFSET('Hygiene Data'!$D$7,0,10*ROW('Hygiene Data'!D8))),'Data Summary'!DP14="Yes"),OFFSET('Hygiene Data'!$D$7,0,10*ROW('Hygiene Data'!D8)),NA())</f>
        <v>#N/A</v>
      </c>
      <c r="BB14" s="492" t="e">
        <f ca="1">+IF(AND(ISNUMBER(OFFSET('Hygiene Data'!$D$9,0,10*ROW('Hygiene Data'!D8))),'Data Summary'!DQ14="Yes"),OFFSET('Hygiene Data'!$D$9,0,10*ROW('Hygiene Data'!D8)),NA())</f>
        <v>#N/A</v>
      </c>
      <c r="BC14" s="492" t="e">
        <f ca="1">+IF(AND(ISNUMBER(OFFSET('Hygiene Data'!$E$5,0,10*ROW('Hygiene Data'!E8))),'Data Summary'!DR14="Yes"),OFFSET('Hygiene Data'!$E$5,0,10*ROW('Hygiene Data'!E8)),NA())</f>
        <v>#N/A</v>
      </c>
      <c r="BD14" s="492" t="e">
        <f ca="1">+IF(AND(ISNUMBER(OFFSET('Hygiene Data'!$E$7,0,10*ROW('Hygiene Data'!E8))),'Data Summary'!DS14="Yes"),OFFSET('Hygiene Data'!$E$7,0,10*ROW('Hygiene Data'!E8)),NA())</f>
        <v>#N/A</v>
      </c>
      <c r="BE14" s="492" t="e">
        <f ca="1">+IF(AND(ISNUMBER(OFFSET('Hygiene Data'!$E$9,0,10*ROW('Hygiene Data'!E8))),'Data Summary'!DT14="Yes"),OFFSET('Hygiene Data'!$E$9,0,10*ROW('Hygiene Data'!E8)),NA())</f>
        <v>#N/A</v>
      </c>
      <c r="BF14" s="492" t="e">
        <f ca="1">+IF(AND(ISNUMBER(OFFSET('Hygiene Data'!$F$5,0,10*ROW('Hygiene Data'!F8))),'Data Summary'!DU14="Yes"),OFFSET('Hygiene Data'!$F$5,0,10*ROW('Hygiene Data'!F8)),NA())</f>
        <v>#N/A</v>
      </c>
      <c r="BG14" s="492" t="e">
        <f ca="1">+IF(AND(ISNUMBER(OFFSET('Hygiene Data'!$F$7,0,10*ROW('Hygiene Data'!F8))),'Data Summary'!DV14="Yes"),OFFSET('Hygiene Data'!$F$7,0,10*ROW('Hygiene Data'!F8)),NA())</f>
        <v>#N/A</v>
      </c>
      <c r="BH14" s="492" t="e">
        <f ca="1">+IF(AND(ISNUMBER(OFFSET('Hygiene Data'!$F$9,0,10*ROW('Hygiene Data'!F8))),'Data Summary'!DW14="Yes"),OFFSET('Hygiene Data'!$F$9,0,10*ROW('Hygiene Data'!F8)),NA())</f>
        <v>#N/A</v>
      </c>
      <c r="BI14" s="492" t="e">
        <f ca="1">+IF(AND(ISNUMBER(OFFSET('Hygiene Data'!$G$5,0,10*ROW('Hygiene Data'!G8))),'Data Summary'!DX14="Yes"),OFFSET('Hygiene Data'!$G$5,0,10*ROW('Hygiene Data'!G8)),NA())</f>
        <v>#N/A</v>
      </c>
      <c r="BJ14" s="492" t="e">
        <f ca="1">+IF(AND(ISNUMBER(OFFSET('Hygiene Data'!$G$7,0,10*ROW('Hygiene Data'!G8))),'Data Summary'!DY14="Yes"),OFFSET('Hygiene Data'!$G$7,0,10*ROW('Hygiene Data'!G8)),NA())</f>
        <v>#N/A</v>
      </c>
      <c r="BK14" s="492" t="e">
        <f ca="1">+IF(AND(ISNUMBER(OFFSET('Hygiene Data'!$G$9,0,10*ROW('Hygiene Data'!G8))),'Data Summary'!DZ14="Yes"),OFFSET('Hygiene Data'!$G$9,0,10*ROW('Hygiene Data'!G8)),NA())</f>
        <v>#N/A</v>
      </c>
      <c r="BL14" s="492" t="e">
        <f ca="1">+IF(AND(ISNUMBER(OFFSET('Hygiene Data'!$H$5,0,10*ROW('Hygiene Data'!H8))),'Data Summary'!EA14="Yes"),OFFSET('Hygiene Data'!$H$5,0,10*ROW('Hygiene Data'!H8)),NA())</f>
        <v>#N/A</v>
      </c>
      <c r="BM14" s="492" t="e">
        <f ca="1">+IF(AND(ISNUMBER(OFFSET('Hygiene Data'!$H$7,0,10*ROW('Hygiene Data'!H8))),'Data Summary'!EB14="Yes"),OFFSET('Hygiene Data'!$H$7,0,10*ROW('Hygiene Data'!H8)),NA())</f>
        <v>#N/A</v>
      </c>
      <c r="BN14" s="492" t="e">
        <f ca="1">+IF(AND(ISNUMBER(OFFSET('Hygiene Data'!$H$9,0,10*ROW('Hygiene Data'!H8))),'Data Summary'!EC14="Yes"),OFFSET('Hygiene Data'!$H$9,0,10*ROW('Hygiene Data'!H8)),NA())</f>
        <v>#N/A</v>
      </c>
      <c r="BO14" s="492" t="e">
        <f ca="1">+IF(AND(ISNUMBER(OFFSET('Hygiene Data'!$I$5,0,10*ROW('Hygiene Data'!I8))),'Data Summary'!ED14="Yes"),OFFSET('Hygiene Data'!$I$5,0,10*ROW('Hygiene Data'!I8)),NA())</f>
        <v>#N/A</v>
      </c>
      <c r="BP14" s="492" t="e">
        <f ca="1">+IF(AND(ISNUMBER(OFFSET('Hygiene Data'!$I$7,0,10*ROW('Hygiene Data'!I8))),'Data Summary'!EE14="Yes"),OFFSET('Hygiene Data'!$I$7,0,10*ROW('Hygiene Data'!I8)),NA())</f>
        <v>#N/A</v>
      </c>
      <c r="BQ14" s="492" t="e">
        <f ca="1">+IF(AND(ISNUMBER(OFFSET('Hygiene Data'!$I$9,0,10*ROW('Hygiene Data'!I8))),'Data Summary'!EF14="Yes"),OFFSET('Hygiene Data'!$I$9,0,10*ROW('Hygiene Data'!I8)),NA())</f>
        <v>#N/A</v>
      </c>
    </row>
    <row r="15" spans="1:69" x14ac:dyDescent="0.25">
      <c r="A15" s="488" t="e">
        <f ca="1">+RIGHT('Data Summary'!A15,LEN('Data Summary'!A15)-9)</f>
        <v>#VALUE!</v>
      </c>
      <c r="B15" s="462" t="str">
        <f ca="1">+IF(ISTEXT('Data Summary'!B15),'Data Summary'!B15,"")</f>
        <v/>
      </c>
      <c r="C15" s="489" t="e">
        <f ca="1">+VALUE('Data Summary'!C15)</f>
        <v>#VALUE!</v>
      </c>
      <c r="D15" s="490" t="e">
        <f ca="1">+IF(AND(ISNUMBER(OFFSET('Water Data'!$D$4,0,10*ROW('Water Data'!D9))),'Data Summary'!BS15="Yes"),100-OFFSET('Water Data'!$D$4,0,10*ROW('Water Data'!D9)),NA())</f>
        <v>#N/A</v>
      </c>
      <c r="E15" s="490" t="e">
        <f ca="1">+IF(AND(ISNUMBER(OFFSET('Water Data'!$D$6,0,10*ROW('Water Data'!D9))),'Data Summary'!BT15="Yes"),OFFSET('Water Data'!$D$6,0,10*ROW('Water Data'!D9)),NA())</f>
        <v>#N/A</v>
      </c>
      <c r="F15" s="490" t="e">
        <f ca="1">+IF(AND(ISNUMBER(OFFSET('Water Data'!$D$9,0,10*ROW('Water Data'!D9))),'Data Summary'!BU15="Yes"),OFFSET('Water Data'!$D$9,0,10*ROW('Water Data'!D9)),NA())</f>
        <v>#N/A</v>
      </c>
      <c r="G15" s="490" t="e">
        <f ca="1">+IF(AND(ISNUMBER(OFFSET('Water Data'!$E$4,0,10*ROW('Water Data'!E9))),'Data Summary'!BV15="Yes"),100-OFFSET('Water Data'!$E$4,0,10*ROW('Water Data'!E9)),NA())</f>
        <v>#N/A</v>
      </c>
      <c r="H15" s="490" t="e">
        <f ca="1">+IF(AND(ISNUMBER(OFFSET('Water Data'!$E$6,0,10*ROW('Water Data'!E9))),'Data Summary'!BW15="Yes"),OFFSET('Water Data'!$E$6,0,10*ROW('Water Data'!E9)),NA())</f>
        <v>#N/A</v>
      </c>
      <c r="I15" s="490" t="e">
        <f ca="1">+IF(AND(ISNUMBER(OFFSET('Water Data'!$E$9,0,10*ROW('Water Data'!E9))),'Data Summary'!BX15="Yes"),OFFSET('Water Data'!$E$9,0,10*ROW('Water Data'!E9)),NA())</f>
        <v>#N/A</v>
      </c>
      <c r="J15" s="490" t="e">
        <f ca="1">+IF(AND(ISNUMBER(OFFSET('Water Data'!$F$4,0,10*ROW('Water Data'!F9))),'Data Summary'!BY15="Yes"),100-OFFSET('Water Data'!$F$4,0,10*ROW('Water Data'!F9)),NA())</f>
        <v>#N/A</v>
      </c>
      <c r="K15" s="490" t="e">
        <f ca="1">+IF(AND(ISNUMBER(OFFSET('Water Data'!$F$6,0,10*ROW('Water Data'!F9))),'Data Summary'!BZ15="Yes"),OFFSET('Water Data'!$F$6,0,10*ROW('Water Data'!F9)),NA())</f>
        <v>#N/A</v>
      </c>
      <c r="L15" s="490" t="e">
        <f ca="1">+IF(AND(ISNUMBER(OFFSET('Water Data'!$F$9,0,10*ROW('Water Data'!F9))),'Data Summary'!CA15="Yes"),OFFSET('Water Data'!$F$9,0,10*ROW('Water Data'!F9)),NA())</f>
        <v>#N/A</v>
      </c>
      <c r="M15" s="490" t="e">
        <f ca="1">+IF(AND(ISNUMBER(OFFSET('Water Data'!$G$4,0,10*ROW('Water Data'!G9))),'Data Summary'!CB15="Yes"),100-OFFSET('Water Data'!$G$4,0,10*ROW('Water Data'!G9)),NA())</f>
        <v>#N/A</v>
      </c>
      <c r="N15" s="490" t="e">
        <f ca="1">+IF(AND(ISNUMBER(OFFSET('Water Data'!$G$6,0,10*ROW('Water Data'!G9))),'Data Summary'!CC15="Yes"),OFFSET('Water Data'!$G$6,0,10*ROW('Water Data'!G9)),NA())</f>
        <v>#N/A</v>
      </c>
      <c r="O15" s="490" t="e">
        <f ca="1">+IF(AND(ISNUMBER(OFFSET('Water Data'!$G$9,0,10*ROW('Water Data'!G9))),'Data Summary'!CD15="Yes"),OFFSET('Water Data'!$G$9,0,10*ROW('Water Data'!G9)),NA())</f>
        <v>#N/A</v>
      </c>
      <c r="P15" s="490" t="e">
        <f ca="1">+IF(AND(ISNUMBER(OFFSET('Water Data'!$H$4,0,10*ROW('Water Data'!H9))),'Data Summary'!CE15="Yes"),100-OFFSET('Water Data'!$H$4,0,10*ROW('Water Data'!H9)),NA())</f>
        <v>#N/A</v>
      </c>
      <c r="Q15" s="490" t="e">
        <f ca="1">+IF(AND(ISNUMBER(OFFSET('Water Data'!$H$6,0,10*ROW('Water Data'!H9))),'Data Summary'!CF15="Yes"),OFFSET('Water Data'!$H$6,0,10*ROW('Water Data'!H9)),NA())</f>
        <v>#N/A</v>
      </c>
      <c r="R15" s="490" t="e">
        <f ca="1">+IF(AND(ISNUMBER(OFFSET('Water Data'!$H$9,0,10*ROW('Water Data'!H9))),'Data Summary'!CG15="Yes"),OFFSET('Water Data'!$H$9,0,10*ROW('Water Data'!H9)),NA())</f>
        <v>#N/A</v>
      </c>
      <c r="S15" s="490" t="e">
        <f ca="1">+IF(AND(ISNUMBER(OFFSET('Water Data'!$I$4,0,10*ROW('Water Data'!I9))),'Data Summary'!CH15="Yes"),100-OFFSET('Water Data'!$I$4,0,10*ROW('Water Data'!I9)),NA())</f>
        <v>#N/A</v>
      </c>
      <c r="T15" s="490" t="e">
        <f ca="1">+IF(AND(ISNUMBER(OFFSET('Water Data'!$I$6,0,10*ROW('Water Data'!I9))),'Data Summary'!CI15="Yes"),OFFSET('Water Data'!$I$6,0,10*ROW('Water Data'!I9)),NA())</f>
        <v>#N/A</v>
      </c>
      <c r="U15" s="490" t="e">
        <f ca="1">+IF(AND(ISNUMBER(OFFSET('Water Data'!$I$9,0,10*ROW('Water Data'!I9))),'Data Summary'!CJ15="Yes"),OFFSET('Water Data'!$I$9,0,10*ROW('Water Data'!I9)),NA())</f>
        <v>#N/A</v>
      </c>
      <c r="V15" s="491" t="e">
        <f ca="1">+IF(AND(ISNUMBER(OFFSET('Sanitation Data'!$D$4,0,10*ROW('Sanitation Data'!D9))),'Data Summary'!CK15="Yes"),100-OFFSET('Sanitation Data'!$D$4,0,10*ROW('Sanitation Data'!D9)),NA())</f>
        <v>#N/A</v>
      </c>
      <c r="W15" s="491" t="e">
        <f ca="1">+IF(AND(ISNUMBER(OFFSET('Sanitation Data'!$D$6,0,10*ROW('Sanitation Data'!D9))),'Data Summary'!CL15="Yes"),OFFSET('Sanitation Data'!$D$6,0,10*ROW('Sanitation Data'!D9)),NA())</f>
        <v>#N/A</v>
      </c>
      <c r="X15" s="491" t="e">
        <f ca="1">+IF(AND(ISNUMBER(OFFSET('Sanitation Data'!$D$10,0,10*ROW('Sanitation Data'!D9))),'Data Summary'!CM15="Yes"),OFFSET('Sanitation Data'!$D$10,0,10*ROW('Sanitation Data'!D9)),NA())</f>
        <v>#N/A</v>
      </c>
      <c r="Y15" s="491" t="e">
        <f ca="1">+IF(AND(ISNUMBER(OFFSET('Sanitation Data'!$D$11,0,10*ROW('Sanitation Data'!D9))),'Data Summary'!CN15="Yes"),OFFSET('Sanitation Data'!$D$11,0,10*ROW('Sanitation Data'!D9)),NA())</f>
        <v>#N/A</v>
      </c>
      <c r="Z15" s="491" t="e">
        <f ca="1">+IF(AND(ISNUMBER(OFFSET('Sanitation Data'!$D$12,0,10*ROW('Sanitation Data'!D9))),'Data Summary'!CO15="Yes"),OFFSET('Sanitation Data'!$D$12,0,10*ROW('Sanitation Data'!D9)),NA())</f>
        <v>#N/A</v>
      </c>
      <c r="AA15" s="491" t="e">
        <f ca="1">+IF(AND(ISNUMBER(OFFSET('Sanitation Data'!$E$4,0,10*ROW('Sanitation Data'!E9))),'Data Summary'!CP15="Yes"),100-OFFSET('Sanitation Data'!$E$4,0,10*ROW('Sanitation Data'!E9)),NA())</f>
        <v>#N/A</v>
      </c>
      <c r="AB15" s="491" t="e">
        <f ca="1">+IF(AND(ISNUMBER(OFFSET('Sanitation Data'!$E$6,0,10*ROW('Sanitation Data'!E9))),'Data Summary'!CQ15="Yes"),OFFSET('Sanitation Data'!$E$6,0,10*ROW('Sanitation Data'!E9)),NA())</f>
        <v>#N/A</v>
      </c>
      <c r="AC15" s="491" t="e">
        <f ca="1">+IF(AND(ISNUMBER(OFFSET('Sanitation Data'!$E$10,0,10*ROW('Sanitation Data'!E9))),'Data Summary'!CR15="Yes"),OFFSET('Sanitation Data'!$E$10,0,10*ROW('Sanitation Data'!E9)),NA())</f>
        <v>#N/A</v>
      </c>
      <c r="AD15" s="491" t="e">
        <f ca="1">+IF(AND(ISNUMBER(OFFSET('Sanitation Data'!$E$11,0,10*ROW('Sanitation Data'!E9))),'Data Summary'!CS15="Yes"),OFFSET('Sanitation Data'!$E$11,0,10*ROW('Sanitation Data'!E9)),NA())</f>
        <v>#N/A</v>
      </c>
      <c r="AE15" s="491" t="e">
        <f ca="1">+IF(AND(ISNUMBER(OFFSET('Sanitation Data'!$E$12,0,10*ROW('Sanitation Data'!E9))),'Data Summary'!CT15="Yes"),OFFSET('Sanitation Data'!$E$12,0,10*ROW('Sanitation Data'!E9)),NA())</f>
        <v>#N/A</v>
      </c>
      <c r="AF15" s="491" t="e">
        <f ca="1">+IF(AND(ISNUMBER(OFFSET('Sanitation Data'!$F$4,0,10*ROW('Sanitation Data'!F9))),'Data Summary'!CU15="Yes"),100-OFFSET('Sanitation Data'!$F$4,0,10*ROW('Sanitation Data'!F9)),NA())</f>
        <v>#N/A</v>
      </c>
      <c r="AG15" s="491" t="e">
        <f ca="1">+IF(AND(ISNUMBER(OFFSET('Sanitation Data'!$F$6,0,10*ROW('Sanitation Data'!F9))),'Data Summary'!CV15="Yes"),OFFSET('Sanitation Data'!$F$6,0,10*ROW('Sanitation Data'!F9)),NA())</f>
        <v>#N/A</v>
      </c>
      <c r="AH15" s="491" t="e">
        <f ca="1">+IF(AND(ISNUMBER(OFFSET('Sanitation Data'!$F$10,0,10*ROW('Sanitation Data'!F9))),'Data Summary'!CW15="Yes"),OFFSET('Sanitation Data'!$F$10,0,10*ROW('Sanitation Data'!F9)),NA())</f>
        <v>#N/A</v>
      </c>
      <c r="AI15" s="491" t="e">
        <f ca="1">+IF(AND(ISNUMBER(OFFSET('Sanitation Data'!$F$11,0,10*ROW('Sanitation Data'!F9))),'Data Summary'!CX15="Yes"),OFFSET('Sanitation Data'!$F$11,0,10*ROW('Sanitation Data'!F9)),NA())</f>
        <v>#N/A</v>
      </c>
      <c r="AJ15" s="491" t="e">
        <f ca="1">+IF(AND(ISNUMBER(OFFSET('Sanitation Data'!$F$12,0,10*ROW('Sanitation Data'!F9))),'Data Summary'!CY15="Yes"),OFFSET('Sanitation Data'!$F$12,0,10*ROW('Sanitation Data'!F9)),NA())</f>
        <v>#N/A</v>
      </c>
      <c r="AK15" s="491" t="e">
        <f ca="1">+IF(AND(ISNUMBER(OFFSET('Sanitation Data'!$G$4,0,10*ROW('Sanitation Data'!G9))),'Data Summary'!CZ15="Yes"),100-OFFSET('Sanitation Data'!$G$4,0,10*ROW('Sanitation Data'!G9)),NA())</f>
        <v>#N/A</v>
      </c>
      <c r="AL15" s="491" t="e">
        <f ca="1">+IF(AND(ISNUMBER(OFFSET('Sanitation Data'!$G$6,0,10*ROW('Sanitation Data'!G9))),'Data Summary'!DA15="Yes"),OFFSET('Sanitation Data'!$G$6,0,10*ROW('Sanitation Data'!G9)),NA())</f>
        <v>#N/A</v>
      </c>
      <c r="AM15" s="491" t="e">
        <f ca="1">+IF(AND(ISNUMBER(OFFSET('Sanitation Data'!$G$10,0,10*ROW('Sanitation Data'!G9))),'Data Summary'!DB15="Yes"),OFFSET('Sanitation Data'!$G$10,0,10*ROW('Sanitation Data'!G9)),NA())</f>
        <v>#N/A</v>
      </c>
      <c r="AN15" s="491" t="e">
        <f ca="1">+IF(AND(ISNUMBER(OFFSET('Sanitation Data'!$G$11,0,10*ROW('Sanitation Data'!G9))),'Data Summary'!DC15="Yes"),OFFSET('Sanitation Data'!$G$11,0,10*ROW('Sanitation Data'!G9)),NA())</f>
        <v>#N/A</v>
      </c>
      <c r="AO15" s="491" t="e">
        <f ca="1">+IF(AND(ISNUMBER(OFFSET('Sanitation Data'!$G$12,0,10*ROW('Sanitation Data'!G9))),'Data Summary'!DD15="Yes"),OFFSET('Sanitation Data'!$G$12,0,10*ROW('Sanitation Data'!G9)),NA())</f>
        <v>#N/A</v>
      </c>
      <c r="AP15" s="491" t="e">
        <f ca="1">+IF(AND(ISNUMBER(OFFSET('Sanitation Data'!$H$4,0,10*ROW('Sanitation Data'!H9))),'Data Summary'!DE15="Yes"),100-OFFSET('Sanitation Data'!$H$4,0,10*ROW('Sanitation Data'!H9)),NA())</f>
        <v>#N/A</v>
      </c>
      <c r="AQ15" s="491" t="e">
        <f ca="1">+IF(AND(ISNUMBER(OFFSET('Sanitation Data'!$H$6,0,10*ROW('Sanitation Data'!H9))),'Data Summary'!DF15="Yes"),OFFSET('Sanitation Data'!$H$6,0,10*ROW('Sanitation Data'!H9)),NA())</f>
        <v>#N/A</v>
      </c>
      <c r="AR15" s="491" t="e">
        <f ca="1">+IF(AND(ISNUMBER(OFFSET('Sanitation Data'!$H$10,0,10*ROW('Sanitation Data'!H9))),'Data Summary'!DG15="Yes"),OFFSET('Sanitation Data'!$H$10,0,10*ROW('Sanitation Data'!H9)),NA())</f>
        <v>#N/A</v>
      </c>
      <c r="AS15" s="491" t="e">
        <f ca="1">+IF(AND(ISNUMBER(OFFSET('Sanitation Data'!$H$11,0,10*ROW('Sanitation Data'!H9))),'Data Summary'!DH15="Yes"),OFFSET('Sanitation Data'!$H$11,0,10*ROW('Sanitation Data'!H9)),NA())</f>
        <v>#N/A</v>
      </c>
      <c r="AT15" s="491" t="e">
        <f ca="1">+IF(AND(ISNUMBER(OFFSET('Sanitation Data'!$H$12,0,10*ROW('Sanitation Data'!H9))),'Data Summary'!DI15="Yes"),OFFSET('Sanitation Data'!$H$12,0,10*ROW('Sanitation Data'!H9)),NA())</f>
        <v>#N/A</v>
      </c>
      <c r="AU15" s="491" t="e">
        <f ca="1">+IF(AND(ISNUMBER(OFFSET('Sanitation Data'!$I$4,0,10*ROW('Sanitation Data'!I9))),'Data Summary'!DJ15="Yes"),100-OFFSET('Sanitation Data'!$I$4,0,10*ROW('Sanitation Data'!I9)),NA())</f>
        <v>#N/A</v>
      </c>
      <c r="AV15" s="491" t="e">
        <f ca="1">+IF(AND(ISNUMBER(OFFSET('Sanitation Data'!$I$6,0,10*ROW('Sanitation Data'!I9))),'Data Summary'!DK15="Yes"),OFFSET('Sanitation Data'!$I$6,0,10*ROW('Sanitation Data'!I9)),NA())</f>
        <v>#N/A</v>
      </c>
      <c r="AW15" s="491" t="e">
        <f ca="1">+IF(AND(ISNUMBER(OFFSET('Sanitation Data'!$I$10,0,10*ROW('Sanitation Data'!I9))),'Data Summary'!DL15="Yes"),OFFSET('Sanitation Data'!$I$10,0,10*ROW('Sanitation Data'!I9)),NA())</f>
        <v>#N/A</v>
      </c>
      <c r="AX15" s="491" t="e">
        <f ca="1">+IF(AND(ISNUMBER(OFFSET('Sanitation Data'!$I$11,0,10*ROW('Sanitation Data'!I9))),'Data Summary'!DM15="Yes"),OFFSET('Sanitation Data'!$I$11,0,10*ROW('Sanitation Data'!I9)),NA())</f>
        <v>#N/A</v>
      </c>
      <c r="AY15" s="491" t="e">
        <f ca="1">+IF(AND(ISNUMBER(OFFSET('Sanitation Data'!$I$12,0,10*ROW('Sanitation Data'!I9))),'Data Summary'!DN15="Yes"),OFFSET('Sanitation Data'!$I$12,0,10*ROW('Sanitation Data'!I9)),NA())</f>
        <v>#N/A</v>
      </c>
      <c r="AZ15" s="492" t="e">
        <f ca="1">+IF(AND(ISNUMBER(OFFSET('Hygiene Data'!$D$5,0,10*ROW('Hygiene Data'!D9))),'Data Summary'!DO15="Yes"),OFFSET('Hygiene Data'!$D$5,0,10*ROW('Hygiene Data'!D9)),NA())</f>
        <v>#N/A</v>
      </c>
      <c r="BA15" s="492" t="e">
        <f ca="1">+IF(AND(ISNUMBER(OFFSET('Hygiene Data'!$D$7,0,10*ROW('Hygiene Data'!D9))),'Data Summary'!DP15="Yes"),OFFSET('Hygiene Data'!$D$7,0,10*ROW('Hygiene Data'!D9)),NA())</f>
        <v>#N/A</v>
      </c>
      <c r="BB15" s="492" t="e">
        <f ca="1">+IF(AND(ISNUMBER(OFFSET('Hygiene Data'!$D$9,0,10*ROW('Hygiene Data'!D9))),'Data Summary'!DQ15="Yes"),OFFSET('Hygiene Data'!$D$9,0,10*ROW('Hygiene Data'!D9)),NA())</f>
        <v>#N/A</v>
      </c>
      <c r="BC15" s="492" t="e">
        <f ca="1">+IF(AND(ISNUMBER(OFFSET('Hygiene Data'!$E$5,0,10*ROW('Hygiene Data'!E9))),'Data Summary'!DR15="Yes"),OFFSET('Hygiene Data'!$E$5,0,10*ROW('Hygiene Data'!E9)),NA())</f>
        <v>#N/A</v>
      </c>
      <c r="BD15" s="492" t="e">
        <f ca="1">+IF(AND(ISNUMBER(OFFSET('Hygiene Data'!$E$7,0,10*ROW('Hygiene Data'!E9))),'Data Summary'!DS15="Yes"),OFFSET('Hygiene Data'!$E$7,0,10*ROW('Hygiene Data'!E9)),NA())</f>
        <v>#N/A</v>
      </c>
      <c r="BE15" s="492" t="e">
        <f ca="1">+IF(AND(ISNUMBER(OFFSET('Hygiene Data'!$E$9,0,10*ROW('Hygiene Data'!E9))),'Data Summary'!DT15="Yes"),OFFSET('Hygiene Data'!$E$9,0,10*ROW('Hygiene Data'!E9)),NA())</f>
        <v>#N/A</v>
      </c>
      <c r="BF15" s="492" t="e">
        <f ca="1">+IF(AND(ISNUMBER(OFFSET('Hygiene Data'!$F$5,0,10*ROW('Hygiene Data'!F9))),'Data Summary'!DU15="Yes"),OFFSET('Hygiene Data'!$F$5,0,10*ROW('Hygiene Data'!F9)),NA())</f>
        <v>#N/A</v>
      </c>
      <c r="BG15" s="492" t="e">
        <f ca="1">+IF(AND(ISNUMBER(OFFSET('Hygiene Data'!$F$7,0,10*ROW('Hygiene Data'!F9))),'Data Summary'!DV15="Yes"),OFFSET('Hygiene Data'!$F$7,0,10*ROW('Hygiene Data'!F9)),NA())</f>
        <v>#N/A</v>
      </c>
      <c r="BH15" s="492" t="e">
        <f ca="1">+IF(AND(ISNUMBER(OFFSET('Hygiene Data'!$F$9,0,10*ROW('Hygiene Data'!F9))),'Data Summary'!DW15="Yes"),OFFSET('Hygiene Data'!$F$9,0,10*ROW('Hygiene Data'!F9)),NA())</f>
        <v>#N/A</v>
      </c>
      <c r="BI15" s="492" t="e">
        <f ca="1">+IF(AND(ISNUMBER(OFFSET('Hygiene Data'!$G$5,0,10*ROW('Hygiene Data'!G9))),'Data Summary'!DX15="Yes"),OFFSET('Hygiene Data'!$G$5,0,10*ROW('Hygiene Data'!G9)),NA())</f>
        <v>#N/A</v>
      </c>
      <c r="BJ15" s="492" t="e">
        <f ca="1">+IF(AND(ISNUMBER(OFFSET('Hygiene Data'!$G$7,0,10*ROW('Hygiene Data'!G9))),'Data Summary'!DY15="Yes"),OFFSET('Hygiene Data'!$G$7,0,10*ROW('Hygiene Data'!G9)),NA())</f>
        <v>#N/A</v>
      </c>
      <c r="BK15" s="492" t="e">
        <f ca="1">+IF(AND(ISNUMBER(OFFSET('Hygiene Data'!$G$9,0,10*ROW('Hygiene Data'!G9))),'Data Summary'!DZ15="Yes"),OFFSET('Hygiene Data'!$G$9,0,10*ROW('Hygiene Data'!G9)),NA())</f>
        <v>#N/A</v>
      </c>
      <c r="BL15" s="492" t="e">
        <f ca="1">+IF(AND(ISNUMBER(OFFSET('Hygiene Data'!$H$5,0,10*ROW('Hygiene Data'!H9))),'Data Summary'!EA15="Yes"),OFFSET('Hygiene Data'!$H$5,0,10*ROW('Hygiene Data'!H9)),NA())</f>
        <v>#N/A</v>
      </c>
      <c r="BM15" s="492" t="e">
        <f ca="1">+IF(AND(ISNUMBER(OFFSET('Hygiene Data'!$H$7,0,10*ROW('Hygiene Data'!H9))),'Data Summary'!EB15="Yes"),OFFSET('Hygiene Data'!$H$7,0,10*ROW('Hygiene Data'!H9)),NA())</f>
        <v>#N/A</v>
      </c>
      <c r="BN15" s="492" t="e">
        <f ca="1">+IF(AND(ISNUMBER(OFFSET('Hygiene Data'!$H$9,0,10*ROW('Hygiene Data'!H9))),'Data Summary'!EC15="Yes"),OFFSET('Hygiene Data'!$H$9,0,10*ROW('Hygiene Data'!H9)),NA())</f>
        <v>#N/A</v>
      </c>
      <c r="BO15" s="492" t="e">
        <f ca="1">+IF(AND(ISNUMBER(OFFSET('Hygiene Data'!$I$5,0,10*ROW('Hygiene Data'!I9))),'Data Summary'!ED15="Yes"),OFFSET('Hygiene Data'!$I$5,0,10*ROW('Hygiene Data'!I9)),NA())</f>
        <v>#N/A</v>
      </c>
      <c r="BP15" s="492" t="e">
        <f ca="1">+IF(AND(ISNUMBER(OFFSET('Hygiene Data'!$I$7,0,10*ROW('Hygiene Data'!I9))),'Data Summary'!EE15="Yes"),OFFSET('Hygiene Data'!$I$7,0,10*ROW('Hygiene Data'!I9)),NA())</f>
        <v>#N/A</v>
      </c>
      <c r="BQ15" s="492" t="e">
        <f ca="1">+IF(AND(ISNUMBER(OFFSET('Hygiene Data'!$I$9,0,10*ROW('Hygiene Data'!I9))),'Data Summary'!EF15="Yes"),OFFSET('Hygiene Data'!$I$9,0,10*ROW('Hygiene Data'!I9)),NA())</f>
        <v>#N/A</v>
      </c>
    </row>
    <row r="16" spans="1:69" x14ac:dyDescent="0.25">
      <c r="A16" s="488" t="e">
        <f ca="1">+RIGHT('Data Summary'!A16,LEN('Data Summary'!A16)-9)</f>
        <v>#VALUE!</v>
      </c>
      <c r="B16" s="462" t="str">
        <f ca="1">+IF(ISTEXT('Data Summary'!B16),'Data Summary'!B16,"")</f>
        <v/>
      </c>
      <c r="C16" s="489" t="e">
        <f ca="1">+VALUE('Data Summary'!C16)</f>
        <v>#VALUE!</v>
      </c>
      <c r="D16" s="490" t="e">
        <f ca="1">+IF(AND(ISNUMBER(OFFSET('Water Data'!$D$4,0,10*ROW('Water Data'!D10))),'Data Summary'!BS16="Yes"),100-OFFSET('Water Data'!$D$4,0,10*ROW('Water Data'!D10)),NA())</f>
        <v>#N/A</v>
      </c>
      <c r="E16" s="490" t="e">
        <f ca="1">+IF(AND(ISNUMBER(OFFSET('Water Data'!$D$6,0,10*ROW('Water Data'!D10))),'Data Summary'!BT16="Yes"),OFFSET('Water Data'!$D$6,0,10*ROW('Water Data'!D10)),NA())</f>
        <v>#N/A</v>
      </c>
      <c r="F16" s="490" t="e">
        <f ca="1">+IF(AND(ISNUMBER(OFFSET('Water Data'!$D$9,0,10*ROW('Water Data'!D10))),'Data Summary'!BU16="Yes"),OFFSET('Water Data'!$D$9,0,10*ROW('Water Data'!D10)),NA())</f>
        <v>#N/A</v>
      </c>
      <c r="G16" s="490" t="e">
        <f ca="1">+IF(AND(ISNUMBER(OFFSET('Water Data'!$E$4,0,10*ROW('Water Data'!E10))),'Data Summary'!BV16="Yes"),100-OFFSET('Water Data'!$E$4,0,10*ROW('Water Data'!E10)),NA())</f>
        <v>#N/A</v>
      </c>
      <c r="H16" s="490" t="e">
        <f ca="1">+IF(AND(ISNUMBER(OFFSET('Water Data'!$E$6,0,10*ROW('Water Data'!E10))),'Data Summary'!BW16="Yes"),OFFSET('Water Data'!$E$6,0,10*ROW('Water Data'!E10)),NA())</f>
        <v>#N/A</v>
      </c>
      <c r="I16" s="490" t="e">
        <f ca="1">+IF(AND(ISNUMBER(OFFSET('Water Data'!$E$9,0,10*ROW('Water Data'!E10))),'Data Summary'!BX16="Yes"),OFFSET('Water Data'!$E$9,0,10*ROW('Water Data'!E10)),NA())</f>
        <v>#N/A</v>
      </c>
      <c r="J16" s="490" t="e">
        <f ca="1">+IF(AND(ISNUMBER(OFFSET('Water Data'!$F$4,0,10*ROW('Water Data'!F10))),'Data Summary'!BY16="Yes"),100-OFFSET('Water Data'!$F$4,0,10*ROW('Water Data'!F10)),NA())</f>
        <v>#N/A</v>
      </c>
      <c r="K16" s="490" t="e">
        <f ca="1">+IF(AND(ISNUMBER(OFFSET('Water Data'!$F$6,0,10*ROW('Water Data'!F10))),'Data Summary'!BZ16="Yes"),OFFSET('Water Data'!$F$6,0,10*ROW('Water Data'!F10)),NA())</f>
        <v>#N/A</v>
      </c>
      <c r="L16" s="490" t="e">
        <f ca="1">+IF(AND(ISNUMBER(OFFSET('Water Data'!$F$9,0,10*ROW('Water Data'!F10))),'Data Summary'!CA16="Yes"),OFFSET('Water Data'!$F$9,0,10*ROW('Water Data'!F10)),NA())</f>
        <v>#N/A</v>
      </c>
      <c r="M16" s="490" t="e">
        <f ca="1">+IF(AND(ISNUMBER(OFFSET('Water Data'!$G$4,0,10*ROW('Water Data'!G10))),'Data Summary'!CB16="Yes"),100-OFFSET('Water Data'!$G$4,0,10*ROW('Water Data'!G10)),NA())</f>
        <v>#N/A</v>
      </c>
      <c r="N16" s="490" t="e">
        <f ca="1">+IF(AND(ISNUMBER(OFFSET('Water Data'!$G$6,0,10*ROW('Water Data'!G10))),'Data Summary'!CC16="Yes"),OFFSET('Water Data'!$G$6,0,10*ROW('Water Data'!G10)),NA())</f>
        <v>#N/A</v>
      </c>
      <c r="O16" s="490" t="e">
        <f ca="1">+IF(AND(ISNUMBER(OFFSET('Water Data'!$G$9,0,10*ROW('Water Data'!G10))),'Data Summary'!CD16="Yes"),OFFSET('Water Data'!$G$9,0,10*ROW('Water Data'!G10)),NA())</f>
        <v>#N/A</v>
      </c>
      <c r="P16" s="490" t="e">
        <f ca="1">+IF(AND(ISNUMBER(OFFSET('Water Data'!$H$4,0,10*ROW('Water Data'!H10))),'Data Summary'!CE16="Yes"),100-OFFSET('Water Data'!$H$4,0,10*ROW('Water Data'!H10)),NA())</f>
        <v>#N/A</v>
      </c>
      <c r="Q16" s="490" t="e">
        <f ca="1">+IF(AND(ISNUMBER(OFFSET('Water Data'!$H$6,0,10*ROW('Water Data'!H10))),'Data Summary'!CF16="Yes"),OFFSET('Water Data'!$H$6,0,10*ROW('Water Data'!H10)),NA())</f>
        <v>#N/A</v>
      </c>
      <c r="R16" s="490" t="e">
        <f ca="1">+IF(AND(ISNUMBER(OFFSET('Water Data'!$H$9,0,10*ROW('Water Data'!H10))),'Data Summary'!CG16="Yes"),OFFSET('Water Data'!$H$9,0,10*ROW('Water Data'!H10)),NA())</f>
        <v>#N/A</v>
      </c>
      <c r="S16" s="490" t="e">
        <f ca="1">+IF(AND(ISNUMBER(OFFSET('Water Data'!$I$4,0,10*ROW('Water Data'!I10))),'Data Summary'!CH16="Yes"),100-OFFSET('Water Data'!$I$4,0,10*ROW('Water Data'!I10)),NA())</f>
        <v>#N/A</v>
      </c>
      <c r="T16" s="490" t="e">
        <f ca="1">+IF(AND(ISNUMBER(OFFSET('Water Data'!$I$6,0,10*ROW('Water Data'!I10))),'Data Summary'!CI16="Yes"),OFFSET('Water Data'!$I$6,0,10*ROW('Water Data'!I10)),NA())</f>
        <v>#N/A</v>
      </c>
      <c r="U16" s="490" t="e">
        <f ca="1">+IF(AND(ISNUMBER(OFFSET('Water Data'!$I$9,0,10*ROW('Water Data'!I10))),'Data Summary'!CJ16="Yes"),OFFSET('Water Data'!$I$9,0,10*ROW('Water Data'!I10)),NA())</f>
        <v>#N/A</v>
      </c>
      <c r="V16" s="491" t="e">
        <f ca="1">+IF(AND(ISNUMBER(OFFSET('Sanitation Data'!$D$4,0,10*ROW('Sanitation Data'!D10))),'Data Summary'!CK16="Yes"),100-OFFSET('Sanitation Data'!$D$4,0,10*ROW('Sanitation Data'!D10)),NA())</f>
        <v>#N/A</v>
      </c>
      <c r="W16" s="491" t="e">
        <f ca="1">+IF(AND(ISNUMBER(OFFSET('Sanitation Data'!$D$6,0,10*ROW('Sanitation Data'!D10))),'Data Summary'!CL16="Yes"),OFFSET('Sanitation Data'!$D$6,0,10*ROW('Sanitation Data'!D10)),NA())</f>
        <v>#N/A</v>
      </c>
      <c r="X16" s="491" t="e">
        <f ca="1">+IF(AND(ISNUMBER(OFFSET('Sanitation Data'!$D$10,0,10*ROW('Sanitation Data'!D10))),'Data Summary'!CM16="Yes"),OFFSET('Sanitation Data'!$D$10,0,10*ROW('Sanitation Data'!D10)),NA())</f>
        <v>#N/A</v>
      </c>
      <c r="Y16" s="491" t="e">
        <f ca="1">+IF(AND(ISNUMBER(OFFSET('Sanitation Data'!$D$11,0,10*ROW('Sanitation Data'!D10))),'Data Summary'!CN16="Yes"),OFFSET('Sanitation Data'!$D$11,0,10*ROW('Sanitation Data'!D10)),NA())</f>
        <v>#N/A</v>
      </c>
      <c r="Z16" s="491" t="e">
        <f ca="1">+IF(AND(ISNUMBER(OFFSET('Sanitation Data'!$D$12,0,10*ROW('Sanitation Data'!D10))),'Data Summary'!CO16="Yes"),OFFSET('Sanitation Data'!$D$12,0,10*ROW('Sanitation Data'!D10)),NA())</f>
        <v>#N/A</v>
      </c>
      <c r="AA16" s="491" t="e">
        <f ca="1">+IF(AND(ISNUMBER(OFFSET('Sanitation Data'!$E$4,0,10*ROW('Sanitation Data'!E10))),'Data Summary'!CP16="Yes"),100-OFFSET('Sanitation Data'!$E$4,0,10*ROW('Sanitation Data'!E10)),NA())</f>
        <v>#N/A</v>
      </c>
      <c r="AB16" s="491" t="e">
        <f ca="1">+IF(AND(ISNUMBER(OFFSET('Sanitation Data'!$E$6,0,10*ROW('Sanitation Data'!E10))),'Data Summary'!CQ16="Yes"),OFFSET('Sanitation Data'!$E$6,0,10*ROW('Sanitation Data'!E10)),NA())</f>
        <v>#N/A</v>
      </c>
      <c r="AC16" s="491" t="e">
        <f ca="1">+IF(AND(ISNUMBER(OFFSET('Sanitation Data'!$E$10,0,10*ROW('Sanitation Data'!E10))),'Data Summary'!CR16="Yes"),OFFSET('Sanitation Data'!$E$10,0,10*ROW('Sanitation Data'!E10)),NA())</f>
        <v>#N/A</v>
      </c>
      <c r="AD16" s="491" t="e">
        <f ca="1">+IF(AND(ISNUMBER(OFFSET('Sanitation Data'!$E$11,0,10*ROW('Sanitation Data'!E10))),'Data Summary'!CS16="Yes"),OFFSET('Sanitation Data'!$E$11,0,10*ROW('Sanitation Data'!E10)),NA())</f>
        <v>#N/A</v>
      </c>
      <c r="AE16" s="491" t="e">
        <f ca="1">+IF(AND(ISNUMBER(OFFSET('Sanitation Data'!$E$12,0,10*ROW('Sanitation Data'!E10))),'Data Summary'!CT16="Yes"),OFFSET('Sanitation Data'!$E$12,0,10*ROW('Sanitation Data'!E10)),NA())</f>
        <v>#N/A</v>
      </c>
      <c r="AF16" s="491" t="e">
        <f ca="1">+IF(AND(ISNUMBER(OFFSET('Sanitation Data'!$F$4,0,10*ROW('Sanitation Data'!F10))),'Data Summary'!CU16="Yes"),100-OFFSET('Sanitation Data'!$F$4,0,10*ROW('Sanitation Data'!F10)),NA())</f>
        <v>#N/A</v>
      </c>
      <c r="AG16" s="491" t="e">
        <f ca="1">+IF(AND(ISNUMBER(OFFSET('Sanitation Data'!$F$6,0,10*ROW('Sanitation Data'!F10))),'Data Summary'!CV16="Yes"),OFFSET('Sanitation Data'!$F$6,0,10*ROW('Sanitation Data'!F10)),NA())</f>
        <v>#N/A</v>
      </c>
      <c r="AH16" s="491" t="e">
        <f ca="1">+IF(AND(ISNUMBER(OFFSET('Sanitation Data'!$F$10,0,10*ROW('Sanitation Data'!F10))),'Data Summary'!CW16="Yes"),OFFSET('Sanitation Data'!$F$10,0,10*ROW('Sanitation Data'!F10)),NA())</f>
        <v>#N/A</v>
      </c>
      <c r="AI16" s="491" t="e">
        <f ca="1">+IF(AND(ISNUMBER(OFFSET('Sanitation Data'!$F$11,0,10*ROW('Sanitation Data'!F10))),'Data Summary'!CX16="Yes"),OFFSET('Sanitation Data'!$F$11,0,10*ROW('Sanitation Data'!F10)),NA())</f>
        <v>#N/A</v>
      </c>
      <c r="AJ16" s="491" t="e">
        <f ca="1">+IF(AND(ISNUMBER(OFFSET('Sanitation Data'!$F$12,0,10*ROW('Sanitation Data'!F10))),'Data Summary'!CY16="Yes"),OFFSET('Sanitation Data'!$F$12,0,10*ROW('Sanitation Data'!F10)),NA())</f>
        <v>#N/A</v>
      </c>
      <c r="AK16" s="491" t="e">
        <f ca="1">+IF(AND(ISNUMBER(OFFSET('Sanitation Data'!$G$4,0,10*ROW('Sanitation Data'!G10))),'Data Summary'!CZ16="Yes"),100-OFFSET('Sanitation Data'!$G$4,0,10*ROW('Sanitation Data'!G10)),NA())</f>
        <v>#N/A</v>
      </c>
      <c r="AL16" s="491" t="e">
        <f ca="1">+IF(AND(ISNUMBER(OFFSET('Sanitation Data'!$G$6,0,10*ROW('Sanitation Data'!G10))),'Data Summary'!DA16="Yes"),OFFSET('Sanitation Data'!$G$6,0,10*ROW('Sanitation Data'!G10)),NA())</f>
        <v>#N/A</v>
      </c>
      <c r="AM16" s="491" t="e">
        <f ca="1">+IF(AND(ISNUMBER(OFFSET('Sanitation Data'!$G$10,0,10*ROW('Sanitation Data'!G10))),'Data Summary'!DB16="Yes"),OFFSET('Sanitation Data'!$G$10,0,10*ROW('Sanitation Data'!G10)),NA())</f>
        <v>#N/A</v>
      </c>
      <c r="AN16" s="491" t="e">
        <f ca="1">+IF(AND(ISNUMBER(OFFSET('Sanitation Data'!$G$11,0,10*ROW('Sanitation Data'!G10))),'Data Summary'!DC16="Yes"),OFFSET('Sanitation Data'!$G$11,0,10*ROW('Sanitation Data'!G10)),NA())</f>
        <v>#N/A</v>
      </c>
      <c r="AO16" s="491" t="e">
        <f ca="1">+IF(AND(ISNUMBER(OFFSET('Sanitation Data'!$G$12,0,10*ROW('Sanitation Data'!G10))),'Data Summary'!DD16="Yes"),OFFSET('Sanitation Data'!$G$12,0,10*ROW('Sanitation Data'!G10)),NA())</f>
        <v>#N/A</v>
      </c>
      <c r="AP16" s="491" t="e">
        <f ca="1">+IF(AND(ISNUMBER(OFFSET('Sanitation Data'!$H$4,0,10*ROW('Sanitation Data'!H10))),'Data Summary'!DE16="Yes"),100-OFFSET('Sanitation Data'!$H$4,0,10*ROW('Sanitation Data'!H10)),NA())</f>
        <v>#N/A</v>
      </c>
      <c r="AQ16" s="491" t="e">
        <f ca="1">+IF(AND(ISNUMBER(OFFSET('Sanitation Data'!$H$6,0,10*ROW('Sanitation Data'!H10))),'Data Summary'!DF16="Yes"),OFFSET('Sanitation Data'!$H$6,0,10*ROW('Sanitation Data'!H10)),NA())</f>
        <v>#N/A</v>
      </c>
      <c r="AR16" s="491" t="e">
        <f ca="1">+IF(AND(ISNUMBER(OFFSET('Sanitation Data'!$H$10,0,10*ROW('Sanitation Data'!H10))),'Data Summary'!DG16="Yes"),OFFSET('Sanitation Data'!$H$10,0,10*ROW('Sanitation Data'!H10)),NA())</f>
        <v>#N/A</v>
      </c>
      <c r="AS16" s="491" t="e">
        <f ca="1">+IF(AND(ISNUMBER(OFFSET('Sanitation Data'!$H$11,0,10*ROW('Sanitation Data'!H10))),'Data Summary'!DH16="Yes"),OFFSET('Sanitation Data'!$H$11,0,10*ROW('Sanitation Data'!H10)),NA())</f>
        <v>#N/A</v>
      </c>
      <c r="AT16" s="491" t="e">
        <f ca="1">+IF(AND(ISNUMBER(OFFSET('Sanitation Data'!$H$12,0,10*ROW('Sanitation Data'!H10))),'Data Summary'!DI16="Yes"),OFFSET('Sanitation Data'!$H$12,0,10*ROW('Sanitation Data'!H10)),NA())</f>
        <v>#N/A</v>
      </c>
      <c r="AU16" s="491" t="e">
        <f ca="1">+IF(AND(ISNUMBER(OFFSET('Sanitation Data'!$I$4,0,10*ROW('Sanitation Data'!I10))),'Data Summary'!DJ16="Yes"),100-OFFSET('Sanitation Data'!$I$4,0,10*ROW('Sanitation Data'!I10)),NA())</f>
        <v>#N/A</v>
      </c>
      <c r="AV16" s="491" t="e">
        <f ca="1">+IF(AND(ISNUMBER(OFFSET('Sanitation Data'!$I$6,0,10*ROW('Sanitation Data'!I10))),'Data Summary'!DK16="Yes"),OFFSET('Sanitation Data'!$I$6,0,10*ROW('Sanitation Data'!I10)),NA())</f>
        <v>#N/A</v>
      </c>
      <c r="AW16" s="491" t="e">
        <f ca="1">+IF(AND(ISNUMBER(OFFSET('Sanitation Data'!$I$10,0,10*ROW('Sanitation Data'!I10))),'Data Summary'!DL16="Yes"),OFFSET('Sanitation Data'!$I$10,0,10*ROW('Sanitation Data'!I10)),NA())</f>
        <v>#N/A</v>
      </c>
      <c r="AX16" s="491" t="e">
        <f ca="1">+IF(AND(ISNUMBER(OFFSET('Sanitation Data'!$I$11,0,10*ROW('Sanitation Data'!I10))),'Data Summary'!DM16="Yes"),OFFSET('Sanitation Data'!$I$11,0,10*ROW('Sanitation Data'!I10)),NA())</f>
        <v>#N/A</v>
      </c>
      <c r="AY16" s="491" t="e">
        <f ca="1">+IF(AND(ISNUMBER(OFFSET('Sanitation Data'!$I$12,0,10*ROW('Sanitation Data'!I10))),'Data Summary'!DN16="Yes"),OFFSET('Sanitation Data'!$I$12,0,10*ROW('Sanitation Data'!I10)),NA())</f>
        <v>#N/A</v>
      </c>
      <c r="AZ16" s="492" t="e">
        <f ca="1">+IF(AND(ISNUMBER(OFFSET('Hygiene Data'!$D$5,0,10*ROW('Hygiene Data'!D10))),'Data Summary'!DO16="Yes"),OFFSET('Hygiene Data'!$D$5,0,10*ROW('Hygiene Data'!D10)),NA())</f>
        <v>#N/A</v>
      </c>
      <c r="BA16" s="492" t="e">
        <f ca="1">+IF(AND(ISNUMBER(OFFSET('Hygiene Data'!$D$7,0,10*ROW('Hygiene Data'!D10))),'Data Summary'!DP16="Yes"),OFFSET('Hygiene Data'!$D$7,0,10*ROW('Hygiene Data'!D10)),NA())</f>
        <v>#N/A</v>
      </c>
      <c r="BB16" s="492" t="e">
        <f ca="1">+IF(AND(ISNUMBER(OFFSET('Hygiene Data'!$D$9,0,10*ROW('Hygiene Data'!D10))),'Data Summary'!DQ16="Yes"),OFFSET('Hygiene Data'!$D$9,0,10*ROW('Hygiene Data'!D10)),NA())</f>
        <v>#N/A</v>
      </c>
      <c r="BC16" s="492" t="e">
        <f ca="1">+IF(AND(ISNUMBER(OFFSET('Hygiene Data'!$E$5,0,10*ROW('Hygiene Data'!E10))),'Data Summary'!DR16="Yes"),OFFSET('Hygiene Data'!$E$5,0,10*ROW('Hygiene Data'!E10)),NA())</f>
        <v>#N/A</v>
      </c>
      <c r="BD16" s="492" t="e">
        <f ca="1">+IF(AND(ISNUMBER(OFFSET('Hygiene Data'!$E$7,0,10*ROW('Hygiene Data'!E10))),'Data Summary'!DS16="Yes"),OFFSET('Hygiene Data'!$E$7,0,10*ROW('Hygiene Data'!E10)),NA())</f>
        <v>#N/A</v>
      </c>
      <c r="BE16" s="492" t="e">
        <f ca="1">+IF(AND(ISNUMBER(OFFSET('Hygiene Data'!$E$9,0,10*ROW('Hygiene Data'!E10))),'Data Summary'!DT16="Yes"),OFFSET('Hygiene Data'!$E$9,0,10*ROW('Hygiene Data'!E10)),NA())</f>
        <v>#N/A</v>
      </c>
      <c r="BF16" s="492" t="e">
        <f ca="1">+IF(AND(ISNUMBER(OFFSET('Hygiene Data'!$F$5,0,10*ROW('Hygiene Data'!F10))),'Data Summary'!DU16="Yes"),OFFSET('Hygiene Data'!$F$5,0,10*ROW('Hygiene Data'!F10)),NA())</f>
        <v>#N/A</v>
      </c>
      <c r="BG16" s="492" t="e">
        <f ca="1">+IF(AND(ISNUMBER(OFFSET('Hygiene Data'!$F$7,0,10*ROW('Hygiene Data'!F10))),'Data Summary'!DV16="Yes"),OFFSET('Hygiene Data'!$F$7,0,10*ROW('Hygiene Data'!F10)),NA())</f>
        <v>#N/A</v>
      </c>
      <c r="BH16" s="492" t="e">
        <f ca="1">+IF(AND(ISNUMBER(OFFSET('Hygiene Data'!$F$9,0,10*ROW('Hygiene Data'!F10))),'Data Summary'!DW16="Yes"),OFFSET('Hygiene Data'!$F$9,0,10*ROW('Hygiene Data'!F10)),NA())</f>
        <v>#N/A</v>
      </c>
      <c r="BI16" s="492" t="e">
        <f ca="1">+IF(AND(ISNUMBER(OFFSET('Hygiene Data'!$G$5,0,10*ROW('Hygiene Data'!G10))),'Data Summary'!DX16="Yes"),OFFSET('Hygiene Data'!$G$5,0,10*ROW('Hygiene Data'!G10)),NA())</f>
        <v>#N/A</v>
      </c>
      <c r="BJ16" s="492" t="e">
        <f ca="1">+IF(AND(ISNUMBER(OFFSET('Hygiene Data'!$G$7,0,10*ROW('Hygiene Data'!G10))),'Data Summary'!DY16="Yes"),OFFSET('Hygiene Data'!$G$7,0,10*ROW('Hygiene Data'!G10)),NA())</f>
        <v>#N/A</v>
      </c>
      <c r="BK16" s="492" t="e">
        <f ca="1">+IF(AND(ISNUMBER(OFFSET('Hygiene Data'!$G$9,0,10*ROW('Hygiene Data'!G10))),'Data Summary'!DZ16="Yes"),OFFSET('Hygiene Data'!$G$9,0,10*ROW('Hygiene Data'!G10)),NA())</f>
        <v>#N/A</v>
      </c>
      <c r="BL16" s="492" t="e">
        <f ca="1">+IF(AND(ISNUMBER(OFFSET('Hygiene Data'!$H$5,0,10*ROW('Hygiene Data'!H10))),'Data Summary'!EA16="Yes"),OFFSET('Hygiene Data'!$H$5,0,10*ROW('Hygiene Data'!H10)),NA())</f>
        <v>#N/A</v>
      </c>
      <c r="BM16" s="492" t="e">
        <f ca="1">+IF(AND(ISNUMBER(OFFSET('Hygiene Data'!$H$7,0,10*ROW('Hygiene Data'!H10))),'Data Summary'!EB16="Yes"),OFFSET('Hygiene Data'!$H$7,0,10*ROW('Hygiene Data'!H10)),NA())</f>
        <v>#N/A</v>
      </c>
      <c r="BN16" s="492" t="e">
        <f ca="1">+IF(AND(ISNUMBER(OFFSET('Hygiene Data'!$H$9,0,10*ROW('Hygiene Data'!H10))),'Data Summary'!EC16="Yes"),OFFSET('Hygiene Data'!$H$9,0,10*ROW('Hygiene Data'!H10)),NA())</f>
        <v>#N/A</v>
      </c>
      <c r="BO16" s="492" t="e">
        <f ca="1">+IF(AND(ISNUMBER(OFFSET('Hygiene Data'!$I$5,0,10*ROW('Hygiene Data'!I10))),'Data Summary'!ED16="Yes"),OFFSET('Hygiene Data'!$I$5,0,10*ROW('Hygiene Data'!I10)),NA())</f>
        <v>#N/A</v>
      </c>
      <c r="BP16" s="492" t="e">
        <f ca="1">+IF(AND(ISNUMBER(OFFSET('Hygiene Data'!$I$7,0,10*ROW('Hygiene Data'!I10))),'Data Summary'!EE16="Yes"),OFFSET('Hygiene Data'!$I$7,0,10*ROW('Hygiene Data'!I10)),NA())</f>
        <v>#N/A</v>
      </c>
      <c r="BQ16" s="492" t="e">
        <f ca="1">+IF(AND(ISNUMBER(OFFSET('Hygiene Data'!$I$9,0,10*ROW('Hygiene Data'!I10))),'Data Summary'!EF16="Yes"),OFFSET('Hygiene Data'!$I$9,0,10*ROW('Hygiene Data'!I10)),NA())</f>
        <v>#N/A</v>
      </c>
    </row>
    <row r="17" spans="1:69" x14ac:dyDescent="0.25">
      <c r="A17" s="488" t="e">
        <f ca="1">+RIGHT('Data Summary'!A17,LEN('Data Summary'!A17)-9)</f>
        <v>#VALUE!</v>
      </c>
      <c r="B17" s="462" t="str">
        <f ca="1">+IF(ISTEXT('Data Summary'!B17),'Data Summary'!B17,"")</f>
        <v/>
      </c>
      <c r="C17" s="489" t="e">
        <f ca="1">+VALUE('Data Summary'!C17)</f>
        <v>#VALUE!</v>
      </c>
      <c r="D17" s="490" t="e">
        <f ca="1">+IF(AND(ISNUMBER(OFFSET('Water Data'!$D$4,0,10*ROW('Water Data'!D11))),'Data Summary'!BS17="Yes"),100-OFFSET('Water Data'!$D$4,0,10*ROW('Water Data'!D11)),NA())</f>
        <v>#N/A</v>
      </c>
      <c r="E17" s="490" t="e">
        <f ca="1">+IF(AND(ISNUMBER(OFFSET('Water Data'!$D$6,0,10*ROW('Water Data'!D11))),'Data Summary'!BT17="Yes"),OFFSET('Water Data'!$D$6,0,10*ROW('Water Data'!D11)),NA())</f>
        <v>#N/A</v>
      </c>
      <c r="F17" s="490" t="e">
        <f ca="1">+IF(AND(ISNUMBER(OFFSET('Water Data'!$D$9,0,10*ROW('Water Data'!D11))),'Data Summary'!BU17="Yes"),OFFSET('Water Data'!$D$9,0,10*ROW('Water Data'!D11)),NA())</f>
        <v>#N/A</v>
      </c>
      <c r="G17" s="490" t="e">
        <f ca="1">+IF(AND(ISNUMBER(OFFSET('Water Data'!$E$4,0,10*ROW('Water Data'!E11))),'Data Summary'!BV17="Yes"),100-OFFSET('Water Data'!$E$4,0,10*ROW('Water Data'!E11)),NA())</f>
        <v>#N/A</v>
      </c>
      <c r="H17" s="490" t="e">
        <f ca="1">+IF(AND(ISNUMBER(OFFSET('Water Data'!$E$6,0,10*ROW('Water Data'!E11))),'Data Summary'!BW17="Yes"),OFFSET('Water Data'!$E$6,0,10*ROW('Water Data'!E11)),NA())</f>
        <v>#N/A</v>
      </c>
      <c r="I17" s="490" t="e">
        <f ca="1">+IF(AND(ISNUMBER(OFFSET('Water Data'!$E$9,0,10*ROW('Water Data'!E11))),'Data Summary'!BX17="Yes"),OFFSET('Water Data'!$E$9,0,10*ROW('Water Data'!E11)),NA())</f>
        <v>#N/A</v>
      </c>
      <c r="J17" s="490" t="e">
        <f ca="1">+IF(AND(ISNUMBER(OFFSET('Water Data'!$F$4,0,10*ROW('Water Data'!F11))),'Data Summary'!BY17="Yes"),100-OFFSET('Water Data'!$F$4,0,10*ROW('Water Data'!F11)),NA())</f>
        <v>#N/A</v>
      </c>
      <c r="K17" s="490" t="e">
        <f ca="1">+IF(AND(ISNUMBER(OFFSET('Water Data'!$F$6,0,10*ROW('Water Data'!F11))),'Data Summary'!BZ17="Yes"),OFFSET('Water Data'!$F$6,0,10*ROW('Water Data'!F11)),NA())</f>
        <v>#N/A</v>
      </c>
      <c r="L17" s="490" t="e">
        <f ca="1">+IF(AND(ISNUMBER(OFFSET('Water Data'!$F$9,0,10*ROW('Water Data'!F11))),'Data Summary'!CA17="Yes"),OFFSET('Water Data'!$F$9,0,10*ROW('Water Data'!F11)),NA())</f>
        <v>#N/A</v>
      </c>
      <c r="M17" s="490" t="e">
        <f ca="1">+IF(AND(ISNUMBER(OFFSET('Water Data'!$G$4,0,10*ROW('Water Data'!G11))),'Data Summary'!CB17="Yes"),100-OFFSET('Water Data'!$G$4,0,10*ROW('Water Data'!G11)),NA())</f>
        <v>#N/A</v>
      </c>
      <c r="N17" s="490" t="e">
        <f ca="1">+IF(AND(ISNUMBER(OFFSET('Water Data'!$G$6,0,10*ROW('Water Data'!G11))),'Data Summary'!CC17="Yes"),OFFSET('Water Data'!$G$6,0,10*ROW('Water Data'!G11)),NA())</f>
        <v>#N/A</v>
      </c>
      <c r="O17" s="490" t="e">
        <f ca="1">+IF(AND(ISNUMBER(OFFSET('Water Data'!$G$9,0,10*ROW('Water Data'!G11))),'Data Summary'!CD17="Yes"),OFFSET('Water Data'!$G$9,0,10*ROW('Water Data'!G11)),NA())</f>
        <v>#N/A</v>
      </c>
      <c r="P17" s="490" t="e">
        <f ca="1">+IF(AND(ISNUMBER(OFFSET('Water Data'!$H$4,0,10*ROW('Water Data'!H11))),'Data Summary'!CE17="Yes"),100-OFFSET('Water Data'!$H$4,0,10*ROW('Water Data'!H11)),NA())</f>
        <v>#N/A</v>
      </c>
      <c r="Q17" s="490" t="e">
        <f ca="1">+IF(AND(ISNUMBER(OFFSET('Water Data'!$H$6,0,10*ROW('Water Data'!H11))),'Data Summary'!CF17="Yes"),OFFSET('Water Data'!$H$6,0,10*ROW('Water Data'!H11)),NA())</f>
        <v>#N/A</v>
      </c>
      <c r="R17" s="490" t="e">
        <f ca="1">+IF(AND(ISNUMBER(OFFSET('Water Data'!$H$9,0,10*ROW('Water Data'!H11))),'Data Summary'!CG17="Yes"),OFFSET('Water Data'!$H$9,0,10*ROW('Water Data'!H11)),NA())</f>
        <v>#N/A</v>
      </c>
      <c r="S17" s="490" t="e">
        <f ca="1">+IF(AND(ISNUMBER(OFFSET('Water Data'!$I$4,0,10*ROW('Water Data'!I11))),'Data Summary'!CH17="Yes"),100-OFFSET('Water Data'!$I$4,0,10*ROW('Water Data'!I11)),NA())</f>
        <v>#N/A</v>
      </c>
      <c r="T17" s="490" t="e">
        <f ca="1">+IF(AND(ISNUMBER(OFFSET('Water Data'!$I$6,0,10*ROW('Water Data'!I11))),'Data Summary'!CI17="Yes"),OFFSET('Water Data'!$I$6,0,10*ROW('Water Data'!I11)),NA())</f>
        <v>#N/A</v>
      </c>
      <c r="U17" s="490" t="e">
        <f ca="1">+IF(AND(ISNUMBER(OFFSET('Water Data'!$I$9,0,10*ROW('Water Data'!I11))),'Data Summary'!CJ17="Yes"),OFFSET('Water Data'!$I$9,0,10*ROW('Water Data'!I11)),NA())</f>
        <v>#N/A</v>
      </c>
      <c r="V17" s="491" t="e">
        <f ca="1">+IF(AND(ISNUMBER(OFFSET('Sanitation Data'!$D$4,0,10*ROW('Sanitation Data'!D11))),'Data Summary'!CK17="Yes"),100-OFFSET('Sanitation Data'!$D$4,0,10*ROW('Sanitation Data'!D11)),NA())</f>
        <v>#N/A</v>
      </c>
      <c r="W17" s="491" t="e">
        <f ca="1">+IF(AND(ISNUMBER(OFFSET('Sanitation Data'!$D$6,0,10*ROW('Sanitation Data'!D11))),'Data Summary'!CL17="Yes"),OFFSET('Sanitation Data'!$D$6,0,10*ROW('Sanitation Data'!D11)),NA())</f>
        <v>#N/A</v>
      </c>
      <c r="X17" s="491" t="e">
        <f ca="1">+IF(AND(ISNUMBER(OFFSET('Sanitation Data'!$D$10,0,10*ROW('Sanitation Data'!D11))),'Data Summary'!CM17="Yes"),OFFSET('Sanitation Data'!$D$10,0,10*ROW('Sanitation Data'!D11)),NA())</f>
        <v>#N/A</v>
      </c>
      <c r="Y17" s="491" t="e">
        <f ca="1">+IF(AND(ISNUMBER(OFFSET('Sanitation Data'!$D$11,0,10*ROW('Sanitation Data'!D11))),'Data Summary'!CN17="Yes"),OFFSET('Sanitation Data'!$D$11,0,10*ROW('Sanitation Data'!D11)),NA())</f>
        <v>#N/A</v>
      </c>
      <c r="Z17" s="491" t="e">
        <f ca="1">+IF(AND(ISNUMBER(OFFSET('Sanitation Data'!$D$12,0,10*ROW('Sanitation Data'!D11))),'Data Summary'!CO17="Yes"),OFFSET('Sanitation Data'!$D$12,0,10*ROW('Sanitation Data'!D11)),NA())</f>
        <v>#N/A</v>
      </c>
      <c r="AA17" s="491" t="e">
        <f ca="1">+IF(AND(ISNUMBER(OFFSET('Sanitation Data'!$E$4,0,10*ROW('Sanitation Data'!E11))),'Data Summary'!CP17="Yes"),100-OFFSET('Sanitation Data'!$E$4,0,10*ROW('Sanitation Data'!E11)),NA())</f>
        <v>#N/A</v>
      </c>
      <c r="AB17" s="491" t="e">
        <f ca="1">+IF(AND(ISNUMBER(OFFSET('Sanitation Data'!$E$6,0,10*ROW('Sanitation Data'!E11))),'Data Summary'!CQ17="Yes"),OFFSET('Sanitation Data'!$E$6,0,10*ROW('Sanitation Data'!E11)),NA())</f>
        <v>#N/A</v>
      </c>
      <c r="AC17" s="491" t="e">
        <f ca="1">+IF(AND(ISNUMBER(OFFSET('Sanitation Data'!$E$10,0,10*ROW('Sanitation Data'!E11))),'Data Summary'!CR17="Yes"),OFFSET('Sanitation Data'!$E$10,0,10*ROW('Sanitation Data'!E11)),NA())</f>
        <v>#N/A</v>
      </c>
      <c r="AD17" s="491" t="e">
        <f ca="1">+IF(AND(ISNUMBER(OFFSET('Sanitation Data'!$E$11,0,10*ROW('Sanitation Data'!E11))),'Data Summary'!CS17="Yes"),OFFSET('Sanitation Data'!$E$11,0,10*ROW('Sanitation Data'!E11)),NA())</f>
        <v>#N/A</v>
      </c>
      <c r="AE17" s="491" t="e">
        <f ca="1">+IF(AND(ISNUMBER(OFFSET('Sanitation Data'!$E$12,0,10*ROW('Sanitation Data'!E11))),'Data Summary'!CT17="Yes"),OFFSET('Sanitation Data'!$E$12,0,10*ROW('Sanitation Data'!E11)),NA())</f>
        <v>#N/A</v>
      </c>
      <c r="AF17" s="491" t="e">
        <f ca="1">+IF(AND(ISNUMBER(OFFSET('Sanitation Data'!$F$4,0,10*ROW('Sanitation Data'!F11))),'Data Summary'!CU17="Yes"),100-OFFSET('Sanitation Data'!$F$4,0,10*ROW('Sanitation Data'!F11)),NA())</f>
        <v>#N/A</v>
      </c>
      <c r="AG17" s="491" t="e">
        <f ca="1">+IF(AND(ISNUMBER(OFFSET('Sanitation Data'!$F$6,0,10*ROW('Sanitation Data'!F11))),'Data Summary'!CV17="Yes"),OFFSET('Sanitation Data'!$F$6,0,10*ROW('Sanitation Data'!F11)),NA())</f>
        <v>#N/A</v>
      </c>
      <c r="AH17" s="491" t="e">
        <f ca="1">+IF(AND(ISNUMBER(OFFSET('Sanitation Data'!$F$10,0,10*ROW('Sanitation Data'!F11))),'Data Summary'!CW17="Yes"),OFFSET('Sanitation Data'!$F$10,0,10*ROW('Sanitation Data'!F11)),NA())</f>
        <v>#N/A</v>
      </c>
      <c r="AI17" s="491" t="e">
        <f ca="1">+IF(AND(ISNUMBER(OFFSET('Sanitation Data'!$F$11,0,10*ROW('Sanitation Data'!F11))),'Data Summary'!CX17="Yes"),OFFSET('Sanitation Data'!$F$11,0,10*ROW('Sanitation Data'!F11)),NA())</f>
        <v>#N/A</v>
      </c>
      <c r="AJ17" s="491" t="e">
        <f ca="1">+IF(AND(ISNUMBER(OFFSET('Sanitation Data'!$F$12,0,10*ROW('Sanitation Data'!F11))),'Data Summary'!CY17="Yes"),OFFSET('Sanitation Data'!$F$12,0,10*ROW('Sanitation Data'!F11)),NA())</f>
        <v>#N/A</v>
      </c>
      <c r="AK17" s="491" t="e">
        <f ca="1">+IF(AND(ISNUMBER(OFFSET('Sanitation Data'!$G$4,0,10*ROW('Sanitation Data'!G11))),'Data Summary'!CZ17="Yes"),100-OFFSET('Sanitation Data'!$G$4,0,10*ROW('Sanitation Data'!G11)),NA())</f>
        <v>#N/A</v>
      </c>
      <c r="AL17" s="491" t="e">
        <f ca="1">+IF(AND(ISNUMBER(OFFSET('Sanitation Data'!$G$6,0,10*ROW('Sanitation Data'!G11))),'Data Summary'!DA17="Yes"),OFFSET('Sanitation Data'!$G$6,0,10*ROW('Sanitation Data'!G11)),NA())</f>
        <v>#N/A</v>
      </c>
      <c r="AM17" s="491" t="e">
        <f ca="1">+IF(AND(ISNUMBER(OFFSET('Sanitation Data'!$G$10,0,10*ROW('Sanitation Data'!G11))),'Data Summary'!DB17="Yes"),OFFSET('Sanitation Data'!$G$10,0,10*ROW('Sanitation Data'!G11)),NA())</f>
        <v>#N/A</v>
      </c>
      <c r="AN17" s="491" t="e">
        <f ca="1">+IF(AND(ISNUMBER(OFFSET('Sanitation Data'!$G$11,0,10*ROW('Sanitation Data'!G11))),'Data Summary'!DC17="Yes"),OFFSET('Sanitation Data'!$G$11,0,10*ROW('Sanitation Data'!G11)),NA())</f>
        <v>#N/A</v>
      </c>
      <c r="AO17" s="491" t="e">
        <f ca="1">+IF(AND(ISNUMBER(OFFSET('Sanitation Data'!$G$12,0,10*ROW('Sanitation Data'!G11))),'Data Summary'!DD17="Yes"),OFFSET('Sanitation Data'!$G$12,0,10*ROW('Sanitation Data'!G11)),NA())</f>
        <v>#N/A</v>
      </c>
      <c r="AP17" s="491" t="e">
        <f ca="1">+IF(AND(ISNUMBER(OFFSET('Sanitation Data'!$H$4,0,10*ROW('Sanitation Data'!H11))),'Data Summary'!DE17="Yes"),100-OFFSET('Sanitation Data'!$H$4,0,10*ROW('Sanitation Data'!H11)),NA())</f>
        <v>#N/A</v>
      </c>
      <c r="AQ17" s="491" t="e">
        <f ca="1">+IF(AND(ISNUMBER(OFFSET('Sanitation Data'!$H$6,0,10*ROW('Sanitation Data'!H11))),'Data Summary'!DF17="Yes"),OFFSET('Sanitation Data'!$H$6,0,10*ROW('Sanitation Data'!H11)),NA())</f>
        <v>#N/A</v>
      </c>
      <c r="AR17" s="491" t="e">
        <f ca="1">+IF(AND(ISNUMBER(OFFSET('Sanitation Data'!$H$10,0,10*ROW('Sanitation Data'!H11))),'Data Summary'!DG17="Yes"),OFFSET('Sanitation Data'!$H$10,0,10*ROW('Sanitation Data'!H11)),NA())</f>
        <v>#N/A</v>
      </c>
      <c r="AS17" s="491" t="e">
        <f ca="1">+IF(AND(ISNUMBER(OFFSET('Sanitation Data'!$H$11,0,10*ROW('Sanitation Data'!H11))),'Data Summary'!DH17="Yes"),OFFSET('Sanitation Data'!$H$11,0,10*ROW('Sanitation Data'!H11)),NA())</f>
        <v>#N/A</v>
      </c>
      <c r="AT17" s="491" t="e">
        <f ca="1">+IF(AND(ISNUMBER(OFFSET('Sanitation Data'!$H$12,0,10*ROW('Sanitation Data'!H11))),'Data Summary'!DI17="Yes"),OFFSET('Sanitation Data'!$H$12,0,10*ROW('Sanitation Data'!H11)),NA())</f>
        <v>#N/A</v>
      </c>
      <c r="AU17" s="491" t="e">
        <f ca="1">+IF(AND(ISNUMBER(OFFSET('Sanitation Data'!$I$4,0,10*ROW('Sanitation Data'!I11))),'Data Summary'!DJ17="Yes"),100-OFFSET('Sanitation Data'!$I$4,0,10*ROW('Sanitation Data'!I11)),NA())</f>
        <v>#N/A</v>
      </c>
      <c r="AV17" s="491" t="e">
        <f ca="1">+IF(AND(ISNUMBER(OFFSET('Sanitation Data'!$I$6,0,10*ROW('Sanitation Data'!I11))),'Data Summary'!DK17="Yes"),OFFSET('Sanitation Data'!$I$6,0,10*ROW('Sanitation Data'!I11)),NA())</f>
        <v>#N/A</v>
      </c>
      <c r="AW17" s="491" t="e">
        <f ca="1">+IF(AND(ISNUMBER(OFFSET('Sanitation Data'!$I$10,0,10*ROW('Sanitation Data'!I11))),'Data Summary'!DL17="Yes"),OFFSET('Sanitation Data'!$I$10,0,10*ROW('Sanitation Data'!I11)),NA())</f>
        <v>#N/A</v>
      </c>
      <c r="AX17" s="491" t="e">
        <f ca="1">+IF(AND(ISNUMBER(OFFSET('Sanitation Data'!$I$11,0,10*ROW('Sanitation Data'!I11))),'Data Summary'!DM17="Yes"),OFFSET('Sanitation Data'!$I$11,0,10*ROW('Sanitation Data'!I11)),NA())</f>
        <v>#N/A</v>
      </c>
      <c r="AY17" s="491" t="e">
        <f ca="1">+IF(AND(ISNUMBER(OFFSET('Sanitation Data'!$I$12,0,10*ROW('Sanitation Data'!I11))),'Data Summary'!DN17="Yes"),OFFSET('Sanitation Data'!$I$12,0,10*ROW('Sanitation Data'!I11)),NA())</f>
        <v>#N/A</v>
      </c>
      <c r="AZ17" s="492" t="e">
        <f ca="1">+IF(AND(ISNUMBER(OFFSET('Hygiene Data'!$D$5,0,10*ROW('Hygiene Data'!D11))),'Data Summary'!DO17="Yes"),OFFSET('Hygiene Data'!$D$5,0,10*ROW('Hygiene Data'!D11)),NA())</f>
        <v>#N/A</v>
      </c>
      <c r="BA17" s="492" t="e">
        <f ca="1">+IF(AND(ISNUMBER(OFFSET('Hygiene Data'!$D$7,0,10*ROW('Hygiene Data'!D11))),'Data Summary'!DP17="Yes"),OFFSET('Hygiene Data'!$D$7,0,10*ROW('Hygiene Data'!D11)),NA())</f>
        <v>#N/A</v>
      </c>
      <c r="BB17" s="492" t="e">
        <f ca="1">+IF(AND(ISNUMBER(OFFSET('Hygiene Data'!$D$9,0,10*ROW('Hygiene Data'!D11))),'Data Summary'!DQ17="Yes"),OFFSET('Hygiene Data'!$D$9,0,10*ROW('Hygiene Data'!D11)),NA())</f>
        <v>#N/A</v>
      </c>
      <c r="BC17" s="492" t="e">
        <f ca="1">+IF(AND(ISNUMBER(OFFSET('Hygiene Data'!$E$5,0,10*ROW('Hygiene Data'!E11))),'Data Summary'!DR17="Yes"),OFFSET('Hygiene Data'!$E$5,0,10*ROW('Hygiene Data'!E11)),NA())</f>
        <v>#N/A</v>
      </c>
      <c r="BD17" s="492" t="e">
        <f ca="1">+IF(AND(ISNUMBER(OFFSET('Hygiene Data'!$E$7,0,10*ROW('Hygiene Data'!E11))),'Data Summary'!DS17="Yes"),OFFSET('Hygiene Data'!$E$7,0,10*ROW('Hygiene Data'!E11)),NA())</f>
        <v>#N/A</v>
      </c>
      <c r="BE17" s="492" t="e">
        <f ca="1">+IF(AND(ISNUMBER(OFFSET('Hygiene Data'!$E$9,0,10*ROW('Hygiene Data'!E11))),'Data Summary'!DT17="Yes"),OFFSET('Hygiene Data'!$E$9,0,10*ROW('Hygiene Data'!E11)),NA())</f>
        <v>#N/A</v>
      </c>
      <c r="BF17" s="492" t="e">
        <f ca="1">+IF(AND(ISNUMBER(OFFSET('Hygiene Data'!$F$5,0,10*ROW('Hygiene Data'!F11))),'Data Summary'!DU17="Yes"),OFFSET('Hygiene Data'!$F$5,0,10*ROW('Hygiene Data'!F11)),NA())</f>
        <v>#N/A</v>
      </c>
      <c r="BG17" s="492" t="e">
        <f ca="1">+IF(AND(ISNUMBER(OFFSET('Hygiene Data'!$F$7,0,10*ROW('Hygiene Data'!F11))),'Data Summary'!DV17="Yes"),OFFSET('Hygiene Data'!$F$7,0,10*ROW('Hygiene Data'!F11)),NA())</f>
        <v>#N/A</v>
      </c>
      <c r="BH17" s="492" t="e">
        <f ca="1">+IF(AND(ISNUMBER(OFFSET('Hygiene Data'!$F$9,0,10*ROW('Hygiene Data'!F11))),'Data Summary'!DW17="Yes"),OFFSET('Hygiene Data'!$F$9,0,10*ROW('Hygiene Data'!F11)),NA())</f>
        <v>#N/A</v>
      </c>
      <c r="BI17" s="492" t="e">
        <f ca="1">+IF(AND(ISNUMBER(OFFSET('Hygiene Data'!$G$5,0,10*ROW('Hygiene Data'!G11))),'Data Summary'!DX17="Yes"),OFFSET('Hygiene Data'!$G$5,0,10*ROW('Hygiene Data'!G11)),NA())</f>
        <v>#N/A</v>
      </c>
      <c r="BJ17" s="492" t="e">
        <f ca="1">+IF(AND(ISNUMBER(OFFSET('Hygiene Data'!$G$7,0,10*ROW('Hygiene Data'!G11))),'Data Summary'!DY17="Yes"),OFFSET('Hygiene Data'!$G$7,0,10*ROW('Hygiene Data'!G11)),NA())</f>
        <v>#N/A</v>
      </c>
      <c r="BK17" s="492" t="e">
        <f ca="1">+IF(AND(ISNUMBER(OFFSET('Hygiene Data'!$G$9,0,10*ROW('Hygiene Data'!G11))),'Data Summary'!DZ17="Yes"),OFFSET('Hygiene Data'!$G$9,0,10*ROW('Hygiene Data'!G11)),NA())</f>
        <v>#N/A</v>
      </c>
      <c r="BL17" s="492" t="e">
        <f ca="1">+IF(AND(ISNUMBER(OFFSET('Hygiene Data'!$H$5,0,10*ROW('Hygiene Data'!H11))),'Data Summary'!EA17="Yes"),OFFSET('Hygiene Data'!$H$5,0,10*ROW('Hygiene Data'!H11)),NA())</f>
        <v>#N/A</v>
      </c>
      <c r="BM17" s="492" t="e">
        <f ca="1">+IF(AND(ISNUMBER(OFFSET('Hygiene Data'!$H$7,0,10*ROW('Hygiene Data'!H11))),'Data Summary'!EB17="Yes"),OFFSET('Hygiene Data'!$H$7,0,10*ROW('Hygiene Data'!H11)),NA())</f>
        <v>#N/A</v>
      </c>
      <c r="BN17" s="492" t="e">
        <f ca="1">+IF(AND(ISNUMBER(OFFSET('Hygiene Data'!$H$9,0,10*ROW('Hygiene Data'!H11))),'Data Summary'!EC17="Yes"),OFFSET('Hygiene Data'!$H$9,0,10*ROW('Hygiene Data'!H11)),NA())</f>
        <v>#N/A</v>
      </c>
      <c r="BO17" s="492" t="e">
        <f ca="1">+IF(AND(ISNUMBER(OFFSET('Hygiene Data'!$I$5,0,10*ROW('Hygiene Data'!I11))),'Data Summary'!ED17="Yes"),OFFSET('Hygiene Data'!$I$5,0,10*ROW('Hygiene Data'!I11)),NA())</f>
        <v>#N/A</v>
      </c>
      <c r="BP17" s="492" t="e">
        <f ca="1">+IF(AND(ISNUMBER(OFFSET('Hygiene Data'!$I$7,0,10*ROW('Hygiene Data'!I11))),'Data Summary'!EE17="Yes"),OFFSET('Hygiene Data'!$I$7,0,10*ROW('Hygiene Data'!I11)),NA())</f>
        <v>#N/A</v>
      </c>
      <c r="BQ17" s="492" t="e">
        <f ca="1">+IF(AND(ISNUMBER(OFFSET('Hygiene Data'!$I$9,0,10*ROW('Hygiene Data'!I11))),'Data Summary'!EF17="Yes"),OFFSET('Hygiene Data'!$I$9,0,10*ROW('Hygiene Data'!I11)),NA())</f>
        <v>#N/A</v>
      </c>
    </row>
    <row r="18" spans="1:69" x14ac:dyDescent="0.25">
      <c r="A18" s="488" t="e">
        <f ca="1">+RIGHT('Data Summary'!A18,LEN('Data Summary'!A18)-9)</f>
        <v>#VALUE!</v>
      </c>
      <c r="B18" s="462" t="str">
        <f ca="1">+IF(ISTEXT('Data Summary'!B18),'Data Summary'!B18,"")</f>
        <v/>
      </c>
      <c r="C18" s="489" t="e">
        <f ca="1">+VALUE('Data Summary'!C18)</f>
        <v>#VALUE!</v>
      </c>
      <c r="D18" s="490" t="e">
        <f ca="1">+IF(AND(ISNUMBER(OFFSET('Water Data'!$D$4,0,10*ROW('Water Data'!D12))),'Data Summary'!BS18="Yes"),100-OFFSET('Water Data'!$D$4,0,10*ROW('Water Data'!D12)),NA())</f>
        <v>#N/A</v>
      </c>
      <c r="E18" s="490" t="e">
        <f ca="1">+IF(AND(ISNUMBER(OFFSET('Water Data'!$D$6,0,10*ROW('Water Data'!D12))),'Data Summary'!BT18="Yes"),OFFSET('Water Data'!$D$6,0,10*ROW('Water Data'!D12)),NA())</f>
        <v>#N/A</v>
      </c>
      <c r="F18" s="490" t="e">
        <f ca="1">+IF(AND(ISNUMBER(OFFSET('Water Data'!$D$9,0,10*ROW('Water Data'!D12))),'Data Summary'!BU18="Yes"),OFFSET('Water Data'!$D$9,0,10*ROW('Water Data'!D12)),NA())</f>
        <v>#N/A</v>
      </c>
      <c r="G18" s="490" t="e">
        <f ca="1">+IF(AND(ISNUMBER(OFFSET('Water Data'!$E$4,0,10*ROW('Water Data'!E12))),'Data Summary'!BV18="Yes"),100-OFFSET('Water Data'!$E$4,0,10*ROW('Water Data'!E12)),NA())</f>
        <v>#N/A</v>
      </c>
      <c r="H18" s="490" t="e">
        <f ca="1">+IF(AND(ISNUMBER(OFFSET('Water Data'!$E$6,0,10*ROW('Water Data'!E12))),'Data Summary'!BW18="Yes"),OFFSET('Water Data'!$E$6,0,10*ROW('Water Data'!E12)),NA())</f>
        <v>#N/A</v>
      </c>
      <c r="I18" s="490" t="e">
        <f ca="1">+IF(AND(ISNUMBER(OFFSET('Water Data'!$E$9,0,10*ROW('Water Data'!E12))),'Data Summary'!BX18="Yes"),OFFSET('Water Data'!$E$9,0,10*ROW('Water Data'!E12)),NA())</f>
        <v>#N/A</v>
      </c>
      <c r="J18" s="490" t="e">
        <f ca="1">+IF(AND(ISNUMBER(OFFSET('Water Data'!$F$4,0,10*ROW('Water Data'!F12))),'Data Summary'!BY18="Yes"),100-OFFSET('Water Data'!$F$4,0,10*ROW('Water Data'!F12)),NA())</f>
        <v>#N/A</v>
      </c>
      <c r="K18" s="490" t="e">
        <f ca="1">+IF(AND(ISNUMBER(OFFSET('Water Data'!$F$6,0,10*ROW('Water Data'!F12))),'Data Summary'!BZ18="Yes"),OFFSET('Water Data'!$F$6,0,10*ROW('Water Data'!F12)),NA())</f>
        <v>#N/A</v>
      </c>
      <c r="L18" s="490" t="e">
        <f ca="1">+IF(AND(ISNUMBER(OFFSET('Water Data'!$F$9,0,10*ROW('Water Data'!F12))),'Data Summary'!CA18="Yes"),OFFSET('Water Data'!$F$9,0,10*ROW('Water Data'!F12)),NA())</f>
        <v>#N/A</v>
      </c>
      <c r="M18" s="490" t="e">
        <f ca="1">+IF(AND(ISNUMBER(OFFSET('Water Data'!$G$4,0,10*ROW('Water Data'!G12))),'Data Summary'!CB18="Yes"),100-OFFSET('Water Data'!$G$4,0,10*ROW('Water Data'!G12)),NA())</f>
        <v>#N/A</v>
      </c>
      <c r="N18" s="490" t="e">
        <f ca="1">+IF(AND(ISNUMBER(OFFSET('Water Data'!$G$6,0,10*ROW('Water Data'!G12))),'Data Summary'!CC18="Yes"),OFFSET('Water Data'!$G$6,0,10*ROW('Water Data'!G12)),NA())</f>
        <v>#N/A</v>
      </c>
      <c r="O18" s="490" t="e">
        <f ca="1">+IF(AND(ISNUMBER(OFFSET('Water Data'!$G$9,0,10*ROW('Water Data'!G12))),'Data Summary'!CD18="Yes"),OFFSET('Water Data'!$G$9,0,10*ROW('Water Data'!G12)),NA())</f>
        <v>#N/A</v>
      </c>
      <c r="P18" s="490" t="e">
        <f ca="1">+IF(AND(ISNUMBER(OFFSET('Water Data'!$H$4,0,10*ROW('Water Data'!H12))),'Data Summary'!CE18="Yes"),100-OFFSET('Water Data'!$H$4,0,10*ROW('Water Data'!H12)),NA())</f>
        <v>#N/A</v>
      </c>
      <c r="Q18" s="490" t="e">
        <f ca="1">+IF(AND(ISNUMBER(OFFSET('Water Data'!$H$6,0,10*ROW('Water Data'!H12))),'Data Summary'!CF18="Yes"),OFFSET('Water Data'!$H$6,0,10*ROW('Water Data'!H12)),NA())</f>
        <v>#N/A</v>
      </c>
      <c r="R18" s="490" t="e">
        <f ca="1">+IF(AND(ISNUMBER(OFFSET('Water Data'!$H$9,0,10*ROW('Water Data'!H12))),'Data Summary'!CG18="Yes"),OFFSET('Water Data'!$H$9,0,10*ROW('Water Data'!H12)),NA())</f>
        <v>#N/A</v>
      </c>
      <c r="S18" s="490" t="e">
        <f ca="1">+IF(AND(ISNUMBER(OFFSET('Water Data'!$I$4,0,10*ROW('Water Data'!I12))),'Data Summary'!CH18="Yes"),100-OFFSET('Water Data'!$I$4,0,10*ROW('Water Data'!I12)),NA())</f>
        <v>#N/A</v>
      </c>
      <c r="T18" s="490" t="e">
        <f ca="1">+IF(AND(ISNUMBER(OFFSET('Water Data'!$I$6,0,10*ROW('Water Data'!I12))),'Data Summary'!CI18="Yes"),OFFSET('Water Data'!$I$6,0,10*ROW('Water Data'!I12)),NA())</f>
        <v>#N/A</v>
      </c>
      <c r="U18" s="490" t="e">
        <f ca="1">+IF(AND(ISNUMBER(OFFSET('Water Data'!$I$9,0,10*ROW('Water Data'!I12))),'Data Summary'!CJ18="Yes"),OFFSET('Water Data'!$I$9,0,10*ROW('Water Data'!I12)),NA())</f>
        <v>#N/A</v>
      </c>
      <c r="V18" s="491" t="e">
        <f ca="1">+IF(AND(ISNUMBER(OFFSET('Sanitation Data'!$D$4,0,10*ROW('Sanitation Data'!D12))),'Data Summary'!CK18="Yes"),100-OFFSET('Sanitation Data'!$D$4,0,10*ROW('Sanitation Data'!D12)),NA())</f>
        <v>#N/A</v>
      </c>
      <c r="W18" s="491" t="e">
        <f ca="1">+IF(AND(ISNUMBER(OFFSET('Sanitation Data'!$D$6,0,10*ROW('Sanitation Data'!D12))),'Data Summary'!CL18="Yes"),OFFSET('Sanitation Data'!$D$6,0,10*ROW('Sanitation Data'!D12)),NA())</f>
        <v>#N/A</v>
      </c>
      <c r="X18" s="491" t="e">
        <f ca="1">+IF(AND(ISNUMBER(OFFSET('Sanitation Data'!$D$10,0,10*ROW('Sanitation Data'!D12))),'Data Summary'!CM18="Yes"),OFFSET('Sanitation Data'!$D$10,0,10*ROW('Sanitation Data'!D12)),NA())</f>
        <v>#N/A</v>
      </c>
      <c r="Y18" s="491" t="e">
        <f ca="1">+IF(AND(ISNUMBER(OFFSET('Sanitation Data'!$D$11,0,10*ROW('Sanitation Data'!D12))),'Data Summary'!CN18="Yes"),OFFSET('Sanitation Data'!$D$11,0,10*ROW('Sanitation Data'!D12)),NA())</f>
        <v>#N/A</v>
      </c>
      <c r="Z18" s="491" t="e">
        <f ca="1">+IF(AND(ISNUMBER(OFFSET('Sanitation Data'!$D$12,0,10*ROW('Sanitation Data'!D12))),'Data Summary'!CO18="Yes"),OFFSET('Sanitation Data'!$D$12,0,10*ROW('Sanitation Data'!D12)),NA())</f>
        <v>#N/A</v>
      </c>
      <c r="AA18" s="491" t="e">
        <f ca="1">+IF(AND(ISNUMBER(OFFSET('Sanitation Data'!$E$4,0,10*ROW('Sanitation Data'!E12))),'Data Summary'!CP18="Yes"),100-OFFSET('Sanitation Data'!$E$4,0,10*ROW('Sanitation Data'!E12)),NA())</f>
        <v>#N/A</v>
      </c>
      <c r="AB18" s="491" t="e">
        <f ca="1">+IF(AND(ISNUMBER(OFFSET('Sanitation Data'!$E$6,0,10*ROW('Sanitation Data'!E12))),'Data Summary'!CQ18="Yes"),OFFSET('Sanitation Data'!$E$6,0,10*ROW('Sanitation Data'!E12)),NA())</f>
        <v>#N/A</v>
      </c>
      <c r="AC18" s="491" t="e">
        <f ca="1">+IF(AND(ISNUMBER(OFFSET('Sanitation Data'!$E$10,0,10*ROW('Sanitation Data'!E12))),'Data Summary'!CR18="Yes"),OFFSET('Sanitation Data'!$E$10,0,10*ROW('Sanitation Data'!E12)),NA())</f>
        <v>#N/A</v>
      </c>
      <c r="AD18" s="491" t="e">
        <f ca="1">+IF(AND(ISNUMBER(OFFSET('Sanitation Data'!$E$11,0,10*ROW('Sanitation Data'!E12))),'Data Summary'!CS18="Yes"),OFFSET('Sanitation Data'!$E$11,0,10*ROW('Sanitation Data'!E12)),NA())</f>
        <v>#N/A</v>
      </c>
      <c r="AE18" s="491" t="e">
        <f ca="1">+IF(AND(ISNUMBER(OFFSET('Sanitation Data'!$E$12,0,10*ROW('Sanitation Data'!E12))),'Data Summary'!CT18="Yes"),OFFSET('Sanitation Data'!$E$12,0,10*ROW('Sanitation Data'!E12)),NA())</f>
        <v>#N/A</v>
      </c>
      <c r="AF18" s="491" t="e">
        <f ca="1">+IF(AND(ISNUMBER(OFFSET('Sanitation Data'!$F$4,0,10*ROW('Sanitation Data'!F12))),'Data Summary'!CU18="Yes"),100-OFFSET('Sanitation Data'!$F$4,0,10*ROW('Sanitation Data'!F12)),NA())</f>
        <v>#N/A</v>
      </c>
      <c r="AG18" s="491" t="e">
        <f ca="1">+IF(AND(ISNUMBER(OFFSET('Sanitation Data'!$F$6,0,10*ROW('Sanitation Data'!F12))),'Data Summary'!CV18="Yes"),OFFSET('Sanitation Data'!$F$6,0,10*ROW('Sanitation Data'!F12)),NA())</f>
        <v>#N/A</v>
      </c>
      <c r="AH18" s="491" t="e">
        <f ca="1">+IF(AND(ISNUMBER(OFFSET('Sanitation Data'!$F$10,0,10*ROW('Sanitation Data'!F12))),'Data Summary'!CW18="Yes"),OFFSET('Sanitation Data'!$F$10,0,10*ROW('Sanitation Data'!F12)),NA())</f>
        <v>#N/A</v>
      </c>
      <c r="AI18" s="491" t="e">
        <f ca="1">+IF(AND(ISNUMBER(OFFSET('Sanitation Data'!$F$11,0,10*ROW('Sanitation Data'!F12))),'Data Summary'!CX18="Yes"),OFFSET('Sanitation Data'!$F$11,0,10*ROW('Sanitation Data'!F12)),NA())</f>
        <v>#N/A</v>
      </c>
      <c r="AJ18" s="491" t="e">
        <f ca="1">+IF(AND(ISNUMBER(OFFSET('Sanitation Data'!$F$12,0,10*ROW('Sanitation Data'!F12))),'Data Summary'!CY18="Yes"),OFFSET('Sanitation Data'!$F$12,0,10*ROW('Sanitation Data'!F12)),NA())</f>
        <v>#N/A</v>
      </c>
      <c r="AK18" s="491" t="e">
        <f ca="1">+IF(AND(ISNUMBER(OFFSET('Sanitation Data'!$G$4,0,10*ROW('Sanitation Data'!G12))),'Data Summary'!CZ18="Yes"),100-OFFSET('Sanitation Data'!$G$4,0,10*ROW('Sanitation Data'!G12)),NA())</f>
        <v>#N/A</v>
      </c>
      <c r="AL18" s="491" t="e">
        <f ca="1">+IF(AND(ISNUMBER(OFFSET('Sanitation Data'!$G$6,0,10*ROW('Sanitation Data'!G12))),'Data Summary'!DA18="Yes"),OFFSET('Sanitation Data'!$G$6,0,10*ROW('Sanitation Data'!G12)),NA())</f>
        <v>#N/A</v>
      </c>
      <c r="AM18" s="491" t="e">
        <f ca="1">+IF(AND(ISNUMBER(OFFSET('Sanitation Data'!$G$10,0,10*ROW('Sanitation Data'!G12))),'Data Summary'!DB18="Yes"),OFFSET('Sanitation Data'!$G$10,0,10*ROW('Sanitation Data'!G12)),NA())</f>
        <v>#N/A</v>
      </c>
      <c r="AN18" s="491" t="e">
        <f ca="1">+IF(AND(ISNUMBER(OFFSET('Sanitation Data'!$G$11,0,10*ROW('Sanitation Data'!G12))),'Data Summary'!DC18="Yes"),OFFSET('Sanitation Data'!$G$11,0,10*ROW('Sanitation Data'!G12)),NA())</f>
        <v>#N/A</v>
      </c>
      <c r="AO18" s="491" t="e">
        <f ca="1">+IF(AND(ISNUMBER(OFFSET('Sanitation Data'!$G$12,0,10*ROW('Sanitation Data'!G12))),'Data Summary'!DD18="Yes"),OFFSET('Sanitation Data'!$G$12,0,10*ROW('Sanitation Data'!G12)),NA())</f>
        <v>#N/A</v>
      </c>
      <c r="AP18" s="491" t="e">
        <f ca="1">+IF(AND(ISNUMBER(OFFSET('Sanitation Data'!$H$4,0,10*ROW('Sanitation Data'!H12))),'Data Summary'!DE18="Yes"),100-OFFSET('Sanitation Data'!$H$4,0,10*ROW('Sanitation Data'!H12)),NA())</f>
        <v>#N/A</v>
      </c>
      <c r="AQ18" s="491" t="e">
        <f ca="1">+IF(AND(ISNUMBER(OFFSET('Sanitation Data'!$H$6,0,10*ROW('Sanitation Data'!H12))),'Data Summary'!DF18="Yes"),OFFSET('Sanitation Data'!$H$6,0,10*ROW('Sanitation Data'!H12)),NA())</f>
        <v>#N/A</v>
      </c>
      <c r="AR18" s="491" t="e">
        <f ca="1">+IF(AND(ISNUMBER(OFFSET('Sanitation Data'!$H$10,0,10*ROW('Sanitation Data'!H12))),'Data Summary'!DG18="Yes"),OFFSET('Sanitation Data'!$H$10,0,10*ROW('Sanitation Data'!H12)),NA())</f>
        <v>#N/A</v>
      </c>
      <c r="AS18" s="491" t="e">
        <f ca="1">+IF(AND(ISNUMBER(OFFSET('Sanitation Data'!$H$11,0,10*ROW('Sanitation Data'!H12))),'Data Summary'!DH18="Yes"),OFFSET('Sanitation Data'!$H$11,0,10*ROW('Sanitation Data'!H12)),NA())</f>
        <v>#N/A</v>
      </c>
      <c r="AT18" s="491" t="e">
        <f ca="1">+IF(AND(ISNUMBER(OFFSET('Sanitation Data'!$H$12,0,10*ROW('Sanitation Data'!H12))),'Data Summary'!DI18="Yes"),OFFSET('Sanitation Data'!$H$12,0,10*ROW('Sanitation Data'!H12)),NA())</f>
        <v>#N/A</v>
      </c>
      <c r="AU18" s="491" t="e">
        <f ca="1">+IF(AND(ISNUMBER(OFFSET('Sanitation Data'!$I$4,0,10*ROW('Sanitation Data'!I12))),'Data Summary'!DJ18="Yes"),100-OFFSET('Sanitation Data'!$I$4,0,10*ROW('Sanitation Data'!I12)),NA())</f>
        <v>#N/A</v>
      </c>
      <c r="AV18" s="491" t="e">
        <f ca="1">+IF(AND(ISNUMBER(OFFSET('Sanitation Data'!$I$6,0,10*ROW('Sanitation Data'!I12))),'Data Summary'!DK18="Yes"),OFFSET('Sanitation Data'!$I$6,0,10*ROW('Sanitation Data'!I12)),NA())</f>
        <v>#N/A</v>
      </c>
      <c r="AW18" s="491" t="e">
        <f ca="1">+IF(AND(ISNUMBER(OFFSET('Sanitation Data'!$I$10,0,10*ROW('Sanitation Data'!I12))),'Data Summary'!DL18="Yes"),OFFSET('Sanitation Data'!$I$10,0,10*ROW('Sanitation Data'!I12)),NA())</f>
        <v>#N/A</v>
      </c>
      <c r="AX18" s="491" t="e">
        <f ca="1">+IF(AND(ISNUMBER(OFFSET('Sanitation Data'!$I$11,0,10*ROW('Sanitation Data'!I12))),'Data Summary'!DM18="Yes"),OFFSET('Sanitation Data'!$I$11,0,10*ROW('Sanitation Data'!I12)),NA())</f>
        <v>#N/A</v>
      </c>
      <c r="AY18" s="491" t="e">
        <f ca="1">+IF(AND(ISNUMBER(OFFSET('Sanitation Data'!$I$12,0,10*ROW('Sanitation Data'!I12))),'Data Summary'!DN18="Yes"),OFFSET('Sanitation Data'!$I$12,0,10*ROW('Sanitation Data'!I12)),NA())</f>
        <v>#N/A</v>
      </c>
      <c r="AZ18" s="492" t="e">
        <f ca="1">+IF(AND(ISNUMBER(OFFSET('Hygiene Data'!$D$5,0,10*ROW('Hygiene Data'!D12))),'Data Summary'!DO18="Yes"),OFFSET('Hygiene Data'!$D$5,0,10*ROW('Hygiene Data'!D12)),NA())</f>
        <v>#N/A</v>
      </c>
      <c r="BA18" s="492" t="e">
        <f ca="1">+IF(AND(ISNUMBER(OFFSET('Hygiene Data'!$D$7,0,10*ROW('Hygiene Data'!D12))),'Data Summary'!DP18="Yes"),OFFSET('Hygiene Data'!$D$7,0,10*ROW('Hygiene Data'!D12)),NA())</f>
        <v>#N/A</v>
      </c>
      <c r="BB18" s="492" t="e">
        <f ca="1">+IF(AND(ISNUMBER(OFFSET('Hygiene Data'!$D$9,0,10*ROW('Hygiene Data'!D12))),'Data Summary'!DQ18="Yes"),OFFSET('Hygiene Data'!$D$9,0,10*ROW('Hygiene Data'!D12)),NA())</f>
        <v>#N/A</v>
      </c>
      <c r="BC18" s="492" t="e">
        <f ca="1">+IF(AND(ISNUMBER(OFFSET('Hygiene Data'!$E$5,0,10*ROW('Hygiene Data'!E12))),'Data Summary'!DR18="Yes"),OFFSET('Hygiene Data'!$E$5,0,10*ROW('Hygiene Data'!E12)),NA())</f>
        <v>#N/A</v>
      </c>
      <c r="BD18" s="492" t="e">
        <f ca="1">+IF(AND(ISNUMBER(OFFSET('Hygiene Data'!$E$7,0,10*ROW('Hygiene Data'!E12))),'Data Summary'!DS18="Yes"),OFFSET('Hygiene Data'!$E$7,0,10*ROW('Hygiene Data'!E12)),NA())</f>
        <v>#N/A</v>
      </c>
      <c r="BE18" s="492" t="e">
        <f ca="1">+IF(AND(ISNUMBER(OFFSET('Hygiene Data'!$E$9,0,10*ROW('Hygiene Data'!E12))),'Data Summary'!DT18="Yes"),OFFSET('Hygiene Data'!$E$9,0,10*ROW('Hygiene Data'!E12)),NA())</f>
        <v>#N/A</v>
      </c>
      <c r="BF18" s="492" t="e">
        <f ca="1">+IF(AND(ISNUMBER(OFFSET('Hygiene Data'!$F$5,0,10*ROW('Hygiene Data'!F12))),'Data Summary'!DU18="Yes"),OFFSET('Hygiene Data'!$F$5,0,10*ROW('Hygiene Data'!F12)),NA())</f>
        <v>#N/A</v>
      </c>
      <c r="BG18" s="492" t="e">
        <f ca="1">+IF(AND(ISNUMBER(OFFSET('Hygiene Data'!$F$7,0,10*ROW('Hygiene Data'!F12))),'Data Summary'!DV18="Yes"),OFFSET('Hygiene Data'!$F$7,0,10*ROW('Hygiene Data'!F12)),NA())</f>
        <v>#N/A</v>
      </c>
      <c r="BH18" s="492" t="e">
        <f ca="1">+IF(AND(ISNUMBER(OFFSET('Hygiene Data'!$F$9,0,10*ROW('Hygiene Data'!F12))),'Data Summary'!DW18="Yes"),OFFSET('Hygiene Data'!$F$9,0,10*ROW('Hygiene Data'!F12)),NA())</f>
        <v>#N/A</v>
      </c>
      <c r="BI18" s="492" t="e">
        <f ca="1">+IF(AND(ISNUMBER(OFFSET('Hygiene Data'!$G$5,0,10*ROW('Hygiene Data'!G12))),'Data Summary'!DX18="Yes"),OFFSET('Hygiene Data'!$G$5,0,10*ROW('Hygiene Data'!G12)),NA())</f>
        <v>#N/A</v>
      </c>
      <c r="BJ18" s="492" t="e">
        <f ca="1">+IF(AND(ISNUMBER(OFFSET('Hygiene Data'!$G$7,0,10*ROW('Hygiene Data'!G12))),'Data Summary'!DY18="Yes"),OFFSET('Hygiene Data'!$G$7,0,10*ROW('Hygiene Data'!G12)),NA())</f>
        <v>#N/A</v>
      </c>
      <c r="BK18" s="492" t="e">
        <f ca="1">+IF(AND(ISNUMBER(OFFSET('Hygiene Data'!$G$9,0,10*ROW('Hygiene Data'!G12))),'Data Summary'!DZ18="Yes"),OFFSET('Hygiene Data'!$G$9,0,10*ROW('Hygiene Data'!G12)),NA())</f>
        <v>#N/A</v>
      </c>
      <c r="BL18" s="492" t="e">
        <f ca="1">+IF(AND(ISNUMBER(OFFSET('Hygiene Data'!$H$5,0,10*ROW('Hygiene Data'!H12))),'Data Summary'!EA18="Yes"),OFFSET('Hygiene Data'!$H$5,0,10*ROW('Hygiene Data'!H12)),NA())</f>
        <v>#N/A</v>
      </c>
      <c r="BM18" s="492" t="e">
        <f ca="1">+IF(AND(ISNUMBER(OFFSET('Hygiene Data'!$H$7,0,10*ROW('Hygiene Data'!H12))),'Data Summary'!EB18="Yes"),OFFSET('Hygiene Data'!$H$7,0,10*ROW('Hygiene Data'!H12)),NA())</f>
        <v>#N/A</v>
      </c>
      <c r="BN18" s="492" t="e">
        <f ca="1">+IF(AND(ISNUMBER(OFFSET('Hygiene Data'!$H$9,0,10*ROW('Hygiene Data'!H12))),'Data Summary'!EC18="Yes"),OFFSET('Hygiene Data'!$H$9,0,10*ROW('Hygiene Data'!H12)),NA())</f>
        <v>#N/A</v>
      </c>
      <c r="BO18" s="492" t="e">
        <f ca="1">+IF(AND(ISNUMBER(OFFSET('Hygiene Data'!$I$5,0,10*ROW('Hygiene Data'!I12))),'Data Summary'!ED18="Yes"),OFFSET('Hygiene Data'!$I$5,0,10*ROW('Hygiene Data'!I12)),NA())</f>
        <v>#N/A</v>
      </c>
      <c r="BP18" s="492" t="e">
        <f ca="1">+IF(AND(ISNUMBER(OFFSET('Hygiene Data'!$I$7,0,10*ROW('Hygiene Data'!I12))),'Data Summary'!EE18="Yes"),OFFSET('Hygiene Data'!$I$7,0,10*ROW('Hygiene Data'!I12)),NA())</f>
        <v>#N/A</v>
      </c>
      <c r="BQ18" s="492" t="e">
        <f ca="1">+IF(AND(ISNUMBER(OFFSET('Hygiene Data'!$I$9,0,10*ROW('Hygiene Data'!I12))),'Data Summary'!EF18="Yes"),OFFSET('Hygiene Data'!$I$9,0,10*ROW('Hygiene Data'!I12)),NA())</f>
        <v>#N/A</v>
      </c>
    </row>
    <row r="19" spans="1:69" x14ac:dyDescent="0.25">
      <c r="A19" s="488" t="e">
        <f ca="1">+RIGHT('Data Summary'!A19,LEN('Data Summary'!A19)-9)</f>
        <v>#VALUE!</v>
      </c>
      <c r="B19" s="462" t="str">
        <f ca="1">+IF(ISTEXT('Data Summary'!B19),'Data Summary'!B19,"")</f>
        <v/>
      </c>
      <c r="C19" s="489" t="e">
        <f ca="1">+VALUE('Data Summary'!C19)</f>
        <v>#VALUE!</v>
      </c>
      <c r="D19" s="490" t="e">
        <f ca="1">+IF(AND(ISNUMBER(OFFSET('Water Data'!$D$4,0,10*ROW('Water Data'!D13))),'Data Summary'!BS19="Yes"),100-OFFSET('Water Data'!$D$4,0,10*ROW('Water Data'!D13)),NA())</f>
        <v>#N/A</v>
      </c>
      <c r="E19" s="490" t="e">
        <f ca="1">+IF(AND(ISNUMBER(OFFSET('Water Data'!$D$6,0,10*ROW('Water Data'!D13))),'Data Summary'!BT19="Yes"),OFFSET('Water Data'!$D$6,0,10*ROW('Water Data'!D13)),NA())</f>
        <v>#N/A</v>
      </c>
      <c r="F19" s="490" t="e">
        <f ca="1">+IF(AND(ISNUMBER(OFFSET('Water Data'!$D$9,0,10*ROW('Water Data'!D13))),'Data Summary'!BU19="Yes"),OFFSET('Water Data'!$D$9,0,10*ROW('Water Data'!D13)),NA())</f>
        <v>#N/A</v>
      </c>
      <c r="G19" s="490" t="e">
        <f ca="1">+IF(AND(ISNUMBER(OFFSET('Water Data'!$E$4,0,10*ROW('Water Data'!E13))),'Data Summary'!BV19="Yes"),100-OFFSET('Water Data'!$E$4,0,10*ROW('Water Data'!E13)),NA())</f>
        <v>#N/A</v>
      </c>
      <c r="H19" s="490" t="e">
        <f ca="1">+IF(AND(ISNUMBER(OFFSET('Water Data'!$E$6,0,10*ROW('Water Data'!E13))),'Data Summary'!BW19="Yes"),OFFSET('Water Data'!$E$6,0,10*ROW('Water Data'!E13)),NA())</f>
        <v>#N/A</v>
      </c>
      <c r="I19" s="490" t="e">
        <f ca="1">+IF(AND(ISNUMBER(OFFSET('Water Data'!$E$9,0,10*ROW('Water Data'!E13))),'Data Summary'!BX19="Yes"),OFFSET('Water Data'!$E$9,0,10*ROW('Water Data'!E13)),NA())</f>
        <v>#N/A</v>
      </c>
      <c r="J19" s="490" t="e">
        <f ca="1">+IF(AND(ISNUMBER(OFFSET('Water Data'!$F$4,0,10*ROW('Water Data'!F13))),'Data Summary'!BY19="Yes"),100-OFFSET('Water Data'!$F$4,0,10*ROW('Water Data'!F13)),NA())</f>
        <v>#N/A</v>
      </c>
      <c r="K19" s="490" t="e">
        <f ca="1">+IF(AND(ISNUMBER(OFFSET('Water Data'!$F$6,0,10*ROW('Water Data'!F13))),'Data Summary'!BZ19="Yes"),OFFSET('Water Data'!$F$6,0,10*ROW('Water Data'!F13)),NA())</f>
        <v>#N/A</v>
      </c>
      <c r="L19" s="490" t="e">
        <f ca="1">+IF(AND(ISNUMBER(OFFSET('Water Data'!$F$9,0,10*ROW('Water Data'!F13))),'Data Summary'!CA19="Yes"),OFFSET('Water Data'!$F$9,0,10*ROW('Water Data'!F13)),NA())</f>
        <v>#N/A</v>
      </c>
      <c r="M19" s="490" t="e">
        <f ca="1">+IF(AND(ISNUMBER(OFFSET('Water Data'!$G$4,0,10*ROW('Water Data'!G13))),'Data Summary'!CB19="Yes"),100-OFFSET('Water Data'!$G$4,0,10*ROW('Water Data'!G13)),NA())</f>
        <v>#N/A</v>
      </c>
      <c r="N19" s="490" t="e">
        <f ca="1">+IF(AND(ISNUMBER(OFFSET('Water Data'!$G$6,0,10*ROW('Water Data'!G13))),'Data Summary'!CC19="Yes"),OFFSET('Water Data'!$G$6,0,10*ROW('Water Data'!G13)),NA())</f>
        <v>#N/A</v>
      </c>
      <c r="O19" s="490" t="e">
        <f ca="1">+IF(AND(ISNUMBER(OFFSET('Water Data'!$G$9,0,10*ROW('Water Data'!G13))),'Data Summary'!CD19="Yes"),OFFSET('Water Data'!$G$9,0,10*ROW('Water Data'!G13)),NA())</f>
        <v>#N/A</v>
      </c>
      <c r="P19" s="490" t="e">
        <f ca="1">+IF(AND(ISNUMBER(OFFSET('Water Data'!$H$4,0,10*ROW('Water Data'!H13))),'Data Summary'!CE19="Yes"),100-OFFSET('Water Data'!$H$4,0,10*ROW('Water Data'!H13)),NA())</f>
        <v>#N/A</v>
      </c>
      <c r="Q19" s="490" t="e">
        <f ca="1">+IF(AND(ISNUMBER(OFFSET('Water Data'!$H$6,0,10*ROW('Water Data'!H13))),'Data Summary'!CF19="Yes"),OFFSET('Water Data'!$H$6,0,10*ROW('Water Data'!H13)),NA())</f>
        <v>#N/A</v>
      </c>
      <c r="R19" s="490" t="e">
        <f ca="1">+IF(AND(ISNUMBER(OFFSET('Water Data'!$H$9,0,10*ROW('Water Data'!H13))),'Data Summary'!CG19="Yes"),OFFSET('Water Data'!$H$9,0,10*ROW('Water Data'!H13)),NA())</f>
        <v>#N/A</v>
      </c>
      <c r="S19" s="490" t="e">
        <f ca="1">+IF(AND(ISNUMBER(OFFSET('Water Data'!$I$4,0,10*ROW('Water Data'!I13))),'Data Summary'!CH19="Yes"),100-OFFSET('Water Data'!$I$4,0,10*ROW('Water Data'!I13)),NA())</f>
        <v>#N/A</v>
      </c>
      <c r="T19" s="490" t="e">
        <f ca="1">+IF(AND(ISNUMBER(OFFSET('Water Data'!$I$6,0,10*ROW('Water Data'!I13))),'Data Summary'!CI19="Yes"),OFFSET('Water Data'!$I$6,0,10*ROW('Water Data'!I13)),NA())</f>
        <v>#N/A</v>
      </c>
      <c r="U19" s="490" t="e">
        <f ca="1">+IF(AND(ISNUMBER(OFFSET('Water Data'!$I$9,0,10*ROW('Water Data'!I13))),'Data Summary'!CJ19="Yes"),OFFSET('Water Data'!$I$9,0,10*ROW('Water Data'!I13)),NA())</f>
        <v>#N/A</v>
      </c>
      <c r="V19" s="491" t="e">
        <f ca="1">+IF(AND(ISNUMBER(OFFSET('Sanitation Data'!$D$4,0,10*ROW('Sanitation Data'!D13))),'Data Summary'!CK19="Yes"),100-OFFSET('Sanitation Data'!$D$4,0,10*ROW('Sanitation Data'!D13)),NA())</f>
        <v>#N/A</v>
      </c>
      <c r="W19" s="491" t="e">
        <f ca="1">+IF(AND(ISNUMBER(OFFSET('Sanitation Data'!$D$6,0,10*ROW('Sanitation Data'!D13))),'Data Summary'!CL19="Yes"),OFFSET('Sanitation Data'!$D$6,0,10*ROW('Sanitation Data'!D13)),NA())</f>
        <v>#N/A</v>
      </c>
      <c r="X19" s="491" t="e">
        <f ca="1">+IF(AND(ISNUMBER(OFFSET('Sanitation Data'!$D$10,0,10*ROW('Sanitation Data'!D13))),'Data Summary'!CM19="Yes"),OFFSET('Sanitation Data'!$D$10,0,10*ROW('Sanitation Data'!D13)),NA())</f>
        <v>#N/A</v>
      </c>
      <c r="Y19" s="491" t="e">
        <f ca="1">+IF(AND(ISNUMBER(OFFSET('Sanitation Data'!$D$11,0,10*ROW('Sanitation Data'!D13))),'Data Summary'!CN19="Yes"),OFFSET('Sanitation Data'!$D$11,0,10*ROW('Sanitation Data'!D13)),NA())</f>
        <v>#N/A</v>
      </c>
      <c r="Z19" s="491" t="e">
        <f ca="1">+IF(AND(ISNUMBER(OFFSET('Sanitation Data'!$D$12,0,10*ROW('Sanitation Data'!D13))),'Data Summary'!CO19="Yes"),OFFSET('Sanitation Data'!$D$12,0,10*ROW('Sanitation Data'!D13)),NA())</f>
        <v>#N/A</v>
      </c>
      <c r="AA19" s="491" t="e">
        <f ca="1">+IF(AND(ISNUMBER(OFFSET('Sanitation Data'!$E$4,0,10*ROW('Sanitation Data'!E13))),'Data Summary'!CP19="Yes"),100-OFFSET('Sanitation Data'!$E$4,0,10*ROW('Sanitation Data'!E13)),NA())</f>
        <v>#N/A</v>
      </c>
      <c r="AB19" s="491" t="e">
        <f ca="1">+IF(AND(ISNUMBER(OFFSET('Sanitation Data'!$E$6,0,10*ROW('Sanitation Data'!E13))),'Data Summary'!CQ19="Yes"),OFFSET('Sanitation Data'!$E$6,0,10*ROW('Sanitation Data'!E13)),NA())</f>
        <v>#N/A</v>
      </c>
      <c r="AC19" s="491" t="e">
        <f ca="1">+IF(AND(ISNUMBER(OFFSET('Sanitation Data'!$E$10,0,10*ROW('Sanitation Data'!E13))),'Data Summary'!CR19="Yes"),OFFSET('Sanitation Data'!$E$10,0,10*ROW('Sanitation Data'!E13)),NA())</f>
        <v>#N/A</v>
      </c>
      <c r="AD19" s="491" t="e">
        <f ca="1">+IF(AND(ISNUMBER(OFFSET('Sanitation Data'!$E$11,0,10*ROW('Sanitation Data'!E13))),'Data Summary'!CS19="Yes"),OFFSET('Sanitation Data'!$E$11,0,10*ROW('Sanitation Data'!E13)),NA())</f>
        <v>#N/A</v>
      </c>
      <c r="AE19" s="491" t="e">
        <f ca="1">+IF(AND(ISNUMBER(OFFSET('Sanitation Data'!$E$12,0,10*ROW('Sanitation Data'!E13))),'Data Summary'!CT19="Yes"),OFFSET('Sanitation Data'!$E$12,0,10*ROW('Sanitation Data'!E13)),NA())</f>
        <v>#N/A</v>
      </c>
      <c r="AF19" s="491" t="e">
        <f ca="1">+IF(AND(ISNUMBER(OFFSET('Sanitation Data'!$F$4,0,10*ROW('Sanitation Data'!F13))),'Data Summary'!CU19="Yes"),100-OFFSET('Sanitation Data'!$F$4,0,10*ROW('Sanitation Data'!F13)),NA())</f>
        <v>#N/A</v>
      </c>
      <c r="AG19" s="491" t="e">
        <f ca="1">+IF(AND(ISNUMBER(OFFSET('Sanitation Data'!$F$6,0,10*ROW('Sanitation Data'!F13))),'Data Summary'!CV19="Yes"),OFFSET('Sanitation Data'!$F$6,0,10*ROW('Sanitation Data'!F13)),NA())</f>
        <v>#N/A</v>
      </c>
      <c r="AH19" s="491" t="e">
        <f ca="1">+IF(AND(ISNUMBER(OFFSET('Sanitation Data'!$F$10,0,10*ROW('Sanitation Data'!F13))),'Data Summary'!CW19="Yes"),OFFSET('Sanitation Data'!$F$10,0,10*ROW('Sanitation Data'!F13)),NA())</f>
        <v>#N/A</v>
      </c>
      <c r="AI19" s="491" t="e">
        <f ca="1">+IF(AND(ISNUMBER(OFFSET('Sanitation Data'!$F$11,0,10*ROW('Sanitation Data'!F13))),'Data Summary'!CX19="Yes"),OFFSET('Sanitation Data'!$F$11,0,10*ROW('Sanitation Data'!F13)),NA())</f>
        <v>#N/A</v>
      </c>
      <c r="AJ19" s="491" t="e">
        <f ca="1">+IF(AND(ISNUMBER(OFFSET('Sanitation Data'!$F$12,0,10*ROW('Sanitation Data'!F13))),'Data Summary'!CY19="Yes"),OFFSET('Sanitation Data'!$F$12,0,10*ROW('Sanitation Data'!F13)),NA())</f>
        <v>#N/A</v>
      </c>
      <c r="AK19" s="491" t="e">
        <f ca="1">+IF(AND(ISNUMBER(OFFSET('Sanitation Data'!$G$4,0,10*ROW('Sanitation Data'!G13))),'Data Summary'!CZ19="Yes"),100-OFFSET('Sanitation Data'!$G$4,0,10*ROW('Sanitation Data'!G13)),NA())</f>
        <v>#N/A</v>
      </c>
      <c r="AL19" s="491" t="e">
        <f ca="1">+IF(AND(ISNUMBER(OFFSET('Sanitation Data'!$G$6,0,10*ROW('Sanitation Data'!G13))),'Data Summary'!DA19="Yes"),OFFSET('Sanitation Data'!$G$6,0,10*ROW('Sanitation Data'!G13)),NA())</f>
        <v>#N/A</v>
      </c>
      <c r="AM19" s="491" t="e">
        <f ca="1">+IF(AND(ISNUMBER(OFFSET('Sanitation Data'!$G$10,0,10*ROW('Sanitation Data'!G13))),'Data Summary'!DB19="Yes"),OFFSET('Sanitation Data'!$G$10,0,10*ROW('Sanitation Data'!G13)),NA())</f>
        <v>#N/A</v>
      </c>
      <c r="AN19" s="491" t="e">
        <f ca="1">+IF(AND(ISNUMBER(OFFSET('Sanitation Data'!$G$11,0,10*ROW('Sanitation Data'!G13))),'Data Summary'!DC19="Yes"),OFFSET('Sanitation Data'!$G$11,0,10*ROW('Sanitation Data'!G13)),NA())</f>
        <v>#N/A</v>
      </c>
      <c r="AO19" s="491" t="e">
        <f ca="1">+IF(AND(ISNUMBER(OFFSET('Sanitation Data'!$G$12,0,10*ROW('Sanitation Data'!G13))),'Data Summary'!DD19="Yes"),OFFSET('Sanitation Data'!$G$12,0,10*ROW('Sanitation Data'!G13)),NA())</f>
        <v>#N/A</v>
      </c>
      <c r="AP19" s="491" t="e">
        <f ca="1">+IF(AND(ISNUMBER(OFFSET('Sanitation Data'!$H$4,0,10*ROW('Sanitation Data'!H13))),'Data Summary'!DE19="Yes"),100-OFFSET('Sanitation Data'!$H$4,0,10*ROW('Sanitation Data'!H13)),NA())</f>
        <v>#N/A</v>
      </c>
      <c r="AQ19" s="491" t="e">
        <f ca="1">+IF(AND(ISNUMBER(OFFSET('Sanitation Data'!$H$6,0,10*ROW('Sanitation Data'!H13))),'Data Summary'!DF19="Yes"),OFFSET('Sanitation Data'!$H$6,0,10*ROW('Sanitation Data'!H13)),NA())</f>
        <v>#N/A</v>
      </c>
      <c r="AR19" s="491" t="e">
        <f ca="1">+IF(AND(ISNUMBER(OFFSET('Sanitation Data'!$H$10,0,10*ROW('Sanitation Data'!H13))),'Data Summary'!DG19="Yes"),OFFSET('Sanitation Data'!$H$10,0,10*ROW('Sanitation Data'!H13)),NA())</f>
        <v>#N/A</v>
      </c>
      <c r="AS19" s="491" t="e">
        <f ca="1">+IF(AND(ISNUMBER(OFFSET('Sanitation Data'!$H$11,0,10*ROW('Sanitation Data'!H13))),'Data Summary'!DH19="Yes"),OFFSET('Sanitation Data'!$H$11,0,10*ROW('Sanitation Data'!H13)),NA())</f>
        <v>#N/A</v>
      </c>
      <c r="AT19" s="491" t="e">
        <f ca="1">+IF(AND(ISNUMBER(OFFSET('Sanitation Data'!$H$12,0,10*ROW('Sanitation Data'!H13))),'Data Summary'!DI19="Yes"),OFFSET('Sanitation Data'!$H$12,0,10*ROW('Sanitation Data'!H13)),NA())</f>
        <v>#N/A</v>
      </c>
      <c r="AU19" s="491" t="e">
        <f ca="1">+IF(AND(ISNUMBER(OFFSET('Sanitation Data'!$I$4,0,10*ROW('Sanitation Data'!I13))),'Data Summary'!DJ19="Yes"),100-OFFSET('Sanitation Data'!$I$4,0,10*ROW('Sanitation Data'!I13)),NA())</f>
        <v>#N/A</v>
      </c>
      <c r="AV19" s="491" t="e">
        <f ca="1">+IF(AND(ISNUMBER(OFFSET('Sanitation Data'!$I$6,0,10*ROW('Sanitation Data'!I13))),'Data Summary'!DK19="Yes"),OFFSET('Sanitation Data'!$I$6,0,10*ROW('Sanitation Data'!I13)),NA())</f>
        <v>#N/A</v>
      </c>
      <c r="AW19" s="491" t="e">
        <f ca="1">+IF(AND(ISNUMBER(OFFSET('Sanitation Data'!$I$10,0,10*ROW('Sanitation Data'!I13))),'Data Summary'!DL19="Yes"),OFFSET('Sanitation Data'!$I$10,0,10*ROW('Sanitation Data'!I13)),NA())</f>
        <v>#N/A</v>
      </c>
      <c r="AX19" s="491" t="e">
        <f ca="1">+IF(AND(ISNUMBER(OFFSET('Sanitation Data'!$I$11,0,10*ROW('Sanitation Data'!I13))),'Data Summary'!DM19="Yes"),OFFSET('Sanitation Data'!$I$11,0,10*ROW('Sanitation Data'!I13)),NA())</f>
        <v>#N/A</v>
      </c>
      <c r="AY19" s="491" t="e">
        <f ca="1">+IF(AND(ISNUMBER(OFFSET('Sanitation Data'!$I$12,0,10*ROW('Sanitation Data'!I13))),'Data Summary'!DN19="Yes"),OFFSET('Sanitation Data'!$I$12,0,10*ROW('Sanitation Data'!I13)),NA())</f>
        <v>#N/A</v>
      </c>
      <c r="AZ19" s="492" t="e">
        <f ca="1">+IF(AND(ISNUMBER(OFFSET('Hygiene Data'!$D$5,0,10*ROW('Hygiene Data'!D13))),'Data Summary'!DO19="Yes"),OFFSET('Hygiene Data'!$D$5,0,10*ROW('Hygiene Data'!D13)),NA())</f>
        <v>#N/A</v>
      </c>
      <c r="BA19" s="492" t="e">
        <f ca="1">+IF(AND(ISNUMBER(OFFSET('Hygiene Data'!$D$7,0,10*ROW('Hygiene Data'!D13))),'Data Summary'!DP19="Yes"),OFFSET('Hygiene Data'!$D$7,0,10*ROW('Hygiene Data'!D13)),NA())</f>
        <v>#N/A</v>
      </c>
      <c r="BB19" s="492" t="e">
        <f ca="1">+IF(AND(ISNUMBER(OFFSET('Hygiene Data'!$D$9,0,10*ROW('Hygiene Data'!D13))),'Data Summary'!DQ19="Yes"),OFFSET('Hygiene Data'!$D$9,0,10*ROW('Hygiene Data'!D13)),NA())</f>
        <v>#N/A</v>
      </c>
      <c r="BC19" s="492" t="e">
        <f ca="1">+IF(AND(ISNUMBER(OFFSET('Hygiene Data'!$E$5,0,10*ROW('Hygiene Data'!E13))),'Data Summary'!DR19="Yes"),OFFSET('Hygiene Data'!$E$5,0,10*ROW('Hygiene Data'!E13)),NA())</f>
        <v>#N/A</v>
      </c>
      <c r="BD19" s="492" t="e">
        <f ca="1">+IF(AND(ISNUMBER(OFFSET('Hygiene Data'!$E$7,0,10*ROW('Hygiene Data'!E13))),'Data Summary'!DS19="Yes"),OFFSET('Hygiene Data'!$E$7,0,10*ROW('Hygiene Data'!E13)),NA())</f>
        <v>#N/A</v>
      </c>
      <c r="BE19" s="492" t="e">
        <f ca="1">+IF(AND(ISNUMBER(OFFSET('Hygiene Data'!$E$9,0,10*ROW('Hygiene Data'!E13))),'Data Summary'!DT19="Yes"),OFFSET('Hygiene Data'!$E$9,0,10*ROW('Hygiene Data'!E13)),NA())</f>
        <v>#N/A</v>
      </c>
      <c r="BF19" s="492" t="e">
        <f ca="1">+IF(AND(ISNUMBER(OFFSET('Hygiene Data'!$F$5,0,10*ROW('Hygiene Data'!F13))),'Data Summary'!DU19="Yes"),OFFSET('Hygiene Data'!$F$5,0,10*ROW('Hygiene Data'!F13)),NA())</f>
        <v>#N/A</v>
      </c>
      <c r="BG19" s="492" t="e">
        <f ca="1">+IF(AND(ISNUMBER(OFFSET('Hygiene Data'!$F$7,0,10*ROW('Hygiene Data'!F13))),'Data Summary'!DV19="Yes"),OFFSET('Hygiene Data'!$F$7,0,10*ROW('Hygiene Data'!F13)),NA())</f>
        <v>#N/A</v>
      </c>
      <c r="BH19" s="492" t="e">
        <f ca="1">+IF(AND(ISNUMBER(OFFSET('Hygiene Data'!$F$9,0,10*ROW('Hygiene Data'!F13))),'Data Summary'!DW19="Yes"),OFFSET('Hygiene Data'!$F$9,0,10*ROW('Hygiene Data'!F13)),NA())</f>
        <v>#N/A</v>
      </c>
      <c r="BI19" s="492" t="e">
        <f ca="1">+IF(AND(ISNUMBER(OFFSET('Hygiene Data'!$G$5,0,10*ROW('Hygiene Data'!G13))),'Data Summary'!DX19="Yes"),OFFSET('Hygiene Data'!$G$5,0,10*ROW('Hygiene Data'!G13)),NA())</f>
        <v>#N/A</v>
      </c>
      <c r="BJ19" s="492" t="e">
        <f ca="1">+IF(AND(ISNUMBER(OFFSET('Hygiene Data'!$G$7,0,10*ROW('Hygiene Data'!G13))),'Data Summary'!DY19="Yes"),OFFSET('Hygiene Data'!$G$7,0,10*ROW('Hygiene Data'!G13)),NA())</f>
        <v>#N/A</v>
      </c>
      <c r="BK19" s="492" t="e">
        <f ca="1">+IF(AND(ISNUMBER(OFFSET('Hygiene Data'!$G$9,0,10*ROW('Hygiene Data'!G13))),'Data Summary'!DZ19="Yes"),OFFSET('Hygiene Data'!$G$9,0,10*ROW('Hygiene Data'!G13)),NA())</f>
        <v>#N/A</v>
      </c>
      <c r="BL19" s="492" t="e">
        <f ca="1">+IF(AND(ISNUMBER(OFFSET('Hygiene Data'!$H$5,0,10*ROW('Hygiene Data'!H13))),'Data Summary'!EA19="Yes"),OFFSET('Hygiene Data'!$H$5,0,10*ROW('Hygiene Data'!H13)),NA())</f>
        <v>#N/A</v>
      </c>
      <c r="BM19" s="492" t="e">
        <f ca="1">+IF(AND(ISNUMBER(OFFSET('Hygiene Data'!$H$7,0,10*ROW('Hygiene Data'!H13))),'Data Summary'!EB19="Yes"),OFFSET('Hygiene Data'!$H$7,0,10*ROW('Hygiene Data'!H13)),NA())</f>
        <v>#N/A</v>
      </c>
      <c r="BN19" s="492" t="e">
        <f ca="1">+IF(AND(ISNUMBER(OFFSET('Hygiene Data'!$H$9,0,10*ROW('Hygiene Data'!H13))),'Data Summary'!EC19="Yes"),OFFSET('Hygiene Data'!$H$9,0,10*ROW('Hygiene Data'!H13)),NA())</f>
        <v>#N/A</v>
      </c>
      <c r="BO19" s="492" t="e">
        <f ca="1">+IF(AND(ISNUMBER(OFFSET('Hygiene Data'!$I$5,0,10*ROW('Hygiene Data'!I13))),'Data Summary'!ED19="Yes"),OFFSET('Hygiene Data'!$I$5,0,10*ROW('Hygiene Data'!I13)),NA())</f>
        <v>#N/A</v>
      </c>
      <c r="BP19" s="492" t="e">
        <f ca="1">+IF(AND(ISNUMBER(OFFSET('Hygiene Data'!$I$7,0,10*ROW('Hygiene Data'!I13))),'Data Summary'!EE19="Yes"),OFFSET('Hygiene Data'!$I$7,0,10*ROW('Hygiene Data'!I13)),NA())</f>
        <v>#N/A</v>
      </c>
      <c r="BQ19" s="492" t="e">
        <f ca="1">+IF(AND(ISNUMBER(OFFSET('Hygiene Data'!$I$9,0,10*ROW('Hygiene Data'!I13))),'Data Summary'!EF19="Yes"),OFFSET('Hygiene Data'!$I$9,0,10*ROW('Hygiene Data'!I13)),NA())</f>
        <v>#N/A</v>
      </c>
    </row>
    <row r="20" spans="1:69" x14ac:dyDescent="0.25">
      <c r="A20" s="488" t="e">
        <f ca="1">+RIGHT('Data Summary'!A20,LEN('Data Summary'!A20)-9)</f>
        <v>#VALUE!</v>
      </c>
      <c r="B20" s="462" t="str">
        <f ca="1">+IF(ISTEXT('Data Summary'!B20),'Data Summary'!B20,"")</f>
        <v/>
      </c>
      <c r="C20" s="489" t="e">
        <f ca="1">+VALUE('Data Summary'!C20)</f>
        <v>#VALUE!</v>
      </c>
      <c r="D20" s="490" t="e">
        <f ca="1">+IF(AND(ISNUMBER(OFFSET('Water Data'!$D$4,0,10*ROW('Water Data'!D14))),'Data Summary'!BS20="Yes"),100-OFFSET('Water Data'!$D$4,0,10*ROW('Water Data'!D14)),NA())</f>
        <v>#N/A</v>
      </c>
      <c r="E20" s="490" t="e">
        <f ca="1">+IF(AND(ISNUMBER(OFFSET('Water Data'!$D$6,0,10*ROW('Water Data'!D14))),'Data Summary'!BT20="Yes"),OFFSET('Water Data'!$D$6,0,10*ROW('Water Data'!D14)),NA())</f>
        <v>#N/A</v>
      </c>
      <c r="F20" s="490" t="e">
        <f ca="1">+IF(AND(ISNUMBER(OFFSET('Water Data'!$D$9,0,10*ROW('Water Data'!D14))),'Data Summary'!BU20="Yes"),OFFSET('Water Data'!$D$9,0,10*ROW('Water Data'!D14)),NA())</f>
        <v>#N/A</v>
      </c>
      <c r="G20" s="490" t="e">
        <f ca="1">+IF(AND(ISNUMBER(OFFSET('Water Data'!$E$4,0,10*ROW('Water Data'!E14))),'Data Summary'!BV20="Yes"),100-OFFSET('Water Data'!$E$4,0,10*ROW('Water Data'!E14)),NA())</f>
        <v>#N/A</v>
      </c>
      <c r="H20" s="490" t="e">
        <f ca="1">+IF(AND(ISNUMBER(OFFSET('Water Data'!$E$6,0,10*ROW('Water Data'!E14))),'Data Summary'!BW20="Yes"),OFFSET('Water Data'!$E$6,0,10*ROW('Water Data'!E14)),NA())</f>
        <v>#N/A</v>
      </c>
      <c r="I20" s="490" t="e">
        <f ca="1">+IF(AND(ISNUMBER(OFFSET('Water Data'!$E$9,0,10*ROW('Water Data'!E14))),'Data Summary'!BX20="Yes"),OFFSET('Water Data'!$E$9,0,10*ROW('Water Data'!E14)),NA())</f>
        <v>#N/A</v>
      </c>
      <c r="J20" s="490" t="e">
        <f ca="1">+IF(AND(ISNUMBER(OFFSET('Water Data'!$F$4,0,10*ROW('Water Data'!F14))),'Data Summary'!BY20="Yes"),100-OFFSET('Water Data'!$F$4,0,10*ROW('Water Data'!F14)),NA())</f>
        <v>#N/A</v>
      </c>
      <c r="K20" s="490" t="e">
        <f ca="1">+IF(AND(ISNUMBER(OFFSET('Water Data'!$F$6,0,10*ROW('Water Data'!F14))),'Data Summary'!BZ20="Yes"),OFFSET('Water Data'!$F$6,0,10*ROW('Water Data'!F14)),NA())</f>
        <v>#N/A</v>
      </c>
      <c r="L20" s="490" t="e">
        <f ca="1">+IF(AND(ISNUMBER(OFFSET('Water Data'!$F$9,0,10*ROW('Water Data'!F14))),'Data Summary'!CA20="Yes"),OFFSET('Water Data'!$F$9,0,10*ROW('Water Data'!F14)),NA())</f>
        <v>#N/A</v>
      </c>
      <c r="M20" s="490" t="e">
        <f ca="1">+IF(AND(ISNUMBER(OFFSET('Water Data'!$G$4,0,10*ROW('Water Data'!G14))),'Data Summary'!CB20="Yes"),100-OFFSET('Water Data'!$G$4,0,10*ROW('Water Data'!G14)),NA())</f>
        <v>#N/A</v>
      </c>
      <c r="N20" s="490" t="e">
        <f ca="1">+IF(AND(ISNUMBER(OFFSET('Water Data'!$G$6,0,10*ROW('Water Data'!G14))),'Data Summary'!CC20="Yes"),OFFSET('Water Data'!$G$6,0,10*ROW('Water Data'!G14)),NA())</f>
        <v>#N/A</v>
      </c>
      <c r="O20" s="490" t="e">
        <f ca="1">+IF(AND(ISNUMBER(OFFSET('Water Data'!$G$9,0,10*ROW('Water Data'!G14))),'Data Summary'!CD20="Yes"),OFFSET('Water Data'!$G$9,0,10*ROW('Water Data'!G14)),NA())</f>
        <v>#N/A</v>
      </c>
      <c r="P20" s="490" t="e">
        <f ca="1">+IF(AND(ISNUMBER(OFFSET('Water Data'!$H$4,0,10*ROW('Water Data'!H14))),'Data Summary'!CE20="Yes"),100-OFFSET('Water Data'!$H$4,0,10*ROW('Water Data'!H14)),NA())</f>
        <v>#N/A</v>
      </c>
      <c r="Q20" s="490" t="e">
        <f ca="1">+IF(AND(ISNUMBER(OFFSET('Water Data'!$H$6,0,10*ROW('Water Data'!H14))),'Data Summary'!CF20="Yes"),OFFSET('Water Data'!$H$6,0,10*ROW('Water Data'!H14)),NA())</f>
        <v>#N/A</v>
      </c>
      <c r="R20" s="490" t="e">
        <f ca="1">+IF(AND(ISNUMBER(OFFSET('Water Data'!$H$9,0,10*ROW('Water Data'!H14))),'Data Summary'!CG20="Yes"),OFFSET('Water Data'!$H$9,0,10*ROW('Water Data'!H14)),NA())</f>
        <v>#N/A</v>
      </c>
      <c r="S20" s="490" t="e">
        <f ca="1">+IF(AND(ISNUMBER(OFFSET('Water Data'!$I$4,0,10*ROW('Water Data'!I14))),'Data Summary'!CH20="Yes"),100-OFFSET('Water Data'!$I$4,0,10*ROW('Water Data'!I14)),NA())</f>
        <v>#N/A</v>
      </c>
      <c r="T20" s="490" t="e">
        <f ca="1">+IF(AND(ISNUMBER(OFFSET('Water Data'!$I$6,0,10*ROW('Water Data'!I14))),'Data Summary'!CI20="Yes"),OFFSET('Water Data'!$I$6,0,10*ROW('Water Data'!I14)),NA())</f>
        <v>#N/A</v>
      </c>
      <c r="U20" s="490" t="e">
        <f ca="1">+IF(AND(ISNUMBER(OFFSET('Water Data'!$I$9,0,10*ROW('Water Data'!I14))),'Data Summary'!CJ20="Yes"),OFFSET('Water Data'!$I$9,0,10*ROW('Water Data'!I14)),NA())</f>
        <v>#N/A</v>
      </c>
      <c r="V20" s="491" t="e">
        <f ca="1">+IF(AND(ISNUMBER(OFFSET('Sanitation Data'!$D$4,0,10*ROW('Sanitation Data'!D14))),'Data Summary'!CK20="Yes"),100-OFFSET('Sanitation Data'!$D$4,0,10*ROW('Sanitation Data'!D14)),NA())</f>
        <v>#N/A</v>
      </c>
      <c r="W20" s="491" t="e">
        <f ca="1">+IF(AND(ISNUMBER(OFFSET('Sanitation Data'!$D$6,0,10*ROW('Sanitation Data'!D14))),'Data Summary'!CL20="Yes"),OFFSET('Sanitation Data'!$D$6,0,10*ROW('Sanitation Data'!D14)),NA())</f>
        <v>#N/A</v>
      </c>
      <c r="X20" s="491" t="e">
        <f ca="1">+IF(AND(ISNUMBER(OFFSET('Sanitation Data'!$D$10,0,10*ROW('Sanitation Data'!D14))),'Data Summary'!CM20="Yes"),OFFSET('Sanitation Data'!$D$10,0,10*ROW('Sanitation Data'!D14)),NA())</f>
        <v>#N/A</v>
      </c>
      <c r="Y20" s="491" t="e">
        <f ca="1">+IF(AND(ISNUMBER(OFFSET('Sanitation Data'!$D$11,0,10*ROW('Sanitation Data'!D14))),'Data Summary'!CN20="Yes"),OFFSET('Sanitation Data'!$D$11,0,10*ROW('Sanitation Data'!D14)),NA())</f>
        <v>#N/A</v>
      </c>
      <c r="Z20" s="491" t="e">
        <f ca="1">+IF(AND(ISNUMBER(OFFSET('Sanitation Data'!$D$12,0,10*ROW('Sanitation Data'!D14))),'Data Summary'!CO20="Yes"),OFFSET('Sanitation Data'!$D$12,0,10*ROW('Sanitation Data'!D14)),NA())</f>
        <v>#N/A</v>
      </c>
      <c r="AA20" s="491" t="e">
        <f ca="1">+IF(AND(ISNUMBER(OFFSET('Sanitation Data'!$E$4,0,10*ROW('Sanitation Data'!E14))),'Data Summary'!CP20="Yes"),100-OFFSET('Sanitation Data'!$E$4,0,10*ROW('Sanitation Data'!E14)),NA())</f>
        <v>#N/A</v>
      </c>
      <c r="AB20" s="491" t="e">
        <f ca="1">+IF(AND(ISNUMBER(OFFSET('Sanitation Data'!$E$6,0,10*ROW('Sanitation Data'!E14))),'Data Summary'!CQ20="Yes"),OFFSET('Sanitation Data'!$E$6,0,10*ROW('Sanitation Data'!E14)),NA())</f>
        <v>#N/A</v>
      </c>
      <c r="AC20" s="491" t="e">
        <f ca="1">+IF(AND(ISNUMBER(OFFSET('Sanitation Data'!$E$10,0,10*ROW('Sanitation Data'!E14))),'Data Summary'!CR20="Yes"),OFFSET('Sanitation Data'!$E$10,0,10*ROW('Sanitation Data'!E14)),NA())</f>
        <v>#N/A</v>
      </c>
      <c r="AD20" s="491" t="e">
        <f ca="1">+IF(AND(ISNUMBER(OFFSET('Sanitation Data'!$E$11,0,10*ROW('Sanitation Data'!E14))),'Data Summary'!CS20="Yes"),OFFSET('Sanitation Data'!$E$11,0,10*ROW('Sanitation Data'!E14)),NA())</f>
        <v>#N/A</v>
      </c>
      <c r="AE20" s="491" t="e">
        <f ca="1">+IF(AND(ISNUMBER(OFFSET('Sanitation Data'!$E$12,0,10*ROW('Sanitation Data'!E14))),'Data Summary'!CT20="Yes"),OFFSET('Sanitation Data'!$E$12,0,10*ROW('Sanitation Data'!E14)),NA())</f>
        <v>#N/A</v>
      </c>
      <c r="AF20" s="491" t="e">
        <f ca="1">+IF(AND(ISNUMBER(OFFSET('Sanitation Data'!$F$4,0,10*ROW('Sanitation Data'!F14))),'Data Summary'!CU20="Yes"),100-OFFSET('Sanitation Data'!$F$4,0,10*ROW('Sanitation Data'!F14)),NA())</f>
        <v>#N/A</v>
      </c>
      <c r="AG20" s="491" t="e">
        <f ca="1">+IF(AND(ISNUMBER(OFFSET('Sanitation Data'!$F$6,0,10*ROW('Sanitation Data'!F14))),'Data Summary'!CV20="Yes"),OFFSET('Sanitation Data'!$F$6,0,10*ROW('Sanitation Data'!F14)),NA())</f>
        <v>#N/A</v>
      </c>
      <c r="AH20" s="491" t="e">
        <f ca="1">+IF(AND(ISNUMBER(OFFSET('Sanitation Data'!$F$10,0,10*ROW('Sanitation Data'!F14))),'Data Summary'!CW20="Yes"),OFFSET('Sanitation Data'!$F$10,0,10*ROW('Sanitation Data'!F14)),NA())</f>
        <v>#N/A</v>
      </c>
      <c r="AI20" s="491" t="e">
        <f ca="1">+IF(AND(ISNUMBER(OFFSET('Sanitation Data'!$F$11,0,10*ROW('Sanitation Data'!F14))),'Data Summary'!CX20="Yes"),OFFSET('Sanitation Data'!$F$11,0,10*ROW('Sanitation Data'!F14)),NA())</f>
        <v>#N/A</v>
      </c>
      <c r="AJ20" s="491" t="e">
        <f ca="1">+IF(AND(ISNUMBER(OFFSET('Sanitation Data'!$F$12,0,10*ROW('Sanitation Data'!F14))),'Data Summary'!CY20="Yes"),OFFSET('Sanitation Data'!$F$12,0,10*ROW('Sanitation Data'!F14)),NA())</f>
        <v>#N/A</v>
      </c>
      <c r="AK20" s="491" t="e">
        <f ca="1">+IF(AND(ISNUMBER(OFFSET('Sanitation Data'!$G$4,0,10*ROW('Sanitation Data'!G14))),'Data Summary'!CZ20="Yes"),100-OFFSET('Sanitation Data'!$G$4,0,10*ROW('Sanitation Data'!G14)),NA())</f>
        <v>#N/A</v>
      </c>
      <c r="AL20" s="491" t="e">
        <f ca="1">+IF(AND(ISNUMBER(OFFSET('Sanitation Data'!$G$6,0,10*ROW('Sanitation Data'!G14))),'Data Summary'!DA20="Yes"),OFFSET('Sanitation Data'!$G$6,0,10*ROW('Sanitation Data'!G14)),NA())</f>
        <v>#N/A</v>
      </c>
      <c r="AM20" s="491" t="e">
        <f ca="1">+IF(AND(ISNUMBER(OFFSET('Sanitation Data'!$G$10,0,10*ROW('Sanitation Data'!G14))),'Data Summary'!DB20="Yes"),OFFSET('Sanitation Data'!$G$10,0,10*ROW('Sanitation Data'!G14)),NA())</f>
        <v>#N/A</v>
      </c>
      <c r="AN20" s="491" t="e">
        <f ca="1">+IF(AND(ISNUMBER(OFFSET('Sanitation Data'!$G$11,0,10*ROW('Sanitation Data'!G14))),'Data Summary'!DC20="Yes"),OFFSET('Sanitation Data'!$G$11,0,10*ROW('Sanitation Data'!G14)),NA())</f>
        <v>#N/A</v>
      </c>
      <c r="AO20" s="491" t="e">
        <f ca="1">+IF(AND(ISNUMBER(OFFSET('Sanitation Data'!$G$12,0,10*ROW('Sanitation Data'!G14))),'Data Summary'!DD20="Yes"),OFFSET('Sanitation Data'!$G$12,0,10*ROW('Sanitation Data'!G14)),NA())</f>
        <v>#N/A</v>
      </c>
      <c r="AP20" s="491" t="e">
        <f ca="1">+IF(AND(ISNUMBER(OFFSET('Sanitation Data'!$H$4,0,10*ROW('Sanitation Data'!H14))),'Data Summary'!DE20="Yes"),100-OFFSET('Sanitation Data'!$H$4,0,10*ROW('Sanitation Data'!H14)),NA())</f>
        <v>#N/A</v>
      </c>
      <c r="AQ20" s="491" t="e">
        <f ca="1">+IF(AND(ISNUMBER(OFFSET('Sanitation Data'!$H$6,0,10*ROW('Sanitation Data'!H14))),'Data Summary'!DF20="Yes"),OFFSET('Sanitation Data'!$H$6,0,10*ROW('Sanitation Data'!H14)),NA())</f>
        <v>#N/A</v>
      </c>
      <c r="AR20" s="491" t="e">
        <f ca="1">+IF(AND(ISNUMBER(OFFSET('Sanitation Data'!$H$10,0,10*ROW('Sanitation Data'!H14))),'Data Summary'!DG20="Yes"),OFFSET('Sanitation Data'!$H$10,0,10*ROW('Sanitation Data'!H14)),NA())</f>
        <v>#N/A</v>
      </c>
      <c r="AS20" s="491" t="e">
        <f ca="1">+IF(AND(ISNUMBER(OFFSET('Sanitation Data'!$H$11,0,10*ROW('Sanitation Data'!H14))),'Data Summary'!DH20="Yes"),OFFSET('Sanitation Data'!$H$11,0,10*ROW('Sanitation Data'!H14)),NA())</f>
        <v>#N/A</v>
      </c>
      <c r="AT20" s="491" t="e">
        <f ca="1">+IF(AND(ISNUMBER(OFFSET('Sanitation Data'!$H$12,0,10*ROW('Sanitation Data'!H14))),'Data Summary'!DI20="Yes"),OFFSET('Sanitation Data'!$H$12,0,10*ROW('Sanitation Data'!H14)),NA())</f>
        <v>#N/A</v>
      </c>
      <c r="AU20" s="491" t="e">
        <f ca="1">+IF(AND(ISNUMBER(OFFSET('Sanitation Data'!$I$4,0,10*ROW('Sanitation Data'!I14))),'Data Summary'!DJ20="Yes"),100-OFFSET('Sanitation Data'!$I$4,0,10*ROW('Sanitation Data'!I14)),NA())</f>
        <v>#N/A</v>
      </c>
      <c r="AV20" s="491" t="e">
        <f ca="1">+IF(AND(ISNUMBER(OFFSET('Sanitation Data'!$I$6,0,10*ROW('Sanitation Data'!I14))),'Data Summary'!DK20="Yes"),OFFSET('Sanitation Data'!$I$6,0,10*ROW('Sanitation Data'!I14)),NA())</f>
        <v>#N/A</v>
      </c>
      <c r="AW20" s="491" t="e">
        <f ca="1">+IF(AND(ISNUMBER(OFFSET('Sanitation Data'!$I$10,0,10*ROW('Sanitation Data'!I14))),'Data Summary'!DL20="Yes"),OFFSET('Sanitation Data'!$I$10,0,10*ROW('Sanitation Data'!I14)),NA())</f>
        <v>#N/A</v>
      </c>
      <c r="AX20" s="491" t="e">
        <f ca="1">+IF(AND(ISNUMBER(OFFSET('Sanitation Data'!$I$11,0,10*ROW('Sanitation Data'!I14))),'Data Summary'!DM20="Yes"),OFFSET('Sanitation Data'!$I$11,0,10*ROW('Sanitation Data'!I14)),NA())</f>
        <v>#N/A</v>
      </c>
      <c r="AY20" s="491" t="e">
        <f ca="1">+IF(AND(ISNUMBER(OFFSET('Sanitation Data'!$I$12,0,10*ROW('Sanitation Data'!I14))),'Data Summary'!DN20="Yes"),OFFSET('Sanitation Data'!$I$12,0,10*ROW('Sanitation Data'!I14)),NA())</f>
        <v>#N/A</v>
      </c>
      <c r="AZ20" s="492" t="e">
        <f ca="1">+IF(AND(ISNUMBER(OFFSET('Hygiene Data'!$D$5,0,10*ROW('Hygiene Data'!D14))),'Data Summary'!DO20="Yes"),OFFSET('Hygiene Data'!$D$5,0,10*ROW('Hygiene Data'!D14)),NA())</f>
        <v>#N/A</v>
      </c>
      <c r="BA20" s="492" t="e">
        <f ca="1">+IF(AND(ISNUMBER(OFFSET('Hygiene Data'!$D$7,0,10*ROW('Hygiene Data'!D14))),'Data Summary'!DP20="Yes"),OFFSET('Hygiene Data'!$D$7,0,10*ROW('Hygiene Data'!D14)),NA())</f>
        <v>#N/A</v>
      </c>
      <c r="BB20" s="492" t="e">
        <f ca="1">+IF(AND(ISNUMBER(OFFSET('Hygiene Data'!$D$9,0,10*ROW('Hygiene Data'!D14))),'Data Summary'!DQ20="Yes"),OFFSET('Hygiene Data'!$D$9,0,10*ROW('Hygiene Data'!D14)),NA())</f>
        <v>#N/A</v>
      </c>
      <c r="BC20" s="492" t="e">
        <f ca="1">+IF(AND(ISNUMBER(OFFSET('Hygiene Data'!$E$5,0,10*ROW('Hygiene Data'!E14))),'Data Summary'!DR20="Yes"),OFFSET('Hygiene Data'!$E$5,0,10*ROW('Hygiene Data'!E14)),NA())</f>
        <v>#N/A</v>
      </c>
      <c r="BD20" s="492" t="e">
        <f ca="1">+IF(AND(ISNUMBER(OFFSET('Hygiene Data'!$E$7,0,10*ROW('Hygiene Data'!E14))),'Data Summary'!DS20="Yes"),OFFSET('Hygiene Data'!$E$7,0,10*ROW('Hygiene Data'!E14)),NA())</f>
        <v>#N/A</v>
      </c>
      <c r="BE20" s="492" t="e">
        <f ca="1">+IF(AND(ISNUMBER(OFFSET('Hygiene Data'!$E$9,0,10*ROW('Hygiene Data'!E14))),'Data Summary'!DT20="Yes"),OFFSET('Hygiene Data'!$E$9,0,10*ROW('Hygiene Data'!E14)),NA())</f>
        <v>#N/A</v>
      </c>
      <c r="BF20" s="492" t="e">
        <f ca="1">+IF(AND(ISNUMBER(OFFSET('Hygiene Data'!$F$5,0,10*ROW('Hygiene Data'!F14))),'Data Summary'!DU20="Yes"),OFFSET('Hygiene Data'!$F$5,0,10*ROW('Hygiene Data'!F14)),NA())</f>
        <v>#N/A</v>
      </c>
      <c r="BG20" s="492" t="e">
        <f ca="1">+IF(AND(ISNUMBER(OFFSET('Hygiene Data'!$F$7,0,10*ROW('Hygiene Data'!F14))),'Data Summary'!DV20="Yes"),OFFSET('Hygiene Data'!$F$7,0,10*ROW('Hygiene Data'!F14)),NA())</f>
        <v>#N/A</v>
      </c>
      <c r="BH20" s="492" t="e">
        <f ca="1">+IF(AND(ISNUMBER(OFFSET('Hygiene Data'!$F$9,0,10*ROW('Hygiene Data'!F14))),'Data Summary'!DW20="Yes"),OFFSET('Hygiene Data'!$F$9,0,10*ROW('Hygiene Data'!F14)),NA())</f>
        <v>#N/A</v>
      </c>
      <c r="BI20" s="492" t="e">
        <f ca="1">+IF(AND(ISNUMBER(OFFSET('Hygiene Data'!$G$5,0,10*ROW('Hygiene Data'!G14))),'Data Summary'!DX20="Yes"),OFFSET('Hygiene Data'!$G$5,0,10*ROW('Hygiene Data'!G14)),NA())</f>
        <v>#N/A</v>
      </c>
      <c r="BJ20" s="492" t="e">
        <f ca="1">+IF(AND(ISNUMBER(OFFSET('Hygiene Data'!$G$7,0,10*ROW('Hygiene Data'!G14))),'Data Summary'!DY20="Yes"),OFFSET('Hygiene Data'!$G$7,0,10*ROW('Hygiene Data'!G14)),NA())</f>
        <v>#N/A</v>
      </c>
      <c r="BK20" s="492" t="e">
        <f ca="1">+IF(AND(ISNUMBER(OFFSET('Hygiene Data'!$G$9,0,10*ROW('Hygiene Data'!G14))),'Data Summary'!DZ20="Yes"),OFFSET('Hygiene Data'!$G$9,0,10*ROW('Hygiene Data'!G14)),NA())</f>
        <v>#N/A</v>
      </c>
      <c r="BL20" s="492" t="e">
        <f ca="1">+IF(AND(ISNUMBER(OFFSET('Hygiene Data'!$H$5,0,10*ROW('Hygiene Data'!H14))),'Data Summary'!EA20="Yes"),OFFSET('Hygiene Data'!$H$5,0,10*ROW('Hygiene Data'!H14)),NA())</f>
        <v>#N/A</v>
      </c>
      <c r="BM20" s="492" t="e">
        <f ca="1">+IF(AND(ISNUMBER(OFFSET('Hygiene Data'!$H$7,0,10*ROW('Hygiene Data'!H14))),'Data Summary'!EB20="Yes"),OFFSET('Hygiene Data'!$H$7,0,10*ROW('Hygiene Data'!H14)),NA())</f>
        <v>#N/A</v>
      </c>
      <c r="BN20" s="492" t="e">
        <f ca="1">+IF(AND(ISNUMBER(OFFSET('Hygiene Data'!$H$9,0,10*ROW('Hygiene Data'!H14))),'Data Summary'!EC20="Yes"),OFFSET('Hygiene Data'!$H$9,0,10*ROW('Hygiene Data'!H14)),NA())</f>
        <v>#N/A</v>
      </c>
      <c r="BO20" s="492" t="e">
        <f ca="1">+IF(AND(ISNUMBER(OFFSET('Hygiene Data'!$I$5,0,10*ROW('Hygiene Data'!I14))),'Data Summary'!ED20="Yes"),OFFSET('Hygiene Data'!$I$5,0,10*ROW('Hygiene Data'!I14)),NA())</f>
        <v>#N/A</v>
      </c>
      <c r="BP20" s="492" t="e">
        <f ca="1">+IF(AND(ISNUMBER(OFFSET('Hygiene Data'!$I$7,0,10*ROW('Hygiene Data'!I14))),'Data Summary'!EE20="Yes"),OFFSET('Hygiene Data'!$I$7,0,10*ROW('Hygiene Data'!I14)),NA())</f>
        <v>#N/A</v>
      </c>
      <c r="BQ20" s="492" t="e">
        <f ca="1">+IF(AND(ISNUMBER(OFFSET('Hygiene Data'!$I$9,0,10*ROW('Hygiene Data'!I14))),'Data Summary'!EF20="Yes"),OFFSET('Hygiene Data'!$I$9,0,10*ROW('Hygiene Data'!I14)),NA())</f>
        <v>#N/A</v>
      </c>
    </row>
    <row r="21" spans="1:69" x14ac:dyDescent="0.25">
      <c r="A21" s="488" t="e">
        <f ca="1">+RIGHT('Data Summary'!A21,LEN('Data Summary'!A21)-9)</f>
        <v>#VALUE!</v>
      </c>
      <c r="B21" s="462" t="str">
        <f ca="1">+IF(ISTEXT('Data Summary'!B21),'Data Summary'!B21,"")</f>
        <v/>
      </c>
      <c r="C21" s="489" t="e">
        <f ca="1">+VALUE('Data Summary'!C21)</f>
        <v>#VALUE!</v>
      </c>
      <c r="D21" s="490" t="e">
        <f ca="1">+IF(AND(ISNUMBER(OFFSET('Water Data'!$D$4,0,10*ROW('Water Data'!D15))),'Data Summary'!BS21="Yes"),100-OFFSET('Water Data'!$D$4,0,10*ROW('Water Data'!D15)),NA())</f>
        <v>#N/A</v>
      </c>
      <c r="E21" s="490" t="e">
        <f ca="1">+IF(AND(ISNUMBER(OFFSET('Water Data'!$D$6,0,10*ROW('Water Data'!D15))),'Data Summary'!BT21="Yes"),OFFSET('Water Data'!$D$6,0,10*ROW('Water Data'!D15)),NA())</f>
        <v>#N/A</v>
      </c>
      <c r="F21" s="490" t="e">
        <f ca="1">+IF(AND(ISNUMBER(OFFSET('Water Data'!$D$9,0,10*ROW('Water Data'!D15))),'Data Summary'!BU21="Yes"),OFFSET('Water Data'!$D$9,0,10*ROW('Water Data'!D15)),NA())</f>
        <v>#N/A</v>
      </c>
      <c r="G21" s="490" t="e">
        <f ca="1">+IF(AND(ISNUMBER(OFFSET('Water Data'!$E$4,0,10*ROW('Water Data'!E15))),'Data Summary'!BV21="Yes"),100-OFFSET('Water Data'!$E$4,0,10*ROW('Water Data'!E15)),NA())</f>
        <v>#N/A</v>
      </c>
      <c r="H21" s="490" t="e">
        <f ca="1">+IF(AND(ISNUMBER(OFFSET('Water Data'!$E$6,0,10*ROW('Water Data'!E15))),'Data Summary'!BW21="Yes"),OFFSET('Water Data'!$E$6,0,10*ROW('Water Data'!E15)),NA())</f>
        <v>#N/A</v>
      </c>
      <c r="I21" s="490" t="e">
        <f ca="1">+IF(AND(ISNUMBER(OFFSET('Water Data'!$E$9,0,10*ROW('Water Data'!E15))),'Data Summary'!BX21="Yes"),OFFSET('Water Data'!$E$9,0,10*ROW('Water Data'!E15)),NA())</f>
        <v>#N/A</v>
      </c>
      <c r="J21" s="490" t="e">
        <f ca="1">+IF(AND(ISNUMBER(OFFSET('Water Data'!$F$4,0,10*ROW('Water Data'!F15))),'Data Summary'!BY21="Yes"),100-OFFSET('Water Data'!$F$4,0,10*ROW('Water Data'!F15)),NA())</f>
        <v>#N/A</v>
      </c>
      <c r="K21" s="490" t="e">
        <f ca="1">+IF(AND(ISNUMBER(OFFSET('Water Data'!$F$6,0,10*ROW('Water Data'!F15))),'Data Summary'!BZ21="Yes"),OFFSET('Water Data'!$F$6,0,10*ROW('Water Data'!F15)),NA())</f>
        <v>#N/A</v>
      </c>
      <c r="L21" s="490" t="e">
        <f ca="1">+IF(AND(ISNUMBER(OFFSET('Water Data'!$F$9,0,10*ROW('Water Data'!F15))),'Data Summary'!CA21="Yes"),OFFSET('Water Data'!$F$9,0,10*ROW('Water Data'!F15)),NA())</f>
        <v>#N/A</v>
      </c>
      <c r="M21" s="490" t="e">
        <f ca="1">+IF(AND(ISNUMBER(OFFSET('Water Data'!$G$4,0,10*ROW('Water Data'!G15))),'Data Summary'!CB21="Yes"),100-OFFSET('Water Data'!$G$4,0,10*ROW('Water Data'!G15)),NA())</f>
        <v>#N/A</v>
      </c>
      <c r="N21" s="490" t="e">
        <f ca="1">+IF(AND(ISNUMBER(OFFSET('Water Data'!$G$6,0,10*ROW('Water Data'!G15))),'Data Summary'!CC21="Yes"),OFFSET('Water Data'!$G$6,0,10*ROW('Water Data'!G15)),NA())</f>
        <v>#N/A</v>
      </c>
      <c r="O21" s="490" t="e">
        <f ca="1">+IF(AND(ISNUMBER(OFFSET('Water Data'!$G$9,0,10*ROW('Water Data'!G15))),'Data Summary'!CD21="Yes"),OFFSET('Water Data'!$G$9,0,10*ROW('Water Data'!G15)),NA())</f>
        <v>#N/A</v>
      </c>
      <c r="P21" s="490" t="e">
        <f ca="1">+IF(AND(ISNUMBER(OFFSET('Water Data'!$H$4,0,10*ROW('Water Data'!H15))),'Data Summary'!CE21="Yes"),100-OFFSET('Water Data'!$H$4,0,10*ROW('Water Data'!H15)),NA())</f>
        <v>#N/A</v>
      </c>
      <c r="Q21" s="490" t="e">
        <f ca="1">+IF(AND(ISNUMBER(OFFSET('Water Data'!$H$6,0,10*ROW('Water Data'!H15))),'Data Summary'!CF21="Yes"),OFFSET('Water Data'!$H$6,0,10*ROW('Water Data'!H15)),NA())</f>
        <v>#N/A</v>
      </c>
      <c r="R21" s="490" t="e">
        <f ca="1">+IF(AND(ISNUMBER(OFFSET('Water Data'!$H$9,0,10*ROW('Water Data'!H15))),'Data Summary'!CG21="Yes"),OFFSET('Water Data'!$H$9,0,10*ROW('Water Data'!H15)),NA())</f>
        <v>#N/A</v>
      </c>
      <c r="S21" s="490" t="e">
        <f ca="1">+IF(AND(ISNUMBER(OFFSET('Water Data'!$I$4,0,10*ROW('Water Data'!I15))),'Data Summary'!CH21="Yes"),100-OFFSET('Water Data'!$I$4,0,10*ROW('Water Data'!I15)),NA())</f>
        <v>#N/A</v>
      </c>
      <c r="T21" s="490" t="e">
        <f ca="1">+IF(AND(ISNUMBER(OFFSET('Water Data'!$I$6,0,10*ROW('Water Data'!I15))),'Data Summary'!CI21="Yes"),OFFSET('Water Data'!$I$6,0,10*ROW('Water Data'!I15)),NA())</f>
        <v>#N/A</v>
      </c>
      <c r="U21" s="490" t="e">
        <f ca="1">+IF(AND(ISNUMBER(OFFSET('Water Data'!$I$9,0,10*ROW('Water Data'!I15))),'Data Summary'!CJ21="Yes"),OFFSET('Water Data'!$I$9,0,10*ROW('Water Data'!I15)),NA())</f>
        <v>#N/A</v>
      </c>
      <c r="V21" s="491" t="e">
        <f ca="1">+IF(AND(ISNUMBER(OFFSET('Sanitation Data'!$D$4,0,10*ROW('Sanitation Data'!D15))),'Data Summary'!CK21="Yes"),100-OFFSET('Sanitation Data'!$D$4,0,10*ROW('Sanitation Data'!D15)),NA())</f>
        <v>#N/A</v>
      </c>
      <c r="W21" s="491" t="e">
        <f ca="1">+IF(AND(ISNUMBER(OFFSET('Sanitation Data'!$D$6,0,10*ROW('Sanitation Data'!D15))),'Data Summary'!CL21="Yes"),OFFSET('Sanitation Data'!$D$6,0,10*ROW('Sanitation Data'!D15)),NA())</f>
        <v>#N/A</v>
      </c>
      <c r="X21" s="491" t="e">
        <f ca="1">+IF(AND(ISNUMBER(OFFSET('Sanitation Data'!$D$10,0,10*ROW('Sanitation Data'!D15))),'Data Summary'!CM21="Yes"),OFFSET('Sanitation Data'!$D$10,0,10*ROW('Sanitation Data'!D15)),NA())</f>
        <v>#N/A</v>
      </c>
      <c r="Y21" s="491" t="e">
        <f ca="1">+IF(AND(ISNUMBER(OFFSET('Sanitation Data'!$D$11,0,10*ROW('Sanitation Data'!D15))),'Data Summary'!CN21="Yes"),OFFSET('Sanitation Data'!$D$11,0,10*ROW('Sanitation Data'!D15)),NA())</f>
        <v>#N/A</v>
      </c>
      <c r="Z21" s="491" t="e">
        <f ca="1">+IF(AND(ISNUMBER(OFFSET('Sanitation Data'!$D$12,0,10*ROW('Sanitation Data'!D15))),'Data Summary'!CO21="Yes"),OFFSET('Sanitation Data'!$D$12,0,10*ROW('Sanitation Data'!D15)),NA())</f>
        <v>#N/A</v>
      </c>
      <c r="AA21" s="491" t="e">
        <f ca="1">+IF(AND(ISNUMBER(OFFSET('Sanitation Data'!$E$4,0,10*ROW('Sanitation Data'!E15))),'Data Summary'!CP21="Yes"),100-OFFSET('Sanitation Data'!$E$4,0,10*ROW('Sanitation Data'!E15)),NA())</f>
        <v>#N/A</v>
      </c>
      <c r="AB21" s="491" t="e">
        <f ca="1">+IF(AND(ISNUMBER(OFFSET('Sanitation Data'!$E$6,0,10*ROW('Sanitation Data'!E15))),'Data Summary'!CQ21="Yes"),OFFSET('Sanitation Data'!$E$6,0,10*ROW('Sanitation Data'!E15)),NA())</f>
        <v>#N/A</v>
      </c>
      <c r="AC21" s="491" t="e">
        <f ca="1">+IF(AND(ISNUMBER(OFFSET('Sanitation Data'!$E$10,0,10*ROW('Sanitation Data'!E15))),'Data Summary'!CR21="Yes"),OFFSET('Sanitation Data'!$E$10,0,10*ROW('Sanitation Data'!E15)),NA())</f>
        <v>#N/A</v>
      </c>
      <c r="AD21" s="491" t="e">
        <f ca="1">+IF(AND(ISNUMBER(OFFSET('Sanitation Data'!$E$11,0,10*ROW('Sanitation Data'!E15))),'Data Summary'!CS21="Yes"),OFFSET('Sanitation Data'!$E$11,0,10*ROW('Sanitation Data'!E15)),NA())</f>
        <v>#N/A</v>
      </c>
      <c r="AE21" s="491" t="e">
        <f ca="1">+IF(AND(ISNUMBER(OFFSET('Sanitation Data'!$E$12,0,10*ROW('Sanitation Data'!E15))),'Data Summary'!CT21="Yes"),OFFSET('Sanitation Data'!$E$12,0,10*ROW('Sanitation Data'!E15)),NA())</f>
        <v>#N/A</v>
      </c>
      <c r="AF21" s="491" t="e">
        <f ca="1">+IF(AND(ISNUMBER(OFFSET('Sanitation Data'!$F$4,0,10*ROW('Sanitation Data'!F15))),'Data Summary'!CU21="Yes"),100-OFFSET('Sanitation Data'!$F$4,0,10*ROW('Sanitation Data'!F15)),NA())</f>
        <v>#N/A</v>
      </c>
      <c r="AG21" s="491" t="e">
        <f ca="1">+IF(AND(ISNUMBER(OFFSET('Sanitation Data'!$F$6,0,10*ROW('Sanitation Data'!F15))),'Data Summary'!CV21="Yes"),OFFSET('Sanitation Data'!$F$6,0,10*ROW('Sanitation Data'!F15)),NA())</f>
        <v>#N/A</v>
      </c>
      <c r="AH21" s="491" t="e">
        <f ca="1">+IF(AND(ISNUMBER(OFFSET('Sanitation Data'!$F$10,0,10*ROW('Sanitation Data'!F15))),'Data Summary'!CW21="Yes"),OFFSET('Sanitation Data'!$F$10,0,10*ROW('Sanitation Data'!F15)),NA())</f>
        <v>#N/A</v>
      </c>
      <c r="AI21" s="491" t="e">
        <f ca="1">+IF(AND(ISNUMBER(OFFSET('Sanitation Data'!$F$11,0,10*ROW('Sanitation Data'!F15))),'Data Summary'!CX21="Yes"),OFFSET('Sanitation Data'!$F$11,0,10*ROW('Sanitation Data'!F15)),NA())</f>
        <v>#N/A</v>
      </c>
      <c r="AJ21" s="491" t="e">
        <f ca="1">+IF(AND(ISNUMBER(OFFSET('Sanitation Data'!$F$12,0,10*ROW('Sanitation Data'!F15))),'Data Summary'!CY21="Yes"),OFFSET('Sanitation Data'!$F$12,0,10*ROW('Sanitation Data'!F15)),NA())</f>
        <v>#N/A</v>
      </c>
      <c r="AK21" s="491" t="e">
        <f ca="1">+IF(AND(ISNUMBER(OFFSET('Sanitation Data'!$G$4,0,10*ROW('Sanitation Data'!G15))),'Data Summary'!CZ21="Yes"),100-OFFSET('Sanitation Data'!$G$4,0,10*ROW('Sanitation Data'!G15)),NA())</f>
        <v>#N/A</v>
      </c>
      <c r="AL21" s="491" t="e">
        <f ca="1">+IF(AND(ISNUMBER(OFFSET('Sanitation Data'!$G$6,0,10*ROW('Sanitation Data'!G15))),'Data Summary'!DA21="Yes"),OFFSET('Sanitation Data'!$G$6,0,10*ROW('Sanitation Data'!G15)),NA())</f>
        <v>#N/A</v>
      </c>
      <c r="AM21" s="491" t="e">
        <f ca="1">+IF(AND(ISNUMBER(OFFSET('Sanitation Data'!$G$10,0,10*ROW('Sanitation Data'!G15))),'Data Summary'!DB21="Yes"),OFFSET('Sanitation Data'!$G$10,0,10*ROW('Sanitation Data'!G15)),NA())</f>
        <v>#N/A</v>
      </c>
      <c r="AN21" s="491" t="e">
        <f ca="1">+IF(AND(ISNUMBER(OFFSET('Sanitation Data'!$G$11,0,10*ROW('Sanitation Data'!G15))),'Data Summary'!DC21="Yes"),OFFSET('Sanitation Data'!$G$11,0,10*ROW('Sanitation Data'!G15)),NA())</f>
        <v>#N/A</v>
      </c>
      <c r="AO21" s="491" t="e">
        <f ca="1">+IF(AND(ISNUMBER(OFFSET('Sanitation Data'!$G$12,0,10*ROW('Sanitation Data'!G15))),'Data Summary'!DD21="Yes"),OFFSET('Sanitation Data'!$G$12,0,10*ROW('Sanitation Data'!G15)),NA())</f>
        <v>#N/A</v>
      </c>
      <c r="AP21" s="491" t="e">
        <f ca="1">+IF(AND(ISNUMBER(OFFSET('Sanitation Data'!$H$4,0,10*ROW('Sanitation Data'!H15))),'Data Summary'!DE21="Yes"),100-OFFSET('Sanitation Data'!$H$4,0,10*ROW('Sanitation Data'!H15)),NA())</f>
        <v>#N/A</v>
      </c>
      <c r="AQ21" s="491" t="e">
        <f ca="1">+IF(AND(ISNUMBER(OFFSET('Sanitation Data'!$H$6,0,10*ROW('Sanitation Data'!H15))),'Data Summary'!DF21="Yes"),OFFSET('Sanitation Data'!$H$6,0,10*ROW('Sanitation Data'!H15)),NA())</f>
        <v>#N/A</v>
      </c>
      <c r="AR21" s="491" t="e">
        <f ca="1">+IF(AND(ISNUMBER(OFFSET('Sanitation Data'!$H$10,0,10*ROW('Sanitation Data'!H15))),'Data Summary'!DG21="Yes"),OFFSET('Sanitation Data'!$H$10,0,10*ROW('Sanitation Data'!H15)),NA())</f>
        <v>#N/A</v>
      </c>
      <c r="AS21" s="491" t="e">
        <f ca="1">+IF(AND(ISNUMBER(OFFSET('Sanitation Data'!$H$11,0,10*ROW('Sanitation Data'!H15))),'Data Summary'!DH21="Yes"),OFFSET('Sanitation Data'!$H$11,0,10*ROW('Sanitation Data'!H15)),NA())</f>
        <v>#N/A</v>
      </c>
      <c r="AT21" s="491" t="e">
        <f ca="1">+IF(AND(ISNUMBER(OFFSET('Sanitation Data'!$H$12,0,10*ROW('Sanitation Data'!H15))),'Data Summary'!DI21="Yes"),OFFSET('Sanitation Data'!$H$12,0,10*ROW('Sanitation Data'!H15)),NA())</f>
        <v>#N/A</v>
      </c>
      <c r="AU21" s="491" t="e">
        <f ca="1">+IF(AND(ISNUMBER(OFFSET('Sanitation Data'!$I$4,0,10*ROW('Sanitation Data'!I15))),'Data Summary'!DJ21="Yes"),100-OFFSET('Sanitation Data'!$I$4,0,10*ROW('Sanitation Data'!I15)),NA())</f>
        <v>#N/A</v>
      </c>
      <c r="AV21" s="491" t="e">
        <f ca="1">+IF(AND(ISNUMBER(OFFSET('Sanitation Data'!$I$6,0,10*ROW('Sanitation Data'!I15))),'Data Summary'!DK21="Yes"),OFFSET('Sanitation Data'!$I$6,0,10*ROW('Sanitation Data'!I15)),NA())</f>
        <v>#N/A</v>
      </c>
      <c r="AW21" s="491" t="e">
        <f ca="1">+IF(AND(ISNUMBER(OFFSET('Sanitation Data'!$I$10,0,10*ROW('Sanitation Data'!I15))),'Data Summary'!DL21="Yes"),OFFSET('Sanitation Data'!$I$10,0,10*ROW('Sanitation Data'!I15)),NA())</f>
        <v>#N/A</v>
      </c>
      <c r="AX21" s="491" t="e">
        <f ca="1">+IF(AND(ISNUMBER(OFFSET('Sanitation Data'!$I$11,0,10*ROW('Sanitation Data'!I15))),'Data Summary'!DM21="Yes"),OFFSET('Sanitation Data'!$I$11,0,10*ROW('Sanitation Data'!I15)),NA())</f>
        <v>#N/A</v>
      </c>
      <c r="AY21" s="491" t="e">
        <f ca="1">+IF(AND(ISNUMBER(OFFSET('Sanitation Data'!$I$12,0,10*ROW('Sanitation Data'!I15))),'Data Summary'!DN21="Yes"),OFFSET('Sanitation Data'!$I$12,0,10*ROW('Sanitation Data'!I15)),NA())</f>
        <v>#N/A</v>
      </c>
      <c r="AZ21" s="492" t="e">
        <f ca="1">+IF(AND(ISNUMBER(OFFSET('Hygiene Data'!$D$5,0,10*ROW('Hygiene Data'!D15))),'Data Summary'!DO21="Yes"),OFFSET('Hygiene Data'!$D$5,0,10*ROW('Hygiene Data'!D15)),NA())</f>
        <v>#N/A</v>
      </c>
      <c r="BA21" s="492" t="e">
        <f ca="1">+IF(AND(ISNUMBER(OFFSET('Hygiene Data'!$D$7,0,10*ROW('Hygiene Data'!D15))),'Data Summary'!DP21="Yes"),OFFSET('Hygiene Data'!$D$7,0,10*ROW('Hygiene Data'!D15)),NA())</f>
        <v>#N/A</v>
      </c>
      <c r="BB21" s="492" t="e">
        <f ca="1">+IF(AND(ISNUMBER(OFFSET('Hygiene Data'!$D$9,0,10*ROW('Hygiene Data'!D15))),'Data Summary'!DQ21="Yes"),OFFSET('Hygiene Data'!$D$9,0,10*ROW('Hygiene Data'!D15)),NA())</f>
        <v>#N/A</v>
      </c>
      <c r="BC21" s="492" t="e">
        <f ca="1">+IF(AND(ISNUMBER(OFFSET('Hygiene Data'!$E$5,0,10*ROW('Hygiene Data'!E15))),'Data Summary'!DR21="Yes"),OFFSET('Hygiene Data'!$E$5,0,10*ROW('Hygiene Data'!E15)),NA())</f>
        <v>#N/A</v>
      </c>
      <c r="BD21" s="492" t="e">
        <f ca="1">+IF(AND(ISNUMBER(OFFSET('Hygiene Data'!$E$7,0,10*ROW('Hygiene Data'!E15))),'Data Summary'!DS21="Yes"),OFFSET('Hygiene Data'!$E$7,0,10*ROW('Hygiene Data'!E15)),NA())</f>
        <v>#N/A</v>
      </c>
      <c r="BE21" s="492" t="e">
        <f ca="1">+IF(AND(ISNUMBER(OFFSET('Hygiene Data'!$E$9,0,10*ROW('Hygiene Data'!E15))),'Data Summary'!DT21="Yes"),OFFSET('Hygiene Data'!$E$9,0,10*ROW('Hygiene Data'!E15)),NA())</f>
        <v>#N/A</v>
      </c>
      <c r="BF21" s="492" t="e">
        <f ca="1">+IF(AND(ISNUMBER(OFFSET('Hygiene Data'!$F$5,0,10*ROW('Hygiene Data'!F15))),'Data Summary'!DU21="Yes"),OFFSET('Hygiene Data'!$F$5,0,10*ROW('Hygiene Data'!F15)),NA())</f>
        <v>#N/A</v>
      </c>
      <c r="BG21" s="492" t="e">
        <f ca="1">+IF(AND(ISNUMBER(OFFSET('Hygiene Data'!$F$7,0,10*ROW('Hygiene Data'!F15))),'Data Summary'!DV21="Yes"),OFFSET('Hygiene Data'!$F$7,0,10*ROW('Hygiene Data'!F15)),NA())</f>
        <v>#N/A</v>
      </c>
      <c r="BH21" s="492" t="e">
        <f ca="1">+IF(AND(ISNUMBER(OFFSET('Hygiene Data'!$F$9,0,10*ROW('Hygiene Data'!F15))),'Data Summary'!DW21="Yes"),OFFSET('Hygiene Data'!$F$9,0,10*ROW('Hygiene Data'!F15)),NA())</f>
        <v>#N/A</v>
      </c>
      <c r="BI21" s="492" t="e">
        <f ca="1">+IF(AND(ISNUMBER(OFFSET('Hygiene Data'!$G$5,0,10*ROW('Hygiene Data'!G15))),'Data Summary'!DX21="Yes"),OFFSET('Hygiene Data'!$G$5,0,10*ROW('Hygiene Data'!G15)),NA())</f>
        <v>#N/A</v>
      </c>
      <c r="BJ21" s="492" t="e">
        <f ca="1">+IF(AND(ISNUMBER(OFFSET('Hygiene Data'!$G$7,0,10*ROW('Hygiene Data'!G15))),'Data Summary'!DY21="Yes"),OFFSET('Hygiene Data'!$G$7,0,10*ROW('Hygiene Data'!G15)),NA())</f>
        <v>#N/A</v>
      </c>
      <c r="BK21" s="492" t="e">
        <f ca="1">+IF(AND(ISNUMBER(OFFSET('Hygiene Data'!$G$9,0,10*ROW('Hygiene Data'!G15))),'Data Summary'!DZ21="Yes"),OFFSET('Hygiene Data'!$G$9,0,10*ROW('Hygiene Data'!G15)),NA())</f>
        <v>#N/A</v>
      </c>
      <c r="BL21" s="492" t="e">
        <f ca="1">+IF(AND(ISNUMBER(OFFSET('Hygiene Data'!$H$5,0,10*ROW('Hygiene Data'!H15))),'Data Summary'!EA21="Yes"),OFFSET('Hygiene Data'!$H$5,0,10*ROW('Hygiene Data'!H15)),NA())</f>
        <v>#N/A</v>
      </c>
      <c r="BM21" s="492" t="e">
        <f ca="1">+IF(AND(ISNUMBER(OFFSET('Hygiene Data'!$H$7,0,10*ROW('Hygiene Data'!H15))),'Data Summary'!EB21="Yes"),OFFSET('Hygiene Data'!$H$7,0,10*ROW('Hygiene Data'!H15)),NA())</f>
        <v>#N/A</v>
      </c>
      <c r="BN21" s="492" t="e">
        <f ca="1">+IF(AND(ISNUMBER(OFFSET('Hygiene Data'!$H$9,0,10*ROW('Hygiene Data'!H15))),'Data Summary'!EC21="Yes"),OFFSET('Hygiene Data'!$H$9,0,10*ROW('Hygiene Data'!H15)),NA())</f>
        <v>#N/A</v>
      </c>
      <c r="BO21" s="492" t="e">
        <f ca="1">+IF(AND(ISNUMBER(OFFSET('Hygiene Data'!$I$5,0,10*ROW('Hygiene Data'!I15))),'Data Summary'!ED21="Yes"),OFFSET('Hygiene Data'!$I$5,0,10*ROW('Hygiene Data'!I15)),NA())</f>
        <v>#N/A</v>
      </c>
      <c r="BP21" s="492" t="e">
        <f ca="1">+IF(AND(ISNUMBER(OFFSET('Hygiene Data'!$I$7,0,10*ROW('Hygiene Data'!I15))),'Data Summary'!EE21="Yes"),OFFSET('Hygiene Data'!$I$7,0,10*ROW('Hygiene Data'!I15)),NA())</f>
        <v>#N/A</v>
      </c>
      <c r="BQ21" s="492" t="e">
        <f ca="1">+IF(AND(ISNUMBER(OFFSET('Hygiene Data'!$I$9,0,10*ROW('Hygiene Data'!I15))),'Data Summary'!EF21="Yes"),OFFSET('Hygiene Data'!$I$9,0,10*ROW('Hygiene Data'!I15)),NA())</f>
        <v>#N/A</v>
      </c>
    </row>
    <row r="22" spans="1:69" x14ac:dyDescent="0.25">
      <c r="A22" s="488" t="e">
        <f ca="1">+RIGHT('Data Summary'!A22,LEN('Data Summary'!A22)-9)</f>
        <v>#VALUE!</v>
      </c>
      <c r="B22" s="462" t="str">
        <f ca="1">+IF(ISTEXT('Data Summary'!B22),'Data Summary'!B22,"")</f>
        <v/>
      </c>
      <c r="C22" s="489" t="e">
        <f ca="1">+VALUE('Data Summary'!C22)</f>
        <v>#VALUE!</v>
      </c>
      <c r="D22" s="490" t="e">
        <f ca="1">+IF(AND(ISNUMBER(OFFSET('Water Data'!$D$4,0,10*ROW('Water Data'!D16))),'Data Summary'!BS22="Yes"),100-OFFSET('Water Data'!$D$4,0,10*ROW('Water Data'!D16)),NA())</f>
        <v>#N/A</v>
      </c>
      <c r="E22" s="490" t="e">
        <f ca="1">+IF(AND(ISNUMBER(OFFSET('Water Data'!$D$6,0,10*ROW('Water Data'!D16))),'Data Summary'!BT22="Yes"),OFFSET('Water Data'!$D$6,0,10*ROW('Water Data'!D16)),NA())</f>
        <v>#N/A</v>
      </c>
      <c r="F22" s="490" t="e">
        <f ca="1">+IF(AND(ISNUMBER(OFFSET('Water Data'!$D$9,0,10*ROW('Water Data'!D16))),'Data Summary'!BU22="Yes"),OFFSET('Water Data'!$D$9,0,10*ROW('Water Data'!D16)),NA())</f>
        <v>#N/A</v>
      </c>
      <c r="G22" s="490" t="e">
        <f ca="1">+IF(AND(ISNUMBER(OFFSET('Water Data'!$E$4,0,10*ROW('Water Data'!E16))),'Data Summary'!BV22="Yes"),100-OFFSET('Water Data'!$E$4,0,10*ROW('Water Data'!E16)),NA())</f>
        <v>#N/A</v>
      </c>
      <c r="H22" s="490" t="e">
        <f ca="1">+IF(AND(ISNUMBER(OFFSET('Water Data'!$E$6,0,10*ROW('Water Data'!E16))),'Data Summary'!BW22="Yes"),OFFSET('Water Data'!$E$6,0,10*ROW('Water Data'!E16)),NA())</f>
        <v>#N/A</v>
      </c>
      <c r="I22" s="490" t="e">
        <f ca="1">+IF(AND(ISNUMBER(OFFSET('Water Data'!$E$9,0,10*ROW('Water Data'!E16))),'Data Summary'!BX22="Yes"),OFFSET('Water Data'!$E$9,0,10*ROW('Water Data'!E16)),NA())</f>
        <v>#N/A</v>
      </c>
      <c r="J22" s="490" t="e">
        <f ca="1">+IF(AND(ISNUMBER(OFFSET('Water Data'!$F$4,0,10*ROW('Water Data'!F16))),'Data Summary'!BY22="Yes"),100-OFFSET('Water Data'!$F$4,0,10*ROW('Water Data'!F16)),NA())</f>
        <v>#N/A</v>
      </c>
      <c r="K22" s="490" t="e">
        <f ca="1">+IF(AND(ISNUMBER(OFFSET('Water Data'!$F$6,0,10*ROW('Water Data'!F16))),'Data Summary'!BZ22="Yes"),OFFSET('Water Data'!$F$6,0,10*ROW('Water Data'!F16)),NA())</f>
        <v>#N/A</v>
      </c>
      <c r="L22" s="490" t="e">
        <f ca="1">+IF(AND(ISNUMBER(OFFSET('Water Data'!$F$9,0,10*ROW('Water Data'!F16))),'Data Summary'!CA22="Yes"),OFFSET('Water Data'!$F$9,0,10*ROW('Water Data'!F16)),NA())</f>
        <v>#N/A</v>
      </c>
      <c r="M22" s="490" t="e">
        <f ca="1">+IF(AND(ISNUMBER(OFFSET('Water Data'!$G$4,0,10*ROW('Water Data'!G16))),'Data Summary'!CB22="Yes"),100-OFFSET('Water Data'!$G$4,0,10*ROW('Water Data'!G16)),NA())</f>
        <v>#N/A</v>
      </c>
      <c r="N22" s="490" t="e">
        <f ca="1">+IF(AND(ISNUMBER(OFFSET('Water Data'!$G$6,0,10*ROW('Water Data'!G16))),'Data Summary'!CC22="Yes"),OFFSET('Water Data'!$G$6,0,10*ROW('Water Data'!G16)),NA())</f>
        <v>#N/A</v>
      </c>
      <c r="O22" s="490" t="e">
        <f ca="1">+IF(AND(ISNUMBER(OFFSET('Water Data'!$G$9,0,10*ROW('Water Data'!G16))),'Data Summary'!CD22="Yes"),OFFSET('Water Data'!$G$9,0,10*ROW('Water Data'!G16)),NA())</f>
        <v>#N/A</v>
      </c>
      <c r="P22" s="490" t="e">
        <f ca="1">+IF(AND(ISNUMBER(OFFSET('Water Data'!$H$4,0,10*ROW('Water Data'!H16))),'Data Summary'!CE22="Yes"),100-OFFSET('Water Data'!$H$4,0,10*ROW('Water Data'!H16)),NA())</f>
        <v>#N/A</v>
      </c>
      <c r="Q22" s="490" t="e">
        <f ca="1">+IF(AND(ISNUMBER(OFFSET('Water Data'!$H$6,0,10*ROW('Water Data'!H16))),'Data Summary'!CF22="Yes"),OFFSET('Water Data'!$H$6,0,10*ROW('Water Data'!H16)),NA())</f>
        <v>#N/A</v>
      </c>
      <c r="R22" s="490" t="e">
        <f ca="1">+IF(AND(ISNUMBER(OFFSET('Water Data'!$H$9,0,10*ROW('Water Data'!H16))),'Data Summary'!CG22="Yes"),OFFSET('Water Data'!$H$9,0,10*ROW('Water Data'!H16)),NA())</f>
        <v>#N/A</v>
      </c>
      <c r="S22" s="490" t="e">
        <f ca="1">+IF(AND(ISNUMBER(OFFSET('Water Data'!$I$4,0,10*ROW('Water Data'!I16))),'Data Summary'!CH22="Yes"),100-OFFSET('Water Data'!$I$4,0,10*ROW('Water Data'!I16)),NA())</f>
        <v>#N/A</v>
      </c>
      <c r="T22" s="490" t="e">
        <f ca="1">+IF(AND(ISNUMBER(OFFSET('Water Data'!$I$6,0,10*ROW('Water Data'!I16))),'Data Summary'!CI22="Yes"),OFFSET('Water Data'!$I$6,0,10*ROW('Water Data'!I16)),NA())</f>
        <v>#N/A</v>
      </c>
      <c r="U22" s="490" t="e">
        <f ca="1">+IF(AND(ISNUMBER(OFFSET('Water Data'!$I$9,0,10*ROW('Water Data'!I16))),'Data Summary'!CJ22="Yes"),OFFSET('Water Data'!$I$9,0,10*ROW('Water Data'!I16)),NA())</f>
        <v>#N/A</v>
      </c>
      <c r="V22" s="491" t="e">
        <f ca="1">+IF(AND(ISNUMBER(OFFSET('Sanitation Data'!$D$4,0,10*ROW('Sanitation Data'!D16))),'Data Summary'!CK22="Yes"),100-OFFSET('Sanitation Data'!$D$4,0,10*ROW('Sanitation Data'!D16)),NA())</f>
        <v>#N/A</v>
      </c>
      <c r="W22" s="491" t="e">
        <f ca="1">+IF(AND(ISNUMBER(OFFSET('Sanitation Data'!$D$6,0,10*ROW('Sanitation Data'!D16))),'Data Summary'!CL22="Yes"),OFFSET('Sanitation Data'!$D$6,0,10*ROW('Sanitation Data'!D16)),NA())</f>
        <v>#N/A</v>
      </c>
      <c r="X22" s="491" t="e">
        <f ca="1">+IF(AND(ISNUMBER(OFFSET('Sanitation Data'!$D$10,0,10*ROW('Sanitation Data'!D16))),'Data Summary'!CM22="Yes"),OFFSET('Sanitation Data'!$D$10,0,10*ROW('Sanitation Data'!D16)),NA())</f>
        <v>#N/A</v>
      </c>
      <c r="Y22" s="491" t="e">
        <f ca="1">+IF(AND(ISNUMBER(OFFSET('Sanitation Data'!$D$11,0,10*ROW('Sanitation Data'!D16))),'Data Summary'!CN22="Yes"),OFFSET('Sanitation Data'!$D$11,0,10*ROW('Sanitation Data'!D16)),NA())</f>
        <v>#N/A</v>
      </c>
      <c r="Z22" s="491" t="e">
        <f ca="1">+IF(AND(ISNUMBER(OFFSET('Sanitation Data'!$D$12,0,10*ROW('Sanitation Data'!D16))),'Data Summary'!CO22="Yes"),OFFSET('Sanitation Data'!$D$12,0,10*ROW('Sanitation Data'!D16)),NA())</f>
        <v>#N/A</v>
      </c>
      <c r="AA22" s="491" t="e">
        <f ca="1">+IF(AND(ISNUMBER(OFFSET('Sanitation Data'!$E$4,0,10*ROW('Sanitation Data'!E16))),'Data Summary'!CP22="Yes"),100-OFFSET('Sanitation Data'!$E$4,0,10*ROW('Sanitation Data'!E16)),NA())</f>
        <v>#N/A</v>
      </c>
      <c r="AB22" s="491" t="e">
        <f ca="1">+IF(AND(ISNUMBER(OFFSET('Sanitation Data'!$E$6,0,10*ROW('Sanitation Data'!E16))),'Data Summary'!CQ22="Yes"),OFFSET('Sanitation Data'!$E$6,0,10*ROW('Sanitation Data'!E16)),NA())</f>
        <v>#N/A</v>
      </c>
      <c r="AC22" s="491" t="e">
        <f ca="1">+IF(AND(ISNUMBER(OFFSET('Sanitation Data'!$E$10,0,10*ROW('Sanitation Data'!E16))),'Data Summary'!CR22="Yes"),OFFSET('Sanitation Data'!$E$10,0,10*ROW('Sanitation Data'!E16)),NA())</f>
        <v>#N/A</v>
      </c>
      <c r="AD22" s="491" t="e">
        <f ca="1">+IF(AND(ISNUMBER(OFFSET('Sanitation Data'!$E$11,0,10*ROW('Sanitation Data'!E16))),'Data Summary'!CS22="Yes"),OFFSET('Sanitation Data'!$E$11,0,10*ROW('Sanitation Data'!E16)),NA())</f>
        <v>#N/A</v>
      </c>
      <c r="AE22" s="491" t="e">
        <f ca="1">+IF(AND(ISNUMBER(OFFSET('Sanitation Data'!$E$12,0,10*ROW('Sanitation Data'!E16))),'Data Summary'!CT22="Yes"),OFFSET('Sanitation Data'!$E$12,0,10*ROW('Sanitation Data'!E16)),NA())</f>
        <v>#N/A</v>
      </c>
      <c r="AF22" s="491" t="e">
        <f ca="1">+IF(AND(ISNUMBER(OFFSET('Sanitation Data'!$F$4,0,10*ROW('Sanitation Data'!F16))),'Data Summary'!CU22="Yes"),100-OFFSET('Sanitation Data'!$F$4,0,10*ROW('Sanitation Data'!F16)),NA())</f>
        <v>#N/A</v>
      </c>
      <c r="AG22" s="491" t="e">
        <f ca="1">+IF(AND(ISNUMBER(OFFSET('Sanitation Data'!$F$6,0,10*ROW('Sanitation Data'!F16))),'Data Summary'!CV22="Yes"),OFFSET('Sanitation Data'!$F$6,0,10*ROW('Sanitation Data'!F16)),NA())</f>
        <v>#N/A</v>
      </c>
      <c r="AH22" s="491" t="e">
        <f ca="1">+IF(AND(ISNUMBER(OFFSET('Sanitation Data'!$F$10,0,10*ROW('Sanitation Data'!F16))),'Data Summary'!CW22="Yes"),OFFSET('Sanitation Data'!$F$10,0,10*ROW('Sanitation Data'!F16)),NA())</f>
        <v>#N/A</v>
      </c>
      <c r="AI22" s="491" t="e">
        <f ca="1">+IF(AND(ISNUMBER(OFFSET('Sanitation Data'!$F$11,0,10*ROW('Sanitation Data'!F16))),'Data Summary'!CX22="Yes"),OFFSET('Sanitation Data'!$F$11,0,10*ROW('Sanitation Data'!F16)),NA())</f>
        <v>#N/A</v>
      </c>
      <c r="AJ22" s="491" t="e">
        <f ca="1">+IF(AND(ISNUMBER(OFFSET('Sanitation Data'!$F$12,0,10*ROW('Sanitation Data'!F16))),'Data Summary'!CY22="Yes"),OFFSET('Sanitation Data'!$F$12,0,10*ROW('Sanitation Data'!F16)),NA())</f>
        <v>#N/A</v>
      </c>
      <c r="AK22" s="491" t="e">
        <f ca="1">+IF(AND(ISNUMBER(OFFSET('Sanitation Data'!$G$4,0,10*ROW('Sanitation Data'!G16))),'Data Summary'!CZ22="Yes"),100-OFFSET('Sanitation Data'!$G$4,0,10*ROW('Sanitation Data'!G16)),NA())</f>
        <v>#N/A</v>
      </c>
      <c r="AL22" s="491" t="e">
        <f ca="1">+IF(AND(ISNUMBER(OFFSET('Sanitation Data'!$G$6,0,10*ROW('Sanitation Data'!G16))),'Data Summary'!DA22="Yes"),OFFSET('Sanitation Data'!$G$6,0,10*ROW('Sanitation Data'!G16)),NA())</f>
        <v>#N/A</v>
      </c>
      <c r="AM22" s="491" t="e">
        <f ca="1">+IF(AND(ISNUMBER(OFFSET('Sanitation Data'!$G$10,0,10*ROW('Sanitation Data'!G16))),'Data Summary'!DB22="Yes"),OFFSET('Sanitation Data'!$G$10,0,10*ROW('Sanitation Data'!G16)),NA())</f>
        <v>#N/A</v>
      </c>
      <c r="AN22" s="491" t="e">
        <f ca="1">+IF(AND(ISNUMBER(OFFSET('Sanitation Data'!$G$11,0,10*ROW('Sanitation Data'!G16))),'Data Summary'!DC22="Yes"),OFFSET('Sanitation Data'!$G$11,0,10*ROW('Sanitation Data'!G16)),NA())</f>
        <v>#N/A</v>
      </c>
      <c r="AO22" s="491" t="e">
        <f ca="1">+IF(AND(ISNUMBER(OFFSET('Sanitation Data'!$G$12,0,10*ROW('Sanitation Data'!G16))),'Data Summary'!DD22="Yes"),OFFSET('Sanitation Data'!$G$12,0,10*ROW('Sanitation Data'!G16)),NA())</f>
        <v>#N/A</v>
      </c>
      <c r="AP22" s="491" t="e">
        <f ca="1">+IF(AND(ISNUMBER(OFFSET('Sanitation Data'!$H$4,0,10*ROW('Sanitation Data'!H16))),'Data Summary'!DE22="Yes"),100-OFFSET('Sanitation Data'!$H$4,0,10*ROW('Sanitation Data'!H16)),NA())</f>
        <v>#N/A</v>
      </c>
      <c r="AQ22" s="491" t="e">
        <f ca="1">+IF(AND(ISNUMBER(OFFSET('Sanitation Data'!$H$6,0,10*ROW('Sanitation Data'!H16))),'Data Summary'!DF22="Yes"),OFFSET('Sanitation Data'!$H$6,0,10*ROW('Sanitation Data'!H16)),NA())</f>
        <v>#N/A</v>
      </c>
      <c r="AR22" s="491" t="e">
        <f ca="1">+IF(AND(ISNUMBER(OFFSET('Sanitation Data'!$H$10,0,10*ROW('Sanitation Data'!H16))),'Data Summary'!DG22="Yes"),OFFSET('Sanitation Data'!$H$10,0,10*ROW('Sanitation Data'!H16)),NA())</f>
        <v>#N/A</v>
      </c>
      <c r="AS22" s="491" t="e">
        <f ca="1">+IF(AND(ISNUMBER(OFFSET('Sanitation Data'!$H$11,0,10*ROW('Sanitation Data'!H16))),'Data Summary'!DH22="Yes"),OFFSET('Sanitation Data'!$H$11,0,10*ROW('Sanitation Data'!H16)),NA())</f>
        <v>#N/A</v>
      </c>
      <c r="AT22" s="491" t="e">
        <f ca="1">+IF(AND(ISNUMBER(OFFSET('Sanitation Data'!$H$12,0,10*ROW('Sanitation Data'!H16))),'Data Summary'!DI22="Yes"),OFFSET('Sanitation Data'!$H$12,0,10*ROW('Sanitation Data'!H16)),NA())</f>
        <v>#N/A</v>
      </c>
      <c r="AU22" s="491" t="e">
        <f ca="1">+IF(AND(ISNUMBER(OFFSET('Sanitation Data'!$I$4,0,10*ROW('Sanitation Data'!I16))),'Data Summary'!DJ22="Yes"),100-OFFSET('Sanitation Data'!$I$4,0,10*ROW('Sanitation Data'!I16)),NA())</f>
        <v>#N/A</v>
      </c>
      <c r="AV22" s="491" t="e">
        <f ca="1">+IF(AND(ISNUMBER(OFFSET('Sanitation Data'!$I$6,0,10*ROW('Sanitation Data'!I16))),'Data Summary'!DK22="Yes"),OFFSET('Sanitation Data'!$I$6,0,10*ROW('Sanitation Data'!I16)),NA())</f>
        <v>#N/A</v>
      </c>
      <c r="AW22" s="491" t="e">
        <f ca="1">+IF(AND(ISNUMBER(OFFSET('Sanitation Data'!$I$10,0,10*ROW('Sanitation Data'!I16))),'Data Summary'!DL22="Yes"),OFFSET('Sanitation Data'!$I$10,0,10*ROW('Sanitation Data'!I16)),NA())</f>
        <v>#N/A</v>
      </c>
      <c r="AX22" s="491" t="e">
        <f ca="1">+IF(AND(ISNUMBER(OFFSET('Sanitation Data'!$I$11,0,10*ROW('Sanitation Data'!I16))),'Data Summary'!DM22="Yes"),OFFSET('Sanitation Data'!$I$11,0,10*ROW('Sanitation Data'!I16)),NA())</f>
        <v>#N/A</v>
      </c>
      <c r="AY22" s="491" t="e">
        <f ca="1">+IF(AND(ISNUMBER(OFFSET('Sanitation Data'!$I$12,0,10*ROW('Sanitation Data'!I16))),'Data Summary'!DN22="Yes"),OFFSET('Sanitation Data'!$I$12,0,10*ROW('Sanitation Data'!I16)),NA())</f>
        <v>#N/A</v>
      </c>
      <c r="AZ22" s="492" t="e">
        <f ca="1">+IF(AND(ISNUMBER(OFFSET('Hygiene Data'!$D$5,0,10*ROW('Hygiene Data'!D16))),'Data Summary'!DO22="Yes"),OFFSET('Hygiene Data'!$D$5,0,10*ROW('Hygiene Data'!D16)),NA())</f>
        <v>#N/A</v>
      </c>
      <c r="BA22" s="492" t="e">
        <f ca="1">+IF(AND(ISNUMBER(OFFSET('Hygiene Data'!$D$7,0,10*ROW('Hygiene Data'!D16))),'Data Summary'!DP22="Yes"),OFFSET('Hygiene Data'!$D$7,0,10*ROW('Hygiene Data'!D16)),NA())</f>
        <v>#N/A</v>
      </c>
      <c r="BB22" s="492" t="e">
        <f ca="1">+IF(AND(ISNUMBER(OFFSET('Hygiene Data'!$D$9,0,10*ROW('Hygiene Data'!D16))),'Data Summary'!DQ22="Yes"),OFFSET('Hygiene Data'!$D$9,0,10*ROW('Hygiene Data'!D16)),NA())</f>
        <v>#N/A</v>
      </c>
      <c r="BC22" s="492" t="e">
        <f ca="1">+IF(AND(ISNUMBER(OFFSET('Hygiene Data'!$E$5,0,10*ROW('Hygiene Data'!E16))),'Data Summary'!DR22="Yes"),OFFSET('Hygiene Data'!$E$5,0,10*ROW('Hygiene Data'!E16)),NA())</f>
        <v>#N/A</v>
      </c>
      <c r="BD22" s="492" t="e">
        <f ca="1">+IF(AND(ISNUMBER(OFFSET('Hygiene Data'!$E$7,0,10*ROW('Hygiene Data'!E16))),'Data Summary'!DS22="Yes"),OFFSET('Hygiene Data'!$E$7,0,10*ROW('Hygiene Data'!E16)),NA())</f>
        <v>#N/A</v>
      </c>
      <c r="BE22" s="492" t="e">
        <f ca="1">+IF(AND(ISNUMBER(OFFSET('Hygiene Data'!$E$9,0,10*ROW('Hygiene Data'!E16))),'Data Summary'!DT22="Yes"),OFFSET('Hygiene Data'!$E$9,0,10*ROW('Hygiene Data'!E16)),NA())</f>
        <v>#N/A</v>
      </c>
      <c r="BF22" s="492" t="e">
        <f ca="1">+IF(AND(ISNUMBER(OFFSET('Hygiene Data'!$F$5,0,10*ROW('Hygiene Data'!F16))),'Data Summary'!DU22="Yes"),OFFSET('Hygiene Data'!$F$5,0,10*ROW('Hygiene Data'!F16)),NA())</f>
        <v>#N/A</v>
      </c>
      <c r="BG22" s="492" t="e">
        <f ca="1">+IF(AND(ISNUMBER(OFFSET('Hygiene Data'!$F$7,0,10*ROW('Hygiene Data'!F16))),'Data Summary'!DV22="Yes"),OFFSET('Hygiene Data'!$F$7,0,10*ROW('Hygiene Data'!F16)),NA())</f>
        <v>#N/A</v>
      </c>
      <c r="BH22" s="492" t="e">
        <f ca="1">+IF(AND(ISNUMBER(OFFSET('Hygiene Data'!$F$9,0,10*ROW('Hygiene Data'!F16))),'Data Summary'!DW22="Yes"),OFFSET('Hygiene Data'!$F$9,0,10*ROW('Hygiene Data'!F16)),NA())</f>
        <v>#N/A</v>
      </c>
      <c r="BI22" s="492" t="e">
        <f ca="1">+IF(AND(ISNUMBER(OFFSET('Hygiene Data'!$G$5,0,10*ROW('Hygiene Data'!G16))),'Data Summary'!DX22="Yes"),OFFSET('Hygiene Data'!$G$5,0,10*ROW('Hygiene Data'!G16)),NA())</f>
        <v>#N/A</v>
      </c>
      <c r="BJ22" s="492" t="e">
        <f ca="1">+IF(AND(ISNUMBER(OFFSET('Hygiene Data'!$G$7,0,10*ROW('Hygiene Data'!G16))),'Data Summary'!DY22="Yes"),OFFSET('Hygiene Data'!$G$7,0,10*ROW('Hygiene Data'!G16)),NA())</f>
        <v>#N/A</v>
      </c>
      <c r="BK22" s="492" t="e">
        <f ca="1">+IF(AND(ISNUMBER(OFFSET('Hygiene Data'!$G$9,0,10*ROW('Hygiene Data'!G16))),'Data Summary'!DZ22="Yes"),OFFSET('Hygiene Data'!$G$9,0,10*ROW('Hygiene Data'!G16)),NA())</f>
        <v>#N/A</v>
      </c>
      <c r="BL22" s="492" t="e">
        <f ca="1">+IF(AND(ISNUMBER(OFFSET('Hygiene Data'!$H$5,0,10*ROW('Hygiene Data'!H16))),'Data Summary'!EA22="Yes"),OFFSET('Hygiene Data'!$H$5,0,10*ROW('Hygiene Data'!H16)),NA())</f>
        <v>#N/A</v>
      </c>
      <c r="BM22" s="492" t="e">
        <f ca="1">+IF(AND(ISNUMBER(OFFSET('Hygiene Data'!$H$7,0,10*ROW('Hygiene Data'!H16))),'Data Summary'!EB22="Yes"),OFFSET('Hygiene Data'!$H$7,0,10*ROW('Hygiene Data'!H16)),NA())</f>
        <v>#N/A</v>
      </c>
      <c r="BN22" s="492" t="e">
        <f ca="1">+IF(AND(ISNUMBER(OFFSET('Hygiene Data'!$H$9,0,10*ROW('Hygiene Data'!H16))),'Data Summary'!EC22="Yes"),OFFSET('Hygiene Data'!$H$9,0,10*ROW('Hygiene Data'!H16)),NA())</f>
        <v>#N/A</v>
      </c>
      <c r="BO22" s="492" t="e">
        <f ca="1">+IF(AND(ISNUMBER(OFFSET('Hygiene Data'!$I$5,0,10*ROW('Hygiene Data'!I16))),'Data Summary'!ED22="Yes"),OFFSET('Hygiene Data'!$I$5,0,10*ROW('Hygiene Data'!I16)),NA())</f>
        <v>#N/A</v>
      </c>
      <c r="BP22" s="492" t="e">
        <f ca="1">+IF(AND(ISNUMBER(OFFSET('Hygiene Data'!$I$7,0,10*ROW('Hygiene Data'!I16))),'Data Summary'!EE22="Yes"),OFFSET('Hygiene Data'!$I$7,0,10*ROW('Hygiene Data'!I16)),NA())</f>
        <v>#N/A</v>
      </c>
      <c r="BQ22" s="492" t="e">
        <f ca="1">+IF(AND(ISNUMBER(OFFSET('Hygiene Data'!$I$9,0,10*ROW('Hygiene Data'!I16))),'Data Summary'!EF22="Yes"),OFFSET('Hygiene Data'!$I$9,0,10*ROW('Hygiene Data'!I16)),NA())</f>
        <v>#N/A</v>
      </c>
    </row>
    <row r="23" spans="1:69" x14ac:dyDescent="0.25">
      <c r="A23" s="488" t="e">
        <f ca="1">+RIGHT('Data Summary'!A23,LEN('Data Summary'!A23)-9)</f>
        <v>#VALUE!</v>
      </c>
      <c r="B23" s="462" t="str">
        <f ca="1">+IF(ISTEXT('Data Summary'!B23),'Data Summary'!B23,"")</f>
        <v/>
      </c>
      <c r="C23" s="489" t="e">
        <f ca="1">+VALUE('Data Summary'!C23)</f>
        <v>#VALUE!</v>
      </c>
      <c r="D23" s="490" t="e">
        <f ca="1">+IF(AND(ISNUMBER(OFFSET('Water Data'!$D$4,0,10*ROW('Water Data'!D17))),'Data Summary'!BS23="Yes"),100-OFFSET('Water Data'!$D$4,0,10*ROW('Water Data'!D17)),NA())</f>
        <v>#N/A</v>
      </c>
      <c r="E23" s="490" t="e">
        <f ca="1">+IF(AND(ISNUMBER(OFFSET('Water Data'!$D$6,0,10*ROW('Water Data'!D17))),'Data Summary'!BT23="Yes"),OFFSET('Water Data'!$D$6,0,10*ROW('Water Data'!D17)),NA())</f>
        <v>#N/A</v>
      </c>
      <c r="F23" s="490" t="e">
        <f ca="1">+IF(AND(ISNUMBER(OFFSET('Water Data'!$D$9,0,10*ROW('Water Data'!D17))),'Data Summary'!BU23="Yes"),OFFSET('Water Data'!$D$9,0,10*ROW('Water Data'!D17)),NA())</f>
        <v>#N/A</v>
      </c>
      <c r="G23" s="490" t="e">
        <f ca="1">+IF(AND(ISNUMBER(OFFSET('Water Data'!$E$4,0,10*ROW('Water Data'!E17))),'Data Summary'!BV23="Yes"),100-OFFSET('Water Data'!$E$4,0,10*ROW('Water Data'!E17)),NA())</f>
        <v>#N/A</v>
      </c>
      <c r="H23" s="490" t="e">
        <f ca="1">+IF(AND(ISNUMBER(OFFSET('Water Data'!$E$6,0,10*ROW('Water Data'!E17))),'Data Summary'!BW23="Yes"),OFFSET('Water Data'!$E$6,0,10*ROW('Water Data'!E17)),NA())</f>
        <v>#N/A</v>
      </c>
      <c r="I23" s="490" t="e">
        <f ca="1">+IF(AND(ISNUMBER(OFFSET('Water Data'!$E$9,0,10*ROW('Water Data'!E17))),'Data Summary'!BX23="Yes"),OFFSET('Water Data'!$E$9,0,10*ROW('Water Data'!E17)),NA())</f>
        <v>#N/A</v>
      </c>
      <c r="J23" s="490" t="e">
        <f ca="1">+IF(AND(ISNUMBER(OFFSET('Water Data'!$F$4,0,10*ROW('Water Data'!F17))),'Data Summary'!BY23="Yes"),100-OFFSET('Water Data'!$F$4,0,10*ROW('Water Data'!F17)),NA())</f>
        <v>#N/A</v>
      </c>
      <c r="K23" s="490" t="e">
        <f ca="1">+IF(AND(ISNUMBER(OFFSET('Water Data'!$F$6,0,10*ROW('Water Data'!F17))),'Data Summary'!BZ23="Yes"),OFFSET('Water Data'!$F$6,0,10*ROW('Water Data'!F17)),NA())</f>
        <v>#N/A</v>
      </c>
      <c r="L23" s="490" t="e">
        <f ca="1">+IF(AND(ISNUMBER(OFFSET('Water Data'!$F$9,0,10*ROW('Water Data'!F17))),'Data Summary'!CA23="Yes"),OFFSET('Water Data'!$F$9,0,10*ROW('Water Data'!F17)),NA())</f>
        <v>#N/A</v>
      </c>
      <c r="M23" s="490" t="e">
        <f ca="1">+IF(AND(ISNUMBER(OFFSET('Water Data'!$G$4,0,10*ROW('Water Data'!G17))),'Data Summary'!CB23="Yes"),100-OFFSET('Water Data'!$G$4,0,10*ROW('Water Data'!G17)),NA())</f>
        <v>#N/A</v>
      </c>
      <c r="N23" s="490" t="e">
        <f ca="1">+IF(AND(ISNUMBER(OFFSET('Water Data'!$G$6,0,10*ROW('Water Data'!G17))),'Data Summary'!CC23="Yes"),OFFSET('Water Data'!$G$6,0,10*ROW('Water Data'!G17)),NA())</f>
        <v>#N/A</v>
      </c>
      <c r="O23" s="490" t="e">
        <f ca="1">+IF(AND(ISNUMBER(OFFSET('Water Data'!$G$9,0,10*ROW('Water Data'!G17))),'Data Summary'!CD23="Yes"),OFFSET('Water Data'!$G$9,0,10*ROW('Water Data'!G17)),NA())</f>
        <v>#N/A</v>
      </c>
      <c r="P23" s="490" t="e">
        <f ca="1">+IF(AND(ISNUMBER(OFFSET('Water Data'!$H$4,0,10*ROW('Water Data'!H17))),'Data Summary'!CE23="Yes"),100-OFFSET('Water Data'!$H$4,0,10*ROW('Water Data'!H17)),NA())</f>
        <v>#N/A</v>
      </c>
      <c r="Q23" s="490" t="e">
        <f ca="1">+IF(AND(ISNUMBER(OFFSET('Water Data'!$H$6,0,10*ROW('Water Data'!H17))),'Data Summary'!CF23="Yes"),OFFSET('Water Data'!$H$6,0,10*ROW('Water Data'!H17)),NA())</f>
        <v>#N/A</v>
      </c>
      <c r="R23" s="490" t="e">
        <f ca="1">+IF(AND(ISNUMBER(OFFSET('Water Data'!$H$9,0,10*ROW('Water Data'!H17))),'Data Summary'!CG23="Yes"),OFFSET('Water Data'!$H$9,0,10*ROW('Water Data'!H17)),NA())</f>
        <v>#N/A</v>
      </c>
      <c r="S23" s="490" t="e">
        <f ca="1">+IF(AND(ISNUMBER(OFFSET('Water Data'!$I$4,0,10*ROW('Water Data'!I17))),'Data Summary'!CH23="Yes"),100-OFFSET('Water Data'!$I$4,0,10*ROW('Water Data'!I17)),NA())</f>
        <v>#N/A</v>
      </c>
      <c r="T23" s="490" t="e">
        <f ca="1">+IF(AND(ISNUMBER(OFFSET('Water Data'!$I$6,0,10*ROW('Water Data'!I17))),'Data Summary'!CI23="Yes"),OFFSET('Water Data'!$I$6,0,10*ROW('Water Data'!I17)),NA())</f>
        <v>#N/A</v>
      </c>
      <c r="U23" s="490" t="e">
        <f ca="1">+IF(AND(ISNUMBER(OFFSET('Water Data'!$I$9,0,10*ROW('Water Data'!I17))),'Data Summary'!CJ23="Yes"),OFFSET('Water Data'!$I$9,0,10*ROW('Water Data'!I17)),NA())</f>
        <v>#N/A</v>
      </c>
      <c r="V23" s="491" t="e">
        <f ca="1">+IF(AND(ISNUMBER(OFFSET('Sanitation Data'!$D$4,0,10*ROW('Sanitation Data'!D17))),'Data Summary'!CK23="Yes"),100-OFFSET('Sanitation Data'!$D$4,0,10*ROW('Sanitation Data'!D17)),NA())</f>
        <v>#N/A</v>
      </c>
      <c r="W23" s="491" t="e">
        <f ca="1">+IF(AND(ISNUMBER(OFFSET('Sanitation Data'!$D$6,0,10*ROW('Sanitation Data'!D17))),'Data Summary'!CL23="Yes"),OFFSET('Sanitation Data'!$D$6,0,10*ROW('Sanitation Data'!D17)),NA())</f>
        <v>#N/A</v>
      </c>
      <c r="X23" s="491" t="e">
        <f ca="1">+IF(AND(ISNUMBER(OFFSET('Sanitation Data'!$D$10,0,10*ROW('Sanitation Data'!D17))),'Data Summary'!CM23="Yes"),OFFSET('Sanitation Data'!$D$10,0,10*ROW('Sanitation Data'!D17)),NA())</f>
        <v>#N/A</v>
      </c>
      <c r="Y23" s="491" t="e">
        <f ca="1">+IF(AND(ISNUMBER(OFFSET('Sanitation Data'!$D$11,0,10*ROW('Sanitation Data'!D17))),'Data Summary'!CN23="Yes"),OFFSET('Sanitation Data'!$D$11,0,10*ROW('Sanitation Data'!D17)),NA())</f>
        <v>#N/A</v>
      </c>
      <c r="Z23" s="491" t="e">
        <f ca="1">+IF(AND(ISNUMBER(OFFSET('Sanitation Data'!$D$12,0,10*ROW('Sanitation Data'!D17))),'Data Summary'!CO23="Yes"),OFFSET('Sanitation Data'!$D$12,0,10*ROW('Sanitation Data'!D17)),NA())</f>
        <v>#N/A</v>
      </c>
      <c r="AA23" s="491" t="e">
        <f ca="1">+IF(AND(ISNUMBER(OFFSET('Sanitation Data'!$E$4,0,10*ROW('Sanitation Data'!E17))),'Data Summary'!CP23="Yes"),100-OFFSET('Sanitation Data'!$E$4,0,10*ROW('Sanitation Data'!E17)),NA())</f>
        <v>#N/A</v>
      </c>
      <c r="AB23" s="491" t="e">
        <f ca="1">+IF(AND(ISNUMBER(OFFSET('Sanitation Data'!$E$6,0,10*ROW('Sanitation Data'!E17))),'Data Summary'!CQ23="Yes"),OFFSET('Sanitation Data'!$E$6,0,10*ROW('Sanitation Data'!E17)),NA())</f>
        <v>#N/A</v>
      </c>
      <c r="AC23" s="491" t="e">
        <f ca="1">+IF(AND(ISNUMBER(OFFSET('Sanitation Data'!$E$10,0,10*ROW('Sanitation Data'!E17))),'Data Summary'!CR23="Yes"),OFFSET('Sanitation Data'!$E$10,0,10*ROW('Sanitation Data'!E17)),NA())</f>
        <v>#N/A</v>
      </c>
      <c r="AD23" s="491" t="e">
        <f ca="1">+IF(AND(ISNUMBER(OFFSET('Sanitation Data'!$E$11,0,10*ROW('Sanitation Data'!E17))),'Data Summary'!CS23="Yes"),OFFSET('Sanitation Data'!$E$11,0,10*ROW('Sanitation Data'!E17)),NA())</f>
        <v>#N/A</v>
      </c>
      <c r="AE23" s="491" t="e">
        <f ca="1">+IF(AND(ISNUMBER(OFFSET('Sanitation Data'!$E$12,0,10*ROW('Sanitation Data'!E17))),'Data Summary'!CT23="Yes"),OFFSET('Sanitation Data'!$E$12,0,10*ROW('Sanitation Data'!E17)),NA())</f>
        <v>#N/A</v>
      </c>
      <c r="AF23" s="491" t="e">
        <f ca="1">+IF(AND(ISNUMBER(OFFSET('Sanitation Data'!$F$4,0,10*ROW('Sanitation Data'!F17))),'Data Summary'!CU23="Yes"),100-OFFSET('Sanitation Data'!$F$4,0,10*ROW('Sanitation Data'!F17)),NA())</f>
        <v>#N/A</v>
      </c>
      <c r="AG23" s="491" t="e">
        <f ca="1">+IF(AND(ISNUMBER(OFFSET('Sanitation Data'!$F$6,0,10*ROW('Sanitation Data'!F17))),'Data Summary'!CV23="Yes"),OFFSET('Sanitation Data'!$F$6,0,10*ROW('Sanitation Data'!F17)),NA())</f>
        <v>#N/A</v>
      </c>
      <c r="AH23" s="491" t="e">
        <f ca="1">+IF(AND(ISNUMBER(OFFSET('Sanitation Data'!$F$10,0,10*ROW('Sanitation Data'!F17))),'Data Summary'!CW23="Yes"),OFFSET('Sanitation Data'!$F$10,0,10*ROW('Sanitation Data'!F17)),NA())</f>
        <v>#N/A</v>
      </c>
      <c r="AI23" s="491" t="e">
        <f ca="1">+IF(AND(ISNUMBER(OFFSET('Sanitation Data'!$F$11,0,10*ROW('Sanitation Data'!F17))),'Data Summary'!CX23="Yes"),OFFSET('Sanitation Data'!$F$11,0,10*ROW('Sanitation Data'!F17)),NA())</f>
        <v>#N/A</v>
      </c>
      <c r="AJ23" s="491" t="e">
        <f ca="1">+IF(AND(ISNUMBER(OFFSET('Sanitation Data'!$F$12,0,10*ROW('Sanitation Data'!F17))),'Data Summary'!CY23="Yes"),OFFSET('Sanitation Data'!$F$12,0,10*ROW('Sanitation Data'!F17)),NA())</f>
        <v>#N/A</v>
      </c>
      <c r="AK23" s="491" t="e">
        <f ca="1">+IF(AND(ISNUMBER(OFFSET('Sanitation Data'!$G$4,0,10*ROW('Sanitation Data'!G17))),'Data Summary'!CZ23="Yes"),100-OFFSET('Sanitation Data'!$G$4,0,10*ROW('Sanitation Data'!G17)),NA())</f>
        <v>#N/A</v>
      </c>
      <c r="AL23" s="491" t="e">
        <f ca="1">+IF(AND(ISNUMBER(OFFSET('Sanitation Data'!$G$6,0,10*ROW('Sanitation Data'!G17))),'Data Summary'!DA23="Yes"),OFFSET('Sanitation Data'!$G$6,0,10*ROW('Sanitation Data'!G17)),NA())</f>
        <v>#N/A</v>
      </c>
      <c r="AM23" s="491" t="e">
        <f ca="1">+IF(AND(ISNUMBER(OFFSET('Sanitation Data'!$G$10,0,10*ROW('Sanitation Data'!G17))),'Data Summary'!DB23="Yes"),OFFSET('Sanitation Data'!$G$10,0,10*ROW('Sanitation Data'!G17)),NA())</f>
        <v>#N/A</v>
      </c>
      <c r="AN23" s="491" t="e">
        <f ca="1">+IF(AND(ISNUMBER(OFFSET('Sanitation Data'!$G$11,0,10*ROW('Sanitation Data'!G17))),'Data Summary'!DC23="Yes"),OFFSET('Sanitation Data'!$G$11,0,10*ROW('Sanitation Data'!G17)),NA())</f>
        <v>#N/A</v>
      </c>
      <c r="AO23" s="491" t="e">
        <f ca="1">+IF(AND(ISNUMBER(OFFSET('Sanitation Data'!$G$12,0,10*ROW('Sanitation Data'!G17))),'Data Summary'!DD23="Yes"),OFFSET('Sanitation Data'!$G$12,0,10*ROW('Sanitation Data'!G17)),NA())</f>
        <v>#N/A</v>
      </c>
      <c r="AP23" s="491" t="e">
        <f ca="1">+IF(AND(ISNUMBER(OFFSET('Sanitation Data'!$H$4,0,10*ROW('Sanitation Data'!H17))),'Data Summary'!DE23="Yes"),100-OFFSET('Sanitation Data'!$H$4,0,10*ROW('Sanitation Data'!H17)),NA())</f>
        <v>#N/A</v>
      </c>
      <c r="AQ23" s="491" t="e">
        <f ca="1">+IF(AND(ISNUMBER(OFFSET('Sanitation Data'!$H$6,0,10*ROW('Sanitation Data'!H17))),'Data Summary'!DF23="Yes"),OFFSET('Sanitation Data'!$H$6,0,10*ROW('Sanitation Data'!H17)),NA())</f>
        <v>#N/A</v>
      </c>
      <c r="AR23" s="491" t="e">
        <f ca="1">+IF(AND(ISNUMBER(OFFSET('Sanitation Data'!$H$10,0,10*ROW('Sanitation Data'!H17))),'Data Summary'!DG23="Yes"),OFFSET('Sanitation Data'!$H$10,0,10*ROW('Sanitation Data'!H17)),NA())</f>
        <v>#N/A</v>
      </c>
      <c r="AS23" s="491" t="e">
        <f ca="1">+IF(AND(ISNUMBER(OFFSET('Sanitation Data'!$H$11,0,10*ROW('Sanitation Data'!H17))),'Data Summary'!DH23="Yes"),OFFSET('Sanitation Data'!$H$11,0,10*ROW('Sanitation Data'!H17)),NA())</f>
        <v>#N/A</v>
      </c>
      <c r="AT23" s="491" t="e">
        <f ca="1">+IF(AND(ISNUMBER(OFFSET('Sanitation Data'!$H$12,0,10*ROW('Sanitation Data'!H17))),'Data Summary'!DI23="Yes"),OFFSET('Sanitation Data'!$H$12,0,10*ROW('Sanitation Data'!H17)),NA())</f>
        <v>#N/A</v>
      </c>
      <c r="AU23" s="491" t="e">
        <f ca="1">+IF(AND(ISNUMBER(OFFSET('Sanitation Data'!$I$4,0,10*ROW('Sanitation Data'!I17))),'Data Summary'!DJ23="Yes"),100-OFFSET('Sanitation Data'!$I$4,0,10*ROW('Sanitation Data'!I17)),NA())</f>
        <v>#N/A</v>
      </c>
      <c r="AV23" s="491" t="e">
        <f ca="1">+IF(AND(ISNUMBER(OFFSET('Sanitation Data'!$I$6,0,10*ROW('Sanitation Data'!I17))),'Data Summary'!DK23="Yes"),OFFSET('Sanitation Data'!$I$6,0,10*ROW('Sanitation Data'!I17)),NA())</f>
        <v>#N/A</v>
      </c>
      <c r="AW23" s="491" t="e">
        <f ca="1">+IF(AND(ISNUMBER(OFFSET('Sanitation Data'!$I$10,0,10*ROW('Sanitation Data'!I17))),'Data Summary'!DL23="Yes"),OFFSET('Sanitation Data'!$I$10,0,10*ROW('Sanitation Data'!I17)),NA())</f>
        <v>#N/A</v>
      </c>
      <c r="AX23" s="491" t="e">
        <f ca="1">+IF(AND(ISNUMBER(OFFSET('Sanitation Data'!$I$11,0,10*ROW('Sanitation Data'!I17))),'Data Summary'!DM23="Yes"),OFFSET('Sanitation Data'!$I$11,0,10*ROW('Sanitation Data'!I17)),NA())</f>
        <v>#N/A</v>
      </c>
      <c r="AY23" s="491" t="e">
        <f ca="1">+IF(AND(ISNUMBER(OFFSET('Sanitation Data'!$I$12,0,10*ROW('Sanitation Data'!I17))),'Data Summary'!DN23="Yes"),OFFSET('Sanitation Data'!$I$12,0,10*ROW('Sanitation Data'!I17)),NA())</f>
        <v>#N/A</v>
      </c>
      <c r="AZ23" s="492" t="e">
        <f ca="1">+IF(AND(ISNUMBER(OFFSET('Hygiene Data'!$D$5,0,10*ROW('Hygiene Data'!D17))),'Data Summary'!DO23="Yes"),OFFSET('Hygiene Data'!$D$5,0,10*ROW('Hygiene Data'!D17)),NA())</f>
        <v>#N/A</v>
      </c>
      <c r="BA23" s="492" t="e">
        <f ca="1">+IF(AND(ISNUMBER(OFFSET('Hygiene Data'!$D$7,0,10*ROW('Hygiene Data'!D17))),'Data Summary'!DP23="Yes"),OFFSET('Hygiene Data'!$D$7,0,10*ROW('Hygiene Data'!D17)),NA())</f>
        <v>#N/A</v>
      </c>
      <c r="BB23" s="492" t="e">
        <f ca="1">+IF(AND(ISNUMBER(OFFSET('Hygiene Data'!$D$9,0,10*ROW('Hygiene Data'!D17))),'Data Summary'!DQ23="Yes"),OFFSET('Hygiene Data'!$D$9,0,10*ROW('Hygiene Data'!D17)),NA())</f>
        <v>#N/A</v>
      </c>
      <c r="BC23" s="492" t="e">
        <f ca="1">+IF(AND(ISNUMBER(OFFSET('Hygiene Data'!$E$5,0,10*ROW('Hygiene Data'!E17))),'Data Summary'!DR23="Yes"),OFFSET('Hygiene Data'!$E$5,0,10*ROW('Hygiene Data'!E17)),NA())</f>
        <v>#N/A</v>
      </c>
      <c r="BD23" s="492" t="e">
        <f ca="1">+IF(AND(ISNUMBER(OFFSET('Hygiene Data'!$E$7,0,10*ROW('Hygiene Data'!E17))),'Data Summary'!DS23="Yes"),OFFSET('Hygiene Data'!$E$7,0,10*ROW('Hygiene Data'!E17)),NA())</f>
        <v>#N/A</v>
      </c>
      <c r="BE23" s="492" t="e">
        <f ca="1">+IF(AND(ISNUMBER(OFFSET('Hygiene Data'!$E$9,0,10*ROW('Hygiene Data'!E17))),'Data Summary'!DT23="Yes"),OFFSET('Hygiene Data'!$E$9,0,10*ROW('Hygiene Data'!E17)),NA())</f>
        <v>#N/A</v>
      </c>
      <c r="BF23" s="492" t="e">
        <f ca="1">+IF(AND(ISNUMBER(OFFSET('Hygiene Data'!$F$5,0,10*ROW('Hygiene Data'!F17))),'Data Summary'!DU23="Yes"),OFFSET('Hygiene Data'!$F$5,0,10*ROW('Hygiene Data'!F17)),NA())</f>
        <v>#N/A</v>
      </c>
      <c r="BG23" s="492" t="e">
        <f ca="1">+IF(AND(ISNUMBER(OFFSET('Hygiene Data'!$F$7,0,10*ROW('Hygiene Data'!F17))),'Data Summary'!DV23="Yes"),OFFSET('Hygiene Data'!$F$7,0,10*ROW('Hygiene Data'!F17)),NA())</f>
        <v>#N/A</v>
      </c>
      <c r="BH23" s="492" t="e">
        <f ca="1">+IF(AND(ISNUMBER(OFFSET('Hygiene Data'!$F$9,0,10*ROW('Hygiene Data'!F17))),'Data Summary'!DW23="Yes"),OFFSET('Hygiene Data'!$F$9,0,10*ROW('Hygiene Data'!F17)),NA())</f>
        <v>#N/A</v>
      </c>
      <c r="BI23" s="492" t="e">
        <f ca="1">+IF(AND(ISNUMBER(OFFSET('Hygiene Data'!$G$5,0,10*ROW('Hygiene Data'!G17))),'Data Summary'!DX23="Yes"),OFFSET('Hygiene Data'!$G$5,0,10*ROW('Hygiene Data'!G17)),NA())</f>
        <v>#N/A</v>
      </c>
      <c r="BJ23" s="492" t="e">
        <f ca="1">+IF(AND(ISNUMBER(OFFSET('Hygiene Data'!$G$7,0,10*ROW('Hygiene Data'!G17))),'Data Summary'!DY23="Yes"),OFFSET('Hygiene Data'!$G$7,0,10*ROW('Hygiene Data'!G17)),NA())</f>
        <v>#N/A</v>
      </c>
      <c r="BK23" s="492" t="e">
        <f ca="1">+IF(AND(ISNUMBER(OFFSET('Hygiene Data'!$G$9,0,10*ROW('Hygiene Data'!G17))),'Data Summary'!DZ23="Yes"),OFFSET('Hygiene Data'!$G$9,0,10*ROW('Hygiene Data'!G17)),NA())</f>
        <v>#N/A</v>
      </c>
      <c r="BL23" s="492" t="e">
        <f ca="1">+IF(AND(ISNUMBER(OFFSET('Hygiene Data'!$H$5,0,10*ROW('Hygiene Data'!H17))),'Data Summary'!EA23="Yes"),OFFSET('Hygiene Data'!$H$5,0,10*ROW('Hygiene Data'!H17)),NA())</f>
        <v>#N/A</v>
      </c>
      <c r="BM23" s="492" t="e">
        <f ca="1">+IF(AND(ISNUMBER(OFFSET('Hygiene Data'!$H$7,0,10*ROW('Hygiene Data'!H17))),'Data Summary'!EB23="Yes"),OFFSET('Hygiene Data'!$H$7,0,10*ROW('Hygiene Data'!H17)),NA())</f>
        <v>#N/A</v>
      </c>
      <c r="BN23" s="492" t="e">
        <f ca="1">+IF(AND(ISNUMBER(OFFSET('Hygiene Data'!$H$9,0,10*ROW('Hygiene Data'!H17))),'Data Summary'!EC23="Yes"),OFFSET('Hygiene Data'!$H$9,0,10*ROW('Hygiene Data'!H17)),NA())</f>
        <v>#N/A</v>
      </c>
      <c r="BO23" s="492" t="e">
        <f ca="1">+IF(AND(ISNUMBER(OFFSET('Hygiene Data'!$I$5,0,10*ROW('Hygiene Data'!I17))),'Data Summary'!ED23="Yes"),OFFSET('Hygiene Data'!$I$5,0,10*ROW('Hygiene Data'!I17)),NA())</f>
        <v>#N/A</v>
      </c>
      <c r="BP23" s="492" t="e">
        <f ca="1">+IF(AND(ISNUMBER(OFFSET('Hygiene Data'!$I$7,0,10*ROW('Hygiene Data'!I17))),'Data Summary'!EE23="Yes"),OFFSET('Hygiene Data'!$I$7,0,10*ROW('Hygiene Data'!I17)),NA())</f>
        <v>#N/A</v>
      </c>
      <c r="BQ23" s="492" t="e">
        <f ca="1">+IF(AND(ISNUMBER(OFFSET('Hygiene Data'!$I$9,0,10*ROW('Hygiene Data'!I17))),'Data Summary'!EF23="Yes"),OFFSET('Hygiene Data'!$I$9,0,10*ROW('Hygiene Data'!I17)),NA())</f>
        <v>#N/A</v>
      </c>
    </row>
    <row r="24" spans="1:69" x14ac:dyDescent="0.25">
      <c r="A24" s="488" t="e">
        <f ca="1">+RIGHT('Data Summary'!A24,LEN('Data Summary'!A24)-9)</f>
        <v>#VALUE!</v>
      </c>
      <c r="B24" s="462" t="str">
        <f ca="1">+IF(ISTEXT('Data Summary'!B24),'Data Summary'!B24,"")</f>
        <v/>
      </c>
      <c r="C24" s="489" t="e">
        <f ca="1">+VALUE('Data Summary'!C24)</f>
        <v>#VALUE!</v>
      </c>
      <c r="D24" s="490" t="e">
        <f ca="1">+IF(AND(ISNUMBER(OFFSET('Water Data'!$D$4,0,10*ROW('Water Data'!D18))),'Data Summary'!BS24="Yes"),100-OFFSET('Water Data'!$D$4,0,10*ROW('Water Data'!D18)),NA())</f>
        <v>#N/A</v>
      </c>
      <c r="E24" s="490" t="e">
        <f ca="1">+IF(AND(ISNUMBER(OFFSET('Water Data'!$D$6,0,10*ROW('Water Data'!D18))),'Data Summary'!BT24="Yes"),OFFSET('Water Data'!$D$6,0,10*ROW('Water Data'!D18)),NA())</f>
        <v>#N/A</v>
      </c>
      <c r="F24" s="490" t="e">
        <f ca="1">+IF(AND(ISNUMBER(OFFSET('Water Data'!$D$9,0,10*ROW('Water Data'!D18))),'Data Summary'!BU24="Yes"),OFFSET('Water Data'!$D$9,0,10*ROW('Water Data'!D18)),NA())</f>
        <v>#N/A</v>
      </c>
      <c r="G24" s="490" t="e">
        <f ca="1">+IF(AND(ISNUMBER(OFFSET('Water Data'!$E$4,0,10*ROW('Water Data'!E18))),'Data Summary'!BV24="Yes"),100-OFFSET('Water Data'!$E$4,0,10*ROW('Water Data'!E18)),NA())</f>
        <v>#N/A</v>
      </c>
      <c r="H24" s="490" t="e">
        <f ca="1">+IF(AND(ISNUMBER(OFFSET('Water Data'!$E$6,0,10*ROW('Water Data'!E18))),'Data Summary'!BW24="Yes"),OFFSET('Water Data'!$E$6,0,10*ROW('Water Data'!E18)),NA())</f>
        <v>#N/A</v>
      </c>
      <c r="I24" s="490" t="e">
        <f ca="1">+IF(AND(ISNUMBER(OFFSET('Water Data'!$E$9,0,10*ROW('Water Data'!E18))),'Data Summary'!BX24="Yes"),OFFSET('Water Data'!$E$9,0,10*ROW('Water Data'!E18)),NA())</f>
        <v>#N/A</v>
      </c>
      <c r="J24" s="490" t="e">
        <f ca="1">+IF(AND(ISNUMBER(OFFSET('Water Data'!$F$4,0,10*ROW('Water Data'!F18))),'Data Summary'!BY24="Yes"),100-OFFSET('Water Data'!$F$4,0,10*ROW('Water Data'!F18)),NA())</f>
        <v>#N/A</v>
      </c>
      <c r="K24" s="490" t="e">
        <f ca="1">+IF(AND(ISNUMBER(OFFSET('Water Data'!$F$6,0,10*ROW('Water Data'!F18))),'Data Summary'!BZ24="Yes"),OFFSET('Water Data'!$F$6,0,10*ROW('Water Data'!F18)),NA())</f>
        <v>#N/A</v>
      </c>
      <c r="L24" s="490" t="e">
        <f ca="1">+IF(AND(ISNUMBER(OFFSET('Water Data'!$F$9,0,10*ROW('Water Data'!F18))),'Data Summary'!CA24="Yes"),OFFSET('Water Data'!$F$9,0,10*ROW('Water Data'!F18)),NA())</f>
        <v>#N/A</v>
      </c>
      <c r="M24" s="490" t="e">
        <f ca="1">+IF(AND(ISNUMBER(OFFSET('Water Data'!$G$4,0,10*ROW('Water Data'!G18))),'Data Summary'!CB24="Yes"),100-OFFSET('Water Data'!$G$4,0,10*ROW('Water Data'!G18)),NA())</f>
        <v>#N/A</v>
      </c>
      <c r="N24" s="490" t="e">
        <f ca="1">+IF(AND(ISNUMBER(OFFSET('Water Data'!$G$6,0,10*ROW('Water Data'!G18))),'Data Summary'!CC24="Yes"),OFFSET('Water Data'!$G$6,0,10*ROW('Water Data'!G18)),NA())</f>
        <v>#N/A</v>
      </c>
      <c r="O24" s="490" t="e">
        <f ca="1">+IF(AND(ISNUMBER(OFFSET('Water Data'!$G$9,0,10*ROW('Water Data'!G18))),'Data Summary'!CD24="Yes"),OFFSET('Water Data'!$G$9,0,10*ROW('Water Data'!G18)),NA())</f>
        <v>#N/A</v>
      </c>
      <c r="P24" s="490" t="e">
        <f ca="1">+IF(AND(ISNUMBER(OFFSET('Water Data'!$H$4,0,10*ROW('Water Data'!H18))),'Data Summary'!CE24="Yes"),100-OFFSET('Water Data'!$H$4,0,10*ROW('Water Data'!H18)),NA())</f>
        <v>#N/A</v>
      </c>
      <c r="Q24" s="490" t="e">
        <f ca="1">+IF(AND(ISNUMBER(OFFSET('Water Data'!$H$6,0,10*ROW('Water Data'!H18))),'Data Summary'!CF24="Yes"),OFFSET('Water Data'!$H$6,0,10*ROW('Water Data'!H18)),NA())</f>
        <v>#N/A</v>
      </c>
      <c r="R24" s="490" t="e">
        <f ca="1">+IF(AND(ISNUMBER(OFFSET('Water Data'!$H$9,0,10*ROW('Water Data'!H18))),'Data Summary'!CG24="Yes"),OFFSET('Water Data'!$H$9,0,10*ROW('Water Data'!H18)),NA())</f>
        <v>#N/A</v>
      </c>
      <c r="S24" s="490" t="e">
        <f ca="1">+IF(AND(ISNUMBER(OFFSET('Water Data'!$I$4,0,10*ROW('Water Data'!I18))),'Data Summary'!CH24="Yes"),100-OFFSET('Water Data'!$I$4,0,10*ROW('Water Data'!I18)),NA())</f>
        <v>#N/A</v>
      </c>
      <c r="T24" s="490" t="e">
        <f ca="1">+IF(AND(ISNUMBER(OFFSET('Water Data'!$I$6,0,10*ROW('Water Data'!I18))),'Data Summary'!CI24="Yes"),OFFSET('Water Data'!$I$6,0,10*ROW('Water Data'!I18)),NA())</f>
        <v>#N/A</v>
      </c>
      <c r="U24" s="490" t="e">
        <f ca="1">+IF(AND(ISNUMBER(OFFSET('Water Data'!$I$9,0,10*ROW('Water Data'!I18))),'Data Summary'!CJ24="Yes"),OFFSET('Water Data'!$I$9,0,10*ROW('Water Data'!I18)),NA())</f>
        <v>#N/A</v>
      </c>
      <c r="V24" s="491" t="e">
        <f ca="1">+IF(AND(ISNUMBER(OFFSET('Sanitation Data'!$D$4,0,10*ROW('Sanitation Data'!D18))),'Data Summary'!CK24="Yes"),100-OFFSET('Sanitation Data'!$D$4,0,10*ROW('Sanitation Data'!D18)),NA())</f>
        <v>#N/A</v>
      </c>
      <c r="W24" s="491" t="e">
        <f ca="1">+IF(AND(ISNUMBER(OFFSET('Sanitation Data'!$D$6,0,10*ROW('Sanitation Data'!D18))),'Data Summary'!CL24="Yes"),OFFSET('Sanitation Data'!$D$6,0,10*ROW('Sanitation Data'!D18)),NA())</f>
        <v>#N/A</v>
      </c>
      <c r="X24" s="491" t="e">
        <f ca="1">+IF(AND(ISNUMBER(OFFSET('Sanitation Data'!$D$10,0,10*ROW('Sanitation Data'!D18))),'Data Summary'!CM24="Yes"),OFFSET('Sanitation Data'!$D$10,0,10*ROW('Sanitation Data'!D18)),NA())</f>
        <v>#N/A</v>
      </c>
      <c r="Y24" s="491" t="e">
        <f ca="1">+IF(AND(ISNUMBER(OFFSET('Sanitation Data'!$D$11,0,10*ROW('Sanitation Data'!D18))),'Data Summary'!CN24="Yes"),OFFSET('Sanitation Data'!$D$11,0,10*ROW('Sanitation Data'!D18)),NA())</f>
        <v>#N/A</v>
      </c>
      <c r="Z24" s="491" t="e">
        <f ca="1">+IF(AND(ISNUMBER(OFFSET('Sanitation Data'!$D$12,0,10*ROW('Sanitation Data'!D18))),'Data Summary'!CO24="Yes"),OFFSET('Sanitation Data'!$D$12,0,10*ROW('Sanitation Data'!D18)),NA())</f>
        <v>#N/A</v>
      </c>
      <c r="AA24" s="491" t="e">
        <f ca="1">+IF(AND(ISNUMBER(OFFSET('Sanitation Data'!$E$4,0,10*ROW('Sanitation Data'!E18))),'Data Summary'!CP24="Yes"),100-OFFSET('Sanitation Data'!$E$4,0,10*ROW('Sanitation Data'!E18)),NA())</f>
        <v>#N/A</v>
      </c>
      <c r="AB24" s="491" t="e">
        <f ca="1">+IF(AND(ISNUMBER(OFFSET('Sanitation Data'!$E$6,0,10*ROW('Sanitation Data'!E18))),'Data Summary'!CQ24="Yes"),OFFSET('Sanitation Data'!$E$6,0,10*ROW('Sanitation Data'!E18)),NA())</f>
        <v>#N/A</v>
      </c>
      <c r="AC24" s="491" t="e">
        <f ca="1">+IF(AND(ISNUMBER(OFFSET('Sanitation Data'!$E$10,0,10*ROW('Sanitation Data'!E18))),'Data Summary'!CR24="Yes"),OFFSET('Sanitation Data'!$E$10,0,10*ROW('Sanitation Data'!E18)),NA())</f>
        <v>#N/A</v>
      </c>
      <c r="AD24" s="491" t="e">
        <f ca="1">+IF(AND(ISNUMBER(OFFSET('Sanitation Data'!$E$11,0,10*ROW('Sanitation Data'!E18))),'Data Summary'!CS24="Yes"),OFFSET('Sanitation Data'!$E$11,0,10*ROW('Sanitation Data'!E18)),NA())</f>
        <v>#N/A</v>
      </c>
      <c r="AE24" s="491" t="e">
        <f ca="1">+IF(AND(ISNUMBER(OFFSET('Sanitation Data'!$E$12,0,10*ROW('Sanitation Data'!E18))),'Data Summary'!CT24="Yes"),OFFSET('Sanitation Data'!$E$12,0,10*ROW('Sanitation Data'!E18)),NA())</f>
        <v>#N/A</v>
      </c>
      <c r="AF24" s="491" t="e">
        <f ca="1">+IF(AND(ISNUMBER(OFFSET('Sanitation Data'!$F$4,0,10*ROW('Sanitation Data'!F18))),'Data Summary'!CU24="Yes"),100-OFFSET('Sanitation Data'!$F$4,0,10*ROW('Sanitation Data'!F18)),NA())</f>
        <v>#N/A</v>
      </c>
      <c r="AG24" s="491" t="e">
        <f ca="1">+IF(AND(ISNUMBER(OFFSET('Sanitation Data'!$F$6,0,10*ROW('Sanitation Data'!F18))),'Data Summary'!CV24="Yes"),OFFSET('Sanitation Data'!$F$6,0,10*ROW('Sanitation Data'!F18)),NA())</f>
        <v>#N/A</v>
      </c>
      <c r="AH24" s="491" t="e">
        <f ca="1">+IF(AND(ISNUMBER(OFFSET('Sanitation Data'!$F$10,0,10*ROW('Sanitation Data'!F18))),'Data Summary'!CW24="Yes"),OFFSET('Sanitation Data'!$F$10,0,10*ROW('Sanitation Data'!F18)),NA())</f>
        <v>#N/A</v>
      </c>
      <c r="AI24" s="491" t="e">
        <f ca="1">+IF(AND(ISNUMBER(OFFSET('Sanitation Data'!$F$11,0,10*ROW('Sanitation Data'!F18))),'Data Summary'!CX24="Yes"),OFFSET('Sanitation Data'!$F$11,0,10*ROW('Sanitation Data'!F18)),NA())</f>
        <v>#N/A</v>
      </c>
      <c r="AJ24" s="491" t="e">
        <f ca="1">+IF(AND(ISNUMBER(OFFSET('Sanitation Data'!$F$12,0,10*ROW('Sanitation Data'!F18))),'Data Summary'!CY24="Yes"),OFFSET('Sanitation Data'!$F$12,0,10*ROW('Sanitation Data'!F18)),NA())</f>
        <v>#N/A</v>
      </c>
      <c r="AK24" s="491" t="e">
        <f ca="1">+IF(AND(ISNUMBER(OFFSET('Sanitation Data'!$G$4,0,10*ROW('Sanitation Data'!G18))),'Data Summary'!CZ24="Yes"),100-OFFSET('Sanitation Data'!$G$4,0,10*ROW('Sanitation Data'!G18)),NA())</f>
        <v>#N/A</v>
      </c>
      <c r="AL24" s="491" t="e">
        <f ca="1">+IF(AND(ISNUMBER(OFFSET('Sanitation Data'!$G$6,0,10*ROW('Sanitation Data'!G18))),'Data Summary'!DA24="Yes"),OFFSET('Sanitation Data'!$G$6,0,10*ROW('Sanitation Data'!G18)),NA())</f>
        <v>#N/A</v>
      </c>
      <c r="AM24" s="491" t="e">
        <f ca="1">+IF(AND(ISNUMBER(OFFSET('Sanitation Data'!$G$10,0,10*ROW('Sanitation Data'!G18))),'Data Summary'!DB24="Yes"),OFFSET('Sanitation Data'!$G$10,0,10*ROW('Sanitation Data'!G18)),NA())</f>
        <v>#N/A</v>
      </c>
      <c r="AN24" s="491" t="e">
        <f ca="1">+IF(AND(ISNUMBER(OFFSET('Sanitation Data'!$G$11,0,10*ROW('Sanitation Data'!G18))),'Data Summary'!DC24="Yes"),OFFSET('Sanitation Data'!$G$11,0,10*ROW('Sanitation Data'!G18)),NA())</f>
        <v>#N/A</v>
      </c>
      <c r="AO24" s="491" t="e">
        <f ca="1">+IF(AND(ISNUMBER(OFFSET('Sanitation Data'!$G$12,0,10*ROW('Sanitation Data'!G18))),'Data Summary'!DD24="Yes"),OFFSET('Sanitation Data'!$G$12,0,10*ROW('Sanitation Data'!G18)),NA())</f>
        <v>#N/A</v>
      </c>
      <c r="AP24" s="491" t="e">
        <f ca="1">+IF(AND(ISNUMBER(OFFSET('Sanitation Data'!$H$4,0,10*ROW('Sanitation Data'!H18))),'Data Summary'!DE24="Yes"),100-OFFSET('Sanitation Data'!$H$4,0,10*ROW('Sanitation Data'!H18)),NA())</f>
        <v>#N/A</v>
      </c>
      <c r="AQ24" s="491" t="e">
        <f ca="1">+IF(AND(ISNUMBER(OFFSET('Sanitation Data'!$H$6,0,10*ROW('Sanitation Data'!H18))),'Data Summary'!DF24="Yes"),OFFSET('Sanitation Data'!$H$6,0,10*ROW('Sanitation Data'!H18)),NA())</f>
        <v>#N/A</v>
      </c>
      <c r="AR24" s="491" t="e">
        <f ca="1">+IF(AND(ISNUMBER(OFFSET('Sanitation Data'!$H$10,0,10*ROW('Sanitation Data'!H18))),'Data Summary'!DG24="Yes"),OFFSET('Sanitation Data'!$H$10,0,10*ROW('Sanitation Data'!H18)),NA())</f>
        <v>#N/A</v>
      </c>
      <c r="AS24" s="491" t="e">
        <f ca="1">+IF(AND(ISNUMBER(OFFSET('Sanitation Data'!$H$11,0,10*ROW('Sanitation Data'!H18))),'Data Summary'!DH24="Yes"),OFFSET('Sanitation Data'!$H$11,0,10*ROW('Sanitation Data'!H18)),NA())</f>
        <v>#N/A</v>
      </c>
      <c r="AT24" s="491" t="e">
        <f ca="1">+IF(AND(ISNUMBER(OFFSET('Sanitation Data'!$H$12,0,10*ROW('Sanitation Data'!H18))),'Data Summary'!DI24="Yes"),OFFSET('Sanitation Data'!$H$12,0,10*ROW('Sanitation Data'!H18)),NA())</f>
        <v>#N/A</v>
      </c>
      <c r="AU24" s="491" t="e">
        <f ca="1">+IF(AND(ISNUMBER(OFFSET('Sanitation Data'!$I$4,0,10*ROW('Sanitation Data'!I18))),'Data Summary'!DJ24="Yes"),100-OFFSET('Sanitation Data'!$I$4,0,10*ROW('Sanitation Data'!I18)),NA())</f>
        <v>#N/A</v>
      </c>
      <c r="AV24" s="491" t="e">
        <f ca="1">+IF(AND(ISNUMBER(OFFSET('Sanitation Data'!$I$6,0,10*ROW('Sanitation Data'!I18))),'Data Summary'!DK24="Yes"),OFFSET('Sanitation Data'!$I$6,0,10*ROW('Sanitation Data'!I18)),NA())</f>
        <v>#N/A</v>
      </c>
      <c r="AW24" s="491" t="e">
        <f ca="1">+IF(AND(ISNUMBER(OFFSET('Sanitation Data'!$I$10,0,10*ROW('Sanitation Data'!I18))),'Data Summary'!DL24="Yes"),OFFSET('Sanitation Data'!$I$10,0,10*ROW('Sanitation Data'!I18)),NA())</f>
        <v>#N/A</v>
      </c>
      <c r="AX24" s="491" t="e">
        <f ca="1">+IF(AND(ISNUMBER(OFFSET('Sanitation Data'!$I$11,0,10*ROW('Sanitation Data'!I18))),'Data Summary'!DM24="Yes"),OFFSET('Sanitation Data'!$I$11,0,10*ROW('Sanitation Data'!I18)),NA())</f>
        <v>#N/A</v>
      </c>
      <c r="AY24" s="491" t="e">
        <f ca="1">+IF(AND(ISNUMBER(OFFSET('Sanitation Data'!$I$12,0,10*ROW('Sanitation Data'!I18))),'Data Summary'!DN24="Yes"),OFFSET('Sanitation Data'!$I$12,0,10*ROW('Sanitation Data'!I18)),NA())</f>
        <v>#N/A</v>
      </c>
      <c r="AZ24" s="492" t="e">
        <f ca="1">+IF(AND(ISNUMBER(OFFSET('Hygiene Data'!$D$5,0,10*ROW('Hygiene Data'!D18))),'Data Summary'!DO24="Yes"),OFFSET('Hygiene Data'!$D$5,0,10*ROW('Hygiene Data'!D18)),NA())</f>
        <v>#N/A</v>
      </c>
      <c r="BA24" s="492" t="e">
        <f ca="1">+IF(AND(ISNUMBER(OFFSET('Hygiene Data'!$D$7,0,10*ROW('Hygiene Data'!D18))),'Data Summary'!DP24="Yes"),OFFSET('Hygiene Data'!$D$7,0,10*ROW('Hygiene Data'!D18)),NA())</f>
        <v>#N/A</v>
      </c>
      <c r="BB24" s="492" t="e">
        <f ca="1">+IF(AND(ISNUMBER(OFFSET('Hygiene Data'!$D$9,0,10*ROW('Hygiene Data'!D18))),'Data Summary'!DQ24="Yes"),OFFSET('Hygiene Data'!$D$9,0,10*ROW('Hygiene Data'!D18)),NA())</f>
        <v>#N/A</v>
      </c>
      <c r="BC24" s="492" t="e">
        <f ca="1">+IF(AND(ISNUMBER(OFFSET('Hygiene Data'!$E$5,0,10*ROW('Hygiene Data'!E18))),'Data Summary'!DR24="Yes"),OFFSET('Hygiene Data'!$E$5,0,10*ROW('Hygiene Data'!E18)),NA())</f>
        <v>#N/A</v>
      </c>
      <c r="BD24" s="492" t="e">
        <f ca="1">+IF(AND(ISNUMBER(OFFSET('Hygiene Data'!$E$7,0,10*ROW('Hygiene Data'!E18))),'Data Summary'!DS24="Yes"),OFFSET('Hygiene Data'!$E$7,0,10*ROW('Hygiene Data'!E18)),NA())</f>
        <v>#N/A</v>
      </c>
      <c r="BE24" s="492" t="e">
        <f ca="1">+IF(AND(ISNUMBER(OFFSET('Hygiene Data'!$E$9,0,10*ROW('Hygiene Data'!E18))),'Data Summary'!DT24="Yes"),OFFSET('Hygiene Data'!$E$9,0,10*ROW('Hygiene Data'!E18)),NA())</f>
        <v>#N/A</v>
      </c>
      <c r="BF24" s="492" t="e">
        <f ca="1">+IF(AND(ISNUMBER(OFFSET('Hygiene Data'!$F$5,0,10*ROW('Hygiene Data'!F18))),'Data Summary'!DU24="Yes"),OFFSET('Hygiene Data'!$F$5,0,10*ROW('Hygiene Data'!F18)),NA())</f>
        <v>#N/A</v>
      </c>
      <c r="BG24" s="492" t="e">
        <f ca="1">+IF(AND(ISNUMBER(OFFSET('Hygiene Data'!$F$7,0,10*ROW('Hygiene Data'!F18))),'Data Summary'!DV24="Yes"),OFFSET('Hygiene Data'!$F$7,0,10*ROW('Hygiene Data'!F18)),NA())</f>
        <v>#N/A</v>
      </c>
      <c r="BH24" s="492" t="e">
        <f ca="1">+IF(AND(ISNUMBER(OFFSET('Hygiene Data'!$F$9,0,10*ROW('Hygiene Data'!F18))),'Data Summary'!DW24="Yes"),OFFSET('Hygiene Data'!$F$9,0,10*ROW('Hygiene Data'!F18)),NA())</f>
        <v>#N/A</v>
      </c>
      <c r="BI24" s="492" t="e">
        <f ca="1">+IF(AND(ISNUMBER(OFFSET('Hygiene Data'!$G$5,0,10*ROW('Hygiene Data'!G18))),'Data Summary'!DX24="Yes"),OFFSET('Hygiene Data'!$G$5,0,10*ROW('Hygiene Data'!G18)),NA())</f>
        <v>#N/A</v>
      </c>
      <c r="BJ24" s="492" t="e">
        <f ca="1">+IF(AND(ISNUMBER(OFFSET('Hygiene Data'!$G$7,0,10*ROW('Hygiene Data'!G18))),'Data Summary'!DY24="Yes"),OFFSET('Hygiene Data'!$G$7,0,10*ROW('Hygiene Data'!G18)),NA())</f>
        <v>#N/A</v>
      </c>
      <c r="BK24" s="492" t="e">
        <f ca="1">+IF(AND(ISNUMBER(OFFSET('Hygiene Data'!$G$9,0,10*ROW('Hygiene Data'!G18))),'Data Summary'!DZ24="Yes"),OFFSET('Hygiene Data'!$G$9,0,10*ROW('Hygiene Data'!G18)),NA())</f>
        <v>#N/A</v>
      </c>
      <c r="BL24" s="492" t="e">
        <f ca="1">+IF(AND(ISNUMBER(OFFSET('Hygiene Data'!$H$5,0,10*ROW('Hygiene Data'!H18))),'Data Summary'!EA24="Yes"),OFFSET('Hygiene Data'!$H$5,0,10*ROW('Hygiene Data'!H18)),NA())</f>
        <v>#N/A</v>
      </c>
      <c r="BM24" s="492" t="e">
        <f ca="1">+IF(AND(ISNUMBER(OFFSET('Hygiene Data'!$H$7,0,10*ROW('Hygiene Data'!H18))),'Data Summary'!EB24="Yes"),OFFSET('Hygiene Data'!$H$7,0,10*ROW('Hygiene Data'!H18)),NA())</f>
        <v>#N/A</v>
      </c>
      <c r="BN24" s="492" t="e">
        <f ca="1">+IF(AND(ISNUMBER(OFFSET('Hygiene Data'!$H$9,0,10*ROW('Hygiene Data'!H18))),'Data Summary'!EC24="Yes"),OFFSET('Hygiene Data'!$H$9,0,10*ROW('Hygiene Data'!H18)),NA())</f>
        <v>#N/A</v>
      </c>
      <c r="BO24" s="492" t="e">
        <f ca="1">+IF(AND(ISNUMBER(OFFSET('Hygiene Data'!$I$5,0,10*ROW('Hygiene Data'!I18))),'Data Summary'!ED24="Yes"),OFFSET('Hygiene Data'!$I$5,0,10*ROW('Hygiene Data'!I18)),NA())</f>
        <v>#N/A</v>
      </c>
      <c r="BP24" s="492" t="e">
        <f ca="1">+IF(AND(ISNUMBER(OFFSET('Hygiene Data'!$I$7,0,10*ROW('Hygiene Data'!I18))),'Data Summary'!EE24="Yes"),OFFSET('Hygiene Data'!$I$7,0,10*ROW('Hygiene Data'!I18)),NA())</f>
        <v>#N/A</v>
      </c>
      <c r="BQ24" s="492" t="e">
        <f ca="1">+IF(AND(ISNUMBER(OFFSET('Hygiene Data'!$I$9,0,10*ROW('Hygiene Data'!I18))),'Data Summary'!EF24="Yes"),OFFSET('Hygiene Data'!$I$9,0,10*ROW('Hygiene Data'!I18)),NA())</f>
        <v>#N/A</v>
      </c>
    </row>
    <row r="25" spans="1:69" x14ac:dyDescent="0.25">
      <c r="A25" s="488" t="e">
        <f ca="1">+RIGHT('Data Summary'!A25,LEN('Data Summary'!A25)-9)</f>
        <v>#VALUE!</v>
      </c>
      <c r="B25" s="462" t="str">
        <f ca="1">+IF(ISTEXT('Data Summary'!B25),'Data Summary'!B25,"")</f>
        <v/>
      </c>
      <c r="C25" s="489" t="e">
        <f ca="1">+VALUE('Data Summary'!C25)</f>
        <v>#VALUE!</v>
      </c>
      <c r="D25" s="490" t="e">
        <f ca="1">+IF(AND(ISNUMBER(OFFSET('Water Data'!$D$4,0,10*ROW('Water Data'!D19))),'Data Summary'!BS25="Yes"),100-OFFSET('Water Data'!$D$4,0,10*ROW('Water Data'!D19)),NA())</f>
        <v>#N/A</v>
      </c>
      <c r="E25" s="490" t="e">
        <f ca="1">+IF(AND(ISNUMBER(OFFSET('Water Data'!$D$6,0,10*ROW('Water Data'!D19))),'Data Summary'!BT25="Yes"),OFFSET('Water Data'!$D$6,0,10*ROW('Water Data'!D19)),NA())</f>
        <v>#N/A</v>
      </c>
      <c r="F25" s="490" t="e">
        <f ca="1">+IF(AND(ISNUMBER(OFFSET('Water Data'!$D$9,0,10*ROW('Water Data'!D19))),'Data Summary'!BU25="Yes"),OFFSET('Water Data'!$D$9,0,10*ROW('Water Data'!D19)),NA())</f>
        <v>#N/A</v>
      </c>
      <c r="G25" s="490" t="e">
        <f ca="1">+IF(AND(ISNUMBER(OFFSET('Water Data'!$E$4,0,10*ROW('Water Data'!E19))),'Data Summary'!BV25="Yes"),100-OFFSET('Water Data'!$E$4,0,10*ROW('Water Data'!E19)),NA())</f>
        <v>#N/A</v>
      </c>
      <c r="H25" s="490" t="e">
        <f ca="1">+IF(AND(ISNUMBER(OFFSET('Water Data'!$E$6,0,10*ROW('Water Data'!E19))),'Data Summary'!BW25="Yes"),OFFSET('Water Data'!$E$6,0,10*ROW('Water Data'!E19)),NA())</f>
        <v>#N/A</v>
      </c>
      <c r="I25" s="490" t="e">
        <f ca="1">+IF(AND(ISNUMBER(OFFSET('Water Data'!$E$9,0,10*ROW('Water Data'!E19))),'Data Summary'!BX25="Yes"),OFFSET('Water Data'!$E$9,0,10*ROW('Water Data'!E19)),NA())</f>
        <v>#N/A</v>
      </c>
      <c r="J25" s="490" t="e">
        <f ca="1">+IF(AND(ISNUMBER(OFFSET('Water Data'!$F$4,0,10*ROW('Water Data'!F19))),'Data Summary'!BY25="Yes"),100-OFFSET('Water Data'!$F$4,0,10*ROW('Water Data'!F19)),NA())</f>
        <v>#N/A</v>
      </c>
      <c r="K25" s="490" t="e">
        <f ca="1">+IF(AND(ISNUMBER(OFFSET('Water Data'!$F$6,0,10*ROW('Water Data'!F19))),'Data Summary'!BZ25="Yes"),OFFSET('Water Data'!$F$6,0,10*ROW('Water Data'!F19)),NA())</f>
        <v>#N/A</v>
      </c>
      <c r="L25" s="490" t="e">
        <f ca="1">+IF(AND(ISNUMBER(OFFSET('Water Data'!$F$9,0,10*ROW('Water Data'!F19))),'Data Summary'!CA25="Yes"),OFFSET('Water Data'!$F$9,0,10*ROW('Water Data'!F19)),NA())</f>
        <v>#N/A</v>
      </c>
      <c r="M25" s="490" t="e">
        <f ca="1">+IF(AND(ISNUMBER(OFFSET('Water Data'!$G$4,0,10*ROW('Water Data'!G19))),'Data Summary'!CB25="Yes"),100-OFFSET('Water Data'!$G$4,0,10*ROW('Water Data'!G19)),NA())</f>
        <v>#N/A</v>
      </c>
      <c r="N25" s="490" t="e">
        <f ca="1">+IF(AND(ISNUMBER(OFFSET('Water Data'!$G$6,0,10*ROW('Water Data'!G19))),'Data Summary'!CC25="Yes"),OFFSET('Water Data'!$G$6,0,10*ROW('Water Data'!G19)),NA())</f>
        <v>#N/A</v>
      </c>
      <c r="O25" s="490" t="e">
        <f ca="1">+IF(AND(ISNUMBER(OFFSET('Water Data'!$G$9,0,10*ROW('Water Data'!G19))),'Data Summary'!CD25="Yes"),OFFSET('Water Data'!$G$9,0,10*ROW('Water Data'!G19)),NA())</f>
        <v>#N/A</v>
      </c>
      <c r="P25" s="490" t="e">
        <f ca="1">+IF(AND(ISNUMBER(OFFSET('Water Data'!$H$4,0,10*ROW('Water Data'!H19))),'Data Summary'!CE25="Yes"),100-OFFSET('Water Data'!$H$4,0,10*ROW('Water Data'!H19)),NA())</f>
        <v>#N/A</v>
      </c>
      <c r="Q25" s="490" t="e">
        <f ca="1">+IF(AND(ISNUMBER(OFFSET('Water Data'!$H$6,0,10*ROW('Water Data'!H19))),'Data Summary'!CF25="Yes"),OFFSET('Water Data'!$H$6,0,10*ROW('Water Data'!H19)),NA())</f>
        <v>#N/A</v>
      </c>
      <c r="R25" s="490" t="e">
        <f ca="1">+IF(AND(ISNUMBER(OFFSET('Water Data'!$H$9,0,10*ROW('Water Data'!H19))),'Data Summary'!CG25="Yes"),OFFSET('Water Data'!$H$9,0,10*ROW('Water Data'!H19)),NA())</f>
        <v>#N/A</v>
      </c>
      <c r="S25" s="490" t="e">
        <f ca="1">+IF(AND(ISNUMBER(OFFSET('Water Data'!$I$4,0,10*ROW('Water Data'!I19))),'Data Summary'!CH25="Yes"),100-OFFSET('Water Data'!$I$4,0,10*ROW('Water Data'!I19)),NA())</f>
        <v>#N/A</v>
      </c>
      <c r="T25" s="490" t="e">
        <f ca="1">+IF(AND(ISNUMBER(OFFSET('Water Data'!$I$6,0,10*ROW('Water Data'!I19))),'Data Summary'!CI25="Yes"),OFFSET('Water Data'!$I$6,0,10*ROW('Water Data'!I19)),NA())</f>
        <v>#N/A</v>
      </c>
      <c r="U25" s="490" t="e">
        <f ca="1">+IF(AND(ISNUMBER(OFFSET('Water Data'!$I$9,0,10*ROW('Water Data'!I19))),'Data Summary'!CJ25="Yes"),OFFSET('Water Data'!$I$9,0,10*ROW('Water Data'!I19)),NA())</f>
        <v>#N/A</v>
      </c>
      <c r="V25" s="491" t="e">
        <f ca="1">+IF(AND(ISNUMBER(OFFSET('Sanitation Data'!$D$4,0,10*ROW('Sanitation Data'!D19))),'Data Summary'!CK25="Yes"),100-OFFSET('Sanitation Data'!$D$4,0,10*ROW('Sanitation Data'!D19)),NA())</f>
        <v>#N/A</v>
      </c>
      <c r="W25" s="491" t="e">
        <f ca="1">+IF(AND(ISNUMBER(OFFSET('Sanitation Data'!$D$6,0,10*ROW('Sanitation Data'!D19))),'Data Summary'!CL25="Yes"),OFFSET('Sanitation Data'!$D$6,0,10*ROW('Sanitation Data'!D19)),NA())</f>
        <v>#N/A</v>
      </c>
      <c r="X25" s="491" t="e">
        <f ca="1">+IF(AND(ISNUMBER(OFFSET('Sanitation Data'!$D$10,0,10*ROW('Sanitation Data'!D19))),'Data Summary'!CM25="Yes"),OFFSET('Sanitation Data'!$D$10,0,10*ROW('Sanitation Data'!D19)),NA())</f>
        <v>#N/A</v>
      </c>
      <c r="Y25" s="491" t="e">
        <f ca="1">+IF(AND(ISNUMBER(OFFSET('Sanitation Data'!$D$11,0,10*ROW('Sanitation Data'!D19))),'Data Summary'!CN25="Yes"),OFFSET('Sanitation Data'!$D$11,0,10*ROW('Sanitation Data'!D19)),NA())</f>
        <v>#N/A</v>
      </c>
      <c r="Z25" s="491" t="e">
        <f ca="1">+IF(AND(ISNUMBER(OFFSET('Sanitation Data'!$D$12,0,10*ROW('Sanitation Data'!D19))),'Data Summary'!CO25="Yes"),OFFSET('Sanitation Data'!$D$12,0,10*ROW('Sanitation Data'!D19)),NA())</f>
        <v>#N/A</v>
      </c>
      <c r="AA25" s="491" t="e">
        <f ca="1">+IF(AND(ISNUMBER(OFFSET('Sanitation Data'!$E$4,0,10*ROW('Sanitation Data'!E19))),'Data Summary'!CP25="Yes"),100-OFFSET('Sanitation Data'!$E$4,0,10*ROW('Sanitation Data'!E19)),NA())</f>
        <v>#N/A</v>
      </c>
      <c r="AB25" s="491" t="e">
        <f ca="1">+IF(AND(ISNUMBER(OFFSET('Sanitation Data'!$E$6,0,10*ROW('Sanitation Data'!E19))),'Data Summary'!CQ25="Yes"),OFFSET('Sanitation Data'!$E$6,0,10*ROW('Sanitation Data'!E19)),NA())</f>
        <v>#N/A</v>
      </c>
      <c r="AC25" s="491" t="e">
        <f ca="1">+IF(AND(ISNUMBER(OFFSET('Sanitation Data'!$E$10,0,10*ROW('Sanitation Data'!E19))),'Data Summary'!CR25="Yes"),OFFSET('Sanitation Data'!$E$10,0,10*ROW('Sanitation Data'!E19)),NA())</f>
        <v>#N/A</v>
      </c>
      <c r="AD25" s="491" t="e">
        <f ca="1">+IF(AND(ISNUMBER(OFFSET('Sanitation Data'!$E$11,0,10*ROW('Sanitation Data'!E19))),'Data Summary'!CS25="Yes"),OFFSET('Sanitation Data'!$E$11,0,10*ROW('Sanitation Data'!E19)),NA())</f>
        <v>#N/A</v>
      </c>
      <c r="AE25" s="491" t="e">
        <f ca="1">+IF(AND(ISNUMBER(OFFSET('Sanitation Data'!$E$12,0,10*ROW('Sanitation Data'!E19))),'Data Summary'!CT25="Yes"),OFFSET('Sanitation Data'!$E$12,0,10*ROW('Sanitation Data'!E19)),NA())</f>
        <v>#N/A</v>
      </c>
      <c r="AF25" s="491" t="e">
        <f ca="1">+IF(AND(ISNUMBER(OFFSET('Sanitation Data'!$F$4,0,10*ROW('Sanitation Data'!F19))),'Data Summary'!CU25="Yes"),100-OFFSET('Sanitation Data'!$F$4,0,10*ROW('Sanitation Data'!F19)),NA())</f>
        <v>#N/A</v>
      </c>
      <c r="AG25" s="491" t="e">
        <f ca="1">+IF(AND(ISNUMBER(OFFSET('Sanitation Data'!$F$6,0,10*ROW('Sanitation Data'!F19))),'Data Summary'!CV25="Yes"),OFFSET('Sanitation Data'!$F$6,0,10*ROW('Sanitation Data'!F19)),NA())</f>
        <v>#N/A</v>
      </c>
      <c r="AH25" s="491" t="e">
        <f ca="1">+IF(AND(ISNUMBER(OFFSET('Sanitation Data'!$F$10,0,10*ROW('Sanitation Data'!F19))),'Data Summary'!CW25="Yes"),OFFSET('Sanitation Data'!$F$10,0,10*ROW('Sanitation Data'!F19)),NA())</f>
        <v>#N/A</v>
      </c>
      <c r="AI25" s="491" t="e">
        <f ca="1">+IF(AND(ISNUMBER(OFFSET('Sanitation Data'!$F$11,0,10*ROW('Sanitation Data'!F19))),'Data Summary'!CX25="Yes"),OFFSET('Sanitation Data'!$F$11,0,10*ROW('Sanitation Data'!F19)),NA())</f>
        <v>#N/A</v>
      </c>
      <c r="AJ25" s="491" t="e">
        <f ca="1">+IF(AND(ISNUMBER(OFFSET('Sanitation Data'!$F$12,0,10*ROW('Sanitation Data'!F19))),'Data Summary'!CY25="Yes"),OFFSET('Sanitation Data'!$F$12,0,10*ROW('Sanitation Data'!F19)),NA())</f>
        <v>#N/A</v>
      </c>
      <c r="AK25" s="491" t="e">
        <f ca="1">+IF(AND(ISNUMBER(OFFSET('Sanitation Data'!$G$4,0,10*ROW('Sanitation Data'!G19))),'Data Summary'!CZ25="Yes"),100-OFFSET('Sanitation Data'!$G$4,0,10*ROW('Sanitation Data'!G19)),NA())</f>
        <v>#N/A</v>
      </c>
      <c r="AL25" s="491" t="e">
        <f ca="1">+IF(AND(ISNUMBER(OFFSET('Sanitation Data'!$G$6,0,10*ROW('Sanitation Data'!G19))),'Data Summary'!DA25="Yes"),OFFSET('Sanitation Data'!$G$6,0,10*ROW('Sanitation Data'!G19)),NA())</f>
        <v>#N/A</v>
      </c>
      <c r="AM25" s="491" t="e">
        <f ca="1">+IF(AND(ISNUMBER(OFFSET('Sanitation Data'!$G$10,0,10*ROW('Sanitation Data'!G19))),'Data Summary'!DB25="Yes"),OFFSET('Sanitation Data'!$G$10,0,10*ROW('Sanitation Data'!G19)),NA())</f>
        <v>#N/A</v>
      </c>
      <c r="AN25" s="491" t="e">
        <f ca="1">+IF(AND(ISNUMBER(OFFSET('Sanitation Data'!$G$11,0,10*ROW('Sanitation Data'!G19))),'Data Summary'!DC25="Yes"),OFFSET('Sanitation Data'!$G$11,0,10*ROW('Sanitation Data'!G19)),NA())</f>
        <v>#N/A</v>
      </c>
      <c r="AO25" s="491" t="e">
        <f ca="1">+IF(AND(ISNUMBER(OFFSET('Sanitation Data'!$G$12,0,10*ROW('Sanitation Data'!G19))),'Data Summary'!DD25="Yes"),OFFSET('Sanitation Data'!$G$12,0,10*ROW('Sanitation Data'!G19)),NA())</f>
        <v>#N/A</v>
      </c>
      <c r="AP25" s="491" t="e">
        <f ca="1">+IF(AND(ISNUMBER(OFFSET('Sanitation Data'!$H$4,0,10*ROW('Sanitation Data'!H19))),'Data Summary'!DE25="Yes"),100-OFFSET('Sanitation Data'!$H$4,0,10*ROW('Sanitation Data'!H19)),NA())</f>
        <v>#N/A</v>
      </c>
      <c r="AQ25" s="491" t="e">
        <f ca="1">+IF(AND(ISNUMBER(OFFSET('Sanitation Data'!$H$6,0,10*ROW('Sanitation Data'!H19))),'Data Summary'!DF25="Yes"),OFFSET('Sanitation Data'!$H$6,0,10*ROW('Sanitation Data'!H19)),NA())</f>
        <v>#N/A</v>
      </c>
      <c r="AR25" s="491" t="e">
        <f ca="1">+IF(AND(ISNUMBER(OFFSET('Sanitation Data'!$H$10,0,10*ROW('Sanitation Data'!H19))),'Data Summary'!DG25="Yes"),OFFSET('Sanitation Data'!$H$10,0,10*ROW('Sanitation Data'!H19)),NA())</f>
        <v>#N/A</v>
      </c>
      <c r="AS25" s="491" t="e">
        <f ca="1">+IF(AND(ISNUMBER(OFFSET('Sanitation Data'!$H$11,0,10*ROW('Sanitation Data'!H19))),'Data Summary'!DH25="Yes"),OFFSET('Sanitation Data'!$H$11,0,10*ROW('Sanitation Data'!H19)),NA())</f>
        <v>#N/A</v>
      </c>
      <c r="AT25" s="491" t="e">
        <f ca="1">+IF(AND(ISNUMBER(OFFSET('Sanitation Data'!$H$12,0,10*ROW('Sanitation Data'!H19))),'Data Summary'!DI25="Yes"),OFFSET('Sanitation Data'!$H$12,0,10*ROW('Sanitation Data'!H19)),NA())</f>
        <v>#N/A</v>
      </c>
      <c r="AU25" s="491" t="e">
        <f ca="1">+IF(AND(ISNUMBER(OFFSET('Sanitation Data'!$I$4,0,10*ROW('Sanitation Data'!I19))),'Data Summary'!DJ25="Yes"),100-OFFSET('Sanitation Data'!$I$4,0,10*ROW('Sanitation Data'!I19)),NA())</f>
        <v>#N/A</v>
      </c>
      <c r="AV25" s="491" t="e">
        <f ca="1">+IF(AND(ISNUMBER(OFFSET('Sanitation Data'!$I$6,0,10*ROW('Sanitation Data'!I19))),'Data Summary'!DK25="Yes"),OFFSET('Sanitation Data'!$I$6,0,10*ROW('Sanitation Data'!I19)),NA())</f>
        <v>#N/A</v>
      </c>
      <c r="AW25" s="491" t="e">
        <f ca="1">+IF(AND(ISNUMBER(OFFSET('Sanitation Data'!$I$10,0,10*ROW('Sanitation Data'!I19))),'Data Summary'!DL25="Yes"),OFFSET('Sanitation Data'!$I$10,0,10*ROW('Sanitation Data'!I19)),NA())</f>
        <v>#N/A</v>
      </c>
      <c r="AX25" s="491" t="e">
        <f ca="1">+IF(AND(ISNUMBER(OFFSET('Sanitation Data'!$I$11,0,10*ROW('Sanitation Data'!I19))),'Data Summary'!DM25="Yes"),OFFSET('Sanitation Data'!$I$11,0,10*ROW('Sanitation Data'!I19)),NA())</f>
        <v>#N/A</v>
      </c>
      <c r="AY25" s="491" t="e">
        <f ca="1">+IF(AND(ISNUMBER(OFFSET('Sanitation Data'!$I$12,0,10*ROW('Sanitation Data'!I19))),'Data Summary'!DN25="Yes"),OFFSET('Sanitation Data'!$I$12,0,10*ROW('Sanitation Data'!I19)),NA())</f>
        <v>#N/A</v>
      </c>
      <c r="AZ25" s="492" t="e">
        <f ca="1">+IF(AND(ISNUMBER(OFFSET('Hygiene Data'!$D$5,0,10*ROW('Hygiene Data'!D19))),'Data Summary'!DO25="Yes"),OFFSET('Hygiene Data'!$D$5,0,10*ROW('Hygiene Data'!D19)),NA())</f>
        <v>#N/A</v>
      </c>
      <c r="BA25" s="492" t="e">
        <f ca="1">+IF(AND(ISNUMBER(OFFSET('Hygiene Data'!$D$7,0,10*ROW('Hygiene Data'!D19))),'Data Summary'!DP25="Yes"),OFFSET('Hygiene Data'!$D$7,0,10*ROW('Hygiene Data'!D19)),NA())</f>
        <v>#N/A</v>
      </c>
      <c r="BB25" s="492" t="e">
        <f ca="1">+IF(AND(ISNUMBER(OFFSET('Hygiene Data'!$D$9,0,10*ROW('Hygiene Data'!D19))),'Data Summary'!DQ25="Yes"),OFFSET('Hygiene Data'!$D$9,0,10*ROW('Hygiene Data'!D19)),NA())</f>
        <v>#N/A</v>
      </c>
      <c r="BC25" s="492" t="e">
        <f ca="1">+IF(AND(ISNUMBER(OFFSET('Hygiene Data'!$E$5,0,10*ROW('Hygiene Data'!E19))),'Data Summary'!DR25="Yes"),OFFSET('Hygiene Data'!$E$5,0,10*ROW('Hygiene Data'!E19)),NA())</f>
        <v>#N/A</v>
      </c>
      <c r="BD25" s="492" t="e">
        <f ca="1">+IF(AND(ISNUMBER(OFFSET('Hygiene Data'!$E$7,0,10*ROW('Hygiene Data'!E19))),'Data Summary'!DS25="Yes"),OFFSET('Hygiene Data'!$E$7,0,10*ROW('Hygiene Data'!E19)),NA())</f>
        <v>#N/A</v>
      </c>
      <c r="BE25" s="492" t="e">
        <f ca="1">+IF(AND(ISNUMBER(OFFSET('Hygiene Data'!$E$9,0,10*ROW('Hygiene Data'!E19))),'Data Summary'!DT25="Yes"),OFFSET('Hygiene Data'!$E$9,0,10*ROW('Hygiene Data'!E19)),NA())</f>
        <v>#N/A</v>
      </c>
      <c r="BF25" s="492" t="e">
        <f ca="1">+IF(AND(ISNUMBER(OFFSET('Hygiene Data'!$F$5,0,10*ROW('Hygiene Data'!F19))),'Data Summary'!DU25="Yes"),OFFSET('Hygiene Data'!$F$5,0,10*ROW('Hygiene Data'!F19)),NA())</f>
        <v>#N/A</v>
      </c>
      <c r="BG25" s="492" t="e">
        <f ca="1">+IF(AND(ISNUMBER(OFFSET('Hygiene Data'!$F$7,0,10*ROW('Hygiene Data'!F19))),'Data Summary'!DV25="Yes"),OFFSET('Hygiene Data'!$F$7,0,10*ROW('Hygiene Data'!F19)),NA())</f>
        <v>#N/A</v>
      </c>
      <c r="BH25" s="492" t="e">
        <f ca="1">+IF(AND(ISNUMBER(OFFSET('Hygiene Data'!$F$9,0,10*ROW('Hygiene Data'!F19))),'Data Summary'!DW25="Yes"),OFFSET('Hygiene Data'!$F$9,0,10*ROW('Hygiene Data'!F19)),NA())</f>
        <v>#N/A</v>
      </c>
      <c r="BI25" s="492" t="e">
        <f ca="1">+IF(AND(ISNUMBER(OFFSET('Hygiene Data'!$G$5,0,10*ROW('Hygiene Data'!G19))),'Data Summary'!DX25="Yes"),OFFSET('Hygiene Data'!$G$5,0,10*ROW('Hygiene Data'!G19)),NA())</f>
        <v>#N/A</v>
      </c>
      <c r="BJ25" s="492" t="e">
        <f ca="1">+IF(AND(ISNUMBER(OFFSET('Hygiene Data'!$G$7,0,10*ROW('Hygiene Data'!G19))),'Data Summary'!DY25="Yes"),OFFSET('Hygiene Data'!$G$7,0,10*ROW('Hygiene Data'!G19)),NA())</f>
        <v>#N/A</v>
      </c>
      <c r="BK25" s="492" t="e">
        <f ca="1">+IF(AND(ISNUMBER(OFFSET('Hygiene Data'!$G$9,0,10*ROW('Hygiene Data'!G19))),'Data Summary'!DZ25="Yes"),OFFSET('Hygiene Data'!$G$9,0,10*ROW('Hygiene Data'!G19)),NA())</f>
        <v>#N/A</v>
      </c>
      <c r="BL25" s="492" t="e">
        <f ca="1">+IF(AND(ISNUMBER(OFFSET('Hygiene Data'!$H$5,0,10*ROW('Hygiene Data'!H19))),'Data Summary'!EA25="Yes"),OFFSET('Hygiene Data'!$H$5,0,10*ROW('Hygiene Data'!H19)),NA())</f>
        <v>#N/A</v>
      </c>
      <c r="BM25" s="492" t="e">
        <f ca="1">+IF(AND(ISNUMBER(OFFSET('Hygiene Data'!$H$7,0,10*ROW('Hygiene Data'!H19))),'Data Summary'!EB25="Yes"),OFFSET('Hygiene Data'!$H$7,0,10*ROW('Hygiene Data'!H19)),NA())</f>
        <v>#N/A</v>
      </c>
      <c r="BN25" s="492" t="e">
        <f ca="1">+IF(AND(ISNUMBER(OFFSET('Hygiene Data'!$H$9,0,10*ROW('Hygiene Data'!H19))),'Data Summary'!EC25="Yes"),OFFSET('Hygiene Data'!$H$9,0,10*ROW('Hygiene Data'!H19)),NA())</f>
        <v>#N/A</v>
      </c>
      <c r="BO25" s="492" t="e">
        <f ca="1">+IF(AND(ISNUMBER(OFFSET('Hygiene Data'!$I$5,0,10*ROW('Hygiene Data'!I19))),'Data Summary'!ED25="Yes"),OFFSET('Hygiene Data'!$I$5,0,10*ROW('Hygiene Data'!I19)),NA())</f>
        <v>#N/A</v>
      </c>
      <c r="BP25" s="492" t="e">
        <f ca="1">+IF(AND(ISNUMBER(OFFSET('Hygiene Data'!$I$7,0,10*ROW('Hygiene Data'!I19))),'Data Summary'!EE25="Yes"),OFFSET('Hygiene Data'!$I$7,0,10*ROW('Hygiene Data'!I19)),NA())</f>
        <v>#N/A</v>
      </c>
      <c r="BQ25" s="492" t="e">
        <f ca="1">+IF(AND(ISNUMBER(OFFSET('Hygiene Data'!$I$9,0,10*ROW('Hygiene Data'!I19))),'Data Summary'!EF25="Yes"),OFFSET('Hygiene Data'!$I$9,0,10*ROW('Hygiene Data'!I19)),NA())</f>
        <v>#N/A</v>
      </c>
    </row>
    <row r="26" spans="1:69" x14ac:dyDescent="0.25">
      <c r="A26" s="488" t="e">
        <f ca="1">+RIGHT('Data Summary'!A26,LEN('Data Summary'!A26)-9)</f>
        <v>#VALUE!</v>
      </c>
      <c r="B26" s="462" t="str">
        <f ca="1">+IF(ISTEXT('Data Summary'!B26),'Data Summary'!B26,"")</f>
        <v/>
      </c>
      <c r="C26" s="489" t="e">
        <f ca="1">+VALUE('Data Summary'!C26)</f>
        <v>#VALUE!</v>
      </c>
      <c r="D26" s="490" t="e">
        <f ca="1">+IF(AND(ISNUMBER(OFFSET('Water Data'!$D$4,0,10*ROW('Water Data'!D20))),'Data Summary'!BS26="Yes"),100-OFFSET('Water Data'!$D$4,0,10*ROW('Water Data'!D20)),NA())</f>
        <v>#N/A</v>
      </c>
      <c r="E26" s="490" t="e">
        <f ca="1">+IF(AND(ISNUMBER(OFFSET('Water Data'!$D$6,0,10*ROW('Water Data'!D20))),'Data Summary'!BT26="Yes"),OFFSET('Water Data'!$D$6,0,10*ROW('Water Data'!D20)),NA())</f>
        <v>#N/A</v>
      </c>
      <c r="F26" s="490" t="e">
        <f ca="1">+IF(AND(ISNUMBER(OFFSET('Water Data'!$D$9,0,10*ROW('Water Data'!D20))),'Data Summary'!BU26="Yes"),OFFSET('Water Data'!$D$9,0,10*ROW('Water Data'!D20)),NA())</f>
        <v>#N/A</v>
      </c>
      <c r="G26" s="490" t="e">
        <f ca="1">+IF(AND(ISNUMBER(OFFSET('Water Data'!$E$4,0,10*ROW('Water Data'!E20))),'Data Summary'!BV26="Yes"),100-OFFSET('Water Data'!$E$4,0,10*ROW('Water Data'!E20)),NA())</f>
        <v>#N/A</v>
      </c>
      <c r="H26" s="490" t="e">
        <f ca="1">+IF(AND(ISNUMBER(OFFSET('Water Data'!$E$6,0,10*ROW('Water Data'!E20))),'Data Summary'!BW26="Yes"),OFFSET('Water Data'!$E$6,0,10*ROW('Water Data'!E20)),NA())</f>
        <v>#N/A</v>
      </c>
      <c r="I26" s="490" t="e">
        <f ca="1">+IF(AND(ISNUMBER(OFFSET('Water Data'!$E$9,0,10*ROW('Water Data'!E20))),'Data Summary'!BX26="Yes"),OFFSET('Water Data'!$E$9,0,10*ROW('Water Data'!E20)),NA())</f>
        <v>#N/A</v>
      </c>
      <c r="J26" s="490" t="e">
        <f ca="1">+IF(AND(ISNUMBER(OFFSET('Water Data'!$F$4,0,10*ROW('Water Data'!F20))),'Data Summary'!BY26="Yes"),100-OFFSET('Water Data'!$F$4,0,10*ROW('Water Data'!F20)),NA())</f>
        <v>#N/A</v>
      </c>
      <c r="K26" s="490" t="e">
        <f ca="1">+IF(AND(ISNUMBER(OFFSET('Water Data'!$F$6,0,10*ROW('Water Data'!F20))),'Data Summary'!BZ26="Yes"),OFFSET('Water Data'!$F$6,0,10*ROW('Water Data'!F20)),NA())</f>
        <v>#N/A</v>
      </c>
      <c r="L26" s="490" t="e">
        <f ca="1">+IF(AND(ISNUMBER(OFFSET('Water Data'!$F$9,0,10*ROW('Water Data'!F20))),'Data Summary'!CA26="Yes"),OFFSET('Water Data'!$F$9,0,10*ROW('Water Data'!F20)),NA())</f>
        <v>#N/A</v>
      </c>
      <c r="M26" s="490" t="e">
        <f ca="1">+IF(AND(ISNUMBER(OFFSET('Water Data'!$G$4,0,10*ROW('Water Data'!G20))),'Data Summary'!CB26="Yes"),100-OFFSET('Water Data'!$G$4,0,10*ROW('Water Data'!G20)),NA())</f>
        <v>#N/A</v>
      </c>
      <c r="N26" s="490" t="e">
        <f ca="1">+IF(AND(ISNUMBER(OFFSET('Water Data'!$G$6,0,10*ROW('Water Data'!G20))),'Data Summary'!CC26="Yes"),OFFSET('Water Data'!$G$6,0,10*ROW('Water Data'!G20)),NA())</f>
        <v>#N/A</v>
      </c>
      <c r="O26" s="490" t="e">
        <f ca="1">+IF(AND(ISNUMBER(OFFSET('Water Data'!$G$9,0,10*ROW('Water Data'!G20))),'Data Summary'!CD26="Yes"),OFFSET('Water Data'!$G$9,0,10*ROW('Water Data'!G20)),NA())</f>
        <v>#N/A</v>
      </c>
      <c r="P26" s="490" t="e">
        <f ca="1">+IF(AND(ISNUMBER(OFFSET('Water Data'!$H$4,0,10*ROW('Water Data'!H20))),'Data Summary'!CE26="Yes"),100-OFFSET('Water Data'!$H$4,0,10*ROW('Water Data'!H20)),NA())</f>
        <v>#N/A</v>
      </c>
      <c r="Q26" s="490" t="e">
        <f ca="1">+IF(AND(ISNUMBER(OFFSET('Water Data'!$H$6,0,10*ROW('Water Data'!H20))),'Data Summary'!CF26="Yes"),OFFSET('Water Data'!$H$6,0,10*ROW('Water Data'!H20)),NA())</f>
        <v>#N/A</v>
      </c>
      <c r="R26" s="490" t="e">
        <f ca="1">+IF(AND(ISNUMBER(OFFSET('Water Data'!$H$9,0,10*ROW('Water Data'!H20))),'Data Summary'!CG26="Yes"),OFFSET('Water Data'!$H$9,0,10*ROW('Water Data'!H20)),NA())</f>
        <v>#N/A</v>
      </c>
      <c r="S26" s="490" t="e">
        <f ca="1">+IF(AND(ISNUMBER(OFFSET('Water Data'!$I$4,0,10*ROW('Water Data'!I20))),'Data Summary'!CH26="Yes"),100-OFFSET('Water Data'!$I$4,0,10*ROW('Water Data'!I20)),NA())</f>
        <v>#N/A</v>
      </c>
      <c r="T26" s="490" t="e">
        <f ca="1">+IF(AND(ISNUMBER(OFFSET('Water Data'!$I$6,0,10*ROW('Water Data'!I20))),'Data Summary'!CI26="Yes"),OFFSET('Water Data'!$I$6,0,10*ROW('Water Data'!I20)),NA())</f>
        <v>#N/A</v>
      </c>
      <c r="U26" s="490" t="e">
        <f ca="1">+IF(AND(ISNUMBER(OFFSET('Water Data'!$I$9,0,10*ROW('Water Data'!I20))),'Data Summary'!CJ26="Yes"),OFFSET('Water Data'!$I$9,0,10*ROW('Water Data'!I20)),NA())</f>
        <v>#N/A</v>
      </c>
      <c r="V26" s="491" t="e">
        <f ca="1">+IF(AND(ISNUMBER(OFFSET('Sanitation Data'!$D$4,0,10*ROW('Sanitation Data'!D20))),'Data Summary'!CK26="Yes"),100-OFFSET('Sanitation Data'!$D$4,0,10*ROW('Sanitation Data'!D20)),NA())</f>
        <v>#N/A</v>
      </c>
      <c r="W26" s="491" t="e">
        <f ca="1">+IF(AND(ISNUMBER(OFFSET('Sanitation Data'!$D$6,0,10*ROW('Sanitation Data'!D20))),'Data Summary'!CL26="Yes"),OFFSET('Sanitation Data'!$D$6,0,10*ROW('Sanitation Data'!D20)),NA())</f>
        <v>#N/A</v>
      </c>
      <c r="X26" s="491" t="e">
        <f ca="1">+IF(AND(ISNUMBER(OFFSET('Sanitation Data'!$D$10,0,10*ROW('Sanitation Data'!D20))),'Data Summary'!CM26="Yes"),OFFSET('Sanitation Data'!$D$10,0,10*ROW('Sanitation Data'!D20)),NA())</f>
        <v>#N/A</v>
      </c>
      <c r="Y26" s="491" t="e">
        <f ca="1">+IF(AND(ISNUMBER(OFFSET('Sanitation Data'!$D$11,0,10*ROW('Sanitation Data'!D20))),'Data Summary'!CN26="Yes"),OFFSET('Sanitation Data'!$D$11,0,10*ROW('Sanitation Data'!D20)),NA())</f>
        <v>#N/A</v>
      </c>
      <c r="Z26" s="491" t="e">
        <f ca="1">+IF(AND(ISNUMBER(OFFSET('Sanitation Data'!$D$12,0,10*ROW('Sanitation Data'!D20))),'Data Summary'!CO26="Yes"),OFFSET('Sanitation Data'!$D$12,0,10*ROW('Sanitation Data'!D20)),NA())</f>
        <v>#N/A</v>
      </c>
      <c r="AA26" s="491" t="e">
        <f ca="1">+IF(AND(ISNUMBER(OFFSET('Sanitation Data'!$E$4,0,10*ROW('Sanitation Data'!E20))),'Data Summary'!CP26="Yes"),100-OFFSET('Sanitation Data'!$E$4,0,10*ROW('Sanitation Data'!E20)),NA())</f>
        <v>#N/A</v>
      </c>
      <c r="AB26" s="491" t="e">
        <f ca="1">+IF(AND(ISNUMBER(OFFSET('Sanitation Data'!$E$6,0,10*ROW('Sanitation Data'!E20))),'Data Summary'!CQ26="Yes"),OFFSET('Sanitation Data'!$E$6,0,10*ROW('Sanitation Data'!E20)),NA())</f>
        <v>#N/A</v>
      </c>
      <c r="AC26" s="491" t="e">
        <f ca="1">+IF(AND(ISNUMBER(OFFSET('Sanitation Data'!$E$10,0,10*ROW('Sanitation Data'!E20))),'Data Summary'!CR26="Yes"),OFFSET('Sanitation Data'!$E$10,0,10*ROW('Sanitation Data'!E20)),NA())</f>
        <v>#N/A</v>
      </c>
      <c r="AD26" s="491" t="e">
        <f ca="1">+IF(AND(ISNUMBER(OFFSET('Sanitation Data'!$E$11,0,10*ROW('Sanitation Data'!E20))),'Data Summary'!CS26="Yes"),OFFSET('Sanitation Data'!$E$11,0,10*ROW('Sanitation Data'!E20)),NA())</f>
        <v>#N/A</v>
      </c>
      <c r="AE26" s="491" t="e">
        <f ca="1">+IF(AND(ISNUMBER(OFFSET('Sanitation Data'!$E$12,0,10*ROW('Sanitation Data'!E20))),'Data Summary'!CT26="Yes"),OFFSET('Sanitation Data'!$E$12,0,10*ROW('Sanitation Data'!E20)),NA())</f>
        <v>#N/A</v>
      </c>
      <c r="AF26" s="491" t="e">
        <f ca="1">+IF(AND(ISNUMBER(OFFSET('Sanitation Data'!$F$4,0,10*ROW('Sanitation Data'!F20))),'Data Summary'!CU26="Yes"),100-OFFSET('Sanitation Data'!$F$4,0,10*ROW('Sanitation Data'!F20)),NA())</f>
        <v>#N/A</v>
      </c>
      <c r="AG26" s="491" t="e">
        <f ca="1">+IF(AND(ISNUMBER(OFFSET('Sanitation Data'!$F$6,0,10*ROW('Sanitation Data'!F20))),'Data Summary'!CV26="Yes"),OFFSET('Sanitation Data'!$F$6,0,10*ROW('Sanitation Data'!F20)),NA())</f>
        <v>#N/A</v>
      </c>
      <c r="AH26" s="491" t="e">
        <f ca="1">+IF(AND(ISNUMBER(OFFSET('Sanitation Data'!$F$10,0,10*ROW('Sanitation Data'!F20))),'Data Summary'!CW26="Yes"),OFFSET('Sanitation Data'!$F$10,0,10*ROW('Sanitation Data'!F20)),NA())</f>
        <v>#N/A</v>
      </c>
      <c r="AI26" s="491" t="e">
        <f ca="1">+IF(AND(ISNUMBER(OFFSET('Sanitation Data'!$F$11,0,10*ROW('Sanitation Data'!F20))),'Data Summary'!CX26="Yes"),OFFSET('Sanitation Data'!$F$11,0,10*ROW('Sanitation Data'!F20)),NA())</f>
        <v>#N/A</v>
      </c>
      <c r="AJ26" s="491" t="e">
        <f ca="1">+IF(AND(ISNUMBER(OFFSET('Sanitation Data'!$F$12,0,10*ROW('Sanitation Data'!F20))),'Data Summary'!CY26="Yes"),OFFSET('Sanitation Data'!$F$12,0,10*ROW('Sanitation Data'!F20)),NA())</f>
        <v>#N/A</v>
      </c>
      <c r="AK26" s="491" t="e">
        <f ca="1">+IF(AND(ISNUMBER(OFFSET('Sanitation Data'!$G$4,0,10*ROW('Sanitation Data'!G20))),'Data Summary'!CZ26="Yes"),100-OFFSET('Sanitation Data'!$G$4,0,10*ROW('Sanitation Data'!G20)),NA())</f>
        <v>#N/A</v>
      </c>
      <c r="AL26" s="491" t="e">
        <f ca="1">+IF(AND(ISNUMBER(OFFSET('Sanitation Data'!$G$6,0,10*ROW('Sanitation Data'!G20))),'Data Summary'!DA26="Yes"),OFFSET('Sanitation Data'!$G$6,0,10*ROW('Sanitation Data'!G20)),NA())</f>
        <v>#N/A</v>
      </c>
      <c r="AM26" s="491" t="e">
        <f ca="1">+IF(AND(ISNUMBER(OFFSET('Sanitation Data'!$G$10,0,10*ROW('Sanitation Data'!G20))),'Data Summary'!DB26="Yes"),OFFSET('Sanitation Data'!$G$10,0,10*ROW('Sanitation Data'!G20)),NA())</f>
        <v>#N/A</v>
      </c>
      <c r="AN26" s="491" t="e">
        <f ca="1">+IF(AND(ISNUMBER(OFFSET('Sanitation Data'!$G$11,0,10*ROW('Sanitation Data'!G20))),'Data Summary'!DC26="Yes"),OFFSET('Sanitation Data'!$G$11,0,10*ROW('Sanitation Data'!G20)),NA())</f>
        <v>#N/A</v>
      </c>
      <c r="AO26" s="491" t="e">
        <f ca="1">+IF(AND(ISNUMBER(OFFSET('Sanitation Data'!$G$12,0,10*ROW('Sanitation Data'!G20))),'Data Summary'!DD26="Yes"),OFFSET('Sanitation Data'!$G$12,0,10*ROW('Sanitation Data'!G20)),NA())</f>
        <v>#N/A</v>
      </c>
      <c r="AP26" s="491" t="e">
        <f ca="1">+IF(AND(ISNUMBER(OFFSET('Sanitation Data'!$H$4,0,10*ROW('Sanitation Data'!H20))),'Data Summary'!DE26="Yes"),100-OFFSET('Sanitation Data'!$H$4,0,10*ROW('Sanitation Data'!H20)),NA())</f>
        <v>#N/A</v>
      </c>
      <c r="AQ26" s="491" t="e">
        <f ca="1">+IF(AND(ISNUMBER(OFFSET('Sanitation Data'!$H$6,0,10*ROW('Sanitation Data'!H20))),'Data Summary'!DF26="Yes"),OFFSET('Sanitation Data'!$H$6,0,10*ROW('Sanitation Data'!H20)),NA())</f>
        <v>#N/A</v>
      </c>
      <c r="AR26" s="491" t="e">
        <f ca="1">+IF(AND(ISNUMBER(OFFSET('Sanitation Data'!$H$10,0,10*ROW('Sanitation Data'!H20))),'Data Summary'!DG26="Yes"),OFFSET('Sanitation Data'!$H$10,0,10*ROW('Sanitation Data'!H20)),NA())</f>
        <v>#N/A</v>
      </c>
      <c r="AS26" s="491" t="e">
        <f ca="1">+IF(AND(ISNUMBER(OFFSET('Sanitation Data'!$H$11,0,10*ROW('Sanitation Data'!H20))),'Data Summary'!DH26="Yes"),OFFSET('Sanitation Data'!$H$11,0,10*ROW('Sanitation Data'!H20)),NA())</f>
        <v>#N/A</v>
      </c>
      <c r="AT26" s="491" t="e">
        <f ca="1">+IF(AND(ISNUMBER(OFFSET('Sanitation Data'!$H$12,0,10*ROW('Sanitation Data'!H20))),'Data Summary'!DI26="Yes"),OFFSET('Sanitation Data'!$H$12,0,10*ROW('Sanitation Data'!H20)),NA())</f>
        <v>#N/A</v>
      </c>
      <c r="AU26" s="491" t="e">
        <f ca="1">+IF(AND(ISNUMBER(OFFSET('Sanitation Data'!$I$4,0,10*ROW('Sanitation Data'!I20))),'Data Summary'!DJ26="Yes"),100-OFFSET('Sanitation Data'!$I$4,0,10*ROW('Sanitation Data'!I20)),NA())</f>
        <v>#N/A</v>
      </c>
      <c r="AV26" s="491" t="e">
        <f ca="1">+IF(AND(ISNUMBER(OFFSET('Sanitation Data'!$I$6,0,10*ROW('Sanitation Data'!I20))),'Data Summary'!DK26="Yes"),OFFSET('Sanitation Data'!$I$6,0,10*ROW('Sanitation Data'!I20)),NA())</f>
        <v>#N/A</v>
      </c>
      <c r="AW26" s="491" t="e">
        <f ca="1">+IF(AND(ISNUMBER(OFFSET('Sanitation Data'!$I$10,0,10*ROW('Sanitation Data'!I20))),'Data Summary'!DL26="Yes"),OFFSET('Sanitation Data'!$I$10,0,10*ROW('Sanitation Data'!I20)),NA())</f>
        <v>#N/A</v>
      </c>
      <c r="AX26" s="491" t="e">
        <f ca="1">+IF(AND(ISNUMBER(OFFSET('Sanitation Data'!$I$11,0,10*ROW('Sanitation Data'!I20))),'Data Summary'!DM26="Yes"),OFFSET('Sanitation Data'!$I$11,0,10*ROW('Sanitation Data'!I20)),NA())</f>
        <v>#N/A</v>
      </c>
      <c r="AY26" s="491" t="e">
        <f ca="1">+IF(AND(ISNUMBER(OFFSET('Sanitation Data'!$I$12,0,10*ROW('Sanitation Data'!I20))),'Data Summary'!DN26="Yes"),OFFSET('Sanitation Data'!$I$12,0,10*ROW('Sanitation Data'!I20)),NA())</f>
        <v>#N/A</v>
      </c>
      <c r="AZ26" s="492" t="e">
        <f ca="1">+IF(AND(ISNUMBER(OFFSET('Hygiene Data'!$D$5,0,10*ROW('Hygiene Data'!D20))),'Data Summary'!DO26="Yes"),OFFSET('Hygiene Data'!$D$5,0,10*ROW('Hygiene Data'!D20)),NA())</f>
        <v>#N/A</v>
      </c>
      <c r="BA26" s="492" t="e">
        <f ca="1">+IF(AND(ISNUMBER(OFFSET('Hygiene Data'!$D$7,0,10*ROW('Hygiene Data'!D20))),'Data Summary'!DP26="Yes"),OFFSET('Hygiene Data'!$D$7,0,10*ROW('Hygiene Data'!D20)),NA())</f>
        <v>#N/A</v>
      </c>
      <c r="BB26" s="492" t="e">
        <f ca="1">+IF(AND(ISNUMBER(OFFSET('Hygiene Data'!$D$9,0,10*ROW('Hygiene Data'!D20))),'Data Summary'!DQ26="Yes"),OFFSET('Hygiene Data'!$D$9,0,10*ROW('Hygiene Data'!D20)),NA())</f>
        <v>#N/A</v>
      </c>
      <c r="BC26" s="492" t="e">
        <f ca="1">+IF(AND(ISNUMBER(OFFSET('Hygiene Data'!$E$5,0,10*ROW('Hygiene Data'!E20))),'Data Summary'!DR26="Yes"),OFFSET('Hygiene Data'!$E$5,0,10*ROW('Hygiene Data'!E20)),NA())</f>
        <v>#N/A</v>
      </c>
      <c r="BD26" s="492" t="e">
        <f ca="1">+IF(AND(ISNUMBER(OFFSET('Hygiene Data'!$E$7,0,10*ROW('Hygiene Data'!E20))),'Data Summary'!DS26="Yes"),OFFSET('Hygiene Data'!$E$7,0,10*ROW('Hygiene Data'!E20)),NA())</f>
        <v>#N/A</v>
      </c>
      <c r="BE26" s="492" t="e">
        <f ca="1">+IF(AND(ISNUMBER(OFFSET('Hygiene Data'!$E$9,0,10*ROW('Hygiene Data'!E20))),'Data Summary'!DT26="Yes"),OFFSET('Hygiene Data'!$E$9,0,10*ROW('Hygiene Data'!E20)),NA())</f>
        <v>#N/A</v>
      </c>
      <c r="BF26" s="492" t="e">
        <f ca="1">+IF(AND(ISNUMBER(OFFSET('Hygiene Data'!$F$5,0,10*ROW('Hygiene Data'!F20))),'Data Summary'!DU26="Yes"),OFFSET('Hygiene Data'!$F$5,0,10*ROW('Hygiene Data'!F20)),NA())</f>
        <v>#N/A</v>
      </c>
      <c r="BG26" s="492" t="e">
        <f ca="1">+IF(AND(ISNUMBER(OFFSET('Hygiene Data'!$F$7,0,10*ROW('Hygiene Data'!F20))),'Data Summary'!DV26="Yes"),OFFSET('Hygiene Data'!$F$7,0,10*ROW('Hygiene Data'!F20)),NA())</f>
        <v>#N/A</v>
      </c>
      <c r="BH26" s="492" t="e">
        <f ca="1">+IF(AND(ISNUMBER(OFFSET('Hygiene Data'!$F$9,0,10*ROW('Hygiene Data'!F20))),'Data Summary'!DW26="Yes"),OFFSET('Hygiene Data'!$F$9,0,10*ROW('Hygiene Data'!F20)),NA())</f>
        <v>#N/A</v>
      </c>
      <c r="BI26" s="492" t="e">
        <f ca="1">+IF(AND(ISNUMBER(OFFSET('Hygiene Data'!$G$5,0,10*ROW('Hygiene Data'!G20))),'Data Summary'!DX26="Yes"),OFFSET('Hygiene Data'!$G$5,0,10*ROW('Hygiene Data'!G20)),NA())</f>
        <v>#N/A</v>
      </c>
      <c r="BJ26" s="492" t="e">
        <f ca="1">+IF(AND(ISNUMBER(OFFSET('Hygiene Data'!$G$7,0,10*ROW('Hygiene Data'!G20))),'Data Summary'!DY26="Yes"),OFFSET('Hygiene Data'!$G$7,0,10*ROW('Hygiene Data'!G20)),NA())</f>
        <v>#N/A</v>
      </c>
      <c r="BK26" s="492" t="e">
        <f ca="1">+IF(AND(ISNUMBER(OFFSET('Hygiene Data'!$G$9,0,10*ROW('Hygiene Data'!G20))),'Data Summary'!DZ26="Yes"),OFFSET('Hygiene Data'!$G$9,0,10*ROW('Hygiene Data'!G20)),NA())</f>
        <v>#N/A</v>
      </c>
      <c r="BL26" s="492" t="e">
        <f ca="1">+IF(AND(ISNUMBER(OFFSET('Hygiene Data'!$H$5,0,10*ROW('Hygiene Data'!H20))),'Data Summary'!EA26="Yes"),OFFSET('Hygiene Data'!$H$5,0,10*ROW('Hygiene Data'!H20)),NA())</f>
        <v>#N/A</v>
      </c>
      <c r="BM26" s="492" t="e">
        <f ca="1">+IF(AND(ISNUMBER(OFFSET('Hygiene Data'!$H$7,0,10*ROW('Hygiene Data'!H20))),'Data Summary'!EB26="Yes"),OFFSET('Hygiene Data'!$H$7,0,10*ROW('Hygiene Data'!H20)),NA())</f>
        <v>#N/A</v>
      </c>
      <c r="BN26" s="492" t="e">
        <f ca="1">+IF(AND(ISNUMBER(OFFSET('Hygiene Data'!$H$9,0,10*ROW('Hygiene Data'!H20))),'Data Summary'!EC26="Yes"),OFFSET('Hygiene Data'!$H$9,0,10*ROW('Hygiene Data'!H20)),NA())</f>
        <v>#N/A</v>
      </c>
      <c r="BO26" s="492" t="e">
        <f ca="1">+IF(AND(ISNUMBER(OFFSET('Hygiene Data'!$I$5,0,10*ROW('Hygiene Data'!I20))),'Data Summary'!ED26="Yes"),OFFSET('Hygiene Data'!$I$5,0,10*ROW('Hygiene Data'!I20)),NA())</f>
        <v>#N/A</v>
      </c>
      <c r="BP26" s="492" t="e">
        <f ca="1">+IF(AND(ISNUMBER(OFFSET('Hygiene Data'!$I$7,0,10*ROW('Hygiene Data'!I20))),'Data Summary'!EE26="Yes"),OFFSET('Hygiene Data'!$I$7,0,10*ROW('Hygiene Data'!I20)),NA())</f>
        <v>#N/A</v>
      </c>
      <c r="BQ26" s="492" t="e">
        <f ca="1">+IF(AND(ISNUMBER(OFFSET('Hygiene Data'!$I$9,0,10*ROW('Hygiene Data'!I20))),'Data Summary'!EF26="Yes"),OFFSET('Hygiene Data'!$I$9,0,10*ROW('Hygiene Data'!I20)),NA())</f>
        <v>#N/A</v>
      </c>
    </row>
    <row r="27" spans="1:69" x14ac:dyDescent="0.25">
      <c r="A27" s="488" t="e">
        <f ca="1">+RIGHT('Data Summary'!A27,LEN('Data Summary'!A27)-9)</f>
        <v>#VALUE!</v>
      </c>
      <c r="B27" s="462" t="str">
        <f ca="1">+IF(ISTEXT('Data Summary'!B27),'Data Summary'!B27,"")</f>
        <v/>
      </c>
      <c r="C27" s="489" t="e">
        <f ca="1">+VALUE('Data Summary'!C27)</f>
        <v>#VALUE!</v>
      </c>
      <c r="D27" s="490" t="e">
        <f ca="1">+IF(AND(ISNUMBER(OFFSET('Water Data'!$D$4,0,10*ROW('Water Data'!D21))),'Data Summary'!BS27="Yes"),100-OFFSET('Water Data'!$D$4,0,10*ROW('Water Data'!D21)),NA())</f>
        <v>#N/A</v>
      </c>
      <c r="E27" s="490" t="e">
        <f ca="1">+IF(AND(ISNUMBER(OFFSET('Water Data'!$D$6,0,10*ROW('Water Data'!D21))),'Data Summary'!BT27="Yes"),OFFSET('Water Data'!$D$6,0,10*ROW('Water Data'!D21)),NA())</f>
        <v>#N/A</v>
      </c>
      <c r="F27" s="490" t="e">
        <f ca="1">+IF(AND(ISNUMBER(OFFSET('Water Data'!$D$9,0,10*ROW('Water Data'!D21))),'Data Summary'!BU27="Yes"),OFFSET('Water Data'!$D$9,0,10*ROW('Water Data'!D21)),NA())</f>
        <v>#N/A</v>
      </c>
      <c r="G27" s="490" t="e">
        <f ca="1">+IF(AND(ISNUMBER(OFFSET('Water Data'!$E$4,0,10*ROW('Water Data'!E21))),'Data Summary'!BV27="Yes"),100-OFFSET('Water Data'!$E$4,0,10*ROW('Water Data'!E21)),NA())</f>
        <v>#N/A</v>
      </c>
      <c r="H27" s="490" t="e">
        <f ca="1">+IF(AND(ISNUMBER(OFFSET('Water Data'!$E$6,0,10*ROW('Water Data'!E21))),'Data Summary'!BW27="Yes"),OFFSET('Water Data'!$E$6,0,10*ROW('Water Data'!E21)),NA())</f>
        <v>#N/A</v>
      </c>
      <c r="I27" s="490" t="e">
        <f ca="1">+IF(AND(ISNUMBER(OFFSET('Water Data'!$E$9,0,10*ROW('Water Data'!E21))),'Data Summary'!BX27="Yes"),OFFSET('Water Data'!$E$9,0,10*ROW('Water Data'!E21)),NA())</f>
        <v>#N/A</v>
      </c>
      <c r="J27" s="490" t="e">
        <f ca="1">+IF(AND(ISNUMBER(OFFSET('Water Data'!$F$4,0,10*ROW('Water Data'!F21))),'Data Summary'!BY27="Yes"),100-OFFSET('Water Data'!$F$4,0,10*ROW('Water Data'!F21)),NA())</f>
        <v>#N/A</v>
      </c>
      <c r="K27" s="490" t="e">
        <f ca="1">+IF(AND(ISNUMBER(OFFSET('Water Data'!$F$6,0,10*ROW('Water Data'!F21))),'Data Summary'!BZ27="Yes"),OFFSET('Water Data'!$F$6,0,10*ROW('Water Data'!F21)),NA())</f>
        <v>#N/A</v>
      </c>
      <c r="L27" s="490" t="e">
        <f ca="1">+IF(AND(ISNUMBER(OFFSET('Water Data'!$F$9,0,10*ROW('Water Data'!F21))),'Data Summary'!CA27="Yes"),OFFSET('Water Data'!$F$9,0,10*ROW('Water Data'!F21)),NA())</f>
        <v>#N/A</v>
      </c>
      <c r="M27" s="490" t="e">
        <f ca="1">+IF(AND(ISNUMBER(OFFSET('Water Data'!$G$4,0,10*ROW('Water Data'!G21))),'Data Summary'!CB27="Yes"),100-OFFSET('Water Data'!$G$4,0,10*ROW('Water Data'!G21)),NA())</f>
        <v>#N/A</v>
      </c>
      <c r="N27" s="490" t="e">
        <f ca="1">+IF(AND(ISNUMBER(OFFSET('Water Data'!$G$6,0,10*ROW('Water Data'!G21))),'Data Summary'!CC27="Yes"),OFFSET('Water Data'!$G$6,0,10*ROW('Water Data'!G21)),NA())</f>
        <v>#N/A</v>
      </c>
      <c r="O27" s="490" t="e">
        <f ca="1">+IF(AND(ISNUMBER(OFFSET('Water Data'!$G$9,0,10*ROW('Water Data'!G21))),'Data Summary'!CD27="Yes"),OFFSET('Water Data'!$G$9,0,10*ROW('Water Data'!G21)),NA())</f>
        <v>#N/A</v>
      </c>
      <c r="P27" s="490" t="e">
        <f ca="1">+IF(AND(ISNUMBER(OFFSET('Water Data'!$H$4,0,10*ROW('Water Data'!H21))),'Data Summary'!CE27="Yes"),100-OFFSET('Water Data'!$H$4,0,10*ROW('Water Data'!H21)),NA())</f>
        <v>#N/A</v>
      </c>
      <c r="Q27" s="490" t="e">
        <f ca="1">+IF(AND(ISNUMBER(OFFSET('Water Data'!$H$6,0,10*ROW('Water Data'!H21))),'Data Summary'!CF27="Yes"),OFFSET('Water Data'!$H$6,0,10*ROW('Water Data'!H21)),NA())</f>
        <v>#N/A</v>
      </c>
      <c r="R27" s="490" t="e">
        <f ca="1">+IF(AND(ISNUMBER(OFFSET('Water Data'!$H$9,0,10*ROW('Water Data'!H21))),'Data Summary'!CG27="Yes"),OFFSET('Water Data'!$H$9,0,10*ROW('Water Data'!H21)),NA())</f>
        <v>#N/A</v>
      </c>
      <c r="S27" s="490" t="e">
        <f ca="1">+IF(AND(ISNUMBER(OFFSET('Water Data'!$I$4,0,10*ROW('Water Data'!I21))),'Data Summary'!CH27="Yes"),100-OFFSET('Water Data'!$I$4,0,10*ROW('Water Data'!I21)),NA())</f>
        <v>#N/A</v>
      </c>
      <c r="T27" s="490" t="e">
        <f ca="1">+IF(AND(ISNUMBER(OFFSET('Water Data'!$I$6,0,10*ROW('Water Data'!I21))),'Data Summary'!CI27="Yes"),OFFSET('Water Data'!$I$6,0,10*ROW('Water Data'!I21)),NA())</f>
        <v>#N/A</v>
      </c>
      <c r="U27" s="490" t="e">
        <f ca="1">+IF(AND(ISNUMBER(OFFSET('Water Data'!$I$9,0,10*ROW('Water Data'!I21))),'Data Summary'!CJ27="Yes"),OFFSET('Water Data'!$I$9,0,10*ROW('Water Data'!I21)),NA())</f>
        <v>#N/A</v>
      </c>
      <c r="V27" s="491" t="e">
        <f ca="1">+IF(AND(ISNUMBER(OFFSET('Sanitation Data'!$D$4,0,10*ROW('Sanitation Data'!D21))),'Data Summary'!CK27="Yes"),100-OFFSET('Sanitation Data'!$D$4,0,10*ROW('Sanitation Data'!D21)),NA())</f>
        <v>#N/A</v>
      </c>
      <c r="W27" s="491" t="e">
        <f ca="1">+IF(AND(ISNUMBER(OFFSET('Sanitation Data'!$D$6,0,10*ROW('Sanitation Data'!D21))),'Data Summary'!CL27="Yes"),OFFSET('Sanitation Data'!$D$6,0,10*ROW('Sanitation Data'!D21)),NA())</f>
        <v>#N/A</v>
      </c>
      <c r="X27" s="491" t="e">
        <f ca="1">+IF(AND(ISNUMBER(OFFSET('Sanitation Data'!$D$10,0,10*ROW('Sanitation Data'!D21))),'Data Summary'!CM27="Yes"),OFFSET('Sanitation Data'!$D$10,0,10*ROW('Sanitation Data'!D21)),NA())</f>
        <v>#N/A</v>
      </c>
      <c r="Y27" s="491" t="e">
        <f ca="1">+IF(AND(ISNUMBER(OFFSET('Sanitation Data'!$D$11,0,10*ROW('Sanitation Data'!D21))),'Data Summary'!CN27="Yes"),OFFSET('Sanitation Data'!$D$11,0,10*ROW('Sanitation Data'!D21)),NA())</f>
        <v>#N/A</v>
      </c>
      <c r="Z27" s="491" t="e">
        <f ca="1">+IF(AND(ISNUMBER(OFFSET('Sanitation Data'!$D$12,0,10*ROW('Sanitation Data'!D21))),'Data Summary'!CO27="Yes"),OFFSET('Sanitation Data'!$D$12,0,10*ROW('Sanitation Data'!D21)),NA())</f>
        <v>#N/A</v>
      </c>
      <c r="AA27" s="491" t="e">
        <f ca="1">+IF(AND(ISNUMBER(OFFSET('Sanitation Data'!$E$4,0,10*ROW('Sanitation Data'!E21))),'Data Summary'!CP27="Yes"),100-OFFSET('Sanitation Data'!$E$4,0,10*ROW('Sanitation Data'!E21)),NA())</f>
        <v>#N/A</v>
      </c>
      <c r="AB27" s="491" t="e">
        <f ca="1">+IF(AND(ISNUMBER(OFFSET('Sanitation Data'!$E$6,0,10*ROW('Sanitation Data'!E21))),'Data Summary'!CQ27="Yes"),OFFSET('Sanitation Data'!$E$6,0,10*ROW('Sanitation Data'!E21)),NA())</f>
        <v>#N/A</v>
      </c>
      <c r="AC27" s="491" t="e">
        <f ca="1">+IF(AND(ISNUMBER(OFFSET('Sanitation Data'!$E$10,0,10*ROW('Sanitation Data'!E21))),'Data Summary'!CR27="Yes"),OFFSET('Sanitation Data'!$E$10,0,10*ROW('Sanitation Data'!E21)),NA())</f>
        <v>#N/A</v>
      </c>
      <c r="AD27" s="491" t="e">
        <f ca="1">+IF(AND(ISNUMBER(OFFSET('Sanitation Data'!$E$11,0,10*ROW('Sanitation Data'!E21))),'Data Summary'!CS27="Yes"),OFFSET('Sanitation Data'!$E$11,0,10*ROW('Sanitation Data'!E21)),NA())</f>
        <v>#N/A</v>
      </c>
      <c r="AE27" s="491" t="e">
        <f ca="1">+IF(AND(ISNUMBER(OFFSET('Sanitation Data'!$E$12,0,10*ROW('Sanitation Data'!E21))),'Data Summary'!CT27="Yes"),OFFSET('Sanitation Data'!$E$12,0,10*ROW('Sanitation Data'!E21)),NA())</f>
        <v>#N/A</v>
      </c>
      <c r="AF27" s="491" t="e">
        <f ca="1">+IF(AND(ISNUMBER(OFFSET('Sanitation Data'!$F$4,0,10*ROW('Sanitation Data'!F21))),'Data Summary'!CU27="Yes"),100-OFFSET('Sanitation Data'!$F$4,0,10*ROW('Sanitation Data'!F21)),NA())</f>
        <v>#N/A</v>
      </c>
      <c r="AG27" s="491" t="e">
        <f ca="1">+IF(AND(ISNUMBER(OFFSET('Sanitation Data'!$F$6,0,10*ROW('Sanitation Data'!F21))),'Data Summary'!CV27="Yes"),OFFSET('Sanitation Data'!$F$6,0,10*ROW('Sanitation Data'!F21)),NA())</f>
        <v>#N/A</v>
      </c>
      <c r="AH27" s="491" t="e">
        <f ca="1">+IF(AND(ISNUMBER(OFFSET('Sanitation Data'!$F$10,0,10*ROW('Sanitation Data'!F21))),'Data Summary'!CW27="Yes"),OFFSET('Sanitation Data'!$F$10,0,10*ROW('Sanitation Data'!F21)),NA())</f>
        <v>#N/A</v>
      </c>
      <c r="AI27" s="491" t="e">
        <f ca="1">+IF(AND(ISNUMBER(OFFSET('Sanitation Data'!$F$11,0,10*ROW('Sanitation Data'!F21))),'Data Summary'!CX27="Yes"),OFFSET('Sanitation Data'!$F$11,0,10*ROW('Sanitation Data'!F21)),NA())</f>
        <v>#N/A</v>
      </c>
      <c r="AJ27" s="491" t="e">
        <f ca="1">+IF(AND(ISNUMBER(OFFSET('Sanitation Data'!$F$12,0,10*ROW('Sanitation Data'!F21))),'Data Summary'!CY27="Yes"),OFFSET('Sanitation Data'!$F$12,0,10*ROW('Sanitation Data'!F21)),NA())</f>
        <v>#N/A</v>
      </c>
      <c r="AK27" s="491" t="e">
        <f ca="1">+IF(AND(ISNUMBER(OFFSET('Sanitation Data'!$G$4,0,10*ROW('Sanitation Data'!G21))),'Data Summary'!CZ27="Yes"),100-OFFSET('Sanitation Data'!$G$4,0,10*ROW('Sanitation Data'!G21)),NA())</f>
        <v>#N/A</v>
      </c>
      <c r="AL27" s="491" t="e">
        <f ca="1">+IF(AND(ISNUMBER(OFFSET('Sanitation Data'!$G$6,0,10*ROW('Sanitation Data'!G21))),'Data Summary'!DA27="Yes"),OFFSET('Sanitation Data'!$G$6,0,10*ROW('Sanitation Data'!G21)),NA())</f>
        <v>#N/A</v>
      </c>
      <c r="AM27" s="491" t="e">
        <f ca="1">+IF(AND(ISNUMBER(OFFSET('Sanitation Data'!$G$10,0,10*ROW('Sanitation Data'!G21))),'Data Summary'!DB27="Yes"),OFFSET('Sanitation Data'!$G$10,0,10*ROW('Sanitation Data'!G21)),NA())</f>
        <v>#N/A</v>
      </c>
      <c r="AN27" s="491" t="e">
        <f ca="1">+IF(AND(ISNUMBER(OFFSET('Sanitation Data'!$G$11,0,10*ROW('Sanitation Data'!G21))),'Data Summary'!DC27="Yes"),OFFSET('Sanitation Data'!$G$11,0,10*ROW('Sanitation Data'!G21)),NA())</f>
        <v>#N/A</v>
      </c>
      <c r="AO27" s="491" t="e">
        <f ca="1">+IF(AND(ISNUMBER(OFFSET('Sanitation Data'!$G$12,0,10*ROW('Sanitation Data'!G21))),'Data Summary'!DD27="Yes"),OFFSET('Sanitation Data'!$G$12,0,10*ROW('Sanitation Data'!G21)),NA())</f>
        <v>#N/A</v>
      </c>
      <c r="AP27" s="491" t="e">
        <f ca="1">+IF(AND(ISNUMBER(OFFSET('Sanitation Data'!$H$4,0,10*ROW('Sanitation Data'!H21))),'Data Summary'!DE27="Yes"),100-OFFSET('Sanitation Data'!$H$4,0,10*ROW('Sanitation Data'!H21)),NA())</f>
        <v>#N/A</v>
      </c>
      <c r="AQ27" s="491" t="e">
        <f ca="1">+IF(AND(ISNUMBER(OFFSET('Sanitation Data'!$H$6,0,10*ROW('Sanitation Data'!H21))),'Data Summary'!DF27="Yes"),OFFSET('Sanitation Data'!$H$6,0,10*ROW('Sanitation Data'!H21)),NA())</f>
        <v>#N/A</v>
      </c>
      <c r="AR27" s="491" t="e">
        <f ca="1">+IF(AND(ISNUMBER(OFFSET('Sanitation Data'!$H$10,0,10*ROW('Sanitation Data'!H21))),'Data Summary'!DG27="Yes"),OFFSET('Sanitation Data'!$H$10,0,10*ROW('Sanitation Data'!H21)),NA())</f>
        <v>#N/A</v>
      </c>
      <c r="AS27" s="491" t="e">
        <f ca="1">+IF(AND(ISNUMBER(OFFSET('Sanitation Data'!$H$11,0,10*ROW('Sanitation Data'!H21))),'Data Summary'!DH27="Yes"),OFFSET('Sanitation Data'!$H$11,0,10*ROW('Sanitation Data'!H21)),NA())</f>
        <v>#N/A</v>
      </c>
      <c r="AT27" s="491" t="e">
        <f ca="1">+IF(AND(ISNUMBER(OFFSET('Sanitation Data'!$H$12,0,10*ROW('Sanitation Data'!H21))),'Data Summary'!DI27="Yes"),OFFSET('Sanitation Data'!$H$12,0,10*ROW('Sanitation Data'!H21)),NA())</f>
        <v>#N/A</v>
      </c>
      <c r="AU27" s="491" t="e">
        <f ca="1">+IF(AND(ISNUMBER(OFFSET('Sanitation Data'!$I$4,0,10*ROW('Sanitation Data'!I21))),'Data Summary'!DJ27="Yes"),100-OFFSET('Sanitation Data'!$I$4,0,10*ROW('Sanitation Data'!I21)),NA())</f>
        <v>#N/A</v>
      </c>
      <c r="AV27" s="491" t="e">
        <f ca="1">+IF(AND(ISNUMBER(OFFSET('Sanitation Data'!$I$6,0,10*ROW('Sanitation Data'!I21))),'Data Summary'!DK27="Yes"),OFFSET('Sanitation Data'!$I$6,0,10*ROW('Sanitation Data'!I21)),NA())</f>
        <v>#N/A</v>
      </c>
      <c r="AW27" s="491" t="e">
        <f ca="1">+IF(AND(ISNUMBER(OFFSET('Sanitation Data'!$I$10,0,10*ROW('Sanitation Data'!I21))),'Data Summary'!DL27="Yes"),OFFSET('Sanitation Data'!$I$10,0,10*ROW('Sanitation Data'!I21)),NA())</f>
        <v>#N/A</v>
      </c>
      <c r="AX27" s="491" t="e">
        <f ca="1">+IF(AND(ISNUMBER(OFFSET('Sanitation Data'!$I$11,0,10*ROW('Sanitation Data'!I21))),'Data Summary'!DM27="Yes"),OFFSET('Sanitation Data'!$I$11,0,10*ROW('Sanitation Data'!I21)),NA())</f>
        <v>#N/A</v>
      </c>
      <c r="AY27" s="491" t="e">
        <f ca="1">+IF(AND(ISNUMBER(OFFSET('Sanitation Data'!$I$12,0,10*ROW('Sanitation Data'!I21))),'Data Summary'!DN27="Yes"),OFFSET('Sanitation Data'!$I$12,0,10*ROW('Sanitation Data'!I21)),NA())</f>
        <v>#N/A</v>
      </c>
      <c r="AZ27" s="492" t="e">
        <f ca="1">+IF(AND(ISNUMBER(OFFSET('Hygiene Data'!$D$5,0,10*ROW('Hygiene Data'!D21))),'Data Summary'!DO27="Yes"),OFFSET('Hygiene Data'!$D$5,0,10*ROW('Hygiene Data'!D21)),NA())</f>
        <v>#N/A</v>
      </c>
      <c r="BA27" s="492" t="e">
        <f ca="1">+IF(AND(ISNUMBER(OFFSET('Hygiene Data'!$D$7,0,10*ROW('Hygiene Data'!D21))),'Data Summary'!DP27="Yes"),OFFSET('Hygiene Data'!$D$7,0,10*ROW('Hygiene Data'!D21)),NA())</f>
        <v>#N/A</v>
      </c>
      <c r="BB27" s="492" t="e">
        <f ca="1">+IF(AND(ISNUMBER(OFFSET('Hygiene Data'!$D$9,0,10*ROW('Hygiene Data'!D21))),'Data Summary'!DQ27="Yes"),OFFSET('Hygiene Data'!$D$9,0,10*ROW('Hygiene Data'!D21)),NA())</f>
        <v>#N/A</v>
      </c>
      <c r="BC27" s="492" t="e">
        <f ca="1">+IF(AND(ISNUMBER(OFFSET('Hygiene Data'!$E$5,0,10*ROW('Hygiene Data'!E21))),'Data Summary'!DR27="Yes"),OFFSET('Hygiene Data'!$E$5,0,10*ROW('Hygiene Data'!E21)),NA())</f>
        <v>#N/A</v>
      </c>
      <c r="BD27" s="492" t="e">
        <f ca="1">+IF(AND(ISNUMBER(OFFSET('Hygiene Data'!$E$7,0,10*ROW('Hygiene Data'!E21))),'Data Summary'!DS27="Yes"),OFFSET('Hygiene Data'!$E$7,0,10*ROW('Hygiene Data'!E21)),NA())</f>
        <v>#N/A</v>
      </c>
      <c r="BE27" s="492" t="e">
        <f ca="1">+IF(AND(ISNUMBER(OFFSET('Hygiene Data'!$E$9,0,10*ROW('Hygiene Data'!E21))),'Data Summary'!DT27="Yes"),OFFSET('Hygiene Data'!$E$9,0,10*ROW('Hygiene Data'!E21)),NA())</f>
        <v>#N/A</v>
      </c>
      <c r="BF27" s="492" t="e">
        <f ca="1">+IF(AND(ISNUMBER(OFFSET('Hygiene Data'!$F$5,0,10*ROW('Hygiene Data'!F21))),'Data Summary'!DU27="Yes"),OFFSET('Hygiene Data'!$F$5,0,10*ROW('Hygiene Data'!F21)),NA())</f>
        <v>#N/A</v>
      </c>
      <c r="BG27" s="492" t="e">
        <f ca="1">+IF(AND(ISNUMBER(OFFSET('Hygiene Data'!$F$7,0,10*ROW('Hygiene Data'!F21))),'Data Summary'!DV27="Yes"),OFFSET('Hygiene Data'!$F$7,0,10*ROW('Hygiene Data'!F21)),NA())</f>
        <v>#N/A</v>
      </c>
      <c r="BH27" s="492" t="e">
        <f ca="1">+IF(AND(ISNUMBER(OFFSET('Hygiene Data'!$F$9,0,10*ROW('Hygiene Data'!F21))),'Data Summary'!DW27="Yes"),OFFSET('Hygiene Data'!$F$9,0,10*ROW('Hygiene Data'!F21)),NA())</f>
        <v>#N/A</v>
      </c>
      <c r="BI27" s="492" t="e">
        <f ca="1">+IF(AND(ISNUMBER(OFFSET('Hygiene Data'!$G$5,0,10*ROW('Hygiene Data'!G21))),'Data Summary'!DX27="Yes"),OFFSET('Hygiene Data'!$G$5,0,10*ROW('Hygiene Data'!G21)),NA())</f>
        <v>#N/A</v>
      </c>
      <c r="BJ27" s="492" t="e">
        <f ca="1">+IF(AND(ISNUMBER(OFFSET('Hygiene Data'!$G$7,0,10*ROW('Hygiene Data'!G21))),'Data Summary'!DY27="Yes"),OFFSET('Hygiene Data'!$G$7,0,10*ROW('Hygiene Data'!G21)),NA())</f>
        <v>#N/A</v>
      </c>
      <c r="BK27" s="492" t="e">
        <f ca="1">+IF(AND(ISNUMBER(OFFSET('Hygiene Data'!$G$9,0,10*ROW('Hygiene Data'!G21))),'Data Summary'!DZ27="Yes"),OFFSET('Hygiene Data'!$G$9,0,10*ROW('Hygiene Data'!G21)),NA())</f>
        <v>#N/A</v>
      </c>
      <c r="BL27" s="492" t="e">
        <f ca="1">+IF(AND(ISNUMBER(OFFSET('Hygiene Data'!$H$5,0,10*ROW('Hygiene Data'!H21))),'Data Summary'!EA27="Yes"),OFFSET('Hygiene Data'!$H$5,0,10*ROW('Hygiene Data'!H21)),NA())</f>
        <v>#N/A</v>
      </c>
      <c r="BM27" s="492" t="e">
        <f ca="1">+IF(AND(ISNUMBER(OFFSET('Hygiene Data'!$H$7,0,10*ROW('Hygiene Data'!H21))),'Data Summary'!EB27="Yes"),OFFSET('Hygiene Data'!$H$7,0,10*ROW('Hygiene Data'!H21)),NA())</f>
        <v>#N/A</v>
      </c>
      <c r="BN27" s="492" t="e">
        <f ca="1">+IF(AND(ISNUMBER(OFFSET('Hygiene Data'!$H$9,0,10*ROW('Hygiene Data'!H21))),'Data Summary'!EC27="Yes"),OFFSET('Hygiene Data'!$H$9,0,10*ROW('Hygiene Data'!H21)),NA())</f>
        <v>#N/A</v>
      </c>
      <c r="BO27" s="492" t="e">
        <f ca="1">+IF(AND(ISNUMBER(OFFSET('Hygiene Data'!$I$5,0,10*ROW('Hygiene Data'!I21))),'Data Summary'!ED27="Yes"),OFFSET('Hygiene Data'!$I$5,0,10*ROW('Hygiene Data'!I21)),NA())</f>
        <v>#N/A</v>
      </c>
      <c r="BP27" s="492" t="e">
        <f ca="1">+IF(AND(ISNUMBER(OFFSET('Hygiene Data'!$I$7,0,10*ROW('Hygiene Data'!I21))),'Data Summary'!EE27="Yes"),OFFSET('Hygiene Data'!$I$7,0,10*ROW('Hygiene Data'!I21)),NA())</f>
        <v>#N/A</v>
      </c>
      <c r="BQ27" s="492" t="e">
        <f ca="1">+IF(AND(ISNUMBER(OFFSET('Hygiene Data'!$I$9,0,10*ROW('Hygiene Data'!I21))),'Data Summary'!EF27="Yes"),OFFSET('Hygiene Data'!$I$9,0,10*ROW('Hygiene Data'!I21)),NA())</f>
        <v>#N/A</v>
      </c>
    </row>
    <row r="28" spans="1:69" x14ac:dyDescent="0.25">
      <c r="A28" s="488" t="e">
        <f ca="1">+RIGHT('Data Summary'!A28,LEN('Data Summary'!A28)-9)</f>
        <v>#VALUE!</v>
      </c>
      <c r="B28" s="462" t="str">
        <f ca="1">+IF(ISTEXT('Data Summary'!B28),'Data Summary'!B28,"")</f>
        <v/>
      </c>
      <c r="C28" s="489" t="e">
        <f ca="1">+VALUE('Data Summary'!C28)</f>
        <v>#VALUE!</v>
      </c>
      <c r="D28" s="490" t="e">
        <f ca="1">+IF(AND(ISNUMBER(OFFSET('Water Data'!$D$4,0,10*ROW('Water Data'!D22))),'Data Summary'!BS28="Yes"),100-OFFSET('Water Data'!$D$4,0,10*ROW('Water Data'!D22)),NA())</f>
        <v>#N/A</v>
      </c>
      <c r="E28" s="490" t="e">
        <f ca="1">+IF(AND(ISNUMBER(OFFSET('Water Data'!$D$6,0,10*ROW('Water Data'!D22))),'Data Summary'!BT28="Yes"),OFFSET('Water Data'!$D$6,0,10*ROW('Water Data'!D22)),NA())</f>
        <v>#N/A</v>
      </c>
      <c r="F28" s="490" t="e">
        <f ca="1">+IF(AND(ISNUMBER(OFFSET('Water Data'!$D$9,0,10*ROW('Water Data'!D22))),'Data Summary'!BU28="Yes"),OFFSET('Water Data'!$D$9,0,10*ROW('Water Data'!D22)),NA())</f>
        <v>#N/A</v>
      </c>
      <c r="G28" s="490" t="e">
        <f ca="1">+IF(AND(ISNUMBER(OFFSET('Water Data'!$E$4,0,10*ROW('Water Data'!E22))),'Data Summary'!BV28="Yes"),100-OFFSET('Water Data'!$E$4,0,10*ROW('Water Data'!E22)),NA())</f>
        <v>#N/A</v>
      </c>
      <c r="H28" s="490" t="e">
        <f ca="1">+IF(AND(ISNUMBER(OFFSET('Water Data'!$E$6,0,10*ROW('Water Data'!E22))),'Data Summary'!BW28="Yes"),OFFSET('Water Data'!$E$6,0,10*ROW('Water Data'!E22)),NA())</f>
        <v>#N/A</v>
      </c>
      <c r="I28" s="490" t="e">
        <f ca="1">+IF(AND(ISNUMBER(OFFSET('Water Data'!$E$9,0,10*ROW('Water Data'!E22))),'Data Summary'!BX28="Yes"),OFFSET('Water Data'!$E$9,0,10*ROW('Water Data'!E22)),NA())</f>
        <v>#N/A</v>
      </c>
      <c r="J28" s="490" t="e">
        <f ca="1">+IF(AND(ISNUMBER(OFFSET('Water Data'!$F$4,0,10*ROW('Water Data'!F22))),'Data Summary'!BY28="Yes"),100-OFFSET('Water Data'!$F$4,0,10*ROW('Water Data'!F22)),NA())</f>
        <v>#N/A</v>
      </c>
      <c r="K28" s="490" t="e">
        <f ca="1">+IF(AND(ISNUMBER(OFFSET('Water Data'!$F$6,0,10*ROW('Water Data'!F22))),'Data Summary'!BZ28="Yes"),OFFSET('Water Data'!$F$6,0,10*ROW('Water Data'!F22)),NA())</f>
        <v>#N/A</v>
      </c>
      <c r="L28" s="490" t="e">
        <f ca="1">+IF(AND(ISNUMBER(OFFSET('Water Data'!$F$9,0,10*ROW('Water Data'!F22))),'Data Summary'!CA28="Yes"),OFFSET('Water Data'!$F$9,0,10*ROW('Water Data'!F22)),NA())</f>
        <v>#N/A</v>
      </c>
      <c r="M28" s="490" t="e">
        <f ca="1">+IF(AND(ISNUMBER(OFFSET('Water Data'!$G$4,0,10*ROW('Water Data'!G22))),'Data Summary'!CB28="Yes"),100-OFFSET('Water Data'!$G$4,0,10*ROW('Water Data'!G22)),NA())</f>
        <v>#N/A</v>
      </c>
      <c r="N28" s="490" t="e">
        <f ca="1">+IF(AND(ISNUMBER(OFFSET('Water Data'!$G$6,0,10*ROW('Water Data'!G22))),'Data Summary'!CC28="Yes"),OFFSET('Water Data'!$G$6,0,10*ROW('Water Data'!G22)),NA())</f>
        <v>#N/A</v>
      </c>
      <c r="O28" s="490" t="e">
        <f ca="1">+IF(AND(ISNUMBER(OFFSET('Water Data'!$G$9,0,10*ROW('Water Data'!G22))),'Data Summary'!CD28="Yes"),OFFSET('Water Data'!$G$9,0,10*ROW('Water Data'!G22)),NA())</f>
        <v>#N/A</v>
      </c>
      <c r="P28" s="490" t="e">
        <f ca="1">+IF(AND(ISNUMBER(OFFSET('Water Data'!$H$4,0,10*ROW('Water Data'!H22))),'Data Summary'!CE28="Yes"),100-OFFSET('Water Data'!$H$4,0,10*ROW('Water Data'!H22)),NA())</f>
        <v>#N/A</v>
      </c>
      <c r="Q28" s="490" t="e">
        <f ca="1">+IF(AND(ISNUMBER(OFFSET('Water Data'!$H$6,0,10*ROW('Water Data'!H22))),'Data Summary'!CF28="Yes"),OFFSET('Water Data'!$H$6,0,10*ROW('Water Data'!H22)),NA())</f>
        <v>#N/A</v>
      </c>
      <c r="R28" s="490" t="e">
        <f ca="1">+IF(AND(ISNUMBER(OFFSET('Water Data'!$H$9,0,10*ROW('Water Data'!H22))),'Data Summary'!CG28="Yes"),OFFSET('Water Data'!$H$9,0,10*ROW('Water Data'!H22)),NA())</f>
        <v>#N/A</v>
      </c>
      <c r="S28" s="490" t="e">
        <f ca="1">+IF(AND(ISNUMBER(OFFSET('Water Data'!$I$4,0,10*ROW('Water Data'!I22))),'Data Summary'!CH28="Yes"),100-OFFSET('Water Data'!$I$4,0,10*ROW('Water Data'!I22)),NA())</f>
        <v>#N/A</v>
      </c>
      <c r="T28" s="490" t="e">
        <f ca="1">+IF(AND(ISNUMBER(OFFSET('Water Data'!$I$6,0,10*ROW('Water Data'!I22))),'Data Summary'!CI28="Yes"),OFFSET('Water Data'!$I$6,0,10*ROW('Water Data'!I22)),NA())</f>
        <v>#N/A</v>
      </c>
      <c r="U28" s="490" t="e">
        <f ca="1">+IF(AND(ISNUMBER(OFFSET('Water Data'!$I$9,0,10*ROW('Water Data'!I22))),'Data Summary'!CJ28="Yes"),OFFSET('Water Data'!$I$9,0,10*ROW('Water Data'!I22)),NA())</f>
        <v>#N/A</v>
      </c>
      <c r="V28" s="491" t="e">
        <f ca="1">+IF(AND(ISNUMBER(OFFSET('Sanitation Data'!$D$4,0,10*ROW('Sanitation Data'!D22))),'Data Summary'!CK28="Yes"),100-OFFSET('Sanitation Data'!$D$4,0,10*ROW('Sanitation Data'!D22)),NA())</f>
        <v>#N/A</v>
      </c>
      <c r="W28" s="491" t="e">
        <f ca="1">+IF(AND(ISNUMBER(OFFSET('Sanitation Data'!$D$6,0,10*ROW('Sanitation Data'!D22))),'Data Summary'!CL28="Yes"),OFFSET('Sanitation Data'!$D$6,0,10*ROW('Sanitation Data'!D22)),NA())</f>
        <v>#N/A</v>
      </c>
      <c r="X28" s="491" t="e">
        <f ca="1">+IF(AND(ISNUMBER(OFFSET('Sanitation Data'!$D$10,0,10*ROW('Sanitation Data'!D22))),'Data Summary'!CM28="Yes"),OFFSET('Sanitation Data'!$D$10,0,10*ROW('Sanitation Data'!D22)),NA())</f>
        <v>#N/A</v>
      </c>
      <c r="Y28" s="491" t="e">
        <f ca="1">+IF(AND(ISNUMBER(OFFSET('Sanitation Data'!$D$11,0,10*ROW('Sanitation Data'!D22))),'Data Summary'!CN28="Yes"),OFFSET('Sanitation Data'!$D$11,0,10*ROW('Sanitation Data'!D22)),NA())</f>
        <v>#N/A</v>
      </c>
      <c r="Z28" s="491" t="e">
        <f ca="1">+IF(AND(ISNUMBER(OFFSET('Sanitation Data'!$D$12,0,10*ROW('Sanitation Data'!D22))),'Data Summary'!CO28="Yes"),OFFSET('Sanitation Data'!$D$12,0,10*ROW('Sanitation Data'!D22)),NA())</f>
        <v>#N/A</v>
      </c>
      <c r="AA28" s="491" t="e">
        <f ca="1">+IF(AND(ISNUMBER(OFFSET('Sanitation Data'!$E$4,0,10*ROW('Sanitation Data'!E22))),'Data Summary'!CP28="Yes"),100-OFFSET('Sanitation Data'!$E$4,0,10*ROW('Sanitation Data'!E22)),NA())</f>
        <v>#N/A</v>
      </c>
      <c r="AB28" s="491" t="e">
        <f ca="1">+IF(AND(ISNUMBER(OFFSET('Sanitation Data'!$E$6,0,10*ROW('Sanitation Data'!E22))),'Data Summary'!CQ28="Yes"),OFFSET('Sanitation Data'!$E$6,0,10*ROW('Sanitation Data'!E22)),NA())</f>
        <v>#N/A</v>
      </c>
      <c r="AC28" s="491" t="e">
        <f ca="1">+IF(AND(ISNUMBER(OFFSET('Sanitation Data'!$E$10,0,10*ROW('Sanitation Data'!E22))),'Data Summary'!CR28="Yes"),OFFSET('Sanitation Data'!$E$10,0,10*ROW('Sanitation Data'!E22)),NA())</f>
        <v>#N/A</v>
      </c>
      <c r="AD28" s="491" t="e">
        <f ca="1">+IF(AND(ISNUMBER(OFFSET('Sanitation Data'!$E$11,0,10*ROW('Sanitation Data'!E22))),'Data Summary'!CS28="Yes"),OFFSET('Sanitation Data'!$E$11,0,10*ROW('Sanitation Data'!E22)),NA())</f>
        <v>#N/A</v>
      </c>
      <c r="AE28" s="491" t="e">
        <f ca="1">+IF(AND(ISNUMBER(OFFSET('Sanitation Data'!$E$12,0,10*ROW('Sanitation Data'!E22))),'Data Summary'!CT28="Yes"),OFFSET('Sanitation Data'!$E$12,0,10*ROW('Sanitation Data'!E22)),NA())</f>
        <v>#N/A</v>
      </c>
      <c r="AF28" s="491" t="e">
        <f ca="1">+IF(AND(ISNUMBER(OFFSET('Sanitation Data'!$F$4,0,10*ROW('Sanitation Data'!F22))),'Data Summary'!CU28="Yes"),100-OFFSET('Sanitation Data'!$F$4,0,10*ROW('Sanitation Data'!F22)),NA())</f>
        <v>#N/A</v>
      </c>
      <c r="AG28" s="491" t="e">
        <f ca="1">+IF(AND(ISNUMBER(OFFSET('Sanitation Data'!$F$6,0,10*ROW('Sanitation Data'!F22))),'Data Summary'!CV28="Yes"),OFFSET('Sanitation Data'!$F$6,0,10*ROW('Sanitation Data'!F22)),NA())</f>
        <v>#N/A</v>
      </c>
      <c r="AH28" s="491" t="e">
        <f ca="1">+IF(AND(ISNUMBER(OFFSET('Sanitation Data'!$F$10,0,10*ROW('Sanitation Data'!F22))),'Data Summary'!CW28="Yes"),OFFSET('Sanitation Data'!$F$10,0,10*ROW('Sanitation Data'!F22)),NA())</f>
        <v>#N/A</v>
      </c>
      <c r="AI28" s="491" t="e">
        <f ca="1">+IF(AND(ISNUMBER(OFFSET('Sanitation Data'!$F$11,0,10*ROW('Sanitation Data'!F22))),'Data Summary'!CX28="Yes"),OFFSET('Sanitation Data'!$F$11,0,10*ROW('Sanitation Data'!F22)),NA())</f>
        <v>#N/A</v>
      </c>
      <c r="AJ28" s="491" t="e">
        <f ca="1">+IF(AND(ISNUMBER(OFFSET('Sanitation Data'!$F$12,0,10*ROW('Sanitation Data'!F22))),'Data Summary'!CY28="Yes"),OFFSET('Sanitation Data'!$F$12,0,10*ROW('Sanitation Data'!F22)),NA())</f>
        <v>#N/A</v>
      </c>
      <c r="AK28" s="491" t="e">
        <f ca="1">+IF(AND(ISNUMBER(OFFSET('Sanitation Data'!$G$4,0,10*ROW('Sanitation Data'!G22))),'Data Summary'!CZ28="Yes"),100-OFFSET('Sanitation Data'!$G$4,0,10*ROW('Sanitation Data'!G22)),NA())</f>
        <v>#N/A</v>
      </c>
      <c r="AL28" s="491" t="e">
        <f ca="1">+IF(AND(ISNUMBER(OFFSET('Sanitation Data'!$G$6,0,10*ROW('Sanitation Data'!G22))),'Data Summary'!DA28="Yes"),OFFSET('Sanitation Data'!$G$6,0,10*ROW('Sanitation Data'!G22)),NA())</f>
        <v>#N/A</v>
      </c>
      <c r="AM28" s="491" t="e">
        <f ca="1">+IF(AND(ISNUMBER(OFFSET('Sanitation Data'!$G$10,0,10*ROW('Sanitation Data'!G22))),'Data Summary'!DB28="Yes"),OFFSET('Sanitation Data'!$G$10,0,10*ROW('Sanitation Data'!G22)),NA())</f>
        <v>#N/A</v>
      </c>
      <c r="AN28" s="491" t="e">
        <f ca="1">+IF(AND(ISNUMBER(OFFSET('Sanitation Data'!$G$11,0,10*ROW('Sanitation Data'!G22))),'Data Summary'!DC28="Yes"),OFFSET('Sanitation Data'!$G$11,0,10*ROW('Sanitation Data'!G22)),NA())</f>
        <v>#N/A</v>
      </c>
      <c r="AO28" s="491" t="e">
        <f ca="1">+IF(AND(ISNUMBER(OFFSET('Sanitation Data'!$G$12,0,10*ROW('Sanitation Data'!G22))),'Data Summary'!DD28="Yes"),OFFSET('Sanitation Data'!$G$12,0,10*ROW('Sanitation Data'!G22)),NA())</f>
        <v>#N/A</v>
      </c>
      <c r="AP28" s="491" t="e">
        <f ca="1">+IF(AND(ISNUMBER(OFFSET('Sanitation Data'!$H$4,0,10*ROW('Sanitation Data'!H22))),'Data Summary'!DE28="Yes"),100-OFFSET('Sanitation Data'!$H$4,0,10*ROW('Sanitation Data'!H22)),NA())</f>
        <v>#N/A</v>
      </c>
      <c r="AQ28" s="491" t="e">
        <f ca="1">+IF(AND(ISNUMBER(OFFSET('Sanitation Data'!$H$6,0,10*ROW('Sanitation Data'!H22))),'Data Summary'!DF28="Yes"),OFFSET('Sanitation Data'!$H$6,0,10*ROW('Sanitation Data'!H22)),NA())</f>
        <v>#N/A</v>
      </c>
      <c r="AR28" s="491" t="e">
        <f ca="1">+IF(AND(ISNUMBER(OFFSET('Sanitation Data'!$H$10,0,10*ROW('Sanitation Data'!H22))),'Data Summary'!DG28="Yes"),OFFSET('Sanitation Data'!$H$10,0,10*ROW('Sanitation Data'!H22)),NA())</f>
        <v>#N/A</v>
      </c>
      <c r="AS28" s="491" t="e">
        <f ca="1">+IF(AND(ISNUMBER(OFFSET('Sanitation Data'!$H$11,0,10*ROW('Sanitation Data'!H22))),'Data Summary'!DH28="Yes"),OFFSET('Sanitation Data'!$H$11,0,10*ROW('Sanitation Data'!H22)),NA())</f>
        <v>#N/A</v>
      </c>
      <c r="AT28" s="491" t="e">
        <f ca="1">+IF(AND(ISNUMBER(OFFSET('Sanitation Data'!$H$12,0,10*ROW('Sanitation Data'!H22))),'Data Summary'!DI28="Yes"),OFFSET('Sanitation Data'!$H$12,0,10*ROW('Sanitation Data'!H22)),NA())</f>
        <v>#N/A</v>
      </c>
      <c r="AU28" s="491" t="e">
        <f ca="1">+IF(AND(ISNUMBER(OFFSET('Sanitation Data'!$I$4,0,10*ROW('Sanitation Data'!I22))),'Data Summary'!DJ28="Yes"),100-OFFSET('Sanitation Data'!$I$4,0,10*ROW('Sanitation Data'!I22)),NA())</f>
        <v>#N/A</v>
      </c>
      <c r="AV28" s="491" t="e">
        <f ca="1">+IF(AND(ISNUMBER(OFFSET('Sanitation Data'!$I$6,0,10*ROW('Sanitation Data'!I22))),'Data Summary'!DK28="Yes"),OFFSET('Sanitation Data'!$I$6,0,10*ROW('Sanitation Data'!I22)),NA())</f>
        <v>#N/A</v>
      </c>
      <c r="AW28" s="491" t="e">
        <f ca="1">+IF(AND(ISNUMBER(OFFSET('Sanitation Data'!$I$10,0,10*ROW('Sanitation Data'!I22))),'Data Summary'!DL28="Yes"),OFFSET('Sanitation Data'!$I$10,0,10*ROW('Sanitation Data'!I22)),NA())</f>
        <v>#N/A</v>
      </c>
      <c r="AX28" s="491" t="e">
        <f ca="1">+IF(AND(ISNUMBER(OFFSET('Sanitation Data'!$I$11,0,10*ROW('Sanitation Data'!I22))),'Data Summary'!DM28="Yes"),OFFSET('Sanitation Data'!$I$11,0,10*ROW('Sanitation Data'!I22)),NA())</f>
        <v>#N/A</v>
      </c>
      <c r="AY28" s="491" t="e">
        <f ca="1">+IF(AND(ISNUMBER(OFFSET('Sanitation Data'!$I$12,0,10*ROW('Sanitation Data'!I22))),'Data Summary'!DN28="Yes"),OFFSET('Sanitation Data'!$I$12,0,10*ROW('Sanitation Data'!I22)),NA())</f>
        <v>#N/A</v>
      </c>
      <c r="AZ28" s="492" t="e">
        <f ca="1">+IF(AND(ISNUMBER(OFFSET('Hygiene Data'!$D$5,0,10*ROW('Hygiene Data'!D22))),'Data Summary'!DO28="Yes"),OFFSET('Hygiene Data'!$D$5,0,10*ROW('Hygiene Data'!D22)),NA())</f>
        <v>#N/A</v>
      </c>
      <c r="BA28" s="492" t="e">
        <f ca="1">+IF(AND(ISNUMBER(OFFSET('Hygiene Data'!$D$7,0,10*ROW('Hygiene Data'!D22))),'Data Summary'!DP28="Yes"),OFFSET('Hygiene Data'!$D$7,0,10*ROW('Hygiene Data'!D22)),NA())</f>
        <v>#N/A</v>
      </c>
      <c r="BB28" s="492" t="e">
        <f ca="1">+IF(AND(ISNUMBER(OFFSET('Hygiene Data'!$D$9,0,10*ROW('Hygiene Data'!D22))),'Data Summary'!DQ28="Yes"),OFFSET('Hygiene Data'!$D$9,0,10*ROW('Hygiene Data'!D22)),NA())</f>
        <v>#N/A</v>
      </c>
      <c r="BC28" s="492" t="e">
        <f ca="1">+IF(AND(ISNUMBER(OFFSET('Hygiene Data'!$E$5,0,10*ROW('Hygiene Data'!E22))),'Data Summary'!DR28="Yes"),OFFSET('Hygiene Data'!$E$5,0,10*ROW('Hygiene Data'!E22)),NA())</f>
        <v>#N/A</v>
      </c>
      <c r="BD28" s="492" t="e">
        <f ca="1">+IF(AND(ISNUMBER(OFFSET('Hygiene Data'!$E$7,0,10*ROW('Hygiene Data'!E22))),'Data Summary'!DS28="Yes"),OFFSET('Hygiene Data'!$E$7,0,10*ROW('Hygiene Data'!E22)),NA())</f>
        <v>#N/A</v>
      </c>
      <c r="BE28" s="492" t="e">
        <f ca="1">+IF(AND(ISNUMBER(OFFSET('Hygiene Data'!$E$9,0,10*ROW('Hygiene Data'!E22))),'Data Summary'!DT28="Yes"),OFFSET('Hygiene Data'!$E$9,0,10*ROW('Hygiene Data'!E22)),NA())</f>
        <v>#N/A</v>
      </c>
      <c r="BF28" s="492" t="e">
        <f ca="1">+IF(AND(ISNUMBER(OFFSET('Hygiene Data'!$F$5,0,10*ROW('Hygiene Data'!F22))),'Data Summary'!DU28="Yes"),OFFSET('Hygiene Data'!$F$5,0,10*ROW('Hygiene Data'!F22)),NA())</f>
        <v>#N/A</v>
      </c>
      <c r="BG28" s="492" t="e">
        <f ca="1">+IF(AND(ISNUMBER(OFFSET('Hygiene Data'!$F$7,0,10*ROW('Hygiene Data'!F22))),'Data Summary'!DV28="Yes"),OFFSET('Hygiene Data'!$F$7,0,10*ROW('Hygiene Data'!F22)),NA())</f>
        <v>#N/A</v>
      </c>
      <c r="BH28" s="492" t="e">
        <f ca="1">+IF(AND(ISNUMBER(OFFSET('Hygiene Data'!$F$9,0,10*ROW('Hygiene Data'!F22))),'Data Summary'!DW28="Yes"),OFFSET('Hygiene Data'!$F$9,0,10*ROW('Hygiene Data'!F22)),NA())</f>
        <v>#N/A</v>
      </c>
      <c r="BI28" s="492" t="e">
        <f ca="1">+IF(AND(ISNUMBER(OFFSET('Hygiene Data'!$G$5,0,10*ROW('Hygiene Data'!G22))),'Data Summary'!DX28="Yes"),OFFSET('Hygiene Data'!$G$5,0,10*ROW('Hygiene Data'!G22)),NA())</f>
        <v>#N/A</v>
      </c>
      <c r="BJ28" s="492" t="e">
        <f ca="1">+IF(AND(ISNUMBER(OFFSET('Hygiene Data'!$G$7,0,10*ROW('Hygiene Data'!G22))),'Data Summary'!DY28="Yes"),OFFSET('Hygiene Data'!$G$7,0,10*ROW('Hygiene Data'!G22)),NA())</f>
        <v>#N/A</v>
      </c>
      <c r="BK28" s="492" t="e">
        <f ca="1">+IF(AND(ISNUMBER(OFFSET('Hygiene Data'!$G$9,0,10*ROW('Hygiene Data'!G22))),'Data Summary'!DZ28="Yes"),OFFSET('Hygiene Data'!$G$9,0,10*ROW('Hygiene Data'!G22)),NA())</f>
        <v>#N/A</v>
      </c>
      <c r="BL28" s="492" t="e">
        <f ca="1">+IF(AND(ISNUMBER(OFFSET('Hygiene Data'!$H$5,0,10*ROW('Hygiene Data'!H22))),'Data Summary'!EA28="Yes"),OFFSET('Hygiene Data'!$H$5,0,10*ROW('Hygiene Data'!H22)),NA())</f>
        <v>#N/A</v>
      </c>
      <c r="BM28" s="492" t="e">
        <f ca="1">+IF(AND(ISNUMBER(OFFSET('Hygiene Data'!$H$7,0,10*ROW('Hygiene Data'!H22))),'Data Summary'!EB28="Yes"),OFFSET('Hygiene Data'!$H$7,0,10*ROW('Hygiene Data'!H22)),NA())</f>
        <v>#N/A</v>
      </c>
      <c r="BN28" s="492" t="e">
        <f ca="1">+IF(AND(ISNUMBER(OFFSET('Hygiene Data'!$H$9,0,10*ROW('Hygiene Data'!H22))),'Data Summary'!EC28="Yes"),OFFSET('Hygiene Data'!$H$9,0,10*ROW('Hygiene Data'!H22)),NA())</f>
        <v>#N/A</v>
      </c>
      <c r="BO28" s="492" t="e">
        <f ca="1">+IF(AND(ISNUMBER(OFFSET('Hygiene Data'!$I$5,0,10*ROW('Hygiene Data'!I22))),'Data Summary'!ED28="Yes"),OFFSET('Hygiene Data'!$I$5,0,10*ROW('Hygiene Data'!I22)),NA())</f>
        <v>#N/A</v>
      </c>
      <c r="BP28" s="492" t="e">
        <f ca="1">+IF(AND(ISNUMBER(OFFSET('Hygiene Data'!$I$7,0,10*ROW('Hygiene Data'!I22))),'Data Summary'!EE28="Yes"),OFFSET('Hygiene Data'!$I$7,0,10*ROW('Hygiene Data'!I22)),NA())</f>
        <v>#N/A</v>
      </c>
      <c r="BQ28" s="492" t="e">
        <f ca="1">+IF(AND(ISNUMBER(OFFSET('Hygiene Data'!$I$9,0,10*ROW('Hygiene Data'!I22))),'Data Summary'!EF28="Yes"),OFFSET('Hygiene Data'!$I$9,0,10*ROW('Hygiene Data'!I22)),NA())</f>
        <v>#N/A</v>
      </c>
    </row>
    <row r="29" spans="1:69" x14ac:dyDescent="0.25">
      <c r="A29" s="488" t="e">
        <f ca="1">+RIGHT('Data Summary'!A29,LEN('Data Summary'!A29)-9)</f>
        <v>#VALUE!</v>
      </c>
      <c r="B29" s="462" t="str">
        <f ca="1">+IF(ISTEXT('Data Summary'!B29),'Data Summary'!B29,"")</f>
        <v/>
      </c>
      <c r="C29" s="489" t="e">
        <f ca="1">+VALUE('Data Summary'!C29)</f>
        <v>#VALUE!</v>
      </c>
      <c r="D29" s="490" t="e">
        <f ca="1">+IF(AND(ISNUMBER(OFFSET('Water Data'!$D$4,0,10*ROW('Water Data'!D23))),'Data Summary'!BS29="Yes"),100-OFFSET('Water Data'!$D$4,0,10*ROW('Water Data'!D23)),NA())</f>
        <v>#N/A</v>
      </c>
      <c r="E29" s="490" t="e">
        <f ca="1">+IF(AND(ISNUMBER(OFFSET('Water Data'!$D$6,0,10*ROW('Water Data'!D23))),'Data Summary'!BT29="Yes"),OFFSET('Water Data'!$D$6,0,10*ROW('Water Data'!D23)),NA())</f>
        <v>#N/A</v>
      </c>
      <c r="F29" s="490" t="e">
        <f ca="1">+IF(AND(ISNUMBER(OFFSET('Water Data'!$D$9,0,10*ROW('Water Data'!D23))),'Data Summary'!BU29="Yes"),OFFSET('Water Data'!$D$9,0,10*ROW('Water Data'!D23)),NA())</f>
        <v>#N/A</v>
      </c>
      <c r="G29" s="490" t="e">
        <f ca="1">+IF(AND(ISNUMBER(OFFSET('Water Data'!$E$4,0,10*ROW('Water Data'!E23))),'Data Summary'!BV29="Yes"),100-OFFSET('Water Data'!$E$4,0,10*ROW('Water Data'!E23)),NA())</f>
        <v>#N/A</v>
      </c>
      <c r="H29" s="490" t="e">
        <f ca="1">+IF(AND(ISNUMBER(OFFSET('Water Data'!$E$6,0,10*ROW('Water Data'!E23))),'Data Summary'!BW29="Yes"),OFFSET('Water Data'!$E$6,0,10*ROW('Water Data'!E23)),NA())</f>
        <v>#N/A</v>
      </c>
      <c r="I29" s="490" t="e">
        <f ca="1">+IF(AND(ISNUMBER(OFFSET('Water Data'!$E$9,0,10*ROW('Water Data'!E23))),'Data Summary'!BX29="Yes"),OFFSET('Water Data'!$E$9,0,10*ROW('Water Data'!E23)),NA())</f>
        <v>#N/A</v>
      </c>
      <c r="J29" s="490" t="e">
        <f ca="1">+IF(AND(ISNUMBER(OFFSET('Water Data'!$F$4,0,10*ROW('Water Data'!F23))),'Data Summary'!BY29="Yes"),100-OFFSET('Water Data'!$F$4,0,10*ROW('Water Data'!F23)),NA())</f>
        <v>#N/A</v>
      </c>
      <c r="K29" s="490" t="e">
        <f ca="1">+IF(AND(ISNUMBER(OFFSET('Water Data'!$F$6,0,10*ROW('Water Data'!F23))),'Data Summary'!BZ29="Yes"),OFFSET('Water Data'!$F$6,0,10*ROW('Water Data'!F23)),NA())</f>
        <v>#N/A</v>
      </c>
      <c r="L29" s="490" t="e">
        <f ca="1">+IF(AND(ISNUMBER(OFFSET('Water Data'!$F$9,0,10*ROW('Water Data'!F23))),'Data Summary'!CA29="Yes"),OFFSET('Water Data'!$F$9,0,10*ROW('Water Data'!F23)),NA())</f>
        <v>#N/A</v>
      </c>
      <c r="M29" s="490" t="e">
        <f ca="1">+IF(AND(ISNUMBER(OFFSET('Water Data'!$G$4,0,10*ROW('Water Data'!G23))),'Data Summary'!CB29="Yes"),100-OFFSET('Water Data'!$G$4,0,10*ROW('Water Data'!G23)),NA())</f>
        <v>#N/A</v>
      </c>
      <c r="N29" s="490" t="e">
        <f ca="1">+IF(AND(ISNUMBER(OFFSET('Water Data'!$G$6,0,10*ROW('Water Data'!G23))),'Data Summary'!CC29="Yes"),OFFSET('Water Data'!$G$6,0,10*ROW('Water Data'!G23)),NA())</f>
        <v>#N/A</v>
      </c>
      <c r="O29" s="490" t="e">
        <f ca="1">+IF(AND(ISNUMBER(OFFSET('Water Data'!$G$9,0,10*ROW('Water Data'!G23))),'Data Summary'!CD29="Yes"),OFFSET('Water Data'!$G$9,0,10*ROW('Water Data'!G23)),NA())</f>
        <v>#N/A</v>
      </c>
      <c r="P29" s="490" t="e">
        <f ca="1">+IF(AND(ISNUMBER(OFFSET('Water Data'!$H$4,0,10*ROW('Water Data'!H23))),'Data Summary'!CE29="Yes"),100-OFFSET('Water Data'!$H$4,0,10*ROW('Water Data'!H23)),NA())</f>
        <v>#N/A</v>
      </c>
      <c r="Q29" s="490" t="e">
        <f ca="1">+IF(AND(ISNUMBER(OFFSET('Water Data'!$H$6,0,10*ROW('Water Data'!H23))),'Data Summary'!CF29="Yes"),OFFSET('Water Data'!$H$6,0,10*ROW('Water Data'!H23)),NA())</f>
        <v>#N/A</v>
      </c>
      <c r="R29" s="490" t="e">
        <f ca="1">+IF(AND(ISNUMBER(OFFSET('Water Data'!$H$9,0,10*ROW('Water Data'!H23))),'Data Summary'!CG29="Yes"),OFFSET('Water Data'!$H$9,0,10*ROW('Water Data'!H23)),NA())</f>
        <v>#N/A</v>
      </c>
      <c r="S29" s="490" t="e">
        <f ca="1">+IF(AND(ISNUMBER(OFFSET('Water Data'!$I$4,0,10*ROW('Water Data'!I23))),'Data Summary'!CH29="Yes"),100-OFFSET('Water Data'!$I$4,0,10*ROW('Water Data'!I23)),NA())</f>
        <v>#N/A</v>
      </c>
      <c r="T29" s="490" t="e">
        <f ca="1">+IF(AND(ISNUMBER(OFFSET('Water Data'!$I$6,0,10*ROW('Water Data'!I23))),'Data Summary'!CI29="Yes"),OFFSET('Water Data'!$I$6,0,10*ROW('Water Data'!I23)),NA())</f>
        <v>#N/A</v>
      </c>
      <c r="U29" s="490" t="e">
        <f ca="1">+IF(AND(ISNUMBER(OFFSET('Water Data'!$I$9,0,10*ROW('Water Data'!I23))),'Data Summary'!CJ29="Yes"),OFFSET('Water Data'!$I$9,0,10*ROW('Water Data'!I23)),NA())</f>
        <v>#N/A</v>
      </c>
      <c r="V29" s="491" t="e">
        <f ca="1">+IF(AND(ISNUMBER(OFFSET('Sanitation Data'!$D$4,0,10*ROW('Sanitation Data'!D23))),'Data Summary'!CK29="Yes"),100-OFFSET('Sanitation Data'!$D$4,0,10*ROW('Sanitation Data'!D23)),NA())</f>
        <v>#N/A</v>
      </c>
      <c r="W29" s="491" t="e">
        <f ca="1">+IF(AND(ISNUMBER(OFFSET('Sanitation Data'!$D$6,0,10*ROW('Sanitation Data'!D23))),'Data Summary'!CL29="Yes"),OFFSET('Sanitation Data'!$D$6,0,10*ROW('Sanitation Data'!D23)),NA())</f>
        <v>#N/A</v>
      </c>
      <c r="X29" s="491" t="e">
        <f ca="1">+IF(AND(ISNUMBER(OFFSET('Sanitation Data'!$D$10,0,10*ROW('Sanitation Data'!D23))),'Data Summary'!CM29="Yes"),OFFSET('Sanitation Data'!$D$10,0,10*ROW('Sanitation Data'!D23)),NA())</f>
        <v>#N/A</v>
      </c>
      <c r="Y29" s="491" t="e">
        <f ca="1">+IF(AND(ISNUMBER(OFFSET('Sanitation Data'!$D$11,0,10*ROW('Sanitation Data'!D23))),'Data Summary'!CN29="Yes"),OFFSET('Sanitation Data'!$D$11,0,10*ROW('Sanitation Data'!D23)),NA())</f>
        <v>#N/A</v>
      </c>
      <c r="Z29" s="491" t="e">
        <f ca="1">+IF(AND(ISNUMBER(OFFSET('Sanitation Data'!$D$12,0,10*ROW('Sanitation Data'!D23))),'Data Summary'!CO29="Yes"),OFFSET('Sanitation Data'!$D$12,0,10*ROW('Sanitation Data'!D23)),NA())</f>
        <v>#N/A</v>
      </c>
      <c r="AA29" s="491" t="e">
        <f ca="1">+IF(AND(ISNUMBER(OFFSET('Sanitation Data'!$E$4,0,10*ROW('Sanitation Data'!E23))),'Data Summary'!CP29="Yes"),100-OFFSET('Sanitation Data'!$E$4,0,10*ROW('Sanitation Data'!E23)),NA())</f>
        <v>#N/A</v>
      </c>
      <c r="AB29" s="491" t="e">
        <f ca="1">+IF(AND(ISNUMBER(OFFSET('Sanitation Data'!$E$6,0,10*ROW('Sanitation Data'!E23))),'Data Summary'!CQ29="Yes"),OFFSET('Sanitation Data'!$E$6,0,10*ROW('Sanitation Data'!E23)),NA())</f>
        <v>#N/A</v>
      </c>
      <c r="AC29" s="491" t="e">
        <f ca="1">+IF(AND(ISNUMBER(OFFSET('Sanitation Data'!$E$10,0,10*ROW('Sanitation Data'!E23))),'Data Summary'!CR29="Yes"),OFFSET('Sanitation Data'!$E$10,0,10*ROW('Sanitation Data'!E23)),NA())</f>
        <v>#N/A</v>
      </c>
      <c r="AD29" s="491" t="e">
        <f ca="1">+IF(AND(ISNUMBER(OFFSET('Sanitation Data'!$E$11,0,10*ROW('Sanitation Data'!E23))),'Data Summary'!CS29="Yes"),OFFSET('Sanitation Data'!$E$11,0,10*ROW('Sanitation Data'!E23)),NA())</f>
        <v>#N/A</v>
      </c>
      <c r="AE29" s="491" t="e">
        <f ca="1">+IF(AND(ISNUMBER(OFFSET('Sanitation Data'!$E$12,0,10*ROW('Sanitation Data'!E23))),'Data Summary'!CT29="Yes"),OFFSET('Sanitation Data'!$E$12,0,10*ROW('Sanitation Data'!E23)),NA())</f>
        <v>#N/A</v>
      </c>
      <c r="AF29" s="491" t="e">
        <f ca="1">+IF(AND(ISNUMBER(OFFSET('Sanitation Data'!$F$4,0,10*ROW('Sanitation Data'!F23))),'Data Summary'!CU29="Yes"),100-OFFSET('Sanitation Data'!$F$4,0,10*ROW('Sanitation Data'!F23)),NA())</f>
        <v>#N/A</v>
      </c>
      <c r="AG29" s="491" t="e">
        <f ca="1">+IF(AND(ISNUMBER(OFFSET('Sanitation Data'!$F$6,0,10*ROW('Sanitation Data'!F23))),'Data Summary'!CV29="Yes"),OFFSET('Sanitation Data'!$F$6,0,10*ROW('Sanitation Data'!F23)),NA())</f>
        <v>#N/A</v>
      </c>
      <c r="AH29" s="491" t="e">
        <f ca="1">+IF(AND(ISNUMBER(OFFSET('Sanitation Data'!$F$10,0,10*ROW('Sanitation Data'!F23))),'Data Summary'!CW29="Yes"),OFFSET('Sanitation Data'!$F$10,0,10*ROW('Sanitation Data'!F23)),NA())</f>
        <v>#N/A</v>
      </c>
      <c r="AI29" s="491" t="e">
        <f ca="1">+IF(AND(ISNUMBER(OFFSET('Sanitation Data'!$F$11,0,10*ROW('Sanitation Data'!F23))),'Data Summary'!CX29="Yes"),OFFSET('Sanitation Data'!$F$11,0,10*ROW('Sanitation Data'!F23)),NA())</f>
        <v>#N/A</v>
      </c>
      <c r="AJ29" s="491" t="e">
        <f ca="1">+IF(AND(ISNUMBER(OFFSET('Sanitation Data'!$F$12,0,10*ROW('Sanitation Data'!F23))),'Data Summary'!CY29="Yes"),OFFSET('Sanitation Data'!$F$12,0,10*ROW('Sanitation Data'!F23)),NA())</f>
        <v>#N/A</v>
      </c>
      <c r="AK29" s="491" t="e">
        <f ca="1">+IF(AND(ISNUMBER(OFFSET('Sanitation Data'!$G$4,0,10*ROW('Sanitation Data'!G23))),'Data Summary'!CZ29="Yes"),100-OFFSET('Sanitation Data'!$G$4,0,10*ROW('Sanitation Data'!G23)),NA())</f>
        <v>#N/A</v>
      </c>
      <c r="AL29" s="491" t="e">
        <f ca="1">+IF(AND(ISNUMBER(OFFSET('Sanitation Data'!$G$6,0,10*ROW('Sanitation Data'!G23))),'Data Summary'!DA29="Yes"),OFFSET('Sanitation Data'!$G$6,0,10*ROW('Sanitation Data'!G23)),NA())</f>
        <v>#N/A</v>
      </c>
      <c r="AM29" s="491" t="e">
        <f ca="1">+IF(AND(ISNUMBER(OFFSET('Sanitation Data'!$G$10,0,10*ROW('Sanitation Data'!G23))),'Data Summary'!DB29="Yes"),OFFSET('Sanitation Data'!$G$10,0,10*ROW('Sanitation Data'!G23)),NA())</f>
        <v>#N/A</v>
      </c>
      <c r="AN29" s="491" t="e">
        <f ca="1">+IF(AND(ISNUMBER(OFFSET('Sanitation Data'!$G$11,0,10*ROW('Sanitation Data'!G23))),'Data Summary'!DC29="Yes"),OFFSET('Sanitation Data'!$G$11,0,10*ROW('Sanitation Data'!G23)),NA())</f>
        <v>#N/A</v>
      </c>
      <c r="AO29" s="491" t="e">
        <f ca="1">+IF(AND(ISNUMBER(OFFSET('Sanitation Data'!$G$12,0,10*ROW('Sanitation Data'!G23))),'Data Summary'!DD29="Yes"),OFFSET('Sanitation Data'!$G$12,0,10*ROW('Sanitation Data'!G23)),NA())</f>
        <v>#N/A</v>
      </c>
      <c r="AP29" s="491" t="e">
        <f ca="1">+IF(AND(ISNUMBER(OFFSET('Sanitation Data'!$H$4,0,10*ROW('Sanitation Data'!H23))),'Data Summary'!DE29="Yes"),100-OFFSET('Sanitation Data'!$H$4,0,10*ROW('Sanitation Data'!H23)),NA())</f>
        <v>#N/A</v>
      </c>
      <c r="AQ29" s="491" t="e">
        <f ca="1">+IF(AND(ISNUMBER(OFFSET('Sanitation Data'!$H$6,0,10*ROW('Sanitation Data'!H23))),'Data Summary'!DF29="Yes"),OFFSET('Sanitation Data'!$H$6,0,10*ROW('Sanitation Data'!H23)),NA())</f>
        <v>#N/A</v>
      </c>
      <c r="AR29" s="491" t="e">
        <f ca="1">+IF(AND(ISNUMBER(OFFSET('Sanitation Data'!$H$10,0,10*ROW('Sanitation Data'!H23))),'Data Summary'!DG29="Yes"),OFFSET('Sanitation Data'!$H$10,0,10*ROW('Sanitation Data'!H23)),NA())</f>
        <v>#N/A</v>
      </c>
      <c r="AS29" s="491" t="e">
        <f ca="1">+IF(AND(ISNUMBER(OFFSET('Sanitation Data'!$H$11,0,10*ROW('Sanitation Data'!H23))),'Data Summary'!DH29="Yes"),OFFSET('Sanitation Data'!$H$11,0,10*ROW('Sanitation Data'!H23)),NA())</f>
        <v>#N/A</v>
      </c>
      <c r="AT29" s="491" t="e">
        <f ca="1">+IF(AND(ISNUMBER(OFFSET('Sanitation Data'!$H$12,0,10*ROW('Sanitation Data'!H23))),'Data Summary'!DI29="Yes"),OFFSET('Sanitation Data'!$H$12,0,10*ROW('Sanitation Data'!H23)),NA())</f>
        <v>#N/A</v>
      </c>
      <c r="AU29" s="491" t="e">
        <f ca="1">+IF(AND(ISNUMBER(OFFSET('Sanitation Data'!$I$4,0,10*ROW('Sanitation Data'!I23))),'Data Summary'!DJ29="Yes"),100-OFFSET('Sanitation Data'!$I$4,0,10*ROW('Sanitation Data'!I23)),NA())</f>
        <v>#N/A</v>
      </c>
      <c r="AV29" s="491" t="e">
        <f ca="1">+IF(AND(ISNUMBER(OFFSET('Sanitation Data'!$I$6,0,10*ROW('Sanitation Data'!I23))),'Data Summary'!DK29="Yes"),OFFSET('Sanitation Data'!$I$6,0,10*ROW('Sanitation Data'!I23)),NA())</f>
        <v>#N/A</v>
      </c>
      <c r="AW29" s="491" t="e">
        <f ca="1">+IF(AND(ISNUMBER(OFFSET('Sanitation Data'!$I$10,0,10*ROW('Sanitation Data'!I23))),'Data Summary'!DL29="Yes"),OFFSET('Sanitation Data'!$I$10,0,10*ROW('Sanitation Data'!I23)),NA())</f>
        <v>#N/A</v>
      </c>
      <c r="AX29" s="491" t="e">
        <f ca="1">+IF(AND(ISNUMBER(OFFSET('Sanitation Data'!$I$11,0,10*ROW('Sanitation Data'!I23))),'Data Summary'!DM29="Yes"),OFFSET('Sanitation Data'!$I$11,0,10*ROW('Sanitation Data'!I23)),NA())</f>
        <v>#N/A</v>
      </c>
      <c r="AY29" s="491" t="e">
        <f ca="1">+IF(AND(ISNUMBER(OFFSET('Sanitation Data'!$I$12,0,10*ROW('Sanitation Data'!I23))),'Data Summary'!DN29="Yes"),OFFSET('Sanitation Data'!$I$12,0,10*ROW('Sanitation Data'!I23)),NA())</f>
        <v>#N/A</v>
      </c>
      <c r="AZ29" s="492" t="e">
        <f ca="1">+IF(AND(ISNUMBER(OFFSET('Hygiene Data'!$D$5,0,10*ROW('Hygiene Data'!D23))),'Data Summary'!DO29="Yes"),OFFSET('Hygiene Data'!$D$5,0,10*ROW('Hygiene Data'!D23)),NA())</f>
        <v>#N/A</v>
      </c>
      <c r="BA29" s="492" t="e">
        <f ca="1">+IF(AND(ISNUMBER(OFFSET('Hygiene Data'!$D$7,0,10*ROW('Hygiene Data'!D23))),'Data Summary'!DP29="Yes"),OFFSET('Hygiene Data'!$D$7,0,10*ROW('Hygiene Data'!D23)),NA())</f>
        <v>#N/A</v>
      </c>
      <c r="BB29" s="492" t="e">
        <f ca="1">+IF(AND(ISNUMBER(OFFSET('Hygiene Data'!$D$9,0,10*ROW('Hygiene Data'!D23))),'Data Summary'!DQ29="Yes"),OFFSET('Hygiene Data'!$D$9,0,10*ROW('Hygiene Data'!D23)),NA())</f>
        <v>#N/A</v>
      </c>
      <c r="BC29" s="492" t="e">
        <f ca="1">+IF(AND(ISNUMBER(OFFSET('Hygiene Data'!$E$5,0,10*ROW('Hygiene Data'!E23))),'Data Summary'!DR29="Yes"),OFFSET('Hygiene Data'!$E$5,0,10*ROW('Hygiene Data'!E23)),NA())</f>
        <v>#N/A</v>
      </c>
      <c r="BD29" s="492" t="e">
        <f ca="1">+IF(AND(ISNUMBER(OFFSET('Hygiene Data'!$E$7,0,10*ROW('Hygiene Data'!E23))),'Data Summary'!DS29="Yes"),OFFSET('Hygiene Data'!$E$7,0,10*ROW('Hygiene Data'!E23)),NA())</f>
        <v>#N/A</v>
      </c>
      <c r="BE29" s="492" t="e">
        <f ca="1">+IF(AND(ISNUMBER(OFFSET('Hygiene Data'!$E$9,0,10*ROW('Hygiene Data'!E23))),'Data Summary'!DT29="Yes"),OFFSET('Hygiene Data'!$E$9,0,10*ROW('Hygiene Data'!E23)),NA())</f>
        <v>#N/A</v>
      </c>
      <c r="BF29" s="492" t="e">
        <f ca="1">+IF(AND(ISNUMBER(OFFSET('Hygiene Data'!$F$5,0,10*ROW('Hygiene Data'!F23))),'Data Summary'!DU29="Yes"),OFFSET('Hygiene Data'!$F$5,0,10*ROW('Hygiene Data'!F23)),NA())</f>
        <v>#N/A</v>
      </c>
      <c r="BG29" s="492" t="e">
        <f ca="1">+IF(AND(ISNUMBER(OFFSET('Hygiene Data'!$F$7,0,10*ROW('Hygiene Data'!F23))),'Data Summary'!DV29="Yes"),OFFSET('Hygiene Data'!$F$7,0,10*ROW('Hygiene Data'!F23)),NA())</f>
        <v>#N/A</v>
      </c>
      <c r="BH29" s="492" t="e">
        <f ca="1">+IF(AND(ISNUMBER(OFFSET('Hygiene Data'!$F$9,0,10*ROW('Hygiene Data'!F23))),'Data Summary'!DW29="Yes"),OFFSET('Hygiene Data'!$F$9,0,10*ROW('Hygiene Data'!F23)),NA())</f>
        <v>#N/A</v>
      </c>
      <c r="BI29" s="492" t="e">
        <f ca="1">+IF(AND(ISNUMBER(OFFSET('Hygiene Data'!$G$5,0,10*ROW('Hygiene Data'!G23))),'Data Summary'!DX29="Yes"),OFFSET('Hygiene Data'!$G$5,0,10*ROW('Hygiene Data'!G23)),NA())</f>
        <v>#N/A</v>
      </c>
      <c r="BJ29" s="492" t="e">
        <f ca="1">+IF(AND(ISNUMBER(OFFSET('Hygiene Data'!$G$7,0,10*ROW('Hygiene Data'!G23))),'Data Summary'!DY29="Yes"),OFFSET('Hygiene Data'!$G$7,0,10*ROW('Hygiene Data'!G23)),NA())</f>
        <v>#N/A</v>
      </c>
      <c r="BK29" s="492" t="e">
        <f ca="1">+IF(AND(ISNUMBER(OFFSET('Hygiene Data'!$G$9,0,10*ROW('Hygiene Data'!G23))),'Data Summary'!DZ29="Yes"),OFFSET('Hygiene Data'!$G$9,0,10*ROW('Hygiene Data'!G23)),NA())</f>
        <v>#N/A</v>
      </c>
      <c r="BL29" s="492" t="e">
        <f ca="1">+IF(AND(ISNUMBER(OFFSET('Hygiene Data'!$H$5,0,10*ROW('Hygiene Data'!H23))),'Data Summary'!EA29="Yes"),OFFSET('Hygiene Data'!$H$5,0,10*ROW('Hygiene Data'!H23)),NA())</f>
        <v>#N/A</v>
      </c>
      <c r="BM29" s="492" t="e">
        <f ca="1">+IF(AND(ISNUMBER(OFFSET('Hygiene Data'!$H$7,0,10*ROW('Hygiene Data'!H23))),'Data Summary'!EB29="Yes"),OFFSET('Hygiene Data'!$H$7,0,10*ROW('Hygiene Data'!H23)),NA())</f>
        <v>#N/A</v>
      </c>
      <c r="BN29" s="492" t="e">
        <f ca="1">+IF(AND(ISNUMBER(OFFSET('Hygiene Data'!$H$9,0,10*ROW('Hygiene Data'!H23))),'Data Summary'!EC29="Yes"),OFFSET('Hygiene Data'!$H$9,0,10*ROW('Hygiene Data'!H23)),NA())</f>
        <v>#N/A</v>
      </c>
      <c r="BO29" s="492" t="e">
        <f ca="1">+IF(AND(ISNUMBER(OFFSET('Hygiene Data'!$I$5,0,10*ROW('Hygiene Data'!I23))),'Data Summary'!ED29="Yes"),OFFSET('Hygiene Data'!$I$5,0,10*ROW('Hygiene Data'!I23)),NA())</f>
        <v>#N/A</v>
      </c>
      <c r="BP29" s="492" t="e">
        <f ca="1">+IF(AND(ISNUMBER(OFFSET('Hygiene Data'!$I$7,0,10*ROW('Hygiene Data'!I23))),'Data Summary'!EE29="Yes"),OFFSET('Hygiene Data'!$I$7,0,10*ROW('Hygiene Data'!I23)),NA())</f>
        <v>#N/A</v>
      </c>
      <c r="BQ29" s="492" t="e">
        <f ca="1">+IF(AND(ISNUMBER(OFFSET('Hygiene Data'!$I$9,0,10*ROW('Hygiene Data'!I23))),'Data Summary'!EF29="Yes"),OFFSET('Hygiene Data'!$I$9,0,10*ROW('Hygiene Data'!I23)),NA())</f>
        <v>#N/A</v>
      </c>
    </row>
    <row r="30" spans="1:69" x14ac:dyDescent="0.25">
      <c r="A30" s="488" t="e">
        <f ca="1">+RIGHT('Data Summary'!A30,LEN('Data Summary'!A30)-9)</f>
        <v>#VALUE!</v>
      </c>
      <c r="B30" s="462" t="str">
        <f ca="1">+IF(ISTEXT('Data Summary'!B30),'Data Summary'!B30,"")</f>
        <v/>
      </c>
      <c r="C30" s="489" t="e">
        <f ca="1">+VALUE('Data Summary'!C30)</f>
        <v>#VALUE!</v>
      </c>
      <c r="D30" s="490" t="e">
        <f ca="1">+IF(AND(ISNUMBER(OFFSET('Water Data'!$D$4,0,10*ROW('Water Data'!D24))),'Data Summary'!BS30="Yes"),100-OFFSET('Water Data'!$D$4,0,10*ROW('Water Data'!D24)),NA())</f>
        <v>#N/A</v>
      </c>
      <c r="E30" s="490" t="e">
        <f ca="1">+IF(AND(ISNUMBER(OFFSET('Water Data'!$D$6,0,10*ROW('Water Data'!D24))),'Data Summary'!BT30="Yes"),OFFSET('Water Data'!$D$6,0,10*ROW('Water Data'!D24)),NA())</f>
        <v>#N/A</v>
      </c>
      <c r="F30" s="490" t="e">
        <f ca="1">+IF(AND(ISNUMBER(OFFSET('Water Data'!$D$9,0,10*ROW('Water Data'!D24))),'Data Summary'!BU30="Yes"),OFFSET('Water Data'!$D$9,0,10*ROW('Water Data'!D24)),NA())</f>
        <v>#N/A</v>
      </c>
      <c r="G30" s="490" t="e">
        <f ca="1">+IF(AND(ISNUMBER(OFFSET('Water Data'!$E$4,0,10*ROW('Water Data'!E24))),'Data Summary'!BV30="Yes"),100-OFFSET('Water Data'!$E$4,0,10*ROW('Water Data'!E24)),NA())</f>
        <v>#N/A</v>
      </c>
      <c r="H30" s="490" t="e">
        <f ca="1">+IF(AND(ISNUMBER(OFFSET('Water Data'!$E$6,0,10*ROW('Water Data'!E24))),'Data Summary'!BW30="Yes"),OFFSET('Water Data'!$E$6,0,10*ROW('Water Data'!E24)),NA())</f>
        <v>#N/A</v>
      </c>
      <c r="I30" s="490" t="e">
        <f ca="1">+IF(AND(ISNUMBER(OFFSET('Water Data'!$E$9,0,10*ROW('Water Data'!E24))),'Data Summary'!BX30="Yes"),OFFSET('Water Data'!$E$9,0,10*ROW('Water Data'!E24)),NA())</f>
        <v>#N/A</v>
      </c>
      <c r="J30" s="490" t="e">
        <f ca="1">+IF(AND(ISNUMBER(OFFSET('Water Data'!$F$4,0,10*ROW('Water Data'!F24))),'Data Summary'!BY30="Yes"),100-OFFSET('Water Data'!$F$4,0,10*ROW('Water Data'!F24)),NA())</f>
        <v>#N/A</v>
      </c>
      <c r="K30" s="490" t="e">
        <f ca="1">+IF(AND(ISNUMBER(OFFSET('Water Data'!$F$6,0,10*ROW('Water Data'!F24))),'Data Summary'!BZ30="Yes"),OFFSET('Water Data'!$F$6,0,10*ROW('Water Data'!F24)),NA())</f>
        <v>#N/A</v>
      </c>
      <c r="L30" s="490" t="e">
        <f ca="1">+IF(AND(ISNUMBER(OFFSET('Water Data'!$F$9,0,10*ROW('Water Data'!F24))),'Data Summary'!CA30="Yes"),OFFSET('Water Data'!$F$9,0,10*ROW('Water Data'!F24)),NA())</f>
        <v>#N/A</v>
      </c>
      <c r="M30" s="490" t="e">
        <f ca="1">+IF(AND(ISNUMBER(OFFSET('Water Data'!$G$4,0,10*ROW('Water Data'!G24))),'Data Summary'!CB30="Yes"),100-OFFSET('Water Data'!$G$4,0,10*ROW('Water Data'!G24)),NA())</f>
        <v>#N/A</v>
      </c>
      <c r="N30" s="490" t="e">
        <f ca="1">+IF(AND(ISNUMBER(OFFSET('Water Data'!$G$6,0,10*ROW('Water Data'!G24))),'Data Summary'!CC30="Yes"),OFFSET('Water Data'!$G$6,0,10*ROW('Water Data'!G24)),NA())</f>
        <v>#N/A</v>
      </c>
      <c r="O30" s="490" t="e">
        <f ca="1">+IF(AND(ISNUMBER(OFFSET('Water Data'!$G$9,0,10*ROW('Water Data'!G24))),'Data Summary'!CD30="Yes"),OFFSET('Water Data'!$G$9,0,10*ROW('Water Data'!G24)),NA())</f>
        <v>#N/A</v>
      </c>
      <c r="P30" s="490" t="e">
        <f ca="1">+IF(AND(ISNUMBER(OFFSET('Water Data'!$H$4,0,10*ROW('Water Data'!H24))),'Data Summary'!CE30="Yes"),100-OFFSET('Water Data'!$H$4,0,10*ROW('Water Data'!H24)),NA())</f>
        <v>#N/A</v>
      </c>
      <c r="Q30" s="490" t="e">
        <f ca="1">+IF(AND(ISNUMBER(OFFSET('Water Data'!$H$6,0,10*ROW('Water Data'!H24))),'Data Summary'!CF30="Yes"),OFFSET('Water Data'!$H$6,0,10*ROW('Water Data'!H24)),NA())</f>
        <v>#N/A</v>
      </c>
      <c r="R30" s="490" t="e">
        <f ca="1">+IF(AND(ISNUMBER(OFFSET('Water Data'!$H$9,0,10*ROW('Water Data'!H24))),'Data Summary'!CG30="Yes"),OFFSET('Water Data'!$H$9,0,10*ROW('Water Data'!H24)),NA())</f>
        <v>#N/A</v>
      </c>
      <c r="S30" s="490" t="e">
        <f ca="1">+IF(AND(ISNUMBER(OFFSET('Water Data'!$I$4,0,10*ROW('Water Data'!I24))),'Data Summary'!CH30="Yes"),100-OFFSET('Water Data'!$I$4,0,10*ROW('Water Data'!I24)),NA())</f>
        <v>#N/A</v>
      </c>
      <c r="T30" s="490" t="e">
        <f ca="1">+IF(AND(ISNUMBER(OFFSET('Water Data'!$I$6,0,10*ROW('Water Data'!I24))),'Data Summary'!CI30="Yes"),OFFSET('Water Data'!$I$6,0,10*ROW('Water Data'!I24)),NA())</f>
        <v>#N/A</v>
      </c>
      <c r="U30" s="490" t="e">
        <f ca="1">+IF(AND(ISNUMBER(OFFSET('Water Data'!$I$9,0,10*ROW('Water Data'!I24))),'Data Summary'!CJ30="Yes"),OFFSET('Water Data'!$I$9,0,10*ROW('Water Data'!I24)),NA())</f>
        <v>#N/A</v>
      </c>
      <c r="V30" s="491" t="e">
        <f ca="1">+IF(AND(ISNUMBER(OFFSET('Sanitation Data'!$D$4,0,10*ROW('Sanitation Data'!D24))),'Data Summary'!CK30="Yes"),100-OFFSET('Sanitation Data'!$D$4,0,10*ROW('Sanitation Data'!D24)),NA())</f>
        <v>#N/A</v>
      </c>
      <c r="W30" s="491" t="e">
        <f ca="1">+IF(AND(ISNUMBER(OFFSET('Sanitation Data'!$D$6,0,10*ROW('Sanitation Data'!D24))),'Data Summary'!CL30="Yes"),OFFSET('Sanitation Data'!$D$6,0,10*ROW('Sanitation Data'!D24)),NA())</f>
        <v>#N/A</v>
      </c>
      <c r="X30" s="491" t="e">
        <f ca="1">+IF(AND(ISNUMBER(OFFSET('Sanitation Data'!$D$10,0,10*ROW('Sanitation Data'!D24))),'Data Summary'!CM30="Yes"),OFFSET('Sanitation Data'!$D$10,0,10*ROW('Sanitation Data'!D24)),NA())</f>
        <v>#N/A</v>
      </c>
      <c r="Y30" s="491" t="e">
        <f ca="1">+IF(AND(ISNUMBER(OFFSET('Sanitation Data'!$D$11,0,10*ROW('Sanitation Data'!D24))),'Data Summary'!CN30="Yes"),OFFSET('Sanitation Data'!$D$11,0,10*ROW('Sanitation Data'!D24)),NA())</f>
        <v>#N/A</v>
      </c>
      <c r="Z30" s="491" t="e">
        <f ca="1">+IF(AND(ISNUMBER(OFFSET('Sanitation Data'!$D$12,0,10*ROW('Sanitation Data'!D24))),'Data Summary'!CO30="Yes"),OFFSET('Sanitation Data'!$D$12,0,10*ROW('Sanitation Data'!D24)),NA())</f>
        <v>#N/A</v>
      </c>
      <c r="AA30" s="491" t="e">
        <f ca="1">+IF(AND(ISNUMBER(OFFSET('Sanitation Data'!$E$4,0,10*ROW('Sanitation Data'!E24))),'Data Summary'!CP30="Yes"),100-OFFSET('Sanitation Data'!$E$4,0,10*ROW('Sanitation Data'!E24)),NA())</f>
        <v>#N/A</v>
      </c>
      <c r="AB30" s="491" t="e">
        <f ca="1">+IF(AND(ISNUMBER(OFFSET('Sanitation Data'!$E$6,0,10*ROW('Sanitation Data'!E24))),'Data Summary'!CQ30="Yes"),OFFSET('Sanitation Data'!$E$6,0,10*ROW('Sanitation Data'!E24)),NA())</f>
        <v>#N/A</v>
      </c>
      <c r="AC30" s="491" t="e">
        <f ca="1">+IF(AND(ISNUMBER(OFFSET('Sanitation Data'!$E$10,0,10*ROW('Sanitation Data'!E24))),'Data Summary'!CR30="Yes"),OFFSET('Sanitation Data'!$E$10,0,10*ROW('Sanitation Data'!E24)),NA())</f>
        <v>#N/A</v>
      </c>
      <c r="AD30" s="491" t="e">
        <f ca="1">+IF(AND(ISNUMBER(OFFSET('Sanitation Data'!$E$11,0,10*ROW('Sanitation Data'!E24))),'Data Summary'!CS30="Yes"),OFFSET('Sanitation Data'!$E$11,0,10*ROW('Sanitation Data'!E24)),NA())</f>
        <v>#N/A</v>
      </c>
      <c r="AE30" s="491" t="e">
        <f ca="1">+IF(AND(ISNUMBER(OFFSET('Sanitation Data'!$E$12,0,10*ROW('Sanitation Data'!E24))),'Data Summary'!CT30="Yes"),OFFSET('Sanitation Data'!$E$12,0,10*ROW('Sanitation Data'!E24)),NA())</f>
        <v>#N/A</v>
      </c>
      <c r="AF30" s="491" t="e">
        <f ca="1">+IF(AND(ISNUMBER(OFFSET('Sanitation Data'!$F$4,0,10*ROW('Sanitation Data'!F24))),'Data Summary'!CU30="Yes"),100-OFFSET('Sanitation Data'!$F$4,0,10*ROW('Sanitation Data'!F24)),NA())</f>
        <v>#N/A</v>
      </c>
      <c r="AG30" s="491" t="e">
        <f ca="1">+IF(AND(ISNUMBER(OFFSET('Sanitation Data'!$F$6,0,10*ROW('Sanitation Data'!F24))),'Data Summary'!CV30="Yes"),OFFSET('Sanitation Data'!$F$6,0,10*ROW('Sanitation Data'!F24)),NA())</f>
        <v>#N/A</v>
      </c>
      <c r="AH30" s="491" t="e">
        <f ca="1">+IF(AND(ISNUMBER(OFFSET('Sanitation Data'!$F$10,0,10*ROW('Sanitation Data'!F24))),'Data Summary'!CW30="Yes"),OFFSET('Sanitation Data'!$F$10,0,10*ROW('Sanitation Data'!F24)),NA())</f>
        <v>#N/A</v>
      </c>
      <c r="AI30" s="491" t="e">
        <f ca="1">+IF(AND(ISNUMBER(OFFSET('Sanitation Data'!$F$11,0,10*ROW('Sanitation Data'!F24))),'Data Summary'!CX30="Yes"),OFFSET('Sanitation Data'!$F$11,0,10*ROW('Sanitation Data'!F24)),NA())</f>
        <v>#N/A</v>
      </c>
      <c r="AJ30" s="491" t="e">
        <f ca="1">+IF(AND(ISNUMBER(OFFSET('Sanitation Data'!$F$12,0,10*ROW('Sanitation Data'!F24))),'Data Summary'!CY30="Yes"),OFFSET('Sanitation Data'!$F$12,0,10*ROW('Sanitation Data'!F24)),NA())</f>
        <v>#N/A</v>
      </c>
      <c r="AK30" s="491" t="e">
        <f ca="1">+IF(AND(ISNUMBER(OFFSET('Sanitation Data'!$G$4,0,10*ROW('Sanitation Data'!G24))),'Data Summary'!CZ30="Yes"),100-OFFSET('Sanitation Data'!$G$4,0,10*ROW('Sanitation Data'!G24)),NA())</f>
        <v>#N/A</v>
      </c>
      <c r="AL30" s="491" t="e">
        <f ca="1">+IF(AND(ISNUMBER(OFFSET('Sanitation Data'!$G$6,0,10*ROW('Sanitation Data'!G24))),'Data Summary'!DA30="Yes"),OFFSET('Sanitation Data'!$G$6,0,10*ROW('Sanitation Data'!G24)),NA())</f>
        <v>#N/A</v>
      </c>
      <c r="AM30" s="491" t="e">
        <f ca="1">+IF(AND(ISNUMBER(OFFSET('Sanitation Data'!$G$10,0,10*ROW('Sanitation Data'!G24))),'Data Summary'!DB30="Yes"),OFFSET('Sanitation Data'!$G$10,0,10*ROW('Sanitation Data'!G24)),NA())</f>
        <v>#N/A</v>
      </c>
      <c r="AN30" s="491" t="e">
        <f ca="1">+IF(AND(ISNUMBER(OFFSET('Sanitation Data'!$G$11,0,10*ROW('Sanitation Data'!G24))),'Data Summary'!DC30="Yes"),OFFSET('Sanitation Data'!$G$11,0,10*ROW('Sanitation Data'!G24)),NA())</f>
        <v>#N/A</v>
      </c>
      <c r="AO30" s="491" t="e">
        <f ca="1">+IF(AND(ISNUMBER(OFFSET('Sanitation Data'!$G$12,0,10*ROW('Sanitation Data'!G24))),'Data Summary'!DD30="Yes"),OFFSET('Sanitation Data'!$G$12,0,10*ROW('Sanitation Data'!G24)),NA())</f>
        <v>#N/A</v>
      </c>
      <c r="AP30" s="491" t="e">
        <f ca="1">+IF(AND(ISNUMBER(OFFSET('Sanitation Data'!$H$4,0,10*ROW('Sanitation Data'!H24))),'Data Summary'!DE30="Yes"),100-OFFSET('Sanitation Data'!$H$4,0,10*ROW('Sanitation Data'!H24)),NA())</f>
        <v>#N/A</v>
      </c>
      <c r="AQ30" s="491" t="e">
        <f ca="1">+IF(AND(ISNUMBER(OFFSET('Sanitation Data'!$H$6,0,10*ROW('Sanitation Data'!H24))),'Data Summary'!DF30="Yes"),OFFSET('Sanitation Data'!$H$6,0,10*ROW('Sanitation Data'!H24)),NA())</f>
        <v>#N/A</v>
      </c>
      <c r="AR30" s="491" t="e">
        <f ca="1">+IF(AND(ISNUMBER(OFFSET('Sanitation Data'!$H$10,0,10*ROW('Sanitation Data'!H24))),'Data Summary'!DG30="Yes"),OFFSET('Sanitation Data'!$H$10,0,10*ROW('Sanitation Data'!H24)),NA())</f>
        <v>#N/A</v>
      </c>
      <c r="AS30" s="491" t="e">
        <f ca="1">+IF(AND(ISNUMBER(OFFSET('Sanitation Data'!$H$11,0,10*ROW('Sanitation Data'!H24))),'Data Summary'!DH30="Yes"),OFFSET('Sanitation Data'!$H$11,0,10*ROW('Sanitation Data'!H24)),NA())</f>
        <v>#N/A</v>
      </c>
      <c r="AT30" s="491" t="e">
        <f ca="1">+IF(AND(ISNUMBER(OFFSET('Sanitation Data'!$H$12,0,10*ROW('Sanitation Data'!H24))),'Data Summary'!DI30="Yes"),OFFSET('Sanitation Data'!$H$12,0,10*ROW('Sanitation Data'!H24)),NA())</f>
        <v>#N/A</v>
      </c>
      <c r="AU30" s="491" t="e">
        <f ca="1">+IF(AND(ISNUMBER(OFFSET('Sanitation Data'!$I$4,0,10*ROW('Sanitation Data'!I24))),'Data Summary'!DJ30="Yes"),100-OFFSET('Sanitation Data'!$I$4,0,10*ROW('Sanitation Data'!I24)),NA())</f>
        <v>#N/A</v>
      </c>
      <c r="AV30" s="491" t="e">
        <f ca="1">+IF(AND(ISNUMBER(OFFSET('Sanitation Data'!$I$6,0,10*ROW('Sanitation Data'!I24))),'Data Summary'!DK30="Yes"),OFFSET('Sanitation Data'!$I$6,0,10*ROW('Sanitation Data'!I24)),NA())</f>
        <v>#N/A</v>
      </c>
      <c r="AW30" s="491" t="e">
        <f ca="1">+IF(AND(ISNUMBER(OFFSET('Sanitation Data'!$I$10,0,10*ROW('Sanitation Data'!I24))),'Data Summary'!DL30="Yes"),OFFSET('Sanitation Data'!$I$10,0,10*ROW('Sanitation Data'!I24)),NA())</f>
        <v>#N/A</v>
      </c>
      <c r="AX30" s="491" t="e">
        <f ca="1">+IF(AND(ISNUMBER(OFFSET('Sanitation Data'!$I$11,0,10*ROW('Sanitation Data'!I24))),'Data Summary'!DM30="Yes"),OFFSET('Sanitation Data'!$I$11,0,10*ROW('Sanitation Data'!I24)),NA())</f>
        <v>#N/A</v>
      </c>
      <c r="AY30" s="491" t="e">
        <f ca="1">+IF(AND(ISNUMBER(OFFSET('Sanitation Data'!$I$12,0,10*ROW('Sanitation Data'!I24))),'Data Summary'!DN30="Yes"),OFFSET('Sanitation Data'!$I$12,0,10*ROW('Sanitation Data'!I24)),NA())</f>
        <v>#N/A</v>
      </c>
      <c r="AZ30" s="492" t="e">
        <f ca="1">+IF(AND(ISNUMBER(OFFSET('Hygiene Data'!$D$5,0,10*ROW('Hygiene Data'!D24))),'Data Summary'!DO30="Yes"),OFFSET('Hygiene Data'!$D$5,0,10*ROW('Hygiene Data'!D24)),NA())</f>
        <v>#N/A</v>
      </c>
      <c r="BA30" s="492" t="e">
        <f ca="1">+IF(AND(ISNUMBER(OFFSET('Hygiene Data'!$D$7,0,10*ROW('Hygiene Data'!D24))),'Data Summary'!DP30="Yes"),OFFSET('Hygiene Data'!$D$7,0,10*ROW('Hygiene Data'!D24)),NA())</f>
        <v>#N/A</v>
      </c>
      <c r="BB30" s="492" t="e">
        <f ca="1">+IF(AND(ISNUMBER(OFFSET('Hygiene Data'!$D$9,0,10*ROW('Hygiene Data'!D24))),'Data Summary'!DQ30="Yes"),OFFSET('Hygiene Data'!$D$9,0,10*ROW('Hygiene Data'!D24)),NA())</f>
        <v>#N/A</v>
      </c>
      <c r="BC30" s="492" t="e">
        <f ca="1">+IF(AND(ISNUMBER(OFFSET('Hygiene Data'!$E$5,0,10*ROW('Hygiene Data'!E24))),'Data Summary'!DR30="Yes"),OFFSET('Hygiene Data'!$E$5,0,10*ROW('Hygiene Data'!E24)),NA())</f>
        <v>#N/A</v>
      </c>
      <c r="BD30" s="492" t="e">
        <f ca="1">+IF(AND(ISNUMBER(OFFSET('Hygiene Data'!$E$7,0,10*ROW('Hygiene Data'!E24))),'Data Summary'!DS30="Yes"),OFFSET('Hygiene Data'!$E$7,0,10*ROW('Hygiene Data'!E24)),NA())</f>
        <v>#N/A</v>
      </c>
      <c r="BE30" s="492" t="e">
        <f ca="1">+IF(AND(ISNUMBER(OFFSET('Hygiene Data'!$E$9,0,10*ROW('Hygiene Data'!E24))),'Data Summary'!DT30="Yes"),OFFSET('Hygiene Data'!$E$9,0,10*ROW('Hygiene Data'!E24)),NA())</f>
        <v>#N/A</v>
      </c>
      <c r="BF30" s="492" t="e">
        <f ca="1">+IF(AND(ISNUMBER(OFFSET('Hygiene Data'!$F$5,0,10*ROW('Hygiene Data'!F24))),'Data Summary'!DU30="Yes"),OFFSET('Hygiene Data'!$F$5,0,10*ROW('Hygiene Data'!F24)),NA())</f>
        <v>#N/A</v>
      </c>
      <c r="BG30" s="492" t="e">
        <f ca="1">+IF(AND(ISNUMBER(OFFSET('Hygiene Data'!$F$7,0,10*ROW('Hygiene Data'!F24))),'Data Summary'!DV30="Yes"),OFFSET('Hygiene Data'!$F$7,0,10*ROW('Hygiene Data'!F24)),NA())</f>
        <v>#N/A</v>
      </c>
      <c r="BH30" s="492" t="e">
        <f ca="1">+IF(AND(ISNUMBER(OFFSET('Hygiene Data'!$F$9,0,10*ROW('Hygiene Data'!F24))),'Data Summary'!DW30="Yes"),OFFSET('Hygiene Data'!$F$9,0,10*ROW('Hygiene Data'!F24)),NA())</f>
        <v>#N/A</v>
      </c>
      <c r="BI30" s="492" t="e">
        <f ca="1">+IF(AND(ISNUMBER(OFFSET('Hygiene Data'!$G$5,0,10*ROW('Hygiene Data'!G24))),'Data Summary'!DX30="Yes"),OFFSET('Hygiene Data'!$G$5,0,10*ROW('Hygiene Data'!G24)),NA())</f>
        <v>#N/A</v>
      </c>
      <c r="BJ30" s="492" t="e">
        <f ca="1">+IF(AND(ISNUMBER(OFFSET('Hygiene Data'!$G$7,0,10*ROW('Hygiene Data'!G24))),'Data Summary'!DY30="Yes"),OFFSET('Hygiene Data'!$G$7,0,10*ROW('Hygiene Data'!G24)),NA())</f>
        <v>#N/A</v>
      </c>
      <c r="BK30" s="492" t="e">
        <f ca="1">+IF(AND(ISNUMBER(OFFSET('Hygiene Data'!$G$9,0,10*ROW('Hygiene Data'!G24))),'Data Summary'!DZ30="Yes"),OFFSET('Hygiene Data'!$G$9,0,10*ROW('Hygiene Data'!G24)),NA())</f>
        <v>#N/A</v>
      </c>
      <c r="BL30" s="492" t="e">
        <f ca="1">+IF(AND(ISNUMBER(OFFSET('Hygiene Data'!$H$5,0,10*ROW('Hygiene Data'!H24))),'Data Summary'!EA30="Yes"),OFFSET('Hygiene Data'!$H$5,0,10*ROW('Hygiene Data'!H24)),NA())</f>
        <v>#N/A</v>
      </c>
      <c r="BM30" s="492" t="e">
        <f ca="1">+IF(AND(ISNUMBER(OFFSET('Hygiene Data'!$H$7,0,10*ROW('Hygiene Data'!H24))),'Data Summary'!EB30="Yes"),OFFSET('Hygiene Data'!$H$7,0,10*ROW('Hygiene Data'!H24)),NA())</f>
        <v>#N/A</v>
      </c>
      <c r="BN30" s="492" t="e">
        <f ca="1">+IF(AND(ISNUMBER(OFFSET('Hygiene Data'!$H$9,0,10*ROW('Hygiene Data'!H24))),'Data Summary'!EC30="Yes"),OFFSET('Hygiene Data'!$H$9,0,10*ROW('Hygiene Data'!H24)),NA())</f>
        <v>#N/A</v>
      </c>
      <c r="BO30" s="492" t="e">
        <f ca="1">+IF(AND(ISNUMBER(OFFSET('Hygiene Data'!$I$5,0,10*ROW('Hygiene Data'!I24))),'Data Summary'!ED30="Yes"),OFFSET('Hygiene Data'!$I$5,0,10*ROW('Hygiene Data'!I24)),NA())</f>
        <v>#N/A</v>
      </c>
      <c r="BP30" s="492" t="e">
        <f ca="1">+IF(AND(ISNUMBER(OFFSET('Hygiene Data'!$I$7,0,10*ROW('Hygiene Data'!I24))),'Data Summary'!EE30="Yes"),OFFSET('Hygiene Data'!$I$7,0,10*ROW('Hygiene Data'!I24)),NA())</f>
        <v>#N/A</v>
      </c>
      <c r="BQ30" s="492" t="e">
        <f ca="1">+IF(AND(ISNUMBER(OFFSET('Hygiene Data'!$I$9,0,10*ROW('Hygiene Data'!I24))),'Data Summary'!EF30="Yes"),OFFSET('Hygiene Data'!$I$9,0,10*ROW('Hygiene Data'!I24)),NA())</f>
        <v>#N/A</v>
      </c>
    </row>
    <row r="31" spans="1:69" x14ac:dyDescent="0.25">
      <c r="A31" s="488" t="e">
        <f ca="1">+RIGHT('Data Summary'!A31,LEN('Data Summary'!A31)-9)</f>
        <v>#VALUE!</v>
      </c>
      <c r="B31" s="462" t="str">
        <f ca="1">+IF(ISTEXT('Data Summary'!B31),'Data Summary'!B31,"")</f>
        <v/>
      </c>
      <c r="C31" s="489" t="e">
        <f ca="1">+VALUE('Data Summary'!C31)</f>
        <v>#VALUE!</v>
      </c>
      <c r="D31" s="490" t="e">
        <f ca="1">+IF(AND(ISNUMBER(OFFSET('Water Data'!$D$4,0,10*ROW('Water Data'!D25))),'Data Summary'!BS31="Yes"),100-OFFSET('Water Data'!$D$4,0,10*ROW('Water Data'!D25)),NA())</f>
        <v>#N/A</v>
      </c>
      <c r="E31" s="490" t="e">
        <f ca="1">+IF(AND(ISNUMBER(OFFSET('Water Data'!$D$6,0,10*ROW('Water Data'!D25))),'Data Summary'!BT31="Yes"),OFFSET('Water Data'!$D$6,0,10*ROW('Water Data'!D25)),NA())</f>
        <v>#N/A</v>
      </c>
      <c r="F31" s="490" t="e">
        <f ca="1">+IF(AND(ISNUMBER(OFFSET('Water Data'!$D$9,0,10*ROW('Water Data'!D25))),'Data Summary'!BU31="Yes"),OFFSET('Water Data'!$D$9,0,10*ROW('Water Data'!D25)),NA())</f>
        <v>#N/A</v>
      </c>
      <c r="G31" s="490" t="e">
        <f ca="1">+IF(AND(ISNUMBER(OFFSET('Water Data'!$E$4,0,10*ROW('Water Data'!E25))),'Data Summary'!BV31="Yes"),100-OFFSET('Water Data'!$E$4,0,10*ROW('Water Data'!E25)),NA())</f>
        <v>#N/A</v>
      </c>
      <c r="H31" s="490" t="e">
        <f ca="1">+IF(AND(ISNUMBER(OFFSET('Water Data'!$E$6,0,10*ROW('Water Data'!E25))),'Data Summary'!BW31="Yes"),OFFSET('Water Data'!$E$6,0,10*ROW('Water Data'!E25)),NA())</f>
        <v>#N/A</v>
      </c>
      <c r="I31" s="490" t="e">
        <f ca="1">+IF(AND(ISNUMBER(OFFSET('Water Data'!$E$9,0,10*ROW('Water Data'!E25))),'Data Summary'!BX31="Yes"),OFFSET('Water Data'!$E$9,0,10*ROW('Water Data'!E25)),NA())</f>
        <v>#N/A</v>
      </c>
      <c r="J31" s="490" t="e">
        <f ca="1">+IF(AND(ISNUMBER(OFFSET('Water Data'!$F$4,0,10*ROW('Water Data'!F25))),'Data Summary'!BY31="Yes"),100-OFFSET('Water Data'!$F$4,0,10*ROW('Water Data'!F25)),NA())</f>
        <v>#N/A</v>
      </c>
      <c r="K31" s="490" t="e">
        <f ca="1">+IF(AND(ISNUMBER(OFFSET('Water Data'!$F$6,0,10*ROW('Water Data'!F25))),'Data Summary'!BZ31="Yes"),OFFSET('Water Data'!$F$6,0,10*ROW('Water Data'!F25)),NA())</f>
        <v>#N/A</v>
      </c>
      <c r="L31" s="490" t="e">
        <f ca="1">+IF(AND(ISNUMBER(OFFSET('Water Data'!$F$9,0,10*ROW('Water Data'!F25))),'Data Summary'!CA31="Yes"),OFFSET('Water Data'!$F$9,0,10*ROW('Water Data'!F25)),NA())</f>
        <v>#N/A</v>
      </c>
      <c r="M31" s="490" t="e">
        <f ca="1">+IF(AND(ISNUMBER(OFFSET('Water Data'!$G$4,0,10*ROW('Water Data'!G25))),'Data Summary'!CB31="Yes"),100-OFFSET('Water Data'!$G$4,0,10*ROW('Water Data'!G25)),NA())</f>
        <v>#N/A</v>
      </c>
      <c r="N31" s="490" t="e">
        <f ca="1">+IF(AND(ISNUMBER(OFFSET('Water Data'!$G$6,0,10*ROW('Water Data'!G25))),'Data Summary'!CC31="Yes"),OFFSET('Water Data'!$G$6,0,10*ROW('Water Data'!G25)),NA())</f>
        <v>#N/A</v>
      </c>
      <c r="O31" s="490" t="e">
        <f ca="1">+IF(AND(ISNUMBER(OFFSET('Water Data'!$G$9,0,10*ROW('Water Data'!G25))),'Data Summary'!CD31="Yes"),OFFSET('Water Data'!$G$9,0,10*ROW('Water Data'!G25)),NA())</f>
        <v>#N/A</v>
      </c>
      <c r="P31" s="490" t="e">
        <f ca="1">+IF(AND(ISNUMBER(OFFSET('Water Data'!$H$4,0,10*ROW('Water Data'!H25))),'Data Summary'!CE31="Yes"),100-OFFSET('Water Data'!$H$4,0,10*ROW('Water Data'!H25)),NA())</f>
        <v>#N/A</v>
      </c>
      <c r="Q31" s="490" t="e">
        <f ca="1">+IF(AND(ISNUMBER(OFFSET('Water Data'!$H$6,0,10*ROW('Water Data'!H25))),'Data Summary'!CF31="Yes"),OFFSET('Water Data'!$H$6,0,10*ROW('Water Data'!H25)),NA())</f>
        <v>#N/A</v>
      </c>
      <c r="R31" s="490" t="e">
        <f ca="1">+IF(AND(ISNUMBER(OFFSET('Water Data'!$H$9,0,10*ROW('Water Data'!H25))),'Data Summary'!CG31="Yes"),OFFSET('Water Data'!$H$9,0,10*ROW('Water Data'!H25)),NA())</f>
        <v>#N/A</v>
      </c>
      <c r="S31" s="490" t="e">
        <f ca="1">+IF(AND(ISNUMBER(OFFSET('Water Data'!$I$4,0,10*ROW('Water Data'!I25))),'Data Summary'!CH31="Yes"),100-OFFSET('Water Data'!$I$4,0,10*ROW('Water Data'!I25)),NA())</f>
        <v>#N/A</v>
      </c>
      <c r="T31" s="490" t="e">
        <f ca="1">+IF(AND(ISNUMBER(OFFSET('Water Data'!$I$6,0,10*ROW('Water Data'!I25))),'Data Summary'!CI31="Yes"),OFFSET('Water Data'!$I$6,0,10*ROW('Water Data'!I25)),NA())</f>
        <v>#N/A</v>
      </c>
      <c r="U31" s="490" t="e">
        <f ca="1">+IF(AND(ISNUMBER(OFFSET('Water Data'!$I$9,0,10*ROW('Water Data'!I25))),'Data Summary'!CJ31="Yes"),OFFSET('Water Data'!$I$9,0,10*ROW('Water Data'!I25)),NA())</f>
        <v>#N/A</v>
      </c>
      <c r="V31" s="491" t="e">
        <f ca="1">+IF(AND(ISNUMBER(OFFSET('Sanitation Data'!$D$4,0,10*ROW('Sanitation Data'!D25))),'Data Summary'!CK31="Yes"),100-OFFSET('Sanitation Data'!$D$4,0,10*ROW('Sanitation Data'!D25)),NA())</f>
        <v>#N/A</v>
      </c>
      <c r="W31" s="491" t="e">
        <f ca="1">+IF(AND(ISNUMBER(OFFSET('Sanitation Data'!$D$6,0,10*ROW('Sanitation Data'!D25))),'Data Summary'!CL31="Yes"),OFFSET('Sanitation Data'!$D$6,0,10*ROW('Sanitation Data'!D25)),NA())</f>
        <v>#N/A</v>
      </c>
      <c r="X31" s="491" t="e">
        <f ca="1">+IF(AND(ISNUMBER(OFFSET('Sanitation Data'!$D$10,0,10*ROW('Sanitation Data'!D25))),'Data Summary'!CM31="Yes"),OFFSET('Sanitation Data'!$D$10,0,10*ROW('Sanitation Data'!D25)),NA())</f>
        <v>#N/A</v>
      </c>
      <c r="Y31" s="491" t="e">
        <f ca="1">+IF(AND(ISNUMBER(OFFSET('Sanitation Data'!$D$11,0,10*ROW('Sanitation Data'!D25))),'Data Summary'!CN31="Yes"),OFFSET('Sanitation Data'!$D$11,0,10*ROW('Sanitation Data'!D25)),NA())</f>
        <v>#N/A</v>
      </c>
      <c r="Z31" s="491" t="e">
        <f ca="1">+IF(AND(ISNUMBER(OFFSET('Sanitation Data'!$D$12,0,10*ROW('Sanitation Data'!D25))),'Data Summary'!CO31="Yes"),OFFSET('Sanitation Data'!$D$12,0,10*ROW('Sanitation Data'!D25)),NA())</f>
        <v>#N/A</v>
      </c>
      <c r="AA31" s="491" t="e">
        <f ca="1">+IF(AND(ISNUMBER(OFFSET('Sanitation Data'!$E$4,0,10*ROW('Sanitation Data'!E25))),'Data Summary'!CP31="Yes"),100-OFFSET('Sanitation Data'!$E$4,0,10*ROW('Sanitation Data'!E25)),NA())</f>
        <v>#N/A</v>
      </c>
      <c r="AB31" s="491" t="e">
        <f ca="1">+IF(AND(ISNUMBER(OFFSET('Sanitation Data'!$E$6,0,10*ROW('Sanitation Data'!E25))),'Data Summary'!CQ31="Yes"),OFFSET('Sanitation Data'!$E$6,0,10*ROW('Sanitation Data'!E25)),NA())</f>
        <v>#N/A</v>
      </c>
      <c r="AC31" s="491" t="e">
        <f ca="1">+IF(AND(ISNUMBER(OFFSET('Sanitation Data'!$E$10,0,10*ROW('Sanitation Data'!E25))),'Data Summary'!CR31="Yes"),OFFSET('Sanitation Data'!$E$10,0,10*ROW('Sanitation Data'!E25)),NA())</f>
        <v>#N/A</v>
      </c>
      <c r="AD31" s="491" t="e">
        <f ca="1">+IF(AND(ISNUMBER(OFFSET('Sanitation Data'!$E$11,0,10*ROW('Sanitation Data'!E25))),'Data Summary'!CS31="Yes"),OFFSET('Sanitation Data'!$E$11,0,10*ROW('Sanitation Data'!E25)),NA())</f>
        <v>#N/A</v>
      </c>
      <c r="AE31" s="491" t="e">
        <f ca="1">+IF(AND(ISNUMBER(OFFSET('Sanitation Data'!$E$12,0,10*ROW('Sanitation Data'!E25))),'Data Summary'!CT31="Yes"),OFFSET('Sanitation Data'!$E$12,0,10*ROW('Sanitation Data'!E25)),NA())</f>
        <v>#N/A</v>
      </c>
      <c r="AF31" s="491" t="e">
        <f ca="1">+IF(AND(ISNUMBER(OFFSET('Sanitation Data'!$F$4,0,10*ROW('Sanitation Data'!F25))),'Data Summary'!CU31="Yes"),100-OFFSET('Sanitation Data'!$F$4,0,10*ROW('Sanitation Data'!F25)),NA())</f>
        <v>#N/A</v>
      </c>
      <c r="AG31" s="491" t="e">
        <f ca="1">+IF(AND(ISNUMBER(OFFSET('Sanitation Data'!$F$6,0,10*ROW('Sanitation Data'!F25))),'Data Summary'!CV31="Yes"),OFFSET('Sanitation Data'!$F$6,0,10*ROW('Sanitation Data'!F25)),NA())</f>
        <v>#N/A</v>
      </c>
      <c r="AH31" s="491" t="e">
        <f ca="1">+IF(AND(ISNUMBER(OFFSET('Sanitation Data'!$F$10,0,10*ROW('Sanitation Data'!F25))),'Data Summary'!CW31="Yes"),OFFSET('Sanitation Data'!$F$10,0,10*ROW('Sanitation Data'!F25)),NA())</f>
        <v>#N/A</v>
      </c>
      <c r="AI31" s="491" t="e">
        <f ca="1">+IF(AND(ISNUMBER(OFFSET('Sanitation Data'!$F$11,0,10*ROW('Sanitation Data'!F25))),'Data Summary'!CX31="Yes"),OFFSET('Sanitation Data'!$F$11,0,10*ROW('Sanitation Data'!F25)),NA())</f>
        <v>#N/A</v>
      </c>
      <c r="AJ31" s="491" t="e">
        <f ca="1">+IF(AND(ISNUMBER(OFFSET('Sanitation Data'!$F$12,0,10*ROW('Sanitation Data'!F25))),'Data Summary'!CY31="Yes"),OFFSET('Sanitation Data'!$F$12,0,10*ROW('Sanitation Data'!F25)),NA())</f>
        <v>#N/A</v>
      </c>
      <c r="AK31" s="491" t="e">
        <f ca="1">+IF(AND(ISNUMBER(OFFSET('Sanitation Data'!$G$4,0,10*ROW('Sanitation Data'!G25))),'Data Summary'!CZ31="Yes"),100-OFFSET('Sanitation Data'!$G$4,0,10*ROW('Sanitation Data'!G25)),NA())</f>
        <v>#N/A</v>
      </c>
      <c r="AL31" s="491" t="e">
        <f ca="1">+IF(AND(ISNUMBER(OFFSET('Sanitation Data'!$G$6,0,10*ROW('Sanitation Data'!G25))),'Data Summary'!DA31="Yes"),OFFSET('Sanitation Data'!$G$6,0,10*ROW('Sanitation Data'!G25)),NA())</f>
        <v>#N/A</v>
      </c>
      <c r="AM31" s="491" t="e">
        <f ca="1">+IF(AND(ISNUMBER(OFFSET('Sanitation Data'!$G$10,0,10*ROW('Sanitation Data'!G25))),'Data Summary'!DB31="Yes"),OFFSET('Sanitation Data'!$G$10,0,10*ROW('Sanitation Data'!G25)),NA())</f>
        <v>#N/A</v>
      </c>
      <c r="AN31" s="491" t="e">
        <f ca="1">+IF(AND(ISNUMBER(OFFSET('Sanitation Data'!$G$11,0,10*ROW('Sanitation Data'!G25))),'Data Summary'!DC31="Yes"),OFFSET('Sanitation Data'!$G$11,0,10*ROW('Sanitation Data'!G25)),NA())</f>
        <v>#N/A</v>
      </c>
      <c r="AO31" s="491" t="e">
        <f ca="1">+IF(AND(ISNUMBER(OFFSET('Sanitation Data'!$G$12,0,10*ROW('Sanitation Data'!G25))),'Data Summary'!DD31="Yes"),OFFSET('Sanitation Data'!$G$12,0,10*ROW('Sanitation Data'!G25)),NA())</f>
        <v>#N/A</v>
      </c>
      <c r="AP31" s="491" t="e">
        <f ca="1">+IF(AND(ISNUMBER(OFFSET('Sanitation Data'!$H$4,0,10*ROW('Sanitation Data'!H25))),'Data Summary'!DE31="Yes"),100-OFFSET('Sanitation Data'!$H$4,0,10*ROW('Sanitation Data'!H25)),NA())</f>
        <v>#N/A</v>
      </c>
      <c r="AQ31" s="491" t="e">
        <f ca="1">+IF(AND(ISNUMBER(OFFSET('Sanitation Data'!$H$6,0,10*ROW('Sanitation Data'!H25))),'Data Summary'!DF31="Yes"),OFFSET('Sanitation Data'!$H$6,0,10*ROW('Sanitation Data'!H25)),NA())</f>
        <v>#N/A</v>
      </c>
      <c r="AR31" s="491" t="e">
        <f ca="1">+IF(AND(ISNUMBER(OFFSET('Sanitation Data'!$H$10,0,10*ROW('Sanitation Data'!H25))),'Data Summary'!DG31="Yes"),OFFSET('Sanitation Data'!$H$10,0,10*ROW('Sanitation Data'!H25)),NA())</f>
        <v>#N/A</v>
      </c>
      <c r="AS31" s="491" t="e">
        <f ca="1">+IF(AND(ISNUMBER(OFFSET('Sanitation Data'!$H$11,0,10*ROW('Sanitation Data'!H25))),'Data Summary'!DH31="Yes"),OFFSET('Sanitation Data'!$H$11,0,10*ROW('Sanitation Data'!H25)),NA())</f>
        <v>#N/A</v>
      </c>
      <c r="AT31" s="491" t="e">
        <f ca="1">+IF(AND(ISNUMBER(OFFSET('Sanitation Data'!$H$12,0,10*ROW('Sanitation Data'!H25))),'Data Summary'!DI31="Yes"),OFFSET('Sanitation Data'!$H$12,0,10*ROW('Sanitation Data'!H25)),NA())</f>
        <v>#N/A</v>
      </c>
      <c r="AU31" s="491" t="e">
        <f ca="1">+IF(AND(ISNUMBER(OFFSET('Sanitation Data'!$I$4,0,10*ROW('Sanitation Data'!I25))),'Data Summary'!DJ31="Yes"),100-OFFSET('Sanitation Data'!$I$4,0,10*ROW('Sanitation Data'!I25)),NA())</f>
        <v>#N/A</v>
      </c>
      <c r="AV31" s="491" t="e">
        <f ca="1">+IF(AND(ISNUMBER(OFFSET('Sanitation Data'!$I$6,0,10*ROW('Sanitation Data'!I25))),'Data Summary'!DK31="Yes"),OFFSET('Sanitation Data'!$I$6,0,10*ROW('Sanitation Data'!I25)),NA())</f>
        <v>#N/A</v>
      </c>
      <c r="AW31" s="491" t="e">
        <f ca="1">+IF(AND(ISNUMBER(OFFSET('Sanitation Data'!$I$10,0,10*ROW('Sanitation Data'!I25))),'Data Summary'!DL31="Yes"),OFFSET('Sanitation Data'!$I$10,0,10*ROW('Sanitation Data'!I25)),NA())</f>
        <v>#N/A</v>
      </c>
      <c r="AX31" s="491" t="e">
        <f ca="1">+IF(AND(ISNUMBER(OFFSET('Sanitation Data'!$I$11,0,10*ROW('Sanitation Data'!I25))),'Data Summary'!DM31="Yes"),OFFSET('Sanitation Data'!$I$11,0,10*ROW('Sanitation Data'!I25)),NA())</f>
        <v>#N/A</v>
      </c>
      <c r="AY31" s="491" t="e">
        <f ca="1">+IF(AND(ISNUMBER(OFFSET('Sanitation Data'!$I$12,0,10*ROW('Sanitation Data'!I25))),'Data Summary'!DN31="Yes"),OFFSET('Sanitation Data'!$I$12,0,10*ROW('Sanitation Data'!I25)),NA())</f>
        <v>#N/A</v>
      </c>
      <c r="AZ31" s="492" t="e">
        <f ca="1">+IF(AND(ISNUMBER(OFFSET('Hygiene Data'!$D$5,0,10*ROW('Hygiene Data'!D25))),'Data Summary'!DO31="Yes"),OFFSET('Hygiene Data'!$D$5,0,10*ROW('Hygiene Data'!D25)),NA())</f>
        <v>#N/A</v>
      </c>
      <c r="BA31" s="492" t="e">
        <f ca="1">+IF(AND(ISNUMBER(OFFSET('Hygiene Data'!$D$7,0,10*ROW('Hygiene Data'!D25))),'Data Summary'!DP31="Yes"),OFFSET('Hygiene Data'!$D$7,0,10*ROW('Hygiene Data'!D25)),NA())</f>
        <v>#N/A</v>
      </c>
      <c r="BB31" s="492" t="e">
        <f ca="1">+IF(AND(ISNUMBER(OFFSET('Hygiene Data'!$D$9,0,10*ROW('Hygiene Data'!D25))),'Data Summary'!DQ31="Yes"),OFFSET('Hygiene Data'!$D$9,0,10*ROW('Hygiene Data'!D25)),NA())</f>
        <v>#N/A</v>
      </c>
      <c r="BC31" s="492" t="e">
        <f ca="1">+IF(AND(ISNUMBER(OFFSET('Hygiene Data'!$E$5,0,10*ROW('Hygiene Data'!E25))),'Data Summary'!DR31="Yes"),OFFSET('Hygiene Data'!$E$5,0,10*ROW('Hygiene Data'!E25)),NA())</f>
        <v>#N/A</v>
      </c>
      <c r="BD31" s="492" t="e">
        <f ca="1">+IF(AND(ISNUMBER(OFFSET('Hygiene Data'!$E$7,0,10*ROW('Hygiene Data'!E25))),'Data Summary'!DS31="Yes"),OFFSET('Hygiene Data'!$E$7,0,10*ROW('Hygiene Data'!E25)),NA())</f>
        <v>#N/A</v>
      </c>
      <c r="BE31" s="492" t="e">
        <f ca="1">+IF(AND(ISNUMBER(OFFSET('Hygiene Data'!$E$9,0,10*ROW('Hygiene Data'!E25))),'Data Summary'!DT31="Yes"),OFFSET('Hygiene Data'!$E$9,0,10*ROW('Hygiene Data'!E25)),NA())</f>
        <v>#N/A</v>
      </c>
      <c r="BF31" s="492" t="e">
        <f ca="1">+IF(AND(ISNUMBER(OFFSET('Hygiene Data'!$F$5,0,10*ROW('Hygiene Data'!F25))),'Data Summary'!DU31="Yes"),OFFSET('Hygiene Data'!$F$5,0,10*ROW('Hygiene Data'!F25)),NA())</f>
        <v>#N/A</v>
      </c>
      <c r="BG31" s="492" t="e">
        <f ca="1">+IF(AND(ISNUMBER(OFFSET('Hygiene Data'!$F$7,0,10*ROW('Hygiene Data'!F25))),'Data Summary'!DV31="Yes"),OFFSET('Hygiene Data'!$F$7,0,10*ROW('Hygiene Data'!F25)),NA())</f>
        <v>#N/A</v>
      </c>
      <c r="BH31" s="492" t="e">
        <f ca="1">+IF(AND(ISNUMBER(OFFSET('Hygiene Data'!$F$9,0,10*ROW('Hygiene Data'!F25))),'Data Summary'!DW31="Yes"),OFFSET('Hygiene Data'!$F$9,0,10*ROW('Hygiene Data'!F25)),NA())</f>
        <v>#N/A</v>
      </c>
      <c r="BI31" s="492" t="e">
        <f ca="1">+IF(AND(ISNUMBER(OFFSET('Hygiene Data'!$G$5,0,10*ROW('Hygiene Data'!G25))),'Data Summary'!DX31="Yes"),OFFSET('Hygiene Data'!$G$5,0,10*ROW('Hygiene Data'!G25)),NA())</f>
        <v>#N/A</v>
      </c>
      <c r="BJ31" s="492" t="e">
        <f ca="1">+IF(AND(ISNUMBER(OFFSET('Hygiene Data'!$G$7,0,10*ROW('Hygiene Data'!G25))),'Data Summary'!DY31="Yes"),OFFSET('Hygiene Data'!$G$7,0,10*ROW('Hygiene Data'!G25)),NA())</f>
        <v>#N/A</v>
      </c>
      <c r="BK31" s="492" t="e">
        <f ca="1">+IF(AND(ISNUMBER(OFFSET('Hygiene Data'!$G$9,0,10*ROW('Hygiene Data'!G25))),'Data Summary'!DZ31="Yes"),OFFSET('Hygiene Data'!$G$9,0,10*ROW('Hygiene Data'!G25)),NA())</f>
        <v>#N/A</v>
      </c>
      <c r="BL31" s="492" t="e">
        <f ca="1">+IF(AND(ISNUMBER(OFFSET('Hygiene Data'!$H$5,0,10*ROW('Hygiene Data'!H25))),'Data Summary'!EA31="Yes"),OFFSET('Hygiene Data'!$H$5,0,10*ROW('Hygiene Data'!H25)),NA())</f>
        <v>#N/A</v>
      </c>
      <c r="BM31" s="492" t="e">
        <f ca="1">+IF(AND(ISNUMBER(OFFSET('Hygiene Data'!$H$7,0,10*ROW('Hygiene Data'!H25))),'Data Summary'!EB31="Yes"),OFFSET('Hygiene Data'!$H$7,0,10*ROW('Hygiene Data'!H25)),NA())</f>
        <v>#N/A</v>
      </c>
      <c r="BN31" s="492" t="e">
        <f ca="1">+IF(AND(ISNUMBER(OFFSET('Hygiene Data'!$H$9,0,10*ROW('Hygiene Data'!H25))),'Data Summary'!EC31="Yes"),OFFSET('Hygiene Data'!$H$9,0,10*ROW('Hygiene Data'!H25)),NA())</f>
        <v>#N/A</v>
      </c>
      <c r="BO31" s="492" t="e">
        <f ca="1">+IF(AND(ISNUMBER(OFFSET('Hygiene Data'!$I$5,0,10*ROW('Hygiene Data'!I25))),'Data Summary'!ED31="Yes"),OFFSET('Hygiene Data'!$I$5,0,10*ROW('Hygiene Data'!I25)),NA())</f>
        <v>#N/A</v>
      </c>
      <c r="BP31" s="492" t="e">
        <f ca="1">+IF(AND(ISNUMBER(OFFSET('Hygiene Data'!$I$7,0,10*ROW('Hygiene Data'!I25))),'Data Summary'!EE31="Yes"),OFFSET('Hygiene Data'!$I$7,0,10*ROW('Hygiene Data'!I25)),NA())</f>
        <v>#N/A</v>
      </c>
      <c r="BQ31" s="492" t="e">
        <f ca="1">+IF(AND(ISNUMBER(OFFSET('Hygiene Data'!$I$9,0,10*ROW('Hygiene Data'!I25))),'Data Summary'!EF31="Yes"),OFFSET('Hygiene Data'!$I$9,0,10*ROW('Hygiene Data'!I25)),NA())</f>
        <v>#N/A</v>
      </c>
    </row>
    <row r="32" spans="1:69" x14ac:dyDescent="0.25">
      <c r="A32" s="488" t="e">
        <f ca="1">+RIGHT('Data Summary'!A32,LEN('Data Summary'!A32)-9)</f>
        <v>#VALUE!</v>
      </c>
      <c r="B32" s="462" t="str">
        <f ca="1">+IF(ISTEXT('Data Summary'!B32),'Data Summary'!B32,"")</f>
        <v/>
      </c>
      <c r="C32" s="489" t="e">
        <f ca="1">+VALUE('Data Summary'!C32)</f>
        <v>#VALUE!</v>
      </c>
      <c r="D32" s="490" t="e">
        <f ca="1">+IF(AND(ISNUMBER(OFFSET('Water Data'!$D$4,0,10*ROW('Water Data'!D26))),'Data Summary'!BS32="Yes"),100-OFFSET('Water Data'!$D$4,0,10*ROW('Water Data'!D26)),NA())</f>
        <v>#N/A</v>
      </c>
      <c r="E32" s="490" t="e">
        <f ca="1">+IF(AND(ISNUMBER(OFFSET('Water Data'!$D$6,0,10*ROW('Water Data'!D26))),'Data Summary'!BT32="Yes"),OFFSET('Water Data'!$D$6,0,10*ROW('Water Data'!D26)),NA())</f>
        <v>#N/A</v>
      </c>
      <c r="F32" s="490" t="e">
        <f ca="1">+IF(AND(ISNUMBER(OFFSET('Water Data'!$D$9,0,10*ROW('Water Data'!D26))),'Data Summary'!BU32="Yes"),OFFSET('Water Data'!$D$9,0,10*ROW('Water Data'!D26)),NA())</f>
        <v>#N/A</v>
      </c>
      <c r="G32" s="490" t="e">
        <f ca="1">+IF(AND(ISNUMBER(OFFSET('Water Data'!$E$4,0,10*ROW('Water Data'!E26))),'Data Summary'!BV32="Yes"),100-OFFSET('Water Data'!$E$4,0,10*ROW('Water Data'!E26)),NA())</f>
        <v>#N/A</v>
      </c>
      <c r="H32" s="490" t="e">
        <f ca="1">+IF(AND(ISNUMBER(OFFSET('Water Data'!$E$6,0,10*ROW('Water Data'!E26))),'Data Summary'!BW32="Yes"),OFFSET('Water Data'!$E$6,0,10*ROW('Water Data'!E26)),NA())</f>
        <v>#N/A</v>
      </c>
      <c r="I32" s="490" t="e">
        <f ca="1">+IF(AND(ISNUMBER(OFFSET('Water Data'!$E$9,0,10*ROW('Water Data'!E26))),'Data Summary'!BX32="Yes"),OFFSET('Water Data'!$E$9,0,10*ROW('Water Data'!E26)),NA())</f>
        <v>#N/A</v>
      </c>
      <c r="J32" s="490" t="e">
        <f ca="1">+IF(AND(ISNUMBER(OFFSET('Water Data'!$F$4,0,10*ROW('Water Data'!F26))),'Data Summary'!BY32="Yes"),100-OFFSET('Water Data'!$F$4,0,10*ROW('Water Data'!F26)),NA())</f>
        <v>#N/A</v>
      </c>
      <c r="K32" s="490" t="e">
        <f ca="1">+IF(AND(ISNUMBER(OFFSET('Water Data'!$F$6,0,10*ROW('Water Data'!F26))),'Data Summary'!BZ32="Yes"),OFFSET('Water Data'!$F$6,0,10*ROW('Water Data'!F26)),NA())</f>
        <v>#N/A</v>
      </c>
      <c r="L32" s="490" t="e">
        <f ca="1">+IF(AND(ISNUMBER(OFFSET('Water Data'!$F$9,0,10*ROW('Water Data'!F26))),'Data Summary'!CA32="Yes"),OFFSET('Water Data'!$F$9,0,10*ROW('Water Data'!F26)),NA())</f>
        <v>#N/A</v>
      </c>
      <c r="M32" s="490" t="e">
        <f ca="1">+IF(AND(ISNUMBER(OFFSET('Water Data'!$G$4,0,10*ROW('Water Data'!G26))),'Data Summary'!CB32="Yes"),100-OFFSET('Water Data'!$G$4,0,10*ROW('Water Data'!G26)),NA())</f>
        <v>#N/A</v>
      </c>
      <c r="N32" s="490" t="e">
        <f ca="1">+IF(AND(ISNUMBER(OFFSET('Water Data'!$G$6,0,10*ROW('Water Data'!G26))),'Data Summary'!CC32="Yes"),OFFSET('Water Data'!$G$6,0,10*ROW('Water Data'!G26)),NA())</f>
        <v>#N/A</v>
      </c>
      <c r="O32" s="490" t="e">
        <f ca="1">+IF(AND(ISNUMBER(OFFSET('Water Data'!$G$9,0,10*ROW('Water Data'!G26))),'Data Summary'!CD32="Yes"),OFFSET('Water Data'!$G$9,0,10*ROW('Water Data'!G26)),NA())</f>
        <v>#N/A</v>
      </c>
      <c r="P32" s="490" t="e">
        <f ca="1">+IF(AND(ISNUMBER(OFFSET('Water Data'!$H$4,0,10*ROW('Water Data'!H26))),'Data Summary'!CE32="Yes"),100-OFFSET('Water Data'!$H$4,0,10*ROW('Water Data'!H26)),NA())</f>
        <v>#N/A</v>
      </c>
      <c r="Q32" s="490" t="e">
        <f ca="1">+IF(AND(ISNUMBER(OFFSET('Water Data'!$H$6,0,10*ROW('Water Data'!H26))),'Data Summary'!CF32="Yes"),OFFSET('Water Data'!$H$6,0,10*ROW('Water Data'!H26)),NA())</f>
        <v>#N/A</v>
      </c>
      <c r="R32" s="490" t="e">
        <f ca="1">+IF(AND(ISNUMBER(OFFSET('Water Data'!$H$9,0,10*ROW('Water Data'!H26))),'Data Summary'!CG32="Yes"),OFFSET('Water Data'!$H$9,0,10*ROW('Water Data'!H26)),NA())</f>
        <v>#N/A</v>
      </c>
      <c r="S32" s="490" t="e">
        <f ca="1">+IF(AND(ISNUMBER(OFFSET('Water Data'!$I$4,0,10*ROW('Water Data'!I26))),'Data Summary'!CH32="Yes"),100-OFFSET('Water Data'!$I$4,0,10*ROW('Water Data'!I26)),NA())</f>
        <v>#N/A</v>
      </c>
      <c r="T32" s="490" t="e">
        <f ca="1">+IF(AND(ISNUMBER(OFFSET('Water Data'!$I$6,0,10*ROW('Water Data'!I26))),'Data Summary'!CI32="Yes"),OFFSET('Water Data'!$I$6,0,10*ROW('Water Data'!I26)),NA())</f>
        <v>#N/A</v>
      </c>
      <c r="U32" s="490" t="e">
        <f ca="1">+IF(AND(ISNUMBER(OFFSET('Water Data'!$I$9,0,10*ROW('Water Data'!I26))),'Data Summary'!CJ32="Yes"),OFFSET('Water Data'!$I$9,0,10*ROW('Water Data'!I26)),NA())</f>
        <v>#N/A</v>
      </c>
      <c r="V32" s="491" t="e">
        <f ca="1">+IF(AND(ISNUMBER(OFFSET('Sanitation Data'!$D$4,0,10*ROW('Sanitation Data'!D26))),'Data Summary'!CK32="Yes"),100-OFFSET('Sanitation Data'!$D$4,0,10*ROW('Sanitation Data'!D26)),NA())</f>
        <v>#N/A</v>
      </c>
      <c r="W32" s="491" t="e">
        <f ca="1">+IF(AND(ISNUMBER(OFFSET('Sanitation Data'!$D$6,0,10*ROW('Sanitation Data'!D26))),'Data Summary'!CL32="Yes"),OFFSET('Sanitation Data'!$D$6,0,10*ROW('Sanitation Data'!D26)),NA())</f>
        <v>#N/A</v>
      </c>
      <c r="X32" s="491" t="e">
        <f ca="1">+IF(AND(ISNUMBER(OFFSET('Sanitation Data'!$D$10,0,10*ROW('Sanitation Data'!D26))),'Data Summary'!CM32="Yes"),OFFSET('Sanitation Data'!$D$10,0,10*ROW('Sanitation Data'!D26)),NA())</f>
        <v>#N/A</v>
      </c>
      <c r="Y32" s="491" t="e">
        <f ca="1">+IF(AND(ISNUMBER(OFFSET('Sanitation Data'!$D$11,0,10*ROW('Sanitation Data'!D26))),'Data Summary'!CN32="Yes"),OFFSET('Sanitation Data'!$D$11,0,10*ROW('Sanitation Data'!D26)),NA())</f>
        <v>#N/A</v>
      </c>
      <c r="Z32" s="491" t="e">
        <f ca="1">+IF(AND(ISNUMBER(OFFSET('Sanitation Data'!$D$12,0,10*ROW('Sanitation Data'!D26))),'Data Summary'!CO32="Yes"),OFFSET('Sanitation Data'!$D$12,0,10*ROW('Sanitation Data'!D26)),NA())</f>
        <v>#N/A</v>
      </c>
      <c r="AA32" s="491" t="e">
        <f ca="1">+IF(AND(ISNUMBER(OFFSET('Sanitation Data'!$E$4,0,10*ROW('Sanitation Data'!E26))),'Data Summary'!CP32="Yes"),100-OFFSET('Sanitation Data'!$E$4,0,10*ROW('Sanitation Data'!E26)),NA())</f>
        <v>#N/A</v>
      </c>
      <c r="AB32" s="491" t="e">
        <f ca="1">+IF(AND(ISNUMBER(OFFSET('Sanitation Data'!$E$6,0,10*ROW('Sanitation Data'!E26))),'Data Summary'!CQ32="Yes"),OFFSET('Sanitation Data'!$E$6,0,10*ROW('Sanitation Data'!E26)),NA())</f>
        <v>#N/A</v>
      </c>
      <c r="AC32" s="491" t="e">
        <f ca="1">+IF(AND(ISNUMBER(OFFSET('Sanitation Data'!$E$10,0,10*ROW('Sanitation Data'!E26))),'Data Summary'!CR32="Yes"),OFFSET('Sanitation Data'!$E$10,0,10*ROW('Sanitation Data'!E26)),NA())</f>
        <v>#N/A</v>
      </c>
      <c r="AD32" s="491" t="e">
        <f ca="1">+IF(AND(ISNUMBER(OFFSET('Sanitation Data'!$E$11,0,10*ROW('Sanitation Data'!E26))),'Data Summary'!CS32="Yes"),OFFSET('Sanitation Data'!$E$11,0,10*ROW('Sanitation Data'!E26)),NA())</f>
        <v>#N/A</v>
      </c>
      <c r="AE32" s="491" t="e">
        <f ca="1">+IF(AND(ISNUMBER(OFFSET('Sanitation Data'!$E$12,0,10*ROW('Sanitation Data'!E26))),'Data Summary'!CT32="Yes"),OFFSET('Sanitation Data'!$E$12,0,10*ROW('Sanitation Data'!E26)),NA())</f>
        <v>#N/A</v>
      </c>
      <c r="AF32" s="491" t="e">
        <f ca="1">+IF(AND(ISNUMBER(OFFSET('Sanitation Data'!$F$4,0,10*ROW('Sanitation Data'!F26))),'Data Summary'!CU32="Yes"),100-OFFSET('Sanitation Data'!$F$4,0,10*ROW('Sanitation Data'!F26)),NA())</f>
        <v>#N/A</v>
      </c>
      <c r="AG32" s="491" t="e">
        <f ca="1">+IF(AND(ISNUMBER(OFFSET('Sanitation Data'!$F$6,0,10*ROW('Sanitation Data'!F26))),'Data Summary'!CV32="Yes"),OFFSET('Sanitation Data'!$F$6,0,10*ROW('Sanitation Data'!F26)),NA())</f>
        <v>#N/A</v>
      </c>
      <c r="AH32" s="491" t="e">
        <f ca="1">+IF(AND(ISNUMBER(OFFSET('Sanitation Data'!$F$10,0,10*ROW('Sanitation Data'!F26))),'Data Summary'!CW32="Yes"),OFFSET('Sanitation Data'!$F$10,0,10*ROW('Sanitation Data'!F26)),NA())</f>
        <v>#N/A</v>
      </c>
      <c r="AI32" s="491" t="e">
        <f ca="1">+IF(AND(ISNUMBER(OFFSET('Sanitation Data'!$F$11,0,10*ROW('Sanitation Data'!F26))),'Data Summary'!CX32="Yes"),OFFSET('Sanitation Data'!$F$11,0,10*ROW('Sanitation Data'!F26)),NA())</f>
        <v>#N/A</v>
      </c>
      <c r="AJ32" s="491" t="e">
        <f ca="1">+IF(AND(ISNUMBER(OFFSET('Sanitation Data'!$F$12,0,10*ROW('Sanitation Data'!F26))),'Data Summary'!CY32="Yes"),OFFSET('Sanitation Data'!$F$12,0,10*ROW('Sanitation Data'!F26)),NA())</f>
        <v>#N/A</v>
      </c>
      <c r="AK32" s="491" t="e">
        <f ca="1">+IF(AND(ISNUMBER(OFFSET('Sanitation Data'!$G$4,0,10*ROW('Sanitation Data'!G26))),'Data Summary'!CZ32="Yes"),100-OFFSET('Sanitation Data'!$G$4,0,10*ROW('Sanitation Data'!G26)),NA())</f>
        <v>#N/A</v>
      </c>
      <c r="AL32" s="491" t="e">
        <f ca="1">+IF(AND(ISNUMBER(OFFSET('Sanitation Data'!$G$6,0,10*ROW('Sanitation Data'!G26))),'Data Summary'!DA32="Yes"),OFFSET('Sanitation Data'!$G$6,0,10*ROW('Sanitation Data'!G26)),NA())</f>
        <v>#N/A</v>
      </c>
      <c r="AM32" s="491" t="e">
        <f ca="1">+IF(AND(ISNUMBER(OFFSET('Sanitation Data'!$G$10,0,10*ROW('Sanitation Data'!G26))),'Data Summary'!DB32="Yes"),OFFSET('Sanitation Data'!$G$10,0,10*ROW('Sanitation Data'!G26)),NA())</f>
        <v>#N/A</v>
      </c>
      <c r="AN32" s="491" t="e">
        <f ca="1">+IF(AND(ISNUMBER(OFFSET('Sanitation Data'!$G$11,0,10*ROW('Sanitation Data'!G26))),'Data Summary'!DC32="Yes"),OFFSET('Sanitation Data'!$G$11,0,10*ROW('Sanitation Data'!G26)),NA())</f>
        <v>#N/A</v>
      </c>
      <c r="AO32" s="491" t="e">
        <f ca="1">+IF(AND(ISNUMBER(OFFSET('Sanitation Data'!$G$12,0,10*ROW('Sanitation Data'!G26))),'Data Summary'!DD32="Yes"),OFFSET('Sanitation Data'!$G$12,0,10*ROW('Sanitation Data'!G26)),NA())</f>
        <v>#N/A</v>
      </c>
      <c r="AP32" s="491" t="e">
        <f ca="1">+IF(AND(ISNUMBER(OFFSET('Sanitation Data'!$H$4,0,10*ROW('Sanitation Data'!H26))),'Data Summary'!DE32="Yes"),100-OFFSET('Sanitation Data'!$H$4,0,10*ROW('Sanitation Data'!H26)),NA())</f>
        <v>#N/A</v>
      </c>
      <c r="AQ32" s="491" t="e">
        <f ca="1">+IF(AND(ISNUMBER(OFFSET('Sanitation Data'!$H$6,0,10*ROW('Sanitation Data'!H26))),'Data Summary'!DF32="Yes"),OFFSET('Sanitation Data'!$H$6,0,10*ROW('Sanitation Data'!H26)),NA())</f>
        <v>#N/A</v>
      </c>
      <c r="AR32" s="491" t="e">
        <f ca="1">+IF(AND(ISNUMBER(OFFSET('Sanitation Data'!$H$10,0,10*ROW('Sanitation Data'!H26))),'Data Summary'!DG32="Yes"),OFFSET('Sanitation Data'!$H$10,0,10*ROW('Sanitation Data'!H26)),NA())</f>
        <v>#N/A</v>
      </c>
      <c r="AS32" s="491" t="e">
        <f ca="1">+IF(AND(ISNUMBER(OFFSET('Sanitation Data'!$H$11,0,10*ROW('Sanitation Data'!H26))),'Data Summary'!DH32="Yes"),OFFSET('Sanitation Data'!$H$11,0,10*ROW('Sanitation Data'!H26)),NA())</f>
        <v>#N/A</v>
      </c>
      <c r="AT32" s="491" t="e">
        <f ca="1">+IF(AND(ISNUMBER(OFFSET('Sanitation Data'!$H$12,0,10*ROW('Sanitation Data'!H26))),'Data Summary'!DI32="Yes"),OFFSET('Sanitation Data'!$H$12,0,10*ROW('Sanitation Data'!H26)),NA())</f>
        <v>#N/A</v>
      </c>
      <c r="AU32" s="491" t="e">
        <f ca="1">+IF(AND(ISNUMBER(OFFSET('Sanitation Data'!$I$4,0,10*ROW('Sanitation Data'!I26))),'Data Summary'!DJ32="Yes"),100-OFFSET('Sanitation Data'!$I$4,0,10*ROW('Sanitation Data'!I26)),NA())</f>
        <v>#N/A</v>
      </c>
      <c r="AV32" s="491" t="e">
        <f ca="1">+IF(AND(ISNUMBER(OFFSET('Sanitation Data'!$I$6,0,10*ROW('Sanitation Data'!I26))),'Data Summary'!DK32="Yes"),OFFSET('Sanitation Data'!$I$6,0,10*ROW('Sanitation Data'!I26)),NA())</f>
        <v>#N/A</v>
      </c>
      <c r="AW32" s="491" t="e">
        <f ca="1">+IF(AND(ISNUMBER(OFFSET('Sanitation Data'!$I$10,0,10*ROW('Sanitation Data'!I26))),'Data Summary'!DL32="Yes"),OFFSET('Sanitation Data'!$I$10,0,10*ROW('Sanitation Data'!I26)),NA())</f>
        <v>#N/A</v>
      </c>
      <c r="AX32" s="491" t="e">
        <f ca="1">+IF(AND(ISNUMBER(OFFSET('Sanitation Data'!$I$11,0,10*ROW('Sanitation Data'!I26))),'Data Summary'!DM32="Yes"),OFFSET('Sanitation Data'!$I$11,0,10*ROW('Sanitation Data'!I26)),NA())</f>
        <v>#N/A</v>
      </c>
      <c r="AY32" s="491" t="e">
        <f ca="1">+IF(AND(ISNUMBER(OFFSET('Sanitation Data'!$I$12,0,10*ROW('Sanitation Data'!I26))),'Data Summary'!DN32="Yes"),OFFSET('Sanitation Data'!$I$12,0,10*ROW('Sanitation Data'!I26)),NA())</f>
        <v>#N/A</v>
      </c>
      <c r="AZ32" s="492" t="e">
        <f ca="1">+IF(AND(ISNUMBER(OFFSET('Hygiene Data'!$D$5,0,10*ROW('Hygiene Data'!D26))),'Data Summary'!DO32="Yes"),OFFSET('Hygiene Data'!$D$5,0,10*ROW('Hygiene Data'!D26)),NA())</f>
        <v>#N/A</v>
      </c>
      <c r="BA32" s="492" t="e">
        <f ca="1">+IF(AND(ISNUMBER(OFFSET('Hygiene Data'!$D$7,0,10*ROW('Hygiene Data'!D26))),'Data Summary'!DP32="Yes"),OFFSET('Hygiene Data'!$D$7,0,10*ROW('Hygiene Data'!D26)),NA())</f>
        <v>#N/A</v>
      </c>
      <c r="BB32" s="492" t="e">
        <f ca="1">+IF(AND(ISNUMBER(OFFSET('Hygiene Data'!$D$9,0,10*ROW('Hygiene Data'!D26))),'Data Summary'!DQ32="Yes"),OFFSET('Hygiene Data'!$D$9,0,10*ROW('Hygiene Data'!D26)),NA())</f>
        <v>#N/A</v>
      </c>
      <c r="BC32" s="492" t="e">
        <f ca="1">+IF(AND(ISNUMBER(OFFSET('Hygiene Data'!$E$5,0,10*ROW('Hygiene Data'!E26))),'Data Summary'!DR32="Yes"),OFFSET('Hygiene Data'!$E$5,0,10*ROW('Hygiene Data'!E26)),NA())</f>
        <v>#N/A</v>
      </c>
      <c r="BD32" s="492" t="e">
        <f ca="1">+IF(AND(ISNUMBER(OFFSET('Hygiene Data'!$E$7,0,10*ROW('Hygiene Data'!E26))),'Data Summary'!DS32="Yes"),OFFSET('Hygiene Data'!$E$7,0,10*ROW('Hygiene Data'!E26)),NA())</f>
        <v>#N/A</v>
      </c>
      <c r="BE32" s="492" t="e">
        <f ca="1">+IF(AND(ISNUMBER(OFFSET('Hygiene Data'!$E$9,0,10*ROW('Hygiene Data'!E26))),'Data Summary'!DT32="Yes"),OFFSET('Hygiene Data'!$E$9,0,10*ROW('Hygiene Data'!E26)),NA())</f>
        <v>#N/A</v>
      </c>
      <c r="BF32" s="492" t="e">
        <f ca="1">+IF(AND(ISNUMBER(OFFSET('Hygiene Data'!$F$5,0,10*ROW('Hygiene Data'!F26))),'Data Summary'!DU32="Yes"),OFFSET('Hygiene Data'!$F$5,0,10*ROW('Hygiene Data'!F26)),NA())</f>
        <v>#N/A</v>
      </c>
      <c r="BG32" s="492" t="e">
        <f ca="1">+IF(AND(ISNUMBER(OFFSET('Hygiene Data'!$F$7,0,10*ROW('Hygiene Data'!F26))),'Data Summary'!DV32="Yes"),OFFSET('Hygiene Data'!$F$7,0,10*ROW('Hygiene Data'!F26)),NA())</f>
        <v>#N/A</v>
      </c>
      <c r="BH32" s="492" t="e">
        <f ca="1">+IF(AND(ISNUMBER(OFFSET('Hygiene Data'!$F$9,0,10*ROW('Hygiene Data'!F26))),'Data Summary'!DW32="Yes"),OFFSET('Hygiene Data'!$F$9,0,10*ROW('Hygiene Data'!F26)),NA())</f>
        <v>#N/A</v>
      </c>
      <c r="BI32" s="492" t="e">
        <f ca="1">+IF(AND(ISNUMBER(OFFSET('Hygiene Data'!$G$5,0,10*ROW('Hygiene Data'!G26))),'Data Summary'!DX32="Yes"),OFFSET('Hygiene Data'!$G$5,0,10*ROW('Hygiene Data'!G26)),NA())</f>
        <v>#N/A</v>
      </c>
      <c r="BJ32" s="492" t="e">
        <f ca="1">+IF(AND(ISNUMBER(OFFSET('Hygiene Data'!$G$7,0,10*ROW('Hygiene Data'!G26))),'Data Summary'!DY32="Yes"),OFFSET('Hygiene Data'!$G$7,0,10*ROW('Hygiene Data'!G26)),NA())</f>
        <v>#N/A</v>
      </c>
      <c r="BK32" s="492" t="e">
        <f ca="1">+IF(AND(ISNUMBER(OFFSET('Hygiene Data'!$G$9,0,10*ROW('Hygiene Data'!G26))),'Data Summary'!DZ32="Yes"),OFFSET('Hygiene Data'!$G$9,0,10*ROW('Hygiene Data'!G26)),NA())</f>
        <v>#N/A</v>
      </c>
      <c r="BL32" s="492" t="e">
        <f ca="1">+IF(AND(ISNUMBER(OFFSET('Hygiene Data'!$H$5,0,10*ROW('Hygiene Data'!H26))),'Data Summary'!EA32="Yes"),OFFSET('Hygiene Data'!$H$5,0,10*ROW('Hygiene Data'!H26)),NA())</f>
        <v>#N/A</v>
      </c>
      <c r="BM32" s="492" t="e">
        <f ca="1">+IF(AND(ISNUMBER(OFFSET('Hygiene Data'!$H$7,0,10*ROW('Hygiene Data'!H26))),'Data Summary'!EB32="Yes"),OFFSET('Hygiene Data'!$H$7,0,10*ROW('Hygiene Data'!H26)),NA())</f>
        <v>#N/A</v>
      </c>
      <c r="BN32" s="492" t="e">
        <f ca="1">+IF(AND(ISNUMBER(OFFSET('Hygiene Data'!$H$9,0,10*ROW('Hygiene Data'!H26))),'Data Summary'!EC32="Yes"),OFFSET('Hygiene Data'!$H$9,0,10*ROW('Hygiene Data'!H26)),NA())</f>
        <v>#N/A</v>
      </c>
      <c r="BO32" s="492" t="e">
        <f ca="1">+IF(AND(ISNUMBER(OFFSET('Hygiene Data'!$I$5,0,10*ROW('Hygiene Data'!I26))),'Data Summary'!ED32="Yes"),OFFSET('Hygiene Data'!$I$5,0,10*ROW('Hygiene Data'!I26)),NA())</f>
        <v>#N/A</v>
      </c>
      <c r="BP32" s="492" t="e">
        <f ca="1">+IF(AND(ISNUMBER(OFFSET('Hygiene Data'!$I$7,0,10*ROW('Hygiene Data'!I26))),'Data Summary'!EE32="Yes"),OFFSET('Hygiene Data'!$I$7,0,10*ROW('Hygiene Data'!I26)),NA())</f>
        <v>#N/A</v>
      </c>
      <c r="BQ32" s="492" t="e">
        <f ca="1">+IF(AND(ISNUMBER(OFFSET('Hygiene Data'!$I$9,0,10*ROW('Hygiene Data'!I26))),'Data Summary'!EF32="Yes"),OFFSET('Hygiene Data'!$I$9,0,10*ROW('Hygiene Data'!I26)),NA())</f>
        <v>#N/A</v>
      </c>
    </row>
    <row r="33" spans="1:69" x14ac:dyDescent="0.25">
      <c r="A33" s="488" t="e">
        <f ca="1">+RIGHT('Data Summary'!A33,LEN('Data Summary'!A33)-9)</f>
        <v>#VALUE!</v>
      </c>
      <c r="B33" s="462" t="str">
        <f ca="1">+IF(ISTEXT('Data Summary'!B33),'Data Summary'!B33,"")</f>
        <v/>
      </c>
      <c r="C33" s="489" t="e">
        <f ca="1">+VALUE('Data Summary'!C33)</f>
        <v>#VALUE!</v>
      </c>
      <c r="D33" s="490" t="e">
        <f ca="1">+IF(AND(ISNUMBER(OFFSET('Water Data'!$D$4,0,10*ROW('Water Data'!D27))),'Data Summary'!BS33="Yes"),100-OFFSET('Water Data'!$D$4,0,10*ROW('Water Data'!D27)),NA())</f>
        <v>#N/A</v>
      </c>
      <c r="E33" s="490" t="e">
        <f ca="1">+IF(AND(ISNUMBER(OFFSET('Water Data'!$D$6,0,10*ROW('Water Data'!D27))),'Data Summary'!BT33="Yes"),OFFSET('Water Data'!$D$6,0,10*ROW('Water Data'!D27)),NA())</f>
        <v>#N/A</v>
      </c>
      <c r="F33" s="490" t="e">
        <f ca="1">+IF(AND(ISNUMBER(OFFSET('Water Data'!$D$9,0,10*ROW('Water Data'!D27))),'Data Summary'!BU33="Yes"),OFFSET('Water Data'!$D$9,0,10*ROW('Water Data'!D27)),NA())</f>
        <v>#N/A</v>
      </c>
      <c r="G33" s="490" t="e">
        <f ca="1">+IF(AND(ISNUMBER(OFFSET('Water Data'!$E$4,0,10*ROW('Water Data'!E27))),'Data Summary'!BV33="Yes"),100-OFFSET('Water Data'!$E$4,0,10*ROW('Water Data'!E27)),NA())</f>
        <v>#N/A</v>
      </c>
      <c r="H33" s="490" t="e">
        <f ca="1">+IF(AND(ISNUMBER(OFFSET('Water Data'!$E$6,0,10*ROW('Water Data'!E27))),'Data Summary'!BW33="Yes"),OFFSET('Water Data'!$E$6,0,10*ROW('Water Data'!E27)),NA())</f>
        <v>#N/A</v>
      </c>
      <c r="I33" s="490" t="e">
        <f ca="1">+IF(AND(ISNUMBER(OFFSET('Water Data'!$E$9,0,10*ROW('Water Data'!E27))),'Data Summary'!BX33="Yes"),OFFSET('Water Data'!$E$9,0,10*ROW('Water Data'!E27)),NA())</f>
        <v>#N/A</v>
      </c>
      <c r="J33" s="490" t="e">
        <f ca="1">+IF(AND(ISNUMBER(OFFSET('Water Data'!$F$4,0,10*ROW('Water Data'!F27))),'Data Summary'!BY33="Yes"),100-OFFSET('Water Data'!$F$4,0,10*ROW('Water Data'!F27)),NA())</f>
        <v>#N/A</v>
      </c>
      <c r="K33" s="490" t="e">
        <f ca="1">+IF(AND(ISNUMBER(OFFSET('Water Data'!$F$6,0,10*ROW('Water Data'!F27))),'Data Summary'!BZ33="Yes"),OFFSET('Water Data'!$F$6,0,10*ROW('Water Data'!F27)),NA())</f>
        <v>#N/A</v>
      </c>
      <c r="L33" s="490" t="e">
        <f ca="1">+IF(AND(ISNUMBER(OFFSET('Water Data'!$F$9,0,10*ROW('Water Data'!F27))),'Data Summary'!CA33="Yes"),OFFSET('Water Data'!$F$9,0,10*ROW('Water Data'!F27)),NA())</f>
        <v>#N/A</v>
      </c>
      <c r="M33" s="490" t="e">
        <f ca="1">+IF(AND(ISNUMBER(OFFSET('Water Data'!$G$4,0,10*ROW('Water Data'!G27))),'Data Summary'!CB33="Yes"),100-OFFSET('Water Data'!$G$4,0,10*ROW('Water Data'!G27)),NA())</f>
        <v>#N/A</v>
      </c>
      <c r="N33" s="490" t="e">
        <f ca="1">+IF(AND(ISNUMBER(OFFSET('Water Data'!$G$6,0,10*ROW('Water Data'!G27))),'Data Summary'!CC33="Yes"),OFFSET('Water Data'!$G$6,0,10*ROW('Water Data'!G27)),NA())</f>
        <v>#N/A</v>
      </c>
      <c r="O33" s="490" t="e">
        <f ca="1">+IF(AND(ISNUMBER(OFFSET('Water Data'!$G$9,0,10*ROW('Water Data'!G27))),'Data Summary'!CD33="Yes"),OFFSET('Water Data'!$G$9,0,10*ROW('Water Data'!G27)),NA())</f>
        <v>#N/A</v>
      </c>
      <c r="P33" s="490" t="e">
        <f ca="1">+IF(AND(ISNUMBER(OFFSET('Water Data'!$H$4,0,10*ROW('Water Data'!H27))),'Data Summary'!CE33="Yes"),100-OFFSET('Water Data'!$H$4,0,10*ROW('Water Data'!H27)),NA())</f>
        <v>#N/A</v>
      </c>
      <c r="Q33" s="490" t="e">
        <f ca="1">+IF(AND(ISNUMBER(OFFSET('Water Data'!$H$6,0,10*ROW('Water Data'!H27))),'Data Summary'!CF33="Yes"),OFFSET('Water Data'!$H$6,0,10*ROW('Water Data'!H27)),NA())</f>
        <v>#N/A</v>
      </c>
      <c r="R33" s="490" t="e">
        <f ca="1">+IF(AND(ISNUMBER(OFFSET('Water Data'!$H$9,0,10*ROW('Water Data'!H27))),'Data Summary'!CG33="Yes"),OFFSET('Water Data'!$H$9,0,10*ROW('Water Data'!H27)),NA())</f>
        <v>#N/A</v>
      </c>
      <c r="S33" s="490" t="e">
        <f ca="1">+IF(AND(ISNUMBER(OFFSET('Water Data'!$I$4,0,10*ROW('Water Data'!I27))),'Data Summary'!CH33="Yes"),100-OFFSET('Water Data'!$I$4,0,10*ROW('Water Data'!I27)),NA())</f>
        <v>#N/A</v>
      </c>
      <c r="T33" s="490" t="e">
        <f ca="1">+IF(AND(ISNUMBER(OFFSET('Water Data'!$I$6,0,10*ROW('Water Data'!I27))),'Data Summary'!CI33="Yes"),OFFSET('Water Data'!$I$6,0,10*ROW('Water Data'!I27)),NA())</f>
        <v>#N/A</v>
      </c>
      <c r="U33" s="490" t="e">
        <f ca="1">+IF(AND(ISNUMBER(OFFSET('Water Data'!$I$9,0,10*ROW('Water Data'!I27))),'Data Summary'!CJ33="Yes"),OFFSET('Water Data'!$I$9,0,10*ROW('Water Data'!I27)),NA())</f>
        <v>#N/A</v>
      </c>
      <c r="V33" s="491" t="e">
        <f ca="1">+IF(AND(ISNUMBER(OFFSET('Sanitation Data'!$D$4,0,10*ROW('Sanitation Data'!D27))),'Data Summary'!CK33="Yes"),100-OFFSET('Sanitation Data'!$D$4,0,10*ROW('Sanitation Data'!D27)),NA())</f>
        <v>#N/A</v>
      </c>
      <c r="W33" s="491" t="e">
        <f ca="1">+IF(AND(ISNUMBER(OFFSET('Sanitation Data'!$D$6,0,10*ROW('Sanitation Data'!D27))),'Data Summary'!CL33="Yes"),OFFSET('Sanitation Data'!$D$6,0,10*ROW('Sanitation Data'!D27)),NA())</f>
        <v>#N/A</v>
      </c>
      <c r="X33" s="491" t="e">
        <f ca="1">+IF(AND(ISNUMBER(OFFSET('Sanitation Data'!$D$10,0,10*ROW('Sanitation Data'!D27))),'Data Summary'!CM33="Yes"),OFFSET('Sanitation Data'!$D$10,0,10*ROW('Sanitation Data'!D27)),NA())</f>
        <v>#N/A</v>
      </c>
      <c r="Y33" s="491" t="e">
        <f ca="1">+IF(AND(ISNUMBER(OFFSET('Sanitation Data'!$D$11,0,10*ROW('Sanitation Data'!D27))),'Data Summary'!CN33="Yes"),OFFSET('Sanitation Data'!$D$11,0,10*ROW('Sanitation Data'!D27)),NA())</f>
        <v>#N/A</v>
      </c>
      <c r="Z33" s="491" t="e">
        <f ca="1">+IF(AND(ISNUMBER(OFFSET('Sanitation Data'!$D$12,0,10*ROW('Sanitation Data'!D27))),'Data Summary'!CO33="Yes"),OFFSET('Sanitation Data'!$D$12,0,10*ROW('Sanitation Data'!D27)),NA())</f>
        <v>#N/A</v>
      </c>
      <c r="AA33" s="491" t="e">
        <f ca="1">+IF(AND(ISNUMBER(OFFSET('Sanitation Data'!$E$4,0,10*ROW('Sanitation Data'!E27))),'Data Summary'!CP33="Yes"),100-OFFSET('Sanitation Data'!$E$4,0,10*ROW('Sanitation Data'!E27)),NA())</f>
        <v>#N/A</v>
      </c>
      <c r="AB33" s="491" t="e">
        <f ca="1">+IF(AND(ISNUMBER(OFFSET('Sanitation Data'!$E$6,0,10*ROW('Sanitation Data'!E27))),'Data Summary'!CQ33="Yes"),OFFSET('Sanitation Data'!$E$6,0,10*ROW('Sanitation Data'!E27)),NA())</f>
        <v>#N/A</v>
      </c>
      <c r="AC33" s="491" t="e">
        <f ca="1">+IF(AND(ISNUMBER(OFFSET('Sanitation Data'!$E$10,0,10*ROW('Sanitation Data'!E27))),'Data Summary'!CR33="Yes"),OFFSET('Sanitation Data'!$E$10,0,10*ROW('Sanitation Data'!E27)),NA())</f>
        <v>#N/A</v>
      </c>
      <c r="AD33" s="491" t="e">
        <f ca="1">+IF(AND(ISNUMBER(OFFSET('Sanitation Data'!$E$11,0,10*ROW('Sanitation Data'!E27))),'Data Summary'!CS33="Yes"),OFFSET('Sanitation Data'!$E$11,0,10*ROW('Sanitation Data'!E27)),NA())</f>
        <v>#N/A</v>
      </c>
      <c r="AE33" s="491" t="e">
        <f ca="1">+IF(AND(ISNUMBER(OFFSET('Sanitation Data'!$E$12,0,10*ROW('Sanitation Data'!E27))),'Data Summary'!CT33="Yes"),OFFSET('Sanitation Data'!$E$12,0,10*ROW('Sanitation Data'!E27)),NA())</f>
        <v>#N/A</v>
      </c>
      <c r="AF33" s="491" t="e">
        <f ca="1">+IF(AND(ISNUMBER(OFFSET('Sanitation Data'!$F$4,0,10*ROW('Sanitation Data'!F27))),'Data Summary'!CU33="Yes"),100-OFFSET('Sanitation Data'!$F$4,0,10*ROW('Sanitation Data'!F27)),NA())</f>
        <v>#N/A</v>
      </c>
      <c r="AG33" s="491" t="e">
        <f ca="1">+IF(AND(ISNUMBER(OFFSET('Sanitation Data'!$F$6,0,10*ROW('Sanitation Data'!F27))),'Data Summary'!CV33="Yes"),OFFSET('Sanitation Data'!$F$6,0,10*ROW('Sanitation Data'!F27)),NA())</f>
        <v>#N/A</v>
      </c>
      <c r="AH33" s="491" t="e">
        <f ca="1">+IF(AND(ISNUMBER(OFFSET('Sanitation Data'!$F$10,0,10*ROW('Sanitation Data'!F27))),'Data Summary'!CW33="Yes"),OFFSET('Sanitation Data'!$F$10,0,10*ROW('Sanitation Data'!F27)),NA())</f>
        <v>#N/A</v>
      </c>
      <c r="AI33" s="491" t="e">
        <f ca="1">+IF(AND(ISNUMBER(OFFSET('Sanitation Data'!$F$11,0,10*ROW('Sanitation Data'!F27))),'Data Summary'!CX33="Yes"),OFFSET('Sanitation Data'!$F$11,0,10*ROW('Sanitation Data'!F27)),NA())</f>
        <v>#N/A</v>
      </c>
      <c r="AJ33" s="491" t="e">
        <f ca="1">+IF(AND(ISNUMBER(OFFSET('Sanitation Data'!$F$12,0,10*ROW('Sanitation Data'!F27))),'Data Summary'!CY33="Yes"),OFFSET('Sanitation Data'!$F$12,0,10*ROW('Sanitation Data'!F27)),NA())</f>
        <v>#N/A</v>
      </c>
      <c r="AK33" s="491" t="e">
        <f ca="1">+IF(AND(ISNUMBER(OFFSET('Sanitation Data'!$G$4,0,10*ROW('Sanitation Data'!G27))),'Data Summary'!CZ33="Yes"),100-OFFSET('Sanitation Data'!$G$4,0,10*ROW('Sanitation Data'!G27)),NA())</f>
        <v>#N/A</v>
      </c>
      <c r="AL33" s="491" t="e">
        <f ca="1">+IF(AND(ISNUMBER(OFFSET('Sanitation Data'!$G$6,0,10*ROW('Sanitation Data'!G27))),'Data Summary'!DA33="Yes"),OFFSET('Sanitation Data'!$G$6,0,10*ROW('Sanitation Data'!G27)),NA())</f>
        <v>#N/A</v>
      </c>
      <c r="AM33" s="491" t="e">
        <f ca="1">+IF(AND(ISNUMBER(OFFSET('Sanitation Data'!$G$10,0,10*ROW('Sanitation Data'!G27))),'Data Summary'!DB33="Yes"),OFFSET('Sanitation Data'!$G$10,0,10*ROW('Sanitation Data'!G27)),NA())</f>
        <v>#N/A</v>
      </c>
      <c r="AN33" s="491" t="e">
        <f ca="1">+IF(AND(ISNUMBER(OFFSET('Sanitation Data'!$G$11,0,10*ROW('Sanitation Data'!G27))),'Data Summary'!DC33="Yes"),OFFSET('Sanitation Data'!$G$11,0,10*ROW('Sanitation Data'!G27)),NA())</f>
        <v>#N/A</v>
      </c>
      <c r="AO33" s="491" t="e">
        <f ca="1">+IF(AND(ISNUMBER(OFFSET('Sanitation Data'!$G$12,0,10*ROW('Sanitation Data'!G27))),'Data Summary'!DD33="Yes"),OFFSET('Sanitation Data'!$G$12,0,10*ROW('Sanitation Data'!G27)),NA())</f>
        <v>#N/A</v>
      </c>
      <c r="AP33" s="491" t="e">
        <f ca="1">+IF(AND(ISNUMBER(OFFSET('Sanitation Data'!$H$4,0,10*ROW('Sanitation Data'!H27))),'Data Summary'!DE33="Yes"),100-OFFSET('Sanitation Data'!$H$4,0,10*ROW('Sanitation Data'!H27)),NA())</f>
        <v>#N/A</v>
      </c>
      <c r="AQ33" s="491" t="e">
        <f ca="1">+IF(AND(ISNUMBER(OFFSET('Sanitation Data'!$H$6,0,10*ROW('Sanitation Data'!H27))),'Data Summary'!DF33="Yes"),OFFSET('Sanitation Data'!$H$6,0,10*ROW('Sanitation Data'!H27)),NA())</f>
        <v>#N/A</v>
      </c>
      <c r="AR33" s="491" t="e">
        <f ca="1">+IF(AND(ISNUMBER(OFFSET('Sanitation Data'!$H$10,0,10*ROW('Sanitation Data'!H27))),'Data Summary'!DG33="Yes"),OFFSET('Sanitation Data'!$H$10,0,10*ROW('Sanitation Data'!H27)),NA())</f>
        <v>#N/A</v>
      </c>
      <c r="AS33" s="491" t="e">
        <f ca="1">+IF(AND(ISNUMBER(OFFSET('Sanitation Data'!$H$11,0,10*ROW('Sanitation Data'!H27))),'Data Summary'!DH33="Yes"),OFFSET('Sanitation Data'!$H$11,0,10*ROW('Sanitation Data'!H27)),NA())</f>
        <v>#N/A</v>
      </c>
      <c r="AT33" s="491" t="e">
        <f ca="1">+IF(AND(ISNUMBER(OFFSET('Sanitation Data'!$H$12,0,10*ROW('Sanitation Data'!H27))),'Data Summary'!DI33="Yes"),OFFSET('Sanitation Data'!$H$12,0,10*ROW('Sanitation Data'!H27)),NA())</f>
        <v>#N/A</v>
      </c>
      <c r="AU33" s="491" t="e">
        <f ca="1">+IF(AND(ISNUMBER(OFFSET('Sanitation Data'!$I$4,0,10*ROW('Sanitation Data'!I27))),'Data Summary'!DJ33="Yes"),100-OFFSET('Sanitation Data'!$I$4,0,10*ROW('Sanitation Data'!I27)),NA())</f>
        <v>#N/A</v>
      </c>
      <c r="AV33" s="491" t="e">
        <f ca="1">+IF(AND(ISNUMBER(OFFSET('Sanitation Data'!$I$6,0,10*ROW('Sanitation Data'!I27))),'Data Summary'!DK33="Yes"),OFFSET('Sanitation Data'!$I$6,0,10*ROW('Sanitation Data'!I27)),NA())</f>
        <v>#N/A</v>
      </c>
      <c r="AW33" s="491" t="e">
        <f ca="1">+IF(AND(ISNUMBER(OFFSET('Sanitation Data'!$I$10,0,10*ROW('Sanitation Data'!I27))),'Data Summary'!DL33="Yes"),OFFSET('Sanitation Data'!$I$10,0,10*ROW('Sanitation Data'!I27)),NA())</f>
        <v>#N/A</v>
      </c>
      <c r="AX33" s="491" t="e">
        <f ca="1">+IF(AND(ISNUMBER(OFFSET('Sanitation Data'!$I$11,0,10*ROW('Sanitation Data'!I27))),'Data Summary'!DM33="Yes"),OFFSET('Sanitation Data'!$I$11,0,10*ROW('Sanitation Data'!I27)),NA())</f>
        <v>#N/A</v>
      </c>
      <c r="AY33" s="491" t="e">
        <f ca="1">+IF(AND(ISNUMBER(OFFSET('Sanitation Data'!$I$12,0,10*ROW('Sanitation Data'!I27))),'Data Summary'!DN33="Yes"),OFFSET('Sanitation Data'!$I$12,0,10*ROW('Sanitation Data'!I27)),NA())</f>
        <v>#N/A</v>
      </c>
      <c r="AZ33" s="492" t="e">
        <f ca="1">+IF(AND(ISNUMBER(OFFSET('Hygiene Data'!$D$5,0,10*ROW('Hygiene Data'!D27))),'Data Summary'!DO33="Yes"),OFFSET('Hygiene Data'!$D$5,0,10*ROW('Hygiene Data'!D27)),NA())</f>
        <v>#N/A</v>
      </c>
      <c r="BA33" s="492" t="e">
        <f ca="1">+IF(AND(ISNUMBER(OFFSET('Hygiene Data'!$D$7,0,10*ROW('Hygiene Data'!D27))),'Data Summary'!DP33="Yes"),OFFSET('Hygiene Data'!$D$7,0,10*ROW('Hygiene Data'!D27)),NA())</f>
        <v>#N/A</v>
      </c>
      <c r="BB33" s="492" t="e">
        <f ca="1">+IF(AND(ISNUMBER(OFFSET('Hygiene Data'!$D$9,0,10*ROW('Hygiene Data'!D27))),'Data Summary'!DQ33="Yes"),OFFSET('Hygiene Data'!$D$9,0,10*ROW('Hygiene Data'!D27)),NA())</f>
        <v>#N/A</v>
      </c>
      <c r="BC33" s="492" t="e">
        <f ca="1">+IF(AND(ISNUMBER(OFFSET('Hygiene Data'!$E$5,0,10*ROW('Hygiene Data'!E27))),'Data Summary'!DR33="Yes"),OFFSET('Hygiene Data'!$E$5,0,10*ROW('Hygiene Data'!E27)),NA())</f>
        <v>#N/A</v>
      </c>
      <c r="BD33" s="492" t="e">
        <f ca="1">+IF(AND(ISNUMBER(OFFSET('Hygiene Data'!$E$7,0,10*ROW('Hygiene Data'!E27))),'Data Summary'!DS33="Yes"),OFFSET('Hygiene Data'!$E$7,0,10*ROW('Hygiene Data'!E27)),NA())</f>
        <v>#N/A</v>
      </c>
      <c r="BE33" s="492" t="e">
        <f ca="1">+IF(AND(ISNUMBER(OFFSET('Hygiene Data'!$E$9,0,10*ROW('Hygiene Data'!E27))),'Data Summary'!DT33="Yes"),OFFSET('Hygiene Data'!$E$9,0,10*ROW('Hygiene Data'!E27)),NA())</f>
        <v>#N/A</v>
      </c>
      <c r="BF33" s="492" t="e">
        <f ca="1">+IF(AND(ISNUMBER(OFFSET('Hygiene Data'!$F$5,0,10*ROW('Hygiene Data'!F27))),'Data Summary'!DU33="Yes"),OFFSET('Hygiene Data'!$F$5,0,10*ROW('Hygiene Data'!F27)),NA())</f>
        <v>#N/A</v>
      </c>
      <c r="BG33" s="492" t="e">
        <f ca="1">+IF(AND(ISNUMBER(OFFSET('Hygiene Data'!$F$7,0,10*ROW('Hygiene Data'!F27))),'Data Summary'!DV33="Yes"),OFFSET('Hygiene Data'!$F$7,0,10*ROW('Hygiene Data'!F27)),NA())</f>
        <v>#N/A</v>
      </c>
      <c r="BH33" s="492" t="e">
        <f ca="1">+IF(AND(ISNUMBER(OFFSET('Hygiene Data'!$F$9,0,10*ROW('Hygiene Data'!F27))),'Data Summary'!DW33="Yes"),OFFSET('Hygiene Data'!$F$9,0,10*ROW('Hygiene Data'!F27)),NA())</f>
        <v>#N/A</v>
      </c>
      <c r="BI33" s="492" t="e">
        <f ca="1">+IF(AND(ISNUMBER(OFFSET('Hygiene Data'!$G$5,0,10*ROW('Hygiene Data'!G27))),'Data Summary'!DX33="Yes"),OFFSET('Hygiene Data'!$G$5,0,10*ROW('Hygiene Data'!G27)),NA())</f>
        <v>#N/A</v>
      </c>
      <c r="BJ33" s="492" t="e">
        <f ca="1">+IF(AND(ISNUMBER(OFFSET('Hygiene Data'!$G$7,0,10*ROW('Hygiene Data'!G27))),'Data Summary'!DY33="Yes"),OFFSET('Hygiene Data'!$G$7,0,10*ROW('Hygiene Data'!G27)),NA())</f>
        <v>#N/A</v>
      </c>
      <c r="BK33" s="492" t="e">
        <f ca="1">+IF(AND(ISNUMBER(OFFSET('Hygiene Data'!$G$9,0,10*ROW('Hygiene Data'!G27))),'Data Summary'!DZ33="Yes"),OFFSET('Hygiene Data'!$G$9,0,10*ROW('Hygiene Data'!G27)),NA())</f>
        <v>#N/A</v>
      </c>
      <c r="BL33" s="492" t="e">
        <f ca="1">+IF(AND(ISNUMBER(OFFSET('Hygiene Data'!$H$5,0,10*ROW('Hygiene Data'!H27))),'Data Summary'!EA33="Yes"),OFFSET('Hygiene Data'!$H$5,0,10*ROW('Hygiene Data'!H27)),NA())</f>
        <v>#N/A</v>
      </c>
      <c r="BM33" s="492" t="e">
        <f ca="1">+IF(AND(ISNUMBER(OFFSET('Hygiene Data'!$H$7,0,10*ROW('Hygiene Data'!H27))),'Data Summary'!EB33="Yes"),OFFSET('Hygiene Data'!$H$7,0,10*ROW('Hygiene Data'!H27)),NA())</f>
        <v>#N/A</v>
      </c>
      <c r="BN33" s="492" t="e">
        <f ca="1">+IF(AND(ISNUMBER(OFFSET('Hygiene Data'!$H$9,0,10*ROW('Hygiene Data'!H27))),'Data Summary'!EC33="Yes"),OFFSET('Hygiene Data'!$H$9,0,10*ROW('Hygiene Data'!H27)),NA())</f>
        <v>#N/A</v>
      </c>
      <c r="BO33" s="492" t="e">
        <f ca="1">+IF(AND(ISNUMBER(OFFSET('Hygiene Data'!$I$5,0,10*ROW('Hygiene Data'!I27))),'Data Summary'!ED33="Yes"),OFFSET('Hygiene Data'!$I$5,0,10*ROW('Hygiene Data'!I27)),NA())</f>
        <v>#N/A</v>
      </c>
      <c r="BP33" s="492" t="e">
        <f ca="1">+IF(AND(ISNUMBER(OFFSET('Hygiene Data'!$I$7,0,10*ROW('Hygiene Data'!I27))),'Data Summary'!EE33="Yes"),OFFSET('Hygiene Data'!$I$7,0,10*ROW('Hygiene Data'!I27)),NA())</f>
        <v>#N/A</v>
      </c>
      <c r="BQ33" s="492" t="e">
        <f ca="1">+IF(AND(ISNUMBER(OFFSET('Hygiene Data'!$I$9,0,10*ROW('Hygiene Data'!I27))),'Data Summary'!EF33="Yes"),OFFSET('Hygiene Data'!$I$9,0,10*ROW('Hygiene Data'!I27)),NA())</f>
        <v>#N/A</v>
      </c>
    </row>
    <row r="34" spans="1:69" x14ac:dyDescent="0.25">
      <c r="A34" s="488" t="e">
        <f ca="1">+RIGHT('Data Summary'!A34,LEN('Data Summary'!A34)-9)</f>
        <v>#VALUE!</v>
      </c>
      <c r="B34" s="462" t="str">
        <f ca="1">+IF(ISTEXT('Data Summary'!B34),'Data Summary'!B34,"")</f>
        <v/>
      </c>
      <c r="C34" s="489" t="e">
        <f ca="1">+VALUE('Data Summary'!C34)</f>
        <v>#VALUE!</v>
      </c>
      <c r="D34" s="490" t="e">
        <f ca="1">+IF(AND(ISNUMBER(OFFSET('Water Data'!$D$4,0,10*ROW('Water Data'!D28))),'Data Summary'!BS34="Yes"),100-OFFSET('Water Data'!$D$4,0,10*ROW('Water Data'!D28)),NA())</f>
        <v>#N/A</v>
      </c>
      <c r="E34" s="490" t="e">
        <f ca="1">+IF(AND(ISNUMBER(OFFSET('Water Data'!$D$6,0,10*ROW('Water Data'!D28))),'Data Summary'!BT34="Yes"),OFFSET('Water Data'!$D$6,0,10*ROW('Water Data'!D28)),NA())</f>
        <v>#N/A</v>
      </c>
      <c r="F34" s="490" t="e">
        <f ca="1">+IF(AND(ISNUMBER(OFFSET('Water Data'!$D$9,0,10*ROW('Water Data'!D28))),'Data Summary'!BU34="Yes"),OFFSET('Water Data'!$D$9,0,10*ROW('Water Data'!D28)),NA())</f>
        <v>#N/A</v>
      </c>
      <c r="G34" s="490" t="e">
        <f ca="1">+IF(AND(ISNUMBER(OFFSET('Water Data'!$E$4,0,10*ROW('Water Data'!E28))),'Data Summary'!BV34="Yes"),100-OFFSET('Water Data'!$E$4,0,10*ROW('Water Data'!E28)),NA())</f>
        <v>#N/A</v>
      </c>
      <c r="H34" s="490" t="e">
        <f ca="1">+IF(AND(ISNUMBER(OFFSET('Water Data'!$E$6,0,10*ROW('Water Data'!E28))),'Data Summary'!BW34="Yes"),OFFSET('Water Data'!$E$6,0,10*ROW('Water Data'!E28)),NA())</f>
        <v>#N/A</v>
      </c>
      <c r="I34" s="490" t="e">
        <f ca="1">+IF(AND(ISNUMBER(OFFSET('Water Data'!$E$9,0,10*ROW('Water Data'!E28))),'Data Summary'!BX34="Yes"),OFFSET('Water Data'!$E$9,0,10*ROW('Water Data'!E28)),NA())</f>
        <v>#N/A</v>
      </c>
      <c r="J34" s="490" t="e">
        <f ca="1">+IF(AND(ISNUMBER(OFFSET('Water Data'!$F$4,0,10*ROW('Water Data'!F28))),'Data Summary'!BY34="Yes"),100-OFFSET('Water Data'!$F$4,0,10*ROW('Water Data'!F28)),NA())</f>
        <v>#N/A</v>
      </c>
      <c r="K34" s="490" t="e">
        <f ca="1">+IF(AND(ISNUMBER(OFFSET('Water Data'!$F$6,0,10*ROW('Water Data'!F28))),'Data Summary'!BZ34="Yes"),OFFSET('Water Data'!$F$6,0,10*ROW('Water Data'!F28)),NA())</f>
        <v>#N/A</v>
      </c>
      <c r="L34" s="490" t="e">
        <f ca="1">+IF(AND(ISNUMBER(OFFSET('Water Data'!$F$9,0,10*ROW('Water Data'!F28))),'Data Summary'!CA34="Yes"),OFFSET('Water Data'!$F$9,0,10*ROW('Water Data'!F28)),NA())</f>
        <v>#N/A</v>
      </c>
      <c r="M34" s="490" t="e">
        <f ca="1">+IF(AND(ISNUMBER(OFFSET('Water Data'!$G$4,0,10*ROW('Water Data'!G28))),'Data Summary'!CB34="Yes"),100-OFFSET('Water Data'!$G$4,0,10*ROW('Water Data'!G28)),NA())</f>
        <v>#N/A</v>
      </c>
      <c r="N34" s="490" t="e">
        <f ca="1">+IF(AND(ISNUMBER(OFFSET('Water Data'!$G$6,0,10*ROW('Water Data'!G28))),'Data Summary'!CC34="Yes"),OFFSET('Water Data'!$G$6,0,10*ROW('Water Data'!G28)),NA())</f>
        <v>#N/A</v>
      </c>
      <c r="O34" s="490" t="e">
        <f ca="1">+IF(AND(ISNUMBER(OFFSET('Water Data'!$G$9,0,10*ROW('Water Data'!G28))),'Data Summary'!CD34="Yes"),OFFSET('Water Data'!$G$9,0,10*ROW('Water Data'!G28)),NA())</f>
        <v>#N/A</v>
      </c>
      <c r="P34" s="490" t="e">
        <f ca="1">+IF(AND(ISNUMBER(OFFSET('Water Data'!$H$4,0,10*ROW('Water Data'!H28))),'Data Summary'!CE34="Yes"),100-OFFSET('Water Data'!$H$4,0,10*ROW('Water Data'!H28)),NA())</f>
        <v>#N/A</v>
      </c>
      <c r="Q34" s="490" t="e">
        <f ca="1">+IF(AND(ISNUMBER(OFFSET('Water Data'!$H$6,0,10*ROW('Water Data'!H28))),'Data Summary'!CF34="Yes"),OFFSET('Water Data'!$H$6,0,10*ROW('Water Data'!H28)),NA())</f>
        <v>#N/A</v>
      </c>
      <c r="R34" s="490" t="e">
        <f ca="1">+IF(AND(ISNUMBER(OFFSET('Water Data'!$H$9,0,10*ROW('Water Data'!H28))),'Data Summary'!CG34="Yes"),OFFSET('Water Data'!$H$9,0,10*ROW('Water Data'!H28)),NA())</f>
        <v>#N/A</v>
      </c>
      <c r="S34" s="490" t="e">
        <f ca="1">+IF(AND(ISNUMBER(OFFSET('Water Data'!$I$4,0,10*ROW('Water Data'!I28))),'Data Summary'!CH34="Yes"),100-OFFSET('Water Data'!$I$4,0,10*ROW('Water Data'!I28)),NA())</f>
        <v>#N/A</v>
      </c>
      <c r="T34" s="490" t="e">
        <f ca="1">+IF(AND(ISNUMBER(OFFSET('Water Data'!$I$6,0,10*ROW('Water Data'!I28))),'Data Summary'!CI34="Yes"),OFFSET('Water Data'!$I$6,0,10*ROW('Water Data'!I28)),NA())</f>
        <v>#N/A</v>
      </c>
      <c r="U34" s="490" t="e">
        <f ca="1">+IF(AND(ISNUMBER(OFFSET('Water Data'!$I$9,0,10*ROW('Water Data'!I28))),'Data Summary'!CJ34="Yes"),OFFSET('Water Data'!$I$9,0,10*ROW('Water Data'!I28)),NA())</f>
        <v>#N/A</v>
      </c>
      <c r="V34" s="491" t="e">
        <f ca="1">+IF(AND(ISNUMBER(OFFSET('Sanitation Data'!$D$4,0,10*ROW('Sanitation Data'!D28))),'Data Summary'!CK34="Yes"),100-OFFSET('Sanitation Data'!$D$4,0,10*ROW('Sanitation Data'!D28)),NA())</f>
        <v>#N/A</v>
      </c>
      <c r="W34" s="491" t="e">
        <f ca="1">+IF(AND(ISNUMBER(OFFSET('Sanitation Data'!$D$6,0,10*ROW('Sanitation Data'!D28))),'Data Summary'!CL34="Yes"),OFFSET('Sanitation Data'!$D$6,0,10*ROW('Sanitation Data'!D28)),NA())</f>
        <v>#N/A</v>
      </c>
      <c r="X34" s="491" t="e">
        <f ca="1">+IF(AND(ISNUMBER(OFFSET('Sanitation Data'!$D$10,0,10*ROW('Sanitation Data'!D28))),'Data Summary'!CM34="Yes"),OFFSET('Sanitation Data'!$D$10,0,10*ROW('Sanitation Data'!D28)),NA())</f>
        <v>#N/A</v>
      </c>
      <c r="Y34" s="491" t="e">
        <f ca="1">+IF(AND(ISNUMBER(OFFSET('Sanitation Data'!$D$11,0,10*ROW('Sanitation Data'!D28))),'Data Summary'!CN34="Yes"),OFFSET('Sanitation Data'!$D$11,0,10*ROW('Sanitation Data'!D28)),NA())</f>
        <v>#N/A</v>
      </c>
      <c r="Z34" s="491" t="e">
        <f ca="1">+IF(AND(ISNUMBER(OFFSET('Sanitation Data'!$D$12,0,10*ROW('Sanitation Data'!D28))),'Data Summary'!CO34="Yes"),OFFSET('Sanitation Data'!$D$12,0,10*ROW('Sanitation Data'!D28)),NA())</f>
        <v>#N/A</v>
      </c>
      <c r="AA34" s="491" t="e">
        <f ca="1">+IF(AND(ISNUMBER(OFFSET('Sanitation Data'!$E$4,0,10*ROW('Sanitation Data'!E28))),'Data Summary'!CP34="Yes"),100-OFFSET('Sanitation Data'!$E$4,0,10*ROW('Sanitation Data'!E28)),NA())</f>
        <v>#N/A</v>
      </c>
      <c r="AB34" s="491" t="e">
        <f ca="1">+IF(AND(ISNUMBER(OFFSET('Sanitation Data'!$E$6,0,10*ROW('Sanitation Data'!E28))),'Data Summary'!CQ34="Yes"),OFFSET('Sanitation Data'!$E$6,0,10*ROW('Sanitation Data'!E28)),NA())</f>
        <v>#N/A</v>
      </c>
      <c r="AC34" s="491" t="e">
        <f ca="1">+IF(AND(ISNUMBER(OFFSET('Sanitation Data'!$E$10,0,10*ROW('Sanitation Data'!E28))),'Data Summary'!CR34="Yes"),OFFSET('Sanitation Data'!$E$10,0,10*ROW('Sanitation Data'!E28)),NA())</f>
        <v>#N/A</v>
      </c>
      <c r="AD34" s="491" t="e">
        <f ca="1">+IF(AND(ISNUMBER(OFFSET('Sanitation Data'!$E$11,0,10*ROW('Sanitation Data'!E28))),'Data Summary'!CS34="Yes"),OFFSET('Sanitation Data'!$E$11,0,10*ROW('Sanitation Data'!E28)),NA())</f>
        <v>#N/A</v>
      </c>
      <c r="AE34" s="491" t="e">
        <f ca="1">+IF(AND(ISNUMBER(OFFSET('Sanitation Data'!$E$12,0,10*ROW('Sanitation Data'!E28))),'Data Summary'!CT34="Yes"),OFFSET('Sanitation Data'!$E$12,0,10*ROW('Sanitation Data'!E28)),NA())</f>
        <v>#N/A</v>
      </c>
      <c r="AF34" s="491" t="e">
        <f ca="1">+IF(AND(ISNUMBER(OFFSET('Sanitation Data'!$F$4,0,10*ROW('Sanitation Data'!F28))),'Data Summary'!CU34="Yes"),100-OFFSET('Sanitation Data'!$F$4,0,10*ROW('Sanitation Data'!F28)),NA())</f>
        <v>#N/A</v>
      </c>
      <c r="AG34" s="491" t="e">
        <f ca="1">+IF(AND(ISNUMBER(OFFSET('Sanitation Data'!$F$6,0,10*ROW('Sanitation Data'!F28))),'Data Summary'!CV34="Yes"),OFFSET('Sanitation Data'!$F$6,0,10*ROW('Sanitation Data'!F28)),NA())</f>
        <v>#N/A</v>
      </c>
      <c r="AH34" s="491" t="e">
        <f ca="1">+IF(AND(ISNUMBER(OFFSET('Sanitation Data'!$F$10,0,10*ROW('Sanitation Data'!F28))),'Data Summary'!CW34="Yes"),OFFSET('Sanitation Data'!$F$10,0,10*ROW('Sanitation Data'!F28)),NA())</f>
        <v>#N/A</v>
      </c>
      <c r="AI34" s="491" t="e">
        <f ca="1">+IF(AND(ISNUMBER(OFFSET('Sanitation Data'!$F$11,0,10*ROW('Sanitation Data'!F28))),'Data Summary'!CX34="Yes"),OFFSET('Sanitation Data'!$F$11,0,10*ROW('Sanitation Data'!F28)),NA())</f>
        <v>#N/A</v>
      </c>
      <c r="AJ34" s="491" t="e">
        <f ca="1">+IF(AND(ISNUMBER(OFFSET('Sanitation Data'!$F$12,0,10*ROW('Sanitation Data'!F28))),'Data Summary'!CY34="Yes"),OFFSET('Sanitation Data'!$F$12,0,10*ROW('Sanitation Data'!F28)),NA())</f>
        <v>#N/A</v>
      </c>
      <c r="AK34" s="491" t="e">
        <f ca="1">+IF(AND(ISNUMBER(OFFSET('Sanitation Data'!$G$4,0,10*ROW('Sanitation Data'!G28))),'Data Summary'!CZ34="Yes"),100-OFFSET('Sanitation Data'!$G$4,0,10*ROW('Sanitation Data'!G28)),NA())</f>
        <v>#N/A</v>
      </c>
      <c r="AL34" s="491" t="e">
        <f ca="1">+IF(AND(ISNUMBER(OFFSET('Sanitation Data'!$G$6,0,10*ROW('Sanitation Data'!G28))),'Data Summary'!DA34="Yes"),OFFSET('Sanitation Data'!$G$6,0,10*ROW('Sanitation Data'!G28)),NA())</f>
        <v>#N/A</v>
      </c>
      <c r="AM34" s="491" t="e">
        <f ca="1">+IF(AND(ISNUMBER(OFFSET('Sanitation Data'!$G$10,0,10*ROW('Sanitation Data'!G28))),'Data Summary'!DB34="Yes"),OFFSET('Sanitation Data'!$G$10,0,10*ROW('Sanitation Data'!G28)),NA())</f>
        <v>#N/A</v>
      </c>
      <c r="AN34" s="491" t="e">
        <f ca="1">+IF(AND(ISNUMBER(OFFSET('Sanitation Data'!$G$11,0,10*ROW('Sanitation Data'!G28))),'Data Summary'!DC34="Yes"),OFFSET('Sanitation Data'!$G$11,0,10*ROW('Sanitation Data'!G28)),NA())</f>
        <v>#N/A</v>
      </c>
      <c r="AO34" s="491" t="e">
        <f ca="1">+IF(AND(ISNUMBER(OFFSET('Sanitation Data'!$G$12,0,10*ROW('Sanitation Data'!G28))),'Data Summary'!DD34="Yes"),OFFSET('Sanitation Data'!$G$12,0,10*ROW('Sanitation Data'!G28)),NA())</f>
        <v>#N/A</v>
      </c>
      <c r="AP34" s="491" t="e">
        <f ca="1">+IF(AND(ISNUMBER(OFFSET('Sanitation Data'!$H$4,0,10*ROW('Sanitation Data'!H28))),'Data Summary'!DE34="Yes"),100-OFFSET('Sanitation Data'!$H$4,0,10*ROW('Sanitation Data'!H28)),NA())</f>
        <v>#N/A</v>
      </c>
      <c r="AQ34" s="491" t="e">
        <f ca="1">+IF(AND(ISNUMBER(OFFSET('Sanitation Data'!$H$6,0,10*ROW('Sanitation Data'!H28))),'Data Summary'!DF34="Yes"),OFFSET('Sanitation Data'!$H$6,0,10*ROW('Sanitation Data'!H28)),NA())</f>
        <v>#N/A</v>
      </c>
      <c r="AR34" s="491" t="e">
        <f ca="1">+IF(AND(ISNUMBER(OFFSET('Sanitation Data'!$H$10,0,10*ROW('Sanitation Data'!H28))),'Data Summary'!DG34="Yes"),OFFSET('Sanitation Data'!$H$10,0,10*ROW('Sanitation Data'!H28)),NA())</f>
        <v>#N/A</v>
      </c>
      <c r="AS34" s="491" t="e">
        <f ca="1">+IF(AND(ISNUMBER(OFFSET('Sanitation Data'!$H$11,0,10*ROW('Sanitation Data'!H28))),'Data Summary'!DH34="Yes"),OFFSET('Sanitation Data'!$H$11,0,10*ROW('Sanitation Data'!H28)),NA())</f>
        <v>#N/A</v>
      </c>
      <c r="AT34" s="491" t="e">
        <f ca="1">+IF(AND(ISNUMBER(OFFSET('Sanitation Data'!$H$12,0,10*ROW('Sanitation Data'!H28))),'Data Summary'!DI34="Yes"),OFFSET('Sanitation Data'!$H$12,0,10*ROW('Sanitation Data'!H28)),NA())</f>
        <v>#N/A</v>
      </c>
      <c r="AU34" s="491" t="e">
        <f ca="1">+IF(AND(ISNUMBER(OFFSET('Sanitation Data'!$I$4,0,10*ROW('Sanitation Data'!I28))),'Data Summary'!DJ34="Yes"),100-OFFSET('Sanitation Data'!$I$4,0,10*ROW('Sanitation Data'!I28)),NA())</f>
        <v>#N/A</v>
      </c>
      <c r="AV34" s="491" t="e">
        <f ca="1">+IF(AND(ISNUMBER(OFFSET('Sanitation Data'!$I$6,0,10*ROW('Sanitation Data'!I28))),'Data Summary'!DK34="Yes"),OFFSET('Sanitation Data'!$I$6,0,10*ROW('Sanitation Data'!I28)),NA())</f>
        <v>#N/A</v>
      </c>
      <c r="AW34" s="491" t="e">
        <f ca="1">+IF(AND(ISNUMBER(OFFSET('Sanitation Data'!$I$10,0,10*ROW('Sanitation Data'!I28))),'Data Summary'!DL34="Yes"),OFFSET('Sanitation Data'!$I$10,0,10*ROW('Sanitation Data'!I28)),NA())</f>
        <v>#N/A</v>
      </c>
      <c r="AX34" s="491" t="e">
        <f ca="1">+IF(AND(ISNUMBER(OFFSET('Sanitation Data'!$I$11,0,10*ROW('Sanitation Data'!I28))),'Data Summary'!DM34="Yes"),OFFSET('Sanitation Data'!$I$11,0,10*ROW('Sanitation Data'!I28)),NA())</f>
        <v>#N/A</v>
      </c>
      <c r="AY34" s="491" t="e">
        <f ca="1">+IF(AND(ISNUMBER(OFFSET('Sanitation Data'!$I$12,0,10*ROW('Sanitation Data'!I28))),'Data Summary'!DN34="Yes"),OFFSET('Sanitation Data'!$I$12,0,10*ROW('Sanitation Data'!I28)),NA())</f>
        <v>#N/A</v>
      </c>
      <c r="AZ34" s="492" t="e">
        <f ca="1">+IF(AND(ISNUMBER(OFFSET('Hygiene Data'!$D$5,0,10*ROW('Hygiene Data'!D28))),'Data Summary'!DO34="Yes"),OFFSET('Hygiene Data'!$D$5,0,10*ROW('Hygiene Data'!D28)),NA())</f>
        <v>#N/A</v>
      </c>
      <c r="BA34" s="492" t="e">
        <f ca="1">+IF(AND(ISNUMBER(OFFSET('Hygiene Data'!$D$7,0,10*ROW('Hygiene Data'!D28))),'Data Summary'!DP34="Yes"),OFFSET('Hygiene Data'!$D$7,0,10*ROW('Hygiene Data'!D28)),NA())</f>
        <v>#N/A</v>
      </c>
      <c r="BB34" s="492" t="e">
        <f ca="1">+IF(AND(ISNUMBER(OFFSET('Hygiene Data'!$D$9,0,10*ROW('Hygiene Data'!D28))),'Data Summary'!DQ34="Yes"),OFFSET('Hygiene Data'!$D$9,0,10*ROW('Hygiene Data'!D28)),NA())</f>
        <v>#N/A</v>
      </c>
      <c r="BC34" s="492" t="e">
        <f ca="1">+IF(AND(ISNUMBER(OFFSET('Hygiene Data'!$E$5,0,10*ROW('Hygiene Data'!E28))),'Data Summary'!DR34="Yes"),OFFSET('Hygiene Data'!$E$5,0,10*ROW('Hygiene Data'!E28)),NA())</f>
        <v>#N/A</v>
      </c>
      <c r="BD34" s="492" t="e">
        <f ca="1">+IF(AND(ISNUMBER(OFFSET('Hygiene Data'!$E$7,0,10*ROW('Hygiene Data'!E28))),'Data Summary'!DS34="Yes"),OFFSET('Hygiene Data'!$E$7,0,10*ROW('Hygiene Data'!E28)),NA())</f>
        <v>#N/A</v>
      </c>
      <c r="BE34" s="492" t="e">
        <f ca="1">+IF(AND(ISNUMBER(OFFSET('Hygiene Data'!$E$9,0,10*ROW('Hygiene Data'!E28))),'Data Summary'!DT34="Yes"),OFFSET('Hygiene Data'!$E$9,0,10*ROW('Hygiene Data'!E28)),NA())</f>
        <v>#N/A</v>
      </c>
      <c r="BF34" s="492" t="e">
        <f ca="1">+IF(AND(ISNUMBER(OFFSET('Hygiene Data'!$F$5,0,10*ROW('Hygiene Data'!F28))),'Data Summary'!DU34="Yes"),OFFSET('Hygiene Data'!$F$5,0,10*ROW('Hygiene Data'!F28)),NA())</f>
        <v>#N/A</v>
      </c>
      <c r="BG34" s="492" t="e">
        <f ca="1">+IF(AND(ISNUMBER(OFFSET('Hygiene Data'!$F$7,0,10*ROW('Hygiene Data'!F28))),'Data Summary'!DV34="Yes"),OFFSET('Hygiene Data'!$F$7,0,10*ROW('Hygiene Data'!F28)),NA())</f>
        <v>#N/A</v>
      </c>
      <c r="BH34" s="492" t="e">
        <f ca="1">+IF(AND(ISNUMBER(OFFSET('Hygiene Data'!$F$9,0,10*ROW('Hygiene Data'!F28))),'Data Summary'!DW34="Yes"),OFFSET('Hygiene Data'!$F$9,0,10*ROW('Hygiene Data'!F28)),NA())</f>
        <v>#N/A</v>
      </c>
      <c r="BI34" s="492" t="e">
        <f ca="1">+IF(AND(ISNUMBER(OFFSET('Hygiene Data'!$G$5,0,10*ROW('Hygiene Data'!G28))),'Data Summary'!DX34="Yes"),OFFSET('Hygiene Data'!$G$5,0,10*ROW('Hygiene Data'!G28)),NA())</f>
        <v>#N/A</v>
      </c>
      <c r="BJ34" s="492" t="e">
        <f ca="1">+IF(AND(ISNUMBER(OFFSET('Hygiene Data'!$G$7,0,10*ROW('Hygiene Data'!G28))),'Data Summary'!DY34="Yes"),OFFSET('Hygiene Data'!$G$7,0,10*ROW('Hygiene Data'!G28)),NA())</f>
        <v>#N/A</v>
      </c>
      <c r="BK34" s="492" t="e">
        <f ca="1">+IF(AND(ISNUMBER(OFFSET('Hygiene Data'!$G$9,0,10*ROW('Hygiene Data'!G28))),'Data Summary'!DZ34="Yes"),OFFSET('Hygiene Data'!$G$9,0,10*ROW('Hygiene Data'!G28)),NA())</f>
        <v>#N/A</v>
      </c>
      <c r="BL34" s="492" t="e">
        <f ca="1">+IF(AND(ISNUMBER(OFFSET('Hygiene Data'!$H$5,0,10*ROW('Hygiene Data'!H28))),'Data Summary'!EA34="Yes"),OFFSET('Hygiene Data'!$H$5,0,10*ROW('Hygiene Data'!H28)),NA())</f>
        <v>#N/A</v>
      </c>
      <c r="BM34" s="492" t="e">
        <f ca="1">+IF(AND(ISNUMBER(OFFSET('Hygiene Data'!$H$7,0,10*ROW('Hygiene Data'!H28))),'Data Summary'!EB34="Yes"),OFFSET('Hygiene Data'!$H$7,0,10*ROW('Hygiene Data'!H28)),NA())</f>
        <v>#N/A</v>
      </c>
      <c r="BN34" s="492" t="e">
        <f ca="1">+IF(AND(ISNUMBER(OFFSET('Hygiene Data'!$H$9,0,10*ROW('Hygiene Data'!H28))),'Data Summary'!EC34="Yes"),OFFSET('Hygiene Data'!$H$9,0,10*ROW('Hygiene Data'!H28)),NA())</f>
        <v>#N/A</v>
      </c>
      <c r="BO34" s="492" t="e">
        <f ca="1">+IF(AND(ISNUMBER(OFFSET('Hygiene Data'!$I$5,0,10*ROW('Hygiene Data'!I28))),'Data Summary'!ED34="Yes"),OFFSET('Hygiene Data'!$I$5,0,10*ROW('Hygiene Data'!I28)),NA())</f>
        <v>#N/A</v>
      </c>
      <c r="BP34" s="492" t="e">
        <f ca="1">+IF(AND(ISNUMBER(OFFSET('Hygiene Data'!$I$7,0,10*ROW('Hygiene Data'!I28))),'Data Summary'!EE34="Yes"),OFFSET('Hygiene Data'!$I$7,0,10*ROW('Hygiene Data'!I28)),NA())</f>
        <v>#N/A</v>
      </c>
      <c r="BQ34" s="492" t="e">
        <f ca="1">+IF(AND(ISNUMBER(OFFSET('Hygiene Data'!$I$9,0,10*ROW('Hygiene Data'!I28))),'Data Summary'!EF34="Yes"),OFFSET('Hygiene Data'!$I$9,0,10*ROW('Hygiene Data'!I28)),NA())</f>
        <v>#N/A</v>
      </c>
    </row>
    <row r="35" spans="1:69" x14ac:dyDescent="0.25">
      <c r="A35" s="488" t="e">
        <f ca="1">+RIGHT('Data Summary'!A35,LEN('Data Summary'!A35)-9)</f>
        <v>#VALUE!</v>
      </c>
      <c r="B35" s="462" t="str">
        <f ca="1">+IF(ISTEXT('Data Summary'!B35),'Data Summary'!B35,"")</f>
        <v/>
      </c>
      <c r="C35" s="489" t="e">
        <f ca="1">+VALUE('Data Summary'!C35)</f>
        <v>#VALUE!</v>
      </c>
      <c r="D35" s="490" t="e">
        <f ca="1">+IF(AND(ISNUMBER(OFFSET('Water Data'!$D$4,0,10*ROW('Water Data'!D29))),'Data Summary'!BS35="Yes"),100-OFFSET('Water Data'!$D$4,0,10*ROW('Water Data'!D29)),NA())</f>
        <v>#N/A</v>
      </c>
      <c r="E35" s="490" t="e">
        <f ca="1">+IF(AND(ISNUMBER(OFFSET('Water Data'!$D$6,0,10*ROW('Water Data'!D29))),'Data Summary'!BT35="Yes"),OFFSET('Water Data'!$D$6,0,10*ROW('Water Data'!D29)),NA())</f>
        <v>#N/A</v>
      </c>
      <c r="F35" s="490" t="e">
        <f ca="1">+IF(AND(ISNUMBER(OFFSET('Water Data'!$D$9,0,10*ROW('Water Data'!D29))),'Data Summary'!BU35="Yes"),OFFSET('Water Data'!$D$9,0,10*ROW('Water Data'!D29)),NA())</f>
        <v>#N/A</v>
      </c>
      <c r="G35" s="490" t="e">
        <f ca="1">+IF(AND(ISNUMBER(OFFSET('Water Data'!$E$4,0,10*ROW('Water Data'!E29))),'Data Summary'!BV35="Yes"),100-OFFSET('Water Data'!$E$4,0,10*ROW('Water Data'!E29)),NA())</f>
        <v>#N/A</v>
      </c>
      <c r="H35" s="490" t="e">
        <f ca="1">+IF(AND(ISNUMBER(OFFSET('Water Data'!$E$6,0,10*ROW('Water Data'!E29))),'Data Summary'!BW35="Yes"),OFFSET('Water Data'!$E$6,0,10*ROW('Water Data'!E29)),NA())</f>
        <v>#N/A</v>
      </c>
      <c r="I35" s="490" t="e">
        <f ca="1">+IF(AND(ISNUMBER(OFFSET('Water Data'!$E$9,0,10*ROW('Water Data'!E29))),'Data Summary'!BX35="Yes"),OFFSET('Water Data'!$E$9,0,10*ROW('Water Data'!E29)),NA())</f>
        <v>#N/A</v>
      </c>
      <c r="J35" s="490" t="e">
        <f ca="1">+IF(AND(ISNUMBER(OFFSET('Water Data'!$F$4,0,10*ROW('Water Data'!F29))),'Data Summary'!BY35="Yes"),100-OFFSET('Water Data'!$F$4,0,10*ROW('Water Data'!F29)),NA())</f>
        <v>#N/A</v>
      </c>
      <c r="K35" s="490" t="e">
        <f ca="1">+IF(AND(ISNUMBER(OFFSET('Water Data'!$F$6,0,10*ROW('Water Data'!F29))),'Data Summary'!BZ35="Yes"),OFFSET('Water Data'!$F$6,0,10*ROW('Water Data'!F29)),NA())</f>
        <v>#N/A</v>
      </c>
      <c r="L35" s="490" t="e">
        <f ca="1">+IF(AND(ISNUMBER(OFFSET('Water Data'!$F$9,0,10*ROW('Water Data'!F29))),'Data Summary'!CA35="Yes"),OFFSET('Water Data'!$F$9,0,10*ROW('Water Data'!F29)),NA())</f>
        <v>#N/A</v>
      </c>
      <c r="M35" s="490" t="e">
        <f ca="1">+IF(AND(ISNUMBER(OFFSET('Water Data'!$G$4,0,10*ROW('Water Data'!G29))),'Data Summary'!CB35="Yes"),100-OFFSET('Water Data'!$G$4,0,10*ROW('Water Data'!G29)),NA())</f>
        <v>#N/A</v>
      </c>
      <c r="N35" s="490" t="e">
        <f ca="1">+IF(AND(ISNUMBER(OFFSET('Water Data'!$G$6,0,10*ROW('Water Data'!G29))),'Data Summary'!CC35="Yes"),OFFSET('Water Data'!$G$6,0,10*ROW('Water Data'!G29)),NA())</f>
        <v>#N/A</v>
      </c>
      <c r="O35" s="490" t="e">
        <f ca="1">+IF(AND(ISNUMBER(OFFSET('Water Data'!$G$9,0,10*ROW('Water Data'!G29))),'Data Summary'!CD35="Yes"),OFFSET('Water Data'!$G$9,0,10*ROW('Water Data'!G29)),NA())</f>
        <v>#N/A</v>
      </c>
      <c r="P35" s="490" t="e">
        <f ca="1">+IF(AND(ISNUMBER(OFFSET('Water Data'!$H$4,0,10*ROW('Water Data'!H29))),'Data Summary'!CE35="Yes"),100-OFFSET('Water Data'!$H$4,0,10*ROW('Water Data'!H29)),NA())</f>
        <v>#N/A</v>
      </c>
      <c r="Q35" s="490" t="e">
        <f ca="1">+IF(AND(ISNUMBER(OFFSET('Water Data'!$H$6,0,10*ROW('Water Data'!H29))),'Data Summary'!CF35="Yes"),OFFSET('Water Data'!$H$6,0,10*ROW('Water Data'!H29)),NA())</f>
        <v>#N/A</v>
      </c>
      <c r="R35" s="490" t="e">
        <f ca="1">+IF(AND(ISNUMBER(OFFSET('Water Data'!$H$9,0,10*ROW('Water Data'!H29))),'Data Summary'!CG35="Yes"),OFFSET('Water Data'!$H$9,0,10*ROW('Water Data'!H29)),NA())</f>
        <v>#N/A</v>
      </c>
      <c r="S35" s="490" t="e">
        <f ca="1">+IF(AND(ISNUMBER(OFFSET('Water Data'!$I$4,0,10*ROW('Water Data'!I29))),'Data Summary'!CH35="Yes"),100-OFFSET('Water Data'!$I$4,0,10*ROW('Water Data'!I29)),NA())</f>
        <v>#N/A</v>
      </c>
      <c r="T35" s="490" t="e">
        <f ca="1">+IF(AND(ISNUMBER(OFFSET('Water Data'!$I$6,0,10*ROW('Water Data'!I29))),'Data Summary'!CI35="Yes"),OFFSET('Water Data'!$I$6,0,10*ROW('Water Data'!I29)),NA())</f>
        <v>#N/A</v>
      </c>
      <c r="U35" s="490" t="e">
        <f ca="1">+IF(AND(ISNUMBER(OFFSET('Water Data'!$I$9,0,10*ROW('Water Data'!I29))),'Data Summary'!CJ35="Yes"),OFFSET('Water Data'!$I$9,0,10*ROW('Water Data'!I29)),NA())</f>
        <v>#N/A</v>
      </c>
      <c r="V35" s="491" t="e">
        <f ca="1">+IF(AND(ISNUMBER(OFFSET('Sanitation Data'!$D$4,0,10*ROW('Sanitation Data'!D29))),'Data Summary'!CK35="Yes"),100-OFFSET('Sanitation Data'!$D$4,0,10*ROW('Sanitation Data'!D29)),NA())</f>
        <v>#N/A</v>
      </c>
      <c r="W35" s="491" t="e">
        <f ca="1">+IF(AND(ISNUMBER(OFFSET('Sanitation Data'!$D$6,0,10*ROW('Sanitation Data'!D29))),'Data Summary'!CL35="Yes"),OFFSET('Sanitation Data'!$D$6,0,10*ROW('Sanitation Data'!D29)),NA())</f>
        <v>#N/A</v>
      </c>
      <c r="X35" s="491" t="e">
        <f ca="1">+IF(AND(ISNUMBER(OFFSET('Sanitation Data'!$D$10,0,10*ROW('Sanitation Data'!D29))),'Data Summary'!CM35="Yes"),OFFSET('Sanitation Data'!$D$10,0,10*ROW('Sanitation Data'!D29)),NA())</f>
        <v>#N/A</v>
      </c>
      <c r="Y35" s="491" t="e">
        <f ca="1">+IF(AND(ISNUMBER(OFFSET('Sanitation Data'!$D$11,0,10*ROW('Sanitation Data'!D29))),'Data Summary'!CN35="Yes"),OFFSET('Sanitation Data'!$D$11,0,10*ROW('Sanitation Data'!D29)),NA())</f>
        <v>#N/A</v>
      </c>
      <c r="Z35" s="491" t="e">
        <f ca="1">+IF(AND(ISNUMBER(OFFSET('Sanitation Data'!$D$12,0,10*ROW('Sanitation Data'!D29))),'Data Summary'!CO35="Yes"),OFFSET('Sanitation Data'!$D$12,0,10*ROW('Sanitation Data'!D29)),NA())</f>
        <v>#N/A</v>
      </c>
      <c r="AA35" s="491" t="e">
        <f ca="1">+IF(AND(ISNUMBER(OFFSET('Sanitation Data'!$E$4,0,10*ROW('Sanitation Data'!E29))),'Data Summary'!CP35="Yes"),100-OFFSET('Sanitation Data'!$E$4,0,10*ROW('Sanitation Data'!E29)),NA())</f>
        <v>#N/A</v>
      </c>
      <c r="AB35" s="491" t="e">
        <f ca="1">+IF(AND(ISNUMBER(OFFSET('Sanitation Data'!$E$6,0,10*ROW('Sanitation Data'!E29))),'Data Summary'!CQ35="Yes"),OFFSET('Sanitation Data'!$E$6,0,10*ROW('Sanitation Data'!E29)),NA())</f>
        <v>#N/A</v>
      </c>
      <c r="AC35" s="491" t="e">
        <f ca="1">+IF(AND(ISNUMBER(OFFSET('Sanitation Data'!$E$10,0,10*ROW('Sanitation Data'!E29))),'Data Summary'!CR35="Yes"),OFFSET('Sanitation Data'!$E$10,0,10*ROW('Sanitation Data'!E29)),NA())</f>
        <v>#N/A</v>
      </c>
      <c r="AD35" s="491" t="e">
        <f ca="1">+IF(AND(ISNUMBER(OFFSET('Sanitation Data'!$E$11,0,10*ROW('Sanitation Data'!E29))),'Data Summary'!CS35="Yes"),OFFSET('Sanitation Data'!$E$11,0,10*ROW('Sanitation Data'!E29)),NA())</f>
        <v>#N/A</v>
      </c>
      <c r="AE35" s="491" t="e">
        <f ca="1">+IF(AND(ISNUMBER(OFFSET('Sanitation Data'!$E$12,0,10*ROW('Sanitation Data'!E29))),'Data Summary'!CT35="Yes"),OFFSET('Sanitation Data'!$E$12,0,10*ROW('Sanitation Data'!E29)),NA())</f>
        <v>#N/A</v>
      </c>
      <c r="AF35" s="491" t="e">
        <f ca="1">+IF(AND(ISNUMBER(OFFSET('Sanitation Data'!$F$4,0,10*ROW('Sanitation Data'!F29))),'Data Summary'!CU35="Yes"),100-OFFSET('Sanitation Data'!$F$4,0,10*ROW('Sanitation Data'!F29)),NA())</f>
        <v>#N/A</v>
      </c>
      <c r="AG35" s="491" t="e">
        <f ca="1">+IF(AND(ISNUMBER(OFFSET('Sanitation Data'!$F$6,0,10*ROW('Sanitation Data'!F29))),'Data Summary'!CV35="Yes"),OFFSET('Sanitation Data'!$F$6,0,10*ROW('Sanitation Data'!F29)),NA())</f>
        <v>#N/A</v>
      </c>
      <c r="AH35" s="491" t="e">
        <f ca="1">+IF(AND(ISNUMBER(OFFSET('Sanitation Data'!$F$10,0,10*ROW('Sanitation Data'!F29))),'Data Summary'!CW35="Yes"),OFFSET('Sanitation Data'!$F$10,0,10*ROW('Sanitation Data'!F29)),NA())</f>
        <v>#N/A</v>
      </c>
      <c r="AI35" s="491" t="e">
        <f ca="1">+IF(AND(ISNUMBER(OFFSET('Sanitation Data'!$F$11,0,10*ROW('Sanitation Data'!F29))),'Data Summary'!CX35="Yes"),OFFSET('Sanitation Data'!$F$11,0,10*ROW('Sanitation Data'!F29)),NA())</f>
        <v>#N/A</v>
      </c>
      <c r="AJ35" s="491" t="e">
        <f ca="1">+IF(AND(ISNUMBER(OFFSET('Sanitation Data'!$F$12,0,10*ROW('Sanitation Data'!F29))),'Data Summary'!CY35="Yes"),OFFSET('Sanitation Data'!$F$12,0,10*ROW('Sanitation Data'!F29)),NA())</f>
        <v>#N/A</v>
      </c>
      <c r="AK35" s="491" t="e">
        <f ca="1">+IF(AND(ISNUMBER(OFFSET('Sanitation Data'!$G$4,0,10*ROW('Sanitation Data'!G29))),'Data Summary'!CZ35="Yes"),100-OFFSET('Sanitation Data'!$G$4,0,10*ROW('Sanitation Data'!G29)),NA())</f>
        <v>#N/A</v>
      </c>
      <c r="AL35" s="491" t="e">
        <f ca="1">+IF(AND(ISNUMBER(OFFSET('Sanitation Data'!$G$6,0,10*ROW('Sanitation Data'!G29))),'Data Summary'!DA35="Yes"),OFFSET('Sanitation Data'!$G$6,0,10*ROW('Sanitation Data'!G29)),NA())</f>
        <v>#N/A</v>
      </c>
      <c r="AM35" s="491" t="e">
        <f ca="1">+IF(AND(ISNUMBER(OFFSET('Sanitation Data'!$G$10,0,10*ROW('Sanitation Data'!G29))),'Data Summary'!DB35="Yes"),OFFSET('Sanitation Data'!$G$10,0,10*ROW('Sanitation Data'!G29)),NA())</f>
        <v>#N/A</v>
      </c>
      <c r="AN35" s="491" t="e">
        <f ca="1">+IF(AND(ISNUMBER(OFFSET('Sanitation Data'!$G$11,0,10*ROW('Sanitation Data'!G29))),'Data Summary'!DC35="Yes"),OFFSET('Sanitation Data'!$G$11,0,10*ROW('Sanitation Data'!G29)),NA())</f>
        <v>#N/A</v>
      </c>
      <c r="AO35" s="491" t="e">
        <f ca="1">+IF(AND(ISNUMBER(OFFSET('Sanitation Data'!$G$12,0,10*ROW('Sanitation Data'!G29))),'Data Summary'!DD35="Yes"),OFFSET('Sanitation Data'!$G$12,0,10*ROW('Sanitation Data'!G29)),NA())</f>
        <v>#N/A</v>
      </c>
      <c r="AP35" s="491" t="e">
        <f ca="1">+IF(AND(ISNUMBER(OFFSET('Sanitation Data'!$H$4,0,10*ROW('Sanitation Data'!H29))),'Data Summary'!DE35="Yes"),100-OFFSET('Sanitation Data'!$H$4,0,10*ROW('Sanitation Data'!H29)),NA())</f>
        <v>#N/A</v>
      </c>
      <c r="AQ35" s="491" t="e">
        <f ca="1">+IF(AND(ISNUMBER(OFFSET('Sanitation Data'!$H$6,0,10*ROW('Sanitation Data'!H29))),'Data Summary'!DF35="Yes"),OFFSET('Sanitation Data'!$H$6,0,10*ROW('Sanitation Data'!H29)),NA())</f>
        <v>#N/A</v>
      </c>
      <c r="AR35" s="491" t="e">
        <f ca="1">+IF(AND(ISNUMBER(OFFSET('Sanitation Data'!$H$10,0,10*ROW('Sanitation Data'!H29))),'Data Summary'!DG35="Yes"),OFFSET('Sanitation Data'!$H$10,0,10*ROW('Sanitation Data'!H29)),NA())</f>
        <v>#N/A</v>
      </c>
      <c r="AS35" s="491" t="e">
        <f ca="1">+IF(AND(ISNUMBER(OFFSET('Sanitation Data'!$H$11,0,10*ROW('Sanitation Data'!H29))),'Data Summary'!DH35="Yes"),OFFSET('Sanitation Data'!$H$11,0,10*ROW('Sanitation Data'!H29)),NA())</f>
        <v>#N/A</v>
      </c>
      <c r="AT35" s="491" t="e">
        <f ca="1">+IF(AND(ISNUMBER(OFFSET('Sanitation Data'!$H$12,0,10*ROW('Sanitation Data'!H29))),'Data Summary'!DI35="Yes"),OFFSET('Sanitation Data'!$H$12,0,10*ROW('Sanitation Data'!H29)),NA())</f>
        <v>#N/A</v>
      </c>
      <c r="AU35" s="491" t="e">
        <f ca="1">+IF(AND(ISNUMBER(OFFSET('Sanitation Data'!$I$4,0,10*ROW('Sanitation Data'!I29))),'Data Summary'!DJ35="Yes"),100-OFFSET('Sanitation Data'!$I$4,0,10*ROW('Sanitation Data'!I29)),NA())</f>
        <v>#N/A</v>
      </c>
      <c r="AV35" s="491" t="e">
        <f ca="1">+IF(AND(ISNUMBER(OFFSET('Sanitation Data'!$I$6,0,10*ROW('Sanitation Data'!I29))),'Data Summary'!DK35="Yes"),OFFSET('Sanitation Data'!$I$6,0,10*ROW('Sanitation Data'!I29)),NA())</f>
        <v>#N/A</v>
      </c>
      <c r="AW35" s="491" t="e">
        <f ca="1">+IF(AND(ISNUMBER(OFFSET('Sanitation Data'!$I$10,0,10*ROW('Sanitation Data'!I29))),'Data Summary'!DL35="Yes"),OFFSET('Sanitation Data'!$I$10,0,10*ROW('Sanitation Data'!I29)),NA())</f>
        <v>#N/A</v>
      </c>
      <c r="AX35" s="491" t="e">
        <f ca="1">+IF(AND(ISNUMBER(OFFSET('Sanitation Data'!$I$11,0,10*ROW('Sanitation Data'!I29))),'Data Summary'!DM35="Yes"),OFFSET('Sanitation Data'!$I$11,0,10*ROW('Sanitation Data'!I29)),NA())</f>
        <v>#N/A</v>
      </c>
      <c r="AY35" s="491" t="e">
        <f ca="1">+IF(AND(ISNUMBER(OFFSET('Sanitation Data'!$I$12,0,10*ROW('Sanitation Data'!I29))),'Data Summary'!DN35="Yes"),OFFSET('Sanitation Data'!$I$12,0,10*ROW('Sanitation Data'!I29)),NA())</f>
        <v>#N/A</v>
      </c>
      <c r="AZ35" s="492" t="e">
        <f ca="1">+IF(AND(ISNUMBER(OFFSET('Hygiene Data'!$D$5,0,10*ROW('Hygiene Data'!D29))),'Data Summary'!DO35="Yes"),OFFSET('Hygiene Data'!$D$5,0,10*ROW('Hygiene Data'!D29)),NA())</f>
        <v>#N/A</v>
      </c>
      <c r="BA35" s="492" t="e">
        <f ca="1">+IF(AND(ISNUMBER(OFFSET('Hygiene Data'!$D$7,0,10*ROW('Hygiene Data'!D29))),'Data Summary'!DP35="Yes"),OFFSET('Hygiene Data'!$D$7,0,10*ROW('Hygiene Data'!D29)),NA())</f>
        <v>#N/A</v>
      </c>
      <c r="BB35" s="492" t="e">
        <f ca="1">+IF(AND(ISNUMBER(OFFSET('Hygiene Data'!$D$9,0,10*ROW('Hygiene Data'!D29))),'Data Summary'!DQ35="Yes"),OFFSET('Hygiene Data'!$D$9,0,10*ROW('Hygiene Data'!D29)),NA())</f>
        <v>#N/A</v>
      </c>
      <c r="BC35" s="492" t="e">
        <f ca="1">+IF(AND(ISNUMBER(OFFSET('Hygiene Data'!$E$5,0,10*ROW('Hygiene Data'!E29))),'Data Summary'!DR35="Yes"),OFFSET('Hygiene Data'!$E$5,0,10*ROW('Hygiene Data'!E29)),NA())</f>
        <v>#N/A</v>
      </c>
      <c r="BD35" s="492" t="e">
        <f ca="1">+IF(AND(ISNUMBER(OFFSET('Hygiene Data'!$E$7,0,10*ROW('Hygiene Data'!E29))),'Data Summary'!DS35="Yes"),OFFSET('Hygiene Data'!$E$7,0,10*ROW('Hygiene Data'!E29)),NA())</f>
        <v>#N/A</v>
      </c>
      <c r="BE35" s="492" t="e">
        <f ca="1">+IF(AND(ISNUMBER(OFFSET('Hygiene Data'!$E$9,0,10*ROW('Hygiene Data'!E29))),'Data Summary'!DT35="Yes"),OFFSET('Hygiene Data'!$E$9,0,10*ROW('Hygiene Data'!E29)),NA())</f>
        <v>#N/A</v>
      </c>
      <c r="BF35" s="492" t="e">
        <f ca="1">+IF(AND(ISNUMBER(OFFSET('Hygiene Data'!$F$5,0,10*ROW('Hygiene Data'!F29))),'Data Summary'!DU35="Yes"),OFFSET('Hygiene Data'!$F$5,0,10*ROW('Hygiene Data'!F29)),NA())</f>
        <v>#N/A</v>
      </c>
      <c r="BG35" s="492" t="e">
        <f ca="1">+IF(AND(ISNUMBER(OFFSET('Hygiene Data'!$F$7,0,10*ROW('Hygiene Data'!F29))),'Data Summary'!DV35="Yes"),OFFSET('Hygiene Data'!$F$7,0,10*ROW('Hygiene Data'!F29)),NA())</f>
        <v>#N/A</v>
      </c>
      <c r="BH35" s="492" t="e">
        <f ca="1">+IF(AND(ISNUMBER(OFFSET('Hygiene Data'!$F$9,0,10*ROW('Hygiene Data'!F29))),'Data Summary'!DW35="Yes"),OFFSET('Hygiene Data'!$F$9,0,10*ROW('Hygiene Data'!F29)),NA())</f>
        <v>#N/A</v>
      </c>
      <c r="BI35" s="492" t="e">
        <f ca="1">+IF(AND(ISNUMBER(OFFSET('Hygiene Data'!$G$5,0,10*ROW('Hygiene Data'!G29))),'Data Summary'!DX35="Yes"),OFFSET('Hygiene Data'!$G$5,0,10*ROW('Hygiene Data'!G29)),NA())</f>
        <v>#N/A</v>
      </c>
      <c r="BJ35" s="492" t="e">
        <f ca="1">+IF(AND(ISNUMBER(OFFSET('Hygiene Data'!$G$7,0,10*ROW('Hygiene Data'!G29))),'Data Summary'!DY35="Yes"),OFFSET('Hygiene Data'!$G$7,0,10*ROW('Hygiene Data'!G29)),NA())</f>
        <v>#N/A</v>
      </c>
      <c r="BK35" s="492" t="e">
        <f ca="1">+IF(AND(ISNUMBER(OFFSET('Hygiene Data'!$G$9,0,10*ROW('Hygiene Data'!G29))),'Data Summary'!DZ35="Yes"),OFFSET('Hygiene Data'!$G$9,0,10*ROW('Hygiene Data'!G29)),NA())</f>
        <v>#N/A</v>
      </c>
      <c r="BL35" s="492" t="e">
        <f ca="1">+IF(AND(ISNUMBER(OFFSET('Hygiene Data'!$H$5,0,10*ROW('Hygiene Data'!H29))),'Data Summary'!EA35="Yes"),OFFSET('Hygiene Data'!$H$5,0,10*ROW('Hygiene Data'!H29)),NA())</f>
        <v>#N/A</v>
      </c>
      <c r="BM35" s="492" t="e">
        <f ca="1">+IF(AND(ISNUMBER(OFFSET('Hygiene Data'!$H$7,0,10*ROW('Hygiene Data'!H29))),'Data Summary'!EB35="Yes"),OFFSET('Hygiene Data'!$H$7,0,10*ROW('Hygiene Data'!H29)),NA())</f>
        <v>#N/A</v>
      </c>
      <c r="BN35" s="492" t="e">
        <f ca="1">+IF(AND(ISNUMBER(OFFSET('Hygiene Data'!$H$9,0,10*ROW('Hygiene Data'!H29))),'Data Summary'!EC35="Yes"),OFFSET('Hygiene Data'!$H$9,0,10*ROW('Hygiene Data'!H29)),NA())</f>
        <v>#N/A</v>
      </c>
      <c r="BO35" s="492" t="e">
        <f ca="1">+IF(AND(ISNUMBER(OFFSET('Hygiene Data'!$I$5,0,10*ROW('Hygiene Data'!I29))),'Data Summary'!ED35="Yes"),OFFSET('Hygiene Data'!$I$5,0,10*ROW('Hygiene Data'!I29)),NA())</f>
        <v>#N/A</v>
      </c>
      <c r="BP35" s="492" t="e">
        <f ca="1">+IF(AND(ISNUMBER(OFFSET('Hygiene Data'!$I$7,0,10*ROW('Hygiene Data'!I29))),'Data Summary'!EE35="Yes"),OFFSET('Hygiene Data'!$I$7,0,10*ROW('Hygiene Data'!I29)),NA())</f>
        <v>#N/A</v>
      </c>
      <c r="BQ35" s="492" t="e">
        <f ca="1">+IF(AND(ISNUMBER(OFFSET('Hygiene Data'!$I$9,0,10*ROW('Hygiene Data'!I29))),'Data Summary'!EF35="Yes"),OFFSET('Hygiene Data'!$I$9,0,10*ROW('Hygiene Data'!I29)),NA())</f>
        <v>#N/A</v>
      </c>
    </row>
    <row r="36" spans="1:69" x14ac:dyDescent="0.25">
      <c r="A36" s="488" t="e">
        <f ca="1">+RIGHT('Data Summary'!A36,LEN('Data Summary'!A36)-9)</f>
        <v>#VALUE!</v>
      </c>
      <c r="B36" s="462" t="str">
        <f ca="1">+IF(ISTEXT('Data Summary'!B36),'Data Summary'!B36,"")</f>
        <v/>
      </c>
      <c r="C36" s="489" t="e">
        <f ca="1">+VALUE('Data Summary'!C36)</f>
        <v>#VALUE!</v>
      </c>
      <c r="D36" s="490" t="e">
        <f ca="1">+IF(AND(ISNUMBER(OFFSET('Water Data'!$D$4,0,10*ROW('Water Data'!D30))),'Data Summary'!BS36="Yes"),100-OFFSET('Water Data'!$D$4,0,10*ROW('Water Data'!D30)),NA())</f>
        <v>#N/A</v>
      </c>
      <c r="E36" s="490" t="e">
        <f ca="1">+IF(AND(ISNUMBER(OFFSET('Water Data'!$D$6,0,10*ROW('Water Data'!D30))),'Data Summary'!BT36="Yes"),OFFSET('Water Data'!$D$6,0,10*ROW('Water Data'!D30)),NA())</f>
        <v>#N/A</v>
      </c>
      <c r="F36" s="490" t="e">
        <f ca="1">+IF(AND(ISNUMBER(OFFSET('Water Data'!$D$9,0,10*ROW('Water Data'!D30))),'Data Summary'!BU36="Yes"),OFFSET('Water Data'!$D$9,0,10*ROW('Water Data'!D30)),NA())</f>
        <v>#N/A</v>
      </c>
      <c r="G36" s="490" t="e">
        <f ca="1">+IF(AND(ISNUMBER(OFFSET('Water Data'!$E$4,0,10*ROW('Water Data'!E30))),'Data Summary'!BV36="Yes"),100-OFFSET('Water Data'!$E$4,0,10*ROW('Water Data'!E30)),NA())</f>
        <v>#N/A</v>
      </c>
      <c r="H36" s="490" t="e">
        <f ca="1">+IF(AND(ISNUMBER(OFFSET('Water Data'!$E$6,0,10*ROW('Water Data'!E30))),'Data Summary'!BW36="Yes"),OFFSET('Water Data'!$E$6,0,10*ROW('Water Data'!E30)),NA())</f>
        <v>#N/A</v>
      </c>
      <c r="I36" s="490" t="e">
        <f ca="1">+IF(AND(ISNUMBER(OFFSET('Water Data'!$E$9,0,10*ROW('Water Data'!E30))),'Data Summary'!BX36="Yes"),OFFSET('Water Data'!$E$9,0,10*ROW('Water Data'!E30)),NA())</f>
        <v>#N/A</v>
      </c>
      <c r="J36" s="490" t="e">
        <f ca="1">+IF(AND(ISNUMBER(OFFSET('Water Data'!$F$4,0,10*ROW('Water Data'!F30))),'Data Summary'!BY36="Yes"),100-OFFSET('Water Data'!$F$4,0,10*ROW('Water Data'!F30)),NA())</f>
        <v>#N/A</v>
      </c>
      <c r="K36" s="490" t="e">
        <f ca="1">+IF(AND(ISNUMBER(OFFSET('Water Data'!$F$6,0,10*ROW('Water Data'!F30))),'Data Summary'!BZ36="Yes"),OFFSET('Water Data'!$F$6,0,10*ROW('Water Data'!F30)),NA())</f>
        <v>#N/A</v>
      </c>
      <c r="L36" s="490" t="e">
        <f ca="1">+IF(AND(ISNUMBER(OFFSET('Water Data'!$F$9,0,10*ROW('Water Data'!F30))),'Data Summary'!CA36="Yes"),OFFSET('Water Data'!$F$9,0,10*ROW('Water Data'!F30)),NA())</f>
        <v>#N/A</v>
      </c>
      <c r="M36" s="490" t="e">
        <f ca="1">+IF(AND(ISNUMBER(OFFSET('Water Data'!$G$4,0,10*ROW('Water Data'!G30))),'Data Summary'!CB36="Yes"),100-OFFSET('Water Data'!$G$4,0,10*ROW('Water Data'!G30)),NA())</f>
        <v>#N/A</v>
      </c>
      <c r="N36" s="490" t="e">
        <f ca="1">+IF(AND(ISNUMBER(OFFSET('Water Data'!$G$6,0,10*ROW('Water Data'!G30))),'Data Summary'!CC36="Yes"),OFFSET('Water Data'!$G$6,0,10*ROW('Water Data'!G30)),NA())</f>
        <v>#N/A</v>
      </c>
      <c r="O36" s="490" t="e">
        <f ca="1">+IF(AND(ISNUMBER(OFFSET('Water Data'!$G$9,0,10*ROW('Water Data'!G30))),'Data Summary'!CD36="Yes"),OFFSET('Water Data'!$G$9,0,10*ROW('Water Data'!G30)),NA())</f>
        <v>#N/A</v>
      </c>
      <c r="P36" s="490" t="e">
        <f ca="1">+IF(AND(ISNUMBER(OFFSET('Water Data'!$H$4,0,10*ROW('Water Data'!H30))),'Data Summary'!CE36="Yes"),100-OFFSET('Water Data'!$H$4,0,10*ROW('Water Data'!H30)),NA())</f>
        <v>#N/A</v>
      </c>
      <c r="Q36" s="490" t="e">
        <f ca="1">+IF(AND(ISNUMBER(OFFSET('Water Data'!$H$6,0,10*ROW('Water Data'!H30))),'Data Summary'!CF36="Yes"),OFFSET('Water Data'!$H$6,0,10*ROW('Water Data'!H30)),NA())</f>
        <v>#N/A</v>
      </c>
      <c r="R36" s="490" t="e">
        <f ca="1">+IF(AND(ISNUMBER(OFFSET('Water Data'!$H$9,0,10*ROW('Water Data'!H30))),'Data Summary'!CG36="Yes"),OFFSET('Water Data'!$H$9,0,10*ROW('Water Data'!H30)),NA())</f>
        <v>#N/A</v>
      </c>
      <c r="S36" s="490" t="e">
        <f ca="1">+IF(AND(ISNUMBER(OFFSET('Water Data'!$I$4,0,10*ROW('Water Data'!I30))),'Data Summary'!CH36="Yes"),100-OFFSET('Water Data'!$I$4,0,10*ROW('Water Data'!I30)),NA())</f>
        <v>#N/A</v>
      </c>
      <c r="T36" s="490" t="e">
        <f ca="1">+IF(AND(ISNUMBER(OFFSET('Water Data'!$I$6,0,10*ROW('Water Data'!I30))),'Data Summary'!CI36="Yes"),OFFSET('Water Data'!$I$6,0,10*ROW('Water Data'!I30)),NA())</f>
        <v>#N/A</v>
      </c>
      <c r="U36" s="490" t="e">
        <f ca="1">+IF(AND(ISNUMBER(OFFSET('Water Data'!$I$9,0,10*ROW('Water Data'!I30))),'Data Summary'!CJ36="Yes"),OFFSET('Water Data'!$I$9,0,10*ROW('Water Data'!I30)),NA())</f>
        <v>#N/A</v>
      </c>
      <c r="V36" s="491" t="e">
        <f ca="1">+IF(AND(ISNUMBER(OFFSET('Sanitation Data'!$D$4,0,10*ROW('Sanitation Data'!D30))),'Data Summary'!CK36="Yes"),100-OFFSET('Sanitation Data'!$D$4,0,10*ROW('Sanitation Data'!D30)),NA())</f>
        <v>#N/A</v>
      </c>
      <c r="W36" s="491" t="e">
        <f ca="1">+IF(AND(ISNUMBER(OFFSET('Sanitation Data'!$D$6,0,10*ROW('Sanitation Data'!D30))),'Data Summary'!CL36="Yes"),OFFSET('Sanitation Data'!$D$6,0,10*ROW('Sanitation Data'!D30)),NA())</f>
        <v>#N/A</v>
      </c>
      <c r="X36" s="491" t="e">
        <f ca="1">+IF(AND(ISNUMBER(OFFSET('Sanitation Data'!$D$10,0,10*ROW('Sanitation Data'!D30))),'Data Summary'!CM36="Yes"),OFFSET('Sanitation Data'!$D$10,0,10*ROW('Sanitation Data'!D30)),NA())</f>
        <v>#N/A</v>
      </c>
      <c r="Y36" s="491" t="e">
        <f ca="1">+IF(AND(ISNUMBER(OFFSET('Sanitation Data'!$D$11,0,10*ROW('Sanitation Data'!D30))),'Data Summary'!CN36="Yes"),OFFSET('Sanitation Data'!$D$11,0,10*ROW('Sanitation Data'!D30)),NA())</f>
        <v>#N/A</v>
      </c>
      <c r="Z36" s="491" t="e">
        <f ca="1">+IF(AND(ISNUMBER(OFFSET('Sanitation Data'!$D$12,0,10*ROW('Sanitation Data'!D30))),'Data Summary'!CO36="Yes"),OFFSET('Sanitation Data'!$D$12,0,10*ROW('Sanitation Data'!D30)),NA())</f>
        <v>#N/A</v>
      </c>
      <c r="AA36" s="491" t="e">
        <f ca="1">+IF(AND(ISNUMBER(OFFSET('Sanitation Data'!$E$4,0,10*ROW('Sanitation Data'!E30))),'Data Summary'!CP36="Yes"),100-OFFSET('Sanitation Data'!$E$4,0,10*ROW('Sanitation Data'!E30)),NA())</f>
        <v>#N/A</v>
      </c>
      <c r="AB36" s="491" t="e">
        <f ca="1">+IF(AND(ISNUMBER(OFFSET('Sanitation Data'!$E$6,0,10*ROW('Sanitation Data'!E30))),'Data Summary'!CQ36="Yes"),OFFSET('Sanitation Data'!$E$6,0,10*ROW('Sanitation Data'!E30)),NA())</f>
        <v>#N/A</v>
      </c>
      <c r="AC36" s="491" t="e">
        <f ca="1">+IF(AND(ISNUMBER(OFFSET('Sanitation Data'!$E$10,0,10*ROW('Sanitation Data'!E30))),'Data Summary'!CR36="Yes"),OFFSET('Sanitation Data'!$E$10,0,10*ROW('Sanitation Data'!E30)),NA())</f>
        <v>#N/A</v>
      </c>
      <c r="AD36" s="491" t="e">
        <f ca="1">+IF(AND(ISNUMBER(OFFSET('Sanitation Data'!$E$11,0,10*ROW('Sanitation Data'!E30))),'Data Summary'!CS36="Yes"),OFFSET('Sanitation Data'!$E$11,0,10*ROW('Sanitation Data'!E30)),NA())</f>
        <v>#N/A</v>
      </c>
      <c r="AE36" s="491" t="e">
        <f ca="1">+IF(AND(ISNUMBER(OFFSET('Sanitation Data'!$E$12,0,10*ROW('Sanitation Data'!E30))),'Data Summary'!CT36="Yes"),OFFSET('Sanitation Data'!$E$12,0,10*ROW('Sanitation Data'!E30)),NA())</f>
        <v>#N/A</v>
      </c>
      <c r="AF36" s="491" t="e">
        <f ca="1">+IF(AND(ISNUMBER(OFFSET('Sanitation Data'!$F$4,0,10*ROW('Sanitation Data'!F30))),'Data Summary'!CU36="Yes"),100-OFFSET('Sanitation Data'!$F$4,0,10*ROW('Sanitation Data'!F30)),NA())</f>
        <v>#N/A</v>
      </c>
      <c r="AG36" s="491" t="e">
        <f ca="1">+IF(AND(ISNUMBER(OFFSET('Sanitation Data'!$F$6,0,10*ROW('Sanitation Data'!F30))),'Data Summary'!CV36="Yes"),OFFSET('Sanitation Data'!$F$6,0,10*ROW('Sanitation Data'!F30)),NA())</f>
        <v>#N/A</v>
      </c>
      <c r="AH36" s="491" t="e">
        <f ca="1">+IF(AND(ISNUMBER(OFFSET('Sanitation Data'!$F$10,0,10*ROW('Sanitation Data'!F30))),'Data Summary'!CW36="Yes"),OFFSET('Sanitation Data'!$F$10,0,10*ROW('Sanitation Data'!F30)),NA())</f>
        <v>#N/A</v>
      </c>
      <c r="AI36" s="491" t="e">
        <f ca="1">+IF(AND(ISNUMBER(OFFSET('Sanitation Data'!$F$11,0,10*ROW('Sanitation Data'!F30))),'Data Summary'!CX36="Yes"),OFFSET('Sanitation Data'!$F$11,0,10*ROW('Sanitation Data'!F30)),NA())</f>
        <v>#N/A</v>
      </c>
      <c r="AJ36" s="491" t="e">
        <f ca="1">+IF(AND(ISNUMBER(OFFSET('Sanitation Data'!$F$12,0,10*ROW('Sanitation Data'!F30))),'Data Summary'!CY36="Yes"),OFFSET('Sanitation Data'!$F$12,0,10*ROW('Sanitation Data'!F30)),NA())</f>
        <v>#N/A</v>
      </c>
      <c r="AK36" s="491" t="e">
        <f ca="1">+IF(AND(ISNUMBER(OFFSET('Sanitation Data'!$G$4,0,10*ROW('Sanitation Data'!G30))),'Data Summary'!CZ36="Yes"),100-OFFSET('Sanitation Data'!$G$4,0,10*ROW('Sanitation Data'!G30)),NA())</f>
        <v>#N/A</v>
      </c>
      <c r="AL36" s="491" t="e">
        <f ca="1">+IF(AND(ISNUMBER(OFFSET('Sanitation Data'!$G$6,0,10*ROW('Sanitation Data'!G30))),'Data Summary'!DA36="Yes"),OFFSET('Sanitation Data'!$G$6,0,10*ROW('Sanitation Data'!G30)),NA())</f>
        <v>#N/A</v>
      </c>
      <c r="AM36" s="491" t="e">
        <f ca="1">+IF(AND(ISNUMBER(OFFSET('Sanitation Data'!$G$10,0,10*ROW('Sanitation Data'!G30))),'Data Summary'!DB36="Yes"),OFFSET('Sanitation Data'!$G$10,0,10*ROW('Sanitation Data'!G30)),NA())</f>
        <v>#N/A</v>
      </c>
      <c r="AN36" s="491" t="e">
        <f ca="1">+IF(AND(ISNUMBER(OFFSET('Sanitation Data'!$G$11,0,10*ROW('Sanitation Data'!G30))),'Data Summary'!DC36="Yes"),OFFSET('Sanitation Data'!$G$11,0,10*ROW('Sanitation Data'!G30)),NA())</f>
        <v>#N/A</v>
      </c>
      <c r="AO36" s="491" t="e">
        <f ca="1">+IF(AND(ISNUMBER(OFFSET('Sanitation Data'!$G$12,0,10*ROW('Sanitation Data'!G30))),'Data Summary'!DD36="Yes"),OFFSET('Sanitation Data'!$G$12,0,10*ROW('Sanitation Data'!G30)),NA())</f>
        <v>#N/A</v>
      </c>
      <c r="AP36" s="491" t="e">
        <f ca="1">+IF(AND(ISNUMBER(OFFSET('Sanitation Data'!$H$4,0,10*ROW('Sanitation Data'!H30))),'Data Summary'!DE36="Yes"),100-OFFSET('Sanitation Data'!$H$4,0,10*ROW('Sanitation Data'!H30)),NA())</f>
        <v>#N/A</v>
      </c>
      <c r="AQ36" s="491" t="e">
        <f ca="1">+IF(AND(ISNUMBER(OFFSET('Sanitation Data'!$H$6,0,10*ROW('Sanitation Data'!H30))),'Data Summary'!DF36="Yes"),OFFSET('Sanitation Data'!$H$6,0,10*ROW('Sanitation Data'!H30)),NA())</f>
        <v>#N/A</v>
      </c>
      <c r="AR36" s="491" t="e">
        <f ca="1">+IF(AND(ISNUMBER(OFFSET('Sanitation Data'!$H$10,0,10*ROW('Sanitation Data'!H30))),'Data Summary'!DG36="Yes"),OFFSET('Sanitation Data'!$H$10,0,10*ROW('Sanitation Data'!H30)),NA())</f>
        <v>#N/A</v>
      </c>
      <c r="AS36" s="491" t="e">
        <f ca="1">+IF(AND(ISNUMBER(OFFSET('Sanitation Data'!$H$11,0,10*ROW('Sanitation Data'!H30))),'Data Summary'!DH36="Yes"),OFFSET('Sanitation Data'!$H$11,0,10*ROW('Sanitation Data'!H30)),NA())</f>
        <v>#N/A</v>
      </c>
      <c r="AT36" s="491" t="e">
        <f ca="1">+IF(AND(ISNUMBER(OFFSET('Sanitation Data'!$H$12,0,10*ROW('Sanitation Data'!H30))),'Data Summary'!DI36="Yes"),OFFSET('Sanitation Data'!$H$12,0,10*ROW('Sanitation Data'!H30)),NA())</f>
        <v>#N/A</v>
      </c>
      <c r="AU36" s="491" t="e">
        <f ca="1">+IF(AND(ISNUMBER(OFFSET('Sanitation Data'!$I$4,0,10*ROW('Sanitation Data'!I30))),'Data Summary'!DJ36="Yes"),100-OFFSET('Sanitation Data'!$I$4,0,10*ROW('Sanitation Data'!I30)),NA())</f>
        <v>#N/A</v>
      </c>
      <c r="AV36" s="491" t="e">
        <f ca="1">+IF(AND(ISNUMBER(OFFSET('Sanitation Data'!$I$6,0,10*ROW('Sanitation Data'!I30))),'Data Summary'!DK36="Yes"),OFFSET('Sanitation Data'!$I$6,0,10*ROW('Sanitation Data'!I30)),NA())</f>
        <v>#N/A</v>
      </c>
      <c r="AW36" s="491" t="e">
        <f ca="1">+IF(AND(ISNUMBER(OFFSET('Sanitation Data'!$I$10,0,10*ROW('Sanitation Data'!I30))),'Data Summary'!DL36="Yes"),OFFSET('Sanitation Data'!$I$10,0,10*ROW('Sanitation Data'!I30)),NA())</f>
        <v>#N/A</v>
      </c>
      <c r="AX36" s="491" t="e">
        <f ca="1">+IF(AND(ISNUMBER(OFFSET('Sanitation Data'!$I$11,0,10*ROW('Sanitation Data'!I30))),'Data Summary'!DM36="Yes"),OFFSET('Sanitation Data'!$I$11,0,10*ROW('Sanitation Data'!I30)),NA())</f>
        <v>#N/A</v>
      </c>
      <c r="AY36" s="491" t="e">
        <f ca="1">+IF(AND(ISNUMBER(OFFSET('Sanitation Data'!$I$12,0,10*ROW('Sanitation Data'!I30))),'Data Summary'!DN36="Yes"),OFFSET('Sanitation Data'!$I$12,0,10*ROW('Sanitation Data'!I30)),NA())</f>
        <v>#N/A</v>
      </c>
      <c r="AZ36" s="492" t="e">
        <f ca="1">+IF(AND(ISNUMBER(OFFSET('Hygiene Data'!$D$5,0,10*ROW('Hygiene Data'!D30))),'Data Summary'!DO36="Yes"),OFFSET('Hygiene Data'!$D$5,0,10*ROW('Hygiene Data'!D30)),NA())</f>
        <v>#N/A</v>
      </c>
      <c r="BA36" s="492" t="e">
        <f ca="1">+IF(AND(ISNUMBER(OFFSET('Hygiene Data'!$D$7,0,10*ROW('Hygiene Data'!D30))),'Data Summary'!DP36="Yes"),OFFSET('Hygiene Data'!$D$7,0,10*ROW('Hygiene Data'!D30)),NA())</f>
        <v>#N/A</v>
      </c>
      <c r="BB36" s="492" t="e">
        <f ca="1">+IF(AND(ISNUMBER(OFFSET('Hygiene Data'!$D$9,0,10*ROW('Hygiene Data'!D30))),'Data Summary'!DQ36="Yes"),OFFSET('Hygiene Data'!$D$9,0,10*ROW('Hygiene Data'!D30)),NA())</f>
        <v>#N/A</v>
      </c>
      <c r="BC36" s="492" t="e">
        <f ca="1">+IF(AND(ISNUMBER(OFFSET('Hygiene Data'!$E$5,0,10*ROW('Hygiene Data'!E30))),'Data Summary'!DR36="Yes"),OFFSET('Hygiene Data'!$E$5,0,10*ROW('Hygiene Data'!E30)),NA())</f>
        <v>#N/A</v>
      </c>
      <c r="BD36" s="492" t="e">
        <f ca="1">+IF(AND(ISNUMBER(OFFSET('Hygiene Data'!$E$7,0,10*ROW('Hygiene Data'!E30))),'Data Summary'!DS36="Yes"),OFFSET('Hygiene Data'!$E$7,0,10*ROW('Hygiene Data'!E30)),NA())</f>
        <v>#N/A</v>
      </c>
      <c r="BE36" s="492" t="e">
        <f ca="1">+IF(AND(ISNUMBER(OFFSET('Hygiene Data'!$E$9,0,10*ROW('Hygiene Data'!E30))),'Data Summary'!DT36="Yes"),OFFSET('Hygiene Data'!$E$9,0,10*ROW('Hygiene Data'!E30)),NA())</f>
        <v>#N/A</v>
      </c>
      <c r="BF36" s="492" t="e">
        <f ca="1">+IF(AND(ISNUMBER(OFFSET('Hygiene Data'!$F$5,0,10*ROW('Hygiene Data'!F30))),'Data Summary'!DU36="Yes"),OFFSET('Hygiene Data'!$F$5,0,10*ROW('Hygiene Data'!F30)),NA())</f>
        <v>#N/A</v>
      </c>
      <c r="BG36" s="492" t="e">
        <f ca="1">+IF(AND(ISNUMBER(OFFSET('Hygiene Data'!$F$7,0,10*ROW('Hygiene Data'!F30))),'Data Summary'!DV36="Yes"),OFFSET('Hygiene Data'!$F$7,0,10*ROW('Hygiene Data'!F30)),NA())</f>
        <v>#N/A</v>
      </c>
      <c r="BH36" s="492" t="e">
        <f ca="1">+IF(AND(ISNUMBER(OFFSET('Hygiene Data'!$F$9,0,10*ROW('Hygiene Data'!F30))),'Data Summary'!DW36="Yes"),OFFSET('Hygiene Data'!$F$9,0,10*ROW('Hygiene Data'!F30)),NA())</f>
        <v>#N/A</v>
      </c>
      <c r="BI36" s="492" t="e">
        <f ca="1">+IF(AND(ISNUMBER(OFFSET('Hygiene Data'!$G$5,0,10*ROW('Hygiene Data'!G30))),'Data Summary'!DX36="Yes"),OFFSET('Hygiene Data'!$G$5,0,10*ROW('Hygiene Data'!G30)),NA())</f>
        <v>#N/A</v>
      </c>
      <c r="BJ36" s="492" t="e">
        <f ca="1">+IF(AND(ISNUMBER(OFFSET('Hygiene Data'!$G$7,0,10*ROW('Hygiene Data'!G30))),'Data Summary'!DY36="Yes"),OFFSET('Hygiene Data'!$G$7,0,10*ROW('Hygiene Data'!G30)),NA())</f>
        <v>#N/A</v>
      </c>
      <c r="BK36" s="492" t="e">
        <f ca="1">+IF(AND(ISNUMBER(OFFSET('Hygiene Data'!$G$9,0,10*ROW('Hygiene Data'!G30))),'Data Summary'!DZ36="Yes"),OFFSET('Hygiene Data'!$G$9,0,10*ROW('Hygiene Data'!G30)),NA())</f>
        <v>#N/A</v>
      </c>
      <c r="BL36" s="492" t="e">
        <f ca="1">+IF(AND(ISNUMBER(OFFSET('Hygiene Data'!$H$5,0,10*ROW('Hygiene Data'!H30))),'Data Summary'!EA36="Yes"),OFFSET('Hygiene Data'!$H$5,0,10*ROW('Hygiene Data'!H30)),NA())</f>
        <v>#N/A</v>
      </c>
      <c r="BM36" s="492" t="e">
        <f ca="1">+IF(AND(ISNUMBER(OFFSET('Hygiene Data'!$H$7,0,10*ROW('Hygiene Data'!H30))),'Data Summary'!EB36="Yes"),OFFSET('Hygiene Data'!$H$7,0,10*ROW('Hygiene Data'!H30)),NA())</f>
        <v>#N/A</v>
      </c>
      <c r="BN36" s="492" t="e">
        <f ca="1">+IF(AND(ISNUMBER(OFFSET('Hygiene Data'!$H$9,0,10*ROW('Hygiene Data'!H30))),'Data Summary'!EC36="Yes"),OFFSET('Hygiene Data'!$H$9,0,10*ROW('Hygiene Data'!H30)),NA())</f>
        <v>#N/A</v>
      </c>
      <c r="BO36" s="492" t="e">
        <f ca="1">+IF(AND(ISNUMBER(OFFSET('Hygiene Data'!$I$5,0,10*ROW('Hygiene Data'!I30))),'Data Summary'!ED36="Yes"),OFFSET('Hygiene Data'!$I$5,0,10*ROW('Hygiene Data'!I30)),NA())</f>
        <v>#N/A</v>
      </c>
      <c r="BP36" s="492" t="e">
        <f ca="1">+IF(AND(ISNUMBER(OFFSET('Hygiene Data'!$I$7,0,10*ROW('Hygiene Data'!I30))),'Data Summary'!EE36="Yes"),OFFSET('Hygiene Data'!$I$7,0,10*ROW('Hygiene Data'!I30)),NA())</f>
        <v>#N/A</v>
      </c>
      <c r="BQ36" s="492" t="e">
        <f ca="1">+IF(AND(ISNUMBER(OFFSET('Hygiene Data'!$I$9,0,10*ROW('Hygiene Data'!I30))),'Data Summary'!EF36="Yes"),OFFSET('Hygiene Data'!$I$9,0,10*ROW('Hygiene Data'!I30)),NA())</f>
        <v>#N/A</v>
      </c>
    </row>
    <row r="37" spans="1:69" x14ac:dyDescent="0.25">
      <c r="A37" s="488" t="e">
        <f ca="1">+RIGHT('Data Summary'!A37,LEN('Data Summary'!A37)-9)</f>
        <v>#VALUE!</v>
      </c>
      <c r="B37" s="462" t="str">
        <f ca="1">+IF(ISTEXT('Data Summary'!B37),'Data Summary'!B37,"")</f>
        <v/>
      </c>
      <c r="C37" s="489" t="e">
        <f ca="1">+VALUE('Data Summary'!C37)</f>
        <v>#VALUE!</v>
      </c>
      <c r="D37" s="490" t="e">
        <f ca="1">+IF(AND(ISNUMBER(OFFSET('Water Data'!$D$4,0,10*ROW('Water Data'!D31))),'Data Summary'!BS37="Yes"),100-OFFSET('Water Data'!$D$4,0,10*ROW('Water Data'!D31)),NA())</f>
        <v>#N/A</v>
      </c>
      <c r="E37" s="490" t="e">
        <f ca="1">+IF(AND(ISNUMBER(OFFSET('Water Data'!$D$6,0,10*ROW('Water Data'!D31))),'Data Summary'!BT37="Yes"),OFFSET('Water Data'!$D$6,0,10*ROW('Water Data'!D31)),NA())</f>
        <v>#N/A</v>
      </c>
      <c r="F37" s="490" t="e">
        <f ca="1">+IF(AND(ISNUMBER(OFFSET('Water Data'!$D$9,0,10*ROW('Water Data'!D31))),'Data Summary'!BU37="Yes"),OFFSET('Water Data'!$D$9,0,10*ROW('Water Data'!D31)),NA())</f>
        <v>#N/A</v>
      </c>
      <c r="G37" s="490" t="e">
        <f ca="1">+IF(AND(ISNUMBER(OFFSET('Water Data'!$E$4,0,10*ROW('Water Data'!E31))),'Data Summary'!BV37="Yes"),100-OFFSET('Water Data'!$E$4,0,10*ROW('Water Data'!E31)),NA())</f>
        <v>#N/A</v>
      </c>
      <c r="H37" s="490" t="e">
        <f ca="1">+IF(AND(ISNUMBER(OFFSET('Water Data'!$E$6,0,10*ROW('Water Data'!E31))),'Data Summary'!BW37="Yes"),OFFSET('Water Data'!$E$6,0,10*ROW('Water Data'!E31)),NA())</f>
        <v>#N/A</v>
      </c>
      <c r="I37" s="490" t="e">
        <f ca="1">+IF(AND(ISNUMBER(OFFSET('Water Data'!$E$9,0,10*ROW('Water Data'!E31))),'Data Summary'!BX37="Yes"),OFFSET('Water Data'!$E$9,0,10*ROW('Water Data'!E31)),NA())</f>
        <v>#N/A</v>
      </c>
      <c r="J37" s="490" t="e">
        <f ca="1">+IF(AND(ISNUMBER(OFFSET('Water Data'!$F$4,0,10*ROW('Water Data'!F31))),'Data Summary'!BY37="Yes"),100-OFFSET('Water Data'!$F$4,0,10*ROW('Water Data'!F31)),NA())</f>
        <v>#N/A</v>
      </c>
      <c r="K37" s="490" t="e">
        <f ca="1">+IF(AND(ISNUMBER(OFFSET('Water Data'!$F$6,0,10*ROW('Water Data'!F31))),'Data Summary'!BZ37="Yes"),OFFSET('Water Data'!$F$6,0,10*ROW('Water Data'!F31)),NA())</f>
        <v>#N/A</v>
      </c>
      <c r="L37" s="490" t="e">
        <f ca="1">+IF(AND(ISNUMBER(OFFSET('Water Data'!$F$9,0,10*ROW('Water Data'!F31))),'Data Summary'!CA37="Yes"),OFFSET('Water Data'!$F$9,0,10*ROW('Water Data'!F31)),NA())</f>
        <v>#N/A</v>
      </c>
      <c r="M37" s="490" t="e">
        <f ca="1">+IF(AND(ISNUMBER(OFFSET('Water Data'!$G$4,0,10*ROW('Water Data'!G31))),'Data Summary'!CB37="Yes"),100-OFFSET('Water Data'!$G$4,0,10*ROW('Water Data'!G31)),NA())</f>
        <v>#N/A</v>
      </c>
      <c r="N37" s="490" t="e">
        <f ca="1">+IF(AND(ISNUMBER(OFFSET('Water Data'!$G$6,0,10*ROW('Water Data'!G31))),'Data Summary'!CC37="Yes"),OFFSET('Water Data'!$G$6,0,10*ROW('Water Data'!G31)),NA())</f>
        <v>#N/A</v>
      </c>
      <c r="O37" s="490" t="e">
        <f ca="1">+IF(AND(ISNUMBER(OFFSET('Water Data'!$G$9,0,10*ROW('Water Data'!G31))),'Data Summary'!CD37="Yes"),OFFSET('Water Data'!$G$9,0,10*ROW('Water Data'!G31)),NA())</f>
        <v>#N/A</v>
      </c>
      <c r="P37" s="490" t="e">
        <f ca="1">+IF(AND(ISNUMBER(OFFSET('Water Data'!$H$4,0,10*ROW('Water Data'!H31))),'Data Summary'!CE37="Yes"),100-OFFSET('Water Data'!$H$4,0,10*ROW('Water Data'!H31)),NA())</f>
        <v>#N/A</v>
      </c>
      <c r="Q37" s="490" t="e">
        <f ca="1">+IF(AND(ISNUMBER(OFFSET('Water Data'!$H$6,0,10*ROW('Water Data'!H31))),'Data Summary'!CF37="Yes"),OFFSET('Water Data'!$H$6,0,10*ROW('Water Data'!H31)),NA())</f>
        <v>#N/A</v>
      </c>
      <c r="R37" s="490" t="e">
        <f ca="1">+IF(AND(ISNUMBER(OFFSET('Water Data'!$H$9,0,10*ROW('Water Data'!H31))),'Data Summary'!CG37="Yes"),OFFSET('Water Data'!$H$9,0,10*ROW('Water Data'!H31)),NA())</f>
        <v>#N/A</v>
      </c>
      <c r="S37" s="490" t="e">
        <f ca="1">+IF(AND(ISNUMBER(OFFSET('Water Data'!$I$4,0,10*ROW('Water Data'!I31))),'Data Summary'!CH37="Yes"),100-OFFSET('Water Data'!$I$4,0,10*ROW('Water Data'!I31)),NA())</f>
        <v>#N/A</v>
      </c>
      <c r="T37" s="490" t="e">
        <f ca="1">+IF(AND(ISNUMBER(OFFSET('Water Data'!$I$6,0,10*ROW('Water Data'!I31))),'Data Summary'!CI37="Yes"),OFFSET('Water Data'!$I$6,0,10*ROW('Water Data'!I31)),NA())</f>
        <v>#N/A</v>
      </c>
      <c r="U37" s="490" t="e">
        <f ca="1">+IF(AND(ISNUMBER(OFFSET('Water Data'!$I$9,0,10*ROW('Water Data'!I31))),'Data Summary'!CJ37="Yes"),OFFSET('Water Data'!$I$9,0,10*ROW('Water Data'!I31)),NA())</f>
        <v>#N/A</v>
      </c>
      <c r="V37" s="491" t="e">
        <f ca="1">+IF(AND(ISNUMBER(OFFSET('Sanitation Data'!$D$4,0,10*ROW('Sanitation Data'!D31))),'Data Summary'!CK37="Yes"),100-OFFSET('Sanitation Data'!$D$4,0,10*ROW('Sanitation Data'!D31)),NA())</f>
        <v>#N/A</v>
      </c>
      <c r="W37" s="491" t="e">
        <f ca="1">+IF(AND(ISNUMBER(OFFSET('Sanitation Data'!$D$6,0,10*ROW('Sanitation Data'!D31))),'Data Summary'!CL37="Yes"),OFFSET('Sanitation Data'!$D$6,0,10*ROW('Sanitation Data'!D31)),NA())</f>
        <v>#N/A</v>
      </c>
      <c r="X37" s="491" t="e">
        <f ca="1">+IF(AND(ISNUMBER(OFFSET('Sanitation Data'!$D$10,0,10*ROW('Sanitation Data'!D31))),'Data Summary'!CM37="Yes"),OFFSET('Sanitation Data'!$D$10,0,10*ROW('Sanitation Data'!D31)),NA())</f>
        <v>#N/A</v>
      </c>
      <c r="Y37" s="491" t="e">
        <f ca="1">+IF(AND(ISNUMBER(OFFSET('Sanitation Data'!$D$11,0,10*ROW('Sanitation Data'!D31))),'Data Summary'!CN37="Yes"),OFFSET('Sanitation Data'!$D$11,0,10*ROW('Sanitation Data'!D31)),NA())</f>
        <v>#N/A</v>
      </c>
      <c r="Z37" s="491" t="e">
        <f ca="1">+IF(AND(ISNUMBER(OFFSET('Sanitation Data'!$D$12,0,10*ROW('Sanitation Data'!D31))),'Data Summary'!CO37="Yes"),OFFSET('Sanitation Data'!$D$12,0,10*ROW('Sanitation Data'!D31)),NA())</f>
        <v>#N/A</v>
      </c>
      <c r="AA37" s="491" t="e">
        <f ca="1">+IF(AND(ISNUMBER(OFFSET('Sanitation Data'!$E$4,0,10*ROW('Sanitation Data'!E31))),'Data Summary'!CP37="Yes"),100-OFFSET('Sanitation Data'!$E$4,0,10*ROW('Sanitation Data'!E31)),NA())</f>
        <v>#N/A</v>
      </c>
      <c r="AB37" s="491" t="e">
        <f ca="1">+IF(AND(ISNUMBER(OFFSET('Sanitation Data'!$E$6,0,10*ROW('Sanitation Data'!E31))),'Data Summary'!CQ37="Yes"),OFFSET('Sanitation Data'!$E$6,0,10*ROW('Sanitation Data'!E31)),NA())</f>
        <v>#N/A</v>
      </c>
      <c r="AC37" s="491" t="e">
        <f ca="1">+IF(AND(ISNUMBER(OFFSET('Sanitation Data'!$E$10,0,10*ROW('Sanitation Data'!E31))),'Data Summary'!CR37="Yes"),OFFSET('Sanitation Data'!$E$10,0,10*ROW('Sanitation Data'!E31)),NA())</f>
        <v>#N/A</v>
      </c>
      <c r="AD37" s="491" t="e">
        <f ca="1">+IF(AND(ISNUMBER(OFFSET('Sanitation Data'!$E$11,0,10*ROW('Sanitation Data'!E31))),'Data Summary'!CS37="Yes"),OFFSET('Sanitation Data'!$E$11,0,10*ROW('Sanitation Data'!E31)),NA())</f>
        <v>#N/A</v>
      </c>
      <c r="AE37" s="491" t="e">
        <f ca="1">+IF(AND(ISNUMBER(OFFSET('Sanitation Data'!$E$12,0,10*ROW('Sanitation Data'!E31))),'Data Summary'!CT37="Yes"),OFFSET('Sanitation Data'!$E$12,0,10*ROW('Sanitation Data'!E31)),NA())</f>
        <v>#N/A</v>
      </c>
      <c r="AF37" s="491" t="e">
        <f ca="1">+IF(AND(ISNUMBER(OFFSET('Sanitation Data'!$F$4,0,10*ROW('Sanitation Data'!F31))),'Data Summary'!CU37="Yes"),100-OFFSET('Sanitation Data'!$F$4,0,10*ROW('Sanitation Data'!F31)),NA())</f>
        <v>#N/A</v>
      </c>
      <c r="AG37" s="491" t="e">
        <f ca="1">+IF(AND(ISNUMBER(OFFSET('Sanitation Data'!$F$6,0,10*ROW('Sanitation Data'!F31))),'Data Summary'!CV37="Yes"),OFFSET('Sanitation Data'!$F$6,0,10*ROW('Sanitation Data'!F31)),NA())</f>
        <v>#N/A</v>
      </c>
      <c r="AH37" s="491" t="e">
        <f ca="1">+IF(AND(ISNUMBER(OFFSET('Sanitation Data'!$F$10,0,10*ROW('Sanitation Data'!F31))),'Data Summary'!CW37="Yes"),OFFSET('Sanitation Data'!$F$10,0,10*ROW('Sanitation Data'!F31)),NA())</f>
        <v>#N/A</v>
      </c>
      <c r="AI37" s="491" t="e">
        <f ca="1">+IF(AND(ISNUMBER(OFFSET('Sanitation Data'!$F$11,0,10*ROW('Sanitation Data'!F31))),'Data Summary'!CX37="Yes"),OFFSET('Sanitation Data'!$F$11,0,10*ROW('Sanitation Data'!F31)),NA())</f>
        <v>#N/A</v>
      </c>
      <c r="AJ37" s="491" t="e">
        <f ca="1">+IF(AND(ISNUMBER(OFFSET('Sanitation Data'!$F$12,0,10*ROW('Sanitation Data'!F31))),'Data Summary'!CY37="Yes"),OFFSET('Sanitation Data'!$F$12,0,10*ROW('Sanitation Data'!F31)),NA())</f>
        <v>#N/A</v>
      </c>
      <c r="AK37" s="491" t="e">
        <f ca="1">+IF(AND(ISNUMBER(OFFSET('Sanitation Data'!$G$4,0,10*ROW('Sanitation Data'!G31))),'Data Summary'!CZ37="Yes"),100-OFFSET('Sanitation Data'!$G$4,0,10*ROW('Sanitation Data'!G31)),NA())</f>
        <v>#N/A</v>
      </c>
      <c r="AL37" s="491" t="e">
        <f ca="1">+IF(AND(ISNUMBER(OFFSET('Sanitation Data'!$G$6,0,10*ROW('Sanitation Data'!G31))),'Data Summary'!DA37="Yes"),OFFSET('Sanitation Data'!$G$6,0,10*ROW('Sanitation Data'!G31)),NA())</f>
        <v>#N/A</v>
      </c>
      <c r="AM37" s="491" t="e">
        <f ca="1">+IF(AND(ISNUMBER(OFFSET('Sanitation Data'!$G$10,0,10*ROW('Sanitation Data'!G31))),'Data Summary'!DB37="Yes"),OFFSET('Sanitation Data'!$G$10,0,10*ROW('Sanitation Data'!G31)),NA())</f>
        <v>#N/A</v>
      </c>
      <c r="AN37" s="491" t="e">
        <f ca="1">+IF(AND(ISNUMBER(OFFSET('Sanitation Data'!$G$11,0,10*ROW('Sanitation Data'!G31))),'Data Summary'!DC37="Yes"),OFFSET('Sanitation Data'!$G$11,0,10*ROW('Sanitation Data'!G31)),NA())</f>
        <v>#N/A</v>
      </c>
      <c r="AO37" s="491" t="e">
        <f ca="1">+IF(AND(ISNUMBER(OFFSET('Sanitation Data'!$G$12,0,10*ROW('Sanitation Data'!G31))),'Data Summary'!DD37="Yes"),OFFSET('Sanitation Data'!$G$12,0,10*ROW('Sanitation Data'!G31)),NA())</f>
        <v>#N/A</v>
      </c>
      <c r="AP37" s="491" t="e">
        <f ca="1">+IF(AND(ISNUMBER(OFFSET('Sanitation Data'!$H$4,0,10*ROW('Sanitation Data'!H31))),'Data Summary'!DE37="Yes"),100-OFFSET('Sanitation Data'!$H$4,0,10*ROW('Sanitation Data'!H31)),NA())</f>
        <v>#N/A</v>
      </c>
      <c r="AQ37" s="491" t="e">
        <f ca="1">+IF(AND(ISNUMBER(OFFSET('Sanitation Data'!$H$6,0,10*ROW('Sanitation Data'!H31))),'Data Summary'!DF37="Yes"),OFFSET('Sanitation Data'!$H$6,0,10*ROW('Sanitation Data'!H31)),NA())</f>
        <v>#N/A</v>
      </c>
      <c r="AR37" s="491" t="e">
        <f ca="1">+IF(AND(ISNUMBER(OFFSET('Sanitation Data'!$H$10,0,10*ROW('Sanitation Data'!H31))),'Data Summary'!DG37="Yes"),OFFSET('Sanitation Data'!$H$10,0,10*ROW('Sanitation Data'!H31)),NA())</f>
        <v>#N/A</v>
      </c>
      <c r="AS37" s="491" t="e">
        <f ca="1">+IF(AND(ISNUMBER(OFFSET('Sanitation Data'!$H$11,0,10*ROW('Sanitation Data'!H31))),'Data Summary'!DH37="Yes"),OFFSET('Sanitation Data'!$H$11,0,10*ROW('Sanitation Data'!H31)),NA())</f>
        <v>#N/A</v>
      </c>
      <c r="AT37" s="491" t="e">
        <f ca="1">+IF(AND(ISNUMBER(OFFSET('Sanitation Data'!$H$12,0,10*ROW('Sanitation Data'!H31))),'Data Summary'!DI37="Yes"),OFFSET('Sanitation Data'!$H$12,0,10*ROW('Sanitation Data'!H31)),NA())</f>
        <v>#N/A</v>
      </c>
      <c r="AU37" s="491" t="e">
        <f ca="1">+IF(AND(ISNUMBER(OFFSET('Sanitation Data'!$I$4,0,10*ROW('Sanitation Data'!I31))),'Data Summary'!DJ37="Yes"),100-OFFSET('Sanitation Data'!$I$4,0,10*ROW('Sanitation Data'!I31)),NA())</f>
        <v>#N/A</v>
      </c>
      <c r="AV37" s="491" t="e">
        <f ca="1">+IF(AND(ISNUMBER(OFFSET('Sanitation Data'!$I$6,0,10*ROW('Sanitation Data'!I31))),'Data Summary'!DK37="Yes"),OFFSET('Sanitation Data'!$I$6,0,10*ROW('Sanitation Data'!I31)),NA())</f>
        <v>#N/A</v>
      </c>
      <c r="AW37" s="491" t="e">
        <f ca="1">+IF(AND(ISNUMBER(OFFSET('Sanitation Data'!$I$10,0,10*ROW('Sanitation Data'!I31))),'Data Summary'!DL37="Yes"),OFFSET('Sanitation Data'!$I$10,0,10*ROW('Sanitation Data'!I31)),NA())</f>
        <v>#N/A</v>
      </c>
      <c r="AX37" s="491" t="e">
        <f ca="1">+IF(AND(ISNUMBER(OFFSET('Sanitation Data'!$I$11,0,10*ROW('Sanitation Data'!I31))),'Data Summary'!DM37="Yes"),OFFSET('Sanitation Data'!$I$11,0,10*ROW('Sanitation Data'!I31)),NA())</f>
        <v>#N/A</v>
      </c>
      <c r="AY37" s="491" t="e">
        <f ca="1">+IF(AND(ISNUMBER(OFFSET('Sanitation Data'!$I$12,0,10*ROW('Sanitation Data'!I31))),'Data Summary'!DN37="Yes"),OFFSET('Sanitation Data'!$I$12,0,10*ROW('Sanitation Data'!I31)),NA())</f>
        <v>#N/A</v>
      </c>
      <c r="AZ37" s="492" t="e">
        <f ca="1">+IF(AND(ISNUMBER(OFFSET('Hygiene Data'!$D$5,0,10*ROW('Hygiene Data'!D31))),'Data Summary'!DO37="Yes"),OFFSET('Hygiene Data'!$D$5,0,10*ROW('Hygiene Data'!D31)),NA())</f>
        <v>#N/A</v>
      </c>
      <c r="BA37" s="492" t="e">
        <f ca="1">+IF(AND(ISNUMBER(OFFSET('Hygiene Data'!$D$7,0,10*ROW('Hygiene Data'!D31))),'Data Summary'!DP37="Yes"),OFFSET('Hygiene Data'!$D$7,0,10*ROW('Hygiene Data'!D31)),NA())</f>
        <v>#N/A</v>
      </c>
      <c r="BB37" s="492" t="e">
        <f ca="1">+IF(AND(ISNUMBER(OFFSET('Hygiene Data'!$D$9,0,10*ROW('Hygiene Data'!D31))),'Data Summary'!DQ37="Yes"),OFFSET('Hygiene Data'!$D$9,0,10*ROW('Hygiene Data'!D31)),NA())</f>
        <v>#N/A</v>
      </c>
      <c r="BC37" s="492" t="e">
        <f ca="1">+IF(AND(ISNUMBER(OFFSET('Hygiene Data'!$E$5,0,10*ROW('Hygiene Data'!E31))),'Data Summary'!DR37="Yes"),OFFSET('Hygiene Data'!$E$5,0,10*ROW('Hygiene Data'!E31)),NA())</f>
        <v>#N/A</v>
      </c>
      <c r="BD37" s="492" t="e">
        <f ca="1">+IF(AND(ISNUMBER(OFFSET('Hygiene Data'!$E$7,0,10*ROW('Hygiene Data'!E31))),'Data Summary'!DS37="Yes"),OFFSET('Hygiene Data'!$E$7,0,10*ROW('Hygiene Data'!E31)),NA())</f>
        <v>#N/A</v>
      </c>
      <c r="BE37" s="492" t="e">
        <f ca="1">+IF(AND(ISNUMBER(OFFSET('Hygiene Data'!$E$9,0,10*ROW('Hygiene Data'!E31))),'Data Summary'!DT37="Yes"),OFFSET('Hygiene Data'!$E$9,0,10*ROW('Hygiene Data'!E31)),NA())</f>
        <v>#N/A</v>
      </c>
      <c r="BF37" s="492" t="e">
        <f ca="1">+IF(AND(ISNUMBER(OFFSET('Hygiene Data'!$F$5,0,10*ROW('Hygiene Data'!F31))),'Data Summary'!DU37="Yes"),OFFSET('Hygiene Data'!$F$5,0,10*ROW('Hygiene Data'!F31)),NA())</f>
        <v>#N/A</v>
      </c>
      <c r="BG37" s="492" t="e">
        <f ca="1">+IF(AND(ISNUMBER(OFFSET('Hygiene Data'!$F$7,0,10*ROW('Hygiene Data'!F31))),'Data Summary'!DV37="Yes"),OFFSET('Hygiene Data'!$F$7,0,10*ROW('Hygiene Data'!F31)),NA())</f>
        <v>#N/A</v>
      </c>
      <c r="BH37" s="492" t="e">
        <f ca="1">+IF(AND(ISNUMBER(OFFSET('Hygiene Data'!$F$9,0,10*ROW('Hygiene Data'!F31))),'Data Summary'!DW37="Yes"),OFFSET('Hygiene Data'!$F$9,0,10*ROW('Hygiene Data'!F31)),NA())</f>
        <v>#N/A</v>
      </c>
      <c r="BI37" s="492" t="e">
        <f ca="1">+IF(AND(ISNUMBER(OFFSET('Hygiene Data'!$G$5,0,10*ROW('Hygiene Data'!G31))),'Data Summary'!DX37="Yes"),OFFSET('Hygiene Data'!$G$5,0,10*ROW('Hygiene Data'!G31)),NA())</f>
        <v>#N/A</v>
      </c>
      <c r="BJ37" s="492" t="e">
        <f ca="1">+IF(AND(ISNUMBER(OFFSET('Hygiene Data'!$G$7,0,10*ROW('Hygiene Data'!G31))),'Data Summary'!DY37="Yes"),OFFSET('Hygiene Data'!$G$7,0,10*ROW('Hygiene Data'!G31)),NA())</f>
        <v>#N/A</v>
      </c>
      <c r="BK37" s="492" t="e">
        <f ca="1">+IF(AND(ISNUMBER(OFFSET('Hygiene Data'!$G$9,0,10*ROW('Hygiene Data'!G31))),'Data Summary'!DZ37="Yes"),OFFSET('Hygiene Data'!$G$9,0,10*ROW('Hygiene Data'!G31)),NA())</f>
        <v>#N/A</v>
      </c>
      <c r="BL37" s="492" t="e">
        <f ca="1">+IF(AND(ISNUMBER(OFFSET('Hygiene Data'!$H$5,0,10*ROW('Hygiene Data'!H31))),'Data Summary'!EA37="Yes"),OFFSET('Hygiene Data'!$H$5,0,10*ROW('Hygiene Data'!H31)),NA())</f>
        <v>#N/A</v>
      </c>
      <c r="BM37" s="492" t="e">
        <f ca="1">+IF(AND(ISNUMBER(OFFSET('Hygiene Data'!$H$7,0,10*ROW('Hygiene Data'!H31))),'Data Summary'!EB37="Yes"),OFFSET('Hygiene Data'!$H$7,0,10*ROW('Hygiene Data'!H31)),NA())</f>
        <v>#N/A</v>
      </c>
      <c r="BN37" s="492" t="e">
        <f ca="1">+IF(AND(ISNUMBER(OFFSET('Hygiene Data'!$H$9,0,10*ROW('Hygiene Data'!H31))),'Data Summary'!EC37="Yes"),OFFSET('Hygiene Data'!$H$9,0,10*ROW('Hygiene Data'!H31)),NA())</f>
        <v>#N/A</v>
      </c>
      <c r="BO37" s="492" t="e">
        <f ca="1">+IF(AND(ISNUMBER(OFFSET('Hygiene Data'!$I$5,0,10*ROW('Hygiene Data'!I31))),'Data Summary'!ED37="Yes"),OFFSET('Hygiene Data'!$I$5,0,10*ROW('Hygiene Data'!I31)),NA())</f>
        <v>#N/A</v>
      </c>
      <c r="BP37" s="492" t="e">
        <f ca="1">+IF(AND(ISNUMBER(OFFSET('Hygiene Data'!$I$7,0,10*ROW('Hygiene Data'!I31))),'Data Summary'!EE37="Yes"),OFFSET('Hygiene Data'!$I$7,0,10*ROW('Hygiene Data'!I31)),NA())</f>
        <v>#N/A</v>
      </c>
      <c r="BQ37" s="492" t="e">
        <f ca="1">+IF(AND(ISNUMBER(OFFSET('Hygiene Data'!$I$9,0,10*ROW('Hygiene Data'!I31))),'Data Summary'!EF37="Yes"),OFFSET('Hygiene Data'!$I$9,0,10*ROW('Hygiene Data'!I31)),NA())</f>
        <v>#N/A</v>
      </c>
    </row>
    <row r="38" spans="1:69" x14ac:dyDescent="0.25">
      <c r="A38" s="488" t="e">
        <f ca="1">+RIGHT('Data Summary'!A38,LEN('Data Summary'!A38)-9)</f>
        <v>#VALUE!</v>
      </c>
      <c r="B38" s="462" t="str">
        <f ca="1">+IF(ISTEXT('Data Summary'!B38),'Data Summary'!B38,"")</f>
        <v/>
      </c>
      <c r="C38" s="489" t="e">
        <f ca="1">+VALUE('Data Summary'!C38)</f>
        <v>#VALUE!</v>
      </c>
      <c r="D38" s="490" t="e">
        <f ca="1">+IF(AND(ISNUMBER(OFFSET('Water Data'!$D$4,0,10*ROW('Water Data'!D32))),'Data Summary'!BS38="Yes"),100-OFFSET('Water Data'!$D$4,0,10*ROW('Water Data'!D32)),NA())</f>
        <v>#N/A</v>
      </c>
      <c r="E38" s="490" t="e">
        <f ca="1">+IF(AND(ISNUMBER(OFFSET('Water Data'!$D$6,0,10*ROW('Water Data'!D32))),'Data Summary'!BT38="Yes"),OFFSET('Water Data'!$D$6,0,10*ROW('Water Data'!D32)),NA())</f>
        <v>#N/A</v>
      </c>
      <c r="F38" s="490" t="e">
        <f ca="1">+IF(AND(ISNUMBER(OFFSET('Water Data'!$D$9,0,10*ROW('Water Data'!D32))),'Data Summary'!BU38="Yes"),OFFSET('Water Data'!$D$9,0,10*ROW('Water Data'!D32)),NA())</f>
        <v>#N/A</v>
      </c>
      <c r="G38" s="490" t="e">
        <f ca="1">+IF(AND(ISNUMBER(OFFSET('Water Data'!$E$4,0,10*ROW('Water Data'!E32))),'Data Summary'!BV38="Yes"),100-OFFSET('Water Data'!$E$4,0,10*ROW('Water Data'!E32)),NA())</f>
        <v>#N/A</v>
      </c>
      <c r="H38" s="490" t="e">
        <f ca="1">+IF(AND(ISNUMBER(OFFSET('Water Data'!$E$6,0,10*ROW('Water Data'!E32))),'Data Summary'!BW38="Yes"),OFFSET('Water Data'!$E$6,0,10*ROW('Water Data'!E32)),NA())</f>
        <v>#N/A</v>
      </c>
      <c r="I38" s="490" t="e">
        <f ca="1">+IF(AND(ISNUMBER(OFFSET('Water Data'!$E$9,0,10*ROW('Water Data'!E32))),'Data Summary'!BX38="Yes"),OFFSET('Water Data'!$E$9,0,10*ROW('Water Data'!E32)),NA())</f>
        <v>#N/A</v>
      </c>
      <c r="J38" s="490" t="e">
        <f ca="1">+IF(AND(ISNUMBER(OFFSET('Water Data'!$F$4,0,10*ROW('Water Data'!F32))),'Data Summary'!BY38="Yes"),100-OFFSET('Water Data'!$F$4,0,10*ROW('Water Data'!F32)),NA())</f>
        <v>#N/A</v>
      </c>
      <c r="K38" s="490" t="e">
        <f ca="1">+IF(AND(ISNUMBER(OFFSET('Water Data'!$F$6,0,10*ROW('Water Data'!F32))),'Data Summary'!BZ38="Yes"),OFFSET('Water Data'!$F$6,0,10*ROW('Water Data'!F32)),NA())</f>
        <v>#N/A</v>
      </c>
      <c r="L38" s="490" t="e">
        <f ca="1">+IF(AND(ISNUMBER(OFFSET('Water Data'!$F$9,0,10*ROW('Water Data'!F32))),'Data Summary'!CA38="Yes"),OFFSET('Water Data'!$F$9,0,10*ROW('Water Data'!F32)),NA())</f>
        <v>#N/A</v>
      </c>
      <c r="M38" s="490" t="e">
        <f ca="1">+IF(AND(ISNUMBER(OFFSET('Water Data'!$G$4,0,10*ROW('Water Data'!G32))),'Data Summary'!CB38="Yes"),100-OFFSET('Water Data'!$G$4,0,10*ROW('Water Data'!G32)),NA())</f>
        <v>#N/A</v>
      </c>
      <c r="N38" s="490" t="e">
        <f ca="1">+IF(AND(ISNUMBER(OFFSET('Water Data'!$G$6,0,10*ROW('Water Data'!G32))),'Data Summary'!CC38="Yes"),OFFSET('Water Data'!$G$6,0,10*ROW('Water Data'!G32)),NA())</f>
        <v>#N/A</v>
      </c>
      <c r="O38" s="490" t="e">
        <f ca="1">+IF(AND(ISNUMBER(OFFSET('Water Data'!$G$9,0,10*ROW('Water Data'!G32))),'Data Summary'!CD38="Yes"),OFFSET('Water Data'!$G$9,0,10*ROW('Water Data'!G32)),NA())</f>
        <v>#N/A</v>
      </c>
      <c r="P38" s="490" t="e">
        <f ca="1">+IF(AND(ISNUMBER(OFFSET('Water Data'!$H$4,0,10*ROW('Water Data'!H32))),'Data Summary'!CE38="Yes"),100-OFFSET('Water Data'!$H$4,0,10*ROW('Water Data'!H32)),NA())</f>
        <v>#N/A</v>
      </c>
      <c r="Q38" s="490" t="e">
        <f ca="1">+IF(AND(ISNUMBER(OFFSET('Water Data'!$H$6,0,10*ROW('Water Data'!H32))),'Data Summary'!CF38="Yes"),OFFSET('Water Data'!$H$6,0,10*ROW('Water Data'!H32)),NA())</f>
        <v>#N/A</v>
      </c>
      <c r="R38" s="490" t="e">
        <f ca="1">+IF(AND(ISNUMBER(OFFSET('Water Data'!$H$9,0,10*ROW('Water Data'!H32))),'Data Summary'!CG38="Yes"),OFFSET('Water Data'!$H$9,0,10*ROW('Water Data'!H32)),NA())</f>
        <v>#N/A</v>
      </c>
      <c r="S38" s="490" t="e">
        <f ca="1">+IF(AND(ISNUMBER(OFFSET('Water Data'!$I$4,0,10*ROW('Water Data'!I32))),'Data Summary'!CH38="Yes"),100-OFFSET('Water Data'!$I$4,0,10*ROW('Water Data'!I32)),NA())</f>
        <v>#N/A</v>
      </c>
      <c r="T38" s="490" t="e">
        <f ca="1">+IF(AND(ISNUMBER(OFFSET('Water Data'!$I$6,0,10*ROW('Water Data'!I32))),'Data Summary'!CI38="Yes"),OFFSET('Water Data'!$I$6,0,10*ROW('Water Data'!I32)),NA())</f>
        <v>#N/A</v>
      </c>
      <c r="U38" s="490" t="e">
        <f ca="1">+IF(AND(ISNUMBER(OFFSET('Water Data'!$I$9,0,10*ROW('Water Data'!I32))),'Data Summary'!CJ38="Yes"),OFFSET('Water Data'!$I$9,0,10*ROW('Water Data'!I32)),NA())</f>
        <v>#N/A</v>
      </c>
      <c r="V38" s="491" t="e">
        <f ca="1">+IF(AND(ISNUMBER(OFFSET('Sanitation Data'!$D$4,0,10*ROW('Sanitation Data'!D32))),'Data Summary'!CK38="Yes"),100-OFFSET('Sanitation Data'!$D$4,0,10*ROW('Sanitation Data'!D32)),NA())</f>
        <v>#N/A</v>
      </c>
      <c r="W38" s="491" t="e">
        <f ca="1">+IF(AND(ISNUMBER(OFFSET('Sanitation Data'!$D$6,0,10*ROW('Sanitation Data'!D32))),'Data Summary'!CL38="Yes"),OFFSET('Sanitation Data'!$D$6,0,10*ROW('Sanitation Data'!D32)),NA())</f>
        <v>#N/A</v>
      </c>
      <c r="X38" s="491" t="e">
        <f ca="1">+IF(AND(ISNUMBER(OFFSET('Sanitation Data'!$D$10,0,10*ROW('Sanitation Data'!D32))),'Data Summary'!CM38="Yes"),OFFSET('Sanitation Data'!$D$10,0,10*ROW('Sanitation Data'!D32)),NA())</f>
        <v>#N/A</v>
      </c>
      <c r="Y38" s="491" t="e">
        <f ca="1">+IF(AND(ISNUMBER(OFFSET('Sanitation Data'!$D$11,0,10*ROW('Sanitation Data'!D32))),'Data Summary'!CN38="Yes"),OFFSET('Sanitation Data'!$D$11,0,10*ROW('Sanitation Data'!D32)),NA())</f>
        <v>#N/A</v>
      </c>
      <c r="Z38" s="491" t="e">
        <f ca="1">+IF(AND(ISNUMBER(OFFSET('Sanitation Data'!$D$12,0,10*ROW('Sanitation Data'!D32))),'Data Summary'!CO38="Yes"),OFFSET('Sanitation Data'!$D$12,0,10*ROW('Sanitation Data'!D32)),NA())</f>
        <v>#N/A</v>
      </c>
      <c r="AA38" s="491" t="e">
        <f ca="1">+IF(AND(ISNUMBER(OFFSET('Sanitation Data'!$E$4,0,10*ROW('Sanitation Data'!E32))),'Data Summary'!CP38="Yes"),100-OFFSET('Sanitation Data'!$E$4,0,10*ROW('Sanitation Data'!E32)),NA())</f>
        <v>#N/A</v>
      </c>
      <c r="AB38" s="491" t="e">
        <f ca="1">+IF(AND(ISNUMBER(OFFSET('Sanitation Data'!$E$6,0,10*ROW('Sanitation Data'!E32))),'Data Summary'!CQ38="Yes"),OFFSET('Sanitation Data'!$E$6,0,10*ROW('Sanitation Data'!E32)),NA())</f>
        <v>#N/A</v>
      </c>
      <c r="AC38" s="491" t="e">
        <f ca="1">+IF(AND(ISNUMBER(OFFSET('Sanitation Data'!$E$10,0,10*ROW('Sanitation Data'!E32))),'Data Summary'!CR38="Yes"),OFFSET('Sanitation Data'!$E$10,0,10*ROW('Sanitation Data'!E32)),NA())</f>
        <v>#N/A</v>
      </c>
      <c r="AD38" s="491" t="e">
        <f ca="1">+IF(AND(ISNUMBER(OFFSET('Sanitation Data'!$E$11,0,10*ROW('Sanitation Data'!E32))),'Data Summary'!CS38="Yes"),OFFSET('Sanitation Data'!$E$11,0,10*ROW('Sanitation Data'!E32)),NA())</f>
        <v>#N/A</v>
      </c>
      <c r="AE38" s="491" t="e">
        <f ca="1">+IF(AND(ISNUMBER(OFFSET('Sanitation Data'!$E$12,0,10*ROW('Sanitation Data'!E32))),'Data Summary'!CT38="Yes"),OFFSET('Sanitation Data'!$E$12,0,10*ROW('Sanitation Data'!E32)),NA())</f>
        <v>#N/A</v>
      </c>
      <c r="AF38" s="491" t="e">
        <f ca="1">+IF(AND(ISNUMBER(OFFSET('Sanitation Data'!$F$4,0,10*ROW('Sanitation Data'!F32))),'Data Summary'!CU38="Yes"),100-OFFSET('Sanitation Data'!$F$4,0,10*ROW('Sanitation Data'!F32)),NA())</f>
        <v>#N/A</v>
      </c>
      <c r="AG38" s="491" t="e">
        <f ca="1">+IF(AND(ISNUMBER(OFFSET('Sanitation Data'!$F$6,0,10*ROW('Sanitation Data'!F32))),'Data Summary'!CV38="Yes"),OFFSET('Sanitation Data'!$F$6,0,10*ROW('Sanitation Data'!F32)),NA())</f>
        <v>#N/A</v>
      </c>
      <c r="AH38" s="491" t="e">
        <f ca="1">+IF(AND(ISNUMBER(OFFSET('Sanitation Data'!$F$10,0,10*ROW('Sanitation Data'!F32))),'Data Summary'!CW38="Yes"),OFFSET('Sanitation Data'!$F$10,0,10*ROW('Sanitation Data'!F32)),NA())</f>
        <v>#N/A</v>
      </c>
      <c r="AI38" s="491" t="e">
        <f ca="1">+IF(AND(ISNUMBER(OFFSET('Sanitation Data'!$F$11,0,10*ROW('Sanitation Data'!F32))),'Data Summary'!CX38="Yes"),OFFSET('Sanitation Data'!$F$11,0,10*ROW('Sanitation Data'!F32)),NA())</f>
        <v>#N/A</v>
      </c>
      <c r="AJ38" s="491" t="e">
        <f ca="1">+IF(AND(ISNUMBER(OFFSET('Sanitation Data'!$F$12,0,10*ROW('Sanitation Data'!F32))),'Data Summary'!CY38="Yes"),OFFSET('Sanitation Data'!$F$12,0,10*ROW('Sanitation Data'!F32)),NA())</f>
        <v>#N/A</v>
      </c>
      <c r="AK38" s="491" t="e">
        <f ca="1">+IF(AND(ISNUMBER(OFFSET('Sanitation Data'!$G$4,0,10*ROW('Sanitation Data'!G32))),'Data Summary'!CZ38="Yes"),100-OFFSET('Sanitation Data'!$G$4,0,10*ROW('Sanitation Data'!G32)),NA())</f>
        <v>#N/A</v>
      </c>
      <c r="AL38" s="491" t="e">
        <f ca="1">+IF(AND(ISNUMBER(OFFSET('Sanitation Data'!$G$6,0,10*ROW('Sanitation Data'!G32))),'Data Summary'!DA38="Yes"),OFFSET('Sanitation Data'!$G$6,0,10*ROW('Sanitation Data'!G32)),NA())</f>
        <v>#N/A</v>
      </c>
      <c r="AM38" s="491" t="e">
        <f ca="1">+IF(AND(ISNUMBER(OFFSET('Sanitation Data'!$G$10,0,10*ROW('Sanitation Data'!G32))),'Data Summary'!DB38="Yes"),OFFSET('Sanitation Data'!$G$10,0,10*ROW('Sanitation Data'!G32)),NA())</f>
        <v>#N/A</v>
      </c>
      <c r="AN38" s="491" t="e">
        <f ca="1">+IF(AND(ISNUMBER(OFFSET('Sanitation Data'!$G$11,0,10*ROW('Sanitation Data'!G32))),'Data Summary'!DC38="Yes"),OFFSET('Sanitation Data'!$G$11,0,10*ROW('Sanitation Data'!G32)),NA())</f>
        <v>#N/A</v>
      </c>
      <c r="AO38" s="491" t="e">
        <f ca="1">+IF(AND(ISNUMBER(OFFSET('Sanitation Data'!$G$12,0,10*ROW('Sanitation Data'!G32))),'Data Summary'!DD38="Yes"),OFFSET('Sanitation Data'!$G$12,0,10*ROW('Sanitation Data'!G32)),NA())</f>
        <v>#N/A</v>
      </c>
      <c r="AP38" s="491" t="e">
        <f ca="1">+IF(AND(ISNUMBER(OFFSET('Sanitation Data'!$H$4,0,10*ROW('Sanitation Data'!H32))),'Data Summary'!DE38="Yes"),100-OFFSET('Sanitation Data'!$H$4,0,10*ROW('Sanitation Data'!H32)),NA())</f>
        <v>#N/A</v>
      </c>
      <c r="AQ38" s="491" t="e">
        <f ca="1">+IF(AND(ISNUMBER(OFFSET('Sanitation Data'!$H$6,0,10*ROW('Sanitation Data'!H32))),'Data Summary'!DF38="Yes"),OFFSET('Sanitation Data'!$H$6,0,10*ROW('Sanitation Data'!H32)),NA())</f>
        <v>#N/A</v>
      </c>
      <c r="AR38" s="491" t="e">
        <f ca="1">+IF(AND(ISNUMBER(OFFSET('Sanitation Data'!$H$10,0,10*ROW('Sanitation Data'!H32))),'Data Summary'!DG38="Yes"),OFFSET('Sanitation Data'!$H$10,0,10*ROW('Sanitation Data'!H32)),NA())</f>
        <v>#N/A</v>
      </c>
      <c r="AS38" s="491" t="e">
        <f ca="1">+IF(AND(ISNUMBER(OFFSET('Sanitation Data'!$H$11,0,10*ROW('Sanitation Data'!H32))),'Data Summary'!DH38="Yes"),OFFSET('Sanitation Data'!$H$11,0,10*ROW('Sanitation Data'!H32)),NA())</f>
        <v>#N/A</v>
      </c>
      <c r="AT38" s="491" t="e">
        <f ca="1">+IF(AND(ISNUMBER(OFFSET('Sanitation Data'!$H$12,0,10*ROW('Sanitation Data'!H32))),'Data Summary'!DI38="Yes"),OFFSET('Sanitation Data'!$H$12,0,10*ROW('Sanitation Data'!H32)),NA())</f>
        <v>#N/A</v>
      </c>
      <c r="AU38" s="491" t="e">
        <f ca="1">+IF(AND(ISNUMBER(OFFSET('Sanitation Data'!$I$4,0,10*ROW('Sanitation Data'!I32))),'Data Summary'!DJ38="Yes"),100-OFFSET('Sanitation Data'!$I$4,0,10*ROW('Sanitation Data'!I32)),NA())</f>
        <v>#N/A</v>
      </c>
      <c r="AV38" s="491" t="e">
        <f ca="1">+IF(AND(ISNUMBER(OFFSET('Sanitation Data'!$I$6,0,10*ROW('Sanitation Data'!I32))),'Data Summary'!DK38="Yes"),OFFSET('Sanitation Data'!$I$6,0,10*ROW('Sanitation Data'!I32)),NA())</f>
        <v>#N/A</v>
      </c>
      <c r="AW38" s="491" t="e">
        <f ca="1">+IF(AND(ISNUMBER(OFFSET('Sanitation Data'!$I$10,0,10*ROW('Sanitation Data'!I32))),'Data Summary'!DL38="Yes"),OFFSET('Sanitation Data'!$I$10,0,10*ROW('Sanitation Data'!I32)),NA())</f>
        <v>#N/A</v>
      </c>
      <c r="AX38" s="491" t="e">
        <f ca="1">+IF(AND(ISNUMBER(OFFSET('Sanitation Data'!$I$11,0,10*ROW('Sanitation Data'!I32))),'Data Summary'!DM38="Yes"),OFFSET('Sanitation Data'!$I$11,0,10*ROW('Sanitation Data'!I32)),NA())</f>
        <v>#N/A</v>
      </c>
      <c r="AY38" s="491" t="e">
        <f ca="1">+IF(AND(ISNUMBER(OFFSET('Sanitation Data'!$I$12,0,10*ROW('Sanitation Data'!I32))),'Data Summary'!DN38="Yes"),OFFSET('Sanitation Data'!$I$12,0,10*ROW('Sanitation Data'!I32)),NA())</f>
        <v>#N/A</v>
      </c>
      <c r="AZ38" s="492" t="e">
        <f ca="1">+IF(AND(ISNUMBER(OFFSET('Hygiene Data'!$D$5,0,10*ROW('Hygiene Data'!D32))),'Data Summary'!DO38="Yes"),OFFSET('Hygiene Data'!$D$5,0,10*ROW('Hygiene Data'!D32)),NA())</f>
        <v>#N/A</v>
      </c>
      <c r="BA38" s="492" t="e">
        <f ca="1">+IF(AND(ISNUMBER(OFFSET('Hygiene Data'!$D$7,0,10*ROW('Hygiene Data'!D32))),'Data Summary'!DP38="Yes"),OFFSET('Hygiene Data'!$D$7,0,10*ROW('Hygiene Data'!D32)),NA())</f>
        <v>#N/A</v>
      </c>
      <c r="BB38" s="492" t="e">
        <f ca="1">+IF(AND(ISNUMBER(OFFSET('Hygiene Data'!$D$9,0,10*ROW('Hygiene Data'!D32))),'Data Summary'!DQ38="Yes"),OFFSET('Hygiene Data'!$D$9,0,10*ROW('Hygiene Data'!D32)),NA())</f>
        <v>#N/A</v>
      </c>
      <c r="BC38" s="492" t="e">
        <f ca="1">+IF(AND(ISNUMBER(OFFSET('Hygiene Data'!$E$5,0,10*ROW('Hygiene Data'!E32))),'Data Summary'!DR38="Yes"),OFFSET('Hygiene Data'!$E$5,0,10*ROW('Hygiene Data'!E32)),NA())</f>
        <v>#N/A</v>
      </c>
      <c r="BD38" s="492" t="e">
        <f ca="1">+IF(AND(ISNUMBER(OFFSET('Hygiene Data'!$E$7,0,10*ROW('Hygiene Data'!E32))),'Data Summary'!DS38="Yes"),OFFSET('Hygiene Data'!$E$7,0,10*ROW('Hygiene Data'!E32)),NA())</f>
        <v>#N/A</v>
      </c>
      <c r="BE38" s="492" t="e">
        <f ca="1">+IF(AND(ISNUMBER(OFFSET('Hygiene Data'!$E$9,0,10*ROW('Hygiene Data'!E32))),'Data Summary'!DT38="Yes"),OFFSET('Hygiene Data'!$E$9,0,10*ROW('Hygiene Data'!E32)),NA())</f>
        <v>#N/A</v>
      </c>
      <c r="BF38" s="492" t="e">
        <f ca="1">+IF(AND(ISNUMBER(OFFSET('Hygiene Data'!$F$5,0,10*ROW('Hygiene Data'!F32))),'Data Summary'!DU38="Yes"),OFFSET('Hygiene Data'!$F$5,0,10*ROW('Hygiene Data'!F32)),NA())</f>
        <v>#N/A</v>
      </c>
      <c r="BG38" s="492" t="e">
        <f ca="1">+IF(AND(ISNUMBER(OFFSET('Hygiene Data'!$F$7,0,10*ROW('Hygiene Data'!F32))),'Data Summary'!DV38="Yes"),OFFSET('Hygiene Data'!$F$7,0,10*ROW('Hygiene Data'!F32)),NA())</f>
        <v>#N/A</v>
      </c>
      <c r="BH38" s="492" t="e">
        <f ca="1">+IF(AND(ISNUMBER(OFFSET('Hygiene Data'!$F$9,0,10*ROW('Hygiene Data'!F32))),'Data Summary'!DW38="Yes"),OFFSET('Hygiene Data'!$F$9,0,10*ROW('Hygiene Data'!F32)),NA())</f>
        <v>#N/A</v>
      </c>
      <c r="BI38" s="492" t="e">
        <f ca="1">+IF(AND(ISNUMBER(OFFSET('Hygiene Data'!$G$5,0,10*ROW('Hygiene Data'!G32))),'Data Summary'!DX38="Yes"),OFFSET('Hygiene Data'!$G$5,0,10*ROW('Hygiene Data'!G32)),NA())</f>
        <v>#N/A</v>
      </c>
      <c r="BJ38" s="492" t="e">
        <f ca="1">+IF(AND(ISNUMBER(OFFSET('Hygiene Data'!$G$7,0,10*ROW('Hygiene Data'!G32))),'Data Summary'!DY38="Yes"),OFFSET('Hygiene Data'!$G$7,0,10*ROW('Hygiene Data'!G32)),NA())</f>
        <v>#N/A</v>
      </c>
      <c r="BK38" s="492" t="e">
        <f ca="1">+IF(AND(ISNUMBER(OFFSET('Hygiene Data'!$G$9,0,10*ROW('Hygiene Data'!G32))),'Data Summary'!DZ38="Yes"),OFFSET('Hygiene Data'!$G$9,0,10*ROW('Hygiene Data'!G32)),NA())</f>
        <v>#N/A</v>
      </c>
      <c r="BL38" s="492" t="e">
        <f ca="1">+IF(AND(ISNUMBER(OFFSET('Hygiene Data'!$H$5,0,10*ROW('Hygiene Data'!H32))),'Data Summary'!EA38="Yes"),OFFSET('Hygiene Data'!$H$5,0,10*ROW('Hygiene Data'!H32)),NA())</f>
        <v>#N/A</v>
      </c>
      <c r="BM38" s="492" t="e">
        <f ca="1">+IF(AND(ISNUMBER(OFFSET('Hygiene Data'!$H$7,0,10*ROW('Hygiene Data'!H32))),'Data Summary'!EB38="Yes"),OFFSET('Hygiene Data'!$H$7,0,10*ROW('Hygiene Data'!H32)),NA())</f>
        <v>#N/A</v>
      </c>
      <c r="BN38" s="492" t="e">
        <f ca="1">+IF(AND(ISNUMBER(OFFSET('Hygiene Data'!$H$9,0,10*ROW('Hygiene Data'!H32))),'Data Summary'!EC38="Yes"),OFFSET('Hygiene Data'!$H$9,0,10*ROW('Hygiene Data'!H32)),NA())</f>
        <v>#N/A</v>
      </c>
      <c r="BO38" s="492" t="e">
        <f ca="1">+IF(AND(ISNUMBER(OFFSET('Hygiene Data'!$I$5,0,10*ROW('Hygiene Data'!I32))),'Data Summary'!ED38="Yes"),OFFSET('Hygiene Data'!$I$5,0,10*ROW('Hygiene Data'!I32)),NA())</f>
        <v>#N/A</v>
      </c>
      <c r="BP38" s="492" t="e">
        <f ca="1">+IF(AND(ISNUMBER(OFFSET('Hygiene Data'!$I$7,0,10*ROW('Hygiene Data'!I32))),'Data Summary'!EE38="Yes"),OFFSET('Hygiene Data'!$I$7,0,10*ROW('Hygiene Data'!I32)),NA())</f>
        <v>#N/A</v>
      </c>
      <c r="BQ38" s="492" t="e">
        <f ca="1">+IF(AND(ISNUMBER(OFFSET('Hygiene Data'!$I$9,0,10*ROW('Hygiene Data'!I32))),'Data Summary'!EF38="Yes"),OFFSET('Hygiene Data'!$I$9,0,10*ROW('Hygiene Data'!I32)),NA())</f>
        <v>#N/A</v>
      </c>
    </row>
    <row r="39" spans="1:69" x14ac:dyDescent="0.25">
      <c r="A39" s="488" t="e">
        <f ca="1">+RIGHT('Data Summary'!A39,LEN('Data Summary'!A39)-9)</f>
        <v>#VALUE!</v>
      </c>
      <c r="B39" s="462" t="str">
        <f ca="1">+IF(ISTEXT('Data Summary'!B39),'Data Summary'!B39,"")</f>
        <v/>
      </c>
      <c r="C39" s="489" t="e">
        <f ca="1">+VALUE('Data Summary'!C39)</f>
        <v>#VALUE!</v>
      </c>
      <c r="D39" s="490" t="e">
        <f ca="1">+IF(AND(ISNUMBER(OFFSET('Water Data'!$D$4,0,10*ROW('Water Data'!D33))),'Data Summary'!BS39="Yes"),100-OFFSET('Water Data'!$D$4,0,10*ROW('Water Data'!D33)),NA())</f>
        <v>#N/A</v>
      </c>
      <c r="E39" s="490" t="e">
        <f ca="1">+IF(AND(ISNUMBER(OFFSET('Water Data'!$D$6,0,10*ROW('Water Data'!D33))),'Data Summary'!BT39="Yes"),OFFSET('Water Data'!$D$6,0,10*ROW('Water Data'!D33)),NA())</f>
        <v>#N/A</v>
      </c>
      <c r="F39" s="490" t="e">
        <f ca="1">+IF(AND(ISNUMBER(OFFSET('Water Data'!$D$9,0,10*ROW('Water Data'!D33))),'Data Summary'!BU39="Yes"),OFFSET('Water Data'!$D$9,0,10*ROW('Water Data'!D33)),NA())</f>
        <v>#N/A</v>
      </c>
      <c r="G39" s="490" t="e">
        <f ca="1">+IF(AND(ISNUMBER(OFFSET('Water Data'!$E$4,0,10*ROW('Water Data'!E33))),'Data Summary'!BV39="Yes"),100-OFFSET('Water Data'!$E$4,0,10*ROW('Water Data'!E33)),NA())</f>
        <v>#N/A</v>
      </c>
      <c r="H39" s="490" t="e">
        <f ca="1">+IF(AND(ISNUMBER(OFFSET('Water Data'!$E$6,0,10*ROW('Water Data'!E33))),'Data Summary'!BW39="Yes"),OFFSET('Water Data'!$E$6,0,10*ROW('Water Data'!E33)),NA())</f>
        <v>#N/A</v>
      </c>
      <c r="I39" s="490" t="e">
        <f ca="1">+IF(AND(ISNUMBER(OFFSET('Water Data'!$E$9,0,10*ROW('Water Data'!E33))),'Data Summary'!BX39="Yes"),OFFSET('Water Data'!$E$9,0,10*ROW('Water Data'!E33)),NA())</f>
        <v>#N/A</v>
      </c>
      <c r="J39" s="490" t="e">
        <f ca="1">+IF(AND(ISNUMBER(OFFSET('Water Data'!$F$4,0,10*ROW('Water Data'!F33))),'Data Summary'!BY39="Yes"),100-OFFSET('Water Data'!$F$4,0,10*ROW('Water Data'!F33)),NA())</f>
        <v>#N/A</v>
      </c>
      <c r="K39" s="490" t="e">
        <f ca="1">+IF(AND(ISNUMBER(OFFSET('Water Data'!$F$6,0,10*ROW('Water Data'!F33))),'Data Summary'!BZ39="Yes"),OFFSET('Water Data'!$F$6,0,10*ROW('Water Data'!F33)),NA())</f>
        <v>#N/A</v>
      </c>
      <c r="L39" s="490" t="e">
        <f ca="1">+IF(AND(ISNUMBER(OFFSET('Water Data'!$F$9,0,10*ROW('Water Data'!F33))),'Data Summary'!CA39="Yes"),OFFSET('Water Data'!$F$9,0,10*ROW('Water Data'!F33)),NA())</f>
        <v>#N/A</v>
      </c>
      <c r="M39" s="490" t="e">
        <f ca="1">+IF(AND(ISNUMBER(OFFSET('Water Data'!$G$4,0,10*ROW('Water Data'!G33))),'Data Summary'!CB39="Yes"),100-OFFSET('Water Data'!$G$4,0,10*ROW('Water Data'!G33)),NA())</f>
        <v>#N/A</v>
      </c>
      <c r="N39" s="490" t="e">
        <f ca="1">+IF(AND(ISNUMBER(OFFSET('Water Data'!$G$6,0,10*ROW('Water Data'!G33))),'Data Summary'!CC39="Yes"),OFFSET('Water Data'!$G$6,0,10*ROW('Water Data'!G33)),NA())</f>
        <v>#N/A</v>
      </c>
      <c r="O39" s="490" t="e">
        <f ca="1">+IF(AND(ISNUMBER(OFFSET('Water Data'!$G$9,0,10*ROW('Water Data'!G33))),'Data Summary'!CD39="Yes"),OFFSET('Water Data'!$G$9,0,10*ROW('Water Data'!G33)),NA())</f>
        <v>#N/A</v>
      </c>
      <c r="P39" s="490" t="e">
        <f ca="1">+IF(AND(ISNUMBER(OFFSET('Water Data'!$H$4,0,10*ROW('Water Data'!H33))),'Data Summary'!CE39="Yes"),100-OFFSET('Water Data'!$H$4,0,10*ROW('Water Data'!H33)),NA())</f>
        <v>#N/A</v>
      </c>
      <c r="Q39" s="490" t="e">
        <f ca="1">+IF(AND(ISNUMBER(OFFSET('Water Data'!$H$6,0,10*ROW('Water Data'!H33))),'Data Summary'!CF39="Yes"),OFFSET('Water Data'!$H$6,0,10*ROW('Water Data'!H33)),NA())</f>
        <v>#N/A</v>
      </c>
      <c r="R39" s="490" t="e">
        <f ca="1">+IF(AND(ISNUMBER(OFFSET('Water Data'!$H$9,0,10*ROW('Water Data'!H33))),'Data Summary'!CG39="Yes"),OFFSET('Water Data'!$H$9,0,10*ROW('Water Data'!H33)),NA())</f>
        <v>#N/A</v>
      </c>
      <c r="S39" s="490" t="e">
        <f ca="1">+IF(AND(ISNUMBER(OFFSET('Water Data'!$I$4,0,10*ROW('Water Data'!I33))),'Data Summary'!CH39="Yes"),100-OFFSET('Water Data'!$I$4,0,10*ROW('Water Data'!I33)),NA())</f>
        <v>#N/A</v>
      </c>
      <c r="T39" s="490" t="e">
        <f ca="1">+IF(AND(ISNUMBER(OFFSET('Water Data'!$I$6,0,10*ROW('Water Data'!I33))),'Data Summary'!CI39="Yes"),OFFSET('Water Data'!$I$6,0,10*ROW('Water Data'!I33)),NA())</f>
        <v>#N/A</v>
      </c>
      <c r="U39" s="490" t="e">
        <f ca="1">+IF(AND(ISNUMBER(OFFSET('Water Data'!$I$9,0,10*ROW('Water Data'!I33))),'Data Summary'!CJ39="Yes"),OFFSET('Water Data'!$I$9,0,10*ROW('Water Data'!I33)),NA())</f>
        <v>#N/A</v>
      </c>
      <c r="V39" s="491" t="e">
        <f ca="1">+IF(AND(ISNUMBER(OFFSET('Sanitation Data'!$D$4,0,10*ROW('Sanitation Data'!D33))),'Data Summary'!CK39="Yes"),100-OFFSET('Sanitation Data'!$D$4,0,10*ROW('Sanitation Data'!D33)),NA())</f>
        <v>#N/A</v>
      </c>
      <c r="W39" s="491" t="e">
        <f ca="1">+IF(AND(ISNUMBER(OFFSET('Sanitation Data'!$D$6,0,10*ROW('Sanitation Data'!D33))),'Data Summary'!CL39="Yes"),OFFSET('Sanitation Data'!$D$6,0,10*ROW('Sanitation Data'!D33)),NA())</f>
        <v>#N/A</v>
      </c>
      <c r="X39" s="491" t="e">
        <f ca="1">+IF(AND(ISNUMBER(OFFSET('Sanitation Data'!$D$10,0,10*ROW('Sanitation Data'!D33))),'Data Summary'!CM39="Yes"),OFFSET('Sanitation Data'!$D$10,0,10*ROW('Sanitation Data'!D33)),NA())</f>
        <v>#N/A</v>
      </c>
      <c r="Y39" s="491" t="e">
        <f ca="1">+IF(AND(ISNUMBER(OFFSET('Sanitation Data'!$D$11,0,10*ROW('Sanitation Data'!D33))),'Data Summary'!CN39="Yes"),OFFSET('Sanitation Data'!$D$11,0,10*ROW('Sanitation Data'!D33)),NA())</f>
        <v>#N/A</v>
      </c>
      <c r="Z39" s="491" t="e">
        <f ca="1">+IF(AND(ISNUMBER(OFFSET('Sanitation Data'!$D$12,0,10*ROW('Sanitation Data'!D33))),'Data Summary'!CO39="Yes"),OFFSET('Sanitation Data'!$D$12,0,10*ROW('Sanitation Data'!D33)),NA())</f>
        <v>#N/A</v>
      </c>
      <c r="AA39" s="491" t="e">
        <f ca="1">+IF(AND(ISNUMBER(OFFSET('Sanitation Data'!$E$4,0,10*ROW('Sanitation Data'!E33))),'Data Summary'!CP39="Yes"),100-OFFSET('Sanitation Data'!$E$4,0,10*ROW('Sanitation Data'!E33)),NA())</f>
        <v>#N/A</v>
      </c>
      <c r="AB39" s="491" t="e">
        <f ca="1">+IF(AND(ISNUMBER(OFFSET('Sanitation Data'!$E$6,0,10*ROW('Sanitation Data'!E33))),'Data Summary'!CQ39="Yes"),OFFSET('Sanitation Data'!$E$6,0,10*ROW('Sanitation Data'!E33)),NA())</f>
        <v>#N/A</v>
      </c>
      <c r="AC39" s="491" t="e">
        <f ca="1">+IF(AND(ISNUMBER(OFFSET('Sanitation Data'!$E$10,0,10*ROW('Sanitation Data'!E33))),'Data Summary'!CR39="Yes"),OFFSET('Sanitation Data'!$E$10,0,10*ROW('Sanitation Data'!E33)),NA())</f>
        <v>#N/A</v>
      </c>
      <c r="AD39" s="491" t="e">
        <f ca="1">+IF(AND(ISNUMBER(OFFSET('Sanitation Data'!$E$11,0,10*ROW('Sanitation Data'!E33))),'Data Summary'!CS39="Yes"),OFFSET('Sanitation Data'!$E$11,0,10*ROW('Sanitation Data'!E33)),NA())</f>
        <v>#N/A</v>
      </c>
      <c r="AE39" s="491" t="e">
        <f ca="1">+IF(AND(ISNUMBER(OFFSET('Sanitation Data'!$E$12,0,10*ROW('Sanitation Data'!E33))),'Data Summary'!CT39="Yes"),OFFSET('Sanitation Data'!$E$12,0,10*ROW('Sanitation Data'!E33)),NA())</f>
        <v>#N/A</v>
      </c>
      <c r="AF39" s="491" t="e">
        <f ca="1">+IF(AND(ISNUMBER(OFFSET('Sanitation Data'!$F$4,0,10*ROW('Sanitation Data'!F33))),'Data Summary'!CU39="Yes"),100-OFFSET('Sanitation Data'!$F$4,0,10*ROW('Sanitation Data'!F33)),NA())</f>
        <v>#N/A</v>
      </c>
      <c r="AG39" s="491" t="e">
        <f ca="1">+IF(AND(ISNUMBER(OFFSET('Sanitation Data'!$F$6,0,10*ROW('Sanitation Data'!F33))),'Data Summary'!CV39="Yes"),OFFSET('Sanitation Data'!$F$6,0,10*ROW('Sanitation Data'!F33)),NA())</f>
        <v>#N/A</v>
      </c>
      <c r="AH39" s="491" t="e">
        <f ca="1">+IF(AND(ISNUMBER(OFFSET('Sanitation Data'!$F$10,0,10*ROW('Sanitation Data'!F33))),'Data Summary'!CW39="Yes"),OFFSET('Sanitation Data'!$F$10,0,10*ROW('Sanitation Data'!F33)),NA())</f>
        <v>#N/A</v>
      </c>
      <c r="AI39" s="491" t="e">
        <f ca="1">+IF(AND(ISNUMBER(OFFSET('Sanitation Data'!$F$11,0,10*ROW('Sanitation Data'!F33))),'Data Summary'!CX39="Yes"),OFFSET('Sanitation Data'!$F$11,0,10*ROW('Sanitation Data'!F33)),NA())</f>
        <v>#N/A</v>
      </c>
      <c r="AJ39" s="491" t="e">
        <f ca="1">+IF(AND(ISNUMBER(OFFSET('Sanitation Data'!$F$12,0,10*ROW('Sanitation Data'!F33))),'Data Summary'!CY39="Yes"),OFFSET('Sanitation Data'!$F$12,0,10*ROW('Sanitation Data'!F33)),NA())</f>
        <v>#N/A</v>
      </c>
      <c r="AK39" s="491" t="e">
        <f ca="1">+IF(AND(ISNUMBER(OFFSET('Sanitation Data'!$G$4,0,10*ROW('Sanitation Data'!G33))),'Data Summary'!CZ39="Yes"),100-OFFSET('Sanitation Data'!$G$4,0,10*ROW('Sanitation Data'!G33)),NA())</f>
        <v>#N/A</v>
      </c>
      <c r="AL39" s="491" t="e">
        <f ca="1">+IF(AND(ISNUMBER(OFFSET('Sanitation Data'!$G$6,0,10*ROW('Sanitation Data'!G33))),'Data Summary'!DA39="Yes"),OFFSET('Sanitation Data'!$G$6,0,10*ROW('Sanitation Data'!G33)),NA())</f>
        <v>#N/A</v>
      </c>
      <c r="AM39" s="491" t="e">
        <f ca="1">+IF(AND(ISNUMBER(OFFSET('Sanitation Data'!$G$10,0,10*ROW('Sanitation Data'!G33))),'Data Summary'!DB39="Yes"),OFFSET('Sanitation Data'!$G$10,0,10*ROW('Sanitation Data'!G33)),NA())</f>
        <v>#N/A</v>
      </c>
      <c r="AN39" s="491" t="e">
        <f ca="1">+IF(AND(ISNUMBER(OFFSET('Sanitation Data'!$G$11,0,10*ROW('Sanitation Data'!G33))),'Data Summary'!DC39="Yes"),OFFSET('Sanitation Data'!$G$11,0,10*ROW('Sanitation Data'!G33)),NA())</f>
        <v>#N/A</v>
      </c>
      <c r="AO39" s="491" t="e">
        <f ca="1">+IF(AND(ISNUMBER(OFFSET('Sanitation Data'!$G$12,0,10*ROW('Sanitation Data'!G33))),'Data Summary'!DD39="Yes"),OFFSET('Sanitation Data'!$G$12,0,10*ROW('Sanitation Data'!G33)),NA())</f>
        <v>#N/A</v>
      </c>
      <c r="AP39" s="491" t="e">
        <f ca="1">+IF(AND(ISNUMBER(OFFSET('Sanitation Data'!$H$4,0,10*ROW('Sanitation Data'!H33))),'Data Summary'!DE39="Yes"),100-OFFSET('Sanitation Data'!$H$4,0,10*ROW('Sanitation Data'!H33)),NA())</f>
        <v>#N/A</v>
      </c>
      <c r="AQ39" s="491" t="e">
        <f ca="1">+IF(AND(ISNUMBER(OFFSET('Sanitation Data'!$H$6,0,10*ROW('Sanitation Data'!H33))),'Data Summary'!DF39="Yes"),OFFSET('Sanitation Data'!$H$6,0,10*ROW('Sanitation Data'!H33)),NA())</f>
        <v>#N/A</v>
      </c>
      <c r="AR39" s="491" t="e">
        <f ca="1">+IF(AND(ISNUMBER(OFFSET('Sanitation Data'!$H$10,0,10*ROW('Sanitation Data'!H33))),'Data Summary'!DG39="Yes"),OFFSET('Sanitation Data'!$H$10,0,10*ROW('Sanitation Data'!H33)),NA())</f>
        <v>#N/A</v>
      </c>
      <c r="AS39" s="491" t="e">
        <f ca="1">+IF(AND(ISNUMBER(OFFSET('Sanitation Data'!$H$11,0,10*ROW('Sanitation Data'!H33))),'Data Summary'!DH39="Yes"),OFFSET('Sanitation Data'!$H$11,0,10*ROW('Sanitation Data'!H33)),NA())</f>
        <v>#N/A</v>
      </c>
      <c r="AT39" s="491" t="e">
        <f ca="1">+IF(AND(ISNUMBER(OFFSET('Sanitation Data'!$H$12,0,10*ROW('Sanitation Data'!H33))),'Data Summary'!DI39="Yes"),OFFSET('Sanitation Data'!$H$12,0,10*ROW('Sanitation Data'!H33)),NA())</f>
        <v>#N/A</v>
      </c>
      <c r="AU39" s="491" t="e">
        <f ca="1">+IF(AND(ISNUMBER(OFFSET('Sanitation Data'!$I$4,0,10*ROW('Sanitation Data'!I33))),'Data Summary'!DJ39="Yes"),100-OFFSET('Sanitation Data'!$I$4,0,10*ROW('Sanitation Data'!I33)),NA())</f>
        <v>#N/A</v>
      </c>
      <c r="AV39" s="491" t="e">
        <f ca="1">+IF(AND(ISNUMBER(OFFSET('Sanitation Data'!$I$6,0,10*ROW('Sanitation Data'!I33))),'Data Summary'!DK39="Yes"),OFFSET('Sanitation Data'!$I$6,0,10*ROW('Sanitation Data'!I33)),NA())</f>
        <v>#N/A</v>
      </c>
      <c r="AW39" s="491" t="e">
        <f ca="1">+IF(AND(ISNUMBER(OFFSET('Sanitation Data'!$I$10,0,10*ROW('Sanitation Data'!I33))),'Data Summary'!DL39="Yes"),OFFSET('Sanitation Data'!$I$10,0,10*ROW('Sanitation Data'!I33)),NA())</f>
        <v>#N/A</v>
      </c>
      <c r="AX39" s="491" t="e">
        <f ca="1">+IF(AND(ISNUMBER(OFFSET('Sanitation Data'!$I$11,0,10*ROW('Sanitation Data'!I33))),'Data Summary'!DM39="Yes"),OFFSET('Sanitation Data'!$I$11,0,10*ROW('Sanitation Data'!I33)),NA())</f>
        <v>#N/A</v>
      </c>
      <c r="AY39" s="491" t="e">
        <f ca="1">+IF(AND(ISNUMBER(OFFSET('Sanitation Data'!$I$12,0,10*ROW('Sanitation Data'!I33))),'Data Summary'!DN39="Yes"),OFFSET('Sanitation Data'!$I$12,0,10*ROW('Sanitation Data'!I33)),NA())</f>
        <v>#N/A</v>
      </c>
      <c r="AZ39" s="492" t="e">
        <f ca="1">+IF(AND(ISNUMBER(OFFSET('Hygiene Data'!$D$5,0,10*ROW('Hygiene Data'!D33))),'Data Summary'!DO39="Yes"),OFFSET('Hygiene Data'!$D$5,0,10*ROW('Hygiene Data'!D33)),NA())</f>
        <v>#N/A</v>
      </c>
      <c r="BA39" s="492" t="e">
        <f ca="1">+IF(AND(ISNUMBER(OFFSET('Hygiene Data'!$D$7,0,10*ROW('Hygiene Data'!D33))),'Data Summary'!DP39="Yes"),OFFSET('Hygiene Data'!$D$7,0,10*ROW('Hygiene Data'!D33)),NA())</f>
        <v>#N/A</v>
      </c>
      <c r="BB39" s="492" t="e">
        <f ca="1">+IF(AND(ISNUMBER(OFFSET('Hygiene Data'!$D$9,0,10*ROW('Hygiene Data'!D33))),'Data Summary'!DQ39="Yes"),OFFSET('Hygiene Data'!$D$9,0,10*ROW('Hygiene Data'!D33)),NA())</f>
        <v>#N/A</v>
      </c>
      <c r="BC39" s="492" t="e">
        <f ca="1">+IF(AND(ISNUMBER(OFFSET('Hygiene Data'!$E$5,0,10*ROW('Hygiene Data'!E33))),'Data Summary'!DR39="Yes"),OFFSET('Hygiene Data'!$E$5,0,10*ROW('Hygiene Data'!E33)),NA())</f>
        <v>#N/A</v>
      </c>
      <c r="BD39" s="492" t="e">
        <f ca="1">+IF(AND(ISNUMBER(OFFSET('Hygiene Data'!$E$7,0,10*ROW('Hygiene Data'!E33))),'Data Summary'!DS39="Yes"),OFFSET('Hygiene Data'!$E$7,0,10*ROW('Hygiene Data'!E33)),NA())</f>
        <v>#N/A</v>
      </c>
      <c r="BE39" s="492" t="e">
        <f ca="1">+IF(AND(ISNUMBER(OFFSET('Hygiene Data'!$E$9,0,10*ROW('Hygiene Data'!E33))),'Data Summary'!DT39="Yes"),OFFSET('Hygiene Data'!$E$9,0,10*ROW('Hygiene Data'!E33)),NA())</f>
        <v>#N/A</v>
      </c>
      <c r="BF39" s="492" t="e">
        <f ca="1">+IF(AND(ISNUMBER(OFFSET('Hygiene Data'!$F$5,0,10*ROW('Hygiene Data'!F33))),'Data Summary'!DU39="Yes"),OFFSET('Hygiene Data'!$F$5,0,10*ROW('Hygiene Data'!F33)),NA())</f>
        <v>#N/A</v>
      </c>
      <c r="BG39" s="492" t="e">
        <f ca="1">+IF(AND(ISNUMBER(OFFSET('Hygiene Data'!$F$7,0,10*ROW('Hygiene Data'!F33))),'Data Summary'!DV39="Yes"),OFFSET('Hygiene Data'!$F$7,0,10*ROW('Hygiene Data'!F33)),NA())</f>
        <v>#N/A</v>
      </c>
      <c r="BH39" s="492" t="e">
        <f ca="1">+IF(AND(ISNUMBER(OFFSET('Hygiene Data'!$F$9,0,10*ROW('Hygiene Data'!F33))),'Data Summary'!DW39="Yes"),OFFSET('Hygiene Data'!$F$9,0,10*ROW('Hygiene Data'!F33)),NA())</f>
        <v>#N/A</v>
      </c>
      <c r="BI39" s="492" t="e">
        <f ca="1">+IF(AND(ISNUMBER(OFFSET('Hygiene Data'!$G$5,0,10*ROW('Hygiene Data'!G33))),'Data Summary'!DX39="Yes"),OFFSET('Hygiene Data'!$G$5,0,10*ROW('Hygiene Data'!G33)),NA())</f>
        <v>#N/A</v>
      </c>
      <c r="BJ39" s="492" t="e">
        <f ca="1">+IF(AND(ISNUMBER(OFFSET('Hygiene Data'!$G$7,0,10*ROW('Hygiene Data'!G33))),'Data Summary'!DY39="Yes"),OFFSET('Hygiene Data'!$G$7,0,10*ROW('Hygiene Data'!G33)),NA())</f>
        <v>#N/A</v>
      </c>
      <c r="BK39" s="492" t="e">
        <f ca="1">+IF(AND(ISNUMBER(OFFSET('Hygiene Data'!$G$9,0,10*ROW('Hygiene Data'!G33))),'Data Summary'!DZ39="Yes"),OFFSET('Hygiene Data'!$G$9,0,10*ROW('Hygiene Data'!G33)),NA())</f>
        <v>#N/A</v>
      </c>
      <c r="BL39" s="492" t="e">
        <f ca="1">+IF(AND(ISNUMBER(OFFSET('Hygiene Data'!$H$5,0,10*ROW('Hygiene Data'!H33))),'Data Summary'!EA39="Yes"),OFFSET('Hygiene Data'!$H$5,0,10*ROW('Hygiene Data'!H33)),NA())</f>
        <v>#N/A</v>
      </c>
      <c r="BM39" s="492" t="e">
        <f ca="1">+IF(AND(ISNUMBER(OFFSET('Hygiene Data'!$H$7,0,10*ROW('Hygiene Data'!H33))),'Data Summary'!EB39="Yes"),OFFSET('Hygiene Data'!$H$7,0,10*ROW('Hygiene Data'!H33)),NA())</f>
        <v>#N/A</v>
      </c>
      <c r="BN39" s="492" t="e">
        <f ca="1">+IF(AND(ISNUMBER(OFFSET('Hygiene Data'!$H$9,0,10*ROW('Hygiene Data'!H33))),'Data Summary'!EC39="Yes"),OFFSET('Hygiene Data'!$H$9,0,10*ROW('Hygiene Data'!H33)),NA())</f>
        <v>#N/A</v>
      </c>
      <c r="BO39" s="492" t="e">
        <f ca="1">+IF(AND(ISNUMBER(OFFSET('Hygiene Data'!$I$5,0,10*ROW('Hygiene Data'!I33))),'Data Summary'!ED39="Yes"),OFFSET('Hygiene Data'!$I$5,0,10*ROW('Hygiene Data'!I33)),NA())</f>
        <v>#N/A</v>
      </c>
      <c r="BP39" s="492" t="e">
        <f ca="1">+IF(AND(ISNUMBER(OFFSET('Hygiene Data'!$I$7,0,10*ROW('Hygiene Data'!I33))),'Data Summary'!EE39="Yes"),OFFSET('Hygiene Data'!$I$7,0,10*ROW('Hygiene Data'!I33)),NA())</f>
        <v>#N/A</v>
      </c>
      <c r="BQ39" s="492" t="e">
        <f ca="1">+IF(AND(ISNUMBER(OFFSET('Hygiene Data'!$I$9,0,10*ROW('Hygiene Data'!I33))),'Data Summary'!EF39="Yes"),OFFSET('Hygiene Data'!$I$9,0,10*ROW('Hygiene Data'!I33)),NA())</f>
        <v>#N/A</v>
      </c>
    </row>
    <row r="40" spans="1:69" x14ac:dyDescent="0.25">
      <c r="A40" s="488" t="e">
        <f ca="1">+RIGHT('Data Summary'!A40,LEN('Data Summary'!A40)-9)</f>
        <v>#VALUE!</v>
      </c>
      <c r="B40" s="462" t="str">
        <f ca="1">+IF(ISTEXT('Data Summary'!B40),'Data Summary'!B40,"")</f>
        <v/>
      </c>
      <c r="C40" s="489" t="e">
        <f ca="1">+VALUE('Data Summary'!C40)</f>
        <v>#VALUE!</v>
      </c>
      <c r="D40" s="490" t="e">
        <f ca="1">+IF(AND(ISNUMBER(OFFSET('Water Data'!$D$4,0,10*ROW('Water Data'!D34))),'Data Summary'!BS40="Yes"),100-OFFSET('Water Data'!$D$4,0,10*ROW('Water Data'!D34)),NA())</f>
        <v>#N/A</v>
      </c>
      <c r="E40" s="490" t="e">
        <f ca="1">+IF(AND(ISNUMBER(OFFSET('Water Data'!$D$6,0,10*ROW('Water Data'!D34))),'Data Summary'!BT40="Yes"),OFFSET('Water Data'!$D$6,0,10*ROW('Water Data'!D34)),NA())</f>
        <v>#N/A</v>
      </c>
      <c r="F40" s="490" t="e">
        <f ca="1">+IF(AND(ISNUMBER(OFFSET('Water Data'!$D$9,0,10*ROW('Water Data'!D34))),'Data Summary'!BU40="Yes"),OFFSET('Water Data'!$D$9,0,10*ROW('Water Data'!D34)),NA())</f>
        <v>#N/A</v>
      </c>
      <c r="G40" s="490" t="e">
        <f ca="1">+IF(AND(ISNUMBER(OFFSET('Water Data'!$E$4,0,10*ROW('Water Data'!E34))),'Data Summary'!BV40="Yes"),100-OFFSET('Water Data'!$E$4,0,10*ROW('Water Data'!E34)),NA())</f>
        <v>#N/A</v>
      </c>
      <c r="H40" s="490" t="e">
        <f ca="1">+IF(AND(ISNUMBER(OFFSET('Water Data'!$E$6,0,10*ROW('Water Data'!E34))),'Data Summary'!BW40="Yes"),OFFSET('Water Data'!$E$6,0,10*ROW('Water Data'!E34)),NA())</f>
        <v>#N/A</v>
      </c>
      <c r="I40" s="490" t="e">
        <f ca="1">+IF(AND(ISNUMBER(OFFSET('Water Data'!$E$9,0,10*ROW('Water Data'!E34))),'Data Summary'!BX40="Yes"),OFFSET('Water Data'!$E$9,0,10*ROW('Water Data'!E34)),NA())</f>
        <v>#N/A</v>
      </c>
      <c r="J40" s="490" t="e">
        <f ca="1">+IF(AND(ISNUMBER(OFFSET('Water Data'!$F$4,0,10*ROW('Water Data'!F34))),'Data Summary'!BY40="Yes"),100-OFFSET('Water Data'!$F$4,0,10*ROW('Water Data'!F34)),NA())</f>
        <v>#N/A</v>
      </c>
      <c r="K40" s="490" t="e">
        <f ca="1">+IF(AND(ISNUMBER(OFFSET('Water Data'!$F$6,0,10*ROW('Water Data'!F34))),'Data Summary'!BZ40="Yes"),OFFSET('Water Data'!$F$6,0,10*ROW('Water Data'!F34)),NA())</f>
        <v>#N/A</v>
      </c>
      <c r="L40" s="490" t="e">
        <f ca="1">+IF(AND(ISNUMBER(OFFSET('Water Data'!$F$9,0,10*ROW('Water Data'!F34))),'Data Summary'!CA40="Yes"),OFFSET('Water Data'!$F$9,0,10*ROW('Water Data'!F34)),NA())</f>
        <v>#N/A</v>
      </c>
      <c r="M40" s="490" t="e">
        <f ca="1">+IF(AND(ISNUMBER(OFFSET('Water Data'!$G$4,0,10*ROW('Water Data'!G34))),'Data Summary'!CB40="Yes"),100-OFFSET('Water Data'!$G$4,0,10*ROW('Water Data'!G34)),NA())</f>
        <v>#N/A</v>
      </c>
      <c r="N40" s="490" t="e">
        <f ca="1">+IF(AND(ISNUMBER(OFFSET('Water Data'!$G$6,0,10*ROW('Water Data'!G34))),'Data Summary'!CC40="Yes"),OFFSET('Water Data'!$G$6,0,10*ROW('Water Data'!G34)),NA())</f>
        <v>#N/A</v>
      </c>
      <c r="O40" s="490" t="e">
        <f ca="1">+IF(AND(ISNUMBER(OFFSET('Water Data'!$G$9,0,10*ROW('Water Data'!G34))),'Data Summary'!CD40="Yes"),OFFSET('Water Data'!$G$9,0,10*ROW('Water Data'!G34)),NA())</f>
        <v>#N/A</v>
      </c>
      <c r="P40" s="490" t="e">
        <f ca="1">+IF(AND(ISNUMBER(OFFSET('Water Data'!$H$4,0,10*ROW('Water Data'!H34))),'Data Summary'!CE40="Yes"),100-OFFSET('Water Data'!$H$4,0,10*ROW('Water Data'!H34)),NA())</f>
        <v>#N/A</v>
      </c>
      <c r="Q40" s="490" t="e">
        <f ca="1">+IF(AND(ISNUMBER(OFFSET('Water Data'!$H$6,0,10*ROW('Water Data'!H34))),'Data Summary'!CF40="Yes"),OFFSET('Water Data'!$H$6,0,10*ROW('Water Data'!H34)),NA())</f>
        <v>#N/A</v>
      </c>
      <c r="R40" s="490" t="e">
        <f ca="1">+IF(AND(ISNUMBER(OFFSET('Water Data'!$H$9,0,10*ROW('Water Data'!H34))),'Data Summary'!CG40="Yes"),OFFSET('Water Data'!$H$9,0,10*ROW('Water Data'!H34)),NA())</f>
        <v>#N/A</v>
      </c>
      <c r="S40" s="490" t="e">
        <f ca="1">+IF(AND(ISNUMBER(OFFSET('Water Data'!$I$4,0,10*ROW('Water Data'!I34))),'Data Summary'!CH40="Yes"),100-OFFSET('Water Data'!$I$4,0,10*ROW('Water Data'!I34)),NA())</f>
        <v>#N/A</v>
      </c>
      <c r="T40" s="490" t="e">
        <f ca="1">+IF(AND(ISNUMBER(OFFSET('Water Data'!$I$6,0,10*ROW('Water Data'!I34))),'Data Summary'!CI40="Yes"),OFFSET('Water Data'!$I$6,0,10*ROW('Water Data'!I34)),NA())</f>
        <v>#N/A</v>
      </c>
      <c r="U40" s="490" t="e">
        <f ca="1">+IF(AND(ISNUMBER(OFFSET('Water Data'!$I$9,0,10*ROW('Water Data'!I34))),'Data Summary'!CJ40="Yes"),OFFSET('Water Data'!$I$9,0,10*ROW('Water Data'!I34)),NA())</f>
        <v>#N/A</v>
      </c>
      <c r="V40" s="491" t="e">
        <f ca="1">+IF(AND(ISNUMBER(OFFSET('Sanitation Data'!$D$4,0,10*ROW('Sanitation Data'!D34))),'Data Summary'!CK40="Yes"),100-OFFSET('Sanitation Data'!$D$4,0,10*ROW('Sanitation Data'!D34)),NA())</f>
        <v>#N/A</v>
      </c>
      <c r="W40" s="491" t="e">
        <f ca="1">+IF(AND(ISNUMBER(OFFSET('Sanitation Data'!$D$6,0,10*ROW('Sanitation Data'!D34))),'Data Summary'!CL40="Yes"),OFFSET('Sanitation Data'!$D$6,0,10*ROW('Sanitation Data'!D34)),NA())</f>
        <v>#N/A</v>
      </c>
      <c r="X40" s="491" t="e">
        <f ca="1">+IF(AND(ISNUMBER(OFFSET('Sanitation Data'!$D$10,0,10*ROW('Sanitation Data'!D34))),'Data Summary'!CM40="Yes"),OFFSET('Sanitation Data'!$D$10,0,10*ROW('Sanitation Data'!D34)),NA())</f>
        <v>#N/A</v>
      </c>
      <c r="Y40" s="491" t="e">
        <f ca="1">+IF(AND(ISNUMBER(OFFSET('Sanitation Data'!$D$11,0,10*ROW('Sanitation Data'!D34))),'Data Summary'!CN40="Yes"),OFFSET('Sanitation Data'!$D$11,0,10*ROW('Sanitation Data'!D34)),NA())</f>
        <v>#N/A</v>
      </c>
      <c r="Z40" s="491" t="e">
        <f ca="1">+IF(AND(ISNUMBER(OFFSET('Sanitation Data'!$D$12,0,10*ROW('Sanitation Data'!D34))),'Data Summary'!CO40="Yes"),OFFSET('Sanitation Data'!$D$12,0,10*ROW('Sanitation Data'!D34)),NA())</f>
        <v>#N/A</v>
      </c>
      <c r="AA40" s="491" t="e">
        <f ca="1">+IF(AND(ISNUMBER(OFFSET('Sanitation Data'!$E$4,0,10*ROW('Sanitation Data'!E34))),'Data Summary'!CP40="Yes"),100-OFFSET('Sanitation Data'!$E$4,0,10*ROW('Sanitation Data'!E34)),NA())</f>
        <v>#N/A</v>
      </c>
      <c r="AB40" s="491" t="e">
        <f ca="1">+IF(AND(ISNUMBER(OFFSET('Sanitation Data'!$E$6,0,10*ROW('Sanitation Data'!E34))),'Data Summary'!CQ40="Yes"),OFFSET('Sanitation Data'!$E$6,0,10*ROW('Sanitation Data'!E34)),NA())</f>
        <v>#N/A</v>
      </c>
      <c r="AC40" s="491" t="e">
        <f ca="1">+IF(AND(ISNUMBER(OFFSET('Sanitation Data'!$E$10,0,10*ROW('Sanitation Data'!E34))),'Data Summary'!CR40="Yes"),OFFSET('Sanitation Data'!$E$10,0,10*ROW('Sanitation Data'!E34)),NA())</f>
        <v>#N/A</v>
      </c>
      <c r="AD40" s="491" t="e">
        <f ca="1">+IF(AND(ISNUMBER(OFFSET('Sanitation Data'!$E$11,0,10*ROW('Sanitation Data'!E34))),'Data Summary'!CS40="Yes"),OFFSET('Sanitation Data'!$E$11,0,10*ROW('Sanitation Data'!E34)),NA())</f>
        <v>#N/A</v>
      </c>
      <c r="AE40" s="491" t="e">
        <f ca="1">+IF(AND(ISNUMBER(OFFSET('Sanitation Data'!$E$12,0,10*ROW('Sanitation Data'!E34))),'Data Summary'!CT40="Yes"),OFFSET('Sanitation Data'!$E$12,0,10*ROW('Sanitation Data'!E34)),NA())</f>
        <v>#N/A</v>
      </c>
      <c r="AF40" s="491" t="e">
        <f ca="1">+IF(AND(ISNUMBER(OFFSET('Sanitation Data'!$F$4,0,10*ROW('Sanitation Data'!F34))),'Data Summary'!CU40="Yes"),100-OFFSET('Sanitation Data'!$F$4,0,10*ROW('Sanitation Data'!F34)),NA())</f>
        <v>#N/A</v>
      </c>
      <c r="AG40" s="491" t="e">
        <f ca="1">+IF(AND(ISNUMBER(OFFSET('Sanitation Data'!$F$6,0,10*ROW('Sanitation Data'!F34))),'Data Summary'!CV40="Yes"),OFFSET('Sanitation Data'!$F$6,0,10*ROW('Sanitation Data'!F34)),NA())</f>
        <v>#N/A</v>
      </c>
      <c r="AH40" s="491" t="e">
        <f ca="1">+IF(AND(ISNUMBER(OFFSET('Sanitation Data'!$F$10,0,10*ROW('Sanitation Data'!F34))),'Data Summary'!CW40="Yes"),OFFSET('Sanitation Data'!$F$10,0,10*ROW('Sanitation Data'!F34)),NA())</f>
        <v>#N/A</v>
      </c>
      <c r="AI40" s="491" t="e">
        <f ca="1">+IF(AND(ISNUMBER(OFFSET('Sanitation Data'!$F$11,0,10*ROW('Sanitation Data'!F34))),'Data Summary'!CX40="Yes"),OFFSET('Sanitation Data'!$F$11,0,10*ROW('Sanitation Data'!F34)),NA())</f>
        <v>#N/A</v>
      </c>
      <c r="AJ40" s="491" t="e">
        <f ca="1">+IF(AND(ISNUMBER(OFFSET('Sanitation Data'!$F$12,0,10*ROW('Sanitation Data'!F34))),'Data Summary'!CY40="Yes"),OFFSET('Sanitation Data'!$F$12,0,10*ROW('Sanitation Data'!F34)),NA())</f>
        <v>#N/A</v>
      </c>
      <c r="AK40" s="491" t="e">
        <f ca="1">+IF(AND(ISNUMBER(OFFSET('Sanitation Data'!$G$4,0,10*ROW('Sanitation Data'!G34))),'Data Summary'!CZ40="Yes"),100-OFFSET('Sanitation Data'!$G$4,0,10*ROW('Sanitation Data'!G34)),NA())</f>
        <v>#N/A</v>
      </c>
      <c r="AL40" s="491" t="e">
        <f ca="1">+IF(AND(ISNUMBER(OFFSET('Sanitation Data'!$G$6,0,10*ROW('Sanitation Data'!G34))),'Data Summary'!DA40="Yes"),OFFSET('Sanitation Data'!$G$6,0,10*ROW('Sanitation Data'!G34)),NA())</f>
        <v>#N/A</v>
      </c>
      <c r="AM40" s="491" t="e">
        <f ca="1">+IF(AND(ISNUMBER(OFFSET('Sanitation Data'!$G$10,0,10*ROW('Sanitation Data'!G34))),'Data Summary'!DB40="Yes"),OFFSET('Sanitation Data'!$G$10,0,10*ROW('Sanitation Data'!G34)),NA())</f>
        <v>#N/A</v>
      </c>
      <c r="AN40" s="491" t="e">
        <f ca="1">+IF(AND(ISNUMBER(OFFSET('Sanitation Data'!$G$11,0,10*ROW('Sanitation Data'!G34))),'Data Summary'!DC40="Yes"),OFFSET('Sanitation Data'!$G$11,0,10*ROW('Sanitation Data'!G34)),NA())</f>
        <v>#N/A</v>
      </c>
      <c r="AO40" s="491" t="e">
        <f ca="1">+IF(AND(ISNUMBER(OFFSET('Sanitation Data'!$G$12,0,10*ROW('Sanitation Data'!G34))),'Data Summary'!DD40="Yes"),OFFSET('Sanitation Data'!$G$12,0,10*ROW('Sanitation Data'!G34)),NA())</f>
        <v>#N/A</v>
      </c>
      <c r="AP40" s="491" t="e">
        <f ca="1">+IF(AND(ISNUMBER(OFFSET('Sanitation Data'!$H$4,0,10*ROW('Sanitation Data'!H34))),'Data Summary'!DE40="Yes"),100-OFFSET('Sanitation Data'!$H$4,0,10*ROW('Sanitation Data'!H34)),NA())</f>
        <v>#N/A</v>
      </c>
      <c r="AQ40" s="491" t="e">
        <f ca="1">+IF(AND(ISNUMBER(OFFSET('Sanitation Data'!$H$6,0,10*ROW('Sanitation Data'!H34))),'Data Summary'!DF40="Yes"),OFFSET('Sanitation Data'!$H$6,0,10*ROW('Sanitation Data'!H34)),NA())</f>
        <v>#N/A</v>
      </c>
      <c r="AR40" s="491" t="e">
        <f ca="1">+IF(AND(ISNUMBER(OFFSET('Sanitation Data'!$H$10,0,10*ROW('Sanitation Data'!H34))),'Data Summary'!DG40="Yes"),OFFSET('Sanitation Data'!$H$10,0,10*ROW('Sanitation Data'!H34)),NA())</f>
        <v>#N/A</v>
      </c>
      <c r="AS40" s="491" t="e">
        <f ca="1">+IF(AND(ISNUMBER(OFFSET('Sanitation Data'!$H$11,0,10*ROW('Sanitation Data'!H34))),'Data Summary'!DH40="Yes"),OFFSET('Sanitation Data'!$H$11,0,10*ROW('Sanitation Data'!H34)),NA())</f>
        <v>#N/A</v>
      </c>
      <c r="AT40" s="491" t="e">
        <f ca="1">+IF(AND(ISNUMBER(OFFSET('Sanitation Data'!$H$12,0,10*ROW('Sanitation Data'!H34))),'Data Summary'!DI40="Yes"),OFFSET('Sanitation Data'!$H$12,0,10*ROW('Sanitation Data'!H34)),NA())</f>
        <v>#N/A</v>
      </c>
      <c r="AU40" s="491" t="e">
        <f ca="1">+IF(AND(ISNUMBER(OFFSET('Sanitation Data'!$I$4,0,10*ROW('Sanitation Data'!I34))),'Data Summary'!DJ40="Yes"),100-OFFSET('Sanitation Data'!$I$4,0,10*ROW('Sanitation Data'!I34)),NA())</f>
        <v>#N/A</v>
      </c>
      <c r="AV40" s="491" t="e">
        <f ca="1">+IF(AND(ISNUMBER(OFFSET('Sanitation Data'!$I$6,0,10*ROW('Sanitation Data'!I34))),'Data Summary'!DK40="Yes"),OFFSET('Sanitation Data'!$I$6,0,10*ROW('Sanitation Data'!I34)),NA())</f>
        <v>#N/A</v>
      </c>
      <c r="AW40" s="491" t="e">
        <f ca="1">+IF(AND(ISNUMBER(OFFSET('Sanitation Data'!$I$10,0,10*ROW('Sanitation Data'!I34))),'Data Summary'!DL40="Yes"),OFFSET('Sanitation Data'!$I$10,0,10*ROW('Sanitation Data'!I34)),NA())</f>
        <v>#N/A</v>
      </c>
      <c r="AX40" s="491" t="e">
        <f ca="1">+IF(AND(ISNUMBER(OFFSET('Sanitation Data'!$I$11,0,10*ROW('Sanitation Data'!I34))),'Data Summary'!DM40="Yes"),OFFSET('Sanitation Data'!$I$11,0,10*ROW('Sanitation Data'!I34)),NA())</f>
        <v>#N/A</v>
      </c>
      <c r="AY40" s="491" t="e">
        <f ca="1">+IF(AND(ISNUMBER(OFFSET('Sanitation Data'!$I$12,0,10*ROW('Sanitation Data'!I34))),'Data Summary'!DN40="Yes"),OFFSET('Sanitation Data'!$I$12,0,10*ROW('Sanitation Data'!I34)),NA())</f>
        <v>#N/A</v>
      </c>
      <c r="AZ40" s="492" t="e">
        <f ca="1">+IF(AND(ISNUMBER(OFFSET('Hygiene Data'!$D$5,0,10*ROW('Hygiene Data'!D34))),'Data Summary'!DO40="Yes"),OFFSET('Hygiene Data'!$D$5,0,10*ROW('Hygiene Data'!D34)),NA())</f>
        <v>#N/A</v>
      </c>
      <c r="BA40" s="492" t="e">
        <f ca="1">+IF(AND(ISNUMBER(OFFSET('Hygiene Data'!$D$7,0,10*ROW('Hygiene Data'!D34))),'Data Summary'!DP40="Yes"),OFFSET('Hygiene Data'!$D$7,0,10*ROW('Hygiene Data'!D34)),NA())</f>
        <v>#N/A</v>
      </c>
      <c r="BB40" s="492" t="e">
        <f ca="1">+IF(AND(ISNUMBER(OFFSET('Hygiene Data'!$D$9,0,10*ROW('Hygiene Data'!D34))),'Data Summary'!DQ40="Yes"),OFFSET('Hygiene Data'!$D$9,0,10*ROW('Hygiene Data'!D34)),NA())</f>
        <v>#N/A</v>
      </c>
      <c r="BC40" s="492" t="e">
        <f ca="1">+IF(AND(ISNUMBER(OFFSET('Hygiene Data'!$E$5,0,10*ROW('Hygiene Data'!E34))),'Data Summary'!DR40="Yes"),OFFSET('Hygiene Data'!$E$5,0,10*ROW('Hygiene Data'!E34)),NA())</f>
        <v>#N/A</v>
      </c>
      <c r="BD40" s="492" t="e">
        <f ca="1">+IF(AND(ISNUMBER(OFFSET('Hygiene Data'!$E$7,0,10*ROW('Hygiene Data'!E34))),'Data Summary'!DS40="Yes"),OFFSET('Hygiene Data'!$E$7,0,10*ROW('Hygiene Data'!E34)),NA())</f>
        <v>#N/A</v>
      </c>
      <c r="BE40" s="492" t="e">
        <f ca="1">+IF(AND(ISNUMBER(OFFSET('Hygiene Data'!$E$9,0,10*ROW('Hygiene Data'!E34))),'Data Summary'!DT40="Yes"),OFFSET('Hygiene Data'!$E$9,0,10*ROW('Hygiene Data'!E34)),NA())</f>
        <v>#N/A</v>
      </c>
      <c r="BF40" s="492" t="e">
        <f ca="1">+IF(AND(ISNUMBER(OFFSET('Hygiene Data'!$F$5,0,10*ROW('Hygiene Data'!F34))),'Data Summary'!DU40="Yes"),OFFSET('Hygiene Data'!$F$5,0,10*ROW('Hygiene Data'!F34)),NA())</f>
        <v>#N/A</v>
      </c>
      <c r="BG40" s="492" t="e">
        <f ca="1">+IF(AND(ISNUMBER(OFFSET('Hygiene Data'!$F$7,0,10*ROW('Hygiene Data'!F34))),'Data Summary'!DV40="Yes"),OFFSET('Hygiene Data'!$F$7,0,10*ROW('Hygiene Data'!F34)),NA())</f>
        <v>#N/A</v>
      </c>
      <c r="BH40" s="492" t="e">
        <f ca="1">+IF(AND(ISNUMBER(OFFSET('Hygiene Data'!$F$9,0,10*ROW('Hygiene Data'!F34))),'Data Summary'!DW40="Yes"),OFFSET('Hygiene Data'!$F$9,0,10*ROW('Hygiene Data'!F34)),NA())</f>
        <v>#N/A</v>
      </c>
      <c r="BI40" s="492" t="e">
        <f ca="1">+IF(AND(ISNUMBER(OFFSET('Hygiene Data'!$G$5,0,10*ROW('Hygiene Data'!G34))),'Data Summary'!DX40="Yes"),OFFSET('Hygiene Data'!$G$5,0,10*ROW('Hygiene Data'!G34)),NA())</f>
        <v>#N/A</v>
      </c>
      <c r="BJ40" s="492" t="e">
        <f ca="1">+IF(AND(ISNUMBER(OFFSET('Hygiene Data'!$G$7,0,10*ROW('Hygiene Data'!G34))),'Data Summary'!DY40="Yes"),OFFSET('Hygiene Data'!$G$7,0,10*ROW('Hygiene Data'!G34)),NA())</f>
        <v>#N/A</v>
      </c>
      <c r="BK40" s="492" t="e">
        <f ca="1">+IF(AND(ISNUMBER(OFFSET('Hygiene Data'!$G$9,0,10*ROW('Hygiene Data'!G34))),'Data Summary'!DZ40="Yes"),OFFSET('Hygiene Data'!$G$9,0,10*ROW('Hygiene Data'!G34)),NA())</f>
        <v>#N/A</v>
      </c>
      <c r="BL40" s="492" t="e">
        <f ca="1">+IF(AND(ISNUMBER(OFFSET('Hygiene Data'!$H$5,0,10*ROW('Hygiene Data'!H34))),'Data Summary'!EA40="Yes"),OFFSET('Hygiene Data'!$H$5,0,10*ROW('Hygiene Data'!H34)),NA())</f>
        <v>#N/A</v>
      </c>
      <c r="BM40" s="492" t="e">
        <f ca="1">+IF(AND(ISNUMBER(OFFSET('Hygiene Data'!$H$7,0,10*ROW('Hygiene Data'!H34))),'Data Summary'!EB40="Yes"),OFFSET('Hygiene Data'!$H$7,0,10*ROW('Hygiene Data'!H34)),NA())</f>
        <v>#N/A</v>
      </c>
      <c r="BN40" s="492" t="e">
        <f ca="1">+IF(AND(ISNUMBER(OFFSET('Hygiene Data'!$H$9,0,10*ROW('Hygiene Data'!H34))),'Data Summary'!EC40="Yes"),OFFSET('Hygiene Data'!$H$9,0,10*ROW('Hygiene Data'!H34)),NA())</f>
        <v>#N/A</v>
      </c>
      <c r="BO40" s="492" t="e">
        <f ca="1">+IF(AND(ISNUMBER(OFFSET('Hygiene Data'!$I$5,0,10*ROW('Hygiene Data'!I34))),'Data Summary'!ED40="Yes"),OFFSET('Hygiene Data'!$I$5,0,10*ROW('Hygiene Data'!I34)),NA())</f>
        <v>#N/A</v>
      </c>
      <c r="BP40" s="492" t="e">
        <f ca="1">+IF(AND(ISNUMBER(OFFSET('Hygiene Data'!$I$7,0,10*ROW('Hygiene Data'!I34))),'Data Summary'!EE40="Yes"),OFFSET('Hygiene Data'!$I$7,0,10*ROW('Hygiene Data'!I34)),NA())</f>
        <v>#N/A</v>
      </c>
      <c r="BQ40" s="492" t="e">
        <f ca="1">+IF(AND(ISNUMBER(OFFSET('Hygiene Data'!$I$9,0,10*ROW('Hygiene Data'!I34))),'Data Summary'!EF40="Yes"),OFFSET('Hygiene Data'!$I$9,0,10*ROW('Hygiene Data'!I34)),NA())</f>
        <v>#N/A</v>
      </c>
    </row>
    <row r="41" spans="1:69" x14ac:dyDescent="0.25">
      <c r="A41" s="488" t="e">
        <f ca="1">+RIGHT('Data Summary'!A41,LEN('Data Summary'!A41)-9)</f>
        <v>#VALUE!</v>
      </c>
      <c r="B41" s="462" t="str">
        <f ca="1">+IF(ISTEXT('Data Summary'!B41),'Data Summary'!B41,"")</f>
        <v/>
      </c>
      <c r="C41" s="489" t="e">
        <f ca="1">+VALUE('Data Summary'!C41)</f>
        <v>#VALUE!</v>
      </c>
      <c r="D41" s="490" t="e">
        <f ca="1">+IF(AND(ISNUMBER(OFFSET('Water Data'!$D$4,0,10*ROW('Water Data'!D35))),'Data Summary'!BS41="Yes"),100-OFFSET('Water Data'!$D$4,0,10*ROW('Water Data'!D35)),NA())</f>
        <v>#N/A</v>
      </c>
      <c r="E41" s="490" t="e">
        <f ca="1">+IF(AND(ISNUMBER(OFFSET('Water Data'!$D$6,0,10*ROW('Water Data'!D35))),'Data Summary'!BT41="Yes"),OFFSET('Water Data'!$D$6,0,10*ROW('Water Data'!D35)),NA())</f>
        <v>#N/A</v>
      </c>
      <c r="F41" s="490" t="e">
        <f ca="1">+IF(AND(ISNUMBER(OFFSET('Water Data'!$D$9,0,10*ROW('Water Data'!D35))),'Data Summary'!BU41="Yes"),OFFSET('Water Data'!$D$9,0,10*ROW('Water Data'!D35)),NA())</f>
        <v>#N/A</v>
      </c>
      <c r="G41" s="490" t="e">
        <f ca="1">+IF(AND(ISNUMBER(OFFSET('Water Data'!$E$4,0,10*ROW('Water Data'!E35))),'Data Summary'!BV41="Yes"),100-OFFSET('Water Data'!$E$4,0,10*ROW('Water Data'!E35)),NA())</f>
        <v>#N/A</v>
      </c>
      <c r="H41" s="490" t="e">
        <f ca="1">+IF(AND(ISNUMBER(OFFSET('Water Data'!$E$6,0,10*ROW('Water Data'!E35))),'Data Summary'!BW41="Yes"),OFFSET('Water Data'!$E$6,0,10*ROW('Water Data'!E35)),NA())</f>
        <v>#N/A</v>
      </c>
      <c r="I41" s="490" t="e">
        <f ca="1">+IF(AND(ISNUMBER(OFFSET('Water Data'!$E$9,0,10*ROW('Water Data'!E35))),'Data Summary'!BX41="Yes"),OFFSET('Water Data'!$E$9,0,10*ROW('Water Data'!E35)),NA())</f>
        <v>#N/A</v>
      </c>
      <c r="J41" s="490" t="e">
        <f ca="1">+IF(AND(ISNUMBER(OFFSET('Water Data'!$F$4,0,10*ROW('Water Data'!F35))),'Data Summary'!BY41="Yes"),100-OFFSET('Water Data'!$F$4,0,10*ROW('Water Data'!F35)),NA())</f>
        <v>#N/A</v>
      </c>
      <c r="K41" s="490" t="e">
        <f ca="1">+IF(AND(ISNUMBER(OFFSET('Water Data'!$F$6,0,10*ROW('Water Data'!F35))),'Data Summary'!BZ41="Yes"),OFFSET('Water Data'!$F$6,0,10*ROW('Water Data'!F35)),NA())</f>
        <v>#N/A</v>
      </c>
      <c r="L41" s="490" t="e">
        <f ca="1">+IF(AND(ISNUMBER(OFFSET('Water Data'!$F$9,0,10*ROW('Water Data'!F35))),'Data Summary'!CA41="Yes"),OFFSET('Water Data'!$F$9,0,10*ROW('Water Data'!F35)),NA())</f>
        <v>#N/A</v>
      </c>
      <c r="M41" s="490" t="e">
        <f ca="1">+IF(AND(ISNUMBER(OFFSET('Water Data'!$G$4,0,10*ROW('Water Data'!G35))),'Data Summary'!CB41="Yes"),100-OFFSET('Water Data'!$G$4,0,10*ROW('Water Data'!G35)),NA())</f>
        <v>#N/A</v>
      </c>
      <c r="N41" s="490" t="e">
        <f ca="1">+IF(AND(ISNUMBER(OFFSET('Water Data'!$G$6,0,10*ROW('Water Data'!G35))),'Data Summary'!CC41="Yes"),OFFSET('Water Data'!$G$6,0,10*ROW('Water Data'!G35)),NA())</f>
        <v>#N/A</v>
      </c>
      <c r="O41" s="490" t="e">
        <f ca="1">+IF(AND(ISNUMBER(OFFSET('Water Data'!$G$9,0,10*ROW('Water Data'!G35))),'Data Summary'!CD41="Yes"),OFFSET('Water Data'!$G$9,0,10*ROW('Water Data'!G35)),NA())</f>
        <v>#N/A</v>
      </c>
      <c r="P41" s="490" t="e">
        <f ca="1">+IF(AND(ISNUMBER(OFFSET('Water Data'!$H$4,0,10*ROW('Water Data'!H35))),'Data Summary'!CE41="Yes"),100-OFFSET('Water Data'!$H$4,0,10*ROW('Water Data'!H35)),NA())</f>
        <v>#N/A</v>
      </c>
      <c r="Q41" s="490" t="e">
        <f ca="1">+IF(AND(ISNUMBER(OFFSET('Water Data'!$H$6,0,10*ROW('Water Data'!H35))),'Data Summary'!CF41="Yes"),OFFSET('Water Data'!$H$6,0,10*ROW('Water Data'!H35)),NA())</f>
        <v>#N/A</v>
      </c>
      <c r="R41" s="490" t="e">
        <f ca="1">+IF(AND(ISNUMBER(OFFSET('Water Data'!$H$9,0,10*ROW('Water Data'!H35))),'Data Summary'!CG41="Yes"),OFFSET('Water Data'!$H$9,0,10*ROW('Water Data'!H35)),NA())</f>
        <v>#N/A</v>
      </c>
      <c r="S41" s="490" t="e">
        <f ca="1">+IF(AND(ISNUMBER(OFFSET('Water Data'!$I$4,0,10*ROW('Water Data'!I35))),'Data Summary'!CH41="Yes"),100-OFFSET('Water Data'!$I$4,0,10*ROW('Water Data'!I35)),NA())</f>
        <v>#N/A</v>
      </c>
      <c r="T41" s="490" t="e">
        <f ca="1">+IF(AND(ISNUMBER(OFFSET('Water Data'!$I$6,0,10*ROW('Water Data'!I35))),'Data Summary'!CI41="Yes"),OFFSET('Water Data'!$I$6,0,10*ROW('Water Data'!I35)),NA())</f>
        <v>#N/A</v>
      </c>
      <c r="U41" s="490" t="e">
        <f ca="1">+IF(AND(ISNUMBER(OFFSET('Water Data'!$I$9,0,10*ROW('Water Data'!I35))),'Data Summary'!CJ41="Yes"),OFFSET('Water Data'!$I$9,0,10*ROW('Water Data'!I35)),NA())</f>
        <v>#N/A</v>
      </c>
      <c r="V41" s="491" t="e">
        <f ca="1">+IF(AND(ISNUMBER(OFFSET('Sanitation Data'!$D$4,0,10*ROW('Sanitation Data'!D35))),'Data Summary'!CK41="Yes"),100-OFFSET('Sanitation Data'!$D$4,0,10*ROW('Sanitation Data'!D35)),NA())</f>
        <v>#N/A</v>
      </c>
      <c r="W41" s="491" t="e">
        <f ca="1">+IF(AND(ISNUMBER(OFFSET('Sanitation Data'!$D$6,0,10*ROW('Sanitation Data'!D35))),'Data Summary'!CL41="Yes"),OFFSET('Sanitation Data'!$D$6,0,10*ROW('Sanitation Data'!D35)),NA())</f>
        <v>#N/A</v>
      </c>
      <c r="X41" s="491" t="e">
        <f ca="1">+IF(AND(ISNUMBER(OFFSET('Sanitation Data'!$D$10,0,10*ROW('Sanitation Data'!D35))),'Data Summary'!CM41="Yes"),OFFSET('Sanitation Data'!$D$10,0,10*ROW('Sanitation Data'!D35)),NA())</f>
        <v>#N/A</v>
      </c>
      <c r="Y41" s="491" t="e">
        <f ca="1">+IF(AND(ISNUMBER(OFFSET('Sanitation Data'!$D$11,0,10*ROW('Sanitation Data'!D35))),'Data Summary'!CN41="Yes"),OFFSET('Sanitation Data'!$D$11,0,10*ROW('Sanitation Data'!D35)),NA())</f>
        <v>#N/A</v>
      </c>
      <c r="Z41" s="491" t="e">
        <f ca="1">+IF(AND(ISNUMBER(OFFSET('Sanitation Data'!$D$12,0,10*ROW('Sanitation Data'!D35))),'Data Summary'!CO41="Yes"),OFFSET('Sanitation Data'!$D$12,0,10*ROW('Sanitation Data'!D35)),NA())</f>
        <v>#N/A</v>
      </c>
      <c r="AA41" s="491" t="e">
        <f ca="1">+IF(AND(ISNUMBER(OFFSET('Sanitation Data'!$E$4,0,10*ROW('Sanitation Data'!E35))),'Data Summary'!CP41="Yes"),100-OFFSET('Sanitation Data'!$E$4,0,10*ROW('Sanitation Data'!E35)),NA())</f>
        <v>#N/A</v>
      </c>
      <c r="AB41" s="491" t="e">
        <f ca="1">+IF(AND(ISNUMBER(OFFSET('Sanitation Data'!$E$6,0,10*ROW('Sanitation Data'!E35))),'Data Summary'!CQ41="Yes"),OFFSET('Sanitation Data'!$E$6,0,10*ROW('Sanitation Data'!E35)),NA())</f>
        <v>#N/A</v>
      </c>
      <c r="AC41" s="491" t="e">
        <f ca="1">+IF(AND(ISNUMBER(OFFSET('Sanitation Data'!$E$10,0,10*ROW('Sanitation Data'!E35))),'Data Summary'!CR41="Yes"),OFFSET('Sanitation Data'!$E$10,0,10*ROW('Sanitation Data'!E35)),NA())</f>
        <v>#N/A</v>
      </c>
      <c r="AD41" s="491" t="e">
        <f ca="1">+IF(AND(ISNUMBER(OFFSET('Sanitation Data'!$E$11,0,10*ROW('Sanitation Data'!E35))),'Data Summary'!CS41="Yes"),OFFSET('Sanitation Data'!$E$11,0,10*ROW('Sanitation Data'!E35)),NA())</f>
        <v>#N/A</v>
      </c>
      <c r="AE41" s="491" t="e">
        <f ca="1">+IF(AND(ISNUMBER(OFFSET('Sanitation Data'!$E$12,0,10*ROW('Sanitation Data'!E35))),'Data Summary'!CT41="Yes"),OFFSET('Sanitation Data'!$E$12,0,10*ROW('Sanitation Data'!E35)),NA())</f>
        <v>#N/A</v>
      </c>
      <c r="AF41" s="491" t="e">
        <f ca="1">+IF(AND(ISNUMBER(OFFSET('Sanitation Data'!$F$4,0,10*ROW('Sanitation Data'!F35))),'Data Summary'!CU41="Yes"),100-OFFSET('Sanitation Data'!$F$4,0,10*ROW('Sanitation Data'!F35)),NA())</f>
        <v>#N/A</v>
      </c>
      <c r="AG41" s="491" t="e">
        <f ca="1">+IF(AND(ISNUMBER(OFFSET('Sanitation Data'!$F$6,0,10*ROW('Sanitation Data'!F35))),'Data Summary'!CV41="Yes"),OFFSET('Sanitation Data'!$F$6,0,10*ROW('Sanitation Data'!F35)),NA())</f>
        <v>#N/A</v>
      </c>
      <c r="AH41" s="491" t="e">
        <f ca="1">+IF(AND(ISNUMBER(OFFSET('Sanitation Data'!$F$10,0,10*ROW('Sanitation Data'!F35))),'Data Summary'!CW41="Yes"),OFFSET('Sanitation Data'!$F$10,0,10*ROW('Sanitation Data'!F35)),NA())</f>
        <v>#N/A</v>
      </c>
      <c r="AI41" s="491" t="e">
        <f ca="1">+IF(AND(ISNUMBER(OFFSET('Sanitation Data'!$F$11,0,10*ROW('Sanitation Data'!F35))),'Data Summary'!CX41="Yes"),OFFSET('Sanitation Data'!$F$11,0,10*ROW('Sanitation Data'!F35)),NA())</f>
        <v>#N/A</v>
      </c>
      <c r="AJ41" s="491" t="e">
        <f ca="1">+IF(AND(ISNUMBER(OFFSET('Sanitation Data'!$F$12,0,10*ROW('Sanitation Data'!F35))),'Data Summary'!CY41="Yes"),OFFSET('Sanitation Data'!$F$12,0,10*ROW('Sanitation Data'!F35)),NA())</f>
        <v>#N/A</v>
      </c>
      <c r="AK41" s="491" t="e">
        <f ca="1">+IF(AND(ISNUMBER(OFFSET('Sanitation Data'!$G$4,0,10*ROW('Sanitation Data'!G35))),'Data Summary'!CZ41="Yes"),100-OFFSET('Sanitation Data'!$G$4,0,10*ROW('Sanitation Data'!G35)),NA())</f>
        <v>#N/A</v>
      </c>
      <c r="AL41" s="491" t="e">
        <f ca="1">+IF(AND(ISNUMBER(OFFSET('Sanitation Data'!$G$6,0,10*ROW('Sanitation Data'!G35))),'Data Summary'!DA41="Yes"),OFFSET('Sanitation Data'!$G$6,0,10*ROW('Sanitation Data'!G35)),NA())</f>
        <v>#N/A</v>
      </c>
      <c r="AM41" s="491" t="e">
        <f ca="1">+IF(AND(ISNUMBER(OFFSET('Sanitation Data'!$G$10,0,10*ROW('Sanitation Data'!G35))),'Data Summary'!DB41="Yes"),OFFSET('Sanitation Data'!$G$10,0,10*ROW('Sanitation Data'!G35)),NA())</f>
        <v>#N/A</v>
      </c>
      <c r="AN41" s="491" t="e">
        <f ca="1">+IF(AND(ISNUMBER(OFFSET('Sanitation Data'!$G$11,0,10*ROW('Sanitation Data'!G35))),'Data Summary'!DC41="Yes"),OFFSET('Sanitation Data'!$G$11,0,10*ROW('Sanitation Data'!G35)),NA())</f>
        <v>#N/A</v>
      </c>
      <c r="AO41" s="491" t="e">
        <f ca="1">+IF(AND(ISNUMBER(OFFSET('Sanitation Data'!$G$12,0,10*ROW('Sanitation Data'!G35))),'Data Summary'!DD41="Yes"),OFFSET('Sanitation Data'!$G$12,0,10*ROW('Sanitation Data'!G35)),NA())</f>
        <v>#N/A</v>
      </c>
      <c r="AP41" s="491" t="e">
        <f ca="1">+IF(AND(ISNUMBER(OFFSET('Sanitation Data'!$H$4,0,10*ROW('Sanitation Data'!H35))),'Data Summary'!DE41="Yes"),100-OFFSET('Sanitation Data'!$H$4,0,10*ROW('Sanitation Data'!H35)),NA())</f>
        <v>#N/A</v>
      </c>
      <c r="AQ41" s="491" t="e">
        <f ca="1">+IF(AND(ISNUMBER(OFFSET('Sanitation Data'!$H$6,0,10*ROW('Sanitation Data'!H35))),'Data Summary'!DF41="Yes"),OFFSET('Sanitation Data'!$H$6,0,10*ROW('Sanitation Data'!H35)),NA())</f>
        <v>#N/A</v>
      </c>
      <c r="AR41" s="491" t="e">
        <f ca="1">+IF(AND(ISNUMBER(OFFSET('Sanitation Data'!$H$10,0,10*ROW('Sanitation Data'!H35))),'Data Summary'!DG41="Yes"),OFFSET('Sanitation Data'!$H$10,0,10*ROW('Sanitation Data'!H35)),NA())</f>
        <v>#N/A</v>
      </c>
      <c r="AS41" s="491" t="e">
        <f ca="1">+IF(AND(ISNUMBER(OFFSET('Sanitation Data'!$H$11,0,10*ROW('Sanitation Data'!H35))),'Data Summary'!DH41="Yes"),OFFSET('Sanitation Data'!$H$11,0,10*ROW('Sanitation Data'!H35)),NA())</f>
        <v>#N/A</v>
      </c>
      <c r="AT41" s="491" t="e">
        <f ca="1">+IF(AND(ISNUMBER(OFFSET('Sanitation Data'!$H$12,0,10*ROW('Sanitation Data'!H35))),'Data Summary'!DI41="Yes"),OFFSET('Sanitation Data'!$H$12,0,10*ROW('Sanitation Data'!H35)),NA())</f>
        <v>#N/A</v>
      </c>
      <c r="AU41" s="491" t="e">
        <f ca="1">+IF(AND(ISNUMBER(OFFSET('Sanitation Data'!$I$4,0,10*ROW('Sanitation Data'!I35))),'Data Summary'!DJ41="Yes"),100-OFFSET('Sanitation Data'!$I$4,0,10*ROW('Sanitation Data'!I35)),NA())</f>
        <v>#N/A</v>
      </c>
      <c r="AV41" s="491" t="e">
        <f ca="1">+IF(AND(ISNUMBER(OFFSET('Sanitation Data'!$I$6,0,10*ROW('Sanitation Data'!I35))),'Data Summary'!DK41="Yes"),OFFSET('Sanitation Data'!$I$6,0,10*ROW('Sanitation Data'!I35)),NA())</f>
        <v>#N/A</v>
      </c>
      <c r="AW41" s="491" t="e">
        <f ca="1">+IF(AND(ISNUMBER(OFFSET('Sanitation Data'!$I$10,0,10*ROW('Sanitation Data'!I35))),'Data Summary'!DL41="Yes"),OFFSET('Sanitation Data'!$I$10,0,10*ROW('Sanitation Data'!I35)),NA())</f>
        <v>#N/A</v>
      </c>
      <c r="AX41" s="491" t="e">
        <f ca="1">+IF(AND(ISNUMBER(OFFSET('Sanitation Data'!$I$11,0,10*ROW('Sanitation Data'!I35))),'Data Summary'!DM41="Yes"),OFFSET('Sanitation Data'!$I$11,0,10*ROW('Sanitation Data'!I35)),NA())</f>
        <v>#N/A</v>
      </c>
      <c r="AY41" s="491" t="e">
        <f ca="1">+IF(AND(ISNUMBER(OFFSET('Sanitation Data'!$I$12,0,10*ROW('Sanitation Data'!I35))),'Data Summary'!DN41="Yes"),OFFSET('Sanitation Data'!$I$12,0,10*ROW('Sanitation Data'!I35)),NA())</f>
        <v>#N/A</v>
      </c>
      <c r="AZ41" s="492" t="e">
        <f ca="1">+IF(AND(ISNUMBER(OFFSET('Hygiene Data'!$D$5,0,10*ROW('Hygiene Data'!D35))),'Data Summary'!DO41="Yes"),OFFSET('Hygiene Data'!$D$5,0,10*ROW('Hygiene Data'!D35)),NA())</f>
        <v>#N/A</v>
      </c>
      <c r="BA41" s="492" t="e">
        <f ca="1">+IF(AND(ISNUMBER(OFFSET('Hygiene Data'!$D$7,0,10*ROW('Hygiene Data'!D35))),'Data Summary'!DP41="Yes"),OFFSET('Hygiene Data'!$D$7,0,10*ROW('Hygiene Data'!D35)),NA())</f>
        <v>#N/A</v>
      </c>
      <c r="BB41" s="492" t="e">
        <f ca="1">+IF(AND(ISNUMBER(OFFSET('Hygiene Data'!$D$9,0,10*ROW('Hygiene Data'!D35))),'Data Summary'!DQ41="Yes"),OFFSET('Hygiene Data'!$D$9,0,10*ROW('Hygiene Data'!D35)),NA())</f>
        <v>#N/A</v>
      </c>
      <c r="BC41" s="492" t="e">
        <f ca="1">+IF(AND(ISNUMBER(OFFSET('Hygiene Data'!$E$5,0,10*ROW('Hygiene Data'!E35))),'Data Summary'!DR41="Yes"),OFFSET('Hygiene Data'!$E$5,0,10*ROW('Hygiene Data'!E35)),NA())</f>
        <v>#N/A</v>
      </c>
      <c r="BD41" s="492" t="e">
        <f ca="1">+IF(AND(ISNUMBER(OFFSET('Hygiene Data'!$E$7,0,10*ROW('Hygiene Data'!E35))),'Data Summary'!DS41="Yes"),OFFSET('Hygiene Data'!$E$7,0,10*ROW('Hygiene Data'!E35)),NA())</f>
        <v>#N/A</v>
      </c>
      <c r="BE41" s="492" t="e">
        <f ca="1">+IF(AND(ISNUMBER(OFFSET('Hygiene Data'!$E$9,0,10*ROW('Hygiene Data'!E35))),'Data Summary'!DT41="Yes"),OFFSET('Hygiene Data'!$E$9,0,10*ROW('Hygiene Data'!E35)),NA())</f>
        <v>#N/A</v>
      </c>
      <c r="BF41" s="492" t="e">
        <f ca="1">+IF(AND(ISNUMBER(OFFSET('Hygiene Data'!$F$5,0,10*ROW('Hygiene Data'!F35))),'Data Summary'!DU41="Yes"),OFFSET('Hygiene Data'!$F$5,0,10*ROW('Hygiene Data'!F35)),NA())</f>
        <v>#N/A</v>
      </c>
      <c r="BG41" s="492" t="e">
        <f ca="1">+IF(AND(ISNUMBER(OFFSET('Hygiene Data'!$F$7,0,10*ROW('Hygiene Data'!F35))),'Data Summary'!DV41="Yes"),OFFSET('Hygiene Data'!$F$7,0,10*ROW('Hygiene Data'!F35)),NA())</f>
        <v>#N/A</v>
      </c>
      <c r="BH41" s="492" t="e">
        <f ca="1">+IF(AND(ISNUMBER(OFFSET('Hygiene Data'!$F$9,0,10*ROW('Hygiene Data'!F35))),'Data Summary'!DW41="Yes"),OFFSET('Hygiene Data'!$F$9,0,10*ROW('Hygiene Data'!F35)),NA())</f>
        <v>#N/A</v>
      </c>
      <c r="BI41" s="492" t="e">
        <f ca="1">+IF(AND(ISNUMBER(OFFSET('Hygiene Data'!$G$5,0,10*ROW('Hygiene Data'!G35))),'Data Summary'!DX41="Yes"),OFFSET('Hygiene Data'!$G$5,0,10*ROW('Hygiene Data'!G35)),NA())</f>
        <v>#N/A</v>
      </c>
      <c r="BJ41" s="492" t="e">
        <f ca="1">+IF(AND(ISNUMBER(OFFSET('Hygiene Data'!$G$7,0,10*ROW('Hygiene Data'!G35))),'Data Summary'!DY41="Yes"),OFFSET('Hygiene Data'!$G$7,0,10*ROW('Hygiene Data'!G35)),NA())</f>
        <v>#N/A</v>
      </c>
      <c r="BK41" s="492" t="e">
        <f ca="1">+IF(AND(ISNUMBER(OFFSET('Hygiene Data'!$G$9,0,10*ROW('Hygiene Data'!G35))),'Data Summary'!DZ41="Yes"),OFFSET('Hygiene Data'!$G$9,0,10*ROW('Hygiene Data'!G35)),NA())</f>
        <v>#N/A</v>
      </c>
      <c r="BL41" s="492" t="e">
        <f ca="1">+IF(AND(ISNUMBER(OFFSET('Hygiene Data'!$H$5,0,10*ROW('Hygiene Data'!H35))),'Data Summary'!EA41="Yes"),OFFSET('Hygiene Data'!$H$5,0,10*ROW('Hygiene Data'!H35)),NA())</f>
        <v>#N/A</v>
      </c>
      <c r="BM41" s="492" t="e">
        <f ca="1">+IF(AND(ISNUMBER(OFFSET('Hygiene Data'!$H$7,0,10*ROW('Hygiene Data'!H35))),'Data Summary'!EB41="Yes"),OFFSET('Hygiene Data'!$H$7,0,10*ROW('Hygiene Data'!H35)),NA())</f>
        <v>#N/A</v>
      </c>
      <c r="BN41" s="492" t="e">
        <f ca="1">+IF(AND(ISNUMBER(OFFSET('Hygiene Data'!$H$9,0,10*ROW('Hygiene Data'!H35))),'Data Summary'!EC41="Yes"),OFFSET('Hygiene Data'!$H$9,0,10*ROW('Hygiene Data'!H35)),NA())</f>
        <v>#N/A</v>
      </c>
      <c r="BO41" s="492" t="e">
        <f ca="1">+IF(AND(ISNUMBER(OFFSET('Hygiene Data'!$I$5,0,10*ROW('Hygiene Data'!I35))),'Data Summary'!ED41="Yes"),OFFSET('Hygiene Data'!$I$5,0,10*ROW('Hygiene Data'!I35)),NA())</f>
        <v>#N/A</v>
      </c>
      <c r="BP41" s="492" t="e">
        <f ca="1">+IF(AND(ISNUMBER(OFFSET('Hygiene Data'!$I$7,0,10*ROW('Hygiene Data'!I35))),'Data Summary'!EE41="Yes"),OFFSET('Hygiene Data'!$I$7,0,10*ROW('Hygiene Data'!I35)),NA())</f>
        <v>#N/A</v>
      </c>
      <c r="BQ41" s="492" t="e">
        <f ca="1">+IF(AND(ISNUMBER(OFFSET('Hygiene Data'!$I$9,0,10*ROW('Hygiene Data'!I35))),'Data Summary'!EF41="Yes"),OFFSET('Hygiene Data'!$I$9,0,10*ROW('Hygiene Data'!I35)),NA())</f>
        <v>#N/A</v>
      </c>
    </row>
    <row r="42" spans="1:69" x14ac:dyDescent="0.25">
      <c r="A42" s="488" t="e">
        <f ca="1">+RIGHT('Data Summary'!A42,LEN('Data Summary'!A42)-9)</f>
        <v>#VALUE!</v>
      </c>
      <c r="B42" s="462" t="str">
        <f ca="1">+IF(ISTEXT('Data Summary'!B42),'Data Summary'!B42,"")</f>
        <v/>
      </c>
      <c r="C42" s="489" t="e">
        <f ca="1">+VALUE('Data Summary'!C42)</f>
        <v>#VALUE!</v>
      </c>
      <c r="D42" s="490" t="e">
        <f ca="1">+IF(AND(ISNUMBER(OFFSET('Water Data'!$D$4,0,10*ROW('Water Data'!D36))),'Data Summary'!BS42="Yes"),100-OFFSET('Water Data'!$D$4,0,10*ROW('Water Data'!D36)),NA())</f>
        <v>#N/A</v>
      </c>
      <c r="E42" s="490" t="e">
        <f ca="1">+IF(AND(ISNUMBER(OFFSET('Water Data'!$D$6,0,10*ROW('Water Data'!D36))),'Data Summary'!BT42="Yes"),OFFSET('Water Data'!$D$6,0,10*ROW('Water Data'!D36)),NA())</f>
        <v>#N/A</v>
      </c>
      <c r="F42" s="490" t="e">
        <f ca="1">+IF(AND(ISNUMBER(OFFSET('Water Data'!$D$9,0,10*ROW('Water Data'!D36))),'Data Summary'!BU42="Yes"),OFFSET('Water Data'!$D$9,0,10*ROW('Water Data'!D36)),NA())</f>
        <v>#N/A</v>
      </c>
      <c r="G42" s="490" t="e">
        <f ca="1">+IF(AND(ISNUMBER(OFFSET('Water Data'!$E$4,0,10*ROW('Water Data'!E36))),'Data Summary'!BV42="Yes"),100-OFFSET('Water Data'!$E$4,0,10*ROW('Water Data'!E36)),NA())</f>
        <v>#N/A</v>
      </c>
      <c r="H42" s="490" t="e">
        <f ca="1">+IF(AND(ISNUMBER(OFFSET('Water Data'!$E$6,0,10*ROW('Water Data'!E36))),'Data Summary'!BW42="Yes"),OFFSET('Water Data'!$E$6,0,10*ROW('Water Data'!E36)),NA())</f>
        <v>#N/A</v>
      </c>
      <c r="I42" s="490" t="e">
        <f ca="1">+IF(AND(ISNUMBER(OFFSET('Water Data'!$E$9,0,10*ROW('Water Data'!E36))),'Data Summary'!BX42="Yes"),OFFSET('Water Data'!$E$9,0,10*ROW('Water Data'!E36)),NA())</f>
        <v>#N/A</v>
      </c>
      <c r="J42" s="490" t="e">
        <f ca="1">+IF(AND(ISNUMBER(OFFSET('Water Data'!$F$4,0,10*ROW('Water Data'!F36))),'Data Summary'!BY42="Yes"),100-OFFSET('Water Data'!$F$4,0,10*ROW('Water Data'!F36)),NA())</f>
        <v>#N/A</v>
      </c>
      <c r="K42" s="490" t="e">
        <f ca="1">+IF(AND(ISNUMBER(OFFSET('Water Data'!$F$6,0,10*ROW('Water Data'!F36))),'Data Summary'!BZ42="Yes"),OFFSET('Water Data'!$F$6,0,10*ROW('Water Data'!F36)),NA())</f>
        <v>#N/A</v>
      </c>
      <c r="L42" s="490" t="e">
        <f ca="1">+IF(AND(ISNUMBER(OFFSET('Water Data'!$F$9,0,10*ROW('Water Data'!F36))),'Data Summary'!CA42="Yes"),OFFSET('Water Data'!$F$9,0,10*ROW('Water Data'!F36)),NA())</f>
        <v>#N/A</v>
      </c>
      <c r="M42" s="490" t="e">
        <f ca="1">+IF(AND(ISNUMBER(OFFSET('Water Data'!$G$4,0,10*ROW('Water Data'!G36))),'Data Summary'!CB42="Yes"),100-OFFSET('Water Data'!$G$4,0,10*ROW('Water Data'!G36)),NA())</f>
        <v>#N/A</v>
      </c>
      <c r="N42" s="490" t="e">
        <f ca="1">+IF(AND(ISNUMBER(OFFSET('Water Data'!$G$6,0,10*ROW('Water Data'!G36))),'Data Summary'!CC42="Yes"),OFFSET('Water Data'!$G$6,0,10*ROW('Water Data'!G36)),NA())</f>
        <v>#N/A</v>
      </c>
      <c r="O42" s="490" t="e">
        <f ca="1">+IF(AND(ISNUMBER(OFFSET('Water Data'!$G$9,0,10*ROW('Water Data'!G36))),'Data Summary'!CD42="Yes"),OFFSET('Water Data'!$G$9,0,10*ROW('Water Data'!G36)),NA())</f>
        <v>#N/A</v>
      </c>
      <c r="P42" s="490" t="e">
        <f ca="1">+IF(AND(ISNUMBER(OFFSET('Water Data'!$H$4,0,10*ROW('Water Data'!H36))),'Data Summary'!CE42="Yes"),100-OFFSET('Water Data'!$H$4,0,10*ROW('Water Data'!H36)),NA())</f>
        <v>#N/A</v>
      </c>
      <c r="Q42" s="490" t="e">
        <f ca="1">+IF(AND(ISNUMBER(OFFSET('Water Data'!$H$6,0,10*ROW('Water Data'!H36))),'Data Summary'!CF42="Yes"),OFFSET('Water Data'!$H$6,0,10*ROW('Water Data'!H36)),NA())</f>
        <v>#N/A</v>
      </c>
      <c r="R42" s="490" t="e">
        <f ca="1">+IF(AND(ISNUMBER(OFFSET('Water Data'!$H$9,0,10*ROW('Water Data'!H36))),'Data Summary'!CG42="Yes"),OFFSET('Water Data'!$H$9,0,10*ROW('Water Data'!H36)),NA())</f>
        <v>#N/A</v>
      </c>
      <c r="S42" s="490" t="e">
        <f ca="1">+IF(AND(ISNUMBER(OFFSET('Water Data'!$I$4,0,10*ROW('Water Data'!I36))),'Data Summary'!CH42="Yes"),100-OFFSET('Water Data'!$I$4,0,10*ROW('Water Data'!I36)),NA())</f>
        <v>#N/A</v>
      </c>
      <c r="T42" s="490" t="e">
        <f ca="1">+IF(AND(ISNUMBER(OFFSET('Water Data'!$I$6,0,10*ROW('Water Data'!I36))),'Data Summary'!CI42="Yes"),OFFSET('Water Data'!$I$6,0,10*ROW('Water Data'!I36)),NA())</f>
        <v>#N/A</v>
      </c>
      <c r="U42" s="490" t="e">
        <f ca="1">+IF(AND(ISNUMBER(OFFSET('Water Data'!$I$9,0,10*ROW('Water Data'!I36))),'Data Summary'!CJ42="Yes"),OFFSET('Water Data'!$I$9,0,10*ROW('Water Data'!I36)),NA())</f>
        <v>#N/A</v>
      </c>
      <c r="V42" s="491" t="e">
        <f ca="1">+IF(AND(ISNUMBER(OFFSET('Sanitation Data'!$D$4,0,10*ROW('Sanitation Data'!D36))),'Data Summary'!CK42="Yes"),100-OFFSET('Sanitation Data'!$D$4,0,10*ROW('Sanitation Data'!D36)),NA())</f>
        <v>#N/A</v>
      </c>
      <c r="W42" s="491" t="e">
        <f ca="1">+IF(AND(ISNUMBER(OFFSET('Sanitation Data'!$D$6,0,10*ROW('Sanitation Data'!D36))),'Data Summary'!CL42="Yes"),OFFSET('Sanitation Data'!$D$6,0,10*ROW('Sanitation Data'!D36)),NA())</f>
        <v>#N/A</v>
      </c>
      <c r="X42" s="491" t="e">
        <f ca="1">+IF(AND(ISNUMBER(OFFSET('Sanitation Data'!$D$10,0,10*ROW('Sanitation Data'!D36))),'Data Summary'!CM42="Yes"),OFFSET('Sanitation Data'!$D$10,0,10*ROW('Sanitation Data'!D36)),NA())</f>
        <v>#N/A</v>
      </c>
      <c r="Y42" s="491" t="e">
        <f ca="1">+IF(AND(ISNUMBER(OFFSET('Sanitation Data'!$D$11,0,10*ROW('Sanitation Data'!D36))),'Data Summary'!CN42="Yes"),OFFSET('Sanitation Data'!$D$11,0,10*ROW('Sanitation Data'!D36)),NA())</f>
        <v>#N/A</v>
      </c>
      <c r="Z42" s="491" t="e">
        <f ca="1">+IF(AND(ISNUMBER(OFFSET('Sanitation Data'!$D$12,0,10*ROW('Sanitation Data'!D36))),'Data Summary'!CO42="Yes"),OFFSET('Sanitation Data'!$D$12,0,10*ROW('Sanitation Data'!D36)),NA())</f>
        <v>#N/A</v>
      </c>
      <c r="AA42" s="491" t="e">
        <f ca="1">+IF(AND(ISNUMBER(OFFSET('Sanitation Data'!$E$4,0,10*ROW('Sanitation Data'!E36))),'Data Summary'!CP42="Yes"),100-OFFSET('Sanitation Data'!$E$4,0,10*ROW('Sanitation Data'!E36)),NA())</f>
        <v>#N/A</v>
      </c>
      <c r="AB42" s="491" t="e">
        <f ca="1">+IF(AND(ISNUMBER(OFFSET('Sanitation Data'!$E$6,0,10*ROW('Sanitation Data'!E36))),'Data Summary'!CQ42="Yes"),OFFSET('Sanitation Data'!$E$6,0,10*ROW('Sanitation Data'!E36)),NA())</f>
        <v>#N/A</v>
      </c>
      <c r="AC42" s="491" t="e">
        <f ca="1">+IF(AND(ISNUMBER(OFFSET('Sanitation Data'!$E$10,0,10*ROW('Sanitation Data'!E36))),'Data Summary'!CR42="Yes"),OFFSET('Sanitation Data'!$E$10,0,10*ROW('Sanitation Data'!E36)),NA())</f>
        <v>#N/A</v>
      </c>
      <c r="AD42" s="491" t="e">
        <f ca="1">+IF(AND(ISNUMBER(OFFSET('Sanitation Data'!$E$11,0,10*ROW('Sanitation Data'!E36))),'Data Summary'!CS42="Yes"),OFFSET('Sanitation Data'!$E$11,0,10*ROW('Sanitation Data'!E36)),NA())</f>
        <v>#N/A</v>
      </c>
      <c r="AE42" s="491" t="e">
        <f ca="1">+IF(AND(ISNUMBER(OFFSET('Sanitation Data'!$E$12,0,10*ROW('Sanitation Data'!E36))),'Data Summary'!CT42="Yes"),OFFSET('Sanitation Data'!$E$12,0,10*ROW('Sanitation Data'!E36)),NA())</f>
        <v>#N/A</v>
      </c>
      <c r="AF42" s="491" t="e">
        <f ca="1">+IF(AND(ISNUMBER(OFFSET('Sanitation Data'!$F$4,0,10*ROW('Sanitation Data'!F36))),'Data Summary'!CU42="Yes"),100-OFFSET('Sanitation Data'!$F$4,0,10*ROW('Sanitation Data'!F36)),NA())</f>
        <v>#N/A</v>
      </c>
      <c r="AG42" s="491" t="e">
        <f ca="1">+IF(AND(ISNUMBER(OFFSET('Sanitation Data'!$F$6,0,10*ROW('Sanitation Data'!F36))),'Data Summary'!CV42="Yes"),OFFSET('Sanitation Data'!$F$6,0,10*ROW('Sanitation Data'!F36)),NA())</f>
        <v>#N/A</v>
      </c>
      <c r="AH42" s="491" t="e">
        <f ca="1">+IF(AND(ISNUMBER(OFFSET('Sanitation Data'!$F$10,0,10*ROW('Sanitation Data'!F36))),'Data Summary'!CW42="Yes"),OFFSET('Sanitation Data'!$F$10,0,10*ROW('Sanitation Data'!F36)),NA())</f>
        <v>#N/A</v>
      </c>
      <c r="AI42" s="491" t="e">
        <f ca="1">+IF(AND(ISNUMBER(OFFSET('Sanitation Data'!$F$11,0,10*ROW('Sanitation Data'!F36))),'Data Summary'!CX42="Yes"),OFFSET('Sanitation Data'!$F$11,0,10*ROW('Sanitation Data'!F36)),NA())</f>
        <v>#N/A</v>
      </c>
      <c r="AJ42" s="491" t="e">
        <f ca="1">+IF(AND(ISNUMBER(OFFSET('Sanitation Data'!$F$12,0,10*ROW('Sanitation Data'!F36))),'Data Summary'!CY42="Yes"),OFFSET('Sanitation Data'!$F$12,0,10*ROW('Sanitation Data'!F36)),NA())</f>
        <v>#N/A</v>
      </c>
      <c r="AK42" s="491" t="e">
        <f ca="1">+IF(AND(ISNUMBER(OFFSET('Sanitation Data'!$G$4,0,10*ROW('Sanitation Data'!G36))),'Data Summary'!CZ42="Yes"),100-OFFSET('Sanitation Data'!$G$4,0,10*ROW('Sanitation Data'!G36)),NA())</f>
        <v>#N/A</v>
      </c>
      <c r="AL42" s="491" t="e">
        <f ca="1">+IF(AND(ISNUMBER(OFFSET('Sanitation Data'!$G$6,0,10*ROW('Sanitation Data'!G36))),'Data Summary'!DA42="Yes"),OFFSET('Sanitation Data'!$G$6,0,10*ROW('Sanitation Data'!G36)),NA())</f>
        <v>#N/A</v>
      </c>
      <c r="AM42" s="491" t="e">
        <f ca="1">+IF(AND(ISNUMBER(OFFSET('Sanitation Data'!$G$10,0,10*ROW('Sanitation Data'!G36))),'Data Summary'!DB42="Yes"),OFFSET('Sanitation Data'!$G$10,0,10*ROW('Sanitation Data'!G36)),NA())</f>
        <v>#N/A</v>
      </c>
      <c r="AN42" s="491" t="e">
        <f ca="1">+IF(AND(ISNUMBER(OFFSET('Sanitation Data'!$G$11,0,10*ROW('Sanitation Data'!G36))),'Data Summary'!DC42="Yes"),OFFSET('Sanitation Data'!$G$11,0,10*ROW('Sanitation Data'!G36)),NA())</f>
        <v>#N/A</v>
      </c>
      <c r="AO42" s="491" t="e">
        <f ca="1">+IF(AND(ISNUMBER(OFFSET('Sanitation Data'!$G$12,0,10*ROW('Sanitation Data'!G36))),'Data Summary'!DD42="Yes"),OFFSET('Sanitation Data'!$G$12,0,10*ROW('Sanitation Data'!G36)),NA())</f>
        <v>#N/A</v>
      </c>
      <c r="AP42" s="491" t="e">
        <f ca="1">+IF(AND(ISNUMBER(OFFSET('Sanitation Data'!$H$4,0,10*ROW('Sanitation Data'!H36))),'Data Summary'!DE42="Yes"),100-OFFSET('Sanitation Data'!$H$4,0,10*ROW('Sanitation Data'!H36)),NA())</f>
        <v>#N/A</v>
      </c>
      <c r="AQ42" s="491" t="e">
        <f ca="1">+IF(AND(ISNUMBER(OFFSET('Sanitation Data'!$H$6,0,10*ROW('Sanitation Data'!H36))),'Data Summary'!DF42="Yes"),OFFSET('Sanitation Data'!$H$6,0,10*ROW('Sanitation Data'!H36)),NA())</f>
        <v>#N/A</v>
      </c>
      <c r="AR42" s="491" t="e">
        <f ca="1">+IF(AND(ISNUMBER(OFFSET('Sanitation Data'!$H$10,0,10*ROW('Sanitation Data'!H36))),'Data Summary'!DG42="Yes"),OFFSET('Sanitation Data'!$H$10,0,10*ROW('Sanitation Data'!H36)),NA())</f>
        <v>#N/A</v>
      </c>
      <c r="AS42" s="491" t="e">
        <f ca="1">+IF(AND(ISNUMBER(OFFSET('Sanitation Data'!$H$11,0,10*ROW('Sanitation Data'!H36))),'Data Summary'!DH42="Yes"),OFFSET('Sanitation Data'!$H$11,0,10*ROW('Sanitation Data'!H36)),NA())</f>
        <v>#N/A</v>
      </c>
      <c r="AT42" s="491" t="e">
        <f ca="1">+IF(AND(ISNUMBER(OFFSET('Sanitation Data'!$H$12,0,10*ROW('Sanitation Data'!H36))),'Data Summary'!DI42="Yes"),OFFSET('Sanitation Data'!$H$12,0,10*ROW('Sanitation Data'!H36)),NA())</f>
        <v>#N/A</v>
      </c>
      <c r="AU42" s="491" t="e">
        <f ca="1">+IF(AND(ISNUMBER(OFFSET('Sanitation Data'!$I$4,0,10*ROW('Sanitation Data'!I36))),'Data Summary'!DJ42="Yes"),100-OFFSET('Sanitation Data'!$I$4,0,10*ROW('Sanitation Data'!I36)),NA())</f>
        <v>#N/A</v>
      </c>
      <c r="AV42" s="491" t="e">
        <f ca="1">+IF(AND(ISNUMBER(OFFSET('Sanitation Data'!$I$6,0,10*ROW('Sanitation Data'!I36))),'Data Summary'!DK42="Yes"),OFFSET('Sanitation Data'!$I$6,0,10*ROW('Sanitation Data'!I36)),NA())</f>
        <v>#N/A</v>
      </c>
      <c r="AW42" s="491" t="e">
        <f ca="1">+IF(AND(ISNUMBER(OFFSET('Sanitation Data'!$I$10,0,10*ROW('Sanitation Data'!I36))),'Data Summary'!DL42="Yes"),OFFSET('Sanitation Data'!$I$10,0,10*ROW('Sanitation Data'!I36)),NA())</f>
        <v>#N/A</v>
      </c>
      <c r="AX42" s="491" t="e">
        <f ca="1">+IF(AND(ISNUMBER(OFFSET('Sanitation Data'!$I$11,0,10*ROW('Sanitation Data'!I36))),'Data Summary'!DM42="Yes"),OFFSET('Sanitation Data'!$I$11,0,10*ROW('Sanitation Data'!I36)),NA())</f>
        <v>#N/A</v>
      </c>
      <c r="AY42" s="491" t="e">
        <f ca="1">+IF(AND(ISNUMBER(OFFSET('Sanitation Data'!$I$12,0,10*ROW('Sanitation Data'!I36))),'Data Summary'!DN42="Yes"),OFFSET('Sanitation Data'!$I$12,0,10*ROW('Sanitation Data'!I36)),NA())</f>
        <v>#N/A</v>
      </c>
      <c r="AZ42" s="492" t="e">
        <f ca="1">+IF(AND(ISNUMBER(OFFSET('Hygiene Data'!$D$5,0,10*ROW('Hygiene Data'!D36))),'Data Summary'!DO42="Yes"),OFFSET('Hygiene Data'!$D$5,0,10*ROW('Hygiene Data'!D36)),NA())</f>
        <v>#N/A</v>
      </c>
      <c r="BA42" s="492" t="e">
        <f ca="1">+IF(AND(ISNUMBER(OFFSET('Hygiene Data'!$D$7,0,10*ROW('Hygiene Data'!D36))),'Data Summary'!DP42="Yes"),OFFSET('Hygiene Data'!$D$7,0,10*ROW('Hygiene Data'!D36)),NA())</f>
        <v>#N/A</v>
      </c>
      <c r="BB42" s="492" t="e">
        <f ca="1">+IF(AND(ISNUMBER(OFFSET('Hygiene Data'!$D$9,0,10*ROW('Hygiene Data'!D36))),'Data Summary'!DQ42="Yes"),OFFSET('Hygiene Data'!$D$9,0,10*ROW('Hygiene Data'!D36)),NA())</f>
        <v>#N/A</v>
      </c>
      <c r="BC42" s="492" t="e">
        <f ca="1">+IF(AND(ISNUMBER(OFFSET('Hygiene Data'!$E$5,0,10*ROW('Hygiene Data'!E36))),'Data Summary'!DR42="Yes"),OFFSET('Hygiene Data'!$E$5,0,10*ROW('Hygiene Data'!E36)),NA())</f>
        <v>#N/A</v>
      </c>
      <c r="BD42" s="492" t="e">
        <f ca="1">+IF(AND(ISNUMBER(OFFSET('Hygiene Data'!$E$7,0,10*ROW('Hygiene Data'!E36))),'Data Summary'!DS42="Yes"),OFFSET('Hygiene Data'!$E$7,0,10*ROW('Hygiene Data'!E36)),NA())</f>
        <v>#N/A</v>
      </c>
      <c r="BE42" s="492" t="e">
        <f ca="1">+IF(AND(ISNUMBER(OFFSET('Hygiene Data'!$E$9,0,10*ROW('Hygiene Data'!E36))),'Data Summary'!DT42="Yes"),OFFSET('Hygiene Data'!$E$9,0,10*ROW('Hygiene Data'!E36)),NA())</f>
        <v>#N/A</v>
      </c>
      <c r="BF42" s="492" t="e">
        <f ca="1">+IF(AND(ISNUMBER(OFFSET('Hygiene Data'!$F$5,0,10*ROW('Hygiene Data'!F36))),'Data Summary'!DU42="Yes"),OFFSET('Hygiene Data'!$F$5,0,10*ROW('Hygiene Data'!F36)),NA())</f>
        <v>#N/A</v>
      </c>
      <c r="BG42" s="492" t="e">
        <f ca="1">+IF(AND(ISNUMBER(OFFSET('Hygiene Data'!$F$7,0,10*ROW('Hygiene Data'!F36))),'Data Summary'!DV42="Yes"),OFFSET('Hygiene Data'!$F$7,0,10*ROW('Hygiene Data'!F36)),NA())</f>
        <v>#N/A</v>
      </c>
      <c r="BH42" s="492" t="e">
        <f ca="1">+IF(AND(ISNUMBER(OFFSET('Hygiene Data'!$F$9,0,10*ROW('Hygiene Data'!F36))),'Data Summary'!DW42="Yes"),OFFSET('Hygiene Data'!$F$9,0,10*ROW('Hygiene Data'!F36)),NA())</f>
        <v>#N/A</v>
      </c>
      <c r="BI42" s="492" t="e">
        <f ca="1">+IF(AND(ISNUMBER(OFFSET('Hygiene Data'!$G$5,0,10*ROW('Hygiene Data'!G36))),'Data Summary'!DX42="Yes"),OFFSET('Hygiene Data'!$G$5,0,10*ROW('Hygiene Data'!G36)),NA())</f>
        <v>#N/A</v>
      </c>
      <c r="BJ42" s="492" t="e">
        <f ca="1">+IF(AND(ISNUMBER(OFFSET('Hygiene Data'!$G$7,0,10*ROW('Hygiene Data'!G36))),'Data Summary'!DY42="Yes"),OFFSET('Hygiene Data'!$G$7,0,10*ROW('Hygiene Data'!G36)),NA())</f>
        <v>#N/A</v>
      </c>
      <c r="BK42" s="492" t="e">
        <f ca="1">+IF(AND(ISNUMBER(OFFSET('Hygiene Data'!$G$9,0,10*ROW('Hygiene Data'!G36))),'Data Summary'!DZ42="Yes"),OFFSET('Hygiene Data'!$G$9,0,10*ROW('Hygiene Data'!G36)),NA())</f>
        <v>#N/A</v>
      </c>
      <c r="BL42" s="492" t="e">
        <f ca="1">+IF(AND(ISNUMBER(OFFSET('Hygiene Data'!$H$5,0,10*ROW('Hygiene Data'!H36))),'Data Summary'!EA42="Yes"),OFFSET('Hygiene Data'!$H$5,0,10*ROW('Hygiene Data'!H36)),NA())</f>
        <v>#N/A</v>
      </c>
      <c r="BM42" s="492" t="e">
        <f ca="1">+IF(AND(ISNUMBER(OFFSET('Hygiene Data'!$H$7,0,10*ROW('Hygiene Data'!H36))),'Data Summary'!EB42="Yes"),OFFSET('Hygiene Data'!$H$7,0,10*ROW('Hygiene Data'!H36)),NA())</f>
        <v>#N/A</v>
      </c>
      <c r="BN42" s="492" t="e">
        <f ca="1">+IF(AND(ISNUMBER(OFFSET('Hygiene Data'!$H$9,0,10*ROW('Hygiene Data'!H36))),'Data Summary'!EC42="Yes"),OFFSET('Hygiene Data'!$H$9,0,10*ROW('Hygiene Data'!H36)),NA())</f>
        <v>#N/A</v>
      </c>
      <c r="BO42" s="492" t="e">
        <f ca="1">+IF(AND(ISNUMBER(OFFSET('Hygiene Data'!$I$5,0,10*ROW('Hygiene Data'!I36))),'Data Summary'!ED42="Yes"),OFFSET('Hygiene Data'!$I$5,0,10*ROW('Hygiene Data'!I36)),NA())</f>
        <v>#N/A</v>
      </c>
      <c r="BP42" s="492" t="e">
        <f ca="1">+IF(AND(ISNUMBER(OFFSET('Hygiene Data'!$I$7,0,10*ROW('Hygiene Data'!I36))),'Data Summary'!EE42="Yes"),OFFSET('Hygiene Data'!$I$7,0,10*ROW('Hygiene Data'!I36)),NA())</f>
        <v>#N/A</v>
      </c>
      <c r="BQ42" s="492" t="e">
        <f ca="1">+IF(AND(ISNUMBER(OFFSET('Hygiene Data'!$I$9,0,10*ROW('Hygiene Data'!I36))),'Data Summary'!EF42="Yes"),OFFSET('Hygiene Data'!$I$9,0,10*ROW('Hygiene Data'!I36)),NA())</f>
        <v>#N/A</v>
      </c>
    </row>
    <row r="43" spans="1:69" x14ac:dyDescent="0.25">
      <c r="A43" s="488" t="e">
        <f ca="1">+RIGHT('Data Summary'!A43,LEN('Data Summary'!A43)-9)</f>
        <v>#VALUE!</v>
      </c>
      <c r="B43" s="462" t="str">
        <f ca="1">+IF(ISTEXT('Data Summary'!B43),'Data Summary'!B43,"")</f>
        <v/>
      </c>
      <c r="C43" s="489" t="e">
        <f ca="1">+VALUE('Data Summary'!C43)</f>
        <v>#VALUE!</v>
      </c>
      <c r="D43" s="490" t="e">
        <f ca="1">+IF(AND(ISNUMBER(OFFSET('Water Data'!$D$4,0,10*ROW('Water Data'!D37))),'Data Summary'!BS43="Yes"),100-OFFSET('Water Data'!$D$4,0,10*ROW('Water Data'!D37)),NA())</f>
        <v>#N/A</v>
      </c>
      <c r="E43" s="490" t="e">
        <f ca="1">+IF(AND(ISNUMBER(OFFSET('Water Data'!$D$6,0,10*ROW('Water Data'!D37))),'Data Summary'!BT43="Yes"),OFFSET('Water Data'!$D$6,0,10*ROW('Water Data'!D37)),NA())</f>
        <v>#N/A</v>
      </c>
      <c r="F43" s="490" t="e">
        <f ca="1">+IF(AND(ISNUMBER(OFFSET('Water Data'!$D$9,0,10*ROW('Water Data'!D37))),'Data Summary'!BU43="Yes"),OFFSET('Water Data'!$D$9,0,10*ROW('Water Data'!D37)),NA())</f>
        <v>#N/A</v>
      </c>
      <c r="G43" s="490" t="e">
        <f ca="1">+IF(AND(ISNUMBER(OFFSET('Water Data'!$E$4,0,10*ROW('Water Data'!E37))),'Data Summary'!BV43="Yes"),100-OFFSET('Water Data'!$E$4,0,10*ROW('Water Data'!E37)),NA())</f>
        <v>#N/A</v>
      </c>
      <c r="H43" s="490" t="e">
        <f ca="1">+IF(AND(ISNUMBER(OFFSET('Water Data'!$E$6,0,10*ROW('Water Data'!E37))),'Data Summary'!BW43="Yes"),OFFSET('Water Data'!$E$6,0,10*ROW('Water Data'!E37)),NA())</f>
        <v>#N/A</v>
      </c>
      <c r="I43" s="490" t="e">
        <f ca="1">+IF(AND(ISNUMBER(OFFSET('Water Data'!$E$9,0,10*ROW('Water Data'!E37))),'Data Summary'!BX43="Yes"),OFFSET('Water Data'!$E$9,0,10*ROW('Water Data'!E37)),NA())</f>
        <v>#N/A</v>
      </c>
      <c r="J43" s="490" t="e">
        <f ca="1">+IF(AND(ISNUMBER(OFFSET('Water Data'!$F$4,0,10*ROW('Water Data'!F37))),'Data Summary'!BY43="Yes"),100-OFFSET('Water Data'!$F$4,0,10*ROW('Water Data'!F37)),NA())</f>
        <v>#N/A</v>
      </c>
      <c r="K43" s="490" t="e">
        <f ca="1">+IF(AND(ISNUMBER(OFFSET('Water Data'!$F$6,0,10*ROW('Water Data'!F37))),'Data Summary'!BZ43="Yes"),OFFSET('Water Data'!$F$6,0,10*ROW('Water Data'!F37)),NA())</f>
        <v>#N/A</v>
      </c>
      <c r="L43" s="490" t="e">
        <f ca="1">+IF(AND(ISNUMBER(OFFSET('Water Data'!$F$9,0,10*ROW('Water Data'!F37))),'Data Summary'!CA43="Yes"),OFFSET('Water Data'!$F$9,0,10*ROW('Water Data'!F37)),NA())</f>
        <v>#N/A</v>
      </c>
      <c r="M43" s="490" t="e">
        <f ca="1">+IF(AND(ISNUMBER(OFFSET('Water Data'!$G$4,0,10*ROW('Water Data'!G37))),'Data Summary'!CB43="Yes"),100-OFFSET('Water Data'!$G$4,0,10*ROW('Water Data'!G37)),NA())</f>
        <v>#N/A</v>
      </c>
      <c r="N43" s="490" t="e">
        <f ca="1">+IF(AND(ISNUMBER(OFFSET('Water Data'!$G$6,0,10*ROW('Water Data'!G37))),'Data Summary'!CC43="Yes"),OFFSET('Water Data'!$G$6,0,10*ROW('Water Data'!G37)),NA())</f>
        <v>#N/A</v>
      </c>
      <c r="O43" s="490" t="e">
        <f ca="1">+IF(AND(ISNUMBER(OFFSET('Water Data'!$G$9,0,10*ROW('Water Data'!G37))),'Data Summary'!CD43="Yes"),OFFSET('Water Data'!$G$9,0,10*ROW('Water Data'!G37)),NA())</f>
        <v>#N/A</v>
      </c>
      <c r="P43" s="490" t="e">
        <f ca="1">+IF(AND(ISNUMBER(OFFSET('Water Data'!$H$4,0,10*ROW('Water Data'!H37))),'Data Summary'!CE43="Yes"),100-OFFSET('Water Data'!$H$4,0,10*ROW('Water Data'!H37)),NA())</f>
        <v>#N/A</v>
      </c>
      <c r="Q43" s="490" t="e">
        <f ca="1">+IF(AND(ISNUMBER(OFFSET('Water Data'!$H$6,0,10*ROW('Water Data'!H37))),'Data Summary'!CF43="Yes"),OFFSET('Water Data'!$H$6,0,10*ROW('Water Data'!H37)),NA())</f>
        <v>#N/A</v>
      </c>
      <c r="R43" s="490" t="e">
        <f ca="1">+IF(AND(ISNUMBER(OFFSET('Water Data'!$H$9,0,10*ROW('Water Data'!H37))),'Data Summary'!CG43="Yes"),OFFSET('Water Data'!$H$9,0,10*ROW('Water Data'!H37)),NA())</f>
        <v>#N/A</v>
      </c>
      <c r="S43" s="490" t="e">
        <f ca="1">+IF(AND(ISNUMBER(OFFSET('Water Data'!$I$4,0,10*ROW('Water Data'!I37))),'Data Summary'!CH43="Yes"),100-OFFSET('Water Data'!$I$4,0,10*ROW('Water Data'!I37)),NA())</f>
        <v>#N/A</v>
      </c>
      <c r="T43" s="490" t="e">
        <f ca="1">+IF(AND(ISNUMBER(OFFSET('Water Data'!$I$6,0,10*ROW('Water Data'!I37))),'Data Summary'!CI43="Yes"),OFFSET('Water Data'!$I$6,0,10*ROW('Water Data'!I37)),NA())</f>
        <v>#N/A</v>
      </c>
      <c r="U43" s="490" t="e">
        <f ca="1">+IF(AND(ISNUMBER(OFFSET('Water Data'!$I$9,0,10*ROW('Water Data'!I37))),'Data Summary'!CJ43="Yes"),OFFSET('Water Data'!$I$9,0,10*ROW('Water Data'!I37)),NA())</f>
        <v>#N/A</v>
      </c>
      <c r="V43" s="491" t="e">
        <f ca="1">+IF(AND(ISNUMBER(OFFSET('Sanitation Data'!$D$4,0,10*ROW('Sanitation Data'!D37))),'Data Summary'!CK43="Yes"),100-OFFSET('Sanitation Data'!$D$4,0,10*ROW('Sanitation Data'!D37)),NA())</f>
        <v>#N/A</v>
      </c>
      <c r="W43" s="491" t="e">
        <f ca="1">+IF(AND(ISNUMBER(OFFSET('Sanitation Data'!$D$6,0,10*ROW('Sanitation Data'!D37))),'Data Summary'!CL43="Yes"),OFFSET('Sanitation Data'!$D$6,0,10*ROW('Sanitation Data'!D37)),NA())</f>
        <v>#N/A</v>
      </c>
      <c r="X43" s="491" t="e">
        <f ca="1">+IF(AND(ISNUMBER(OFFSET('Sanitation Data'!$D$10,0,10*ROW('Sanitation Data'!D37))),'Data Summary'!CM43="Yes"),OFFSET('Sanitation Data'!$D$10,0,10*ROW('Sanitation Data'!D37)),NA())</f>
        <v>#N/A</v>
      </c>
      <c r="Y43" s="491" t="e">
        <f ca="1">+IF(AND(ISNUMBER(OFFSET('Sanitation Data'!$D$11,0,10*ROW('Sanitation Data'!D37))),'Data Summary'!CN43="Yes"),OFFSET('Sanitation Data'!$D$11,0,10*ROW('Sanitation Data'!D37)),NA())</f>
        <v>#N/A</v>
      </c>
      <c r="Z43" s="491" t="e">
        <f ca="1">+IF(AND(ISNUMBER(OFFSET('Sanitation Data'!$D$12,0,10*ROW('Sanitation Data'!D37))),'Data Summary'!CO43="Yes"),OFFSET('Sanitation Data'!$D$12,0,10*ROW('Sanitation Data'!D37)),NA())</f>
        <v>#N/A</v>
      </c>
      <c r="AA43" s="491" t="e">
        <f ca="1">+IF(AND(ISNUMBER(OFFSET('Sanitation Data'!$E$4,0,10*ROW('Sanitation Data'!E37))),'Data Summary'!CP43="Yes"),100-OFFSET('Sanitation Data'!$E$4,0,10*ROW('Sanitation Data'!E37)),NA())</f>
        <v>#N/A</v>
      </c>
      <c r="AB43" s="491" t="e">
        <f ca="1">+IF(AND(ISNUMBER(OFFSET('Sanitation Data'!$E$6,0,10*ROW('Sanitation Data'!E37))),'Data Summary'!CQ43="Yes"),OFFSET('Sanitation Data'!$E$6,0,10*ROW('Sanitation Data'!E37)),NA())</f>
        <v>#N/A</v>
      </c>
      <c r="AC43" s="491" t="e">
        <f ca="1">+IF(AND(ISNUMBER(OFFSET('Sanitation Data'!$E$10,0,10*ROW('Sanitation Data'!E37))),'Data Summary'!CR43="Yes"),OFFSET('Sanitation Data'!$E$10,0,10*ROW('Sanitation Data'!E37)),NA())</f>
        <v>#N/A</v>
      </c>
      <c r="AD43" s="491" t="e">
        <f ca="1">+IF(AND(ISNUMBER(OFFSET('Sanitation Data'!$E$11,0,10*ROW('Sanitation Data'!E37))),'Data Summary'!CS43="Yes"),OFFSET('Sanitation Data'!$E$11,0,10*ROW('Sanitation Data'!E37)),NA())</f>
        <v>#N/A</v>
      </c>
      <c r="AE43" s="491" t="e">
        <f ca="1">+IF(AND(ISNUMBER(OFFSET('Sanitation Data'!$E$12,0,10*ROW('Sanitation Data'!E37))),'Data Summary'!CT43="Yes"),OFFSET('Sanitation Data'!$E$12,0,10*ROW('Sanitation Data'!E37)),NA())</f>
        <v>#N/A</v>
      </c>
      <c r="AF43" s="491" t="e">
        <f ca="1">+IF(AND(ISNUMBER(OFFSET('Sanitation Data'!$F$4,0,10*ROW('Sanitation Data'!F37))),'Data Summary'!CU43="Yes"),100-OFFSET('Sanitation Data'!$F$4,0,10*ROW('Sanitation Data'!F37)),NA())</f>
        <v>#N/A</v>
      </c>
      <c r="AG43" s="491" t="e">
        <f ca="1">+IF(AND(ISNUMBER(OFFSET('Sanitation Data'!$F$6,0,10*ROW('Sanitation Data'!F37))),'Data Summary'!CV43="Yes"),OFFSET('Sanitation Data'!$F$6,0,10*ROW('Sanitation Data'!F37)),NA())</f>
        <v>#N/A</v>
      </c>
      <c r="AH43" s="491" t="e">
        <f ca="1">+IF(AND(ISNUMBER(OFFSET('Sanitation Data'!$F$10,0,10*ROW('Sanitation Data'!F37))),'Data Summary'!CW43="Yes"),OFFSET('Sanitation Data'!$F$10,0,10*ROW('Sanitation Data'!F37)),NA())</f>
        <v>#N/A</v>
      </c>
      <c r="AI43" s="491" t="e">
        <f ca="1">+IF(AND(ISNUMBER(OFFSET('Sanitation Data'!$F$11,0,10*ROW('Sanitation Data'!F37))),'Data Summary'!CX43="Yes"),OFFSET('Sanitation Data'!$F$11,0,10*ROW('Sanitation Data'!F37)),NA())</f>
        <v>#N/A</v>
      </c>
      <c r="AJ43" s="491" t="e">
        <f ca="1">+IF(AND(ISNUMBER(OFFSET('Sanitation Data'!$F$12,0,10*ROW('Sanitation Data'!F37))),'Data Summary'!CY43="Yes"),OFFSET('Sanitation Data'!$F$12,0,10*ROW('Sanitation Data'!F37)),NA())</f>
        <v>#N/A</v>
      </c>
      <c r="AK43" s="491" t="e">
        <f ca="1">+IF(AND(ISNUMBER(OFFSET('Sanitation Data'!$G$4,0,10*ROW('Sanitation Data'!G37))),'Data Summary'!CZ43="Yes"),100-OFFSET('Sanitation Data'!$G$4,0,10*ROW('Sanitation Data'!G37)),NA())</f>
        <v>#N/A</v>
      </c>
      <c r="AL43" s="491" t="e">
        <f ca="1">+IF(AND(ISNUMBER(OFFSET('Sanitation Data'!$G$6,0,10*ROW('Sanitation Data'!G37))),'Data Summary'!DA43="Yes"),OFFSET('Sanitation Data'!$G$6,0,10*ROW('Sanitation Data'!G37)),NA())</f>
        <v>#N/A</v>
      </c>
      <c r="AM43" s="491" t="e">
        <f ca="1">+IF(AND(ISNUMBER(OFFSET('Sanitation Data'!$G$10,0,10*ROW('Sanitation Data'!G37))),'Data Summary'!DB43="Yes"),OFFSET('Sanitation Data'!$G$10,0,10*ROW('Sanitation Data'!G37)),NA())</f>
        <v>#N/A</v>
      </c>
      <c r="AN43" s="491" t="e">
        <f ca="1">+IF(AND(ISNUMBER(OFFSET('Sanitation Data'!$G$11,0,10*ROW('Sanitation Data'!G37))),'Data Summary'!DC43="Yes"),OFFSET('Sanitation Data'!$G$11,0,10*ROW('Sanitation Data'!G37)),NA())</f>
        <v>#N/A</v>
      </c>
      <c r="AO43" s="491" t="e">
        <f ca="1">+IF(AND(ISNUMBER(OFFSET('Sanitation Data'!$G$12,0,10*ROW('Sanitation Data'!G37))),'Data Summary'!DD43="Yes"),OFFSET('Sanitation Data'!$G$12,0,10*ROW('Sanitation Data'!G37)),NA())</f>
        <v>#N/A</v>
      </c>
      <c r="AP43" s="491" t="e">
        <f ca="1">+IF(AND(ISNUMBER(OFFSET('Sanitation Data'!$H$4,0,10*ROW('Sanitation Data'!H37))),'Data Summary'!DE43="Yes"),100-OFFSET('Sanitation Data'!$H$4,0,10*ROW('Sanitation Data'!H37)),NA())</f>
        <v>#N/A</v>
      </c>
      <c r="AQ43" s="491" t="e">
        <f ca="1">+IF(AND(ISNUMBER(OFFSET('Sanitation Data'!$H$6,0,10*ROW('Sanitation Data'!H37))),'Data Summary'!DF43="Yes"),OFFSET('Sanitation Data'!$H$6,0,10*ROW('Sanitation Data'!H37)),NA())</f>
        <v>#N/A</v>
      </c>
      <c r="AR43" s="491" t="e">
        <f ca="1">+IF(AND(ISNUMBER(OFFSET('Sanitation Data'!$H$10,0,10*ROW('Sanitation Data'!H37))),'Data Summary'!DG43="Yes"),OFFSET('Sanitation Data'!$H$10,0,10*ROW('Sanitation Data'!H37)),NA())</f>
        <v>#N/A</v>
      </c>
      <c r="AS43" s="491" t="e">
        <f ca="1">+IF(AND(ISNUMBER(OFFSET('Sanitation Data'!$H$11,0,10*ROW('Sanitation Data'!H37))),'Data Summary'!DH43="Yes"),OFFSET('Sanitation Data'!$H$11,0,10*ROW('Sanitation Data'!H37)),NA())</f>
        <v>#N/A</v>
      </c>
      <c r="AT43" s="491" t="e">
        <f ca="1">+IF(AND(ISNUMBER(OFFSET('Sanitation Data'!$H$12,0,10*ROW('Sanitation Data'!H37))),'Data Summary'!DI43="Yes"),OFFSET('Sanitation Data'!$H$12,0,10*ROW('Sanitation Data'!H37)),NA())</f>
        <v>#N/A</v>
      </c>
      <c r="AU43" s="491" t="e">
        <f ca="1">+IF(AND(ISNUMBER(OFFSET('Sanitation Data'!$I$4,0,10*ROW('Sanitation Data'!I37))),'Data Summary'!DJ43="Yes"),100-OFFSET('Sanitation Data'!$I$4,0,10*ROW('Sanitation Data'!I37)),NA())</f>
        <v>#N/A</v>
      </c>
      <c r="AV43" s="491" t="e">
        <f ca="1">+IF(AND(ISNUMBER(OFFSET('Sanitation Data'!$I$6,0,10*ROW('Sanitation Data'!I37))),'Data Summary'!DK43="Yes"),OFFSET('Sanitation Data'!$I$6,0,10*ROW('Sanitation Data'!I37)),NA())</f>
        <v>#N/A</v>
      </c>
      <c r="AW43" s="491" t="e">
        <f ca="1">+IF(AND(ISNUMBER(OFFSET('Sanitation Data'!$I$10,0,10*ROW('Sanitation Data'!I37))),'Data Summary'!DL43="Yes"),OFFSET('Sanitation Data'!$I$10,0,10*ROW('Sanitation Data'!I37)),NA())</f>
        <v>#N/A</v>
      </c>
      <c r="AX43" s="491" t="e">
        <f ca="1">+IF(AND(ISNUMBER(OFFSET('Sanitation Data'!$I$11,0,10*ROW('Sanitation Data'!I37))),'Data Summary'!DM43="Yes"),OFFSET('Sanitation Data'!$I$11,0,10*ROW('Sanitation Data'!I37)),NA())</f>
        <v>#N/A</v>
      </c>
      <c r="AY43" s="491" t="e">
        <f ca="1">+IF(AND(ISNUMBER(OFFSET('Sanitation Data'!$I$12,0,10*ROW('Sanitation Data'!I37))),'Data Summary'!DN43="Yes"),OFFSET('Sanitation Data'!$I$12,0,10*ROW('Sanitation Data'!I37)),NA())</f>
        <v>#N/A</v>
      </c>
      <c r="AZ43" s="492" t="e">
        <f ca="1">+IF(AND(ISNUMBER(OFFSET('Hygiene Data'!$D$5,0,10*ROW('Hygiene Data'!D37))),'Data Summary'!DO43="Yes"),OFFSET('Hygiene Data'!$D$5,0,10*ROW('Hygiene Data'!D37)),NA())</f>
        <v>#N/A</v>
      </c>
      <c r="BA43" s="492" t="e">
        <f ca="1">+IF(AND(ISNUMBER(OFFSET('Hygiene Data'!$D$7,0,10*ROW('Hygiene Data'!D37))),'Data Summary'!DP43="Yes"),OFFSET('Hygiene Data'!$D$7,0,10*ROW('Hygiene Data'!D37)),NA())</f>
        <v>#N/A</v>
      </c>
      <c r="BB43" s="492" t="e">
        <f ca="1">+IF(AND(ISNUMBER(OFFSET('Hygiene Data'!$D$9,0,10*ROW('Hygiene Data'!D37))),'Data Summary'!DQ43="Yes"),OFFSET('Hygiene Data'!$D$9,0,10*ROW('Hygiene Data'!D37)),NA())</f>
        <v>#N/A</v>
      </c>
      <c r="BC43" s="492" t="e">
        <f ca="1">+IF(AND(ISNUMBER(OFFSET('Hygiene Data'!$E$5,0,10*ROW('Hygiene Data'!E37))),'Data Summary'!DR43="Yes"),OFFSET('Hygiene Data'!$E$5,0,10*ROW('Hygiene Data'!E37)),NA())</f>
        <v>#N/A</v>
      </c>
      <c r="BD43" s="492" t="e">
        <f ca="1">+IF(AND(ISNUMBER(OFFSET('Hygiene Data'!$E$7,0,10*ROW('Hygiene Data'!E37))),'Data Summary'!DS43="Yes"),OFFSET('Hygiene Data'!$E$7,0,10*ROW('Hygiene Data'!E37)),NA())</f>
        <v>#N/A</v>
      </c>
      <c r="BE43" s="492" t="e">
        <f ca="1">+IF(AND(ISNUMBER(OFFSET('Hygiene Data'!$E$9,0,10*ROW('Hygiene Data'!E37))),'Data Summary'!DT43="Yes"),OFFSET('Hygiene Data'!$E$9,0,10*ROW('Hygiene Data'!E37)),NA())</f>
        <v>#N/A</v>
      </c>
      <c r="BF43" s="492" t="e">
        <f ca="1">+IF(AND(ISNUMBER(OFFSET('Hygiene Data'!$F$5,0,10*ROW('Hygiene Data'!F37))),'Data Summary'!DU43="Yes"),OFFSET('Hygiene Data'!$F$5,0,10*ROW('Hygiene Data'!F37)),NA())</f>
        <v>#N/A</v>
      </c>
      <c r="BG43" s="492" t="e">
        <f ca="1">+IF(AND(ISNUMBER(OFFSET('Hygiene Data'!$F$7,0,10*ROW('Hygiene Data'!F37))),'Data Summary'!DV43="Yes"),OFFSET('Hygiene Data'!$F$7,0,10*ROW('Hygiene Data'!F37)),NA())</f>
        <v>#N/A</v>
      </c>
      <c r="BH43" s="492" t="e">
        <f ca="1">+IF(AND(ISNUMBER(OFFSET('Hygiene Data'!$F$9,0,10*ROW('Hygiene Data'!F37))),'Data Summary'!DW43="Yes"),OFFSET('Hygiene Data'!$F$9,0,10*ROW('Hygiene Data'!F37)),NA())</f>
        <v>#N/A</v>
      </c>
      <c r="BI43" s="492" t="e">
        <f ca="1">+IF(AND(ISNUMBER(OFFSET('Hygiene Data'!$G$5,0,10*ROW('Hygiene Data'!G37))),'Data Summary'!DX43="Yes"),OFFSET('Hygiene Data'!$G$5,0,10*ROW('Hygiene Data'!G37)),NA())</f>
        <v>#N/A</v>
      </c>
      <c r="BJ43" s="492" t="e">
        <f ca="1">+IF(AND(ISNUMBER(OFFSET('Hygiene Data'!$G$7,0,10*ROW('Hygiene Data'!G37))),'Data Summary'!DY43="Yes"),OFFSET('Hygiene Data'!$G$7,0,10*ROW('Hygiene Data'!G37)),NA())</f>
        <v>#N/A</v>
      </c>
      <c r="BK43" s="492" t="e">
        <f ca="1">+IF(AND(ISNUMBER(OFFSET('Hygiene Data'!$G$9,0,10*ROW('Hygiene Data'!G37))),'Data Summary'!DZ43="Yes"),OFFSET('Hygiene Data'!$G$9,0,10*ROW('Hygiene Data'!G37)),NA())</f>
        <v>#N/A</v>
      </c>
      <c r="BL43" s="492" t="e">
        <f ca="1">+IF(AND(ISNUMBER(OFFSET('Hygiene Data'!$H$5,0,10*ROW('Hygiene Data'!H37))),'Data Summary'!EA43="Yes"),OFFSET('Hygiene Data'!$H$5,0,10*ROW('Hygiene Data'!H37)),NA())</f>
        <v>#N/A</v>
      </c>
      <c r="BM43" s="492" t="e">
        <f ca="1">+IF(AND(ISNUMBER(OFFSET('Hygiene Data'!$H$7,0,10*ROW('Hygiene Data'!H37))),'Data Summary'!EB43="Yes"),OFFSET('Hygiene Data'!$H$7,0,10*ROW('Hygiene Data'!H37)),NA())</f>
        <v>#N/A</v>
      </c>
      <c r="BN43" s="492" t="e">
        <f ca="1">+IF(AND(ISNUMBER(OFFSET('Hygiene Data'!$H$9,0,10*ROW('Hygiene Data'!H37))),'Data Summary'!EC43="Yes"),OFFSET('Hygiene Data'!$H$9,0,10*ROW('Hygiene Data'!H37)),NA())</f>
        <v>#N/A</v>
      </c>
      <c r="BO43" s="492" t="e">
        <f ca="1">+IF(AND(ISNUMBER(OFFSET('Hygiene Data'!$I$5,0,10*ROW('Hygiene Data'!I37))),'Data Summary'!ED43="Yes"),OFFSET('Hygiene Data'!$I$5,0,10*ROW('Hygiene Data'!I37)),NA())</f>
        <v>#N/A</v>
      </c>
      <c r="BP43" s="492" t="e">
        <f ca="1">+IF(AND(ISNUMBER(OFFSET('Hygiene Data'!$I$7,0,10*ROW('Hygiene Data'!I37))),'Data Summary'!EE43="Yes"),OFFSET('Hygiene Data'!$I$7,0,10*ROW('Hygiene Data'!I37)),NA())</f>
        <v>#N/A</v>
      </c>
      <c r="BQ43" s="492" t="e">
        <f ca="1">+IF(AND(ISNUMBER(OFFSET('Hygiene Data'!$I$9,0,10*ROW('Hygiene Data'!I37))),'Data Summary'!EF43="Yes"),OFFSET('Hygiene Data'!$I$9,0,10*ROW('Hygiene Data'!I37)),NA())</f>
        <v>#N/A</v>
      </c>
    </row>
    <row r="44" spans="1:69" x14ac:dyDescent="0.25">
      <c r="A44" s="488" t="e">
        <f ca="1">+RIGHT('Data Summary'!A44,LEN('Data Summary'!A44)-9)</f>
        <v>#VALUE!</v>
      </c>
      <c r="B44" s="462" t="str">
        <f ca="1">+IF(ISTEXT('Data Summary'!B44),'Data Summary'!B44,"")</f>
        <v/>
      </c>
      <c r="C44" s="489" t="e">
        <f ca="1">+VALUE('Data Summary'!C44)</f>
        <v>#VALUE!</v>
      </c>
      <c r="D44" s="490" t="e">
        <f ca="1">+IF(AND(ISNUMBER(OFFSET('Water Data'!$D$4,0,10*ROW('Water Data'!D38))),'Data Summary'!BS44="Yes"),100-OFFSET('Water Data'!$D$4,0,10*ROW('Water Data'!D38)),NA())</f>
        <v>#N/A</v>
      </c>
      <c r="E44" s="490" t="e">
        <f ca="1">+IF(AND(ISNUMBER(OFFSET('Water Data'!$D$6,0,10*ROW('Water Data'!D38))),'Data Summary'!BT44="Yes"),OFFSET('Water Data'!$D$6,0,10*ROW('Water Data'!D38)),NA())</f>
        <v>#N/A</v>
      </c>
      <c r="F44" s="490" t="e">
        <f ca="1">+IF(AND(ISNUMBER(OFFSET('Water Data'!$D$9,0,10*ROW('Water Data'!D38))),'Data Summary'!BU44="Yes"),OFFSET('Water Data'!$D$9,0,10*ROW('Water Data'!D38)),NA())</f>
        <v>#N/A</v>
      </c>
      <c r="G44" s="490" t="e">
        <f ca="1">+IF(AND(ISNUMBER(OFFSET('Water Data'!$E$4,0,10*ROW('Water Data'!E38))),'Data Summary'!BV44="Yes"),100-OFFSET('Water Data'!$E$4,0,10*ROW('Water Data'!E38)),NA())</f>
        <v>#N/A</v>
      </c>
      <c r="H44" s="490" t="e">
        <f ca="1">+IF(AND(ISNUMBER(OFFSET('Water Data'!$E$6,0,10*ROW('Water Data'!E38))),'Data Summary'!BW44="Yes"),OFFSET('Water Data'!$E$6,0,10*ROW('Water Data'!E38)),NA())</f>
        <v>#N/A</v>
      </c>
      <c r="I44" s="490" t="e">
        <f ca="1">+IF(AND(ISNUMBER(OFFSET('Water Data'!$E$9,0,10*ROW('Water Data'!E38))),'Data Summary'!BX44="Yes"),OFFSET('Water Data'!$E$9,0,10*ROW('Water Data'!E38)),NA())</f>
        <v>#N/A</v>
      </c>
      <c r="J44" s="490" t="e">
        <f ca="1">+IF(AND(ISNUMBER(OFFSET('Water Data'!$F$4,0,10*ROW('Water Data'!F38))),'Data Summary'!BY44="Yes"),100-OFFSET('Water Data'!$F$4,0,10*ROW('Water Data'!F38)),NA())</f>
        <v>#N/A</v>
      </c>
      <c r="K44" s="490" t="e">
        <f ca="1">+IF(AND(ISNUMBER(OFFSET('Water Data'!$F$6,0,10*ROW('Water Data'!F38))),'Data Summary'!BZ44="Yes"),OFFSET('Water Data'!$F$6,0,10*ROW('Water Data'!F38)),NA())</f>
        <v>#N/A</v>
      </c>
      <c r="L44" s="490" t="e">
        <f ca="1">+IF(AND(ISNUMBER(OFFSET('Water Data'!$F$9,0,10*ROW('Water Data'!F38))),'Data Summary'!CA44="Yes"),OFFSET('Water Data'!$F$9,0,10*ROW('Water Data'!F38)),NA())</f>
        <v>#N/A</v>
      </c>
      <c r="M44" s="490" t="e">
        <f ca="1">+IF(AND(ISNUMBER(OFFSET('Water Data'!$G$4,0,10*ROW('Water Data'!G38))),'Data Summary'!CB44="Yes"),100-OFFSET('Water Data'!$G$4,0,10*ROW('Water Data'!G38)),NA())</f>
        <v>#N/A</v>
      </c>
      <c r="N44" s="490" t="e">
        <f ca="1">+IF(AND(ISNUMBER(OFFSET('Water Data'!$G$6,0,10*ROW('Water Data'!G38))),'Data Summary'!CC44="Yes"),OFFSET('Water Data'!$G$6,0,10*ROW('Water Data'!G38)),NA())</f>
        <v>#N/A</v>
      </c>
      <c r="O44" s="490" t="e">
        <f ca="1">+IF(AND(ISNUMBER(OFFSET('Water Data'!$G$9,0,10*ROW('Water Data'!G38))),'Data Summary'!CD44="Yes"),OFFSET('Water Data'!$G$9,0,10*ROW('Water Data'!G38)),NA())</f>
        <v>#N/A</v>
      </c>
      <c r="P44" s="490" t="e">
        <f ca="1">+IF(AND(ISNUMBER(OFFSET('Water Data'!$H$4,0,10*ROW('Water Data'!H38))),'Data Summary'!CE44="Yes"),100-OFFSET('Water Data'!$H$4,0,10*ROW('Water Data'!H38)),NA())</f>
        <v>#N/A</v>
      </c>
      <c r="Q44" s="490" t="e">
        <f ca="1">+IF(AND(ISNUMBER(OFFSET('Water Data'!$H$6,0,10*ROW('Water Data'!H38))),'Data Summary'!CF44="Yes"),OFFSET('Water Data'!$H$6,0,10*ROW('Water Data'!H38)),NA())</f>
        <v>#N/A</v>
      </c>
      <c r="R44" s="490" t="e">
        <f ca="1">+IF(AND(ISNUMBER(OFFSET('Water Data'!$H$9,0,10*ROW('Water Data'!H38))),'Data Summary'!CG44="Yes"),OFFSET('Water Data'!$H$9,0,10*ROW('Water Data'!H38)),NA())</f>
        <v>#N/A</v>
      </c>
      <c r="S44" s="490" t="e">
        <f ca="1">+IF(AND(ISNUMBER(OFFSET('Water Data'!$I$4,0,10*ROW('Water Data'!I38))),'Data Summary'!CH44="Yes"),100-OFFSET('Water Data'!$I$4,0,10*ROW('Water Data'!I38)),NA())</f>
        <v>#N/A</v>
      </c>
      <c r="T44" s="490" t="e">
        <f ca="1">+IF(AND(ISNUMBER(OFFSET('Water Data'!$I$6,0,10*ROW('Water Data'!I38))),'Data Summary'!CI44="Yes"),OFFSET('Water Data'!$I$6,0,10*ROW('Water Data'!I38)),NA())</f>
        <v>#N/A</v>
      </c>
      <c r="U44" s="490" t="e">
        <f ca="1">+IF(AND(ISNUMBER(OFFSET('Water Data'!$I$9,0,10*ROW('Water Data'!I38))),'Data Summary'!CJ44="Yes"),OFFSET('Water Data'!$I$9,0,10*ROW('Water Data'!I38)),NA())</f>
        <v>#N/A</v>
      </c>
      <c r="V44" s="491" t="e">
        <f ca="1">+IF(AND(ISNUMBER(OFFSET('Sanitation Data'!$D$4,0,10*ROW('Sanitation Data'!D38))),'Data Summary'!CK44="Yes"),100-OFFSET('Sanitation Data'!$D$4,0,10*ROW('Sanitation Data'!D38)),NA())</f>
        <v>#N/A</v>
      </c>
      <c r="W44" s="491" t="e">
        <f ca="1">+IF(AND(ISNUMBER(OFFSET('Sanitation Data'!$D$6,0,10*ROW('Sanitation Data'!D38))),'Data Summary'!CL44="Yes"),OFFSET('Sanitation Data'!$D$6,0,10*ROW('Sanitation Data'!D38)),NA())</f>
        <v>#N/A</v>
      </c>
      <c r="X44" s="491" t="e">
        <f ca="1">+IF(AND(ISNUMBER(OFFSET('Sanitation Data'!$D$10,0,10*ROW('Sanitation Data'!D38))),'Data Summary'!CM44="Yes"),OFFSET('Sanitation Data'!$D$10,0,10*ROW('Sanitation Data'!D38)),NA())</f>
        <v>#N/A</v>
      </c>
      <c r="Y44" s="491" t="e">
        <f ca="1">+IF(AND(ISNUMBER(OFFSET('Sanitation Data'!$D$11,0,10*ROW('Sanitation Data'!D38))),'Data Summary'!CN44="Yes"),OFFSET('Sanitation Data'!$D$11,0,10*ROW('Sanitation Data'!D38)),NA())</f>
        <v>#N/A</v>
      </c>
      <c r="Z44" s="491" t="e">
        <f ca="1">+IF(AND(ISNUMBER(OFFSET('Sanitation Data'!$D$12,0,10*ROW('Sanitation Data'!D38))),'Data Summary'!CO44="Yes"),OFFSET('Sanitation Data'!$D$12,0,10*ROW('Sanitation Data'!D38)),NA())</f>
        <v>#N/A</v>
      </c>
      <c r="AA44" s="491" t="e">
        <f ca="1">+IF(AND(ISNUMBER(OFFSET('Sanitation Data'!$E$4,0,10*ROW('Sanitation Data'!E38))),'Data Summary'!CP44="Yes"),100-OFFSET('Sanitation Data'!$E$4,0,10*ROW('Sanitation Data'!E38)),NA())</f>
        <v>#N/A</v>
      </c>
      <c r="AB44" s="491" t="e">
        <f ca="1">+IF(AND(ISNUMBER(OFFSET('Sanitation Data'!$E$6,0,10*ROW('Sanitation Data'!E38))),'Data Summary'!CQ44="Yes"),OFFSET('Sanitation Data'!$E$6,0,10*ROW('Sanitation Data'!E38)),NA())</f>
        <v>#N/A</v>
      </c>
      <c r="AC44" s="491" t="e">
        <f ca="1">+IF(AND(ISNUMBER(OFFSET('Sanitation Data'!$E$10,0,10*ROW('Sanitation Data'!E38))),'Data Summary'!CR44="Yes"),OFFSET('Sanitation Data'!$E$10,0,10*ROW('Sanitation Data'!E38)),NA())</f>
        <v>#N/A</v>
      </c>
      <c r="AD44" s="491" t="e">
        <f ca="1">+IF(AND(ISNUMBER(OFFSET('Sanitation Data'!$E$11,0,10*ROW('Sanitation Data'!E38))),'Data Summary'!CS44="Yes"),OFFSET('Sanitation Data'!$E$11,0,10*ROW('Sanitation Data'!E38)),NA())</f>
        <v>#N/A</v>
      </c>
      <c r="AE44" s="491" t="e">
        <f ca="1">+IF(AND(ISNUMBER(OFFSET('Sanitation Data'!$E$12,0,10*ROW('Sanitation Data'!E38))),'Data Summary'!CT44="Yes"),OFFSET('Sanitation Data'!$E$12,0,10*ROW('Sanitation Data'!E38)),NA())</f>
        <v>#N/A</v>
      </c>
      <c r="AF44" s="491" t="e">
        <f ca="1">+IF(AND(ISNUMBER(OFFSET('Sanitation Data'!$F$4,0,10*ROW('Sanitation Data'!F38))),'Data Summary'!CU44="Yes"),100-OFFSET('Sanitation Data'!$F$4,0,10*ROW('Sanitation Data'!F38)),NA())</f>
        <v>#N/A</v>
      </c>
      <c r="AG44" s="491" t="e">
        <f ca="1">+IF(AND(ISNUMBER(OFFSET('Sanitation Data'!$F$6,0,10*ROW('Sanitation Data'!F38))),'Data Summary'!CV44="Yes"),OFFSET('Sanitation Data'!$F$6,0,10*ROW('Sanitation Data'!F38)),NA())</f>
        <v>#N/A</v>
      </c>
      <c r="AH44" s="491" t="e">
        <f ca="1">+IF(AND(ISNUMBER(OFFSET('Sanitation Data'!$F$10,0,10*ROW('Sanitation Data'!F38))),'Data Summary'!CW44="Yes"),OFFSET('Sanitation Data'!$F$10,0,10*ROW('Sanitation Data'!F38)),NA())</f>
        <v>#N/A</v>
      </c>
      <c r="AI44" s="491" t="e">
        <f ca="1">+IF(AND(ISNUMBER(OFFSET('Sanitation Data'!$F$11,0,10*ROW('Sanitation Data'!F38))),'Data Summary'!CX44="Yes"),OFFSET('Sanitation Data'!$F$11,0,10*ROW('Sanitation Data'!F38)),NA())</f>
        <v>#N/A</v>
      </c>
      <c r="AJ44" s="491" t="e">
        <f ca="1">+IF(AND(ISNUMBER(OFFSET('Sanitation Data'!$F$12,0,10*ROW('Sanitation Data'!F38))),'Data Summary'!CY44="Yes"),OFFSET('Sanitation Data'!$F$12,0,10*ROW('Sanitation Data'!F38)),NA())</f>
        <v>#N/A</v>
      </c>
      <c r="AK44" s="491" t="e">
        <f ca="1">+IF(AND(ISNUMBER(OFFSET('Sanitation Data'!$G$4,0,10*ROW('Sanitation Data'!G38))),'Data Summary'!CZ44="Yes"),100-OFFSET('Sanitation Data'!$G$4,0,10*ROW('Sanitation Data'!G38)),NA())</f>
        <v>#N/A</v>
      </c>
      <c r="AL44" s="491" t="e">
        <f ca="1">+IF(AND(ISNUMBER(OFFSET('Sanitation Data'!$G$6,0,10*ROW('Sanitation Data'!G38))),'Data Summary'!DA44="Yes"),OFFSET('Sanitation Data'!$G$6,0,10*ROW('Sanitation Data'!G38)),NA())</f>
        <v>#N/A</v>
      </c>
      <c r="AM44" s="491" t="e">
        <f ca="1">+IF(AND(ISNUMBER(OFFSET('Sanitation Data'!$G$10,0,10*ROW('Sanitation Data'!G38))),'Data Summary'!DB44="Yes"),OFFSET('Sanitation Data'!$G$10,0,10*ROW('Sanitation Data'!G38)),NA())</f>
        <v>#N/A</v>
      </c>
      <c r="AN44" s="491" t="e">
        <f ca="1">+IF(AND(ISNUMBER(OFFSET('Sanitation Data'!$G$11,0,10*ROW('Sanitation Data'!G38))),'Data Summary'!DC44="Yes"),OFFSET('Sanitation Data'!$G$11,0,10*ROW('Sanitation Data'!G38)),NA())</f>
        <v>#N/A</v>
      </c>
      <c r="AO44" s="491" t="e">
        <f ca="1">+IF(AND(ISNUMBER(OFFSET('Sanitation Data'!$G$12,0,10*ROW('Sanitation Data'!G38))),'Data Summary'!DD44="Yes"),OFFSET('Sanitation Data'!$G$12,0,10*ROW('Sanitation Data'!G38)),NA())</f>
        <v>#N/A</v>
      </c>
      <c r="AP44" s="491" t="e">
        <f ca="1">+IF(AND(ISNUMBER(OFFSET('Sanitation Data'!$H$4,0,10*ROW('Sanitation Data'!H38))),'Data Summary'!DE44="Yes"),100-OFFSET('Sanitation Data'!$H$4,0,10*ROW('Sanitation Data'!H38)),NA())</f>
        <v>#N/A</v>
      </c>
      <c r="AQ44" s="491" t="e">
        <f ca="1">+IF(AND(ISNUMBER(OFFSET('Sanitation Data'!$H$6,0,10*ROW('Sanitation Data'!H38))),'Data Summary'!DF44="Yes"),OFFSET('Sanitation Data'!$H$6,0,10*ROW('Sanitation Data'!H38)),NA())</f>
        <v>#N/A</v>
      </c>
      <c r="AR44" s="491" t="e">
        <f ca="1">+IF(AND(ISNUMBER(OFFSET('Sanitation Data'!$H$10,0,10*ROW('Sanitation Data'!H38))),'Data Summary'!DG44="Yes"),OFFSET('Sanitation Data'!$H$10,0,10*ROW('Sanitation Data'!H38)),NA())</f>
        <v>#N/A</v>
      </c>
      <c r="AS44" s="491" t="e">
        <f ca="1">+IF(AND(ISNUMBER(OFFSET('Sanitation Data'!$H$11,0,10*ROW('Sanitation Data'!H38))),'Data Summary'!DH44="Yes"),OFFSET('Sanitation Data'!$H$11,0,10*ROW('Sanitation Data'!H38)),NA())</f>
        <v>#N/A</v>
      </c>
      <c r="AT44" s="491" t="e">
        <f ca="1">+IF(AND(ISNUMBER(OFFSET('Sanitation Data'!$H$12,0,10*ROW('Sanitation Data'!H38))),'Data Summary'!DI44="Yes"),OFFSET('Sanitation Data'!$H$12,0,10*ROW('Sanitation Data'!H38)),NA())</f>
        <v>#N/A</v>
      </c>
      <c r="AU44" s="491" t="e">
        <f ca="1">+IF(AND(ISNUMBER(OFFSET('Sanitation Data'!$I$4,0,10*ROW('Sanitation Data'!I38))),'Data Summary'!DJ44="Yes"),100-OFFSET('Sanitation Data'!$I$4,0,10*ROW('Sanitation Data'!I38)),NA())</f>
        <v>#N/A</v>
      </c>
      <c r="AV44" s="491" t="e">
        <f ca="1">+IF(AND(ISNUMBER(OFFSET('Sanitation Data'!$I$6,0,10*ROW('Sanitation Data'!I38))),'Data Summary'!DK44="Yes"),OFFSET('Sanitation Data'!$I$6,0,10*ROW('Sanitation Data'!I38)),NA())</f>
        <v>#N/A</v>
      </c>
      <c r="AW44" s="491" t="e">
        <f ca="1">+IF(AND(ISNUMBER(OFFSET('Sanitation Data'!$I$10,0,10*ROW('Sanitation Data'!I38))),'Data Summary'!DL44="Yes"),OFFSET('Sanitation Data'!$I$10,0,10*ROW('Sanitation Data'!I38)),NA())</f>
        <v>#N/A</v>
      </c>
      <c r="AX44" s="491" t="e">
        <f ca="1">+IF(AND(ISNUMBER(OFFSET('Sanitation Data'!$I$11,0,10*ROW('Sanitation Data'!I38))),'Data Summary'!DM44="Yes"),OFFSET('Sanitation Data'!$I$11,0,10*ROW('Sanitation Data'!I38)),NA())</f>
        <v>#N/A</v>
      </c>
      <c r="AY44" s="491" t="e">
        <f ca="1">+IF(AND(ISNUMBER(OFFSET('Sanitation Data'!$I$12,0,10*ROW('Sanitation Data'!I38))),'Data Summary'!DN44="Yes"),OFFSET('Sanitation Data'!$I$12,0,10*ROW('Sanitation Data'!I38)),NA())</f>
        <v>#N/A</v>
      </c>
      <c r="AZ44" s="492" t="e">
        <f ca="1">+IF(AND(ISNUMBER(OFFSET('Hygiene Data'!$D$5,0,10*ROW('Hygiene Data'!D38))),'Data Summary'!DO44="Yes"),OFFSET('Hygiene Data'!$D$5,0,10*ROW('Hygiene Data'!D38)),NA())</f>
        <v>#N/A</v>
      </c>
      <c r="BA44" s="492" t="e">
        <f ca="1">+IF(AND(ISNUMBER(OFFSET('Hygiene Data'!$D$7,0,10*ROW('Hygiene Data'!D38))),'Data Summary'!DP44="Yes"),OFFSET('Hygiene Data'!$D$7,0,10*ROW('Hygiene Data'!D38)),NA())</f>
        <v>#N/A</v>
      </c>
      <c r="BB44" s="492" t="e">
        <f ca="1">+IF(AND(ISNUMBER(OFFSET('Hygiene Data'!$D$9,0,10*ROW('Hygiene Data'!D38))),'Data Summary'!DQ44="Yes"),OFFSET('Hygiene Data'!$D$9,0,10*ROW('Hygiene Data'!D38)),NA())</f>
        <v>#N/A</v>
      </c>
      <c r="BC44" s="492" t="e">
        <f ca="1">+IF(AND(ISNUMBER(OFFSET('Hygiene Data'!$E$5,0,10*ROW('Hygiene Data'!E38))),'Data Summary'!DR44="Yes"),OFFSET('Hygiene Data'!$E$5,0,10*ROW('Hygiene Data'!E38)),NA())</f>
        <v>#N/A</v>
      </c>
      <c r="BD44" s="492" t="e">
        <f ca="1">+IF(AND(ISNUMBER(OFFSET('Hygiene Data'!$E$7,0,10*ROW('Hygiene Data'!E38))),'Data Summary'!DS44="Yes"),OFFSET('Hygiene Data'!$E$7,0,10*ROW('Hygiene Data'!E38)),NA())</f>
        <v>#N/A</v>
      </c>
      <c r="BE44" s="492" t="e">
        <f ca="1">+IF(AND(ISNUMBER(OFFSET('Hygiene Data'!$E$9,0,10*ROW('Hygiene Data'!E38))),'Data Summary'!DT44="Yes"),OFFSET('Hygiene Data'!$E$9,0,10*ROW('Hygiene Data'!E38)),NA())</f>
        <v>#N/A</v>
      </c>
      <c r="BF44" s="492" t="e">
        <f ca="1">+IF(AND(ISNUMBER(OFFSET('Hygiene Data'!$F$5,0,10*ROW('Hygiene Data'!F38))),'Data Summary'!DU44="Yes"),OFFSET('Hygiene Data'!$F$5,0,10*ROW('Hygiene Data'!F38)),NA())</f>
        <v>#N/A</v>
      </c>
      <c r="BG44" s="492" t="e">
        <f ca="1">+IF(AND(ISNUMBER(OFFSET('Hygiene Data'!$F$7,0,10*ROW('Hygiene Data'!F38))),'Data Summary'!DV44="Yes"),OFFSET('Hygiene Data'!$F$7,0,10*ROW('Hygiene Data'!F38)),NA())</f>
        <v>#N/A</v>
      </c>
      <c r="BH44" s="492" t="e">
        <f ca="1">+IF(AND(ISNUMBER(OFFSET('Hygiene Data'!$F$9,0,10*ROW('Hygiene Data'!F38))),'Data Summary'!DW44="Yes"),OFFSET('Hygiene Data'!$F$9,0,10*ROW('Hygiene Data'!F38)),NA())</f>
        <v>#N/A</v>
      </c>
      <c r="BI44" s="492" t="e">
        <f ca="1">+IF(AND(ISNUMBER(OFFSET('Hygiene Data'!$G$5,0,10*ROW('Hygiene Data'!G38))),'Data Summary'!DX44="Yes"),OFFSET('Hygiene Data'!$G$5,0,10*ROW('Hygiene Data'!G38)),NA())</f>
        <v>#N/A</v>
      </c>
      <c r="BJ44" s="492" t="e">
        <f ca="1">+IF(AND(ISNUMBER(OFFSET('Hygiene Data'!$G$7,0,10*ROW('Hygiene Data'!G38))),'Data Summary'!DY44="Yes"),OFFSET('Hygiene Data'!$G$7,0,10*ROW('Hygiene Data'!G38)),NA())</f>
        <v>#N/A</v>
      </c>
      <c r="BK44" s="492" t="e">
        <f ca="1">+IF(AND(ISNUMBER(OFFSET('Hygiene Data'!$G$9,0,10*ROW('Hygiene Data'!G38))),'Data Summary'!DZ44="Yes"),OFFSET('Hygiene Data'!$G$9,0,10*ROW('Hygiene Data'!G38)),NA())</f>
        <v>#N/A</v>
      </c>
      <c r="BL44" s="492" t="e">
        <f ca="1">+IF(AND(ISNUMBER(OFFSET('Hygiene Data'!$H$5,0,10*ROW('Hygiene Data'!H38))),'Data Summary'!EA44="Yes"),OFFSET('Hygiene Data'!$H$5,0,10*ROW('Hygiene Data'!H38)),NA())</f>
        <v>#N/A</v>
      </c>
      <c r="BM44" s="492" t="e">
        <f ca="1">+IF(AND(ISNUMBER(OFFSET('Hygiene Data'!$H$7,0,10*ROW('Hygiene Data'!H38))),'Data Summary'!EB44="Yes"),OFFSET('Hygiene Data'!$H$7,0,10*ROW('Hygiene Data'!H38)),NA())</f>
        <v>#N/A</v>
      </c>
      <c r="BN44" s="492" t="e">
        <f ca="1">+IF(AND(ISNUMBER(OFFSET('Hygiene Data'!$H$9,0,10*ROW('Hygiene Data'!H38))),'Data Summary'!EC44="Yes"),OFFSET('Hygiene Data'!$H$9,0,10*ROW('Hygiene Data'!H38)),NA())</f>
        <v>#N/A</v>
      </c>
      <c r="BO44" s="492" t="e">
        <f ca="1">+IF(AND(ISNUMBER(OFFSET('Hygiene Data'!$I$5,0,10*ROW('Hygiene Data'!I38))),'Data Summary'!ED44="Yes"),OFFSET('Hygiene Data'!$I$5,0,10*ROW('Hygiene Data'!I38)),NA())</f>
        <v>#N/A</v>
      </c>
      <c r="BP44" s="492" t="e">
        <f ca="1">+IF(AND(ISNUMBER(OFFSET('Hygiene Data'!$I$7,0,10*ROW('Hygiene Data'!I38))),'Data Summary'!EE44="Yes"),OFFSET('Hygiene Data'!$I$7,0,10*ROW('Hygiene Data'!I38)),NA())</f>
        <v>#N/A</v>
      </c>
      <c r="BQ44" s="492" t="e">
        <f ca="1">+IF(AND(ISNUMBER(OFFSET('Hygiene Data'!$I$9,0,10*ROW('Hygiene Data'!I38))),'Data Summary'!EF44="Yes"),OFFSET('Hygiene Data'!$I$9,0,10*ROW('Hygiene Data'!I38)),NA())</f>
        <v>#N/A</v>
      </c>
    </row>
    <row r="45" spans="1:69" x14ac:dyDescent="0.25">
      <c r="A45" s="488" t="e">
        <f ca="1">+RIGHT('Data Summary'!A45,LEN('Data Summary'!A45)-9)</f>
        <v>#VALUE!</v>
      </c>
      <c r="B45" s="462" t="str">
        <f ca="1">+IF(ISTEXT('Data Summary'!B45),'Data Summary'!B45,"")</f>
        <v/>
      </c>
      <c r="C45" s="489" t="e">
        <f ca="1">+VALUE('Data Summary'!C45)</f>
        <v>#VALUE!</v>
      </c>
      <c r="D45" s="490" t="e">
        <f ca="1">+IF(AND(ISNUMBER(OFFSET('Water Data'!$D$4,0,10*ROW('Water Data'!D39))),'Data Summary'!BS45="Yes"),100-OFFSET('Water Data'!$D$4,0,10*ROW('Water Data'!D39)),NA())</f>
        <v>#N/A</v>
      </c>
      <c r="E45" s="490" t="e">
        <f ca="1">+IF(AND(ISNUMBER(OFFSET('Water Data'!$D$6,0,10*ROW('Water Data'!D39))),'Data Summary'!BT45="Yes"),OFFSET('Water Data'!$D$6,0,10*ROW('Water Data'!D39)),NA())</f>
        <v>#N/A</v>
      </c>
      <c r="F45" s="490" t="e">
        <f ca="1">+IF(AND(ISNUMBER(OFFSET('Water Data'!$D$9,0,10*ROW('Water Data'!D39))),'Data Summary'!BU45="Yes"),OFFSET('Water Data'!$D$9,0,10*ROW('Water Data'!D39)),NA())</f>
        <v>#N/A</v>
      </c>
      <c r="G45" s="490" t="e">
        <f ca="1">+IF(AND(ISNUMBER(OFFSET('Water Data'!$E$4,0,10*ROW('Water Data'!E39))),'Data Summary'!BV45="Yes"),100-OFFSET('Water Data'!$E$4,0,10*ROW('Water Data'!E39)),NA())</f>
        <v>#N/A</v>
      </c>
      <c r="H45" s="490" t="e">
        <f ca="1">+IF(AND(ISNUMBER(OFFSET('Water Data'!$E$6,0,10*ROW('Water Data'!E39))),'Data Summary'!BW45="Yes"),OFFSET('Water Data'!$E$6,0,10*ROW('Water Data'!E39)),NA())</f>
        <v>#N/A</v>
      </c>
      <c r="I45" s="490" t="e">
        <f ca="1">+IF(AND(ISNUMBER(OFFSET('Water Data'!$E$9,0,10*ROW('Water Data'!E39))),'Data Summary'!BX45="Yes"),OFFSET('Water Data'!$E$9,0,10*ROW('Water Data'!E39)),NA())</f>
        <v>#N/A</v>
      </c>
      <c r="J45" s="490" t="e">
        <f ca="1">+IF(AND(ISNUMBER(OFFSET('Water Data'!$F$4,0,10*ROW('Water Data'!F39))),'Data Summary'!BY45="Yes"),100-OFFSET('Water Data'!$F$4,0,10*ROW('Water Data'!F39)),NA())</f>
        <v>#N/A</v>
      </c>
      <c r="K45" s="490" t="e">
        <f ca="1">+IF(AND(ISNUMBER(OFFSET('Water Data'!$F$6,0,10*ROW('Water Data'!F39))),'Data Summary'!BZ45="Yes"),OFFSET('Water Data'!$F$6,0,10*ROW('Water Data'!F39)),NA())</f>
        <v>#N/A</v>
      </c>
      <c r="L45" s="490" t="e">
        <f ca="1">+IF(AND(ISNUMBER(OFFSET('Water Data'!$F$9,0,10*ROW('Water Data'!F39))),'Data Summary'!CA45="Yes"),OFFSET('Water Data'!$F$9,0,10*ROW('Water Data'!F39)),NA())</f>
        <v>#N/A</v>
      </c>
      <c r="M45" s="490" t="e">
        <f ca="1">+IF(AND(ISNUMBER(OFFSET('Water Data'!$G$4,0,10*ROW('Water Data'!G39))),'Data Summary'!CB45="Yes"),100-OFFSET('Water Data'!$G$4,0,10*ROW('Water Data'!G39)),NA())</f>
        <v>#N/A</v>
      </c>
      <c r="N45" s="490" t="e">
        <f ca="1">+IF(AND(ISNUMBER(OFFSET('Water Data'!$G$6,0,10*ROW('Water Data'!G39))),'Data Summary'!CC45="Yes"),OFFSET('Water Data'!$G$6,0,10*ROW('Water Data'!G39)),NA())</f>
        <v>#N/A</v>
      </c>
      <c r="O45" s="490" t="e">
        <f ca="1">+IF(AND(ISNUMBER(OFFSET('Water Data'!$G$9,0,10*ROW('Water Data'!G39))),'Data Summary'!CD45="Yes"),OFFSET('Water Data'!$G$9,0,10*ROW('Water Data'!G39)),NA())</f>
        <v>#N/A</v>
      </c>
      <c r="P45" s="490" t="e">
        <f ca="1">+IF(AND(ISNUMBER(OFFSET('Water Data'!$H$4,0,10*ROW('Water Data'!H39))),'Data Summary'!CE45="Yes"),100-OFFSET('Water Data'!$H$4,0,10*ROW('Water Data'!H39)),NA())</f>
        <v>#N/A</v>
      </c>
      <c r="Q45" s="490" t="e">
        <f ca="1">+IF(AND(ISNUMBER(OFFSET('Water Data'!$H$6,0,10*ROW('Water Data'!H39))),'Data Summary'!CF45="Yes"),OFFSET('Water Data'!$H$6,0,10*ROW('Water Data'!H39)),NA())</f>
        <v>#N/A</v>
      </c>
      <c r="R45" s="490" t="e">
        <f ca="1">+IF(AND(ISNUMBER(OFFSET('Water Data'!$H$9,0,10*ROW('Water Data'!H39))),'Data Summary'!CG45="Yes"),OFFSET('Water Data'!$H$9,0,10*ROW('Water Data'!H39)),NA())</f>
        <v>#N/A</v>
      </c>
      <c r="S45" s="490" t="e">
        <f ca="1">+IF(AND(ISNUMBER(OFFSET('Water Data'!$I$4,0,10*ROW('Water Data'!I39))),'Data Summary'!CH45="Yes"),100-OFFSET('Water Data'!$I$4,0,10*ROW('Water Data'!I39)),NA())</f>
        <v>#N/A</v>
      </c>
      <c r="T45" s="490" t="e">
        <f ca="1">+IF(AND(ISNUMBER(OFFSET('Water Data'!$I$6,0,10*ROW('Water Data'!I39))),'Data Summary'!CI45="Yes"),OFFSET('Water Data'!$I$6,0,10*ROW('Water Data'!I39)),NA())</f>
        <v>#N/A</v>
      </c>
      <c r="U45" s="490" t="e">
        <f ca="1">+IF(AND(ISNUMBER(OFFSET('Water Data'!$I$9,0,10*ROW('Water Data'!I39))),'Data Summary'!CJ45="Yes"),OFFSET('Water Data'!$I$9,0,10*ROW('Water Data'!I39)),NA())</f>
        <v>#N/A</v>
      </c>
      <c r="V45" s="491" t="e">
        <f ca="1">+IF(AND(ISNUMBER(OFFSET('Sanitation Data'!$D$4,0,10*ROW('Sanitation Data'!D39))),'Data Summary'!CK45="Yes"),100-OFFSET('Sanitation Data'!$D$4,0,10*ROW('Sanitation Data'!D39)),NA())</f>
        <v>#N/A</v>
      </c>
      <c r="W45" s="491" t="e">
        <f ca="1">+IF(AND(ISNUMBER(OFFSET('Sanitation Data'!$D$6,0,10*ROW('Sanitation Data'!D39))),'Data Summary'!CL45="Yes"),OFFSET('Sanitation Data'!$D$6,0,10*ROW('Sanitation Data'!D39)),NA())</f>
        <v>#N/A</v>
      </c>
      <c r="X45" s="491" t="e">
        <f ca="1">+IF(AND(ISNUMBER(OFFSET('Sanitation Data'!$D$10,0,10*ROW('Sanitation Data'!D39))),'Data Summary'!CM45="Yes"),OFFSET('Sanitation Data'!$D$10,0,10*ROW('Sanitation Data'!D39)),NA())</f>
        <v>#N/A</v>
      </c>
      <c r="Y45" s="491" t="e">
        <f ca="1">+IF(AND(ISNUMBER(OFFSET('Sanitation Data'!$D$11,0,10*ROW('Sanitation Data'!D39))),'Data Summary'!CN45="Yes"),OFFSET('Sanitation Data'!$D$11,0,10*ROW('Sanitation Data'!D39)),NA())</f>
        <v>#N/A</v>
      </c>
      <c r="Z45" s="491" t="e">
        <f ca="1">+IF(AND(ISNUMBER(OFFSET('Sanitation Data'!$D$12,0,10*ROW('Sanitation Data'!D39))),'Data Summary'!CO45="Yes"),OFFSET('Sanitation Data'!$D$12,0,10*ROW('Sanitation Data'!D39)),NA())</f>
        <v>#N/A</v>
      </c>
      <c r="AA45" s="491" t="e">
        <f ca="1">+IF(AND(ISNUMBER(OFFSET('Sanitation Data'!$E$4,0,10*ROW('Sanitation Data'!E39))),'Data Summary'!CP45="Yes"),100-OFFSET('Sanitation Data'!$E$4,0,10*ROW('Sanitation Data'!E39)),NA())</f>
        <v>#N/A</v>
      </c>
      <c r="AB45" s="491" t="e">
        <f ca="1">+IF(AND(ISNUMBER(OFFSET('Sanitation Data'!$E$6,0,10*ROW('Sanitation Data'!E39))),'Data Summary'!CQ45="Yes"),OFFSET('Sanitation Data'!$E$6,0,10*ROW('Sanitation Data'!E39)),NA())</f>
        <v>#N/A</v>
      </c>
      <c r="AC45" s="491" t="e">
        <f ca="1">+IF(AND(ISNUMBER(OFFSET('Sanitation Data'!$E$10,0,10*ROW('Sanitation Data'!E39))),'Data Summary'!CR45="Yes"),OFFSET('Sanitation Data'!$E$10,0,10*ROW('Sanitation Data'!E39)),NA())</f>
        <v>#N/A</v>
      </c>
      <c r="AD45" s="491" t="e">
        <f ca="1">+IF(AND(ISNUMBER(OFFSET('Sanitation Data'!$E$11,0,10*ROW('Sanitation Data'!E39))),'Data Summary'!CS45="Yes"),OFFSET('Sanitation Data'!$E$11,0,10*ROW('Sanitation Data'!E39)),NA())</f>
        <v>#N/A</v>
      </c>
      <c r="AE45" s="491" t="e">
        <f ca="1">+IF(AND(ISNUMBER(OFFSET('Sanitation Data'!$E$12,0,10*ROW('Sanitation Data'!E39))),'Data Summary'!CT45="Yes"),OFFSET('Sanitation Data'!$E$12,0,10*ROW('Sanitation Data'!E39)),NA())</f>
        <v>#N/A</v>
      </c>
      <c r="AF45" s="491" t="e">
        <f ca="1">+IF(AND(ISNUMBER(OFFSET('Sanitation Data'!$F$4,0,10*ROW('Sanitation Data'!F39))),'Data Summary'!CU45="Yes"),100-OFFSET('Sanitation Data'!$F$4,0,10*ROW('Sanitation Data'!F39)),NA())</f>
        <v>#N/A</v>
      </c>
      <c r="AG45" s="491" t="e">
        <f ca="1">+IF(AND(ISNUMBER(OFFSET('Sanitation Data'!$F$6,0,10*ROW('Sanitation Data'!F39))),'Data Summary'!CV45="Yes"),OFFSET('Sanitation Data'!$F$6,0,10*ROW('Sanitation Data'!F39)),NA())</f>
        <v>#N/A</v>
      </c>
      <c r="AH45" s="491" t="e">
        <f ca="1">+IF(AND(ISNUMBER(OFFSET('Sanitation Data'!$F$10,0,10*ROW('Sanitation Data'!F39))),'Data Summary'!CW45="Yes"),OFFSET('Sanitation Data'!$F$10,0,10*ROW('Sanitation Data'!F39)),NA())</f>
        <v>#N/A</v>
      </c>
      <c r="AI45" s="491" t="e">
        <f ca="1">+IF(AND(ISNUMBER(OFFSET('Sanitation Data'!$F$11,0,10*ROW('Sanitation Data'!F39))),'Data Summary'!CX45="Yes"),OFFSET('Sanitation Data'!$F$11,0,10*ROW('Sanitation Data'!F39)),NA())</f>
        <v>#N/A</v>
      </c>
      <c r="AJ45" s="491" t="e">
        <f ca="1">+IF(AND(ISNUMBER(OFFSET('Sanitation Data'!$F$12,0,10*ROW('Sanitation Data'!F39))),'Data Summary'!CY45="Yes"),OFFSET('Sanitation Data'!$F$12,0,10*ROW('Sanitation Data'!F39)),NA())</f>
        <v>#N/A</v>
      </c>
      <c r="AK45" s="491" t="e">
        <f ca="1">+IF(AND(ISNUMBER(OFFSET('Sanitation Data'!$G$4,0,10*ROW('Sanitation Data'!G39))),'Data Summary'!CZ45="Yes"),100-OFFSET('Sanitation Data'!$G$4,0,10*ROW('Sanitation Data'!G39)),NA())</f>
        <v>#N/A</v>
      </c>
      <c r="AL45" s="491" t="e">
        <f ca="1">+IF(AND(ISNUMBER(OFFSET('Sanitation Data'!$G$6,0,10*ROW('Sanitation Data'!G39))),'Data Summary'!DA45="Yes"),OFFSET('Sanitation Data'!$G$6,0,10*ROW('Sanitation Data'!G39)),NA())</f>
        <v>#N/A</v>
      </c>
      <c r="AM45" s="491" t="e">
        <f ca="1">+IF(AND(ISNUMBER(OFFSET('Sanitation Data'!$G$10,0,10*ROW('Sanitation Data'!G39))),'Data Summary'!DB45="Yes"),OFFSET('Sanitation Data'!$G$10,0,10*ROW('Sanitation Data'!G39)),NA())</f>
        <v>#N/A</v>
      </c>
      <c r="AN45" s="491" t="e">
        <f ca="1">+IF(AND(ISNUMBER(OFFSET('Sanitation Data'!$G$11,0,10*ROW('Sanitation Data'!G39))),'Data Summary'!DC45="Yes"),OFFSET('Sanitation Data'!$G$11,0,10*ROW('Sanitation Data'!G39)),NA())</f>
        <v>#N/A</v>
      </c>
      <c r="AO45" s="491" t="e">
        <f ca="1">+IF(AND(ISNUMBER(OFFSET('Sanitation Data'!$G$12,0,10*ROW('Sanitation Data'!G39))),'Data Summary'!DD45="Yes"),OFFSET('Sanitation Data'!$G$12,0,10*ROW('Sanitation Data'!G39)),NA())</f>
        <v>#N/A</v>
      </c>
      <c r="AP45" s="491" t="e">
        <f ca="1">+IF(AND(ISNUMBER(OFFSET('Sanitation Data'!$H$4,0,10*ROW('Sanitation Data'!H39))),'Data Summary'!DE45="Yes"),100-OFFSET('Sanitation Data'!$H$4,0,10*ROW('Sanitation Data'!H39)),NA())</f>
        <v>#N/A</v>
      </c>
      <c r="AQ45" s="491" t="e">
        <f ca="1">+IF(AND(ISNUMBER(OFFSET('Sanitation Data'!$H$6,0,10*ROW('Sanitation Data'!H39))),'Data Summary'!DF45="Yes"),OFFSET('Sanitation Data'!$H$6,0,10*ROW('Sanitation Data'!H39)),NA())</f>
        <v>#N/A</v>
      </c>
      <c r="AR45" s="491" t="e">
        <f ca="1">+IF(AND(ISNUMBER(OFFSET('Sanitation Data'!$H$10,0,10*ROW('Sanitation Data'!H39))),'Data Summary'!DG45="Yes"),OFFSET('Sanitation Data'!$H$10,0,10*ROW('Sanitation Data'!H39)),NA())</f>
        <v>#N/A</v>
      </c>
      <c r="AS45" s="491" t="e">
        <f ca="1">+IF(AND(ISNUMBER(OFFSET('Sanitation Data'!$H$11,0,10*ROW('Sanitation Data'!H39))),'Data Summary'!DH45="Yes"),OFFSET('Sanitation Data'!$H$11,0,10*ROW('Sanitation Data'!H39)),NA())</f>
        <v>#N/A</v>
      </c>
      <c r="AT45" s="491" t="e">
        <f ca="1">+IF(AND(ISNUMBER(OFFSET('Sanitation Data'!$H$12,0,10*ROW('Sanitation Data'!H39))),'Data Summary'!DI45="Yes"),OFFSET('Sanitation Data'!$H$12,0,10*ROW('Sanitation Data'!H39)),NA())</f>
        <v>#N/A</v>
      </c>
      <c r="AU45" s="491" t="e">
        <f ca="1">+IF(AND(ISNUMBER(OFFSET('Sanitation Data'!$I$4,0,10*ROW('Sanitation Data'!I39))),'Data Summary'!DJ45="Yes"),100-OFFSET('Sanitation Data'!$I$4,0,10*ROW('Sanitation Data'!I39)),NA())</f>
        <v>#N/A</v>
      </c>
      <c r="AV45" s="491" t="e">
        <f ca="1">+IF(AND(ISNUMBER(OFFSET('Sanitation Data'!$I$6,0,10*ROW('Sanitation Data'!I39))),'Data Summary'!DK45="Yes"),OFFSET('Sanitation Data'!$I$6,0,10*ROW('Sanitation Data'!I39)),NA())</f>
        <v>#N/A</v>
      </c>
      <c r="AW45" s="491" t="e">
        <f ca="1">+IF(AND(ISNUMBER(OFFSET('Sanitation Data'!$I$10,0,10*ROW('Sanitation Data'!I39))),'Data Summary'!DL45="Yes"),OFFSET('Sanitation Data'!$I$10,0,10*ROW('Sanitation Data'!I39)),NA())</f>
        <v>#N/A</v>
      </c>
      <c r="AX45" s="491" t="e">
        <f ca="1">+IF(AND(ISNUMBER(OFFSET('Sanitation Data'!$I$11,0,10*ROW('Sanitation Data'!I39))),'Data Summary'!DM45="Yes"),OFFSET('Sanitation Data'!$I$11,0,10*ROW('Sanitation Data'!I39)),NA())</f>
        <v>#N/A</v>
      </c>
      <c r="AY45" s="491" t="e">
        <f ca="1">+IF(AND(ISNUMBER(OFFSET('Sanitation Data'!$I$12,0,10*ROW('Sanitation Data'!I39))),'Data Summary'!DN45="Yes"),OFFSET('Sanitation Data'!$I$12,0,10*ROW('Sanitation Data'!I39)),NA())</f>
        <v>#N/A</v>
      </c>
      <c r="AZ45" s="492" t="e">
        <f ca="1">+IF(AND(ISNUMBER(OFFSET('Hygiene Data'!$D$5,0,10*ROW('Hygiene Data'!D39))),'Data Summary'!DO45="Yes"),OFFSET('Hygiene Data'!$D$5,0,10*ROW('Hygiene Data'!D39)),NA())</f>
        <v>#N/A</v>
      </c>
      <c r="BA45" s="492" t="e">
        <f ca="1">+IF(AND(ISNUMBER(OFFSET('Hygiene Data'!$D$7,0,10*ROW('Hygiene Data'!D39))),'Data Summary'!DP45="Yes"),OFFSET('Hygiene Data'!$D$7,0,10*ROW('Hygiene Data'!D39)),NA())</f>
        <v>#N/A</v>
      </c>
      <c r="BB45" s="492" t="e">
        <f ca="1">+IF(AND(ISNUMBER(OFFSET('Hygiene Data'!$D$9,0,10*ROW('Hygiene Data'!D39))),'Data Summary'!DQ45="Yes"),OFFSET('Hygiene Data'!$D$9,0,10*ROW('Hygiene Data'!D39)),NA())</f>
        <v>#N/A</v>
      </c>
      <c r="BC45" s="492" t="e">
        <f ca="1">+IF(AND(ISNUMBER(OFFSET('Hygiene Data'!$E$5,0,10*ROW('Hygiene Data'!E39))),'Data Summary'!DR45="Yes"),OFFSET('Hygiene Data'!$E$5,0,10*ROW('Hygiene Data'!E39)),NA())</f>
        <v>#N/A</v>
      </c>
      <c r="BD45" s="492" t="e">
        <f ca="1">+IF(AND(ISNUMBER(OFFSET('Hygiene Data'!$E$7,0,10*ROW('Hygiene Data'!E39))),'Data Summary'!DS45="Yes"),OFFSET('Hygiene Data'!$E$7,0,10*ROW('Hygiene Data'!E39)),NA())</f>
        <v>#N/A</v>
      </c>
      <c r="BE45" s="492" t="e">
        <f ca="1">+IF(AND(ISNUMBER(OFFSET('Hygiene Data'!$E$9,0,10*ROW('Hygiene Data'!E39))),'Data Summary'!DT45="Yes"),OFFSET('Hygiene Data'!$E$9,0,10*ROW('Hygiene Data'!E39)),NA())</f>
        <v>#N/A</v>
      </c>
      <c r="BF45" s="492" t="e">
        <f ca="1">+IF(AND(ISNUMBER(OFFSET('Hygiene Data'!$F$5,0,10*ROW('Hygiene Data'!F39))),'Data Summary'!DU45="Yes"),OFFSET('Hygiene Data'!$F$5,0,10*ROW('Hygiene Data'!F39)),NA())</f>
        <v>#N/A</v>
      </c>
      <c r="BG45" s="492" t="e">
        <f ca="1">+IF(AND(ISNUMBER(OFFSET('Hygiene Data'!$F$7,0,10*ROW('Hygiene Data'!F39))),'Data Summary'!DV45="Yes"),OFFSET('Hygiene Data'!$F$7,0,10*ROW('Hygiene Data'!F39)),NA())</f>
        <v>#N/A</v>
      </c>
      <c r="BH45" s="492" t="e">
        <f ca="1">+IF(AND(ISNUMBER(OFFSET('Hygiene Data'!$F$9,0,10*ROW('Hygiene Data'!F39))),'Data Summary'!DW45="Yes"),OFFSET('Hygiene Data'!$F$9,0,10*ROW('Hygiene Data'!F39)),NA())</f>
        <v>#N/A</v>
      </c>
      <c r="BI45" s="492" t="e">
        <f ca="1">+IF(AND(ISNUMBER(OFFSET('Hygiene Data'!$G$5,0,10*ROW('Hygiene Data'!G39))),'Data Summary'!DX45="Yes"),OFFSET('Hygiene Data'!$G$5,0,10*ROW('Hygiene Data'!G39)),NA())</f>
        <v>#N/A</v>
      </c>
      <c r="BJ45" s="492" t="e">
        <f ca="1">+IF(AND(ISNUMBER(OFFSET('Hygiene Data'!$G$7,0,10*ROW('Hygiene Data'!G39))),'Data Summary'!DY45="Yes"),OFFSET('Hygiene Data'!$G$7,0,10*ROW('Hygiene Data'!G39)),NA())</f>
        <v>#N/A</v>
      </c>
      <c r="BK45" s="492" t="e">
        <f ca="1">+IF(AND(ISNUMBER(OFFSET('Hygiene Data'!$G$9,0,10*ROW('Hygiene Data'!G39))),'Data Summary'!DZ45="Yes"),OFFSET('Hygiene Data'!$G$9,0,10*ROW('Hygiene Data'!G39)),NA())</f>
        <v>#N/A</v>
      </c>
      <c r="BL45" s="492" t="e">
        <f ca="1">+IF(AND(ISNUMBER(OFFSET('Hygiene Data'!$H$5,0,10*ROW('Hygiene Data'!H39))),'Data Summary'!EA45="Yes"),OFFSET('Hygiene Data'!$H$5,0,10*ROW('Hygiene Data'!H39)),NA())</f>
        <v>#N/A</v>
      </c>
      <c r="BM45" s="492" t="e">
        <f ca="1">+IF(AND(ISNUMBER(OFFSET('Hygiene Data'!$H$7,0,10*ROW('Hygiene Data'!H39))),'Data Summary'!EB45="Yes"),OFFSET('Hygiene Data'!$H$7,0,10*ROW('Hygiene Data'!H39)),NA())</f>
        <v>#N/A</v>
      </c>
      <c r="BN45" s="492" t="e">
        <f ca="1">+IF(AND(ISNUMBER(OFFSET('Hygiene Data'!$H$9,0,10*ROW('Hygiene Data'!H39))),'Data Summary'!EC45="Yes"),OFFSET('Hygiene Data'!$H$9,0,10*ROW('Hygiene Data'!H39)),NA())</f>
        <v>#N/A</v>
      </c>
      <c r="BO45" s="492" t="e">
        <f ca="1">+IF(AND(ISNUMBER(OFFSET('Hygiene Data'!$I$5,0,10*ROW('Hygiene Data'!I39))),'Data Summary'!ED45="Yes"),OFFSET('Hygiene Data'!$I$5,0,10*ROW('Hygiene Data'!I39)),NA())</f>
        <v>#N/A</v>
      </c>
      <c r="BP45" s="492" t="e">
        <f ca="1">+IF(AND(ISNUMBER(OFFSET('Hygiene Data'!$I$7,0,10*ROW('Hygiene Data'!I39))),'Data Summary'!EE45="Yes"),OFFSET('Hygiene Data'!$I$7,0,10*ROW('Hygiene Data'!I39)),NA())</f>
        <v>#N/A</v>
      </c>
      <c r="BQ45" s="492" t="e">
        <f ca="1">+IF(AND(ISNUMBER(OFFSET('Hygiene Data'!$I$9,0,10*ROW('Hygiene Data'!I39))),'Data Summary'!EF45="Yes"),OFFSET('Hygiene Data'!$I$9,0,10*ROW('Hygiene Data'!I39)),NA())</f>
        <v>#N/A</v>
      </c>
    </row>
    <row r="46" spans="1:69" x14ac:dyDescent="0.25">
      <c r="A46" s="488" t="e">
        <f ca="1">+RIGHT('Data Summary'!A46,LEN('Data Summary'!A46)-9)</f>
        <v>#VALUE!</v>
      </c>
      <c r="B46" s="462" t="str">
        <f ca="1">+IF(ISTEXT('Data Summary'!B46),'Data Summary'!B46,"")</f>
        <v/>
      </c>
      <c r="C46" s="489" t="e">
        <f ca="1">+VALUE('Data Summary'!C46)</f>
        <v>#VALUE!</v>
      </c>
      <c r="D46" s="490" t="e">
        <f ca="1">+IF(AND(ISNUMBER(OFFSET('Water Data'!$D$4,0,10*ROW('Water Data'!D40))),'Data Summary'!BS46="Yes"),100-OFFSET('Water Data'!$D$4,0,10*ROW('Water Data'!D40)),NA())</f>
        <v>#N/A</v>
      </c>
      <c r="E46" s="490" t="e">
        <f ca="1">+IF(AND(ISNUMBER(OFFSET('Water Data'!$D$6,0,10*ROW('Water Data'!D40))),'Data Summary'!BT46="Yes"),OFFSET('Water Data'!$D$6,0,10*ROW('Water Data'!D40)),NA())</f>
        <v>#N/A</v>
      </c>
      <c r="F46" s="490" t="e">
        <f ca="1">+IF(AND(ISNUMBER(OFFSET('Water Data'!$D$9,0,10*ROW('Water Data'!D40))),'Data Summary'!BU46="Yes"),OFFSET('Water Data'!$D$9,0,10*ROW('Water Data'!D40)),NA())</f>
        <v>#N/A</v>
      </c>
      <c r="G46" s="490" t="e">
        <f ca="1">+IF(AND(ISNUMBER(OFFSET('Water Data'!$E$4,0,10*ROW('Water Data'!E40))),'Data Summary'!BV46="Yes"),100-OFFSET('Water Data'!$E$4,0,10*ROW('Water Data'!E40)),NA())</f>
        <v>#N/A</v>
      </c>
      <c r="H46" s="490" t="e">
        <f ca="1">+IF(AND(ISNUMBER(OFFSET('Water Data'!$E$6,0,10*ROW('Water Data'!E40))),'Data Summary'!BW46="Yes"),OFFSET('Water Data'!$E$6,0,10*ROW('Water Data'!E40)),NA())</f>
        <v>#N/A</v>
      </c>
      <c r="I46" s="490" t="e">
        <f ca="1">+IF(AND(ISNUMBER(OFFSET('Water Data'!$E$9,0,10*ROW('Water Data'!E40))),'Data Summary'!BX46="Yes"),OFFSET('Water Data'!$E$9,0,10*ROW('Water Data'!E40)),NA())</f>
        <v>#N/A</v>
      </c>
      <c r="J46" s="490" t="e">
        <f ca="1">+IF(AND(ISNUMBER(OFFSET('Water Data'!$F$4,0,10*ROW('Water Data'!F40))),'Data Summary'!BY46="Yes"),100-OFFSET('Water Data'!$F$4,0,10*ROW('Water Data'!F40)),NA())</f>
        <v>#N/A</v>
      </c>
      <c r="K46" s="490" t="e">
        <f ca="1">+IF(AND(ISNUMBER(OFFSET('Water Data'!$F$6,0,10*ROW('Water Data'!F40))),'Data Summary'!BZ46="Yes"),OFFSET('Water Data'!$F$6,0,10*ROW('Water Data'!F40)),NA())</f>
        <v>#N/A</v>
      </c>
      <c r="L46" s="490" t="e">
        <f ca="1">+IF(AND(ISNUMBER(OFFSET('Water Data'!$F$9,0,10*ROW('Water Data'!F40))),'Data Summary'!CA46="Yes"),OFFSET('Water Data'!$F$9,0,10*ROW('Water Data'!F40)),NA())</f>
        <v>#N/A</v>
      </c>
      <c r="M46" s="490" t="e">
        <f ca="1">+IF(AND(ISNUMBER(OFFSET('Water Data'!$G$4,0,10*ROW('Water Data'!G40))),'Data Summary'!CB46="Yes"),100-OFFSET('Water Data'!$G$4,0,10*ROW('Water Data'!G40)),NA())</f>
        <v>#N/A</v>
      </c>
      <c r="N46" s="490" t="e">
        <f ca="1">+IF(AND(ISNUMBER(OFFSET('Water Data'!$G$6,0,10*ROW('Water Data'!G40))),'Data Summary'!CC46="Yes"),OFFSET('Water Data'!$G$6,0,10*ROW('Water Data'!G40)),NA())</f>
        <v>#N/A</v>
      </c>
      <c r="O46" s="490" t="e">
        <f ca="1">+IF(AND(ISNUMBER(OFFSET('Water Data'!$G$9,0,10*ROW('Water Data'!G40))),'Data Summary'!CD46="Yes"),OFFSET('Water Data'!$G$9,0,10*ROW('Water Data'!G40)),NA())</f>
        <v>#N/A</v>
      </c>
      <c r="P46" s="490" t="e">
        <f ca="1">+IF(AND(ISNUMBER(OFFSET('Water Data'!$H$4,0,10*ROW('Water Data'!H40))),'Data Summary'!CE46="Yes"),100-OFFSET('Water Data'!$H$4,0,10*ROW('Water Data'!H40)),NA())</f>
        <v>#N/A</v>
      </c>
      <c r="Q46" s="490" t="e">
        <f ca="1">+IF(AND(ISNUMBER(OFFSET('Water Data'!$H$6,0,10*ROW('Water Data'!H40))),'Data Summary'!CF46="Yes"),OFFSET('Water Data'!$H$6,0,10*ROW('Water Data'!H40)),NA())</f>
        <v>#N/A</v>
      </c>
      <c r="R46" s="490" t="e">
        <f ca="1">+IF(AND(ISNUMBER(OFFSET('Water Data'!$H$9,0,10*ROW('Water Data'!H40))),'Data Summary'!CG46="Yes"),OFFSET('Water Data'!$H$9,0,10*ROW('Water Data'!H40)),NA())</f>
        <v>#N/A</v>
      </c>
      <c r="S46" s="490" t="e">
        <f ca="1">+IF(AND(ISNUMBER(OFFSET('Water Data'!$I$4,0,10*ROW('Water Data'!I40))),'Data Summary'!CH46="Yes"),100-OFFSET('Water Data'!$I$4,0,10*ROW('Water Data'!I40)),NA())</f>
        <v>#N/A</v>
      </c>
      <c r="T46" s="490" t="e">
        <f ca="1">+IF(AND(ISNUMBER(OFFSET('Water Data'!$I$6,0,10*ROW('Water Data'!I40))),'Data Summary'!CI46="Yes"),OFFSET('Water Data'!$I$6,0,10*ROW('Water Data'!I40)),NA())</f>
        <v>#N/A</v>
      </c>
      <c r="U46" s="490" t="e">
        <f ca="1">+IF(AND(ISNUMBER(OFFSET('Water Data'!$I$9,0,10*ROW('Water Data'!I40))),'Data Summary'!CJ46="Yes"),OFFSET('Water Data'!$I$9,0,10*ROW('Water Data'!I40)),NA())</f>
        <v>#N/A</v>
      </c>
      <c r="V46" s="491" t="e">
        <f ca="1">+IF(AND(ISNUMBER(OFFSET('Sanitation Data'!$D$4,0,10*ROW('Sanitation Data'!D40))),'Data Summary'!CK46="Yes"),100-OFFSET('Sanitation Data'!$D$4,0,10*ROW('Sanitation Data'!D40)),NA())</f>
        <v>#N/A</v>
      </c>
      <c r="W46" s="491" t="e">
        <f ca="1">+IF(AND(ISNUMBER(OFFSET('Sanitation Data'!$D$6,0,10*ROW('Sanitation Data'!D40))),'Data Summary'!CL46="Yes"),OFFSET('Sanitation Data'!$D$6,0,10*ROW('Sanitation Data'!D40)),NA())</f>
        <v>#N/A</v>
      </c>
      <c r="X46" s="491" t="e">
        <f ca="1">+IF(AND(ISNUMBER(OFFSET('Sanitation Data'!$D$10,0,10*ROW('Sanitation Data'!D40))),'Data Summary'!CM46="Yes"),OFFSET('Sanitation Data'!$D$10,0,10*ROW('Sanitation Data'!D40)),NA())</f>
        <v>#N/A</v>
      </c>
      <c r="Y46" s="491" t="e">
        <f ca="1">+IF(AND(ISNUMBER(OFFSET('Sanitation Data'!$D$11,0,10*ROW('Sanitation Data'!D40))),'Data Summary'!CN46="Yes"),OFFSET('Sanitation Data'!$D$11,0,10*ROW('Sanitation Data'!D40)),NA())</f>
        <v>#N/A</v>
      </c>
      <c r="Z46" s="491" t="e">
        <f ca="1">+IF(AND(ISNUMBER(OFFSET('Sanitation Data'!$D$12,0,10*ROW('Sanitation Data'!D40))),'Data Summary'!CO46="Yes"),OFFSET('Sanitation Data'!$D$12,0,10*ROW('Sanitation Data'!D40)),NA())</f>
        <v>#N/A</v>
      </c>
      <c r="AA46" s="491" t="e">
        <f ca="1">+IF(AND(ISNUMBER(OFFSET('Sanitation Data'!$E$4,0,10*ROW('Sanitation Data'!E40))),'Data Summary'!CP46="Yes"),100-OFFSET('Sanitation Data'!$E$4,0,10*ROW('Sanitation Data'!E40)),NA())</f>
        <v>#N/A</v>
      </c>
      <c r="AB46" s="491" t="e">
        <f ca="1">+IF(AND(ISNUMBER(OFFSET('Sanitation Data'!$E$6,0,10*ROW('Sanitation Data'!E40))),'Data Summary'!CQ46="Yes"),OFFSET('Sanitation Data'!$E$6,0,10*ROW('Sanitation Data'!E40)),NA())</f>
        <v>#N/A</v>
      </c>
      <c r="AC46" s="491" t="e">
        <f ca="1">+IF(AND(ISNUMBER(OFFSET('Sanitation Data'!$E$10,0,10*ROW('Sanitation Data'!E40))),'Data Summary'!CR46="Yes"),OFFSET('Sanitation Data'!$E$10,0,10*ROW('Sanitation Data'!E40)),NA())</f>
        <v>#N/A</v>
      </c>
      <c r="AD46" s="491" t="e">
        <f ca="1">+IF(AND(ISNUMBER(OFFSET('Sanitation Data'!$E$11,0,10*ROW('Sanitation Data'!E40))),'Data Summary'!CS46="Yes"),OFFSET('Sanitation Data'!$E$11,0,10*ROW('Sanitation Data'!E40)),NA())</f>
        <v>#N/A</v>
      </c>
      <c r="AE46" s="491" t="e">
        <f ca="1">+IF(AND(ISNUMBER(OFFSET('Sanitation Data'!$E$12,0,10*ROW('Sanitation Data'!E40))),'Data Summary'!CT46="Yes"),OFFSET('Sanitation Data'!$E$12,0,10*ROW('Sanitation Data'!E40)),NA())</f>
        <v>#N/A</v>
      </c>
      <c r="AF46" s="491" t="e">
        <f ca="1">+IF(AND(ISNUMBER(OFFSET('Sanitation Data'!$F$4,0,10*ROW('Sanitation Data'!F40))),'Data Summary'!CU46="Yes"),100-OFFSET('Sanitation Data'!$F$4,0,10*ROW('Sanitation Data'!F40)),NA())</f>
        <v>#N/A</v>
      </c>
      <c r="AG46" s="491" t="e">
        <f ca="1">+IF(AND(ISNUMBER(OFFSET('Sanitation Data'!$F$6,0,10*ROW('Sanitation Data'!F40))),'Data Summary'!CV46="Yes"),OFFSET('Sanitation Data'!$F$6,0,10*ROW('Sanitation Data'!F40)),NA())</f>
        <v>#N/A</v>
      </c>
      <c r="AH46" s="491" t="e">
        <f ca="1">+IF(AND(ISNUMBER(OFFSET('Sanitation Data'!$F$10,0,10*ROW('Sanitation Data'!F40))),'Data Summary'!CW46="Yes"),OFFSET('Sanitation Data'!$F$10,0,10*ROW('Sanitation Data'!F40)),NA())</f>
        <v>#N/A</v>
      </c>
      <c r="AI46" s="491" t="e">
        <f ca="1">+IF(AND(ISNUMBER(OFFSET('Sanitation Data'!$F$11,0,10*ROW('Sanitation Data'!F40))),'Data Summary'!CX46="Yes"),OFFSET('Sanitation Data'!$F$11,0,10*ROW('Sanitation Data'!F40)),NA())</f>
        <v>#N/A</v>
      </c>
      <c r="AJ46" s="491" t="e">
        <f ca="1">+IF(AND(ISNUMBER(OFFSET('Sanitation Data'!$F$12,0,10*ROW('Sanitation Data'!F40))),'Data Summary'!CY46="Yes"),OFFSET('Sanitation Data'!$F$12,0,10*ROW('Sanitation Data'!F40)),NA())</f>
        <v>#N/A</v>
      </c>
      <c r="AK46" s="491" t="e">
        <f ca="1">+IF(AND(ISNUMBER(OFFSET('Sanitation Data'!$G$4,0,10*ROW('Sanitation Data'!G40))),'Data Summary'!CZ46="Yes"),100-OFFSET('Sanitation Data'!$G$4,0,10*ROW('Sanitation Data'!G40)),NA())</f>
        <v>#N/A</v>
      </c>
      <c r="AL46" s="491" t="e">
        <f ca="1">+IF(AND(ISNUMBER(OFFSET('Sanitation Data'!$G$6,0,10*ROW('Sanitation Data'!G40))),'Data Summary'!DA46="Yes"),OFFSET('Sanitation Data'!$G$6,0,10*ROW('Sanitation Data'!G40)),NA())</f>
        <v>#N/A</v>
      </c>
      <c r="AM46" s="491" t="e">
        <f ca="1">+IF(AND(ISNUMBER(OFFSET('Sanitation Data'!$G$10,0,10*ROW('Sanitation Data'!G40))),'Data Summary'!DB46="Yes"),OFFSET('Sanitation Data'!$G$10,0,10*ROW('Sanitation Data'!G40)),NA())</f>
        <v>#N/A</v>
      </c>
      <c r="AN46" s="491" t="e">
        <f ca="1">+IF(AND(ISNUMBER(OFFSET('Sanitation Data'!$G$11,0,10*ROW('Sanitation Data'!G40))),'Data Summary'!DC46="Yes"),OFFSET('Sanitation Data'!$G$11,0,10*ROW('Sanitation Data'!G40)),NA())</f>
        <v>#N/A</v>
      </c>
      <c r="AO46" s="491" t="e">
        <f ca="1">+IF(AND(ISNUMBER(OFFSET('Sanitation Data'!$G$12,0,10*ROW('Sanitation Data'!G40))),'Data Summary'!DD46="Yes"),OFFSET('Sanitation Data'!$G$12,0,10*ROW('Sanitation Data'!G40)),NA())</f>
        <v>#N/A</v>
      </c>
      <c r="AP46" s="491" t="e">
        <f ca="1">+IF(AND(ISNUMBER(OFFSET('Sanitation Data'!$H$4,0,10*ROW('Sanitation Data'!H40))),'Data Summary'!DE46="Yes"),100-OFFSET('Sanitation Data'!$H$4,0,10*ROW('Sanitation Data'!H40)),NA())</f>
        <v>#N/A</v>
      </c>
      <c r="AQ46" s="491" t="e">
        <f ca="1">+IF(AND(ISNUMBER(OFFSET('Sanitation Data'!$H$6,0,10*ROW('Sanitation Data'!H40))),'Data Summary'!DF46="Yes"),OFFSET('Sanitation Data'!$H$6,0,10*ROW('Sanitation Data'!H40)),NA())</f>
        <v>#N/A</v>
      </c>
      <c r="AR46" s="491" t="e">
        <f ca="1">+IF(AND(ISNUMBER(OFFSET('Sanitation Data'!$H$10,0,10*ROW('Sanitation Data'!H40))),'Data Summary'!DG46="Yes"),OFFSET('Sanitation Data'!$H$10,0,10*ROW('Sanitation Data'!H40)),NA())</f>
        <v>#N/A</v>
      </c>
      <c r="AS46" s="491" t="e">
        <f ca="1">+IF(AND(ISNUMBER(OFFSET('Sanitation Data'!$H$11,0,10*ROW('Sanitation Data'!H40))),'Data Summary'!DH46="Yes"),OFFSET('Sanitation Data'!$H$11,0,10*ROW('Sanitation Data'!H40)),NA())</f>
        <v>#N/A</v>
      </c>
      <c r="AT46" s="491" t="e">
        <f ca="1">+IF(AND(ISNUMBER(OFFSET('Sanitation Data'!$H$12,0,10*ROW('Sanitation Data'!H40))),'Data Summary'!DI46="Yes"),OFFSET('Sanitation Data'!$H$12,0,10*ROW('Sanitation Data'!H40)),NA())</f>
        <v>#N/A</v>
      </c>
      <c r="AU46" s="491" t="e">
        <f ca="1">+IF(AND(ISNUMBER(OFFSET('Sanitation Data'!$I$4,0,10*ROW('Sanitation Data'!I40))),'Data Summary'!DJ46="Yes"),100-OFFSET('Sanitation Data'!$I$4,0,10*ROW('Sanitation Data'!I40)),NA())</f>
        <v>#N/A</v>
      </c>
      <c r="AV46" s="491" t="e">
        <f ca="1">+IF(AND(ISNUMBER(OFFSET('Sanitation Data'!$I$6,0,10*ROW('Sanitation Data'!I40))),'Data Summary'!DK46="Yes"),OFFSET('Sanitation Data'!$I$6,0,10*ROW('Sanitation Data'!I40)),NA())</f>
        <v>#N/A</v>
      </c>
      <c r="AW46" s="491" t="e">
        <f ca="1">+IF(AND(ISNUMBER(OFFSET('Sanitation Data'!$I$10,0,10*ROW('Sanitation Data'!I40))),'Data Summary'!DL46="Yes"),OFFSET('Sanitation Data'!$I$10,0,10*ROW('Sanitation Data'!I40)),NA())</f>
        <v>#N/A</v>
      </c>
      <c r="AX46" s="491" t="e">
        <f ca="1">+IF(AND(ISNUMBER(OFFSET('Sanitation Data'!$I$11,0,10*ROW('Sanitation Data'!I40))),'Data Summary'!DM46="Yes"),OFFSET('Sanitation Data'!$I$11,0,10*ROW('Sanitation Data'!I40)),NA())</f>
        <v>#N/A</v>
      </c>
      <c r="AY46" s="491" t="e">
        <f ca="1">+IF(AND(ISNUMBER(OFFSET('Sanitation Data'!$I$12,0,10*ROW('Sanitation Data'!I40))),'Data Summary'!DN46="Yes"),OFFSET('Sanitation Data'!$I$12,0,10*ROW('Sanitation Data'!I40)),NA())</f>
        <v>#N/A</v>
      </c>
      <c r="AZ46" s="492" t="e">
        <f ca="1">+IF(AND(ISNUMBER(OFFSET('Hygiene Data'!$D$5,0,10*ROW('Hygiene Data'!D40))),'Data Summary'!DO46="Yes"),OFFSET('Hygiene Data'!$D$5,0,10*ROW('Hygiene Data'!D40)),NA())</f>
        <v>#N/A</v>
      </c>
      <c r="BA46" s="492" t="e">
        <f ca="1">+IF(AND(ISNUMBER(OFFSET('Hygiene Data'!$D$7,0,10*ROW('Hygiene Data'!D40))),'Data Summary'!DP46="Yes"),OFFSET('Hygiene Data'!$D$7,0,10*ROW('Hygiene Data'!D40)),NA())</f>
        <v>#N/A</v>
      </c>
      <c r="BB46" s="492" t="e">
        <f ca="1">+IF(AND(ISNUMBER(OFFSET('Hygiene Data'!$D$9,0,10*ROW('Hygiene Data'!D40))),'Data Summary'!DQ46="Yes"),OFFSET('Hygiene Data'!$D$9,0,10*ROW('Hygiene Data'!D40)),NA())</f>
        <v>#N/A</v>
      </c>
      <c r="BC46" s="492" t="e">
        <f ca="1">+IF(AND(ISNUMBER(OFFSET('Hygiene Data'!$E$5,0,10*ROW('Hygiene Data'!E40))),'Data Summary'!DR46="Yes"),OFFSET('Hygiene Data'!$E$5,0,10*ROW('Hygiene Data'!E40)),NA())</f>
        <v>#N/A</v>
      </c>
      <c r="BD46" s="492" t="e">
        <f ca="1">+IF(AND(ISNUMBER(OFFSET('Hygiene Data'!$E$7,0,10*ROW('Hygiene Data'!E40))),'Data Summary'!DS46="Yes"),OFFSET('Hygiene Data'!$E$7,0,10*ROW('Hygiene Data'!E40)),NA())</f>
        <v>#N/A</v>
      </c>
      <c r="BE46" s="492" t="e">
        <f ca="1">+IF(AND(ISNUMBER(OFFSET('Hygiene Data'!$E$9,0,10*ROW('Hygiene Data'!E40))),'Data Summary'!DT46="Yes"),OFFSET('Hygiene Data'!$E$9,0,10*ROW('Hygiene Data'!E40)),NA())</f>
        <v>#N/A</v>
      </c>
      <c r="BF46" s="492" t="e">
        <f ca="1">+IF(AND(ISNUMBER(OFFSET('Hygiene Data'!$F$5,0,10*ROW('Hygiene Data'!F40))),'Data Summary'!DU46="Yes"),OFFSET('Hygiene Data'!$F$5,0,10*ROW('Hygiene Data'!F40)),NA())</f>
        <v>#N/A</v>
      </c>
      <c r="BG46" s="492" t="e">
        <f ca="1">+IF(AND(ISNUMBER(OFFSET('Hygiene Data'!$F$7,0,10*ROW('Hygiene Data'!F40))),'Data Summary'!DV46="Yes"),OFFSET('Hygiene Data'!$F$7,0,10*ROW('Hygiene Data'!F40)),NA())</f>
        <v>#N/A</v>
      </c>
      <c r="BH46" s="492" t="e">
        <f ca="1">+IF(AND(ISNUMBER(OFFSET('Hygiene Data'!$F$9,0,10*ROW('Hygiene Data'!F40))),'Data Summary'!DW46="Yes"),OFFSET('Hygiene Data'!$F$9,0,10*ROW('Hygiene Data'!F40)),NA())</f>
        <v>#N/A</v>
      </c>
      <c r="BI46" s="492" t="e">
        <f ca="1">+IF(AND(ISNUMBER(OFFSET('Hygiene Data'!$G$5,0,10*ROW('Hygiene Data'!G40))),'Data Summary'!DX46="Yes"),OFFSET('Hygiene Data'!$G$5,0,10*ROW('Hygiene Data'!G40)),NA())</f>
        <v>#N/A</v>
      </c>
      <c r="BJ46" s="492" t="e">
        <f ca="1">+IF(AND(ISNUMBER(OFFSET('Hygiene Data'!$G$7,0,10*ROW('Hygiene Data'!G40))),'Data Summary'!DY46="Yes"),OFFSET('Hygiene Data'!$G$7,0,10*ROW('Hygiene Data'!G40)),NA())</f>
        <v>#N/A</v>
      </c>
      <c r="BK46" s="492" t="e">
        <f ca="1">+IF(AND(ISNUMBER(OFFSET('Hygiene Data'!$G$9,0,10*ROW('Hygiene Data'!G40))),'Data Summary'!DZ46="Yes"),OFFSET('Hygiene Data'!$G$9,0,10*ROW('Hygiene Data'!G40)),NA())</f>
        <v>#N/A</v>
      </c>
      <c r="BL46" s="492" t="e">
        <f ca="1">+IF(AND(ISNUMBER(OFFSET('Hygiene Data'!$H$5,0,10*ROW('Hygiene Data'!H40))),'Data Summary'!EA46="Yes"),OFFSET('Hygiene Data'!$H$5,0,10*ROW('Hygiene Data'!H40)),NA())</f>
        <v>#N/A</v>
      </c>
      <c r="BM46" s="492" t="e">
        <f ca="1">+IF(AND(ISNUMBER(OFFSET('Hygiene Data'!$H$7,0,10*ROW('Hygiene Data'!H40))),'Data Summary'!EB46="Yes"),OFFSET('Hygiene Data'!$H$7,0,10*ROW('Hygiene Data'!H40)),NA())</f>
        <v>#N/A</v>
      </c>
      <c r="BN46" s="492" t="e">
        <f ca="1">+IF(AND(ISNUMBER(OFFSET('Hygiene Data'!$H$9,0,10*ROW('Hygiene Data'!H40))),'Data Summary'!EC46="Yes"),OFFSET('Hygiene Data'!$H$9,0,10*ROW('Hygiene Data'!H40)),NA())</f>
        <v>#N/A</v>
      </c>
      <c r="BO46" s="492" t="e">
        <f ca="1">+IF(AND(ISNUMBER(OFFSET('Hygiene Data'!$I$5,0,10*ROW('Hygiene Data'!I40))),'Data Summary'!ED46="Yes"),OFFSET('Hygiene Data'!$I$5,0,10*ROW('Hygiene Data'!I40)),NA())</f>
        <v>#N/A</v>
      </c>
      <c r="BP46" s="492" t="e">
        <f ca="1">+IF(AND(ISNUMBER(OFFSET('Hygiene Data'!$I$7,0,10*ROW('Hygiene Data'!I40))),'Data Summary'!EE46="Yes"),OFFSET('Hygiene Data'!$I$7,0,10*ROW('Hygiene Data'!I40)),NA())</f>
        <v>#N/A</v>
      </c>
      <c r="BQ46" s="492" t="e">
        <f ca="1">+IF(AND(ISNUMBER(OFFSET('Hygiene Data'!$I$9,0,10*ROW('Hygiene Data'!I40))),'Data Summary'!EF46="Yes"),OFFSET('Hygiene Data'!$I$9,0,10*ROW('Hygiene Data'!I40)),NA())</f>
        <v>#N/A</v>
      </c>
    </row>
    <row r="47" spans="1:69" x14ac:dyDescent="0.25">
      <c r="A47" s="488" t="e">
        <f ca="1">+RIGHT('Data Summary'!A47,LEN('Data Summary'!A47)-9)</f>
        <v>#VALUE!</v>
      </c>
      <c r="B47" s="462" t="str">
        <f ca="1">+IF(ISTEXT('Data Summary'!B47),'Data Summary'!B47,"")</f>
        <v/>
      </c>
      <c r="C47" s="489" t="e">
        <f ca="1">+VALUE('Data Summary'!C47)</f>
        <v>#VALUE!</v>
      </c>
      <c r="D47" s="490" t="e">
        <f ca="1">+IF(AND(ISNUMBER(OFFSET('Water Data'!$D$4,0,10*ROW('Water Data'!D41))),'Data Summary'!BS47="Yes"),100-OFFSET('Water Data'!$D$4,0,10*ROW('Water Data'!D41)),NA())</f>
        <v>#N/A</v>
      </c>
      <c r="E47" s="490" t="e">
        <f ca="1">+IF(AND(ISNUMBER(OFFSET('Water Data'!$D$6,0,10*ROW('Water Data'!D41))),'Data Summary'!BT47="Yes"),OFFSET('Water Data'!$D$6,0,10*ROW('Water Data'!D41)),NA())</f>
        <v>#N/A</v>
      </c>
      <c r="F47" s="490" t="e">
        <f ca="1">+IF(AND(ISNUMBER(OFFSET('Water Data'!$D$9,0,10*ROW('Water Data'!D41))),'Data Summary'!BU47="Yes"),OFFSET('Water Data'!$D$9,0,10*ROW('Water Data'!D41)),NA())</f>
        <v>#N/A</v>
      </c>
      <c r="G47" s="490" t="e">
        <f ca="1">+IF(AND(ISNUMBER(OFFSET('Water Data'!$E$4,0,10*ROW('Water Data'!E41))),'Data Summary'!BV47="Yes"),100-OFFSET('Water Data'!$E$4,0,10*ROW('Water Data'!E41)),NA())</f>
        <v>#N/A</v>
      </c>
      <c r="H47" s="490" t="e">
        <f ca="1">+IF(AND(ISNUMBER(OFFSET('Water Data'!$E$6,0,10*ROW('Water Data'!E41))),'Data Summary'!BW47="Yes"),OFFSET('Water Data'!$E$6,0,10*ROW('Water Data'!E41)),NA())</f>
        <v>#N/A</v>
      </c>
      <c r="I47" s="490" t="e">
        <f ca="1">+IF(AND(ISNUMBER(OFFSET('Water Data'!$E$9,0,10*ROW('Water Data'!E41))),'Data Summary'!BX47="Yes"),OFFSET('Water Data'!$E$9,0,10*ROW('Water Data'!E41)),NA())</f>
        <v>#N/A</v>
      </c>
      <c r="J47" s="490" t="e">
        <f ca="1">+IF(AND(ISNUMBER(OFFSET('Water Data'!$F$4,0,10*ROW('Water Data'!F41))),'Data Summary'!BY47="Yes"),100-OFFSET('Water Data'!$F$4,0,10*ROW('Water Data'!F41)),NA())</f>
        <v>#N/A</v>
      </c>
      <c r="K47" s="490" t="e">
        <f ca="1">+IF(AND(ISNUMBER(OFFSET('Water Data'!$F$6,0,10*ROW('Water Data'!F41))),'Data Summary'!BZ47="Yes"),OFFSET('Water Data'!$F$6,0,10*ROW('Water Data'!F41)),NA())</f>
        <v>#N/A</v>
      </c>
      <c r="L47" s="490" t="e">
        <f ca="1">+IF(AND(ISNUMBER(OFFSET('Water Data'!$F$9,0,10*ROW('Water Data'!F41))),'Data Summary'!CA47="Yes"),OFFSET('Water Data'!$F$9,0,10*ROW('Water Data'!F41)),NA())</f>
        <v>#N/A</v>
      </c>
      <c r="M47" s="490" t="e">
        <f ca="1">+IF(AND(ISNUMBER(OFFSET('Water Data'!$G$4,0,10*ROW('Water Data'!G41))),'Data Summary'!CB47="Yes"),100-OFFSET('Water Data'!$G$4,0,10*ROW('Water Data'!G41)),NA())</f>
        <v>#N/A</v>
      </c>
      <c r="N47" s="490" t="e">
        <f ca="1">+IF(AND(ISNUMBER(OFFSET('Water Data'!$G$6,0,10*ROW('Water Data'!G41))),'Data Summary'!CC47="Yes"),OFFSET('Water Data'!$G$6,0,10*ROW('Water Data'!G41)),NA())</f>
        <v>#N/A</v>
      </c>
      <c r="O47" s="490" t="e">
        <f ca="1">+IF(AND(ISNUMBER(OFFSET('Water Data'!$G$9,0,10*ROW('Water Data'!G41))),'Data Summary'!CD47="Yes"),OFFSET('Water Data'!$G$9,0,10*ROW('Water Data'!G41)),NA())</f>
        <v>#N/A</v>
      </c>
      <c r="P47" s="490" t="e">
        <f ca="1">+IF(AND(ISNUMBER(OFFSET('Water Data'!$H$4,0,10*ROW('Water Data'!H41))),'Data Summary'!CE47="Yes"),100-OFFSET('Water Data'!$H$4,0,10*ROW('Water Data'!H41)),NA())</f>
        <v>#N/A</v>
      </c>
      <c r="Q47" s="490" t="e">
        <f ca="1">+IF(AND(ISNUMBER(OFFSET('Water Data'!$H$6,0,10*ROW('Water Data'!H41))),'Data Summary'!CF47="Yes"),OFFSET('Water Data'!$H$6,0,10*ROW('Water Data'!H41)),NA())</f>
        <v>#N/A</v>
      </c>
      <c r="R47" s="490" t="e">
        <f ca="1">+IF(AND(ISNUMBER(OFFSET('Water Data'!$H$9,0,10*ROW('Water Data'!H41))),'Data Summary'!CG47="Yes"),OFFSET('Water Data'!$H$9,0,10*ROW('Water Data'!H41)),NA())</f>
        <v>#N/A</v>
      </c>
      <c r="S47" s="490" t="e">
        <f ca="1">+IF(AND(ISNUMBER(OFFSET('Water Data'!$I$4,0,10*ROW('Water Data'!I41))),'Data Summary'!CH47="Yes"),100-OFFSET('Water Data'!$I$4,0,10*ROW('Water Data'!I41)),NA())</f>
        <v>#N/A</v>
      </c>
      <c r="T47" s="490" t="e">
        <f ca="1">+IF(AND(ISNUMBER(OFFSET('Water Data'!$I$6,0,10*ROW('Water Data'!I41))),'Data Summary'!CI47="Yes"),OFFSET('Water Data'!$I$6,0,10*ROW('Water Data'!I41)),NA())</f>
        <v>#N/A</v>
      </c>
      <c r="U47" s="490" t="e">
        <f ca="1">+IF(AND(ISNUMBER(OFFSET('Water Data'!$I$9,0,10*ROW('Water Data'!I41))),'Data Summary'!CJ47="Yes"),OFFSET('Water Data'!$I$9,0,10*ROW('Water Data'!I41)),NA())</f>
        <v>#N/A</v>
      </c>
      <c r="V47" s="491" t="e">
        <f ca="1">+IF(AND(ISNUMBER(OFFSET('Sanitation Data'!$D$4,0,10*ROW('Sanitation Data'!D41))),'Data Summary'!CK47="Yes"),100-OFFSET('Sanitation Data'!$D$4,0,10*ROW('Sanitation Data'!D41)),NA())</f>
        <v>#N/A</v>
      </c>
      <c r="W47" s="491" t="e">
        <f ca="1">+IF(AND(ISNUMBER(OFFSET('Sanitation Data'!$D$6,0,10*ROW('Sanitation Data'!D41))),'Data Summary'!CL47="Yes"),OFFSET('Sanitation Data'!$D$6,0,10*ROW('Sanitation Data'!D41)),NA())</f>
        <v>#N/A</v>
      </c>
      <c r="X47" s="491" t="e">
        <f ca="1">+IF(AND(ISNUMBER(OFFSET('Sanitation Data'!$D$10,0,10*ROW('Sanitation Data'!D41))),'Data Summary'!CM47="Yes"),OFFSET('Sanitation Data'!$D$10,0,10*ROW('Sanitation Data'!D41)),NA())</f>
        <v>#N/A</v>
      </c>
      <c r="Y47" s="491" t="e">
        <f ca="1">+IF(AND(ISNUMBER(OFFSET('Sanitation Data'!$D$11,0,10*ROW('Sanitation Data'!D41))),'Data Summary'!CN47="Yes"),OFFSET('Sanitation Data'!$D$11,0,10*ROW('Sanitation Data'!D41)),NA())</f>
        <v>#N/A</v>
      </c>
      <c r="Z47" s="491" t="e">
        <f ca="1">+IF(AND(ISNUMBER(OFFSET('Sanitation Data'!$D$12,0,10*ROW('Sanitation Data'!D41))),'Data Summary'!CO47="Yes"),OFFSET('Sanitation Data'!$D$12,0,10*ROW('Sanitation Data'!D41)),NA())</f>
        <v>#N/A</v>
      </c>
      <c r="AA47" s="491" t="e">
        <f ca="1">+IF(AND(ISNUMBER(OFFSET('Sanitation Data'!$E$4,0,10*ROW('Sanitation Data'!E41))),'Data Summary'!CP47="Yes"),100-OFFSET('Sanitation Data'!$E$4,0,10*ROW('Sanitation Data'!E41)),NA())</f>
        <v>#N/A</v>
      </c>
      <c r="AB47" s="491" t="e">
        <f ca="1">+IF(AND(ISNUMBER(OFFSET('Sanitation Data'!$E$6,0,10*ROW('Sanitation Data'!E41))),'Data Summary'!CQ47="Yes"),OFFSET('Sanitation Data'!$E$6,0,10*ROW('Sanitation Data'!E41)),NA())</f>
        <v>#N/A</v>
      </c>
      <c r="AC47" s="491" t="e">
        <f ca="1">+IF(AND(ISNUMBER(OFFSET('Sanitation Data'!$E$10,0,10*ROW('Sanitation Data'!E41))),'Data Summary'!CR47="Yes"),OFFSET('Sanitation Data'!$E$10,0,10*ROW('Sanitation Data'!E41)),NA())</f>
        <v>#N/A</v>
      </c>
      <c r="AD47" s="491" t="e">
        <f ca="1">+IF(AND(ISNUMBER(OFFSET('Sanitation Data'!$E$11,0,10*ROW('Sanitation Data'!E41))),'Data Summary'!CS47="Yes"),OFFSET('Sanitation Data'!$E$11,0,10*ROW('Sanitation Data'!E41)),NA())</f>
        <v>#N/A</v>
      </c>
      <c r="AE47" s="491" t="e">
        <f ca="1">+IF(AND(ISNUMBER(OFFSET('Sanitation Data'!$E$12,0,10*ROW('Sanitation Data'!E41))),'Data Summary'!CT47="Yes"),OFFSET('Sanitation Data'!$E$12,0,10*ROW('Sanitation Data'!E41)),NA())</f>
        <v>#N/A</v>
      </c>
      <c r="AF47" s="491" t="e">
        <f ca="1">+IF(AND(ISNUMBER(OFFSET('Sanitation Data'!$F$4,0,10*ROW('Sanitation Data'!F41))),'Data Summary'!CU47="Yes"),100-OFFSET('Sanitation Data'!$F$4,0,10*ROW('Sanitation Data'!F41)),NA())</f>
        <v>#N/A</v>
      </c>
      <c r="AG47" s="491" t="e">
        <f ca="1">+IF(AND(ISNUMBER(OFFSET('Sanitation Data'!$F$6,0,10*ROW('Sanitation Data'!F41))),'Data Summary'!CV47="Yes"),OFFSET('Sanitation Data'!$F$6,0,10*ROW('Sanitation Data'!F41)),NA())</f>
        <v>#N/A</v>
      </c>
      <c r="AH47" s="491" t="e">
        <f ca="1">+IF(AND(ISNUMBER(OFFSET('Sanitation Data'!$F$10,0,10*ROW('Sanitation Data'!F41))),'Data Summary'!CW47="Yes"),OFFSET('Sanitation Data'!$F$10,0,10*ROW('Sanitation Data'!F41)),NA())</f>
        <v>#N/A</v>
      </c>
      <c r="AI47" s="491" t="e">
        <f ca="1">+IF(AND(ISNUMBER(OFFSET('Sanitation Data'!$F$11,0,10*ROW('Sanitation Data'!F41))),'Data Summary'!CX47="Yes"),OFFSET('Sanitation Data'!$F$11,0,10*ROW('Sanitation Data'!F41)),NA())</f>
        <v>#N/A</v>
      </c>
      <c r="AJ47" s="491" t="e">
        <f ca="1">+IF(AND(ISNUMBER(OFFSET('Sanitation Data'!$F$12,0,10*ROW('Sanitation Data'!F41))),'Data Summary'!CY47="Yes"),OFFSET('Sanitation Data'!$F$12,0,10*ROW('Sanitation Data'!F41)),NA())</f>
        <v>#N/A</v>
      </c>
      <c r="AK47" s="491" t="e">
        <f ca="1">+IF(AND(ISNUMBER(OFFSET('Sanitation Data'!$G$4,0,10*ROW('Sanitation Data'!G41))),'Data Summary'!CZ47="Yes"),100-OFFSET('Sanitation Data'!$G$4,0,10*ROW('Sanitation Data'!G41)),NA())</f>
        <v>#N/A</v>
      </c>
      <c r="AL47" s="491" t="e">
        <f ca="1">+IF(AND(ISNUMBER(OFFSET('Sanitation Data'!$G$6,0,10*ROW('Sanitation Data'!G41))),'Data Summary'!DA47="Yes"),OFFSET('Sanitation Data'!$G$6,0,10*ROW('Sanitation Data'!G41)),NA())</f>
        <v>#N/A</v>
      </c>
      <c r="AM47" s="491" t="e">
        <f ca="1">+IF(AND(ISNUMBER(OFFSET('Sanitation Data'!$G$10,0,10*ROW('Sanitation Data'!G41))),'Data Summary'!DB47="Yes"),OFFSET('Sanitation Data'!$G$10,0,10*ROW('Sanitation Data'!G41)),NA())</f>
        <v>#N/A</v>
      </c>
      <c r="AN47" s="491" t="e">
        <f ca="1">+IF(AND(ISNUMBER(OFFSET('Sanitation Data'!$G$11,0,10*ROW('Sanitation Data'!G41))),'Data Summary'!DC47="Yes"),OFFSET('Sanitation Data'!$G$11,0,10*ROW('Sanitation Data'!G41)),NA())</f>
        <v>#N/A</v>
      </c>
      <c r="AO47" s="491" t="e">
        <f ca="1">+IF(AND(ISNUMBER(OFFSET('Sanitation Data'!$G$12,0,10*ROW('Sanitation Data'!G41))),'Data Summary'!DD47="Yes"),OFFSET('Sanitation Data'!$G$12,0,10*ROW('Sanitation Data'!G41)),NA())</f>
        <v>#N/A</v>
      </c>
      <c r="AP47" s="491" t="e">
        <f ca="1">+IF(AND(ISNUMBER(OFFSET('Sanitation Data'!$H$4,0,10*ROW('Sanitation Data'!H41))),'Data Summary'!DE47="Yes"),100-OFFSET('Sanitation Data'!$H$4,0,10*ROW('Sanitation Data'!H41)),NA())</f>
        <v>#N/A</v>
      </c>
      <c r="AQ47" s="491" t="e">
        <f ca="1">+IF(AND(ISNUMBER(OFFSET('Sanitation Data'!$H$6,0,10*ROW('Sanitation Data'!H41))),'Data Summary'!DF47="Yes"),OFFSET('Sanitation Data'!$H$6,0,10*ROW('Sanitation Data'!H41)),NA())</f>
        <v>#N/A</v>
      </c>
      <c r="AR47" s="491" t="e">
        <f ca="1">+IF(AND(ISNUMBER(OFFSET('Sanitation Data'!$H$10,0,10*ROW('Sanitation Data'!H41))),'Data Summary'!DG47="Yes"),OFFSET('Sanitation Data'!$H$10,0,10*ROW('Sanitation Data'!H41)),NA())</f>
        <v>#N/A</v>
      </c>
      <c r="AS47" s="491" t="e">
        <f ca="1">+IF(AND(ISNUMBER(OFFSET('Sanitation Data'!$H$11,0,10*ROW('Sanitation Data'!H41))),'Data Summary'!DH47="Yes"),OFFSET('Sanitation Data'!$H$11,0,10*ROW('Sanitation Data'!H41)),NA())</f>
        <v>#N/A</v>
      </c>
      <c r="AT47" s="491" t="e">
        <f ca="1">+IF(AND(ISNUMBER(OFFSET('Sanitation Data'!$H$12,0,10*ROW('Sanitation Data'!H41))),'Data Summary'!DI47="Yes"),OFFSET('Sanitation Data'!$H$12,0,10*ROW('Sanitation Data'!H41)),NA())</f>
        <v>#N/A</v>
      </c>
      <c r="AU47" s="491" t="e">
        <f ca="1">+IF(AND(ISNUMBER(OFFSET('Sanitation Data'!$I$4,0,10*ROW('Sanitation Data'!I41))),'Data Summary'!DJ47="Yes"),100-OFFSET('Sanitation Data'!$I$4,0,10*ROW('Sanitation Data'!I41)),NA())</f>
        <v>#N/A</v>
      </c>
      <c r="AV47" s="491" t="e">
        <f ca="1">+IF(AND(ISNUMBER(OFFSET('Sanitation Data'!$I$6,0,10*ROW('Sanitation Data'!I41))),'Data Summary'!DK47="Yes"),OFFSET('Sanitation Data'!$I$6,0,10*ROW('Sanitation Data'!I41)),NA())</f>
        <v>#N/A</v>
      </c>
      <c r="AW47" s="491" t="e">
        <f ca="1">+IF(AND(ISNUMBER(OFFSET('Sanitation Data'!$I$10,0,10*ROW('Sanitation Data'!I41))),'Data Summary'!DL47="Yes"),OFFSET('Sanitation Data'!$I$10,0,10*ROW('Sanitation Data'!I41)),NA())</f>
        <v>#N/A</v>
      </c>
      <c r="AX47" s="491" t="e">
        <f ca="1">+IF(AND(ISNUMBER(OFFSET('Sanitation Data'!$I$11,0,10*ROW('Sanitation Data'!I41))),'Data Summary'!DM47="Yes"),OFFSET('Sanitation Data'!$I$11,0,10*ROW('Sanitation Data'!I41)),NA())</f>
        <v>#N/A</v>
      </c>
      <c r="AY47" s="491" t="e">
        <f ca="1">+IF(AND(ISNUMBER(OFFSET('Sanitation Data'!$I$12,0,10*ROW('Sanitation Data'!I41))),'Data Summary'!DN47="Yes"),OFFSET('Sanitation Data'!$I$12,0,10*ROW('Sanitation Data'!I41)),NA())</f>
        <v>#N/A</v>
      </c>
      <c r="AZ47" s="492" t="e">
        <f ca="1">+IF(AND(ISNUMBER(OFFSET('Hygiene Data'!$D$5,0,10*ROW('Hygiene Data'!D41))),'Data Summary'!DO47="Yes"),OFFSET('Hygiene Data'!$D$5,0,10*ROW('Hygiene Data'!D41)),NA())</f>
        <v>#N/A</v>
      </c>
      <c r="BA47" s="492" t="e">
        <f ca="1">+IF(AND(ISNUMBER(OFFSET('Hygiene Data'!$D$7,0,10*ROW('Hygiene Data'!D41))),'Data Summary'!DP47="Yes"),OFFSET('Hygiene Data'!$D$7,0,10*ROW('Hygiene Data'!D41)),NA())</f>
        <v>#N/A</v>
      </c>
      <c r="BB47" s="492" t="e">
        <f ca="1">+IF(AND(ISNUMBER(OFFSET('Hygiene Data'!$D$9,0,10*ROW('Hygiene Data'!D41))),'Data Summary'!DQ47="Yes"),OFFSET('Hygiene Data'!$D$9,0,10*ROW('Hygiene Data'!D41)),NA())</f>
        <v>#N/A</v>
      </c>
      <c r="BC47" s="492" t="e">
        <f ca="1">+IF(AND(ISNUMBER(OFFSET('Hygiene Data'!$E$5,0,10*ROW('Hygiene Data'!E41))),'Data Summary'!DR47="Yes"),OFFSET('Hygiene Data'!$E$5,0,10*ROW('Hygiene Data'!E41)),NA())</f>
        <v>#N/A</v>
      </c>
      <c r="BD47" s="492" t="e">
        <f ca="1">+IF(AND(ISNUMBER(OFFSET('Hygiene Data'!$E$7,0,10*ROW('Hygiene Data'!E41))),'Data Summary'!DS47="Yes"),OFFSET('Hygiene Data'!$E$7,0,10*ROW('Hygiene Data'!E41)),NA())</f>
        <v>#N/A</v>
      </c>
      <c r="BE47" s="492" t="e">
        <f ca="1">+IF(AND(ISNUMBER(OFFSET('Hygiene Data'!$E$9,0,10*ROW('Hygiene Data'!E41))),'Data Summary'!DT47="Yes"),OFFSET('Hygiene Data'!$E$9,0,10*ROW('Hygiene Data'!E41)),NA())</f>
        <v>#N/A</v>
      </c>
      <c r="BF47" s="492" t="e">
        <f ca="1">+IF(AND(ISNUMBER(OFFSET('Hygiene Data'!$F$5,0,10*ROW('Hygiene Data'!F41))),'Data Summary'!DU47="Yes"),OFFSET('Hygiene Data'!$F$5,0,10*ROW('Hygiene Data'!F41)),NA())</f>
        <v>#N/A</v>
      </c>
      <c r="BG47" s="492" t="e">
        <f ca="1">+IF(AND(ISNUMBER(OFFSET('Hygiene Data'!$F$7,0,10*ROW('Hygiene Data'!F41))),'Data Summary'!DV47="Yes"),OFFSET('Hygiene Data'!$F$7,0,10*ROW('Hygiene Data'!F41)),NA())</f>
        <v>#N/A</v>
      </c>
      <c r="BH47" s="492" t="e">
        <f ca="1">+IF(AND(ISNUMBER(OFFSET('Hygiene Data'!$F$9,0,10*ROW('Hygiene Data'!F41))),'Data Summary'!DW47="Yes"),OFFSET('Hygiene Data'!$F$9,0,10*ROW('Hygiene Data'!F41)),NA())</f>
        <v>#N/A</v>
      </c>
      <c r="BI47" s="492" t="e">
        <f ca="1">+IF(AND(ISNUMBER(OFFSET('Hygiene Data'!$G$5,0,10*ROW('Hygiene Data'!G41))),'Data Summary'!DX47="Yes"),OFFSET('Hygiene Data'!$G$5,0,10*ROW('Hygiene Data'!G41)),NA())</f>
        <v>#N/A</v>
      </c>
      <c r="BJ47" s="492" t="e">
        <f ca="1">+IF(AND(ISNUMBER(OFFSET('Hygiene Data'!$G$7,0,10*ROW('Hygiene Data'!G41))),'Data Summary'!DY47="Yes"),OFFSET('Hygiene Data'!$G$7,0,10*ROW('Hygiene Data'!G41)),NA())</f>
        <v>#N/A</v>
      </c>
      <c r="BK47" s="492" t="e">
        <f ca="1">+IF(AND(ISNUMBER(OFFSET('Hygiene Data'!$G$9,0,10*ROW('Hygiene Data'!G41))),'Data Summary'!DZ47="Yes"),OFFSET('Hygiene Data'!$G$9,0,10*ROW('Hygiene Data'!G41)),NA())</f>
        <v>#N/A</v>
      </c>
      <c r="BL47" s="492" t="e">
        <f ca="1">+IF(AND(ISNUMBER(OFFSET('Hygiene Data'!$H$5,0,10*ROW('Hygiene Data'!H41))),'Data Summary'!EA47="Yes"),OFFSET('Hygiene Data'!$H$5,0,10*ROW('Hygiene Data'!H41)),NA())</f>
        <v>#N/A</v>
      </c>
      <c r="BM47" s="492" t="e">
        <f ca="1">+IF(AND(ISNUMBER(OFFSET('Hygiene Data'!$H$7,0,10*ROW('Hygiene Data'!H41))),'Data Summary'!EB47="Yes"),OFFSET('Hygiene Data'!$H$7,0,10*ROW('Hygiene Data'!H41)),NA())</f>
        <v>#N/A</v>
      </c>
      <c r="BN47" s="492" t="e">
        <f ca="1">+IF(AND(ISNUMBER(OFFSET('Hygiene Data'!$H$9,0,10*ROW('Hygiene Data'!H41))),'Data Summary'!EC47="Yes"),OFFSET('Hygiene Data'!$H$9,0,10*ROW('Hygiene Data'!H41)),NA())</f>
        <v>#N/A</v>
      </c>
      <c r="BO47" s="492" t="e">
        <f ca="1">+IF(AND(ISNUMBER(OFFSET('Hygiene Data'!$I$5,0,10*ROW('Hygiene Data'!I41))),'Data Summary'!ED47="Yes"),OFFSET('Hygiene Data'!$I$5,0,10*ROW('Hygiene Data'!I41)),NA())</f>
        <v>#N/A</v>
      </c>
      <c r="BP47" s="492" t="e">
        <f ca="1">+IF(AND(ISNUMBER(OFFSET('Hygiene Data'!$I$7,0,10*ROW('Hygiene Data'!I41))),'Data Summary'!EE47="Yes"),OFFSET('Hygiene Data'!$I$7,0,10*ROW('Hygiene Data'!I41)),NA())</f>
        <v>#N/A</v>
      </c>
      <c r="BQ47" s="492" t="e">
        <f ca="1">+IF(AND(ISNUMBER(OFFSET('Hygiene Data'!$I$9,0,10*ROW('Hygiene Data'!I41))),'Data Summary'!EF47="Yes"),OFFSET('Hygiene Data'!$I$9,0,10*ROW('Hygiene Data'!I41)),NA())</f>
        <v>#N/A</v>
      </c>
    </row>
    <row r="48" spans="1:69" x14ac:dyDescent="0.25">
      <c r="A48" s="488" t="e">
        <f ca="1">+RIGHT('Data Summary'!A48,LEN('Data Summary'!A48)-9)</f>
        <v>#VALUE!</v>
      </c>
      <c r="B48" s="462" t="str">
        <f ca="1">+IF(ISTEXT('Data Summary'!B48),'Data Summary'!B48,"")</f>
        <v/>
      </c>
      <c r="C48" s="489" t="e">
        <f ca="1">+VALUE('Data Summary'!C48)</f>
        <v>#VALUE!</v>
      </c>
      <c r="D48" s="490" t="e">
        <f ca="1">+IF(AND(ISNUMBER(OFFSET('Water Data'!$D$4,0,10*ROW('Water Data'!D42))),'Data Summary'!BS48="Yes"),100-OFFSET('Water Data'!$D$4,0,10*ROW('Water Data'!D42)),NA())</f>
        <v>#N/A</v>
      </c>
      <c r="E48" s="490" t="e">
        <f ca="1">+IF(AND(ISNUMBER(OFFSET('Water Data'!$D$6,0,10*ROW('Water Data'!D42))),'Data Summary'!BT48="Yes"),OFFSET('Water Data'!$D$6,0,10*ROW('Water Data'!D42)),NA())</f>
        <v>#N/A</v>
      </c>
      <c r="F48" s="490" t="e">
        <f ca="1">+IF(AND(ISNUMBER(OFFSET('Water Data'!$D$9,0,10*ROW('Water Data'!D42))),'Data Summary'!BU48="Yes"),OFFSET('Water Data'!$D$9,0,10*ROW('Water Data'!D42)),NA())</f>
        <v>#N/A</v>
      </c>
      <c r="G48" s="490" t="e">
        <f ca="1">+IF(AND(ISNUMBER(OFFSET('Water Data'!$E$4,0,10*ROW('Water Data'!E42))),'Data Summary'!BV48="Yes"),100-OFFSET('Water Data'!$E$4,0,10*ROW('Water Data'!E42)),NA())</f>
        <v>#N/A</v>
      </c>
      <c r="H48" s="490" t="e">
        <f ca="1">+IF(AND(ISNUMBER(OFFSET('Water Data'!$E$6,0,10*ROW('Water Data'!E42))),'Data Summary'!BW48="Yes"),OFFSET('Water Data'!$E$6,0,10*ROW('Water Data'!E42)),NA())</f>
        <v>#N/A</v>
      </c>
      <c r="I48" s="490" t="e">
        <f ca="1">+IF(AND(ISNUMBER(OFFSET('Water Data'!$E$9,0,10*ROW('Water Data'!E42))),'Data Summary'!BX48="Yes"),OFFSET('Water Data'!$E$9,0,10*ROW('Water Data'!E42)),NA())</f>
        <v>#N/A</v>
      </c>
      <c r="J48" s="490" t="e">
        <f ca="1">+IF(AND(ISNUMBER(OFFSET('Water Data'!$F$4,0,10*ROW('Water Data'!F42))),'Data Summary'!BY48="Yes"),100-OFFSET('Water Data'!$F$4,0,10*ROW('Water Data'!F42)),NA())</f>
        <v>#N/A</v>
      </c>
      <c r="K48" s="490" t="e">
        <f ca="1">+IF(AND(ISNUMBER(OFFSET('Water Data'!$F$6,0,10*ROW('Water Data'!F42))),'Data Summary'!BZ48="Yes"),OFFSET('Water Data'!$F$6,0,10*ROW('Water Data'!F42)),NA())</f>
        <v>#N/A</v>
      </c>
      <c r="L48" s="490" t="e">
        <f ca="1">+IF(AND(ISNUMBER(OFFSET('Water Data'!$F$9,0,10*ROW('Water Data'!F42))),'Data Summary'!CA48="Yes"),OFFSET('Water Data'!$F$9,0,10*ROW('Water Data'!F42)),NA())</f>
        <v>#N/A</v>
      </c>
      <c r="M48" s="490" t="e">
        <f ca="1">+IF(AND(ISNUMBER(OFFSET('Water Data'!$G$4,0,10*ROW('Water Data'!G42))),'Data Summary'!CB48="Yes"),100-OFFSET('Water Data'!$G$4,0,10*ROW('Water Data'!G42)),NA())</f>
        <v>#N/A</v>
      </c>
      <c r="N48" s="490" t="e">
        <f ca="1">+IF(AND(ISNUMBER(OFFSET('Water Data'!$G$6,0,10*ROW('Water Data'!G42))),'Data Summary'!CC48="Yes"),OFFSET('Water Data'!$G$6,0,10*ROW('Water Data'!G42)),NA())</f>
        <v>#N/A</v>
      </c>
      <c r="O48" s="490" t="e">
        <f ca="1">+IF(AND(ISNUMBER(OFFSET('Water Data'!$G$9,0,10*ROW('Water Data'!G42))),'Data Summary'!CD48="Yes"),OFFSET('Water Data'!$G$9,0,10*ROW('Water Data'!G42)),NA())</f>
        <v>#N/A</v>
      </c>
      <c r="P48" s="490" t="e">
        <f ca="1">+IF(AND(ISNUMBER(OFFSET('Water Data'!$H$4,0,10*ROW('Water Data'!H42))),'Data Summary'!CE48="Yes"),100-OFFSET('Water Data'!$H$4,0,10*ROW('Water Data'!H42)),NA())</f>
        <v>#N/A</v>
      </c>
      <c r="Q48" s="490" t="e">
        <f ca="1">+IF(AND(ISNUMBER(OFFSET('Water Data'!$H$6,0,10*ROW('Water Data'!H42))),'Data Summary'!CF48="Yes"),OFFSET('Water Data'!$H$6,0,10*ROW('Water Data'!H42)),NA())</f>
        <v>#N/A</v>
      </c>
      <c r="R48" s="490" t="e">
        <f ca="1">+IF(AND(ISNUMBER(OFFSET('Water Data'!$H$9,0,10*ROW('Water Data'!H42))),'Data Summary'!CG48="Yes"),OFFSET('Water Data'!$H$9,0,10*ROW('Water Data'!H42)),NA())</f>
        <v>#N/A</v>
      </c>
      <c r="S48" s="490" t="e">
        <f ca="1">+IF(AND(ISNUMBER(OFFSET('Water Data'!$I$4,0,10*ROW('Water Data'!I42))),'Data Summary'!CH48="Yes"),100-OFFSET('Water Data'!$I$4,0,10*ROW('Water Data'!I42)),NA())</f>
        <v>#N/A</v>
      </c>
      <c r="T48" s="490" t="e">
        <f ca="1">+IF(AND(ISNUMBER(OFFSET('Water Data'!$I$6,0,10*ROW('Water Data'!I42))),'Data Summary'!CI48="Yes"),OFFSET('Water Data'!$I$6,0,10*ROW('Water Data'!I42)),NA())</f>
        <v>#N/A</v>
      </c>
      <c r="U48" s="490" t="e">
        <f ca="1">+IF(AND(ISNUMBER(OFFSET('Water Data'!$I$9,0,10*ROW('Water Data'!I42))),'Data Summary'!CJ48="Yes"),OFFSET('Water Data'!$I$9,0,10*ROW('Water Data'!I42)),NA())</f>
        <v>#N/A</v>
      </c>
      <c r="V48" s="491" t="e">
        <f ca="1">+IF(AND(ISNUMBER(OFFSET('Sanitation Data'!$D$4,0,10*ROW('Sanitation Data'!D42))),'Data Summary'!CK48="Yes"),100-OFFSET('Sanitation Data'!$D$4,0,10*ROW('Sanitation Data'!D42)),NA())</f>
        <v>#N/A</v>
      </c>
      <c r="W48" s="491" t="e">
        <f ca="1">+IF(AND(ISNUMBER(OFFSET('Sanitation Data'!$D$6,0,10*ROW('Sanitation Data'!D42))),'Data Summary'!CL48="Yes"),OFFSET('Sanitation Data'!$D$6,0,10*ROW('Sanitation Data'!D42)),NA())</f>
        <v>#N/A</v>
      </c>
      <c r="X48" s="491" t="e">
        <f ca="1">+IF(AND(ISNUMBER(OFFSET('Sanitation Data'!$D$10,0,10*ROW('Sanitation Data'!D42))),'Data Summary'!CM48="Yes"),OFFSET('Sanitation Data'!$D$10,0,10*ROW('Sanitation Data'!D42)),NA())</f>
        <v>#N/A</v>
      </c>
      <c r="Y48" s="491" t="e">
        <f ca="1">+IF(AND(ISNUMBER(OFFSET('Sanitation Data'!$D$11,0,10*ROW('Sanitation Data'!D42))),'Data Summary'!CN48="Yes"),OFFSET('Sanitation Data'!$D$11,0,10*ROW('Sanitation Data'!D42)),NA())</f>
        <v>#N/A</v>
      </c>
      <c r="Z48" s="491" t="e">
        <f ca="1">+IF(AND(ISNUMBER(OFFSET('Sanitation Data'!$D$12,0,10*ROW('Sanitation Data'!D42))),'Data Summary'!CO48="Yes"),OFFSET('Sanitation Data'!$D$12,0,10*ROW('Sanitation Data'!D42)),NA())</f>
        <v>#N/A</v>
      </c>
      <c r="AA48" s="491" t="e">
        <f ca="1">+IF(AND(ISNUMBER(OFFSET('Sanitation Data'!$E$4,0,10*ROW('Sanitation Data'!E42))),'Data Summary'!CP48="Yes"),100-OFFSET('Sanitation Data'!$E$4,0,10*ROW('Sanitation Data'!E42)),NA())</f>
        <v>#N/A</v>
      </c>
      <c r="AB48" s="491" t="e">
        <f ca="1">+IF(AND(ISNUMBER(OFFSET('Sanitation Data'!$E$6,0,10*ROW('Sanitation Data'!E42))),'Data Summary'!CQ48="Yes"),OFFSET('Sanitation Data'!$E$6,0,10*ROW('Sanitation Data'!E42)),NA())</f>
        <v>#N/A</v>
      </c>
      <c r="AC48" s="491" t="e">
        <f ca="1">+IF(AND(ISNUMBER(OFFSET('Sanitation Data'!$E$10,0,10*ROW('Sanitation Data'!E42))),'Data Summary'!CR48="Yes"),OFFSET('Sanitation Data'!$E$10,0,10*ROW('Sanitation Data'!E42)),NA())</f>
        <v>#N/A</v>
      </c>
      <c r="AD48" s="491" t="e">
        <f ca="1">+IF(AND(ISNUMBER(OFFSET('Sanitation Data'!$E$11,0,10*ROW('Sanitation Data'!E42))),'Data Summary'!CS48="Yes"),OFFSET('Sanitation Data'!$E$11,0,10*ROW('Sanitation Data'!E42)),NA())</f>
        <v>#N/A</v>
      </c>
      <c r="AE48" s="491" t="e">
        <f ca="1">+IF(AND(ISNUMBER(OFFSET('Sanitation Data'!$E$12,0,10*ROW('Sanitation Data'!E42))),'Data Summary'!CT48="Yes"),OFFSET('Sanitation Data'!$E$12,0,10*ROW('Sanitation Data'!E42)),NA())</f>
        <v>#N/A</v>
      </c>
      <c r="AF48" s="491" t="e">
        <f ca="1">+IF(AND(ISNUMBER(OFFSET('Sanitation Data'!$F$4,0,10*ROW('Sanitation Data'!F42))),'Data Summary'!CU48="Yes"),100-OFFSET('Sanitation Data'!$F$4,0,10*ROW('Sanitation Data'!F42)),NA())</f>
        <v>#N/A</v>
      </c>
      <c r="AG48" s="491" t="e">
        <f ca="1">+IF(AND(ISNUMBER(OFFSET('Sanitation Data'!$F$6,0,10*ROW('Sanitation Data'!F42))),'Data Summary'!CV48="Yes"),OFFSET('Sanitation Data'!$F$6,0,10*ROW('Sanitation Data'!F42)),NA())</f>
        <v>#N/A</v>
      </c>
      <c r="AH48" s="491" t="e">
        <f ca="1">+IF(AND(ISNUMBER(OFFSET('Sanitation Data'!$F$10,0,10*ROW('Sanitation Data'!F42))),'Data Summary'!CW48="Yes"),OFFSET('Sanitation Data'!$F$10,0,10*ROW('Sanitation Data'!F42)),NA())</f>
        <v>#N/A</v>
      </c>
      <c r="AI48" s="491" t="e">
        <f ca="1">+IF(AND(ISNUMBER(OFFSET('Sanitation Data'!$F$11,0,10*ROW('Sanitation Data'!F42))),'Data Summary'!CX48="Yes"),OFFSET('Sanitation Data'!$F$11,0,10*ROW('Sanitation Data'!F42)),NA())</f>
        <v>#N/A</v>
      </c>
      <c r="AJ48" s="491" t="e">
        <f ca="1">+IF(AND(ISNUMBER(OFFSET('Sanitation Data'!$F$12,0,10*ROW('Sanitation Data'!F42))),'Data Summary'!CY48="Yes"),OFFSET('Sanitation Data'!$F$12,0,10*ROW('Sanitation Data'!F42)),NA())</f>
        <v>#N/A</v>
      </c>
      <c r="AK48" s="491" t="e">
        <f ca="1">+IF(AND(ISNUMBER(OFFSET('Sanitation Data'!$G$4,0,10*ROW('Sanitation Data'!G42))),'Data Summary'!CZ48="Yes"),100-OFFSET('Sanitation Data'!$G$4,0,10*ROW('Sanitation Data'!G42)),NA())</f>
        <v>#N/A</v>
      </c>
      <c r="AL48" s="491" t="e">
        <f ca="1">+IF(AND(ISNUMBER(OFFSET('Sanitation Data'!$G$6,0,10*ROW('Sanitation Data'!G42))),'Data Summary'!DA48="Yes"),OFFSET('Sanitation Data'!$G$6,0,10*ROW('Sanitation Data'!G42)),NA())</f>
        <v>#N/A</v>
      </c>
      <c r="AM48" s="491" t="e">
        <f ca="1">+IF(AND(ISNUMBER(OFFSET('Sanitation Data'!$G$10,0,10*ROW('Sanitation Data'!G42))),'Data Summary'!DB48="Yes"),OFFSET('Sanitation Data'!$G$10,0,10*ROW('Sanitation Data'!G42)),NA())</f>
        <v>#N/A</v>
      </c>
      <c r="AN48" s="491" t="e">
        <f ca="1">+IF(AND(ISNUMBER(OFFSET('Sanitation Data'!$G$11,0,10*ROW('Sanitation Data'!G42))),'Data Summary'!DC48="Yes"),OFFSET('Sanitation Data'!$G$11,0,10*ROW('Sanitation Data'!G42)),NA())</f>
        <v>#N/A</v>
      </c>
      <c r="AO48" s="491" t="e">
        <f ca="1">+IF(AND(ISNUMBER(OFFSET('Sanitation Data'!$G$12,0,10*ROW('Sanitation Data'!G42))),'Data Summary'!DD48="Yes"),OFFSET('Sanitation Data'!$G$12,0,10*ROW('Sanitation Data'!G42)),NA())</f>
        <v>#N/A</v>
      </c>
      <c r="AP48" s="491" t="e">
        <f ca="1">+IF(AND(ISNUMBER(OFFSET('Sanitation Data'!$H$4,0,10*ROW('Sanitation Data'!H42))),'Data Summary'!DE48="Yes"),100-OFFSET('Sanitation Data'!$H$4,0,10*ROW('Sanitation Data'!H42)),NA())</f>
        <v>#N/A</v>
      </c>
      <c r="AQ48" s="491" t="e">
        <f ca="1">+IF(AND(ISNUMBER(OFFSET('Sanitation Data'!$H$6,0,10*ROW('Sanitation Data'!H42))),'Data Summary'!DF48="Yes"),OFFSET('Sanitation Data'!$H$6,0,10*ROW('Sanitation Data'!H42)),NA())</f>
        <v>#N/A</v>
      </c>
      <c r="AR48" s="491" t="e">
        <f ca="1">+IF(AND(ISNUMBER(OFFSET('Sanitation Data'!$H$10,0,10*ROW('Sanitation Data'!H42))),'Data Summary'!DG48="Yes"),OFFSET('Sanitation Data'!$H$10,0,10*ROW('Sanitation Data'!H42)),NA())</f>
        <v>#N/A</v>
      </c>
      <c r="AS48" s="491" t="e">
        <f ca="1">+IF(AND(ISNUMBER(OFFSET('Sanitation Data'!$H$11,0,10*ROW('Sanitation Data'!H42))),'Data Summary'!DH48="Yes"),OFFSET('Sanitation Data'!$H$11,0,10*ROW('Sanitation Data'!H42)),NA())</f>
        <v>#N/A</v>
      </c>
      <c r="AT48" s="491" t="e">
        <f ca="1">+IF(AND(ISNUMBER(OFFSET('Sanitation Data'!$H$12,0,10*ROW('Sanitation Data'!H42))),'Data Summary'!DI48="Yes"),OFFSET('Sanitation Data'!$H$12,0,10*ROW('Sanitation Data'!H42)),NA())</f>
        <v>#N/A</v>
      </c>
      <c r="AU48" s="491" t="e">
        <f ca="1">+IF(AND(ISNUMBER(OFFSET('Sanitation Data'!$I$4,0,10*ROW('Sanitation Data'!I42))),'Data Summary'!DJ48="Yes"),100-OFFSET('Sanitation Data'!$I$4,0,10*ROW('Sanitation Data'!I42)),NA())</f>
        <v>#N/A</v>
      </c>
      <c r="AV48" s="491" t="e">
        <f ca="1">+IF(AND(ISNUMBER(OFFSET('Sanitation Data'!$I$6,0,10*ROW('Sanitation Data'!I42))),'Data Summary'!DK48="Yes"),OFFSET('Sanitation Data'!$I$6,0,10*ROW('Sanitation Data'!I42)),NA())</f>
        <v>#N/A</v>
      </c>
      <c r="AW48" s="491" t="e">
        <f ca="1">+IF(AND(ISNUMBER(OFFSET('Sanitation Data'!$I$10,0,10*ROW('Sanitation Data'!I42))),'Data Summary'!DL48="Yes"),OFFSET('Sanitation Data'!$I$10,0,10*ROW('Sanitation Data'!I42)),NA())</f>
        <v>#N/A</v>
      </c>
      <c r="AX48" s="491" t="e">
        <f ca="1">+IF(AND(ISNUMBER(OFFSET('Sanitation Data'!$I$11,0,10*ROW('Sanitation Data'!I42))),'Data Summary'!DM48="Yes"),OFFSET('Sanitation Data'!$I$11,0,10*ROW('Sanitation Data'!I42)),NA())</f>
        <v>#N/A</v>
      </c>
      <c r="AY48" s="491" t="e">
        <f ca="1">+IF(AND(ISNUMBER(OFFSET('Sanitation Data'!$I$12,0,10*ROW('Sanitation Data'!I42))),'Data Summary'!DN48="Yes"),OFFSET('Sanitation Data'!$I$12,0,10*ROW('Sanitation Data'!I42)),NA())</f>
        <v>#N/A</v>
      </c>
      <c r="AZ48" s="492" t="e">
        <f ca="1">+IF(AND(ISNUMBER(OFFSET('Hygiene Data'!$D$5,0,10*ROW('Hygiene Data'!D42))),'Data Summary'!DO48="Yes"),OFFSET('Hygiene Data'!$D$5,0,10*ROW('Hygiene Data'!D42)),NA())</f>
        <v>#N/A</v>
      </c>
      <c r="BA48" s="492" t="e">
        <f ca="1">+IF(AND(ISNUMBER(OFFSET('Hygiene Data'!$D$7,0,10*ROW('Hygiene Data'!D42))),'Data Summary'!DP48="Yes"),OFFSET('Hygiene Data'!$D$7,0,10*ROW('Hygiene Data'!D42)),NA())</f>
        <v>#N/A</v>
      </c>
      <c r="BB48" s="492" t="e">
        <f ca="1">+IF(AND(ISNUMBER(OFFSET('Hygiene Data'!$D$9,0,10*ROW('Hygiene Data'!D42))),'Data Summary'!DQ48="Yes"),OFFSET('Hygiene Data'!$D$9,0,10*ROW('Hygiene Data'!D42)),NA())</f>
        <v>#N/A</v>
      </c>
      <c r="BC48" s="492" t="e">
        <f ca="1">+IF(AND(ISNUMBER(OFFSET('Hygiene Data'!$E$5,0,10*ROW('Hygiene Data'!E42))),'Data Summary'!DR48="Yes"),OFFSET('Hygiene Data'!$E$5,0,10*ROW('Hygiene Data'!E42)),NA())</f>
        <v>#N/A</v>
      </c>
      <c r="BD48" s="492" t="e">
        <f ca="1">+IF(AND(ISNUMBER(OFFSET('Hygiene Data'!$E$7,0,10*ROW('Hygiene Data'!E42))),'Data Summary'!DS48="Yes"),OFFSET('Hygiene Data'!$E$7,0,10*ROW('Hygiene Data'!E42)),NA())</f>
        <v>#N/A</v>
      </c>
      <c r="BE48" s="492" t="e">
        <f ca="1">+IF(AND(ISNUMBER(OFFSET('Hygiene Data'!$E$9,0,10*ROW('Hygiene Data'!E42))),'Data Summary'!DT48="Yes"),OFFSET('Hygiene Data'!$E$9,0,10*ROW('Hygiene Data'!E42)),NA())</f>
        <v>#N/A</v>
      </c>
      <c r="BF48" s="492" t="e">
        <f ca="1">+IF(AND(ISNUMBER(OFFSET('Hygiene Data'!$F$5,0,10*ROW('Hygiene Data'!F42))),'Data Summary'!DU48="Yes"),OFFSET('Hygiene Data'!$F$5,0,10*ROW('Hygiene Data'!F42)),NA())</f>
        <v>#N/A</v>
      </c>
      <c r="BG48" s="492" t="e">
        <f ca="1">+IF(AND(ISNUMBER(OFFSET('Hygiene Data'!$F$7,0,10*ROW('Hygiene Data'!F42))),'Data Summary'!DV48="Yes"),OFFSET('Hygiene Data'!$F$7,0,10*ROW('Hygiene Data'!F42)),NA())</f>
        <v>#N/A</v>
      </c>
      <c r="BH48" s="492" t="e">
        <f ca="1">+IF(AND(ISNUMBER(OFFSET('Hygiene Data'!$F$9,0,10*ROW('Hygiene Data'!F42))),'Data Summary'!DW48="Yes"),OFFSET('Hygiene Data'!$F$9,0,10*ROW('Hygiene Data'!F42)),NA())</f>
        <v>#N/A</v>
      </c>
      <c r="BI48" s="492" t="e">
        <f ca="1">+IF(AND(ISNUMBER(OFFSET('Hygiene Data'!$G$5,0,10*ROW('Hygiene Data'!G42))),'Data Summary'!DX48="Yes"),OFFSET('Hygiene Data'!$G$5,0,10*ROW('Hygiene Data'!G42)),NA())</f>
        <v>#N/A</v>
      </c>
      <c r="BJ48" s="492" t="e">
        <f ca="1">+IF(AND(ISNUMBER(OFFSET('Hygiene Data'!$G$7,0,10*ROW('Hygiene Data'!G42))),'Data Summary'!DY48="Yes"),OFFSET('Hygiene Data'!$G$7,0,10*ROW('Hygiene Data'!G42)),NA())</f>
        <v>#N/A</v>
      </c>
      <c r="BK48" s="492" t="e">
        <f ca="1">+IF(AND(ISNUMBER(OFFSET('Hygiene Data'!$G$9,0,10*ROW('Hygiene Data'!G42))),'Data Summary'!DZ48="Yes"),OFFSET('Hygiene Data'!$G$9,0,10*ROW('Hygiene Data'!G42)),NA())</f>
        <v>#N/A</v>
      </c>
      <c r="BL48" s="492" t="e">
        <f ca="1">+IF(AND(ISNUMBER(OFFSET('Hygiene Data'!$H$5,0,10*ROW('Hygiene Data'!H42))),'Data Summary'!EA48="Yes"),OFFSET('Hygiene Data'!$H$5,0,10*ROW('Hygiene Data'!H42)),NA())</f>
        <v>#N/A</v>
      </c>
      <c r="BM48" s="492" t="e">
        <f ca="1">+IF(AND(ISNUMBER(OFFSET('Hygiene Data'!$H$7,0,10*ROW('Hygiene Data'!H42))),'Data Summary'!EB48="Yes"),OFFSET('Hygiene Data'!$H$7,0,10*ROW('Hygiene Data'!H42)),NA())</f>
        <v>#N/A</v>
      </c>
      <c r="BN48" s="492" t="e">
        <f ca="1">+IF(AND(ISNUMBER(OFFSET('Hygiene Data'!$H$9,0,10*ROW('Hygiene Data'!H42))),'Data Summary'!EC48="Yes"),OFFSET('Hygiene Data'!$H$9,0,10*ROW('Hygiene Data'!H42)),NA())</f>
        <v>#N/A</v>
      </c>
      <c r="BO48" s="492" t="e">
        <f ca="1">+IF(AND(ISNUMBER(OFFSET('Hygiene Data'!$I$5,0,10*ROW('Hygiene Data'!I42))),'Data Summary'!ED48="Yes"),OFFSET('Hygiene Data'!$I$5,0,10*ROW('Hygiene Data'!I42)),NA())</f>
        <v>#N/A</v>
      </c>
      <c r="BP48" s="492" t="e">
        <f ca="1">+IF(AND(ISNUMBER(OFFSET('Hygiene Data'!$I$7,0,10*ROW('Hygiene Data'!I42))),'Data Summary'!EE48="Yes"),OFFSET('Hygiene Data'!$I$7,0,10*ROW('Hygiene Data'!I42)),NA())</f>
        <v>#N/A</v>
      </c>
      <c r="BQ48" s="492" t="e">
        <f ca="1">+IF(AND(ISNUMBER(OFFSET('Hygiene Data'!$I$9,0,10*ROW('Hygiene Data'!I42))),'Data Summary'!EF48="Yes"),OFFSET('Hygiene Data'!$I$9,0,10*ROW('Hygiene Data'!I42)),NA())</f>
        <v>#N/A</v>
      </c>
    </row>
    <row r="49" spans="1:69" x14ac:dyDescent="0.25">
      <c r="A49" s="488" t="e">
        <f ca="1">+RIGHT('Data Summary'!A49,LEN('Data Summary'!A49)-9)</f>
        <v>#VALUE!</v>
      </c>
      <c r="B49" s="462" t="str">
        <f ca="1">+IF(ISTEXT('Data Summary'!B49),'Data Summary'!B49,"")</f>
        <v/>
      </c>
      <c r="C49" s="489" t="e">
        <f ca="1">+VALUE('Data Summary'!C49)</f>
        <v>#VALUE!</v>
      </c>
      <c r="D49" s="490" t="e">
        <f ca="1">+IF(AND(ISNUMBER(OFFSET('Water Data'!$D$4,0,10*ROW('Water Data'!D43))),'Data Summary'!BS49="Yes"),100-OFFSET('Water Data'!$D$4,0,10*ROW('Water Data'!D43)),NA())</f>
        <v>#N/A</v>
      </c>
      <c r="E49" s="490" t="e">
        <f ca="1">+IF(AND(ISNUMBER(OFFSET('Water Data'!$D$6,0,10*ROW('Water Data'!D43))),'Data Summary'!BT49="Yes"),OFFSET('Water Data'!$D$6,0,10*ROW('Water Data'!D43)),NA())</f>
        <v>#N/A</v>
      </c>
      <c r="F49" s="490" t="e">
        <f ca="1">+IF(AND(ISNUMBER(OFFSET('Water Data'!$D$9,0,10*ROW('Water Data'!D43))),'Data Summary'!BU49="Yes"),OFFSET('Water Data'!$D$9,0,10*ROW('Water Data'!D43)),NA())</f>
        <v>#N/A</v>
      </c>
      <c r="G49" s="490" t="e">
        <f ca="1">+IF(AND(ISNUMBER(OFFSET('Water Data'!$E$4,0,10*ROW('Water Data'!E43))),'Data Summary'!BV49="Yes"),100-OFFSET('Water Data'!$E$4,0,10*ROW('Water Data'!E43)),NA())</f>
        <v>#N/A</v>
      </c>
      <c r="H49" s="490" t="e">
        <f ca="1">+IF(AND(ISNUMBER(OFFSET('Water Data'!$E$6,0,10*ROW('Water Data'!E43))),'Data Summary'!BW49="Yes"),OFFSET('Water Data'!$E$6,0,10*ROW('Water Data'!E43)),NA())</f>
        <v>#N/A</v>
      </c>
      <c r="I49" s="490" t="e">
        <f ca="1">+IF(AND(ISNUMBER(OFFSET('Water Data'!$E$9,0,10*ROW('Water Data'!E43))),'Data Summary'!BX49="Yes"),OFFSET('Water Data'!$E$9,0,10*ROW('Water Data'!E43)),NA())</f>
        <v>#N/A</v>
      </c>
      <c r="J49" s="490" t="e">
        <f ca="1">+IF(AND(ISNUMBER(OFFSET('Water Data'!$F$4,0,10*ROW('Water Data'!F43))),'Data Summary'!BY49="Yes"),100-OFFSET('Water Data'!$F$4,0,10*ROW('Water Data'!F43)),NA())</f>
        <v>#N/A</v>
      </c>
      <c r="K49" s="490" t="e">
        <f ca="1">+IF(AND(ISNUMBER(OFFSET('Water Data'!$F$6,0,10*ROW('Water Data'!F43))),'Data Summary'!BZ49="Yes"),OFFSET('Water Data'!$F$6,0,10*ROW('Water Data'!F43)),NA())</f>
        <v>#N/A</v>
      </c>
      <c r="L49" s="490" t="e">
        <f ca="1">+IF(AND(ISNUMBER(OFFSET('Water Data'!$F$9,0,10*ROW('Water Data'!F43))),'Data Summary'!CA49="Yes"),OFFSET('Water Data'!$F$9,0,10*ROW('Water Data'!F43)),NA())</f>
        <v>#N/A</v>
      </c>
      <c r="M49" s="490" t="e">
        <f ca="1">+IF(AND(ISNUMBER(OFFSET('Water Data'!$G$4,0,10*ROW('Water Data'!G43))),'Data Summary'!CB49="Yes"),100-OFFSET('Water Data'!$G$4,0,10*ROW('Water Data'!G43)),NA())</f>
        <v>#N/A</v>
      </c>
      <c r="N49" s="490" t="e">
        <f ca="1">+IF(AND(ISNUMBER(OFFSET('Water Data'!$G$6,0,10*ROW('Water Data'!G43))),'Data Summary'!CC49="Yes"),OFFSET('Water Data'!$G$6,0,10*ROW('Water Data'!G43)),NA())</f>
        <v>#N/A</v>
      </c>
      <c r="O49" s="490" t="e">
        <f ca="1">+IF(AND(ISNUMBER(OFFSET('Water Data'!$G$9,0,10*ROW('Water Data'!G43))),'Data Summary'!CD49="Yes"),OFFSET('Water Data'!$G$9,0,10*ROW('Water Data'!G43)),NA())</f>
        <v>#N/A</v>
      </c>
      <c r="P49" s="490" t="e">
        <f ca="1">+IF(AND(ISNUMBER(OFFSET('Water Data'!$H$4,0,10*ROW('Water Data'!H43))),'Data Summary'!CE49="Yes"),100-OFFSET('Water Data'!$H$4,0,10*ROW('Water Data'!H43)),NA())</f>
        <v>#N/A</v>
      </c>
      <c r="Q49" s="490" t="e">
        <f ca="1">+IF(AND(ISNUMBER(OFFSET('Water Data'!$H$6,0,10*ROW('Water Data'!H43))),'Data Summary'!CF49="Yes"),OFFSET('Water Data'!$H$6,0,10*ROW('Water Data'!H43)),NA())</f>
        <v>#N/A</v>
      </c>
      <c r="R49" s="490" t="e">
        <f ca="1">+IF(AND(ISNUMBER(OFFSET('Water Data'!$H$9,0,10*ROW('Water Data'!H43))),'Data Summary'!CG49="Yes"),OFFSET('Water Data'!$H$9,0,10*ROW('Water Data'!H43)),NA())</f>
        <v>#N/A</v>
      </c>
      <c r="S49" s="490" t="e">
        <f ca="1">+IF(AND(ISNUMBER(OFFSET('Water Data'!$I$4,0,10*ROW('Water Data'!I43))),'Data Summary'!CH49="Yes"),100-OFFSET('Water Data'!$I$4,0,10*ROW('Water Data'!I43)),NA())</f>
        <v>#N/A</v>
      </c>
      <c r="T49" s="490" t="e">
        <f ca="1">+IF(AND(ISNUMBER(OFFSET('Water Data'!$I$6,0,10*ROW('Water Data'!I43))),'Data Summary'!CI49="Yes"),OFFSET('Water Data'!$I$6,0,10*ROW('Water Data'!I43)),NA())</f>
        <v>#N/A</v>
      </c>
      <c r="U49" s="490" t="e">
        <f ca="1">+IF(AND(ISNUMBER(OFFSET('Water Data'!$I$9,0,10*ROW('Water Data'!I43))),'Data Summary'!CJ49="Yes"),OFFSET('Water Data'!$I$9,0,10*ROW('Water Data'!I43)),NA())</f>
        <v>#N/A</v>
      </c>
      <c r="V49" s="491" t="e">
        <f ca="1">+IF(AND(ISNUMBER(OFFSET('Sanitation Data'!$D$4,0,10*ROW('Sanitation Data'!D43))),'Data Summary'!CK49="Yes"),100-OFFSET('Sanitation Data'!$D$4,0,10*ROW('Sanitation Data'!D43)),NA())</f>
        <v>#N/A</v>
      </c>
      <c r="W49" s="491" t="e">
        <f ca="1">+IF(AND(ISNUMBER(OFFSET('Sanitation Data'!$D$6,0,10*ROW('Sanitation Data'!D43))),'Data Summary'!CL49="Yes"),OFFSET('Sanitation Data'!$D$6,0,10*ROW('Sanitation Data'!D43)),NA())</f>
        <v>#N/A</v>
      </c>
      <c r="X49" s="491" t="e">
        <f ca="1">+IF(AND(ISNUMBER(OFFSET('Sanitation Data'!$D$10,0,10*ROW('Sanitation Data'!D43))),'Data Summary'!CM49="Yes"),OFFSET('Sanitation Data'!$D$10,0,10*ROW('Sanitation Data'!D43)),NA())</f>
        <v>#N/A</v>
      </c>
      <c r="Y49" s="491" t="e">
        <f ca="1">+IF(AND(ISNUMBER(OFFSET('Sanitation Data'!$D$11,0,10*ROW('Sanitation Data'!D43))),'Data Summary'!CN49="Yes"),OFFSET('Sanitation Data'!$D$11,0,10*ROW('Sanitation Data'!D43)),NA())</f>
        <v>#N/A</v>
      </c>
      <c r="Z49" s="491" t="e">
        <f ca="1">+IF(AND(ISNUMBER(OFFSET('Sanitation Data'!$D$12,0,10*ROW('Sanitation Data'!D43))),'Data Summary'!CO49="Yes"),OFFSET('Sanitation Data'!$D$12,0,10*ROW('Sanitation Data'!D43)),NA())</f>
        <v>#N/A</v>
      </c>
      <c r="AA49" s="491" t="e">
        <f ca="1">+IF(AND(ISNUMBER(OFFSET('Sanitation Data'!$E$4,0,10*ROW('Sanitation Data'!E43))),'Data Summary'!CP49="Yes"),100-OFFSET('Sanitation Data'!$E$4,0,10*ROW('Sanitation Data'!E43)),NA())</f>
        <v>#N/A</v>
      </c>
      <c r="AB49" s="491" t="e">
        <f ca="1">+IF(AND(ISNUMBER(OFFSET('Sanitation Data'!$E$6,0,10*ROW('Sanitation Data'!E43))),'Data Summary'!CQ49="Yes"),OFFSET('Sanitation Data'!$E$6,0,10*ROW('Sanitation Data'!E43)),NA())</f>
        <v>#N/A</v>
      </c>
      <c r="AC49" s="491" t="e">
        <f ca="1">+IF(AND(ISNUMBER(OFFSET('Sanitation Data'!$E$10,0,10*ROW('Sanitation Data'!E43))),'Data Summary'!CR49="Yes"),OFFSET('Sanitation Data'!$E$10,0,10*ROW('Sanitation Data'!E43)),NA())</f>
        <v>#N/A</v>
      </c>
      <c r="AD49" s="491" t="e">
        <f ca="1">+IF(AND(ISNUMBER(OFFSET('Sanitation Data'!$E$11,0,10*ROW('Sanitation Data'!E43))),'Data Summary'!CS49="Yes"),OFFSET('Sanitation Data'!$E$11,0,10*ROW('Sanitation Data'!E43)),NA())</f>
        <v>#N/A</v>
      </c>
      <c r="AE49" s="491" t="e">
        <f ca="1">+IF(AND(ISNUMBER(OFFSET('Sanitation Data'!$E$12,0,10*ROW('Sanitation Data'!E43))),'Data Summary'!CT49="Yes"),OFFSET('Sanitation Data'!$E$12,0,10*ROW('Sanitation Data'!E43)),NA())</f>
        <v>#N/A</v>
      </c>
      <c r="AF49" s="491" t="e">
        <f ca="1">+IF(AND(ISNUMBER(OFFSET('Sanitation Data'!$F$4,0,10*ROW('Sanitation Data'!F43))),'Data Summary'!CU49="Yes"),100-OFFSET('Sanitation Data'!$F$4,0,10*ROW('Sanitation Data'!F43)),NA())</f>
        <v>#N/A</v>
      </c>
      <c r="AG49" s="491" t="e">
        <f ca="1">+IF(AND(ISNUMBER(OFFSET('Sanitation Data'!$F$6,0,10*ROW('Sanitation Data'!F43))),'Data Summary'!CV49="Yes"),OFFSET('Sanitation Data'!$F$6,0,10*ROW('Sanitation Data'!F43)),NA())</f>
        <v>#N/A</v>
      </c>
      <c r="AH49" s="491" t="e">
        <f ca="1">+IF(AND(ISNUMBER(OFFSET('Sanitation Data'!$F$10,0,10*ROW('Sanitation Data'!F43))),'Data Summary'!CW49="Yes"),OFFSET('Sanitation Data'!$F$10,0,10*ROW('Sanitation Data'!F43)),NA())</f>
        <v>#N/A</v>
      </c>
      <c r="AI49" s="491" t="e">
        <f ca="1">+IF(AND(ISNUMBER(OFFSET('Sanitation Data'!$F$11,0,10*ROW('Sanitation Data'!F43))),'Data Summary'!CX49="Yes"),OFFSET('Sanitation Data'!$F$11,0,10*ROW('Sanitation Data'!F43)),NA())</f>
        <v>#N/A</v>
      </c>
      <c r="AJ49" s="491" t="e">
        <f ca="1">+IF(AND(ISNUMBER(OFFSET('Sanitation Data'!$F$12,0,10*ROW('Sanitation Data'!F43))),'Data Summary'!CY49="Yes"),OFFSET('Sanitation Data'!$F$12,0,10*ROW('Sanitation Data'!F43)),NA())</f>
        <v>#N/A</v>
      </c>
      <c r="AK49" s="491" t="e">
        <f ca="1">+IF(AND(ISNUMBER(OFFSET('Sanitation Data'!$G$4,0,10*ROW('Sanitation Data'!G43))),'Data Summary'!CZ49="Yes"),100-OFFSET('Sanitation Data'!$G$4,0,10*ROW('Sanitation Data'!G43)),NA())</f>
        <v>#N/A</v>
      </c>
      <c r="AL49" s="491" t="e">
        <f ca="1">+IF(AND(ISNUMBER(OFFSET('Sanitation Data'!$G$6,0,10*ROW('Sanitation Data'!G43))),'Data Summary'!DA49="Yes"),OFFSET('Sanitation Data'!$G$6,0,10*ROW('Sanitation Data'!G43)),NA())</f>
        <v>#N/A</v>
      </c>
      <c r="AM49" s="491" t="e">
        <f ca="1">+IF(AND(ISNUMBER(OFFSET('Sanitation Data'!$G$10,0,10*ROW('Sanitation Data'!G43))),'Data Summary'!DB49="Yes"),OFFSET('Sanitation Data'!$G$10,0,10*ROW('Sanitation Data'!G43)),NA())</f>
        <v>#N/A</v>
      </c>
      <c r="AN49" s="491" t="e">
        <f ca="1">+IF(AND(ISNUMBER(OFFSET('Sanitation Data'!$G$11,0,10*ROW('Sanitation Data'!G43))),'Data Summary'!DC49="Yes"),OFFSET('Sanitation Data'!$G$11,0,10*ROW('Sanitation Data'!G43)),NA())</f>
        <v>#N/A</v>
      </c>
      <c r="AO49" s="491" t="e">
        <f ca="1">+IF(AND(ISNUMBER(OFFSET('Sanitation Data'!$G$12,0,10*ROW('Sanitation Data'!G43))),'Data Summary'!DD49="Yes"),OFFSET('Sanitation Data'!$G$12,0,10*ROW('Sanitation Data'!G43)),NA())</f>
        <v>#N/A</v>
      </c>
      <c r="AP49" s="491" t="e">
        <f ca="1">+IF(AND(ISNUMBER(OFFSET('Sanitation Data'!$H$4,0,10*ROW('Sanitation Data'!H43))),'Data Summary'!DE49="Yes"),100-OFFSET('Sanitation Data'!$H$4,0,10*ROW('Sanitation Data'!H43)),NA())</f>
        <v>#N/A</v>
      </c>
      <c r="AQ49" s="491" t="e">
        <f ca="1">+IF(AND(ISNUMBER(OFFSET('Sanitation Data'!$H$6,0,10*ROW('Sanitation Data'!H43))),'Data Summary'!DF49="Yes"),OFFSET('Sanitation Data'!$H$6,0,10*ROW('Sanitation Data'!H43)),NA())</f>
        <v>#N/A</v>
      </c>
      <c r="AR49" s="491" t="e">
        <f ca="1">+IF(AND(ISNUMBER(OFFSET('Sanitation Data'!$H$10,0,10*ROW('Sanitation Data'!H43))),'Data Summary'!DG49="Yes"),OFFSET('Sanitation Data'!$H$10,0,10*ROW('Sanitation Data'!H43)),NA())</f>
        <v>#N/A</v>
      </c>
      <c r="AS49" s="491" t="e">
        <f ca="1">+IF(AND(ISNUMBER(OFFSET('Sanitation Data'!$H$11,0,10*ROW('Sanitation Data'!H43))),'Data Summary'!DH49="Yes"),OFFSET('Sanitation Data'!$H$11,0,10*ROW('Sanitation Data'!H43)),NA())</f>
        <v>#N/A</v>
      </c>
      <c r="AT49" s="491" t="e">
        <f ca="1">+IF(AND(ISNUMBER(OFFSET('Sanitation Data'!$H$12,0,10*ROW('Sanitation Data'!H43))),'Data Summary'!DI49="Yes"),OFFSET('Sanitation Data'!$H$12,0,10*ROW('Sanitation Data'!H43)),NA())</f>
        <v>#N/A</v>
      </c>
      <c r="AU49" s="491" t="e">
        <f ca="1">+IF(AND(ISNUMBER(OFFSET('Sanitation Data'!$I$4,0,10*ROW('Sanitation Data'!I43))),'Data Summary'!DJ49="Yes"),100-OFFSET('Sanitation Data'!$I$4,0,10*ROW('Sanitation Data'!I43)),NA())</f>
        <v>#N/A</v>
      </c>
      <c r="AV49" s="491" t="e">
        <f ca="1">+IF(AND(ISNUMBER(OFFSET('Sanitation Data'!$I$6,0,10*ROW('Sanitation Data'!I43))),'Data Summary'!DK49="Yes"),OFFSET('Sanitation Data'!$I$6,0,10*ROW('Sanitation Data'!I43)),NA())</f>
        <v>#N/A</v>
      </c>
      <c r="AW49" s="491" t="e">
        <f ca="1">+IF(AND(ISNUMBER(OFFSET('Sanitation Data'!$I$10,0,10*ROW('Sanitation Data'!I43))),'Data Summary'!DL49="Yes"),OFFSET('Sanitation Data'!$I$10,0,10*ROW('Sanitation Data'!I43)),NA())</f>
        <v>#N/A</v>
      </c>
      <c r="AX49" s="491" t="e">
        <f ca="1">+IF(AND(ISNUMBER(OFFSET('Sanitation Data'!$I$11,0,10*ROW('Sanitation Data'!I43))),'Data Summary'!DM49="Yes"),OFFSET('Sanitation Data'!$I$11,0,10*ROW('Sanitation Data'!I43)),NA())</f>
        <v>#N/A</v>
      </c>
      <c r="AY49" s="491" t="e">
        <f ca="1">+IF(AND(ISNUMBER(OFFSET('Sanitation Data'!$I$12,0,10*ROW('Sanitation Data'!I43))),'Data Summary'!DN49="Yes"),OFFSET('Sanitation Data'!$I$12,0,10*ROW('Sanitation Data'!I43)),NA())</f>
        <v>#N/A</v>
      </c>
      <c r="AZ49" s="492" t="e">
        <f ca="1">+IF(AND(ISNUMBER(OFFSET('Hygiene Data'!$D$5,0,10*ROW('Hygiene Data'!D43))),'Data Summary'!DO49="Yes"),OFFSET('Hygiene Data'!$D$5,0,10*ROW('Hygiene Data'!D43)),NA())</f>
        <v>#N/A</v>
      </c>
      <c r="BA49" s="492" t="e">
        <f ca="1">+IF(AND(ISNUMBER(OFFSET('Hygiene Data'!$D$7,0,10*ROW('Hygiene Data'!D43))),'Data Summary'!DP49="Yes"),OFFSET('Hygiene Data'!$D$7,0,10*ROW('Hygiene Data'!D43)),NA())</f>
        <v>#N/A</v>
      </c>
      <c r="BB49" s="492" t="e">
        <f ca="1">+IF(AND(ISNUMBER(OFFSET('Hygiene Data'!$D$9,0,10*ROW('Hygiene Data'!D43))),'Data Summary'!DQ49="Yes"),OFFSET('Hygiene Data'!$D$9,0,10*ROW('Hygiene Data'!D43)),NA())</f>
        <v>#N/A</v>
      </c>
      <c r="BC49" s="492" t="e">
        <f ca="1">+IF(AND(ISNUMBER(OFFSET('Hygiene Data'!$E$5,0,10*ROW('Hygiene Data'!E43))),'Data Summary'!DR49="Yes"),OFFSET('Hygiene Data'!$E$5,0,10*ROW('Hygiene Data'!E43)),NA())</f>
        <v>#N/A</v>
      </c>
      <c r="BD49" s="492" t="e">
        <f ca="1">+IF(AND(ISNUMBER(OFFSET('Hygiene Data'!$E$7,0,10*ROW('Hygiene Data'!E43))),'Data Summary'!DS49="Yes"),OFFSET('Hygiene Data'!$E$7,0,10*ROW('Hygiene Data'!E43)),NA())</f>
        <v>#N/A</v>
      </c>
      <c r="BE49" s="492" t="e">
        <f ca="1">+IF(AND(ISNUMBER(OFFSET('Hygiene Data'!$E$9,0,10*ROW('Hygiene Data'!E43))),'Data Summary'!DT49="Yes"),OFFSET('Hygiene Data'!$E$9,0,10*ROW('Hygiene Data'!E43)),NA())</f>
        <v>#N/A</v>
      </c>
      <c r="BF49" s="492" t="e">
        <f ca="1">+IF(AND(ISNUMBER(OFFSET('Hygiene Data'!$F$5,0,10*ROW('Hygiene Data'!F43))),'Data Summary'!DU49="Yes"),OFFSET('Hygiene Data'!$F$5,0,10*ROW('Hygiene Data'!F43)),NA())</f>
        <v>#N/A</v>
      </c>
      <c r="BG49" s="492" t="e">
        <f ca="1">+IF(AND(ISNUMBER(OFFSET('Hygiene Data'!$F$7,0,10*ROW('Hygiene Data'!F43))),'Data Summary'!DV49="Yes"),OFFSET('Hygiene Data'!$F$7,0,10*ROW('Hygiene Data'!F43)),NA())</f>
        <v>#N/A</v>
      </c>
      <c r="BH49" s="492" t="e">
        <f ca="1">+IF(AND(ISNUMBER(OFFSET('Hygiene Data'!$F$9,0,10*ROW('Hygiene Data'!F43))),'Data Summary'!DW49="Yes"),OFFSET('Hygiene Data'!$F$9,0,10*ROW('Hygiene Data'!F43)),NA())</f>
        <v>#N/A</v>
      </c>
      <c r="BI49" s="492" t="e">
        <f ca="1">+IF(AND(ISNUMBER(OFFSET('Hygiene Data'!$G$5,0,10*ROW('Hygiene Data'!G43))),'Data Summary'!DX49="Yes"),OFFSET('Hygiene Data'!$G$5,0,10*ROW('Hygiene Data'!G43)),NA())</f>
        <v>#N/A</v>
      </c>
      <c r="BJ49" s="492" t="e">
        <f ca="1">+IF(AND(ISNUMBER(OFFSET('Hygiene Data'!$G$7,0,10*ROW('Hygiene Data'!G43))),'Data Summary'!DY49="Yes"),OFFSET('Hygiene Data'!$G$7,0,10*ROW('Hygiene Data'!G43)),NA())</f>
        <v>#N/A</v>
      </c>
      <c r="BK49" s="492" t="e">
        <f ca="1">+IF(AND(ISNUMBER(OFFSET('Hygiene Data'!$G$9,0,10*ROW('Hygiene Data'!G43))),'Data Summary'!DZ49="Yes"),OFFSET('Hygiene Data'!$G$9,0,10*ROW('Hygiene Data'!G43)),NA())</f>
        <v>#N/A</v>
      </c>
      <c r="BL49" s="492" t="e">
        <f ca="1">+IF(AND(ISNUMBER(OFFSET('Hygiene Data'!$H$5,0,10*ROW('Hygiene Data'!H43))),'Data Summary'!EA49="Yes"),OFFSET('Hygiene Data'!$H$5,0,10*ROW('Hygiene Data'!H43)),NA())</f>
        <v>#N/A</v>
      </c>
      <c r="BM49" s="492" t="e">
        <f ca="1">+IF(AND(ISNUMBER(OFFSET('Hygiene Data'!$H$7,0,10*ROW('Hygiene Data'!H43))),'Data Summary'!EB49="Yes"),OFFSET('Hygiene Data'!$H$7,0,10*ROW('Hygiene Data'!H43)),NA())</f>
        <v>#N/A</v>
      </c>
      <c r="BN49" s="492" t="e">
        <f ca="1">+IF(AND(ISNUMBER(OFFSET('Hygiene Data'!$H$9,0,10*ROW('Hygiene Data'!H43))),'Data Summary'!EC49="Yes"),OFFSET('Hygiene Data'!$H$9,0,10*ROW('Hygiene Data'!H43)),NA())</f>
        <v>#N/A</v>
      </c>
      <c r="BO49" s="492" t="e">
        <f ca="1">+IF(AND(ISNUMBER(OFFSET('Hygiene Data'!$I$5,0,10*ROW('Hygiene Data'!I43))),'Data Summary'!ED49="Yes"),OFFSET('Hygiene Data'!$I$5,0,10*ROW('Hygiene Data'!I43)),NA())</f>
        <v>#N/A</v>
      </c>
      <c r="BP49" s="492" t="e">
        <f ca="1">+IF(AND(ISNUMBER(OFFSET('Hygiene Data'!$I$7,0,10*ROW('Hygiene Data'!I43))),'Data Summary'!EE49="Yes"),OFFSET('Hygiene Data'!$I$7,0,10*ROW('Hygiene Data'!I43)),NA())</f>
        <v>#N/A</v>
      </c>
      <c r="BQ49" s="492" t="e">
        <f ca="1">+IF(AND(ISNUMBER(OFFSET('Hygiene Data'!$I$9,0,10*ROW('Hygiene Data'!I43))),'Data Summary'!EF49="Yes"),OFFSET('Hygiene Data'!$I$9,0,10*ROW('Hygiene Data'!I43)),NA())</f>
        <v>#N/A</v>
      </c>
    </row>
    <row r="50" spans="1:69" x14ac:dyDescent="0.25">
      <c r="A50" s="488" t="e">
        <f ca="1">+RIGHT('Data Summary'!A50,LEN('Data Summary'!A50)-9)</f>
        <v>#VALUE!</v>
      </c>
      <c r="B50" s="462" t="str">
        <f ca="1">+IF(ISTEXT('Data Summary'!B50),'Data Summary'!B50,"")</f>
        <v/>
      </c>
      <c r="C50" s="489" t="e">
        <f ca="1">+VALUE('Data Summary'!C50)</f>
        <v>#VALUE!</v>
      </c>
      <c r="D50" s="490" t="e">
        <f ca="1">+IF(AND(ISNUMBER(OFFSET('Water Data'!$D$4,0,10*ROW('Water Data'!D44))),'Data Summary'!BS50="Yes"),100-OFFSET('Water Data'!$D$4,0,10*ROW('Water Data'!D44)),NA())</f>
        <v>#N/A</v>
      </c>
      <c r="E50" s="490" t="e">
        <f ca="1">+IF(AND(ISNUMBER(OFFSET('Water Data'!$D$6,0,10*ROW('Water Data'!D44))),'Data Summary'!BT50="Yes"),OFFSET('Water Data'!$D$6,0,10*ROW('Water Data'!D44)),NA())</f>
        <v>#N/A</v>
      </c>
      <c r="F50" s="490" t="e">
        <f ca="1">+IF(AND(ISNUMBER(OFFSET('Water Data'!$D$9,0,10*ROW('Water Data'!D44))),'Data Summary'!BU50="Yes"),OFFSET('Water Data'!$D$9,0,10*ROW('Water Data'!D44)),NA())</f>
        <v>#N/A</v>
      </c>
      <c r="G50" s="490" t="e">
        <f ca="1">+IF(AND(ISNUMBER(OFFSET('Water Data'!$E$4,0,10*ROW('Water Data'!E44))),'Data Summary'!BV50="Yes"),100-OFFSET('Water Data'!$E$4,0,10*ROW('Water Data'!E44)),NA())</f>
        <v>#N/A</v>
      </c>
      <c r="H50" s="490" t="e">
        <f ca="1">+IF(AND(ISNUMBER(OFFSET('Water Data'!$E$6,0,10*ROW('Water Data'!E44))),'Data Summary'!BW50="Yes"),OFFSET('Water Data'!$E$6,0,10*ROW('Water Data'!E44)),NA())</f>
        <v>#N/A</v>
      </c>
      <c r="I50" s="490" t="e">
        <f ca="1">+IF(AND(ISNUMBER(OFFSET('Water Data'!$E$9,0,10*ROW('Water Data'!E44))),'Data Summary'!BX50="Yes"),OFFSET('Water Data'!$E$9,0,10*ROW('Water Data'!E44)),NA())</f>
        <v>#N/A</v>
      </c>
      <c r="J50" s="490" t="e">
        <f ca="1">+IF(AND(ISNUMBER(OFFSET('Water Data'!$F$4,0,10*ROW('Water Data'!F44))),'Data Summary'!BY50="Yes"),100-OFFSET('Water Data'!$F$4,0,10*ROW('Water Data'!F44)),NA())</f>
        <v>#N/A</v>
      </c>
      <c r="K50" s="490" t="e">
        <f ca="1">+IF(AND(ISNUMBER(OFFSET('Water Data'!$F$6,0,10*ROW('Water Data'!F44))),'Data Summary'!BZ50="Yes"),OFFSET('Water Data'!$F$6,0,10*ROW('Water Data'!F44)),NA())</f>
        <v>#N/A</v>
      </c>
      <c r="L50" s="490" t="e">
        <f ca="1">+IF(AND(ISNUMBER(OFFSET('Water Data'!$F$9,0,10*ROW('Water Data'!F44))),'Data Summary'!CA50="Yes"),OFFSET('Water Data'!$F$9,0,10*ROW('Water Data'!F44)),NA())</f>
        <v>#N/A</v>
      </c>
      <c r="M50" s="490" t="e">
        <f ca="1">+IF(AND(ISNUMBER(OFFSET('Water Data'!$G$4,0,10*ROW('Water Data'!G44))),'Data Summary'!CB50="Yes"),100-OFFSET('Water Data'!$G$4,0,10*ROW('Water Data'!G44)),NA())</f>
        <v>#N/A</v>
      </c>
      <c r="N50" s="490" t="e">
        <f ca="1">+IF(AND(ISNUMBER(OFFSET('Water Data'!$G$6,0,10*ROW('Water Data'!G44))),'Data Summary'!CC50="Yes"),OFFSET('Water Data'!$G$6,0,10*ROW('Water Data'!G44)),NA())</f>
        <v>#N/A</v>
      </c>
      <c r="O50" s="490" t="e">
        <f ca="1">+IF(AND(ISNUMBER(OFFSET('Water Data'!$G$9,0,10*ROW('Water Data'!G44))),'Data Summary'!CD50="Yes"),OFFSET('Water Data'!$G$9,0,10*ROW('Water Data'!G44)),NA())</f>
        <v>#N/A</v>
      </c>
      <c r="P50" s="490" t="e">
        <f ca="1">+IF(AND(ISNUMBER(OFFSET('Water Data'!$H$4,0,10*ROW('Water Data'!H44))),'Data Summary'!CE50="Yes"),100-OFFSET('Water Data'!$H$4,0,10*ROW('Water Data'!H44)),NA())</f>
        <v>#N/A</v>
      </c>
      <c r="Q50" s="490" t="e">
        <f ca="1">+IF(AND(ISNUMBER(OFFSET('Water Data'!$H$6,0,10*ROW('Water Data'!H44))),'Data Summary'!CF50="Yes"),OFFSET('Water Data'!$H$6,0,10*ROW('Water Data'!H44)),NA())</f>
        <v>#N/A</v>
      </c>
      <c r="R50" s="490" t="e">
        <f ca="1">+IF(AND(ISNUMBER(OFFSET('Water Data'!$H$9,0,10*ROW('Water Data'!H44))),'Data Summary'!CG50="Yes"),OFFSET('Water Data'!$H$9,0,10*ROW('Water Data'!H44)),NA())</f>
        <v>#N/A</v>
      </c>
      <c r="S50" s="490" t="e">
        <f ca="1">+IF(AND(ISNUMBER(OFFSET('Water Data'!$I$4,0,10*ROW('Water Data'!I44))),'Data Summary'!CH50="Yes"),100-OFFSET('Water Data'!$I$4,0,10*ROW('Water Data'!I44)),NA())</f>
        <v>#N/A</v>
      </c>
      <c r="T50" s="490" t="e">
        <f ca="1">+IF(AND(ISNUMBER(OFFSET('Water Data'!$I$6,0,10*ROW('Water Data'!I44))),'Data Summary'!CI50="Yes"),OFFSET('Water Data'!$I$6,0,10*ROW('Water Data'!I44)),NA())</f>
        <v>#N/A</v>
      </c>
      <c r="U50" s="490" t="e">
        <f ca="1">+IF(AND(ISNUMBER(OFFSET('Water Data'!$I$9,0,10*ROW('Water Data'!I44))),'Data Summary'!CJ50="Yes"),OFFSET('Water Data'!$I$9,0,10*ROW('Water Data'!I44)),NA())</f>
        <v>#N/A</v>
      </c>
      <c r="V50" s="491" t="e">
        <f ca="1">+IF(AND(ISNUMBER(OFFSET('Sanitation Data'!$D$4,0,10*ROW('Sanitation Data'!D44))),'Data Summary'!CK50="Yes"),100-OFFSET('Sanitation Data'!$D$4,0,10*ROW('Sanitation Data'!D44)),NA())</f>
        <v>#N/A</v>
      </c>
      <c r="W50" s="491" t="e">
        <f ca="1">+IF(AND(ISNUMBER(OFFSET('Sanitation Data'!$D$6,0,10*ROW('Sanitation Data'!D44))),'Data Summary'!CL50="Yes"),OFFSET('Sanitation Data'!$D$6,0,10*ROW('Sanitation Data'!D44)),NA())</f>
        <v>#N/A</v>
      </c>
      <c r="X50" s="491" t="e">
        <f ca="1">+IF(AND(ISNUMBER(OFFSET('Sanitation Data'!$D$10,0,10*ROW('Sanitation Data'!D44))),'Data Summary'!CM50="Yes"),OFFSET('Sanitation Data'!$D$10,0,10*ROW('Sanitation Data'!D44)),NA())</f>
        <v>#N/A</v>
      </c>
      <c r="Y50" s="491" t="e">
        <f ca="1">+IF(AND(ISNUMBER(OFFSET('Sanitation Data'!$D$11,0,10*ROW('Sanitation Data'!D44))),'Data Summary'!CN50="Yes"),OFFSET('Sanitation Data'!$D$11,0,10*ROW('Sanitation Data'!D44)),NA())</f>
        <v>#N/A</v>
      </c>
      <c r="Z50" s="491" t="e">
        <f ca="1">+IF(AND(ISNUMBER(OFFSET('Sanitation Data'!$D$12,0,10*ROW('Sanitation Data'!D44))),'Data Summary'!CO50="Yes"),OFFSET('Sanitation Data'!$D$12,0,10*ROW('Sanitation Data'!D44)),NA())</f>
        <v>#N/A</v>
      </c>
      <c r="AA50" s="491" t="e">
        <f ca="1">+IF(AND(ISNUMBER(OFFSET('Sanitation Data'!$E$4,0,10*ROW('Sanitation Data'!E44))),'Data Summary'!CP50="Yes"),100-OFFSET('Sanitation Data'!$E$4,0,10*ROW('Sanitation Data'!E44)),NA())</f>
        <v>#N/A</v>
      </c>
      <c r="AB50" s="491" t="e">
        <f ca="1">+IF(AND(ISNUMBER(OFFSET('Sanitation Data'!$E$6,0,10*ROW('Sanitation Data'!E44))),'Data Summary'!CQ50="Yes"),OFFSET('Sanitation Data'!$E$6,0,10*ROW('Sanitation Data'!E44)),NA())</f>
        <v>#N/A</v>
      </c>
      <c r="AC50" s="491" t="e">
        <f ca="1">+IF(AND(ISNUMBER(OFFSET('Sanitation Data'!$E$10,0,10*ROW('Sanitation Data'!E44))),'Data Summary'!CR50="Yes"),OFFSET('Sanitation Data'!$E$10,0,10*ROW('Sanitation Data'!E44)),NA())</f>
        <v>#N/A</v>
      </c>
      <c r="AD50" s="491" t="e">
        <f ca="1">+IF(AND(ISNUMBER(OFFSET('Sanitation Data'!$E$11,0,10*ROW('Sanitation Data'!E44))),'Data Summary'!CS50="Yes"),OFFSET('Sanitation Data'!$E$11,0,10*ROW('Sanitation Data'!E44)),NA())</f>
        <v>#N/A</v>
      </c>
      <c r="AE50" s="491" t="e">
        <f ca="1">+IF(AND(ISNUMBER(OFFSET('Sanitation Data'!$E$12,0,10*ROW('Sanitation Data'!E44))),'Data Summary'!CT50="Yes"),OFFSET('Sanitation Data'!$E$12,0,10*ROW('Sanitation Data'!E44)),NA())</f>
        <v>#N/A</v>
      </c>
      <c r="AF50" s="491" t="e">
        <f ca="1">+IF(AND(ISNUMBER(OFFSET('Sanitation Data'!$F$4,0,10*ROW('Sanitation Data'!F44))),'Data Summary'!CU50="Yes"),100-OFFSET('Sanitation Data'!$F$4,0,10*ROW('Sanitation Data'!F44)),NA())</f>
        <v>#N/A</v>
      </c>
      <c r="AG50" s="491" t="e">
        <f ca="1">+IF(AND(ISNUMBER(OFFSET('Sanitation Data'!$F$6,0,10*ROW('Sanitation Data'!F44))),'Data Summary'!CV50="Yes"),OFFSET('Sanitation Data'!$F$6,0,10*ROW('Sanitation Data'!F44)),NA())</f>
        <v>#N/A</v>
      </c>
      <c r="AH50" s="491" t="e">
        <f ca="1">+IF(AND(ISNUMBER(OFFSET('Sanitation Data'!$F$10,0,10*ROW('Sanitation Data'!F44))),'Data Summary'!CW50="Yes"),OFFSET('Sanitation Data'!$F$10,0,10*ROW('Sanitation Data'!F44)),NA())</f>
        <v>#N/A</v>
      </c>
      <c r="AI50" s="491" t="e">
        <f ca="1">+IF(AND(ISNUMBER(OFFSET('Sanitation Data'!$F$11,0,10*ROW('Sanitation Data'!F44))),'Data Summary'!CX50="Yes"),OFFSET('Sanitation Data'!$F$11,0,10*ROW('Sanitation Data'!F44)),NA())</f>
        <v>#N/A</v>
      </c>
      <c r="AJ50" s="491" t="e">
        <f ca="1">+IF(AND(ISNUMBER(OFFSET('Sanitation Data'!$F$12,0,10*ROW('Sanitation Data'!F44))),'Data Summary'!CY50="Yes"),OFFSET('Sanitation Data'!$F$12,0,10*ROW('Sanitation Data'!F44)),NA())</f>
        <v>#N/A</v>
      </c>
      <c r="AK50" s="491" t="e">
        <f ca="1">+IF(AND(ISNUMBER(OFFSET('Sanitation Data'!$G$4,0,10*ROW('Sanitation Data'!G44))),'Data Summary'!CZ50="Yes"),100-OFFSET('Sanitation Data'!$G$4,0,10*ROW('Sanitation Data'!G44)),NA())</f>
        <v>#N/A</v>
      </c>
      <c r="AL50" s="491" t="e">
        <f ca="1">+IF(AND(ISNUMBER(OFFSET('Sanitation Data'!$G$6,0,10*ROW('Sanitation Data'!G44))),'Data Summary'!DA50="Yes"),OFFSET('Sanitation Data'!$G$6,0,10*ROW('Sanitation Data'!G44)),NA())</f>
        <v>#N/A</v>
      </c>
      <c r="AM50" s="491" t="e">
        <f ca="1">+IF(AND(ISNUMBER(OFFSET('Sanitation Data'!$G$10,0,10*ROW('Sanitation Data'!G44))),'Data Summary'!DB50="Yes"),OFFSET('Sanitation Data'!$G$10,0,10*ROW('Sanitation Data'!G44)),NA())</f>
        <v>#N/A</v>
      </c>
      <c r="AN50" s="491" t="e">
        <f ca="1">+IF(AND(ISNUMBER(OFFSET('Sanitation Data'!$G$11,0,10*ROW('Sanitation Data'!G44))),'Data Summary'!DC50="Yes"),OFFSET('Sanitation Data'!$G$11,0,10*ROW('Sanitation Data'!G44)),NA())</f>
        <v>#N/A</v>
      </c>
      <c r="AO50" s="491" t="e">
        <f ca="1">+IF(AND(ISNUMBER(OFFSET('Sanitation Data'!$G$12,0,10*ROW('Sanitation Data'!G44))),'Data Summary'!DD50="Yes"),OFFSET('Sanitation Data'!$G$12,0,10*ROW('Sanitation Data'!G44)),NA())</f>
        <v>#N/A</v>
      </c>
      <c r="AP50" s="491" t="e">
        <f ca="1">+IF(AND(ISNUMBER(OFFSET('Sanitation Data'!$H$4,0,10*ROW('Sanitation Data'!H44))),'Data Summary'!DE50="Yes"),100-OFFSET('Sanitation Data'!$H$4,0,10*ROW('Sanitation Data'!H44)),NA())</f>
        <v>#N/A</v>
      </c>
      <c r="AQ50" s="491" t="e">
        <f ca="1">+IF(AND(ISNUMBER(OFFSET('Sanitation Data'!$H$6,0,10*ROW('Sanitation Data'!H44))),'Data Summary'!DF50="Yes"),OFFSET('Sanitation Data'!$H$6,0,10*ROW('Sanitation Data'!H44)),NA())</f>
        <v>#N/A</v>
      </c>
      <c r="AR50" s="491" t="e">
        <f ca="1">+IF(AND(ISNUMBER(OFFSET('Sanitation Data'!$H$10,0,10*ROW('Sanitation Data'!H44))),'Data Summary'!DG50="Yes"),OFFSET('Sanitation Data'!$H$10,0,10*ROW('Sanitation Data'!H44)),NA())</f>
        <v>#N/A</v>
      </c>
      <c r="AS50" s="491" t="e">
        <f ca="1">+IF(AND(ISNUMBER(OFFSET('Sanitation Data'!$H$11,0,10*ROW('Sanitation Data'!H44))),'Data Summary'!DH50="Yes"),OFFSET('Sanitation Data'!$H$11,0,10*ROW('Sanitation Data'!H44)),NA())</f>
        <v>#N/A</v>
      </c>
      <c r="AT50" s="491" t="e">
        <f ca="1">+IF(AND(ISNUMBER(OFFSET('Sanitation Data'!$H$12,0,10*ROW('Sanitation Data'!H44))),'Data Summary'!DI50="Yes"),OFFSET('Sanitation Data'!$H$12,0,10*ROW('Sanitation Data'!H44)),NA())</f>
        <v>#N/A</v>
      </c>
      <c r="AU50" s="491" t="e">
        <f ca="1">+IF(AND(ISNUMBER(OFFSET('Sanitation Data'!$I$4,0,10*ROW('Sanitation Data'!I44))),'Data Summary'!DJ50="Yes"),100-OFFSET('Sanitation Data'!$I$4,0,10*ROW('Sanitation Data'!I44)),NA())</f>
        <v>#N/A</v>
      </c>
      <c r="AV50" s="491" t="e">
        <f ca="1">+IF(AND(ISNUMBER(OFFSET('Sanitation Data'!$I$6,0,10*ROW('Sanitation Data'!I44))),'Data Summary'!DK50="Yes"),OFFSET('Sanitation Data'!$I$6,0,10*ROW('Sanitation Data'!I44)),NA())</f>
        <v>#N/A</v>
      </c>
      <c r="AW50" s="491" t="e">
        <f ca="1">+IF(AND(ISNUMBER(OFFSET('Sanitation Data'!$I$10,0,10*ROW('Sanitation Data'!I44))),'Data Summary'!DL50="Yes"),OFFSET('Sanitation Data'!$I$10,0,10*ROW('Sanitation Data'!I44)),NA())</f>
        <v>#N/A</v>
      </c>
      <c r="AX50" s="491" t="e">
        <f ca="1">+IF(AND(ISNUMBER(OFFSET('Sanitation Data'!$I$11,0,10*ROW('Sanitation Data'!I44))),'Data Summary'!DM50="Yes"),OFFSET('Sanitation Data'!$I$11,0,10*ROW('Sanitation Data'!I44)),NA())</f>
        <v>#N/A</v>
      </c>
      <c r="AY50" s="491" t="e">
        <f ca="1">+IF(AND(ISNUMBER(OFFSET('Sanitation Data'!$I$12,0,10*ROW('Sanitation Data'!I44))),'Data Summary'!DN50="Yes"),OFFSET('Sanitation Data'!$I$12,0,10*ROW('Sanitation Data'!I44)),NA())</f>
        <v>#N/A</v>
      </c>
      <c r="AZ50" s="492" t="e">
        <f ca="1">+IF(AND(ISNUMBER(OFFSET('Hygiene Data'!$D$5,0,10*ROW('Hygiene Data'!D44))),'Data Summary'!DO50="Yes"),OFFSET('Hygiene Data'!$D$5,0,10*ROW('Hygiene Data'!D44)),NA())</f>
        <v>#N/A</v>
      </c>
      <c r="BA50" s="492" t="e">
        <f ca="1">+IF(AND(ISNUMBER(OFFSET('Hygiene Data'!$D$7,0,10*ROW('Hygiene Data'!D44))),'Data Summary'!DP50="Yes"),OFFSET('Hygiene Data'!$D$7,0,10*ROW('Hygiene Data'!D44)),NA())</f>
        <v>#N/A</v>
      </c>
      <c r="BB50" s="492" t="e">
        <f ca="1">+IF(AND(ISNUMBER(OFFSET('Hygiene Data'!$D$9,0,10*ROW('Hygiene Data'!D44))),'Data Summary'!DQ50="Yes"),OFFSET('Hygiene Data'!$D$9,0,10*ROW('Hygiene Data'!D44)),NA())</f>
        <v>#N/A</v>
      </c>
      <c r="BC50" s="492" t="e">
        <f ca="1">+IF(AND(ISNUMBER(OFFSET('Hygiene Data'!$E$5,0,10*ROW('Hygiene Data'!E44))),'Data Summary'!DR50="Yes"),OFFSET('Hygiene Data'!$E$5,0,10*ROW('Hygiene Data'!E44)),NA())</f>
        <v>#N/A</v>
      </c>
      <c r="BD50" s="492" t="e">
        <f ca="1">+IF(AND(ISNUMBER(OFFSET('Hygiene Data'!$E$7,0,10*ROW('Hygiene Data'!E44))),'Data Summary'!DS50="Yes"),OFFSET('Hygiene Data'!$E$7,0,10*ROW('Hygiene Data'!E44)),NA())</f>
        <v>#N/A</v>
      </c>
      <c r="BE50" s="492" t="e">
        <f ca="1">+IF(AND(ISNUMBER(OFFSET('Hygiene Data'!$E$9,0,10*ROW('Hygiene Data'!E44))),'Data Summary'!DT50="Yes"),OFFSET('Hygiene Data'!$E$9,0,10*ROW('Hygiene Data'!E44)),NA())</f>
        <v>#N/A</v>
      </c>
      <c r="BF50" s="492" t="e">
        <f ca="1">+IF(AND(ISNUMBER(OFFSET('Hygiene Data'!$F$5,0,10*ROW('Hygiene Data'!F44))),'Data Summary'!DU50="Yes"),OFFSET('Hygiene Data'!$F$5,0,10*ROW('Hygiene Data'!F44)),NA())</f>
        <v>#N/A</v>
      </c>
      <c r="BG50" s="492" t="e">
        <f ca="1">+IF(AND(ISNUMBER(OFFSET('Hygiene Data'!$F$7,0,10*ROW('Hygiene Data'!F44))),'Data Summary'!DV50="Yes"),OFFSET('Hygiene Data'!$F$7,0,10*ROW('Hygiene Data'!F44)),NA())</f>
        <v>#N/A</v>
      </c>
      <c r="BH50" s="492" t="e">
        <f ca="1">+IF(AND(ISNUMBER(OFFSET('Hygiene Data'!$F$9,0,10*ROW('Hygiene Data'!F44))),'Data Summary'!DW50="Yes"),OFFSET('Hygiene Data'!$F$9,0,10*ROW('Hygiene Data'!F44)),NA())</f>
        <v>#N/A</v>
      </c>
      <c r="BI50" s="492" t="e">
        <f ca="1">+IF(AND(ISNUMBER(OFFSET('Hygiene Data'!$G$5,0,10*ROW('Hygiene Data'!G44))),'Data Summary'!DX50="Yes"),OFFSET('Hygiene Data'!$G$5,0,10*ROW('Hygiene Data'!G44)),NA())</f>
        <v>#N/A</v>
      </c>
      <c r="BJ50" s="492" t="e">
        <f ca="1">+IF(AND(ISNUMBER(OFFSET('Hygiene Data'!$G$7,0,10*ROW('Hygiene Data'!G44))),'Data Summary'!DY50="Yes"),OFFSET('Hygiene Data'!$G$7,0,10*ROW('Hygiene Data'!G44)),NA())</f>
        <v>#N/A</v>
      </c>
      <c r="BK50" s="492" t="e">
        <f ca="1">+IF(AND(ISNUMBER(OFFSET('Hygiene Data'!$G$9,0,10*ROW('Hygiene Data'!G44))),'Data Summary'!DZ50="Yes"),OFFSET('Hygiene Data'!$G$9,0,10*ROW('Hygiene Data'!G44)),NA())</f>
        <v>#N/A</v>
      </c>
      <c r="BL50" s="492" t="e">
        <f ca="1">+IF(AND(ISNUMBER(OFFSET('Hygiene Data'!$H$5,0,10*ROW('Hygiene Data'!H44))),'Data Summary'!EA50="Yes"),OFFSET('Hygiene Data'!$H$5,0,10*ROW('Hygiene Data'!H44)),NA())</f>
        <v>#N/A</v>
      </c>
      <c r="BM50" s="492" t="e">
        <f ca="1">+IF(AND(ISNUMBER(OFFSET('Hygiene Data'!$H$7,0,10*ROW('Hygiene Data'!H44))),'Data Summary'!EB50="Yes"),OFFSET('Hygiene Data'!$H$7,0,10*ROW('Hygiene Data'!H44)),NA())</f>
        <v>#N/A</v>
      </c>
      <c r="BN50" s="492" t="e">
        <f ca="1">+IF(AND(ISNUMBER(OFFSET('Hygiene Data'!$H$9,0,10*ROW('Hygiene Data'!H44))),'Data Summary'!EC50="Yes"),OFFSET('Hygiene Data'!$H$9,0,10*ROW('Hygiene Data'!H44)),NA())</f>
        <v>#N/A</v>
      </c>
      <c r="BO50" s="492" t="e">
        <f ca="1">+IF(AND(ISNUMBER(OFFSET('Hygiene Data'!$I$5,0,10*ROW('Hygiene Data'!I44))),'Data Summary'!ED50="Yes"),OFFSET('Hygiene Data'!$I$5,0,10*ROW('Hygiene Data'!I44)),NA())</f>
        <v>#N/A</v>
      </c>
      <c r="BP50" s="492" t="e">
        <f ca="1">+IF(AND(ISNUMBER(OFFSET('Hygiene Data'!$I$7,0,10*ROW('Hygiene Data'!I44))),'Data Summary'!EE50="Yes"),OFFSET('Hygiene Data'!$I$7,0,10*ROW('Hygiene Data'!I44)),NA())</f>
        <v>#N/A</v>
      </c>
      <c r="BQ50" s="492" t="e">
        <f ca="1">+IF(AND(ISNUMBER(OFFSET('Hygiene Data'!$I$9,0,10*ROW('Hygiene Data'!I44))),'Data Summary'!EF50="Yes"),OFFSET('Hygiene Data'!$I$9,0,10*ROW('Hygiene Data'!I44)),NA())</f>
        <v>#N/A</v>
      </c>
    </row>
    <row r="51" spans="1:69" x14ac:dyDescent="0.25">
      <c r="A51" s="488" t="e">
        <f ca="1">+RIGHT('Data Summary'!A51,LEN('Data Summary'!A51)-9)</f>
        <v>#VALUE!</v>
      </c>
      <c r="B51" s="462" t="str">
        <f ca="1">+IF(ISTEXT('Data Summary'!B51),'Data Summary'!B51,"")</f>
        <v/>
      </c>
      <c r="C51" s="489" t="e">
        <f ca="1">+VALUE('Data Summary'!C51)</f>
        <v>#VALUE!</v>
      </c>
      <c r="D51" s="490" t="e">
        <f ca="1">+IF(AND(ISNUMBER(OFFSET('Water Data'!$D$4,0,10*ROW('Water Data'!D45))),'Data Summary'!BS51="Yes"),100-OFFSET('Water Data'!$D$4,0,10*ROW('Water Data'!D45)),NA())</f>
        <v>#N/A</v>
      </c>
      <c r="E51" s="490" t="e">
        <f ca="1">+IF(AND(ISNUMBER(OFFSET('Water Data'!$D$6,0,10*ROW('Water Data'!D45))),'Data Summary'!BT51="Yes"),OFFSET('Water Data'!$D$6,0,10*ROW('Water Data'!D45)),NA())</f>
        <v>#N/A</v>
      </c>
      <c r="F51" s="490" t="e">
        <f ca="1">+IF(AND(ISNUMBER(OFFSET('Water Data'!$D$9,0,10*ROW('Water Data'!D45))),'Data Summary'!BU51="Yes"),OFFSET('Water Data'!$D$9,0,10*ROW('Water Data'!D45)),NA())</f>
        <v>#N/A</v>
      </c>
      <c r="G51" s="490" t="e">
        <f ca="1">+IF(AND(ISNUMBER(OFFSET('Water Data'!$E$4,0,10*ROW('Water Data'!E45))),'Data Summary'!BV51="Yes"),100-OFFSET('Water Data'!$E$4,0,10*ROW('Water Data'!E45)),NA())</f>
        <v>#N/A</v>
      </c>
      <c r="H51" s="490" t="e">
        <f ca="1">+IF(AND(ISNUMBER(OFFSET('Water Data'!$E$6,0,10*ROW('Water Data'!E45))),'Data Summary'!BW51="Yes"),OFFSET('Water Data'!$E$6,0,10*ROW('Water Data'!E45)),NA())</f>
        <v>#N/A</v>
      </c>
      <c r="I51" s="490" t="e">
        <f ca="1">+IF(AND(ISNUMBER(OFFSET('Water Data'!$E$9,0,10*ROW('Water Data'!E45))),'Data Summary'!BX51="Yes"),OFFSET('Water Data'!$E$9,0,10*ROW('Water Data'!E45)),NA())</f>
        <v>#N/A</v>
      </c>
      <c r="J51" s="490" t="e">
        <f ca="1">+IF(AND(ISNUMBER(OFFSET('Water Data'!$F$4,0,10*ROW('Water Data'!F45))),'Data Summary'!BY51="Yes"),100-OFFSET('Water Data'!$F$4,0,10*ROW('Water Data'!F45)),NA())</f>
        <v>#N/A</v>
      </c>
      <c r="K51" s="490" t="e">
        <f ca="1">+IF(AND(ISNUMBER(OFFSET('Water Data'!$F$6,0,10*ROW('Water Data'!F45))),'Data Summary'!BZ51="Yes"),OFFSET('Water Data'!$F$6,0,10*ROW('Water Data'!F45)),NA())</f>
        <v>#N/A</v>
      </c>
      <c r="L51" s="490" t="e">
        <f ca="1">+IF(AND(ISNUMBER(OFFSET('Water Data'!$F$9,0,10*ROW('Water Data'!F45))),'Data Summary'!CA51="Yes"),OFFSET('Water Data'!$F$9,0,10*ROW('Water Data'!F45)),NA())</f>
        <v>#N/A</v>
      </c>
      <c r="M51" s="490" t="e">
        <f ca="1">+IF(AND(ISNUMBER(OFFSET('Water Data'!$G$4,0,10*ROW('Water Data'!G45))),'Data Summary'!CB51="Yes"),100-OFFSET('Water Data'!$G$4,0,10*ROW('Water Data'!G45)),NA())</f>
        <v>#N/A</v>
      </c>
      <c r="N51" s="490" t="e">
        <f ca="1">+IF(AND(ISNUMBER(OFFSET('Water Data'!$G$6,0,10*ROW('Water Data'!G45))),'Data Summary'!CC51="Yes"),OFFSET('Water Data'!$G$6,0,10*ROW('Water Data'!G45)),NA())</f>
        <v>#N/A</v>
      </c>
      <c r="O51" s="490" t="e">
        <f ca="1">+IF(AND(ISNUMBER(OFFSET('Water Data'!$G$9,0,10*ROW('Water Data'!G45))),'Data Summary'!CD51="Yes"),OFFSET('Water Data'!$G$9,0,10*ROW('Water Data'!G45)),NA())</f>
        <v>#N/A</v>
      </c>
      <c r="P51" s="490" t="e">
        <f ca="1">+IF(AND(ISNUMBER(OFFSET('Water Data'!$H$4,0,10*ROW('Water Data'!H45))),'Data Summary'!CE51="Yes"),100-OFFSET('Water Data'!$H$4,0,10*ROW('Water Data'!H45)),NA())</f>
        <v>#N/A</v>
      </c>
      <c r="Q51" s="490" t="e">
        <f ca="1">+IF(AND(ISNUMBER(OFFSET('Water Data'!$H$6,0,10*ROW('Water Data'!H45))),'Data Summary'!CF51="Yes"),OFFSET('Water Data'!$H$6,0,10*ROW('Water Data'!H45)),NA())</f>
        <v>#N/A</v>
      </c>
      <c r="R51" s="490" t="e">
        <f ca="1">+IF(AND(ISNUMBER(OFFSET('Water Data'!$H$9,0,10*ROW('Water Data'!H45))),'Data Summary'!CG51="Yes"),OFFSET('Water Data'!$H$9,0,10*ROW('Water Data'!H45)),NA())</f>
        <v>#N/A</v>
      </c>
      <c r="S51" s="490" t="e">
        <f ca="1">+IF(AND(ISNUMBER(OFFSET('Water Data'!$I$4,0,10*ROW('Water Data'!I45))),'Data Summary'!CH51="Yes"),100-OFFSET('Water Data'!$I$4,0,10*ROW('Water Data'!I45)),NA())</f>
        <v>#N/A</v>
      </c>
      <c r="T51" s="490" t="e">
        <f ca="1">+IF(AND(ISNUMBER(OFFSET('Water Data'!$I$6,0,10*ROW('Water Data'!I45))),'Data Summary'!CI51="Yes"),OFFSET('Water Data'!$I$6,0,10*ROW('Water Data'!I45)),NA())</f>
        <v>#N/A</v>
      </c>
      <c r="U51" s="490" t="e">
        <f ca="1">+IF(AND(ISNUMBER(OFFSET('Water Data'!$I$9,0,10*ROW('Water Data'!I45))),'Data Summary'!CJ51="Yes"),OFFSET('Water Data'!$I$9,0,10*ROW('Water Data'!I45)),NA())</f>
        <v>#N/A</v>
      </c>
      <c r="V51" s="491" t="e">
        <f ca="1">+IF(AND(ISNUMBER(OFFSET('Sanitation Data'!$D$4,0,10*ROW('Sanitation Data'!D45))),'Data Summary'!CK51="Yes"),100-OFFSET('Sanitation Data'!$D$4,0,10*ROW('Sanitation Data'!D45)),NA())</f>
        <v>#N/A</v>
      </c>
      <c r="W51" s="491" t="e">
        <f ca="1">+IF(AND(ISNUMBER(OFFSET('Sanitation Data'!$D$6,0,10*ROW('Sanitation Data'!D45))),'Data Summary'!CL51="Yes"),OFFSET('Sanitation Data'!$D$6,0,10*ROW('Sanitation Data'!D45)),NA())</f>
        <v>#N/A</v>
      </c>
      <c r="X51" s="491" t="e">
        <f ca="1">+IF(AND(ISNUMBER(OFFSET('Sanitation Data'!$D$10,0,10*ROW('Sanitation Data'!D45))),'Data Summary'!CM51="Yes"),OFFSET('Sanitation Data'!$D$10,0,10*ROW('Sanitation Data'!D45)),NA())</f>
        <v>#N/A</v>
      </c>
      <c r="Y51" s="491" t="e">
        <f ca="1">+IF(AND(ISNUMBER(OFFSET('Sanitation Data'!$D$11,0,10*ROW('Sanitation Data'!D45))),'Data Summary'!CN51="Yes"),OFFSET('Sanitation Data'!$D$11,0,10*ROW('Sanitation Data'!D45)),NA())</f>
        <v>#N/A</v>
      </c>
      <c r="Z51" s="491" t="e">
        <f ca="1">+IF(AND(ISNUMBER(OFFSET('Sanitation Data'!$D$12,0,10*ROW('Sanitation Data'!D45))),'Data Summary'!CO51="Yes"),OFFSET('Sanitation Data'!$D$12,0,10*ROW('Sanitation Data'!D45)),NA())</f>
        <v>#N/A</v>
      </c>
      <c r="AA51" s="491" t="e">
        <f ca="1">+IF(AND(ISNUMBER(OFFSET('Sanitation Data'!$E$4,0,10*ROW('Sanitation Data'!E45))),'Data Summary'!CP51="Yes"),100-OFFSET('Sanitation Data'!$E$4,0,10*ROW('Sanitation Data'!E45)),NA())</f>
        <v>#N/A</v>
      </c>
      <c r="AB51" s="491" t="e">
        <f ca="1">+IF(AND(ISNUMBER(OFFSET('Sanitation Data'!$E$6,0,10*ROW('Sanitation Data'!E45))),'Data Summary'!CQ51="Yes"),OFFSET('Sanitation Data'!$E$6,0,10*ROW('Sanitation Data'!E45)),NA())</f>
        <v>#N/A</v>
      </c>
      <c r="AC51" s="491" t="e">
        <f ca="1">+IF(AND(ISNUMBER(OFFSET('Sanitation Data'!$E$10,0,10*ROW('Sanitation Data'!E45))),'Data Summary'!CR51="Yes"),OFFSET('Sanitation Data'!$E$10,0,10*ROW('Sanitation Data'!E45)),NA())</f>
        <v>#N/A</v>
      </c>
      <c r="AD51" s="491" t="e">
        <f ca="1">+IF(AND(ISNUMBER(OFFSET('Sanitation Data'!$E$11,0,10*ROW('Sanitation Data'!E45))),'Data Summary'!CS51="Yes"),OFFSET('Sanitation Data'!$E$11,0,10*ROW('Sanitation Data'!E45)),NA())</f>
        <v>#N/A</v>
      </c>
      <c r="AE51" s="491" t="e">
        <f ca="1">+IF(AND(ISNUMBER(OFFSET('Sanitation Data'!$E$12,0,10*ROW('Sanitation Data'!E45))),'Data Summary'!CT51="Yes"),OFFSET('Sanitation Data'!$E$12,0,10*ROW('Sanitation Data'!E45)),NA())</f>
        <v>#N/A</v>
      </c>
      <c r="AF51" s="491" t="e">
        <f ca="1">+IF(AND(ISNUMBER(OFFSET('Sanitation Data'!$F$4,0,10*ROW('Sanitation Data'!F45))),'Data Summary'!CU51="Yes"),100-OFFSET('Sanitation Data'!$F$4,0,10*ROW('Sanitation Data'!F45)),NA())</f>
        <v>#N/A</v>
      </c>
      <c r="AG51" s="491" t="e">
        <f ca="1">+IF(AND(ISNUMBER(OFFSET('Sanitation Data'!$F$6,0,10*ROW('Sanitation Data'!F45))),'Data Summary'!CV51="Yes"),OFFSET('Sanitation Data'!$F$6,0,10*ROW('Sanitation Data'!F45)),NA())</f>
        <v>#N/A</v>
      </c>
      <c r="AH51" s="491" t="e">
        <f ca="1">+IF(AND(ISNUMBER(OFFSET('Sanitation Data'!$F$10,0,10*ROW('Sanitation Data'!F45))),'Data Summary'!CW51="Yes"),OFFSET('Sanitation Data'!$F$10,0,10*ROW('Sanitation Data'!F45)),NA())</f>
        <v>#N/A</v>
      </c>
      <c r="AI51" s="491" t="e">
        <f ca="1">+IF(AND(ISNUMBER(OFFSET('Sanitation Data'!$F$11,0,10*ROW('Sanitation Data'!F45))),'Data Summary'!CX51="Yes"),OFFSET('Sanitation Data'!$F$11,0,10*ROW('Sanitation Data'!F45)),NA())</f>
        <v>#N/A</v>
      </c>
      <c r="AJ51" s="491" t="e">
        <f ca="1">+IF(AND(ISNUMBER(OFFSET('Sanitation Data'!$F$12,0,10*ROW('Sanitation Data'!F45))),'Data Summary'!CY51="Yes"),OFFSET('Sanitation Data'!$F$12,0,10*ROW('Sanitation Data'!F45)),NA())</f>
        <v>#N/A</v>
      </c>
      <c r="AK51" s="491" t="e">
        <f ca="1">+IF(AND(ISNUMBER(OFFSET('Sanitation Data'!$G$4,0,10*ROW('Sanitation Data'!G45))),'Data Summary'!CZ51="Yes"),100-OFFSET('Sanitation Data'!$G$4,0,10*ROW('Sanitation Data'!G45)),NA())</f>
        <v>#N/A</v>
      </c>
      <c r="AL51" s="491" t="e">
        <f ca="1">+IF(AND(ISNUMBER(OFFSET('Sanitation Data'!$G$6,0,10*ROW('Sanitation Data'!G45))),'Data Summary'!DA51="Yes"),OFFSET('Sanitation Data'!$G$6,0,10*ROW('Sanitation Data'!G45)),NA())</f>
        <v>#N/A</v>
      </c>
      <c r="AM51" s="491" t="e">
        <f ca="1">+IF(AND(ISNUMBER(OFFSET('Sanitation Data'!$G$10,0,10*ROW('Sanitation Data'!G45))),'Data Summary'!DB51="Yes"),OFFSET('Sanitation Data'!$G$10,0,10*ROW('Sanitation Data'!G45)),NA())</f>
        <v>#N/A</v>
      </c>
      <c r="AN51" s="491" t="e">
        <f ca="1">+IF(AND(ISNUMBER(OFFSET('Sanitation Data'!$G$11,0,10*ROW('Sanitation Data'!G45))),'Data Summary'!DC51="Yes"),OFFSET('Sanitation Data'!$G$11,0,10*ROW('Sanitation Data'!G45)),NA())</f>
        <v>#N/A</v>
      </c>
      <c r="AO51" s="491" t="e">
        <f ca="1">+IF(AND(ISNUMBER(OFFSET('Sanitation Data'!$G$12,0,10*ROW('Sanitation Data'!G45))),'Data Summary'!DD51="Yes"),OFFSET('Sanitation Data'!$G$12,0,10*ROW('Sanitation Data'!G45)),NA())</f>
        <v>#N/A</v>
      </c>
      <c r="AP51" s="491" t="e">
        <f ca="1">+IF(AND(ISNUMBER(OFFSET('Sanitation Data'!$H$4,0,10*ROW('Sanitation Data'!H45))),'Data Summary'!DE51="Yes"),100-OFFSET('Sanitation Data'!$H$4,0,10*ROW('Sanitation Data'!H45)),NA())</f>
        <v>#N/A</v>
      </c>
      <c r="AQ51" s="491" t="e">
        <f ca="1">+IF(AND(ISNUMBER(OFFSET('Sanitation Data'!$H$6,0,10*ROW('Sanitation Data'!H45))),'Data Summary'!DF51="Yes"),OFFSET('Sanitation Data'!$H$6,0,10*ROW('Sanitation Data'!H45)),NA())</f>
        <v>#N/A</v>
      </c>
      <c r="AR51" s="491" t="e">
        <f ca="1">+IF(AND(ISNUMBER(OFFSET('Sanitation Data'!$H$10,0,10*ROW('Sanitation Data'!H45))),'Data Summary'!DG51="Yes"),OFFSET('Sanitation Data'!$H$10,0,10*ROW('Sanitation Data'!H45)),NA())</f>
        <v>#N/A</v>
      </c>
      <c r="AS51" s="491" t="e">
        <f ca="1">+IF(AND(ISNUMBER(OFFSET('Sanitation Data'!$H$11,0,10*ROW('Sanitation Data'!H45))),'Data Summary'!DH51="Yes"),OFFSET('Sanitation Data'!$H$11,0,10*ROW('Sanitation Data'!H45)),NA())</f>
        <v>#N/A</v>
      </c>
      <c r="AT51" s="491" t="e">
        <f ca="1">+IF(AND(ISNUMBER(OFFSET('Sanitation Data'!$H$12,0,10*ROW('Sanitation Data'!H45))),'Data Summary'!DI51="Yes"),OFFSET('Sanitation Data'!$H$12,0,10*ROW('Sanitation Data'!H45)),NA())</f>
        <v>#N/A</v>
      </c>
      <c r="AU51" s="491" t="e">
        <f ca="1">+IF(AND(ISNUMBER(OFFSET('Sanitation Data'!$I$4,0,10*ROW('Sanitation Data'!I45))),'Data Summary'!DJ51="Yes"),100-OFFSET('Sanitation Data'!$I$4,0,10*ROW('Sanitation Data'!I45)),NA())</f>
        <v>#N/A</v>
      </c>
      <c r="AV51" s="491" t="e">
        <f ca="1">+IF(AND(ISNUMBER(OFFSET('Sanitation Data'!$I$6,0,10*ROW('Sanitation Data'!I45))),'Data Summary'!DK51="Yes"),OFFSET('Sanitation Data'!$I$6,0,10*ROW('Sanitation Data'!I45)),NA())</f>
        <v>#N/A</v>
      </c>
      <c r="AW51" s="491" t="e">
        <f ca="1">+IF(AND(ISNUMBER(OFFSET('Sanitation Data'!$I$10,0,10*ROW('Sanitation Data'!I45))),'Data Summary'!DL51="Yes"),OFFSET('Sanitation Data'!$I$10,0,10*ROW('Sanitation Data'!I45)),NA())</f>
        <v>#N/A</v>
      </c>
      <c r="AX51" s="491" t="e">
        <f ca="1">+IF(AND(ISNUMBER(OFFSET('Sanitation Data'!$I$11,0,10*ROW('Sanitation Data'!I45))),'Data Summary'!DM51="Yes"),OFFSET('Sanitation Data'!$I$11,0,10*ROW('Sanitation Data'!I45)),NA())</f>
        <v>#N/A</v>
      </c>
      <c r="AY51" s="491" t="e">
        <f ca="1">+IF(AND(ISNUMBER(OFFSET('Sanitation Data'!$I$12,0,10*ROW('Sanitation Data'!I45))),'Data Summary'!DN51="Yes"),OFFSET('Sanitation Data'!$I$12,0,10*ROW('Sanitation Data'!I45)),NA())</f>
        <v>#N/A</v>
      </c>
      <c r="AZ51" s="492" t="e">
        <f ca="1">+IF(AND(ISNUMBER(OFFSET('Hygiene Data'!$D$5,0,10*ROW('Hygiene Data'!D45))),'Data Summary'!DO51="Yes"),OFFSET('Hygiene Data'!$D$5,0,10*ROW('Hygiene Data'!D45)),NA())</f>
        <v>#N/A</v>
      </c>
      <c r="BA51" s="492" t="e">
        <f ca="1">+IF(AND(ISNUMBER(OFFSET('Hygiene Data'!$D$7,0,10*ROW('Hygiene Data'!D45))),'Data Summary'!DP51="Yes"),OFFSET('Hygiene Data'!$D$7,0,10*ROW('Hygiene Data'!D45)),NA())</f>
        <v>#N/A</v>
      </c>
      <c r="BB51" s="492" t="e">
        <f ca="1">+IF(AND(ISNUMBER(OFFSET('Hygiene Data'!$D$9,0,10*ROW('Hygiene Data'!D45))),'Data Summary'!DQ51="Yes"),OFFSET('Hygiene Data'!$D$9,0,10*ROW('Hygiene Data'!D45)),NA())</f>
        <v>#N/A</v>
      </c>
      <c r="BC51" s="492" t="e">
        <f ca="1">+IF(AND(ISNUMBER(OFFSET('Hygiene Data'!$E$5,0,10*ROW('Hygiene Data'!E45))),'Data Summary'!DR51="Yes"),OFFSET('Hygiene Data'!$E$5,0,10*ROW('Hygiene Data'!E45)),NA())</f>
        <v>#N/A</v>
      </c>
      <c r="BD51" s="492" t="e">
        <f ca="1">+IF(AND(ISNUMBER(OFFSET('Hygiene Data'!$E$7,0,10*ROW('Hygiene Data'!E45))),'Data Summary'!DS51="Yes"),OFFSET('Hygiene Data'!$E$7,0,10*ROW('Hygiene Data'!E45)),NA())</f>
        <v>#N/A</v>
      </c>
      <c r="BE51" s="492" t="e">
        <f ca="1">+IF(AND(ISNUMBER(OFFSET('Hygiene Data'!$E$9,0,10*ROW('Hygiene Data'!E45))),'Data Summary'!DT51="Yes"),OFFSET('Hygiene Data'!$E$9,0,10*ROW('Hygiene Data'!E45)),NA())</f>
        <v>#N/A</v>
      </c>
      <c r="BF51" s="492" t="e">
        <f ca="1">+IF(AND(ISNUMBER(OFFSET('Hygiene Data'!$F$5,0,10*ROW('Hygiene Data'!F45))),'Data Summary'!DU51="Yes"),OFFSET('Hygiene Data'!$F$5,0,10*ROW('Hygiene Data'!F45)),NA())</f>
        <v>#N/A</v>
      </c>
      <c r="BG51" s="492" t="e">
        <f ca="1">+IF(AND(ISNUMBER(OFFSET('Hygiene Data'!$F$7,0,10*ROW('Hygiene Data'!F45))),'Data Summary'!DV51="Yes"),OFFSET('Hygiene Data'!$F$7,0,10*ROW('Hygiene Data'!F45)),NA())</f>
        <v>#N/A</v>
      </c>
      <c r="BH51" s="492" t="e">
        <f ca="1">+IF(AND(ISNUMBER(OFFSET('Hygiene Data'!$F$9,0,10*ROW('Hygiene Data'!F45))),'Data Summary'!DW51="Yes"),OFFSET('Hygiene Data'!$F$9,0,10*ROW('Hygiene Data'!F45)),NA())</f>
        <v>#N/A</v>
      </c>
      <c r="BI51" s="492" t="e">
        <f ca="1">+IF(AND(ISNUMBER(OFFSET('Hygiene Data'!$G$5,0,10*ROW('Hygiene Data'!G45))),'Data Summary'!DX51="Yes"),OFFSET('Hygiene Data'!$G$5,0,10*ROW('Hygiene Data'!G45)),NA())</f>
        <v>#N/A</v>
      </c>
      <c r="BJ51" s="492" t="e">
        <f ca="1">+IF(AND(ISNUMBER(OFFSET('Hygiene Data'!$G$7,0,10*ROW('Hygiene Data'!G45))),'Data Summary'!DY51="Yes"),OFFSET('Hygiene Data'!$G$7,0,10*ROW('Hygiene Data'!G45)),NA())</f>
        <v>#N/A</v>
      </c>
      <c r="BK51" s="492" t="e">
        <f ca="1">+IF(AND(ISNUMBER(OFFSET('Hygiene Data'!$G$9,0,10*ROW('Hygiene Data'!G45))),'Data Summary'!DZ51="Yes"),OFFSET('Hygiene Data'!$G$9,0,10*ROW('Hygiene Data'!G45)),NA())</f>
        <v>#N/A</v>
      </c>
      <c r="BL51" s="492" t="e">
        <f ca="1">+IF(AND(ISNUMBER(OFFSET('Hygiene Data'!$H$5,0,10*ROW('Hygiene Data'!H45))),'Data Summary'!EA51="Yes"),OFFSET('Hygiene Data'!$H$5,0,10*ROW('Hygiene Data'!H45)),NA())</f>
        <v>#N/A</v>
      </c>
      <c r="BM51" s="492" t="e">
        <f ca="1">+IF(AND(ISNUMBER(OFFSET('Hygiene Data'!$H$7,0,10*ROW('Hygiene Data'!H45))),'Data Summary'!EB51="Yes"),OFFSET('Hygiene Data'!$H$7,0,10*ROW('Hygiene Data'!H45)),NA())</f>
        <v>#N/A</v>
      </c>
      <c r="BN51" s="492" t="e">
        <f ca="1">+IF(AND(ISNUMBER(OFFSET('Hygiene Data'!$H$9,0,10*ROW('Hygiene Data'!H45))),'Data Summary'!EC51="Yes"),OFFSET('Hygiene Data'!$H$9,0,10*ROW('Hygiene Data'!H45)),NA())</f>
        <v>#N/A</v>
      </c>
      <c r="BO51" s="492" t="e">
        <f ca="1">+IF(AND(ISNUMBER(OFFSET('Hygiene Data'!$I$5,0,10*ROW('Hygiene Data'!I45))),'Data Summary'!ED51="Yes"),OFFSET('Hygiene Data'!$I$5,0,10*ROW('Hygiene Data'!I45)),NA())</f>
        <v>#N/A</v>
      </c>
      <c r="BP51" s="492" t="e">
        <f ca="1">+IF(AND(ISNUMBER(OFFSET('Hygiene Data'!$I$7,0,10*ROW('Hygiene Data'!I45))),'Data Summary'!EE51="Yes"),OFFSET('Hygiene Data'!$I$7,0,10*ROW('Hygiene Data'!I45)),NA())</f>
        <v>#N/A</v>
      </c>
      <c r="BQ51" s="492" t="e">
        <f ca="1">+IF(AND(ISNUMBER(OFFSET('Hygiene Data'!$I$9,0,10*ROW('Hygiene Data'!I45))),'Data Summary'!EF51="Yes"),OFFSET('Hygiene Data'!$I$9,0,10*ROW('Hygiene Data'!I45)),NA())</f>
        <v>#N/A</v>
      </c>
    </row>
    <row r="52" spans="1:69" x14ac:dyDescent="0.25">
      <c r="A52" s="488" t="e">
        <f ca="1">+RIGHT('Data Summary'!A52,LEN('Data Summary'!A52)-9)</f>
        <v>#VALUE!</v>
      </c>
      <c r="B52" s="462" t="str">
        <f ca="1">+IF(ISTEXT('Data Summary'!B52),'Data Summary'!B52,"")</f>
        <v/>
      </c>
      <c r="C52" s="489" t="e">
        <f ca="1">+VALUE('Data Summary'!C52)</f>
        <v>#VALUE!</v>
      </c>
      <c r="D52" s="490" t="e">
        <f ca="1">+IF(AND(ISNUMBER(OFFSET('Water Data'!$D$4,0,10*ROW('Water Data'!D46))),'Data Summary'!BS52="Yes"),100-OFFSET('Water Data'!$D$4,0,10*ROW('Water Data'!D46)),NA())</f>
        <v>#N/A</v>
      </c>
      <c r="E52" s="490" t="e">
        <f ca="1">+IF(AND(ISNUMBER(OFFSET('Water Data'!$D$6,0,10*ROW('Water Data'!D46))),'Data Summary'!BT52="Yes"),OFFSET('Water Data'!$D$6,0,10*ROW('Water Data'!D46)),NA())</f>
        <v>#N/A</v>
      </c>
      <c r="F52" s="490" t="e">
        <f ca="1">+IF(AND(ISNUMBER(OFFSET('Water Data'!$D$9,0,10*ROW('Water Data'!D46))),'Data Summary'!BU52="Yes"),OFFSET('Water Data'!$D$9,0,10*ROW('Water Data'!D46)),NA())</f>
        <v>#N/A</v>
      </c>
      <c r="G52" s="490" t="e">
        <f ca="1">+IF(AND(ISNUMBER(OFFSET('Water Data'!$E$4,0,10*ROW('Water Data'!E46))),'Data Summary'!BV52="Yes"),100-OFFSET('Water Data'!$E$4,0,10*ROW('Water Data'!E46)),NA())</f>
        <v>#N/A</v>
      </c>
      <c r="H52" s="490" t="e">
        <f ca="1">+IF(AND(ISNUMBER(OFFSET('Water Data'!$E$6,0,10*ROW('Water Data'!E46))),'Data Summary'!BW52="Yes"),OFFSET('Water Data'!$E$6,0,10*ROW('Water Data'!E46)),NA())</f>
        <v>#N/A</v>
      </c>
      <c r="I52" s="490" t="e">
        <f ca="1">+IF(AND(ISNUMBER(OFFSET('Water Data'!$E$9,0,10*ROW('Water Data'!E46))),'Data Summary'!BX52="Yes"),OFFSET('Water Data'!$E$9,0,10*ROW('Water Data'!E46)),NA())</f>
        <v>#N/A</v>
      </c>
      <c r="J52" s="490" t="e">
        <f ca="1">+IF(AND(ISNUMBER(OFFSET('Water Data'!$F$4,0,10*ROW('Water Data'!F46))),'Data Summary'!BY52="Yes"),100-OFFSET('Water Data'!$F$4,0,10*ROW('Water Data'!F46)),NA())</f>
        <v>#N/A</v>
      </c>
      <c r="K52" s="490" t="e">
        <f ca="1">+IF(AND(ISNUMBER(OFFSET('Water Data'!$F$6,0,10*ROW('Water Data'!F46))),'Data Summary'!BZ52="Yes"),OFFSET('Water Data'!$F$6,0,10*ROW('Water Data'!F46)),NA())</f>
        <v>#N/A</v>
      </c>
      <c r="L52" s="490" t="e">
        <f ca="1">+IF(AND(ISNUMBER(OFFSET('Water Data'!$F$9,0,10*ROW('Water Data'!F46))),'Data Summary'!CA52="Yes"),OFFSET('Water Data'!$F$9,0,10*ROW('Water Data'!F46)),NA())</f>
        <v>#N/A</v>
      </c>
      <c r="M52" s="490" t="e">
        <f ca="1">+IF(AND(ISNUMBER(OFFSET('Water Data'!$G$4,0,10*ROW('Water Data'!G46))),'Data Summary'!CB52="Yes"),100-OFFSET('Water Data'!$G$4,0,10*ROW('Water Data'!G46)),NA())</f>
        <v>#N/A</v>
      </c>
      <c r="N52" s="490" t="e">
        <f ca="1">+IF(AND(ISNUMBER(OFFSET('Water Data'!$G$6,0,10*ROW('Water Data'!G46))),'Data Summary'!CC52="Yes"),OFFSET('Water Data'!$G$6,0,10*ROW('Water Data'!G46)),NA())</f>
        <v>#N/A</v>
      </c>
      <c r="O52" s="490" t="e">
        <f ca="1">+IF(AND(ISNUMBER(OFFSET('Water Data'!$G$9,0,10*ROW('Water Data'!G46))),'Data Summary'!CD52="Yes"),OFFSET('Water Data'!$G$9,0,10*ROW('Water Data'!G46)),NA())</f>
        <v>#N/A</v>
      </c>
      <c r="P52" s="490" t="e">
        <f ca="1">+IF(AND(ISNUMBER(OFFSET('Water Data'!$H$4,0,10*ROW('Water Data'!H46))),'Data Summary'!CE52="Yes"),100-OFFSET('Water Data'!$H$4,0,10*ROW('Water Data'!H46)),NA())</f>
        <v>#N/A</v>
      </c>
      <c r="Q52" s="490" t="e">
        <f ca="1">+IF(AND(ISNUMBER(OFFSET('Water Data'!$H$6,0,10*ROW('Water Data'!H46))),'Data Summary'!CF52="Yes"),OFFSET('Water Data'!$H$6,0,10*ROW('Water Data'!H46)),NA())</f>
        <v>#N/A</v>
      </c>
      <c r="R52" s="490" t="e">
        <f ca="1">+IF(AND(ISNUMBER(OFFSET('Water Data'!$H$9,0,10*ROW('Water Data'!H46))),'Data Summary'!CG52="Yes"),OFFSET('Water Data'!$H$9,0,10*ROW('Water Data'!H46)),NA())</f>
        <v>#N/A</v>
      </c>
      <c r="S52" s="490" t="e">
        <f ca="1">+IF(AND(ISNUMBER(OFFSET('Water Data'!$I$4,0,10*ROW('Water Data'!I46))),'Data Summary'!CH52="Yes"),100-OFFSET('Water Data'!$I$4,0,10*ROW('Water Data'!I46)),NA())</f>
        <v>#N/A</v>
      </c>
      <c r="T52" s="490" t="e">
        <f ca="1">+IF(AND(ISNUMBER(OFFSET('Water Data'!$I$6,0,10*ROW('Water Data'!I46))),'Data Summary'!CI52="Yes"),OFFSET('Water Data'!$I$6,0,10*ROW('Water Data'!I46)),NA())</f>
        <v>#N/A</v>
      </c>
      <c r="U52" s="490" t="e">
        <f ca="1">+IF(AND(ISNUMBER(OFFSET('Water Data'!$I$9,0,10*ROW('Water Data'!I46))),'Data Summary'!CJ52="Yes"),OFFSET('Water Data'!$I$9,0,10*ROW('Water Data'!I46)),NA())</f>
        <v>#N/A</v>
      </c>
      <c r="V52" s="491" t="e">
        <f ca="1">+IF(AND(ISNUMBER(OFFSET('Sanitation Data'!$D$4,0,10*ROW('Sanitation Data'!D46))),'Data Summary'!CK52="Yes"),100-OFFSET('Sanitation Data'!$D$4,0,10*ROW('Sanitation Data'!D46)),NA())</f>
        <v>#N/A</v>
      </c>
      <c r="W52" s="491" t="e">
        <f ca="1">+IF(AND(ISNUMBER(OFFSET('Sanitation Data'!$D$6,0,10*ROW('Sanitation Data'!D46))),'Data Summary'!CL52="Yes"),OFFSET('Sanitation Data'!$D$6,0,10*ROW('Sanitation Data'!D46)),NA())</f>
        <v>#N/A</v>
      </c>
      <c r="X52" s="491" t="e">
        <f ca="1">+IF(AND(ISNUMBER(OFFSET('Sanitation Data'!$D$10,0,10*ROW('Sanitation Data'!D46))),'Data Summary'!CM52="Yes"),OFFSET('Sanitation Data'!$D$10,0,10*ROW('Sanitation Data'!D46)),NA())</f>
        <v>#N/A</v>
      </c>
      <c r="Y52" s="491" t="e">
        <f ca="1">+IF(AND(ISNUMBER(OFFSET('Sanitation Data'!$D$11,0,10*ROW('Sanitation Data'!D46))),'Data Summary'!CN52="Yes"),OFFSET('Sanitation Data'!$D$11,0,10*ROW('Sanitation Data'!D46)),NA())</f>
        <v>#N/A</v>
      </c>
      <c r="Z52" s="491" t="e">
        <f ca="1">+IF(AND(ISNUMBER(OFFSET('Sanitation Data'!$D$12,0,10*ROW('Sanitation Data'!D46))),'Data Summary'!CO52="Yes"),OFFSET('Sanitation Data'!$D$12,0,10*ROW('Sanitation Data'!D46)),NA())</f>
        <v>#N/A</v>
      </c>
      <c r="AA52" s="491" t="e">
        <f ca="1">+IF(AND(ISNUMBER(OFFSET('Sanitation Data'!$E$4,0,10*ROW('Sanitation Data'!E46))),'Data Summary'!CP52="Yes"),100-OFFSET('Sanitation Data'!$E$4,0,10*ROW('Sanitation Data'!E46)),NA())</f>
        <v>#N/A</v>
      </c>
      <c r="AB52" s="491" t="e">
        <f ca="1">+IF(AND(ISNUMBER(OFFSET('Sanitation Data'!$E$6,0,10*ROW('Sanitation Data'!E46))),'Data Summary'!CQ52="Yes"),OFFSET('Sanitation Data'!$E$6,0,10*ROW('Sanitation Data'!E46)),NA())</f>
        <v>#N/A</v>
      </c>
      <c r="AC52" s="491" t="e">
        <f ca="1">+IF(AND(ISNUMBER(OFFSET('Sanitation Data'!$E$10,0,10*ROW('Sanitation Data'!E46))),'Data Summary'!CR52="Yes"),OFFSET('Sanitation Data'!$E$10,0,10*ROW('Sanitation Data'!E46)),NA())</f>
        <v>#N/A</v>
      </c>
      <c r="AD52" s="491" t="e">
        <f ca="1">+IF(AND(ISNUMBER(OFFSET('Sanitation Data'!$E$11,0,10*ROW('Sanitation Data'!E46))),'Data Summary'!CS52="Yes"),OFFSET('Sanitation Data'!$E$11,0,10*ROW('Sanitation Data'!E46)),NA())</f>
        <v>#N/A</v>
      </c>
      <c r="AE52" s="491" t="e">
        <f ca="1">+IF(AND(ISNUMBER(OFFSET('Sanitation Data'!$E$12,0,10*ROW('Sanitation Data'!E46))),'Data Summary'!CT52="Yes"),OFFSET('Sanitation Data'!$E$12,0,10*ROW('Sanitation Data'!E46)),NA())</f>
        <v>#N/A</v>
      </c>
      <c r="AF52" s="491" t="e">
        <f ca="1">+IF(AND(ISNUMBER(OFFSET('Sanitation Data'!$F$4,0,10*ROW('Sanitation Data'!F46))),'Data Summary'!CU52="Yes"),100-OFFSET('Sanitation Data'!$F$4,0,10*ROW('Sanitation Data'!F46)),NA())</f>
        <v>#N/A</v>
      </c>
      <c r="AG52" s="491" t="e">
        <f ca="1">+IF(AND(ISNUMBER(OFFSET('Sanitation Data'!$F$6,0,10*ROW('Sanitation Data'!F46))),'Data Summary'!CV52="Yes"),OFFSET('Sanitation Data'!$F$6,0,10*ROW('Sanitation Data'!F46)),NA())</f>
        <v>#N/A</v>
      </c>
      <c r="AH52" s="491" t="e">
        <f ca="1">+IF(AND(ISNUMBER(OFFSET('Sanitation Data'!$F$10,0,10*ROW('Sanitation Data'!F46))),'Data Summary'!CW52="Yes"),OFFSET('Sanitation Data'!$F$10,0,10*ROW('Sanitation Data'!F46)),NA())</f>
        <v>#N/A</v>
      </c>
      <c r="AI52" s="491" t="e">
        <f ca="1">+IF(AND(ISNUMBER(OFFSET('Sanitation Data'!$F$11,0,10*ROW('Sanitation Data'!F46))),'Data Summary'!CX52="Yes"),OFFSET('Sanitation Data'!$F$11,0,10*ROW('Sanitation Data'!F46)),NA())</f>
        <v>#N/A</v>
      </c>
      <c r="AJ52" s="491" t="e">
        <f ca="1">+IF(AND(ISNUMBER(OFFSET('Sanitation Data'!$F$12,0,10*ROW('Sanitation Data'!F46))),'Data Summary'!CY52="Yes"),OFFSET('Sanitation Data'!$F$12,0,10*ROW('Sanitation Data'!F46)),NA())</f>
        <v>#N/A</v>
      </c>
      <c r="AK52" s="491" t="e">
        <f ca="1">+IF(AND(ISNUMBER(OFFSET('Sanitation Data'!$G$4,0,10*ROW('Sanitation Data'!G46))),'Data Summary'!CZ52="Yes"),100-OFFSET('Sanitation Data'!$G$4,0,10*ROW('Sanitation Data'!G46)),NA())</f>
        <v>#N/A</v>
      </c>
      <c r="AL52" s="491" t="e">
        <f ca="1">+IF(AND(ISNUMBER(OFFSET('Sanitation Data'!$G$6,0,10*ROW('Sanitation Data'!G46))),'Data Summary'!DA52="Yes"),OFFSET('Sanitation Data'!$G$6,0,10*ROW('Sanitation Data'!G46)),NA())</f>
        <v>#N/A</v>
      </c>
      <c r="AM52" s="491" t="e">
        <f ca="1">+IF(AND(ISNUMBER(OFFSET('Sanitation Data'!$G$10,0,10*ROW('Sanitation Data'!G46))),'Data Summary'!DB52="Yes"),OFFSET('Sanitation Data'!$G$10,0,10*ROW('Sanitation Data'!G46)),NA())</f>
        <v>#N/A</v>
      </c>
      <c r="AN52" s="491" t="e">
        <f ca="1">+IF(AND(ISNUMBER(OFFSET('Sanitation Data'!$G$11,0,10*ROW('Sanitation Data'!G46))),'Data Summary'!DC52="Yes"),OFFSET('Sanitation Data'!$G$11,0,10*ROW('Sanitation Data'!G46)),NA())</f>
        <v>#N/A</v>
      </c>
      <c r="AO52" s="491" t="e">
        <f ca="1">+IF(AND(ISNUMBER(OFFSET('Sanitation Data'!$G$12,0,10*ROW('Sanitation Data'!G46))),'Data Summary'!DD52="Yes"),OFFSET('Sanitation Data'!$G$12,0,10*ROW('Sanitation Data'!G46)),NA())</f>
        <v>#N/A</v>
      </c>
      <c r="AP52" s="491" t="e">
        <f ca="1">+IF(AND(ISNUMBER(OFFSET('Sanitation Data'!$H$4,0,10*ROW('Sanitation Data'!H46))),'Data Summary'!DE52="Yes"),100-OFFSET('Sanitation Data'!$H$4,0,10*ROW('Sanitation Data'!H46)),NA())</f>
        <v>#N/A</v>
      </c>
      <c r="AQ52" s="491" t="e">
        <f ca="1">+IF(AND(ISNUMBER(OFFSET('Sanitation Data'!$H$6,0,10*ROW('Sanitation Data'!H46))),'Data Summary'!DF52="Yes"),OFFSET('Sanitation Data'!$H$6,0,10*ROW('Sanitation Data'!H46)),NA())</f>
        <v>#N/A</v>
      </c>
      <c r="AR52" s="491" t="e">
        <f ca="1">+IF(AND(ISNUMBER(OFFSET('Sanitation Data'!$H$10,0,10*ROW('Sanitation Data'!H46))),'Data Summary'!DG52="Yes"),OFFSET('Sanitation Data'!$H$10,0,10*ROW('Sanitation Data'!H46)),NA())</f>
        <v>#N/A</v>
      </c>
      <c r="AS52" s="491" t="e">
        <f ca="1">+IF(AND(ISNUMBER(OFFSET('Sanitation Data'!$H$11,0,10*ROW('Sanitation Data'!H46))),'Data Summary'!DH52="Yes"),OFFSET('Sanitation Data'!$H$11,0,10*ROW('Sanitation Data'!H46)),NA())</f>
        <v>#N/A</v>
      </c>
      <c r="AT52" s="491" t="e">
        <f ca="1">+IF(AND(ISNUMBER(OFFSET('Sanitation Data'!$H$12,0,10*ROW('Sanitation Data'!H46))),'Data Summary'!DI52="Yes"),OFFSET('Sanitation Data'!$H$12,0,10*ROW('Sanitation Data'!H46)),NA())</f>
        <v>#N/A</v>
      </c>
      <c r="AU52" s="491" t="e">
        <f ca="1">+IF(AND(ISNUMBER(OFFSET('Sanitation Data'!$I$4,0,10*ROW('Sanitation Data'!I46))),'Data Summary'!DJ52="Yes"),100-OFFSET('Sanitation Data'!$I$4,0,10*ROW('Sanitation Data'!I46)),NA())</f>
        <v>#N/A</v>
      </c>
      <c r="AV52" s="491" t="e">
        <f ca="1">+IF(AND(ISNUMBER(OFFSET('Sanitation Data'!$I$6,0,10*ROW('Sanitation Data'!I46))),'Data Summary'!DK52="Yes"),OFFSET('Sanitation Data'!$I$6,0,10*ROW('Sanitation Data'!I46)),NA())</f>
        <v>#N/A</v>
      </c>
      <c r="AW52" s="491" t="e">
        <f ca="1">+IF(AND(ISNUMBER(OFFSET('Sanitation Data'!$I$10,0,10*ROW('Sanitation Data'!I46))),'Data Summary'!DL52="Yes"),OFFSET('Sanitation Data'!$I$10,0,10*ROW('Sanitation Data'!I46)),NA())</f>
        <v>#N/A</v>
      </c>
      <c r="AX52" s="491" t="e">
        <f ca="1">+IF(AND(ISNUMBER(OFFSET('Sanitation Data'!$I$11,0,10*ROW('Sanitation Data'!I46))),'Data Summary'!DM52="Yes"),OFFSET('Sanitation Data'!$I$11,0,10*ROW('Sanitation Data'!I46)),NA())</f>
        <v>#N/A</v>
      </c>
      <c r="AY52" s="491" t="e">
        <f ca="1">+IF(AND(ISNUMBER(OFFSET('Sanitation Data'!$I$12,0,10*ROW('Sanitation Data'!I46))),'Data Summary'!DN52="Yes"),OFFSET('Sanitation Data'!$I$12,0,10*ROW('Sanitation Data'!I46)),NA())</f>
        <v>#N/A</v>
      </c>
      <c r="AZ52" s="492" t="e">
        <f ca="1">+IF(AND(ISNUMBER(OFFSET('Hygiene Data'!$D$5,0,10*ROW('Hygiene Data'!D46))),'Data Summary'!DO52="Yes"),OFFSET('Hygiene Data'!$D$5,0,10*ROW('Hygiene Data'!D46)),NA())</f>
        <v>#N/A</v>
      </c>
      <c r="BA52" s="492" t="e">
        <f ca="1">+IF(AND(ISNUMBER(OFFSET('Hygiene Data'!$D$7,0,10*ROW('Hygiene Data'!D46))),'Data Summary'!DP52="Yes"),OFFSET('Hygiene Data'!$D$7,0,10*ROW('Hygiene Data'!D46)),NA())</f>
        <v>#N/A</v>
      </c>
      <c r="BB52" s="492" t="e">
        <f ca="1">+IF(AND(ISNUMBER(OFFSET('Hygiene Data'!$D$9,0,10*ROW('Hygiene Data'!D46))),'Data Summary'!DQ52="Yes"),OFFSET('Hygiene Data'!$D$9,0,10*ROW('Hygiene Data'!D46)),NA())</f>
        <v>#N/A</v>
      </c>
      <c r="BC52" s="492" t="e">
        <f ca="1">+IF(AND(ISNUMBER(OFFSET('Hygiene Data'!$E$5,0,10*ROW('Hygiene Data'!E46))),'Data Summary'!DR52="Yes"),OFFSET('Hygiene Data'!$E$5,0,10*ROW('Hygiene Data'!E46)),NA())</f>
        <v>#N/A</v>
      </c>
      <c r="BD52" s="492" t="e">
        <f ca="1">+IF(AND(ISNUMBER(OFFSET('Hygiene Data'!$E$7,0,10*ROW('Hygiene Data'!E46))),'Data Summary'!DS52="Yes"),OFFSET('Hygiene Data'!$E$7,0,10*ROW('Hygiene Data'!E46)),NA())</f>
        <v>#N/A</v>
      </c>
      <c r="BE52" s="492" t="e">
        <f ca="1">+IF(AND(ISNUMBER(OFFSET('Hygiene Data'!$E$9,0,10*ROW('Hygiene Data'!E46))),'Data Summary'!DT52="Yes"),OFFSET('Hygiene Data'!$E$9,0,10*ROW('Hygiene Data'!E46)),NA())</f>
        <v>#N/A</v>
      </c>
      <c r="BF52" s="492" t="e">
        <f ca="1">+IF(AND(ISNUMBER(OFFSET('Hygiene Data'!$F$5,0,10*ROW('Hygiene Data'!F46))),'Data Summary'!DU52="Yes"),OFFSET('Hygiene Data'!$F$5,0,10*ROW('Hygiene Data'!F46)),NA())</f>
        <v>#N/A</v>
      </c>
      <c r="BG52" s="492" t="e">
        <f ca="1">+IF(AND(ISNUMBER(OFFSET('Hygiene Data'!$F$7,0,10*ROW('Hygiene Data'!F46))),'Data Summary'!DV52="Yes"),OFFSET('Hygiene Data'!$F$7,0,10*ROW('Hygiene Data'!F46)),NA())</f>
        <v>#N/A</v>
      </c>
      <c r="BH52" s="492" t="e">
        <f ca="1">+IF(AND(ISNUMBER(OFFSET('Hygiene Data'!$F$9,0,10*ROW('Hygiene Data'!F46))),'Data Summary'!DW52="Yes"),OFFSET('Hygiene Data'!$F$9,0,10*ROW('Hygiene Data'!F46)),NA())</f>
        <v>#N/A</v>
      </c>
      <c r="BI52" s="492" t="e">
        <f ca="1">+IF(AND(ISNUMBER(OFFSET('Hygiene Data'!$G$5,0,10*ROW('Hygiene Data'!G46))),'Data Summary'!DX52="Yes"),OFFSET('Hygiene Data'!$G$5,0,10*ROW('Hygiene Data'!G46)),NA())</f>
        <v>#N/A</v>
      </c>
      <c r="BJ52" s="492" t="e">
        <f ca="1">+IF(AND(ISNUMBER(OFFSET('Hygiene Data'!$G$7,0,10*ROW('Hygiene Data'!G46))),'Data Summary'!DY52="Yes"),OFFSET('Hygiene Data'!$G$7,0,10*ROW('Hygiene Data'!G46)),NA())</f>
        <v>#N/A</v>
      </c>
      <c r="BK52" s="492" t="e">
        <f ca="1">+IF(AND(ISNUMBER(OFFSET('Hygiene Data'!$G$9,0,10*ROW('Hygiene Data'!G46))),'Data Summary'!DZ52="Yes"),OFFSET('Hygiene Data'!$G$9,0,10*ROW('Hygiene Data'!G46)),NA())</f>
        <v>#N/A</v>
      </c>
      <c r="BL52" s="492" t="e">
        <f ca="1">+IF(AND(ISNUMBER(OFFSET('Hygiene Data'!$H$5,0,10*ROW('Hygiene Data'!H46))),'Data Summary'!EA52="Yes"),OFFSET('Hygiene Data'!$H$5,0,10*ROW('Hygiene Data'!H46)),NA())</f>
        <v>#N/A</v>
      </c>
      <c r="BM52" s="492" t="e">
        <f ca="1">+IF(AND(ISNUMBER(OFFSET('Hygiene Data'!$H$7,0,10*ROW('Hygiene Data'!H46))),'Data Summary'!EB52="Yes"),OFFSET('Hygiene Data'!$H$7,0,10*ROW('Hygiene Data'!H46)),NA())</f>
        <v>#N/A</v>
      </c>
      <c r="BN52" s="492" t="e">
        <f ca="1">+IF(AND(ISNUMBER(OFFSET('Hygiene Data'!$H$9,0,10*ROW('Hygiene Data'!H46))),'Data Summary'!EC52="Yes"),OFFSET('Hygiene Data'!$H$9,0,10*ROW('Hygiene Data'!H46)),NA())</f>
        <v>#N/A</v>
      </c>
      <c r="BO52" s="492" t="e">
        <f ca="1">+IF(AND(ISNUMBER(OFFSET('Hygiene Data'!$I$5,0,10*ROW('Hygiene Data'!I46))),'Data Summary'!ED52="Yes"),OFFSET('Hygiene Data'!$I$5,0,10*ROW('Hygiene Data'!I46)),NA())</f>
        <v>#N/A</v>
      </c>
      <c r="BP52" s="492" t="e">
        <f ca="1">+IF(AND(ISNUMBER(OFFSET('Hygiene Data'!$I$7,0,10*ROW('Hygiene Data'!I46))),'Data Summary'!EE52="Yes"),OFFSET('Hygiene Data'!$I$7,0,10*ROW('Hygiene Data'!I46)),NA())</f>
        <v>#N/A</v>
      </c>
      <c r="BQ52" s="492" t="e">
        <f ca="1">+IF(AND(ISNUMBER(OFFSET('Hygiene Data'!$I$9,0,10*ROW('Hygiene Data'!I46))),'Data Summary'!EF52="Yes"),OFFSET('Hygiene Data'!$I$9,0,10*ROW('Hygiene Data'!I46)),NA())</f>
        <v>#N/A</v>
      </c>
    </row>
    <row r="53" spans="1:69" x14ac:dyDescent="0.25">
      <c r="A53" s="488" t="e">
        <f ca="1">+RIGHT('Data Summary'!A53,LEN('Data Summary'!A53)-9)</f>
        <v>#VALUE!</v>
      </c>
      <c r="B53" s="462" t="str">
        <f ca="1">+IF(ISTEXT('Data Summary'!B53),'Data Summary'!B53,"")</f>
        <v/>
      </c>
      <c r="C53" s="489" t="e">
        <f ca="1">+VALUE('Data Summary'!C53)</f>
        <v>#VALUE!</v>
      </c>
      <c r="D53" s="490" t="e">
        <f ca="1">+IF(AND(ISNUMBER(OFFSET('Water Data'!$D$4,0,10*ROW('Water Data'!D47))),'Data Summary'!BS53="Yes"),100-OFFSET('Water Data'!$D$4,0,10*ROW('Water Data'!D47)),NA())</f>
        <v>#N/A</v>
      </c>
      <c r="E53" s="490" t="e">
        <f ca="1">+IF(AND(ISNUMBER(OFFSET('Water Data'!$D$6,0,10*ROW('Water Data'!D47))),'Data Summary'!BT53="Yes"),OFFSET('Water Data'!$D$6,0,10*ROW('Water Data'!D47)),NA())</f>
        <v>#N/A</v>
      </c>
      <c r="F53" s="490" t="e">
        <f ca="1">+IF(AND(ISNUMBER(OFFSET('Water Data'!$D$9,0,10*ROW('Water Data'!D47))),'Data Summary'!BU53="Yes"),OFFSET('Water Data'!$D$9,0,10*ROW('Water Data'!D47)),NA())</f>
        <v>#N/A</v>
      </c>
      <c r="G53" s="490" t="e">
        <f ca="1">+IF(AND(ISNUMBER(OFFSET('Water Data'!$E$4,0,10*ROW('Water Data'!E47))),'Data Summary'!BV53="Yes"),100-OFFSET('Water Data'!$E$4,0,10*ROW('Water Data'!E47)),NA())</f>
        <v>#N/A</v>
      </c>
      <c r="H53" s="490" t="e">
        <f ca="1">+IF(AND(ISNUMBER(OFFSET('Water Data'!$E$6,0,10*ROW('Water Data'!E47))),'Data Summary'!BW53="Yes"),OFFSET('Water Data'!$E$6,0,10*ROW('Water Data'!E47)),NA())</f>
        <v>#N/A</v>
      </c>
      <c r="I53" s="490" t="e">
        <f ca="1">+IF(AND(ISNUMBER(OFFSET('Water Data'!$E$9,0,10*ROW('Water Data'!E47))),'Data Summary'!BX53="Yes"),OFFSET('Water Data'!$E$9,0,10*ROW('Water Data'!E47)),NA())</f>
        <v>#N/A</v>
      </c>
      <c r="J53" s="490" t="e">
        <f ca="1">+IF(AND(ISNUMBER(OFFSET('Water Data'!$F$4,0,10*ROW('Water Data'!F47))),'Data Summary'!BY53="Yes"),100-OFFSET('Water Data'!$F$4,0,10*ROW('Water Data'!F47)),NA())</f>
        <v>#N/A</v>
      </c>
      <c r="K53" s="490" t="e">
        <f ca="1">+IF(AND(ISNUMBER(OFFSET('Water Data'!$F$6,0,10*ROW('Water Data'!F47))),'Data Summary'!BZ53="Yes"),OFFSET('Water Data'!$F$6,0,10*ROW('Water Data'!F47)),NA())</f>
        <v>#N/A</v>
      </c>
      <c r="L53" s="490" t="e">
        <f ca="1">+IF(AND(ISNUMBER(OFFSET('Water Data'!$F$9,0,10*ROW('Water Data'!F47))),'Data Summary'!CA53="Yes"),OFFSET('Water Data'!$F$9,0,10*ROW('Water Data'!F47)),NA())</f>
        <v>#N/A</v>
      </c>
      <c r="M53" s="490" t="e">
        <f ca="1">+IF(AND(ISNUMBER(OFFSET('Water Data'!$G$4,0,10*ROW('Water Data'!G47))),'Data Summary'!CB53="Yes"),100-OFFSET('Water Data'!$G$4,0,10*ROW('Water Data'!G47)),NA())</f>
        <v>#N/A</v>
      </c>
      <c r="N53" s="490" t="e">
        <f ca="1">+IF(AND(ISNUMBER(OFFSET('Water Data'!$G$6,0,10*ROW('Water Data'!G47))),'Data Summary'!CC53="Yes"),OFFSET('Water Data'!$G$6,0,10*ROW('Water Data'!G47)),NA())</f>
        <v>#N/A</v>
      </c>
      <c r="O53" s="490" t="e">
        <f ca="1">+IF(AND(ISNUMBER(OFFSET('Water Data'!$G$9,0,10*ROW('Water Data'!G47))),'Data Summary'!CD53="Yes"),OFFSET('Water Data'!$G$9,0,10*ROW('Water Data'!G47)),NA())</f>
        <v>#N/A</v>
      </c>
      <c r="P53" s="490" t="e">
        <f ca="1">+IF(AND(ISNUMBER(OFFSET('Water Data'!$H$4,0,10*ROW('Water Data'!H47))),'Data Summary'!CE53="Yes"),100-OFFSET('Water Data'!$H$4,0,10*ROW('Water Data'!H47)),NA())</f>
        <v>#N/A</v>
      </c>
      <c r="Q53" s="490" t="e">
        <f ca="1">+IF(AND(ISNUMBER(OFFSET('Water Data'!$H$6,0,10*ROW('Water Data'!H47))),'Data Summary'!CF53="Yes"),OFFSET('Water Data'!$H$6,0,10*ROW('Water Data'!H47)),NA())</f>
        <v>#N/A</v>
      </c>
      <c r="R53" s="490" t="e">
        <f ca="1">+IF(AND(ISNUMBER(OFFSET('Water Data'!$H$9,0,10*ROW('Water Data'!H47))),'Data Summary'!CG53="Yes"),OFFSET('Water Data'!$H$9,0,10*ROW('Water Data'!H47)),NA())</f>
        <v>#N/A</v>
      </c>
      <c r="S53" s="490" t="e">
        <f ca="1">+IF(AND(ISNUMBER(OFFSET('Water Data'!$I$4,0,10*ROW('Water Data'!I47))),'Data Summary'!CH53="Yes"),100-OFFSET('Water Data'!$I$4,0,10*ROW('Water Data'!I47)),NA())</f>
        <v>#N/A</v>
      </c>
      <c r="T53" s="490" t="e">
        <f ca="1">+IF(AND(ISNUMBER(OFFSET('Water Data'!$I$6,0,10*ROW('Water Data'!I47))),'Data Summary'!CI53="Yes"),OFFSET('Water Data'!$I$6,0,10*ROW('Water Data'!I47)),NA())</f>
        <v>#N/A</v>
      </c>
      <c r="U53" s="490" t="e">
        <f ca="1">+IF(AND(ISNUMBER(OFFSET('Water Data'!$I$9,0,10*ROW('Water Data'!I47))),'Data Summary'!CJ53="Yes"),OFFSET('Water Data'!$I$9,0,10*ROW('Water Data'!I47)),NA())</f>
        <v>#N/A</v>
      </c>
      <c r="V53" s="491" t="e">
        <f ca="1">+IF(AND(ISNUMBER(OFFSET('Sanitation Data'!$D$4,0,10*ROW('Sanitation Data'!D47))),'Data Summary'!CK53="Yes"),100-OFFSET('Sanitation Data'!$D$4,0,10*ROW('Sanitation Data'!D47)),NA())</f>
        <v>#N/A</v>
      </c>
      <c r="W53" s="491" t="e">
        <f ca="1">+IF(AND(ISNUMBER(OFFSET('Sanitation Data'!$D$6,0,10*ROW('Sanitation Data'!D47))),'Data Summary'!CL53="Yes"),OFFSET('Sanitation Data'!$D$6,0,10*ROW('Sanitation Data'!D47)),NA())</f>
        <v>#N/A</v>
      </c>
      <c r="X53" s="491" t="e">
        <f ca="1">+IF(AND(ISNUMBER(OFFSET('Sanitation Data'!$D$10,0,10*ROW('Sanitation Data'!D47))),'Data Summary'!CM53="Yes"),OFFSET('Sanitation Data'!$D$10,0,10*ROW('Sanitation Data'!D47)),NA())</f>
        <v>#N/A</v>
      </c>
      <c r="Y53" s="491" t="e">
        <f ca="1">+IF(AND(ISNUMBER(OFFSET('Sanitation Data'!$D$11,0,10*ROW('Sanitation Data'!D47))),'Data Summary'!CN53="Yes"),OFFSET('Sanitation Data'!$D$11,0,10*ROW('Sanitation Data'!D47)),NA())</f>
        <v>#N/A</v>
      </c>
      <c r="Z53" s="491" t="e">
        <f ca="1">+IF(AND(ISNUMBER(OFFSET('Sanitation Data'!$D$12,0,10*ROW('Sanitation Data'!D47))),'Data Summary'!CO53="Yes"),OFFSET('Sanitation Data'!$D$12,0,10*ROW('Sanitation Data'!D47)),NA())</f>
        <v>#N/A</v>
      </c>
      <c r="AA53" s="491" t="e">
        <f ca="1">+IF(AND(ISNUMBER(OFFSET('Sanitation Data'!$E$4,0,10*ROW('Sanitation Data'!E47))),'Data Summary'!CP53="Yes"),100-OFFSET('Sanitation Data'!$E$4,0,10*ROW('Sanitation Data'!E47)),NA())</f>
        <v>#N/A</v>
      </c>
      <c r="AB53" s="491" t="e">
        <f ca="1">+IF(AND(ISNUMBER(OFFSET('Sanitation Data'!$E$6,0,10*ROW('Sanitation Data'!E47))),'Data Summary'!CQ53="Yes"),OFFSET('Sanitation Data'!$E$6,0,10*ROW('Sanitation Data'!E47)),NA())</f>
        <v>#N/A</v>
      </c>
      <c r="AC53" s="491" t="e">
        <f ca="1">+IF(AND(ISNUMBER(OFFSET('Sanitation Data'!$E$10,0,10*ROW('Sanitation Data'!E47))),'Data Summary'!CR53="Yes"),OFFSET('Sanitation Data'!$E$10,0,10*ROW('Sanitation Data'!E47)),NA())</f>
        <v>#N/A</v>
      </c>
      <c r="AD53" s="491" t="e">
        <f ca="1">+IF(AND(ISNUMBER(OFFSET('Sanitation Data'!$E$11,0,10*ROW('Sanitation Data'!E47))),'Data Summary'!CS53="Yes"),OFFSET('Sanitation Data'!$E$11,0,10*ROW('Sanitation Data'!E47)),NA())</f>
        <v>#N/A</v>
      </c>
      <c r="AE53" s="491" t="e">
        <f ca="1">+IF(AND(ISNUMBER(OFFSET('Sanitation Data'!$E$12,0,10*ROW('Sanitation Data'!E47))),'Data Summary'!CT53="Yes"),OFFSET('Sanitation Data'!$E$12,0,10*ROW('Sanitation Data'!E47)),NA())</f>
        <v>#N/A</v>
      </c>
      <c r="AF53" s="491" t="e">
        <f ca="1">+IF(AND(ISNUMBER(OFFSET('Sanitation Data'!$F$4,0,10*ROW('Sanitation Data'!F47))),'Data Summary'!CU53="Yes"),100-OFFSET('Sanitation Data'!$F$4,0,10*ROW('Sanitation Data'!F47)),NA())</f>
        <v>#N/A</v>
      </c>
      <c r="AG53" s="491" t="e">
        <f ca="1">+IF(AND(ISNUMBER(OFFSET('Sanitation Data'!$F$6,0,10*ROW('Sanitation Data'!F47))),'Data Summary'!CV53="Yes"),OFFSET('Sanitation Data'!$F$6,0,10*ROW('Sanitation Data'!F47)),NA())</f>
        <v>#N/A</v>
      </c>
      <c r="AH53" s="491" t="e">
        <f ca="1">+IF(AND(ISNUMBER(OFFSET('Sanitation Data'!$F$10,0,10*ROW('Sanitation Data'!F47))),'Data Summary'!CW53="Yes"),OFFSET('Sanitation Data'!$F$10,0,10*ROW('Sanitation Data'!F47)),NA())</f>
        <v>#N/A</v>
      </c>
      <c r="AI53" s="491" t="e">
        <f ca="1">+IF(AND(ISNUMBER(OFFSET('Sanitation Data'!$F$11,0,10*ROW('Sanitation Data'!F47))),'Data Summary'!CX53="Yes"),OFFSET('Sanitation Data'!$F$11,0,10*ROW('Sanitation Data'!F47)),NA())</f>
        <v>#N/A</v>
      </c>
      <c r="AJ53" s="491" t="e">
        <f ca="1">+IF(AND(ISNUMBER(OFFSET('Sanitation Data'!$F$12,0,10*ROW('Sanitation Data'!F47))),'Data Summary'!CY53="Yes"),OFFSET('Sanitation Data'!$F$12,0,10*ROW('Sanitation Data'!F47)),NA())</f>
        <v>#N/A</v>
      </c>
      <c r="AK53" s="491" t="e">
        <f ca="1">+IF(AND(ISNUMBER(OFFSET('Sanitation Data'!$G$4,0,10*ROW('Sanitation Data'!G47))),'Data Summary'!CZ53="Yes"),100-OFFSET('Sanitation Data'!$G$4,0,10*ROW('Sanitation Data'!G47)),NA())</f>
        <v>#N/A</v>
      </c>
      <c r="AL53" s="491" t="e">
        <f ca="1">+IF(AND(ISNUMBER(OFFSET('Sanitation Data'!$G$6,0,10*ROW('Sanitation Data'!G47))),'Data Summary'!DA53="Yes"),OFFSET('Sanitation Data'!$G$6,0,10*ROW('Sanitation Data'!G47)),NA())</f>
        <v>#N/A</v>
      </c>
      <c r="AM53" s="491" t="e">
        <f ca="1">+IF(AND(ISNUMBER(OFFSET('Sanitation Data'!$G$10,0,10*ROW('Sanitation Data'!G47))),'Data Summary'!DB53="Yes"),OFFSET('Sanitation Data'!$G$10,0,10*ROW('Sanitation Data'!G47)),NA())</f>
        <v>#N/A</v>
      </c>
      <c r="AN53" s="491" t="e">
        <f ca="1">+IF(AND(ISNUMBER(OFFSET('Sanitation Data'!$G$11,0,10*ROW('Sanitation Data'!G47))),'Data Summary'!DC53="Yes"),OFFSET('Sanitation Data'!$G$11,0,10*ROW('Sanitation Data'!G47)),NA())</f>
        <v>#N/A</v>
      </c>
      <c r="AO53" s="491" t="e">
        <f ca="1">+IF(AND(ISNUMBER(OFFSET('Sanitation Data'!$G$12,0,10*ROW('Sanitation Data'!G47))),'Data Summary'!DD53="Yes"),OFFSET('Sanitation Data'!$G$12,0,10*ROW('Sanitation Data'!G47)),NA())</f>
        <v>#N/A</v>
      </c>
      <c r="AP53" s="491" t="e">
        <f ca="1">+IF(AND(ISNUMBER(OFFSET('Sanitation Data'!$H$4,0,10*ROW('Sanitation Data'!H47))),'Data Summary'!DE53="Yes"),100-OFFSET('Sanitation Data'!$H$4,0,10*ROW('Sanitation Data'!H47)),NA())</f>
        <v>#N/A</v>
      </c>
      <c r="AQ53" s="491" t="e">
        <f ca="1">+IF(AND(ISNUMBER(OFFSET('Sanitation Data'!$H$6,0,10*ROW('Sanitation Data'!H47))),'Data Summary'!DF53="Yes"),OFFSET('Sanitation Data'!$H$6,0,10*ROW('Sanitation Data'!H47)),NA())</f>
        <v>#N/A</v>
      </c>
      <c r="AR53" s="491" t="e">
        <f ca="1">+IF(AND(ISNUMBER(OFFSET('Sanitation Data'!$H$10,0,10*ROW('Sanitation Data'!H47))),'Data Summary'!DG53="Yes"),OFFSET('Sanitation Data'!$H$10,0,10*ROW('Sanitation Data'!H47)),NA())</f>
        <v>#N/A</v>
      </c>
      <c r="AS53" s="491" t="e">
        <f ca="1">+IF(AND(ISNUMBER(OFFSET('Sanitation Data'!$H$11,0,10*ROW('Sanitation Data'!H47))),'Data Summary'!DH53="Yes"),OFFSET('Sanitation Data'!$H$11,0,10*ROW('Sanitation Data'!H47)),NA())</f>
        <v>#N/A</v>
      </c>
      <c r="AT53" s="491" t="e">
        <f ca="1">+IF(AND(ISNUMBER(OFFSET('Sanitation Data'!$H$12,0,10*ROW('Sanitation Data'!H47))),'Data Summary'!DI53="Yes"),OFFSET('Sanitation Data'!$H$12,0,10*ROW('Sanitation Data'!H47)),NA())</f>
        <v>#N/A</v>
      </c>
      <c r="AU53" s="491" t="e">
        <f ca="1">+IF(AND(ISNUMBER(OFFSET('Sanitation Data'!$I$4,0,10*ROW('Sanitation Data'!I47))),'Data Summary'!DJ53="Yes"),100-OFFSET('Sanitation Data'!$I$4,0,10*ROW('Sanitation Data'!I47)),NA())</f>
        <v>#N/A</v>
      </c>
      <c r="AV53" s="491" t="e">
        <f ca="1">+IF(AND(ISNUMBER(OFFSET('Sanitation Data'!$I$6,0,10*ROW('Sanitation Data'!I47))),'Data Summary'!DK53="Yes"),OFFSET('Sanitation Data'!$I$6,0,10*ROW('Sanitation Data'!I47)),NA())</f>
        <v>#N/A</v>
      </c>
      <c r="AW53" s="491" t="e">
        <f ca="1">+IF(AND(ISNUMBER(OFFSET('Sanitation Data'!$I$10,0,10*ROW('Sanitation Data'!I47))),'Data Summary'!DL53="Yes"),OFFSET('Sanitation Data'!$I$10,0,10*ROW('Sanitation Data'!I47)),NA())</f>
        <v>#N/A</v>
      </c>
      <c r="AX53" s="491" t="e">
        <f ca="1">+IF(AND(ISNUMBER(OFFSET('Sanitation Data'!$I$11,0,10*ROW('Sanitation Data'!I47))),'Data Summary'!DM53="Yes"),OFFSET('Sanitation Data'!$I$11,0,10*ROW('Sanitation Data'!I47)),NA())</f>
        <v>#N/A</v>
      </c>
      <c r="AY53" s="491" t="e">
        <f ca="1">+IF(AND(ISNUMBER(OFFSET('Sanitation Data'!$I$12,0,10*ROW('Sanitation Data'!I47))),'Data Summary'!DN53="Yes"),OFFSET('Sanitation Data'!$I$12,0,10*ROW('Sanitation Data'!I47)),NA())</f>
        <v>#N/A</v>
      </c>
      <c r="AZ53" s="492" t="e">
        <f ca="1">+IF(AND(ISNUMBER(OFFSET('Hygiene Data'!$D$5,0,10*ROW('Hygiene Data'!D47))),'Data Summary'!DO53="Yes"),OFFSET('Hygiene Data'!$D$5,0,10*ROW('Hygiene Data'!D47)),NA())</f>
        <v>#N/A</v>
      </c>
      <c r="BA53" s="492" t="e">
        <f ca="1">+IF(AND(ISNUMBER(OFFSET('Hygiene Data'!$D$7,0,10*ROW('Hygiene Data'!D47))),'Data Summary'!DP53="Yes"),OFFSET('Hygiene Data'!$D$7,0,10*ROW('Hygiene Data'!D47)),NA())</f>
        <v>#N/A</v>
      </c>
      <c r="BB53" s="492" t="e">
        <f ca="1">+IF(AND(ISNUMBER(OFFSET('Hygiene Data'!$D$9,0,10*ROW('Hygiene Data'!D47))),'Data Summary'!DQ53="Yes"),OFFSET('Hygiene Data'!$D$9,0,10*ROW('Hygiene Data'!D47)),NA())</f>
        <v>#N/A</v>
      </c>
      <c r="BC53" s="492" t="e">
        <f ca="1">+IF(AND(ISNUMBER(OFFSET('Hygiene Data'!$E$5,0,10*ROW('Hygiene Data'!E47))),'Data Summary'!DR53="Yes"),OFFSET('Hygiene Data'!$E$5,0,10*ROW('Hygiene Data'!E47)),NA())</f>
        <v>#N/A</v>
      </c>
      <c r="BD53" s="492" t="e">
        <f ca="1">+IF(AND(ISNUMBER(OFFSET('Hygiene Data'!$E$7,0,10*ROW('Hygiene Data'!E47))),'Data Summary'!DS53="Yes"),OFFSET('Hygiene Data'!$E$7,0,10*ROW('Hygiene Data'!E47)),NA())</f>
        <v>#N/A</v>
      </c>
      <c r="BE53" s="492" t="e">
        <f ca="1">+IF(AND(ISNUMBER(OFFSET('Hygiene Data'!$E$9,0,10*ROW('Hygiene Data'!E47))),'Data Summary'!DT53="Yes"),OFFSET('Hygiene Data'!$E$9,0,10*ROW('Hygiene Data'!E47)),NA())</f>
        <v>#N/A</v>
      </c>
      <c r="BF53" s="492" t="e">
        <f ca="1">+IF(AND(ISNUMBER(OFFSET('Hygiene Data'!$F$5,0,10*ROW('Hygiene Data'!F47))),'Data Summary'!DU53="Yes"),OFFSET('Hygiene Data'!$F$5,0,10*ROW('Hygiene Data'!F47)),NA())</f>
        <v>#N/A</v>
      </c>
      <c r="BG53" s="492" t="e">
        <f ca="1">+IF(AND(ISNUMBER(OFFSET('Hygiene Data'!$F$7,0,10*ROW('Hygiene Data'!F47))),'Data Summary'!DV53="Yes"),OFFSET('Hygiene Data'!$F$7,0,10*ROW('Hygiene Data'!F47)),NA())</f>
        <v>#N/A</v>
      </c>
      <c r="BH53" s="492" t="e">
        <f ca="1">+IF(AND(ISNUMBER(OFFSET('Hygiene Data'!$F$9,0,10*ROW('Hygiene Data'!F47))),'Data Summary'!DW53="Yes"),OFFSET('Hygiene Data'!$F$9,0,10*ROW('Hygiene Data'!F47)),NA())</f>
        <v>#N/A</v>
      </c>
      <c r="BI53" s="492" t="e">
        <f ca="1">+IF(AND(ISNUMBER(OFFSET('Hygiene Data'!$G$5,0,10*ROW('Hygiene Data'!G47))),'Data Summary'!DX53="Yes"),OFFSET('Hygiene Data'!$G$5,0,10*ROW('Hygiene Data'!G47)),NA())</f>
        <v>#N/A</v>
      </c>
      <c r="BJ53" s="492" t="e">
        <f ca="1">+IF(AND(ISNUMBER(OFFSET('Hygiene Data'!$G$7,0,10*ROW('Hygiene Data'!G47))),'Data Summary'!DY53="Yes"),OFFSET('Hygiene Data'!$G$7,0,10*ROW('Hygiene Data'!G47)),NA())</f>
        <v>#N/A</v>
      </c>
      <c r="BK53" s="492" t="e">
        <f ca="1">+IF(AND(ISNUMBER(OFFSET('Hygiene Data'!$G$9,0,10*ROW('Hygiene Data'!G47))),'Data Summary'!DZ53="Yes"),OFFSET('Hygiene Data'!$G$9,0,10*ROW('Hygiene Data'!G47)),NA())</f>
        <v>#N/A</v>
      </c>
      <c r="BL53" s="492" t="e">
        <f ca="1">+IF(AND(ISNUMBER(OFFSET('Hygiene Data'!$H$5,0,10*ROW('Hygiene Data'!H47))),'Data Summary'!EA53="Yes"),OFFSET('Hygiene Data'!$H$5,0,10*ROW('Hygiene Data'!H47)),NA())</f>
        <v>#N/A</v>
      </c>
      <c r="BM53" s="492" t="e">
        <f ca="1">+IF(AND(ISNUMBER(OFFSET('Hygiene Data'!$H$7,0,10*ROW('Hygiene Data'!H47))),'Data Summary'!EB53="Yes"),OFFSET('Hygiene Data'!$H$7,0,10*ROW('Hygiene Data'!H47)),NA())</f>
        <v>#N/A</v>
      </c>
      <c r="BN53" s="492" t="e">
        <f ca="1">+IF(AND(ISNUMBER(OFFSET('Hygiene Data'!$H$9,0,10*ROW('Hygiene Data'!H47))),'Data Summary'!EC53="Yes"),OFFSET('Hygiene Data'!$H$9,0,10*ROW('Hygiene Data'!H47)),NA())</f>
        <v>#N/A</v>
      </c>
      <c r="BO53" s="492" t="e">
        <f ca="1">+IF(AND(ISNUMBER(OFFSET('Hygiene Data'!$I$5,0,10*ROW('Hygiene Data'!I47))),'Data Summary'!ED53="Yes"),OFFSET('Hygiene Data'!$I$5,0,10*ROW('Hygiene Data'!I47)),NA())</f>
        <v>#N/A</v>
      </c>
      <c r="BP53" s="492" t="e">
        <f ca="1">+IF(AND(ISNUMBER(OFFSET('Hygiene Data'!$I$7,0,10*ROW('Hygiene Data'!I47))),'Data Summary'!EE53="Yes"),OFFSET('Hygiene Data'!$I$7,0,10*ROW('Hygiene Data'!I47)),NA())</f>
        <v>#N/A</v>
      </c>
      <c r="BQ53" s="492" t="e">
        <f ca="1">+IF(AND(ISNUMBER(OFFSET('Hygiene Data'!$I$9,0,10*ROW('Hygiene Data'!I47))),'Data Summary'!EF53="Yes"),OFFSET('Hygiene Data'!$I$9,0,10*ROW('Hygiene Data'!I47)),NA())</f>
        <v>#N/A</v>
      </c>
    </row>
    <row r="54" spans="1:69" x14ac:dyDescent="0.25">
      <c r="A54" s="488" t="e">
        <f ca="1">+RIGHT('Data Summary'!A54,LEN('Data Summary'!A54)-9)</f>
        <v>#VALUE!</v>
      </c>
      <c r="B54" s="462" t="str">
        <f ca="1">+IF(ISTEXT('Data Summary'!B54),'Data Summary'!B54,"")</f>
        <v/>
      </c>
      <c r="C54" s="489" t="e">
        <f ca="1">+VALUE('Data Summary'!C54)</f>
        <v>#VALUE!</v>
      </c>
      <c r="D54" s="490" t="e">
        <f ca="1">+IF(AND(ISNUMBER(OFFSET('Water Data'!$D$4,0,10*ROW('Water Data'!D48))),'Data Summary'!BS54="Yes"),100-OFFSET('Water Data'!$D$4,0,10*ROW('Water Data'!D48)),NA())</f>
        <v>#N/A</v>
      </c>
      <c r="E54" s="490" t="e">
        <f ca="1">+IF(AND(ISNUMBER(OFFSET('Water Data'!$D$6,0,10*ROW('Water Data'!D48))),'Data Summary'!BT54="Yes"),OFFSET('Water Data'!$D$6,0,10*ROW('Water Data'!D48)),NA())</f>
        <v>#N/A</v>
      </c>
      <c r="F54" s="490" t="e">
        <f ca="1">+IF(AND(ISNUMBER(OFFSET('Water Data'!$D$9,0,10*ROW('Water Data'!D48))),'Data Summary'!BU54="Yes"),OFFSET('Water Data'!$D$9,0,10*ROW('Water Data'!D48)),NA())</f>
        <v>#N/A</v>
      </c>
      <c r="G54" s="490" t="e">
        <f ca="1">+IF(AND(ISNUMBER(OFFSET('Water Data'!$E$4,0,10*ROW('Water Data'!E48))),'Data Summary'!BV54="Yes"),100-OFFSET('Water Data'!$E$4,0,10*ROW('Water Data'!E48)),NA())</f>
        <v>#N/A</v>
      </c>
      <c r="H54" s="490" t="e">
        <f ca="1">+IF(AND(ISNUMBER(OFFSET('Water Data'!$E$6,0,10*ROW('Water Data'!E48))),'Data Summary'!BW54="Yes"),OFFSET('Water Data'!$E$6,0,10*ROW('Water Data'!E48)),NA())</f>
        <v>#N/A</v>
      </c>
      <c r="I54" s="490" t="e">
        <f ca="1">+IF(AND(ISNUMBER(OFFSET('Water Data'!$E$9,0,10*ROW('Water Data'!E48))),'Data Summary'!BX54="Yes"),OFFSET('Water Data'!$E$9,0,10*ROW('Water Data'!E48)),NA())</f>
        <v>#N/A</v>
      </c>
      <c r="J54" s="490" t="e">
        <f ca="1">+IF(AND(ISNUMBER(OFFSET('Water Data'!$F$4,0,10*ROW('Water Data'!F48))),'Data Summary'!BY54="Yes"),100-OFFSET('Water Data'!$F$4,0,10*ROW('Water Data'!F48)),NA())</f>
        <v>#N/A</v>
      </c>
      <c r="K54" s="490" t="e">
        <f ca="1">+IF(AND(ISNUMBER(OFFSET('Water Data'!$F$6,0,10*ROW('Water Data'!F48))),'Data Summary'!BZ54="Yes"),OFFSET('Water Data'!$F$6,0,10*ROW('Water Data'!F48)),NA())</f>
        <v>#N/A</v>
      </c>
      <c r="L54" s="490" t="e">
        <f ca="1">+IF(AND(ISNUMBER(OFFSET('Water Data'!$F$9,0,10*ROW('Water Data'!F48))),'Data Summary'!CA54="Yes"),OFFSET('Water Data'!$F$9,0,10*ROW('Water Data'!F48)),NA())</f>
        <v>#N/A</v>
      </c>
      <c r="M54" s="490" t="e">
        <f ca="1">+IF(AND(ISNUMBER(OFFSET('Water Data'!$G$4,0,10*ROW('Water Data'!G48))),'Data Summary'!CB54="Yes"),100-OFFSET('Water Data'!$G$4,0,10*ROW('Water Data'!G48)),NA())</f>
        <v>#N/A</v>
      </c>
      <c r="N54" s="490" t="e">
        <f ca="1">+IF(AND(ISNUMBER(OFFSET('Water Data'!$G$6,0,10*ROW('Water Data'!G48))),'Data Summary'!CC54="Yes"),OFFSET('Water Data'!$G$6,0,10*ROW('Water Data'!G48)),NA())</f>
        <v>#N/A</v>
      </c>
      <c r="O54" s="490" t="e">
        <f ca="1">+IF(AND(ISNUMBER(OFFSET('Water Data'!$G$9,0,10*ROW('Water Data'!G48))),'Data Summary'!CD54="Yes"),OFFSET('Water Data'!$G$9,0,10*ROW('Water Data'!G48)),NA())</f>
        <v>#N/A</v>
      </c>
      <c r="P54" s="490" t="e">
        <f ca="1">+IF(AND(ISNUMBER(OFFSET('Water Data'!$H$4,0,10*ROW('Water Data'!H48))),'Data Summary'!CE54="Yes"),100-OFFSET('Water Data'!$H$4,0,10*ROW('Water Data'!H48)),NA())</f>
        <v>#N/A</v>
      </c>
      <c r="Q54" s="490" t="e">
        <f ca="1">+IF(AND(ISNUMBER(OFFSET('Water Data'!$H$6,0,10*ROW('Water Data'!H48))),'Data Summary'!CF54="Yes"),OFFSET('Water Data'!$H$6,0,10*ROW('Water Data'!H48)),NA())</f>
        <v>#N/A</v>
      </c>
      <c r="R54" s="490" t="e">
        <f ca="1">+IF(AND(ISNUMBER(OFFSET('Water Data'!$H$9,0,10*ROW('Water Data'!H48))),'Data Summary'!CG54="Yes"),OFFSET('Water Data'!$H$9,0,10*ROW('Water Data'!H48)),NA())</f>
        <v>#N/A</v>
      </c>
      <c r="S54" s="490" t="e">
        <f ca="1">+IF(AND(ISNUMBER(OFFSET('Water Data'!$I$4,0,10*ROW('Water Data'!I48))),'Data Summary'!CH54="Yes"),100-OFFSET('Water Data'!$I$4,0,10*ROW('Water Data'!I48)),NA())</f>
        <v>#N/A</v>
      </c>
      <c r="T54" s="490" t="e">
        <f ca="1">+IF(AND(ISNUMBER(OFFSET('Water Data'!$I$6,0,10*ROW('Water Data'!I48))),'Data Summary'!CI54="Yes"),OFFSET('Water Data'!$I$6,0,10*ROW('Water Data'!I48)),NA())</f>
        <v>#N/A</v>
      </c>
      <c r="U54" s="490" t="e">
        <f ca="1">+IF(AND(ISNUMBER(OFFSET('Water Data'!$I$9,0,10*ROW('Water Data'!I48))),'Data Summary'!CJ54="Yes"),OFFSET('Water Data'!$I$9,0,10*ROW('Water Data'!I48)),NA())</f>
        <v>#N/A</v>
      </c>
      <c r="V54" s="491" t="e">
        <f ca="1">+IF(AND(ISNUMBER(OFFSET('Sanitation Data'!$D$4,0,10*ROW('Sanitation Data'!D48))),'Data Summary'!CK54="Yes"),100-OFFSET('Sanitation Data'!$D$4,0,10*ROW('Sanitation Data'!D48)),NA())</f>
        <v>#N/A</v>
      </c>
      <c r="W54" s="491" t="e">
        <f ca="1">+IF(AND(ISNUMBER(OFFSET('Sanitation Data'!$D$6,0,10*ROW('Sanitation Data'!D48))),'Data Summary'!CL54="Yes"),OFFSET('Sanitation Data'!$D$6,0,10*ROW('Sanitation Data'!D48)),NA())</f>
        <v>#N/A</v>
      </c>
      <c r="X54" s="491" t="e">
        <f ca="1">+IF(AND(ISNUMBER(OFFSET('Sanitation Data'!$D$10,0,10*ROW('Sanitation Data'!D48))),'Data Summary'!CM54="Yes"),OFFSET('Sanitation Data'!$D$10,0,10*ROW('Sanitation Data'!D48)),NA())</f>
        <v>#N/A</v>
      </c>
      <c r="Y54" s="491" t="e">
        <f ca="1">+IF(AND(ISNUMBER(OFFSET('Sanitation Data'!$D$11,0,10*ROW('Sanitation Data'!D48))),'Data Summary'!CN54="Yes"),OFFSET('Sanitation Data'!$D$11,0,10*ROW('Sanitation Data'!D48)),NA())</f>
        <v>#N/A</v>
      </c>
      <c r="Z54" s="491" t="e">
        <f ca="1">+IF(AND(ISNUMBER(OFFSET('Sanitation Data'!$D$12,0,10*ROW('Sanitation Data'!D48))),'Data Summary'!CO54="Yes"),OFFSET('Sanitation Data'!$D$12,0,10*ROW('Sanitation Data'!D48)),NA())</f>
        <v>#N/A</v>
      </c>
      <c r="AA54" s="491" t="e">
        <f ca="1">+IF(AND(ISNUMBER(OFFSET('Sanitation Data'!$E$4,0,10*ROW('Sanitation Data'!E48))),'Data Summary'!CP54="Yes"),100-OFFSET('Sanitation Data'!$E$4,0,10*ROW('Sanitation Data'!E48)),NA())</f>
        <v>#N/A</v>
      </c>
      <c r="AB54" s="491" t="e">
        <f ca="1">+IF(AND(ISNUMBER(OFFSET('Sanitation Data'!$E$6,0,10*ROW('Sanitation Data'!E48))),'Data Summary'!CQ54="Yes"),OFFSET('Sanitation Data'!$E$6,0,10*ROW('Sanitation Data'!E48)),NA())</f>
        <v>#N/A</v>
      </c>
      <c r="AC54" s="491" t="e">
        <f ca="1">+IF(AND(ISNUMBER(OFFSET('Sanitation Data'!$E$10,0,10*ROW('Sanitation Data'!E48))),'Data Summary'!CR54="Yes"),OFFSET('Sanitation Data'!$E$10,0,10*ROW('Sanitation Data'!E48)),NA())</f>
        <v>#N/A</v>
      </c>
      <c r="AD54" s="491" t="e">
        <f ca="1">+IF(AND(ISNUMBER(OFFSET('Sanitation Data'!$E$11,0,10*ROW('Sanitation Data'!E48))),'Data Summary'!CS54="Yes"),OFFSET('Sanitation Data'!$E$11,0,10*ROW('Sanitation Data'!E48)),NA())</f>
        <v>#N/A</v>
      </c>
      <c r="AE54" s="491" t="e">
        <f ca="1">+IF(AND(ISNUMBER(OFFSET('Sanitation Data'!$E$12,0,10*ROW('Sanitation Data'!E48))),'Data Summary'!CT54="Yes"),OFFSET('Sanitation Data'!$E$12,0,10*ROW('Sanitation Data'!E48)),NA())</f>
        <v>#N/A</v>
      </c>
      <c r="AF54" s="491" t="e">
        <f ca="1">+IF(AND(ISNUMBER(OFFSET('Sanitation Data'!$F$4,0,10*ROW('Sanitation Data'!F48))),'Data Summary'!CU54="Yes"),100-OFFSET('Sanitation Data'!$F$4,0,10*ROW('Sanitation Data'!F48)),NA())</f>
        <v>#N/A</v>
      </c>
      <c r="AG54" s="491" t="e">
        <f ca="1">+IF(AND(ISNUMBER(OFFSET('Sanitation Data'!$F$6,0,10*ROW('Sanitation Data'!F48))),'Data Summary'!CV54="Yes"),OFFSET('Sanitation Data'!$F$6,0,10*ROW('Sanitation Data'!F48)),NA())</f>
        <v>#N/A</v>
      </c>
      <c r="AH54" s="491" t="e">
        <f ca="1">+IF(AND(ISNUMBER(OFFSET('Sanitation Data'!$F$10,0,10*ROW('Sanitation Data'!F48))),'Data Summary'!CW54="Yes"),OFFSET('Sanitation Data'!$F$10,0,10*ROW('Sanitation Data'!F48)),NA())</f>
        <v>#N/A</v>
      </c>
      <c r="AI54" s="491" t="e">
        <f ca="1">+IF(AND(ISNUMBER(OFFSET('Sanitation Data'!$F$11,0,10*ROW('Sanitation Data'!F48))),'Data Summary'!CX54="Yes"),OFFSET('Sanitation Data'!$F$11,0,10*ROW('Sanitation Data'!F48)),NA())</f>
        <v>#N/A</v>
      </c>
      <c r="AJ54" s="491" t="e">
        <f ca="1">+IF(AND(ISNUMBER(OFFSET('Sanitation Data'!$F$12,0,10*ROW('Sanitation Data'!F48))),'Data Summary'!CY54="Yes"),OFFSET('Sanitation Data'!$F$12,0,10*ROW('Sanitation Data'!F48)),NA())</f>
        <v>#N/A</v>
      </c>
      <c r="AK54" s="491" t="e">
        <f ca="1">+IF(AND(ISNUMBER(OFFSET('Sanitation Data'!$G$4,0,10*ROW('Sanitation Data'!G48))),'Data Summary'!CZ54="Yes"),100-OFFSET('Sanitation Data'!$G$4,0,10*ROW('Sanitation Data'!G48)),NA())</f>
        <v>#N/A</v>
      </c>
      <c r="AL54" s="491" t="e">
        <f ca="1">+IF(AND(ISNUMBER(OFFSET('Sanitation Data'!$G$6,0,10*ROW('Sanitation Data'!G48))),'Data Summary'!DA54="Yes"),OFFSET('Sanitation Data'!$G$6,0,10*ROW('Sanitation Data'!G48)),NA())</f>
        <v>#N/A</v>
      </c>
      <c r="AM54" s="491" t="e">
        <f ca="1">+IF(AND(ISNUMBER(OFFSET('Sanitation Data'!$G$10,0,10*ROW('Sanitation Data'!G48))),'Data Summary'!DB54="Yes"),OFFSET('Sanitation Data'!$G$10,0,10*ROW('Sanitation Data'!G48)),NA())</f>
        <v>#N/A</v>
      </c>
      <c r="AN54" s="491" t="e">
        <f ca="1">+IF(AND(ISNUMBER(OFFSET('Sanitation Data'!$G$11,0,10*ROW('Sanitation Data'!G48))),'Data Summary'!DC54="Yes"),OFFSET('Sanitation Data'!$G$11,0,10*ROW('Sanitation Data'!G48)),NA())</f>
        <v>#N/A</v>
      </c>
      <c r="AO54" s="491" t="e">
        <f ca="1">+IF(AND(ISNUMBER(OFFSET('Sanitation Data'!$G$12,0,10*ROW('Sanitation Data'!G48))),'Data Summary'!DD54="Yes"),OFFSET('Sanitation Data'!$G$12,0,10*ROW('Sanitation Data'!G48)),NA())</f>
        <v>#N/A</v>
      </c>
      <c r="AP54" s="491" t="e">
        <f ca="1">+IF(AND(ISNUMBER(OFFSET('Sanitation Data'!$H$4,0,10*ROW('Sanitation Data'!H48))),'Data Summary'!DE54="Yes"),100-OFFSET('Sanitation Data'!$H$4,0,10*ROW('Sanitation Data'!H48)),NA())</f>
        <v>#N/A</v>
      </c>
      <c r="AQ54" s="491" t="e">
        <f ca="1">+IF(AND(ISNUMBER(OFFSET('Sanitation Data'!$H$6,0,10*ROW('Sanitation Data'!H48))),'Data Summary'!DF54="Yes"),OFFSET('Sanitation Data'!$H$6,0,10*ROW('Sanitation Data'!H48)),NA())</f>
        <v>#N/A</v>
      </c>
      <c r="AR54" s="491" t="e">
        <f ca="1">+IF(AND(ISNUMBER(OFFSET('Sanitation Data'!$H$10,0,10*ROW('Sanitation Data'!H48))),'Data Summary'!DG54="Yes"),OFFSET('Sanitation Data'!$H$10,0,10*ROW('Sanitation Data'!H48)),NA())</f>
        <v>#N/A</v>
      </c>
      <c r="AS54" s="491" t="e">
        <f ca="1">+IF(AND(ISNUMBER(OFFSET('Sanitation Data'!$H$11,0,10*ROW('Sanitation Data'!H48))),'Data Summary'!DH54="Yes"),OFFSET('Sanitation Data'!$H$11,0,10*ROW('Sanitation Data'!H48)),NA())</f>
        <v>#N/A</v>
      </c>
      <c r="AT54" s="491" t="e">
        <f ca="1">+IF(AND(ISNUMBER(OFFSET('Sanitation Data'!$H$12,0,10*ROW('Sanitation Data'!H48))),'Data Summary'!DI54="Yes"),OFFSET('Sanitation Data'!$H$12,0,10*ROW('Sanitation Data'!H48)),NA())</f>
        <v>#N/A</v>
      </c>
      <c r="AU54" s="491" t="e">
        <f ca="1">+IF(AND(ISNUMBER(OFFSET('Sanitation Data'!$I$4,0,10*ROW('Sanitation Data'!I48))),'Data Summary'!DJ54="Yes"),100-OFFSET('Sanitation Data'!$I$4,0,10*ROW('Sanitation Data'!I48)),NA())</f>
        <v>#N/A</v>
      </c>
      <c r="AV54" s="491" t="e">
        <f ca="1">+IF(AND(ISNUMBER(OFFSET('Sanitation Data'!$I$6,0,10*ROW('Sanitation Data'!I48))),'Data Summary'!DK54="Yes"),OFFSET('Sanitation Data'!$I$6,0,10*ROW('Sanitation Data'!I48)),NA())</f>
        <v>#N/A</v>
      </c>
      <c r="AW54" s="491" t="e">
        <f ca="1">+IF(AND(ISNUMBER(OFFSET('Sanitation Data'!$I$10,0,10*ROW('Sanitation Data'!I48))),'Data Summary'!DL54="Yes"),OFFSET('Sanitation Data'!$I$10,0,10*ROW('Sanitation Data'!I48)),NA())</f>
        <v>#N/A</v>
      </c>
      <c r="AX54" s="491" t="e">
        <f ca="1">+IF(AND(ISNUMBER(OFFSET('Sanitation Data'!$I$11,0,10*ROW('Sanitation Data'!I48))),'Data Summary'!DM54="Yes"),OFFSET('Sanitation Data'!$I$11,0,10*ROW('Sanitation Data'!I48)),NA())</f>
        <v>#N/A</v>
      </c>
      <c r="AY54" s="491" t="e">
        <f ca="1">+IF(AND(ISNUMBER(OFFSET('Sanitation Data'!$I$12,0,10*ROW('Sanitation Data'!I48))),'Data Summary'!DN54="Yes"),OFFSET('Sanitation Data'!$I$12,0,10*ROW('Sanitation Data'!I48)),NA())</f>
        <v>#N/A</v>
      </c>
      <c r="AZ54" s="492" t="e">
        <f ca="1">+IF(AND(ISNUMBER(OFFSET('Hygiene Data'!$D$5,0,10*ROW('Hygiene Data'!D48))),'Data Summary'!DO54="Yes"),OFFSET('Hygiene Data'!$D$5,0,10*ROW('Hygiene Data'!D48)),NA())</f>
        <v>#N/A</v>
      </c>
      <c r="BA54" s="492" t="e">
        <f ca="1">+IF(AND(ISNUMBER(OFFSET('Hygiene Data'!$D$7,0,10*ROW('Hygiene Data'!D48))),'Data Summary'!DP54="Yes"),OFFSET('Hygiene Data'!$D$7,0,10*ROW('Hygiene Data'!D48)),NA())</f>
        <v>#N/A</v>
      </c>
      <c r="BB54" s="492" t="e">
        <f ca="1">+IF(AND(ISNUMBER(OFFSET('Hygiene Data'!$D$9,0,10*ROW('Hygiene Data'!D48))),'Data Summary'!DQ54="Yes"),OFFSET('Hygiene Data'!$D$9,0,10*ROW('Hygiene Data'!D48)),NA())</f>
        <v>#N/A</v>
      </c>
      <c r="BC54" s="492" t="e">
        <f ca="1">+IF(AND(ISNUMBER(OFFSET('Hygiene Data'!$E$5,0,10*ROW('Hygiene Data'!E48))),'Data Summary'!DR54="Yes"),OFFSET('Hygiene Data'!$E$5,0,10*ROW('Hygiene Data'!E48)),NA())</f>
        <v>#N/A</v>
      </c>
      <c r="BD54" s="492" t="e">
        <f ca="1">+IF(AND(ISNUMBER(OFFSET('Hygiene Data'!$E$7,0,10*ROW('Hygiene Data'!E48))),'Data Summary'!DS54="Yes"),OFFSET('Hygiene Data'!$E$7,0,10*ROW('Hygiene Data'!E48)),NA())</f>
        <v>#N/A</v>
      </c>
      <c r="BE54" s="492" t="e">
        <f ca="1">+IF(AND(ISNUMBER(OFFSET('Hygiene Data'!$E$9,0,10*ROW('Hygiene Data'!E48))),'Data Summary'!DT54="Yes"),OFFSET('Hygiene Data'!$E$9,0,10*ROW('Hygiene Data'!E48)),NA())</f>
        <v>#N/A</v>
      </c>
      <c r="BF54" s="492" t="e">
        <f ca="1">+IF(AND(ISNUMBER(OFFSET('Hygiene Data'!$F$5,0,10*ROW('Hygiene Data'!F48))),'Data Summary'!DU54="Yes"),OFFSET('Hygiene Data'!$F$5,0,10*ROW('Hygiene Data'!F48)),NA())</f>
        <v>#N/A</v>
      </c>
      <c r="BG54" s="492" t="e">
        <f ca="1">+IF(AND(ISNUMBER(OFFSET('Hygiene Data'!$F$7,0,10*ROW('Hygiene Data'!F48))),'Data Summary'!DV54="Yes"),OFFSET('Hygiene Data'!$F$7,0,10*ROW('Hygiene Data'!F48)),NA())</f>
        <v>#N/A</v>
      </c>
      <c r="BH54" s="492" t="e">
        <f ca="1">+IF(AND(ISNUMBER(OFFSET('Hygiene Data'!$F$9,0,10*ROW('Hygiene Data'!F48))),'Data Summary'!DW54="Yes"),OFFSET('Hygiene Data'!$F$9,0,10*ROW('Hygiene Data'!F48)),NA())</f>
        <v>#N/A</v>
      </c>
      <c r="BI54" s="492" t="e">
        <f ca="1">+IF(AND(ISNUMBER(OFFSET('Hygiene Data'!$G$5,0,10*ROW('Hygiene Data'!G48))),'Data Summary'!DX54="Yes"),OFFSET('Hygiene Data'!$G$5,0,10*ROW('Hygiene Data'!G48)),NA())</f>
        <v>#N/A</v>
      </c>
      <c r="BJ54" s="492" t="e">
        <f ca="1">+IF(AND(ISNUMBER(OFFSET('Hygiene Data'!$G$7,0,10*ROW('Hygiene Data'!G48))),'Data Summary'!DY54="Yes"),OFFSET('Hygiene Data'!$G$7,0,10*ROW('Hygiene Data'!G48)),NA())</f>
        <v>#N/A</v>
      </c>
      <c r="BK54" s="492" t="e">
        <f ca="1">+IF(AND(ISNUMBER(OFFSET('Hygiene Data'!$G$9,0,10*ROW('Hygiene Data'!G48))),'Data Summary'!DZ54="Yes"),OFFSET('Hygiene Data'!$G$9,0,10*ROW('Hygiene Data'!G48)),NA())</f>
        <v>#N/A</v>
      </c>
      <c r="BL54" s="492" t="e">
        <f ca="1">+IF(AND(ISNUMBER(OFFSET('Hygiene Data'!$H$5,0,10*ROW('Hygiene Data'!H48))),'Data Summary'!EA54="Yes"),OFFSET('Hygiene Data'!$H$5,0,10*ROW('Hygiene Data'!H48)),NA())</f>
        <v>#N/A</v>
      </c>
      <c r="BM54" s="492" t="e">
        <f ca="1">+IF(AND(ISNUMBER(OFFSET('Hygiene Data'!$H$7,0,10*ROW('Hygiene Data'!H48))),'Data Summary'!EB54="Yes"),OFFSET('Hygiene Data'!$H$7,0,10*ROW('Hygiene Data'!H48)),NA())</f>
        <v>#N/A</v>
      </c>
      <c r="BN54" s="492" t="e">
        <f ca="1">+IF(AND(ISNUMBER(OFFSET('Hygiene Data'!$H$9,0,10*ROW('Hygiene Data'!H48))),'Data Summary'!EC54="Yes"),OFFSET('Hygiene Data'!$H$9,0,10*ROW('Hygiene Data'!H48)),NA())</f>
        <v>#N/A</v>
      </c>
      <c r="BO54" s="492" t="e">
        <f ca="1">+IF(AND(ISNUMBER(OFFSET('Hygiene Data'!$I$5,0,10*ROW('Hygiene Data'!I48))),'Data Summary'!ED54="Yes"),OFFSET('Hygiene Data'!$I$5,0,10*ROW('Hygiene Data'!I48)),NA())</f>
        <v>#N/A</v>
      </c>
      <c r="BP54" s="492" t="e">
        <f ca="1">+IF(AND(ISNUMBER(OFFSET('Hygiene Data'!$I$7,0,10*ROW('Hygiene Data'!I48))),'Data Summary'!EE54="Yes"),OFFSET('Hygiene Data'!$I$7,0,10*ROW('Hygiene Data'!I48)),NA())</f>
        <v>#N/A</v>
      </c>
      <c r="BQ54" s="492" t="e">
        <f ca="1">+IF(AND(ISNUMBER(OFFSET('Hygiene Data'!$I$9,0,10*ROW('Hygiene Data'!I48))),'Data Summary'!EF54="Yes"),OFFSET('Hygiene Data'!$I$9,0,10*ROW('Hygiene Data'!I48)),NA())</f>
        <v>#N/A</v>
      </c>
    </row>
    <row r="55" spans="1:69" x14ac:dyDescent="0.25">
      <c r="A55" s="488" t="e">
        <f ca="1">+RIGHT('Data Summary'!A55,LEN('Data Summary'!A55)-9)</f>
        <v>#VALUE!</v>
      </c>
      <c r="B55" s="462" t="str">
        <f ca="1">+IF(ISTEXT('Data Summary'!B55),'Data Summary'!B55,"")</f>
        <v/>
      </c>
      <c r="C55" s="489" t="e">
        <f ca="1">+VALUE('Data Summary'!C55)</f>
        <v>#VALUE!</v>
      </c>
      <c r="D55" s="490" t="e">
        <f ca="1">+IF(AND(ISNUMBER(OFFSET('Water Data'!$D$4,0,10*ROW('Water Data'!D49))),'Data Summary'!BS55="Yes"),100-OFFSET('Water Data'!$D$4,0,10*ROW('Water Data'!D49)),NA())</f>
        <v>#N/A</v>
      </c>
      <c r="E55" s="490" t="e">
        <f ca="1">+IF(AND(ISNUMBER(OFFSET('Water Data'!$D$6,0,10*ROW('Water Data'!D49))),'Data Summary'!BT55="Yes"),OFFSET('Water Data'!$D$6,0,10*ROW('Water Data'!D49)),NA())</f>
        <v>#N/A</v>
      </c>
      <c r="F55" s="490" t="e">
        <f ca="1">+IF(AND(ISNUMBER(OFFSET('Water Data'!$D$9,0,10*ROW('Water Data'!D49))),'Data Summary'!BU55="Yes"),OFFSET('Water Data'!$D$9,0,10*ROW('Water Data'!D49)),NA())</f>
        <v>#N/A</v>
      </c>
      <c r="G55" s="490" t="e">
        <f ca="1">+IF(AND(ISNUMBER(OFFSET('Water Data'!$E$4,0,10*ROW('Water Data'!E49))),'Data Summary'!BV55="Yes"),100-OFFSET('Water Data'!$E$4,0,10*ROW('Water Data'!E49)),NA())</f>
        <v>#N/A</v>
      </c>
      <c r="H55" s="490" t="e">
        <f ca="1">+IF(AND(ISNUMBER(OFFSET('Water Data'!$E$6,0,10*ROW('Water Data'!E49))),'Data Summary'!BW55="Yes"),OFFSET('Water Data'!$E$6,0,10*ROW('Water Data'!E49)),NA())</f>
        <v>#N/A</v>
      </c>
      <c r="I55" s="490" t="e">
        <f ca="1">+IF(AND(ISNUMBER(OFFSET('Water Data'!$E$9,0,10*ROW('Water Data'!E49))),'Data Summary'!BX55="Yes"),OFFSET('Water Data'!$E$9,0,10*ROW('Water Data'!E49)),NA())</f>
        <v>#N/A</v>
      </c>
      <c r="J55" s="490" t="e">
        <f ca="1">+IF(AND(ISNUMBER(OFFSET('Water Data'!$F$4,0,10*ROW('Water Data'!F49))),'Data Summary'!BY55="Yes"),100-OFFSET('Water Data'!$F$4,0,10*ROW('Water Data'!F49)),NA())</f>
        <v>#N/A</v>
      </c>
      <c r="K55" s="490" t="e">
        <f ca="1">+IF(AND(ISNUMBER(OFFSET('Water Data'!$F$6,0,10*ROW('Water Data'!F49))),'Data Summary'!BZ55="Yes"),OFFSET('Water Data'!$F$6,0,10*ROW('Water Data'!F49)),NA())</f>
        <v>#N/A</v>
      </c>
      <c r="L55" s="490" t="e">
        <f ca="1">+IF(AND(ISNUMBER(OFFSET('Water Data'!$F$9,0,10*ROW('Water Data'!F49))),'Data Summary'!CA55="Yes"),OFFSET('Water Data'!$F$9,0,10*ROW('Water Data'!F49)),NA())</f>
        <v>#N/A</v>
      </c>
      <c r="M55" s="490" t="e">
        <f ca="1">+IF(AND(ISNUMBER(OFFSET('Water Data'!$G$4,0,10*ROW('Water Data'!G49))),'Data Summary'!CB55="Yes"),100-OFFSET('Water Data'!$G$4,0,10*ROW('Water Data'!G49)),NA())</f>
        <v>#N/A</v>
      </c>
      <c r="N55" s="490" t="e">
        <f ca="1">+IF(AND(ISNUMBER(OFFSET('Water Data'!$G$6,0,10*ROW('Water Data'!G49))),'Data Summary'!CC55="Yes"),OFFSET('Water Data'!$G$6,0,10*ROW('Water Data'!G49)),NA())</f>
        <v>#N/A</v>
      </c>
      <c r="O55" s="490" t="e">
        <f ca="1">+IF(AND(ISNUMBER(OFFSET('Water Data'!$G$9,0,10*ROW('Water Data'!G49))),'Data Summary'!CD55="Yes"),OFFSET('Water Data'!$G$9,0,10*ROW('Water Data'!G49)),NA())</f>
        <v>#N/A</v>
      </c>
      <c r="P55" s="490" t="e">
        <f ca="1">+IF(AND(ISNUMBER(OFFSET('Water Data'!$H$4,0,10*ROW('Water Data'!H49))),'Data Summary'!CE55="Yes"),100-OFFSET('Water Data'!$H$4,0,10*ROW('Water Data'!H49)),NA())</f>
        <v>#N/A</v>
      </c>
      <c r="Q55" s="490" t="e">
        <f ca="1">+IF(AND(ISNUMBER(OFFSET('Water Data'!$H$6,0,10*ROW('Water Data'!H49))),'Data Summary'!CF55="Yes"),OFFSET('Water Data'!$H$6,0,10*ROW('Water Data'!H49)),NA())</f>
        <v>#N/A</v>
      </c>
      <c r="R55" s="490" t="e">
        <f ca="1">+IF(AND(ISNUMBER(OFFSET('Water Data'!$H$9,0,10*ROW('Water Data'!H49))),'Data Summary'!CG55="Yes"),OFFSET('Water Data'!$H$9,0,10*ROW('Water Data'!H49)),NA())</f>
        <v>#N/A</v>
      </c>
      <c r="S55" s="490" t="e">
        <f ca="1">+IF(AND(ISNUMBER(OFFSET('Water Data'!$I$4,0,10*ROW('Water Data'!I49))),'Data Summary'!CH55="Yes"),100-OFFSET('Water Data'!$I$4,0,10*ROW('Water Data'!I49)),NA())</f>
        <v>#N/A</v>
      </c>
      <c r="T55" s="490" t="e">
        <f ca="1">+IF(AND(ISNUMBER(OFFSET('Water Data'!$I$6,0,10*ROW('Water Data'!I49))),'Data Summary'!CI55="Yes"),OFFSET('Water Data'!$I$6,0,10*ROW('Water Data'!I49)),NA())</f>
        <v>#N/A</v>
      </c>
      <c r="U55" s="490" t="e">
        <f ca="1">+IF(AND(ISNUMBER(OFFSET('Water Data'!$I$9,0,10*ROW('Water Data'!I49))),'Data Summary'!CJ55="Yes"),OFFSET('Water Data'!$I$9,0,10*ROW('Water Data'!I49)),NA())</f>
        <v>#N/A</v>
      </c>
      <c r="V55" s="491" t="e">
        <f ca="1">+IF(AND(ISNUMBER(OFFSET('Sanitation Data'!$D$4,0,10*ROW('Sanitation Data'!D49))),'Data Summary'!CK55="Yes"),100-OFFSET('Sanitation Data'!$D$4,0,10*ROW('Sanitation Data'!D49)),NA())</f>
        <v>#N/A</v>
      </c>
      <c r="W55" s="491" t="e">
        <f ca="1">+IF(AND(ISNUMBER(OFFSET('Sanitation Data'!$D$6,0,10*ROW('Sanitation Data'!D49))),'Data Summary'!CL55="Yes"),OFFSET('Sanitation Data'!$D$6,0,10*ROW('Sanitation Data'!D49)),NA())</f>
        <v>#N/A</v>
      </c>
      <c r="X55" s="491" t="e">
        <f ca="1">+IF(AND(ISNUMBER(OFFSET('Sanitation Data'!$D$10,0,10*ROW('Sanitation Data'!D49))),'Data Summary'!CM55="Yes"),OFFSET('Sanitation Data'!$D$10,0,10*ROW('Sanitation Data'!D49)),NA())</f>
        <v>#N/A</v>
      </c>
      <c r="Y55" s="491" t="e">
        <f ca="1">+IF(AND(ISNUMBER(OFFSET('Sanitation Data'!$D$11,0,10*ROW('Sanitation Data'!D49))),'Data Summary'!CN55="Yes"),OFFSET('Sanitation Data'!$D$11,0,10*ROW('Sanitation Data'!D49)),NA())</f>
        <v>#N/A</v>
      </c>
      <c r="Z55" s="491" t="e">
        <f ca="1">+IF(AND(ISNUMBER(OFFSET('Sanitation Data'!$D$12,0,10*ROW('Sanitation Data'!D49))),'Data Summary'!CO55="Yes"),OFFSET('Sanitation Data'!$D$12,0,10*ROW('Sanitation Data'!D49)),NA())</f>
        <v>#N/A</v>
      </c>
      <c r="AA55" s="491" t="e">
        <f ca="1">+IF(AND(ISNUMBER(OFFSET('Sanitation Data'!$E$4,0,10*ROW('Sanitation Data'!E49))),'Data Summary'!CP55="Yes"),100-OFFSET('Sanitation Data'!$E$4,0,10*ROW('Sanitation Data'!E49)),NA())</f>
        <v>#N/A</v>
      </c>
      <c r="AB55" s="491" t="e">
        <f ca="1">+IF(AND(ISNUMBER(OFFSET('Sanitation Data'!$E$6,0,10*ROW('Sanitation Data'!E49))),'Data Summary'!CQ55="Yes"),OFFSET('Sanitation Data'!$E$6,0,10*ROW('Sanitation Data'!E49)),NA())</f>
        <v>#N/A</v>
      </c>
      <c r="AC55" s="491" t="e">
        <f ca="1">+IF(AND(ISNUMBER(OFFSET('Sanitation Data'!$E$10,0,10*ROW('Sanitation Data'!E49))),'Data Summary'!CR55="Yes"),OFFSET('Sanitation Data'!$E$10,0,10*ROW('Sanitation Data'!E49)),NA())</f>
        <v>#N/A</v>
      </c>
      <c r="AD55" s="491" t="e">
        <f ca="1">+IF(AND(ISNUMBER(OFFSET('Sanitation Data'!$E$11,0,10*ROW('Sanitation Data'!E49))),'Data Summary'!CS55="Yes"),OFFSET('Sanitation Data'!$E$11,0,10*ROW('Sanitation Data'!E49)),NA())</f>
        <v>#N/A</v>
      </c>
      <c r="AE55" s="491" t="e">
        <f ca="1">+IF(AND(ISNUMBER(OFFSET('Sanitation Data'!$E$12,0,10*ROW('Sanitation Data'!E49))),'Data Summary'!CT55="Yes"),OFFSET('Sanitation Data'!$E$12,0,10*ROW('Sanitation Data'!E49)),NA())</f>
        <v>#N/A</v>
      </c>
      <c r="AF55" s="491" t="e">
        <f ca="1">+IF(AND(ISNUMBER(OFFSET('Sanitation Data'!$F$4,0,10*ROW('Sanitation Data'!F49))),'Data Summary'!CU55="Yes"),100-OFFSET('Sanitation Data'!$F$4,0,10*ROW('Sanitation Data'!F49)),NA())</f>
        <v>#N/A</v>
      </c>
      <c r="AG55" s="491" t="e">
        <f ca="1">+IF(AND(ISNUMBER(OFFSET('Sanitation Data'!$F$6,0,10*ROW('Sanitation Data'!F49))),'Data Summary'!CV55="Yes"),OFFSET('Sanitation Data'!$F$6,0,10*ROW('Sanitation Data'!F49)),NA())</f>
        <v>#N/A</v>
      </c>
      <c r="AH55" s="491" t="e">
        <f ca="1">+IF(AND(ISNUMBER(OFFSET('Sanitation Data'!$F$10,0,10*ROW('Sanitation Data'!F49))),'Data Summary'!CW55="Yes"),OFFSET('Sanitation Data'!$F$10,0,10*ROW('Sanitation Data'!F49)),NA())</f>
        <v>#N/A</v>
      </c>
      <c r="AI55" s="491" t="e">
        <f ca="1">+IF(AND(ISNUMBER(OFFSET('Sanitation Data'!$F$11,0,10*ROW('Sanitation Data'!F49))),'Data Summary'!CX55="Yes"),OFFSET('Sanitation Data'!$F$11,0,10*ROW('Sanitation Data'!F49)),NA())</f>
        <v>#N/A</v>
      </c>
      <c r="AJ55" s="491" t="e">
        <f ca="1">+IF(AND(ISNUMBER(OFFSET('Sanitation Data'!$F$12,0,10*ROW('Sanitation Data'!F49))),'Data Summary'!CY55="Yes"),OFFSET('Sanitation Data'!$F$12,0,10*ROW('Sanitation Data'!F49)),NA())</f>
        <v>#N/A</v>
      </c>
      <c r="AK55" s="491" t="e">
        <f ca="1">+IF(AND(ISNUMBER(OFFSET('Sanitation Data'!$G$4,0,10*ROW('Sanitation Data'!G49))),'Data Summary'!CZ55="Yes"),100-OFFSET('Sanitation Data'!$G$4,0,10*ROW('Sanitation Data'!G49)),NA())</f>
        <v>#N/A</v>
      </c>
      <c r="AL55" s="491" t="e">
        <f ca="1">+IF(AND(ISNUMBER(OFFSET('Sanitation Data'!$G$6,0,10*ROW('Sanitation Data'!G49))),'Data Summary'!DA55="Yes"),OFFSET('Sanitation Data'!$G$6,0,10*ROW('Sanitation Data'!G49)),NA())</f>
        <v>#N/A</v>
      </c>
      <c r="AM55" s="491" t="e">
        <f ca="1">+IF(AND(ISNUMBER(OFFSET('Sanitation Data'!$G$10,0,10*ROW('Sanitation Data'!G49))),'Data Summary'!DB55="Yes"),OFFSET('Sanitation Data'!$G$10,0,10*ROW('Sanitation Data'!G49)),NA())</f>
        <v>#N/A</v>
      </c>
      <c r="AN55" s="491" t="e">
        <f ca="1">+IF(AND(ISNUMBER(OFFSET('Sanitation Data'!$G$11,0,10*ROW('Sanitation Data'!G49))),'Data Summary'!DC55="Yes"),OFFSET('Sanitation Data'!$G$11,0,10*ROW('Sanitation Data'!G49)),NA())</f>
        <v>#N/A</v>
      </c>
      <c r="AO55" s="491" t="e">
        <f ca="1">+IF(AND(ISNUMBER(OFFSET('Sanitation Data'!$G$12,0,10*ROW('Sanitation Data'!G49))),'Data Summary'!DD55="Yes"),OFFSET('Sanitation Data'!$G$12,0,10*ROW('Sanitation Data'!G49)),NA())</f>
        <v>#N/A</v>
      </c>
      <c r="AP55" s="491" t="e">
        <f ca="1">+IF(AND(ISNUMBER(OFFSET('Sanitation Data'!$H$4,0,10*ROW('Sanitation Data'!H49))),'Data Summary'!DE55="Yes"),100-OFFSET('Sanitation Data'!$H$4,0,10*ROW('Sanitation Data'!H49)),NA())</f>
        <v>#N/A</v>
      </c>
      <c r="AQ55" s="491" t="e">
        <f ca="1">+IF(AND(ISNUMBER(OFFSET('Sanitation Data'!$H$6,0,10*ROW('Sanitation Data'!H49))),'Data Summary'!DF55="Yes"),OFFSET('Sanitation Data'!$H$6,0,10*ROW('Sanitation Data'!H49)),NA())</f>
        <v>#N/A</v>
      </c>
      <c r="AR55" s="491" t="e">
        <f ca="1">+IF(AND(ISNUMBER(OFFSET('Sanitation Data'!$H$10,0,10*ROW('Sanitation Data'!H49))),'Data Summary'!DG55="Yes"),OFFSET('Sanitation Data'!$H$10,0,10*ROW('Sanitation Data'!H49)),NA())</f>
        <v>#N/A</v>
      </c>
      <c r="AS55" s="491" t="e">
        <f ca="1">+IF(AND(ISNUMBER(OFFSET('Sanitation Data'!$H$11,0,10*ROW('Sanitation Data'!H49))),'Data Summary'!DH55="Yes"),OFFSET('Sanitation Data'!$H$11,0,10*ROW('Sanitation Data'!H49)),NA())</f>
        <v>#N/A</v>
      </c>
      <c r="AT55" s="491" t="e">
        <f ca="1">+IF(AND(ISNUMBER(OFFSET('Sanitation Data'!$H$12,0,10*ROW('Sanitation Data'!H49))),'Data Summary'!DI55="Yes"),OFFSET('Sanitation Data'!$H$12,0,10*ROW('Sanitation Data'!H49)),NA())</f>
        <v>#N/A</v>
      </c>
      <c r="AU55" s="491" t="e">
        <f ca="1">+IF(AND(ISNUMBER(OFFSET('Sanitation Data'!$I$4,0,10*ROW('Sanitation Data'!I49))),'Data Summary'!DJ55="Yes"),100-OFFSET('Sanitation Data'!$I$4,0,10*ROW('Sanitation Data'!I49)),NA())</f>
        <v>#N/A</v>
      </c>
      <c r="AV55" s="491" t="e">
        <f ca="1">+IF(AND(ISNUMBER(OFFSET('Sanitation Data'!$I$6,0,10*ROW('Sanitation Data'!I49))),'Data Summary'!DK55="Yes"),OFFSET('Sanitation Data'!$I$6,0,10*ROW('Sanitation Data'!I49)),NA())</f>
        <v>#N/A</v>
      </c>
      <c r="AW55" s="491" t="e">
        <f ca="1">+IF(AND(ISNUMBER(OFFSET('Sanitation Data'!$I$10,0,10*ROW('Sanitation Data'!I49))),'Data Summary'!DL55="Yes"),OFFSET('Sanitation Data'!$I$10,0,10*ROW('Sanitation Data'!I49)),NA())</f>
        <v>#N/A</v>
      </c>
      <c r="AX55" s="491" t="e">
        <f ca="1">+IF(AND(ISNUMBER(OFFSET('Sanitation Data'!$I$11,0,10*ROW('Sanitation Data'!I49))),'Data Summary'!DM55="Yes"),OFFSET('Sanitation Data'!$I$11,0,10*ROW('Sanitation Data'!I49)),NA())</f>
        <v>#N/A</v>
      </c>
      <c r="AY55" s="491" t="e">
        <f ca="1">+IF(AND(ISNUMBER(OFFSET('Sanitation Data'!$I$12,0,10*ROW('Sanitation Data'!I49))),'Data Summary'!DN55="Yes"),OFFSET('Sanitation Data'!$I$12,0,10*ROW('Sanitation Data'!I49)),NA())</f>
        <v>#N/A</v>
      </c>
      <c r="AZ55" s="492" t="e">
        <f ca="1">+IF(AND(ISNUMBER(OFFSET('Hygiene Data'!$D$5,0,10*ROW('Hygiene Data'!D49))),'Data Summary'!DO55="Yes"),OFFSET('Hygiene Data'!$D$5,0,10*ROW('Hygiene Data'!D49)),NA())</f>
        <v>#N/A</v>
      </c>
      <c r="BA55" s="492" t="e">
        <f ca="1">+IF(AND(ISNUMBER(OFFSET('Hygiene Data'!$D$7,0,10*ROW('Hygiene Data'!D49))),'Data Summary'!DP55="Yes"),OFFSET('Hygiene Data'!$D$7,0,10*ROW('Hygiene Data'!D49)),NA())</f>
        <v>#N/A</v>
      </c>
      <c r="BB55" s="492" t="e">
        <f ca="1">+IF(AND(ISNUMBER(OFFSET('Hygiene Data'!$D$9,0,10*ROW('Hygiene Data'!D49))),'Data Summary'!DQ55="Yes"),OFFSET('Hygiene Data'!$D$9,0,10*ROW('Hygiene Data'!D49)),NA())</f>
        <v>#N/A</v>
      </c>
      <c r="BC55" s="492" t="e">
        <f ca="1">+IF(AND(ISNUMBER(OFFSET('Hygiene Data'!$E$5,0,10*ROW('Hygiene Data'!E49))),'Data Summary'!DR55="Yes"),OFFSET('Hygiene Data'!$E$5,0,10*ROW('Hygiene Data'!E49)),NA())</f>
        <v>#N/A</v>
      </c>
      <c r="BD55" s="492" t="e">
        <f ca="1">+IF(AND(ISNUMBER(OFFSET('Hygiene Data'!$E$7,0,10*ROW('Hygiene Data'!E49))),'Data Summary'!DS55="Yes"),OFFSET('Hygiene Data'!$E$7,0,10*ROW('Hygiene Data'!E49)),NA())</f>
        <v>#N/A</v>
      </c>
      <c r="BE55" s="492" t="e">
        <f ca="1">+IF(AND(ISNUMBER(OFFSET('Hygiene Data'!$E$9,0,10*ROW('Hygiene Data'!E49))),'Data Summary'!DT55="Yes"),OFFSET('Hygiene Data'!$E$9,0,10*ROW('Hygiene Data'!E49)),NA())</f>
        <v>#N/A</v>
      </c>
      <c r="BF55" s="492" t="e">
        <f ca="1">+IF(AND(ISNUMBER(OFFSET('Hygiene Data'!$F$5,0,10*ROW('Hygiene Data'!F49))),'Data Summary'!DU55="Yes"),OFFSET('Hygiene Data'!$F$5,0,10*ROW('Hygiene Data'!F49)),NA())</f>
        <v>#N/A</v>
      </c>
      <c r="BG55" s="492" t="e">
        <f ca="1">+IF(AND(ISNUMBER(OFFSET('Hygiene Data'!$F$7,0,10*ROW('Hygiene Data'!F49))),'Data Summary'!DV55="Yes"),OFFSET('Hygiene Data'!$F$7,0,10*ROW('Hygiene Data'!F49)),NA())</f>
        <v>#N/A</v>
      </c>
      <c r="BH55" s="492" t="e">
        <f ca="1">+IF(AND(ISNUMBER(OFFSET('Hygiene Data'!$F$9,0,10*ROW('Hygiene Data'!F49))),'Data Summary'!DW55="Yes"),OFFSET('Hygiene Data'!$F$9,0,10*ROW('Hygiene Data'!F49)),NA())</f>
        <v>#N/A</v>
      </c>
      <c r="BI55" s="492" t="e">
        <f ca="1">+IF(AND(ISNUMBER(OFFSET('Hygiene Data'!$G$5,0,10*ROW('Hygiene Data'!G49))),'Data Summary'!DX55="Yes"),OFFSET('Hygiene Data'!$G$5,0,10*ROW('Hygiene Data'!G49)),NA())</f>
        <v>#N/A</v>
      </c>
      <c r="BJ55" s="492" t="e">
        <f ca="1">+IF(AND(ISNUMBER(OFFSET('Hygiene Data'!$G$7,0,10*ROW('Hygiene Data'!G49))),'Data Summary'!DY55="Yes"),OFFSET('Hygiene Data'!$G$7,0,10*ROW('Hygiene Data'!G49)),NA())</f>
        <v>#N/A</v>
      </c>
      <c r="BK55" s="492" t="e">
        <f ca="1">+IF(AND(ISNUMBER(OFFSET('Hygiene Data'!$G$9,0,10*ROW('Hygiene Data'!G49))),'Data Summary'!DZ55="Yes"),OFFSET('Hygiene Data'!$G$9,0,10*ROW('Hygiene Data'!G49)),NA())</f>
        <v>#N/A</v>
      </c>
      <c r="BL55" s="492" t="e">
        <f ca="1">+IF(AND(ISNUMBER(OFFSET('Hygiene Data'!$H$5,0,10*ROW('Hygiene Data'!H49))),'Data Summary'!EA55="Yes"),OFFSET('Hygiene Data'!$H$5,0,10*ROW('Hygiene Data'!H49)),NA())</f>
        <v>#N/A</v>
      </c>
      <c r="BM55" s="492" t="e">
        <f ca="1">+IF(AND(ISNUMBER(OFFSET('Hygiene Data'!$H$7,0,10*ROW('Hygiene Data'!H49))),'Data Summary'!EB55="Yes"),OFFSET('Hygiene Data'!$H$7,0,10*ROW('Hygiene Data'!H49)),NA())</f>
        <v>#N/A</v>
      </c>
      <c r="BN55" s="492" t="e">
        <f ca="1">+IF(AND(ISNUMBER(OFFSET('Hygiene Data'!$H$9,0,10*ROW('Hygiene Data'!H49))),'Data Summary'!EC55="Yes"),OFFSET('Hygiene Data'!$H$9,0,10*ROW('Hygiene Data'!H49)),NA())</f>
        <v>#N/A</v>
      </c>
      <c r="BO55" s="492" t="e">
        <f ca="1">+IF(AND(ISNUMBER(OFFSET('Hygiene Data'!$I$5,0,10*ROW('Hygiene Data'!I49))),'Data Summary'!ED55="Yes"),OFFSET('Hygiene Data'!$I$5,0,10*ROW('Hygiene Data'!I49)),NA())</f>
        <v>#N/A</v>
      </c>
      <c r="BP55" s="492" t="e">
        <f ca="1">+IF(AND(ISNUMBER(OFFSET('Hygiene Data'!$I$7,0,10*ROW('Hygiene Data'!I49))),'Data Summary'!EE55="Yes"),OFFSET('Hygiene Data'!$I$7,0,10*ROW('Hygiene Data'!I49)),NA())</f>
        <v>#N/A</v>
      </c>
      <c r="BQ55" s="492" t="e">
        <f ca="1">+IF(AND(ISNUMBER(OFFSET('Hygiene Data'!$I$9,0,10*ROW('Hygiene Data'!I49))),'Data Summary'!EF55="Yes"),OFFSET('Hygiene Data'!$I$9,0,10*ROW('Hygiene Data'!I49)),NA())</f>
        <v>#N/A</v>
      </c>
    </row>
    <row r="56" spans="1:69" x14ac:dyDescent="0.25">
      <c r="A56" s="488" t="e">
        <f ca="1">+RIGHT('Data Summary'!A56,LEN('Data Summary'!A56)-9)</f>
        <v>#VALUE!</v>
      </c>
      <c r="B56" s="462" t="str">
        <f ca="1">+IF(ISTEXT('Data Summary'!B56),'Data Summary'!B56,"")</f>
        <v/>
      </c>
      <c r="C56" s="489" t="e">
        <f ca="1">+VALUE('Data Summary'!C56)</f>
        <v>#VALUE!</v>
      </c>
      <c r="D56" s="490" t="e">
        <f ca="1">+IF(AND(ISNUMBER(OFFSET('Water Data'!$D$4,0,10*ROW('Water Data'!D50))),'Data Summary'!BS56="Yes"),100-OFFSET('Water Data'!$D$4,0,10*ROW('Water Data'!D50)),NA())</f>
        <v>#N/A</v>
      </c>
      <c r="E56" s="490" t="e">
        <f ca="1">+IF(AND(ISNUMBER(OFFSET('Water Data'!$D$6,0,10*ROW('Water Data'!D50))),'Data Summary'!BT56="Yes"),OFFSET('Water Data'!$D$6,0,10*ROW('Water Data'!D50)),NA())</f>
        <v>#N/A</v>
      </c>
      <c r="F56" s="490" t="e">
        <f ca="1">+IF(AND(ISNUMBER(OFFSET('Water Data'!$D$9,0,10*ROW('Water Data'!D50))),'Data Summary'!BU56="Yes"),OFFSET('Water Data'!$D$9,0,10*ROW('Water Data'!D50)),NA())</f>
        <v>#N/A</v>
      </c>
      <c r="G56" s="490" t="e">
        <f ca="1">+IF(AND(ISNUMBER(OFFSET('Water Data'!$E$4,0,10*ROW('Water Data'!E50))),'Data Summary'!BV56="Yes"),100-OFFSET('Water Data'!$E$4,0,10*ROW('Water Data'!E50)),NA())</f>
        <v>#N/A</v>
      </c>
      <c r="H56" s="490" t="e">
        <f ca="1">+IF(AND(ISNUMBER(OFFSET('Water Data'!$E$6,0,10*ROW('Water Data'!E50))),'Data Summary'!BW56="Yes"),OFFSET('Water Data'!$E$6,0,10*ROW('Water Data'!E50)),NA())</f>
        <v>#N/A</v>
      </c>
      <c r="I56" s="490" t="e">
        <f ca="1">+IF(AND(ISNUMBER(OFFSET('Water Data'!$E$9,0,10*ROW('Water Data'!E50))),'Data Summary'!BX56="Yes"),OFFSET('Water Data'!$E$9,0,10*ROW('Water Data'!E50)),NA())</f>
        <v>#N/A</v>
      </c>
      <c r="J56" s="490" t="e">
        <f ca="1">+IF(AND(ISNUMBER(OFFSET('Water Data'!$F$4,0,10*ROW('Water Data'!F50))),'Data Summary'!BY56="Yes"),100-OFFSET('Water Data'!$F$4,0,10*ROW('Water Data'!F50)),NA())</f>
        <v>#N/A</v>
      </c>
      <c r="K56" s="490" t="e">
        <f ca="1">+IF(AND(ISNUMBER(OFFSET('Water Data'!$F$6,0,10*ROW('Water Data'!F50))),'Data Summary'!BZ56="Yes"),OFFSET('Water Data'!$F$6,0,10*ROW('Water Data'!F50)),NA())</f>
        <v>#N/A</v>
      </c>
      <c r="L56" s="490" t="e">
        <f ca="1">+IF(AND(ISNUMBER(OFFSET('Water Data'!$F$9,0,10*ROW('Water Data'!F50))),'Data Summary'!CA56="Yes"),OFFSET('Water Data'!$F$9,0,10*ROW('Water Data'!F50)),NA())</f>
        <v>#N/A</v>
      </c>
      <c r="M56" s="490" t="e">
        <f ca="1">+IF(AND(ISNUMBER(OFFSET('Water Data'!$G$4,0,10*ROW('Water Data'!G50))),'Data Summary'!CB56="Yes"),100-OFFSET('Water Data'!$G$4,0,10*ROW('Water Data'!G50)),NA())</f>
        <v>#N/A</v>
      </c>
      <c r="N56" s="490" t="e">
        <f ca="1">+IF(AND(ISNUMBER(OFFSET('Water Data'!$G$6,0,10*ROW('Water Data'!G50))),'Data Summary'!CC56="Yes"),OFFSET('Water Data'!$G$6,0,10*ROW('Water Data'!G50)),NA())</f>
        <v>#N/A</v>
      </c>
      <c r="O56" s="490" t="e">
        <f ca="1">+IF(AND(ISNUMBER(OFFSET('Water Data'!$G$9,0,10*ROW('Water Data'!G50))),'Data Summary'!CD56="Yes"),OFFSET('Water Data'!$G$9,0,10*ROW('Water Data'!G50)),NA())</f>
        <v>#N/A</v>
      </c>
      <c r="P56" s="490" t="e">
        <f ca="1">+IF(AND(ISNUMBER(OFFSET('Water Data'!$H$4,0,10*ROW('Water Data'!H50))),'Data Summary'!CE56="Yes"),100-OFFSET('Water Data'!$H$4,0,10*ROW('Water Data'!H50)),NA())</f>
        <v>#N/A</v>
      </c>
      <c r="Q56" s="490" t="e">
        <f ca="1">+IF(AND(ISNUMBER(OFFSET('Water Data'!$H$6,0,10*ROW('Water Data'!H50))),'Data Summary'!CF56="Yes"),OFFSET('Water Data'!$H$6,0,10*ROW('Water Data'!H50)),NA())</f>
        <v>#N/A</v>
      </c>
      <c r="R56" s="490" t="e">
        <f ca="1">+IF(AND(ISNUMBER(OFFSET('Water Data'!$H$9,0,10*ROW('Water Data'!H50))),'Data Summary'!CG56="Yes"),OFFSET('Water Data'!$H$9,0,10*ROW('Water Data'!H50)),NA())</f>
        <v>#N/A</v>
      </c>
      <c r="S56" s="490" t="e">
        <f ca="1">+IF(AND(ISNUMBER(OFFSET('Water Data'!$I$4,0,10*ROW('Water Data'!I50))),'Data Summary'!CH56="Yes"),100-OFFSET('Water Data'!$I$4,0,10*ROW('Water Data'!I50)),NA())</f>
        <v>#N/A</v>
      </c>
      <c r="T56" s="490" t="e">
        <f ca="1">+IF(AND(ISNUMBER(OFFSET('Water Data'!$I$6,0,10*ROW('Water Data'!I50))),'Data Summary'!CI56="Yes"),OFFSET('Water Data'!$I$6,0,10*ROW('Water Data'!I50)),NA())</f>
        <v>#N/A</v>
      </c>
      <c r="U56" s="490" t="e">
        <f ca="1">+IF(AND(ISNUMBER(OFFSET('Water Data'!$I$9,0,10*ROW('Water Data'!I50))),'Data Summary'!CJ56="Yes"),OFFSET('Water Data'!$I$9,0,10*ROW('Water Data'!I50)),NA())</f>
        <v>#N/A</v>
      </c>
      <c r="V56" s="491" t="e">
        <f ca="1">+IF(AND(ISNUMBER(OFFSET('Sanitation Data'!$D$4,0,10*ROW('Sanitation Data'!D50))),'Data Summary'!CK56="Yes"),100-OFFSET('Sanitation Data'!$D$4,0,10*ROW('Sanitation Data'!D50)),NA())</f>
        <v>#N/A</v>
      </c>
      <c r="W56" s="491" t="e">
        <f ca="1">+IF(AND(ISNUMBER(OFFSET('Sanitation Data'!$D$6,0,10*ROW('Sanitation Data'!D50))),'Data Summary'!CL56="Yes"),OFFSET('Sanitation Data'!$D$6,0,10*ROW('Sanitation Data'!D50)),NA())</f>
        <v>#N/A</v>
      </c>
      <c r="X56" s="491" t="e">
        <f ca="1">+IF(AND(ISNUMBER(OFFSET('Sanitation Data'!$D$10,0,10*ROW('Sanitation Data'!D50))),'Data Summary'!CM56="Yes"),OFFSET('Sanitation Data'!$D$10,0,10*ROW('Sanitation Data'!D50)),NA())</f>
        <v>#N/A</v>
      </c>
      <c r="Y56" s="491" t="e">
        <f ca="1">+IF(AND(ISNUMBER(OFFSET('Sanitation Data'!$D$11,0,10*ROW('Sanitation Data'!D50))),'Data Summary'!CN56="Yes"),OFFSET('Sanitation Data'!$D$11,0,10*ROW('Sanitation Data'!D50)),NA())</f>
        <v>#N/A</v>
      </c>
      <c r="Z56" s="491" t="e">
        <f ca="1">+IF(AND(ISNUMBER(OFFSET('Sanitation Data'!$D$12,0,10*ROW('Sanitation Data'!D50))),'Data Summary'!CO56="Yes"),OFFSET('Sanitation Data'!$D$12,0,10*ROW('Sanitation Data'!D50)),NA())</f>
        <v>#N/A</v>
      </c>
      <c r="AA56" s="491" t="e">
        <f ca="1">+IF(AND(ISNUMBER(OFFSET('Sanitation Data'!$E$4,0,10*ROW('Sanitation Data'!E50))),'Data Summary'!CP56="Yes"),100-OFFSET('Sanitation Data'!$E$4,0,10*ROW('Sanitation Data'!E50)),NA())</f>
        <v>#N/A</v>
      </c>
      <c r="AB56" s="491" t="e">
        <f ca="1">+IF(AND(ISNUMBER(OFFSET('Sanitation Data'!$E$6,0,10*ROW('Sanitation Data'!E50))),'Data Summary'!CQ56="Yes"),OFFSET('Sanitation Data'!$E$6,0,10*ROW('Sanitation Data'!E50)),NA())</f>
        <v>#N/A</v>
      </c>
      <c r="AC56" s="491" t="e">
        <f ca="1">+IF(AND(ISNUMBER(OFFSET('Sanitation Data'!$E$10,0,10*ROW('Sanitation Data'!E50))),'Data Summary'!CR56="Yes"),OFFSET('Sanitation Data'!$E$10,0,10*ROW('Sanitation Data'!E50)),NA())</f>
        <v>#N/A</v>
      </c>
      <c r="AD56" s="491" t="e">
        <f ca="1">+IF(AND(ISNUMBER(OFFSET('Sanitation Data'!$E$11,0,10*ROW('Sanitation Data'!E50))),'Data Summary'!CS56="Yes"),OFFSET('Sanitation Data'!$E$11,0,10*ROW('Sanitation Data'!E50)),NA())</f>
        <v>#N/A</v>
      </c>
      <c r="AE56" s="491" t="e">
        <f ca="1">+IF(AND(ISNUMBER(OFFSET('Sanitation Data'!$E$12,0,10*ROW('Sanitation Data'!E50))),'Data Summary'!CT56="Yes"),OFFSET('Sanitation Data'!$E$12,0,10*ROW('Sanitation Data'!E50)),NA())</f>
        <v>#N/A</v>
      </c>
      <c r="AF56" s="491" t="e">
        <f ca="1">+IF(AND(ISNUMBER(OFFSET('Sanitation Data'!$F$4,0,10*ROW('Sanitation Data'!F50))),'Data Summary'!CU56="Yes"),100-OFFSET('Sanitation Data'!$F$4,0,10*ROW('Sanitation Data'!F50)),NA())</f>
        <v>#N/A</v>
      </c>
      <c r="AG56" s="491" t="e">
        <f ca="1">+IF(AND(ISNUMBER(OFFSET('Sanitation Data'!$F$6,0,10*ROW('Sanitation Data'!F50))),'Data Summary'!CV56="Yes"),OFFSET('Sanitation Data'!$F$6,0,10*ROW('Sanitation Data'!F50)),NA())</f>
        <v>#N/A</v>
      </c>
      <c r="AH56" s="491" t="e">
        <f ca="1">+IF(AND(ISNUMBER(OFFSET('Sanitation Data'!$F$10,0,10*ROW('Sanitation Data'!F50))),'Data Summary'!CW56="Yes"),OFFSET('Sanitation Data'!$F$10,0,10*ROW('Sanitation Data'!F50)),NA())</f>
        <v>#N/A</v>
      </c>
      <c r="AI56" s="491" t="e">
        <f ca="1">+IF(AND(ISNUMBER(OFFSET('Sanitation Data'!$F$11,0,10*ROW('Sanitation Data'!F50))),'Data Summary'!CX56="Yes"),OFFSET('Sanitation Data'!$F$11,0,10*ROW('Sanitation Data'!F50)),NA())</f>
        <v>#N/A</v>
      </c>
      <c r="AJ56" s="491" t="e">
        <f ca="1">+IF(AND(ISNUMBER(OFFSET('Sanitation Data'!$F$12,0,10*ROW('Sanitation Data'!F50))),'Data Summary'!CY56="Yes"),OFFSET('Sanitation Data'!$F$12,0,10*ROW('Sanitation Data'!F50)),NA())</f>
        <v>#N/A</v>
      </c>
      <c r="AK56" s="491" t="e">
        <f ca="1">+IF(AND(ISNUMBER(OFFSET('Sanitation Data'!$G$4,0,10*ROW('Sanitation Data'!G50))),'Data Summary'!CZ56="Yes"),100-OFFSET('Sanitation Data'!$G$4,0,10*ROW('Sanitation Data'!G50)),NA())</f>
        <v>#N/A</v>
      </c>
      <c r="AL56" s="491" t="e">
        <f ca="1">+IF(AND(ISNUMBER(OFFSET('Sanitation Data'!$G$6,0,10*ROW('Sanitation Data'!G50))),'Data Summary'!DA56="Yes"),OFFSET('Sanitation Data'!$G$6,0,10*ROW('Sanitation Data'!G50)),NA())</f>
        <v>#N/A</v>
      </c>
      <c r="AM56" s="491" t="e">
        <f ca="1">+IF(AND(ISNUMBER(OFFSET('Sanitation Data'!$G$10,0,10*ROW('Sanitation Data'!G50))),'Data Summary'!DB56="Yes"),OFFSET('Sanitation Data'!$G$10,0,10*ROW('Sanitation Data'!G50)),NA())</f>
        <v>#N/A</v>
      </c>
      <c r="AN56" s="491" t="e">
        <f ca="1">+IF(AND(ISNUMBER(OFFSET('Sanitation Data'!$G$11,0,10*ROW('Sanitation Data'!G50))),'Data Summary'!DC56="Yes"),OFFSET('Sanitation Data'!$G$11,0,10*ROW('Sanitation Data'!G50)),NA())</f>
        <v>#N/A</v>
      </c>
      <c r="AO56" s="491" t="e">
        <f ca="1">+IF(AND(ISNUMBER(OFFSET('Sanitation Data'!$G$12,0,10*ROW('Sanitation Data'!G50))),'Data Summary'!DD56="Yes"),OFFSET('Sanitation Data'!$G$12,0,10*ROW('Sanitation Data'!G50)),NA())</f>
        <v>#N/A</v>
      </c>
      <c r="AP56" s="491" t="e">
        <f ca="1">+IF(AND(ISNUMBER(OFFSET('Sanitation Data'!$H$4,0,10*ROW('Sanitation Data'!H50))),'Data Summary'!DE56="Yes"),100-OFFSET('Sanitation Data'!$H$4,0,10*ROW('Sanitation Data'!H50)),NA())</f>
        <v>#N/A</v>
      </c>
      <c r="AQ56" s="491" t="e">
        <f ca="1">+IF(AND(ISNUMBER(OFFSET('Sanitation Data'!$H$6,0,10*ROW('Sanitation Data'!H50))),'Data Summary'!DF56="Yes"),OFFSET('Sanitation Data'!$H$6,0,10*ROW('Sanitation Data'!H50)),NA())</f>
        <v>#N/A</v>
      </c>
      <c r="AR56" s="491" t="e">
        <f ca="1">+IF(AND(ISNUMBER(OFFSET('Sanitation Data'!$H$10,0,10*ROW('Sanitation Data'!H50))),'Data Summary'!DG56="Yes"),OFFSET('Sanitation Data'!$H$10,0,10*ROW('Sanitation Data'!H50)),NA())</f>
        <v>#N/A</v>
      </c>
      <c r="AS56" s="491" t="e">
        <f ca="1">+IF(AND(ISNUMBER(OFFSET('Sanitation Data'!$H$11,0,10*ROW('Sanitation Data'!H50))),'Data Summary'!DH56="Yes"),OFFSET('Sanitation Data'!$H$11,0,10*ROW('Sanitation Data'!H50)),NA())</f>
        <v>#N/A</v>
      </c>
      <c r="AT56" s="491" t="e">
        <f ca="1">+IF(AND(ISNUMBER(OFFSET('Sanitation Data'!$H$12,0,10*ROW('Sanitation Data'!H50))),'Data Summary'!DI56="Yes"),OFFSET('Sanitation Data'!$H$12,0,10*ROW('Sanitation Data'!H50)),NA())</f>
        <v>#N/A</v>
      </c>
      <c r="AU56" s="491" t="e">
        <f ca="1">+IF(AND(ISNUMBER(OFFSET('Sanitation Data'!$I$4,0,10*ROW('Sanitation Data'!I50))),'Data Summary'!DJ56="Yes"),100-OFFSET('Sanitation Data'!$I$4,0,10*ROW('Sanitation Data'!I50)),NA())</f>
        <v>#N/A</v>
      </c>
      <c r="AV56" s="491" t="e">
        <f ca="1">+IF(AND(ISNUMBER(OFFSET('Sanitation Data'!$I$6,0,10*ROW('Sanitation Data'!I50))),'Data Summary'!DK56="Yes"),OFFSET('Sanitation Data'!$I$6,0,10*ROW('Sanitation Data'!I50)),NA())</f>
        <v>#N/A</v>
      </c>
      <c r="AW56" s="491" t="e">
        <f ca="1">+IF(AND(ISNUMBER(OFFSET('Sanitation Data'!$I$10,0,10*ROW('Sanitation Data'!I50))),'Data Summary'!DL56="Yes"),OFFSET('Sanitation Data'!$I$10,0,10*ROW('Sanitation Data'!I50)),NA())</f>
        <v>#N/A</v>
      </c>
      <c r="AX56" s="491" t="e">
        <f ca="1">+IF(AND(ISNUMBER(OFFSET('Sanitation Data'!$I$11,0,10*ROW('Sanitation Data'!I50))),'Data Summary'!DM56="Yes"),OFFSET('Sanitation Data'!$I$11,0,10*ROW('Sanitation Data'!I50)),NA())</f>
        <v>#N/A</v>
      </c>
      <c r="AY56" s="491" t="e">
        <f ca="1">+IF(AND(ISNUMBER(OFFSET('Sanitation Data'!$I$12,0,10*ROW('Sanitation Data'!I50))),'Data Summary'!DN56="Yes"),OFFSET('Sanitation Data'!$I$12,0,10*ROW('Sanitation Data'!I50)),NA())</f>
        <v>#N/A</v>
      </c>
      <c r="AZ56" s="492" t="e">
        <f ca="1">+IF(AND(ISNUMBER(OFFSET('Hygiene Data'!$D$5,0,10*ROW('Hygiene Data'!D50))),'Data Summary'!DO56="Yes"),OFFSET('Hygiene Data'!$D$5,0,10*ROW('Hygiene Data'!D50)),NA())</f>
        <v>#N/A</v>
      </c>
      <c r="BA56" s="492" t="e">
        <f ca="1">+IF(AND(ISNUMBER(OFFSET('Hygiene Data'!$D$7,0,10*ROW('Hygiene Data'!D50))),'Data Summary'!DP56="Yes"),OFFSET('Hygiene Data'!$D$7,0,10*ROW('Hygiene Data'!D50)),NA())</f>
        <v>#N/A</v>
      </c>
      <c r="BB56" s="492" t="e">
        <f ca="1">+IF(AND(ISNUMBER(OFFSET('Hygiene Data'!$D$9,0,10*ROW('Hygiene Data'!D50))),'Data Summary'!DQ56="Yes"),OFFSET('Hygiene Data'!$D$9,0,10*ROW('Hygiene Data'!D50)),NA())</f>
        <v>#N/A</v>
      </c>
      <c r="BC56" s="492" t="e">
        <f ca="1">+IF(AND(ISNUMBER(OFFSET('Hygiene Data'!$E$5,0,10*ROW('Hygiene Data'!E50))),'Data Summary'!DR56="Yes"),OFFSET('Hygiene Data'!$E$5,0,10*ROW('Hygiene Data'!E50)),NA())</f>
        <v>#N/A</v>
      </c>
      <c r="BD56" s="492" t="e">
        <f ca="1">+IF(AND(ISNUMBER(OFFSET('Hygiene Data'!$E$7,0,10*ROW('Hygiene Data'!E50))),'Data Summary'!DS56="Yes"),OFFSET('Hygiene Data'!$E$7,0,10*ROW('Hygiene Data'!E50)),NA())</f>
        <v>#N/A</v>
      </c>
      <c r="BE56" s="492" t="e">
        <f ca="1">+IF(AND(ISNUMBER(OFFSET('Hygiene Data'!$E$9,0,10*ROW('Hygiene Data'!E50))),'Data Summary'!DT56="Yes"),OFFSET('Hygiene Data'!$E$9,0,10*ROW('Hygiene Data'!E50)),NA())</f>
        <v>#N/A</v>
      </c>
      <c r="BF56" s="492" t="e">
        <f ca="1">+IF(AND(ISNUMBER(OFFSET('Hygiene Data'!$F$5,0,10*ROW('Hygiene Data'!F50))),'Data Summary'!DU56="Yes"),OFFSET('Hygiene Data'!$F$5,0,10*ROW('Hygiene Data'!F50)),NA())</f>
        <v>#N/A</v>
      </c>
      <c r="BG56" s="492" t="e">
        <f ca="1">+IF(AND(ISNUMBER(OFFSET('Hygiene Data'!$F$7,0,10*ROW('Hygiene Data'!F50))),'Data Summary'!DV56="Yes"),OFFSET('Hygiene Data'!$F$7,0,10*ROW('Hygiene Data'!F50)),NA())</f>
        <v>#N/A</v>
      </c>
      <c r="BH56" s="492" t="e">
        <f ca="1">+IF(AND(ISNUMBER(OFFSET('Hygiene Data'!$F$9,0,10*ROW('Hygiene Data'!F50))),'Data Summary'!DW56="Yes"),OFFSET('Hygiene Data'!$F$9,0,10*ROW('Hygiene Data'!F50)),NA())</f>
        <v>#N/A</v>
      </c>
      <c r="BI56" s="492" t="e">
        <f ca="1">+IF(AND(ISNUMBER(OFFSET('Hygiene Data'!$G$5,0,10*ROW('Hygiene Data'!G50))),'Data Summary'!DX56="Yes"),OFFSET('Hygiene Data'!$G$5,0,10*ROW('Hygiene Data'!G50)),NA())</f>
        <v>#N/A</v>
      </c>
      <c r="BJ56" s="492" t="e">
        <f ca="1">+IF(AND(ISNUMBER(OFFSET('Hygiene Data'!$G$7,0,10*ROW('Hygiene Data'!G50))),'Data Summary'!DY56="Yes"),OFFSET('Hygiene Data'!$G$7,0,10*ROW('Hygiene Data'!G50)),NA())</f>
        <v>#N/A</v>
      </c>
      <c r="BK56" s="492" t="e">
        <f ca="1">+IF(AND(ISNUMBER(OFFSET('Hygiene Data'!$G$9,0,10*ROW('Hygiene Data'!G50))),'Data Summary'!DZ56="Yes"),OFFSET('Hygiene Data'!$G$9,0,10*ROW('Hygiene Data'!G50)),NA())</f>
        <v>#N/A</v>
      </c>
      <c r="BL56" s="492" t="e">
        <f ca="1">+IF(AND(ISNUMBER(OFFSET('Hygiene Data'!$H$5,0,10*ROW('Hygiene Data'!H50))),'Data Summary'!EA56="Yes"),OFFSET('Hygiene Data'!$H$5,0,10*ROW('Hygiene Data'!H50)),NA())</f>
        <v>#N/A</v>
      </c>
      <c r="BM56" s="492" t="e">
        <f ca="1">+IF(AND(ISNUMBER(OFFSET('Hygiene Data'!$H$7,0,10*ROW('Hygiene Data'!H50))),'Data Summary'!EB56="Yes"),OFFSET('Hygiene Data'!$H$7,0,10*ROW('Hygiene Data'!H50)),NA())</f>
        <v>#N/A</v>
      </c>
      <c r="BN56" s="492" t="e">
        <f ca="1">+IF(AND(ISNUMBER(OFFSET('Hygiene Data'!$H$9,0,10*ROW('Hygiene Data'!H50))),'Data Summary'!EC56="Yes"),OFFSET('Hygiene Data'!$H$9,0,10*ROW('Hygiene Data'!H50)),NA())</f>
        <v>#N/A</v>
      </c>
      <c r="BO56" s="492" t="e">
        <f ca="1">+IF(AND(ISNUMBER(OFFSET('Hygiene Data'!$I$5,0,10*ROW('Hygiene Data'!I50))),'Data Summary'!ED56="Yes"),OFFSET('Hygiene Data'!$I$5,0,10*ROW('Hygiene Data'!I50)),NA())</f>
        <v>#N/A</v>
      </c>
      <c r="BP56" s="492" t="e">
        <f ca="1">+IF(AND(ISNUMBER(OFFSET('Hygiene Data'!$I$7,0,10*ROW('Hygiene Data'!I50))),'Data Summary'!EE56="Yes"),OFFSET('Hygiene Data'!$I$7,0,10*ROW('Hygiene Data'!I50)),NA())</f>
        <v>#N/A</v>
      </c>
      <c r="BQ56" s="492" t="e">
        <f ca="1">+IF(AND(ISNUMBER(OFFSET('Hygiene Data'!$I$9,0,10*ROW('Hygiene Data'!I50))),'Data Summary'!EF56="Yes"),OFFSET('Hygiene Data'!$I$9,0,10*ROW('Hygiene Data'!I50)),NA())</f>
        <v>#N/A</v>
      </c>
    </row>
    <row r="57" spans="1:69" x14ac:dyDescent="0.25">
      <c r="A57" s="488" t="e">
        <f ca="1">+RIGHT('Data Summary'!A57,LEN('Data Summary'!A57)-9)</f>
        <v>#VALUE!</v>
      </c>
      <c r="B57" s="462" t="str">
        <f ca="1">+IF(ISTEXT('Data Summary'!B57),'Data Summary'!B57,"")</f>
        <v/>
      </c>
      <c r="C57" s="489" t="e">
        <f ca="1">+VALUE('Data Summary'!C57)</f>
        <v>#VALUE!</v>
      </c>
      <c r="D57" s="490" t="e">
        <f ca="1">+IF(AND(ISNUMBER(OFFSET('Water Data'!$D$4,0,10*ROW('Water Data'!D51))),'Data Summary'!BS57="Yes"),100-OFFSET('Water Data'!$D$4,0,10*ROW('Water Data'!D51)),NA())</f>
        <v>#N/A</v>
      </c>
      <c r="E57" s="490" t="e">
        <f ca="1">+IF(AND(ISNUMBER(OFFSET('Water Data'!$D$6,0,10*ROW('Water Data'!D51))),'Data Summary'!BT57="Yes"),OFFSET('Water Data'!$D$6,0,10*ROW('Water Data'!D51)),NA())</f>
        <v>#N/A</v>
      </c>
      <c r="F57" s="490" t="e">
        <f ca="1">+IF(AND(ISNUMBER(OFFSET('Water Data'!$D$9,0,10*ROW('Water Data'!D51))),'Data Summary'!BU57="Yes"),OFFSET('Water Data'!$D$9,0,10*ROW('Water Data'!D51)),NA())</f>
        <v>#N/A</v>
      </c>
      <c r="G57" s="490" t="e">
        <f ca="1">+IF(AND(ISNUMBER(OFFSET('Water Data'!$E$4,0,10*ROW('Water Data'!E51))),'Data Summary'!BV57="Yes"),100-OFFSET('Water Data'!$E$4,0,10*ROW('Water Data'!E51)),NA())</f>
        <v>#N/A</v>
      </c>
      <c r="H57" s="490" t="e">
        <f ca="1">+IF(AND(ISNUMBER(OFFSET('Water Data'!$E$6,0,10*ROW('Water Data'!E51))),'Data Summary'!BW57="Yes"),OFFSET('Water Data'!$E$6,0,10*ROW('Water Data'!E51)),NA())</f>
        <v>#N/A</v>
      </c>
      <c r="I57" s="490" t="e">
        <f ca="1">+IF(AND(ISNUMBER(OFFSET('Water Data'!$E$9,0,10*ROW('Water Data'!E51))),'Data Summary'!BX57="Yes"),OFFSET('Water Data'!$E$9,0,10*ROW('Water Data'!E51)),NA())</f>
        <v>#N/A</v>
      </c>
      <c r="J57" s="490" t="e">
        <f ca="1">+IF(AND(ISNUMBER(OFFSET('Water Data'!$F$4,0,10*ROW('Water Data'!F51))),'Data Summary'!BY57="Yes"),100-OFFSET('Water Data'!$F$4,0,10*ROW('Water Data'!F51)),NA())</f>
        <v>#N/A</v>
      </c>
      <c r="K57" s="490" t="e">
        <f ca="1">+IF(AND(ISNUMBER(OFFSET('Water Data'!$F$6,0,10*ROW('Water Data'!F51))),'Data Summary'!BZ57="Yes"),OFFSET('Water Data'!$F$6,0,10*ROW('Water Data'!F51)),NA())</f>
        <v>#N/A</v>
      </c>
      <c r="L57" s="490" t="e">
        <f ca="1">+IF(AND(ISNUMBER(OFFSET('Water Data'!$F$9,0,10*ROW('Water Data'!F51))),'Data Summary'!CA57="Yes"),OFFSET('Water Data'!$F$9,0,10*ROW('Water Data'!F51)),NA())</f>
        <v>#N/A</v>
      </c>
      <c r="M57" s="490" t="e">
        <f ca="1">+IF(AND(ISNUMBER(OFFSET('Water Data'!$G$4,0,10*ROW('Water Data'!G51))),'Data Summary'!CB57="Yes"),100-OFFSET('Water Data'!$G$4,0,10*ROW('Water Data'!G51)),NA())</f>
        <v>#N/A</v>
      </c>
      <c r="N57" s="490" t="e">
        <f ca="1">+IF(AND(ISNUMBER(OFFSET('Water Data'!$G$6,0,10*ROW('Water Data'!G51))),'Data Summary'!CC57="Yes"),OFFSET('Water Data'!$G$6,0,10*ROW('Water Data'!G51)),NA())</f>
        <v>#N/A</v>
      </c>
      <c r="O57" s="490" t="e">
        <f ca="1">+IF(AND(ISNUMBER(OFFSET('Water Data'!$G$9,0,10*ROW('Water Data'!G51))),'Data Summary'!CD57="Yes"),OFFSET('Water Data'!$G$9,0,10*ROW('Water Data'!G51)),NA())</f>
        <v>#N/A</v>
      </c>
      <c r="P57" s="490" t="e">
        <f ca="1">+IF(AND(ISNUMBER(OFFSET('Water Data'!$H$4,0,10*ROW('Water Data'!H51))),'Data Summary'!CE57="Yes"),100-OFFSET('Water Data'!$H$4,0,10*ROW('Water Data'!H51)),NA())</f>
        <v>#N/A</v>
      </c>
      <c r="Q57" s="490" t="e">
        <f ca="1">+IF(AND(ISNUMBER(OFFSET('Water Data'!$H$6,0,10*ROW('Water Data'!H51))),'Data Summary'!CF57="Yes"),OFFSET('Water Data'!$H$6,0,10*ROW('Water Data'!H51)),NA())</f>
        <v>#N/A</v>
      </c>
      <c r="R57" s="490" t="e">
        <f ca="1">+IF(AND(ISNUMBER(OFFSET('Water Data'!$H$9,0,10*ROW('Water Data'!H51))),'Data Summary'!CG57="Yes"),OFFSET('Water Data'!$H$9,0,10*ROW('Water Data'!H51)),NA())</f>
        <v>#N/A</v>
      </c>
      <c r="S57" s="490" t="e">
        <f ca="1">+IF(AND(ISNUMBER(OFFSET('Water Data'!$I$4,0,10*ROW('Water Data'!I51))),'Data Summary'!CH57="Yes"),100-OFFSET('Water Data'!$I$4,0,10*ROW('Water Data'!I51)),NA())</f>
        <v>#N/A</v>
      </c>
      <c r="T57" s="490" t="e">
        <f ca="1">+IF(AND(ISNUMBER(OFFSET('Water Data'!$I$6,0,10*ROW('Water Data'!I51))),'Data Summary'!CI57="Yes"),OFFSET('Water Data'!$I$6,0,10*ROW('Water Data'!I51)),NA())</f>
        <v>#N/A</v>
      </c>
      <c r="U57" s="490" t="e">
        <f ca="1">+IF(AND(ISNUMBER(OFFSET('Water Data'!$I$9,0,10*ROW('Water Data'!I51))),'Data Summary'!CJ57="Yes"),OFFSET('Water Data'!$I$9,0,10*ROW('Water Data'!I51)),NA())</f>
        <v>#N/A</v>
      </c>
      <c r="V57" s="491" t="e">
        <f ca="1">+IF(AND(ISNUMBER(OFFSET('Sanitation Data'!$D$4,0,10*ROW('Sanitation Data'!D51))),'Data Summary'!CK57="Yes"),100-OFFSET('Sanitation Data'!$D$4,0,10*ROW('Sanitation Data'!D51)),NA())</f>
        <v>#N/A</v>
      </c>
      <c r="W57" s="491" t="e">
        <f ca="1">+IF(AND(ISNUMBER(OFFSET('Sanitation Data'!$D$6,0,10*ROW('Sanitation Data'!D51))),'Data Summary'!CL57="Yes"),OFFSET('Sanitation Data'!$D$6,0,10*ROW('Sanitation Data'!D51)),NA())</f>
        <v>#N/A</v>
      </c>
      <c r="X57" s="491" t="e">
        <f ca="1">+IF(AND(ISNUMBER(OFFSET('Sanitation Data'!$D$10,0,10*ROW('Sanitation Data'!D51))),'Data Summary'!CM57="Yes"),OFFSET('Sanitation Data'!$D$10,0,10*ROW('Sanitation Data'!D51)),NA())</f>
        <v>#N/A</v>
      </c>
      <c r="Y57" s="491" t="e">
        <f ca="1">+IF(AND(ISNUMBER(OFFSET('Sanitation Data'!$D$11,0,10*ROW('Sanitation Data'!D51))),'Data Summary'!CN57="Yes"),OFFSET('Sanitation Data'!$D$11,0,10*ROW('Sanitation Data'!D51)),NA())</f>
        <v>#N/A</v>
      </c>
      <c r="Z57" s="491" t="e">
        <f ca="1">+IF(AND(ISNUMBER(OFFSET('Sanitation Data'!$D$12,0,10*ROW('Sanitation Data'!D51))),'Data Summary'!CO57="Yes"),OFFSET('Sanitation Data'!$D$12,0,10*ROW('Sanitation Data'!D51)),NA())</f>
        <v>#N/A</v>
      </c>
      <c r="AA57" s="491" t="e">
        <f ca="1">+IF(AND(ISNUMBER(OFFSET('Sanitation Data'!$E$4,0,10*ROW('Sanitation Data'!E51))),'Data Summary'!CP57="Yes"),100-OFFSET('Sanitation Data'!$E$4,0,10*ROW('Sanitation Data'!E51)),NA())</f>
        <v>#N/A</v>
      </c>
      <c r="AB57" s="491" t="e">
        <f ca="1">+IF(AND(ISNUMBER(OFFSET('Sanitation Data'!$E$6,0,10*ROW('Sanitation Data'!E51))),'Data Summary'!CQ57="Yes"),OFFSET('Sanitation Data'!$E$6,0,10*ROW('Sanitation Data'!E51)),NA())</f>
        <v>#N/A</v>
      </c>
      <c r="AC57" s="491" t="e">
        <f ca="1">+IF(AND(ISNUMBER(OFFSET('Sanitation Data'!$E$10,0,10*ROW('Sanitation Data'!E51))),'Data Summary'!CR57="Yes"),OFFSET('Sanitation Data'!$E$10,0,10*ROW('Sanitation Data'!E51)),NA())</f>
        <v>#N/A</v>
      </c>
      <c r="AD57" s="491" t="e">
        <f ca="1">+IF(AND(ISNUMBER(OFFSET('Sanitation Data'!$E$11,0,10*ROW('Sanitation Data'!E51))),'Data Summary'!CS57="Yes"),OFFSET('Sanitation Data'!$E$11,0,10*ROW('Sanitation Data'!E51)),NA())</f>
        <v>#N/A</v>
      </c>
      <c r="AE57" s="491" t="e">
        <f ca="1">+IF(AND(ISNUMBER(OFFSET('Sanitation Data'!$E$12,0,10*ROW('Sanitation Data'!E51))),'Data Summary'!CT57="Yes"),OFFSET('Sanitation Data'!$E$12,0,10*ROW('Sanitation Data'!E51)),NA())</f>
        <v>#N/A</v>
      </c>
      <c r="AF57" s="491" t="e">
        <f ca="1">+IF(AND(ISNUMBER(OFFSET('Sanitation Data'!$F$4,0,10*ROW('Sanitation Data'!F51))),'Data Summary'!CU57="Yes"),100-OFFSET('Sanitation Data'!$F$4,0,10*ROW('Sanitation Data'!F51)),NA())</f>
        <v>#N/A</v>
      </c>
      <c r="AG57" s="491" t="e">
        <f ca="1">+IF(AND(ISNUMBER(OFFSET('Sanitation Data'!$F$6,0,10*ROW('Sanitation Data'!F51))),'Data Summary'!CV57="Yes"),OFFSET('Sanitation Data'!$F$6,0,10*ROW('Sanitation Data'!F51)),NA())</f>
        <v>#N/A</v>
      </c>
      <c r="AH57" s="491" t="e">
        <f ca="1">+IF(AND(ISNUMBER(OFFSET('Sanitation Data'!$F$10,0,10*ROW('Sanitation Data'!F51))),'Data Summary'!CW57="Yes"),OFFSET('Sanitation Data'!$F$10,0,10*ROW('Sanitation Data'!F51)),NA())</f>
        <v>#N/A</v>
      </c>
      <c r="AI57" s="491" t="e">
        <f ca="1">+IF(AND(ISNUMBER(OFFSET('Sanitation Data'!$F$11,0,10*ROW('Sanitation Data'!F51))),'Data Summary'!CX57="Yes"),OFFSET('Sanitation Data'!$F$11,0,10*ROW('Sanitation Data'!F51)),NA())</f>
        <v>#N/A</v>
      </c>
      <c r="AJ57" s="491" t="e">
        <f ca="1">+IF(AND(ISNUMBER(OFFSET('Sanitation Data'!$F$12,0,10*ROW('Sanitation Data'!F51))),'Data Summary'!CY57="Yes"),OFFSET('Sanitation Data'!$F$12,0,10*ROW('Sanitation Data'!F51)),NA())</f>
        <v>#N/A</v>
      </c>
      <c r="AK57" s="491" t="e">
        <f ca="1">+IF(AND(ISNUMBER(OFFSET('Sanitation Data'!$G$4,0,10*ROW('Sanitation Data'!G51))),'Data Summary'!CZ57="Yes"),100-OFFSET('Sanitation Data'!$G$4,0,10*ROW('Sanitation Data'!G51)),NA())</f>
        <v>#N/A</v>
      </c>
      <c r="AL57" s="491" t="e">
        <f ca="1">+IF(AND(ISNUMBER(OFFSET('Sanitation Data'!$G$6,0,10*ROW('Sanitation Data'!G51))),'Data Summary'!DA57="Yes"),OFFSET('Sanitation Data'!$G$6,0,10*ROW('Sanitation Data'!G51)),NA())</f>
        <v>#N/A</v>
      </c>
      <c r="AM57" s="491" t="e">
        <f ca="1">+IF(AND(ISNUMBER(OFFSET('Sanitation Data'!$G$10,0,10*ROW('Sanitation Data'!G51))),'Data Summary'!DB57="Yes"),OFFSET('Sanitation Data'!$G$10,0,10*ROW('Sanitation Data'!G51)),NA())</f>
        <v>#N/A</v>
      </c>
      <c r="AN57" s="491" t="e">
        <f ca="1">+IF(AND(ISNUMBER(OFFSET('Sanitation Data'!$G$11,0,10*ROW('Sanitation Data'!G51))),'Data Summary'!DC57="Yes"),OFFSET('Sanitation Data'!$G$11,0,10*ROW('Sanitation Data'!G51)),NA())</f>
        <v>#N/A</v>
      </c>
      <c r="AO57" s="491" t="e">
        <f ca="1">+IF(AND(ISNUMBER(OFFSET('Sanitation Data'!$G$12,0,10*ROW('Sanitation Data'!G51))),'Data Summary'!DD57="Yes"),OFFSET('Sanitation Data'!$G$12,0,10*ROW('Sanitation Data'!G51)),NA())</f>
        <v>#N/A</v>
      </c>
      <c r="AP57" s="491" t="e">
        <f ca="1">+IF(AND(ISNUMBER(OFFSET('Sanitation Data'!$H$4,0,10*ROW('Sanitation Data'!H51))),'Data Summary'!DE57="Yes"),100-OFFSET('Sanitation Data'!$H$4,0,10*ROW('Sanitation Data'!H51)),NA())</f>
        <v>#N/A</v>
      </c>
      <c r="AQ57" s="491" t="e">
        <f ca="1">+IF(AND(ISNUMBER(OFFSET('Sanitation Data'!$H$6,0,10*ROW('Sanitation Data'!H51))),'Data Summary'!DF57="Yes"),OFFSET('Sanitation Data'!$H$6,0,10*ROW('Sanitation Data'!H51)),NA())</f>
        <v>#N/A</v>
      </c>
      <c r="AR57" s="491" t="e">
        <f ca="1">+IF(AND(ISNUMBER(OFFSET('Sanitation Data'!$H$10,0,10*ROW('Sanitation Data'!H51))),'Data Summary'!DG57="Yes"),OFFSET('Sanitation Data'!$H$10,0,10*ROW('Sanitation Data'!H51)),NA())</f>
        <v>#N/A</v>
      </c>
      <c r="AS57" s="491" t="e">
        <f ca="1">+IF(AND(ISNUMBER(OFFSET('Sanitation Data'!$H$11,0,10*ROW('Sanitation Data'!H51))),'Data Summary'!DH57="Yes"),OFFSET('Sanitation Data'!$H$11,0,10*ROW('Sanitation Data'!H51)),NA())</f>
        <v>#N/A</v>
      </c>
      <c r="AT57" s="491" t="e">
        <f ca="1">+IF(AND(ISNUMBER(OFFSET('Sanitation Data'!$H$12,0,10*ROW('Sanitation Data'!H51))),'Data Summary'!DI57="Yes"),OFFSET('Sanitation Data'!$H$12,0,10*ROW('Sanitation Data'!H51)),NA())</f>
        <v>#N/A</v>
      </c>
      <c r="AU57" s="491" t="e">
        <f ca="1">+IF(AND(ISNUMBER(OFFSET('Sanitation Data'!$I$4,0,10*ROW('Sanitation Data'!I51))),'Data Summary'!DJ57="Yes"),100-OFFSET('Sanitation Data'!$I$4,0,10*ROW('Sanitation Data'!I51)),NA())</f>
        <v>#N/A</v>
      </c>
      <c r="AV57" s="491" t="e">
        <f ca="1">+IF(AND(ISNUMBER(OFFSET('Sanitation Data'!$I$6,0,10*ROW('Sanitation Data'!I51))),'Data Summary'!DK57="Yes"),OFFSET('Sanitation Data'!$I$6,0,10*ROW('Sanitation Data'!I51)),NA())</f>
        <v>#N/A</v>
      </c>
      <c r="AW57" s="491" t="e">
        <f ca="1">+IF(AND(ISNUMBER(OFFSET('Sanitation Data'!$I$10,0,10*ROW('Sanitation Data'!I51))),'Data Summary'!DL57="Yes"),OFFSET('Sanitation Data'!$I$10,0,10*ROW('Sanitation Data'!I51)),NA())</f>
        <v>#N/A</v>
      </c>
      <c r="AX57" s="491" t="e">
        <f ca="1">+IF(AND(ISNUMBER(OFFSET('Sanitation Data'!$I$11,0,10*ROW('Sanitation Data'!I51))),'Data Summary'!DM57="Yes"),OFFSET('Sanitation Data'!$I$11,0,10*ROW('Sanitation Data'!I51)),NA())</f>
        <v>#N/A</v>
      </c>
      <c r="AY57" s="491" t="e">
        <f ca="1">+IF(AND(ISNUMBER(OFFSET('Sanitation Data'!$I$12,0,10*ROW('Sanitation Data'!I51))),'Data Summary'!DN57="Yes"),OFFSET('Sanitation Data'!$I$12,0,10*ROW('Sanitation Data'!I51)),NA())</f>
        <v>#N/A</v>
      </c>
      <c r="AZ57" s="492" t="e">
        <f ca="1">+IF(AND(ISNUMBER(OFFSET('Hygiene Data'!$D$5,0,10*ROW('Hygiene Data'!D51))),'Data Summary'!DO57="Yes"),OFFSET('Hygiene Data'!$D$5,0,10*ROW('Hygiene Data'!D51)),NA())</f>
        <v>#N/A</v>
      </c>
      <c r="BA57" s="492" t="e">
        <f ca="1">+IF(AND(ISNUMBER(OFFSET('Hygiene Data'!$D$7,0,10*ROW('Hygiene Data'!D51))),'Data Summary'!DP57="Yes"),OFFSET('Hygiene Data'!$D$7,0,10*ROW('Hygiene Data'!D51)),NA())</f>
        <v>#N/A</v>
      </c>
      <c r="BB57" s="492" t="e">
        <f ca="1">+IF(AND(ISNUMBER(OFFSET('Hygiene Data'!$D$9,0,10*ROW('Hygiene Data'!D51))),'Data Summary'!DQ57="Yes"),OFFSET('Hygiene Data'!$D$9,0,10*ROW('Hygiene Data'!D51)),NA())</f>
        <v>#N/A</v>
      </c>
      <c r="BC57" s="492" t="e">
        <f ca="1">+IF(AND(ISNUMBER(OFFSET('Hygiene Data'!$E$5,0,10*ROW('Hygiene Data'!E51))),'Data Summary'!DR57="Yes"),OFFSET('Hygiene Data'!$E$5,0,10*ROW('Hygiene Data'!E51)),NA())</f>
        <v>#N/A</v>
      </c>
      <c r="BD57" s="492" t="e">
        <f ca="1">+IF(AND(ISNUMBER(OFFSET('Hygiene Data'!$E$7,0,10*ROW('Hygiene Data'!E51))),'Data Summary'!DS57="Yes"),OFFSET('Hygiene Data'!$E$7,0,10*ROW('Hygiene Data'!E51)),NA())</f>
        <v>#N/A</v>
      </c>
      <c r="BE57" s="492" t="e">
        <f ca="1">+IF(AND(ISNUMBER(OFFSET('Hygiene Data'!$E$9,0,10*ROW('Hygiene Data'!E51))),'Data Summary'!DT57="Yes"),OFFSET('Hygiene Data'!$E$9,0,10*ROW('Hygiene Data'!E51)),NA())</f>
        <v>#N/A</v>
      </c>
      <c r="BF57" s="492" t="e">
        <f ca="1">+IF(AND(ISNUMBER(OFFSET('Hygiene Data'!$F$5,0,10*ROW('Hygiene Data'!F51))),'Data Summary'!DU57="Yes"),OFFSET('Hygiene Data'!$F$5,0,10*ROW('Hygiene Data'!F51)),NA())</f>
        <v>#N/A</v>
      </c>
      <c r="BG57" s="492" t="e">
        <f ca="1">+IF(AND(ISNUMBER(OFFSET('Hygiene Data'!$F$7,0,10*ROW('Hygiene Data'!F51))),'Data Summary'!DV57="Yes"),OFFSET('Hygiene Data'!$F$7,0,10*ROW('Hygiene Data'!F51)),NA())</f>
        <v>#N/A</v>
      </c>
      <c r="BH57" s="492" t="e">
        <f ca="1">+IF(AND(ISNUMBER(OFFSET('Hygiene Data'!$F$9,0,10*ROW('Hygiene Data'!F51))),'Data Summary'!DW57="Yes"),OFFSET('Hygiene Data'!$F$9,0,10*ROW('Hygiene Data'!F51)),NA())</f>
        <v>#N/A</v>
      </c>
      <c r="BI57" s="492" t="e">
        <f ca="1">+IF(AND(ISNUMBER(OFFSET('Hygiene Data'!$G$5,0,10*ROW('Hygiene Data'!G51))),'Data Summary'!DX57="Yes"),OFFSET('Hygiene Data'!$G$5,0,10*ROW('Hygiene Data'!G51)),NA())</f>
        <v>#N/A</v>
      </c>
      <c r="BJ57" s="492" t="e">
        <f ca="1">+IF(AND(ISNUMBER(OFFSET('Hygiene Data'!$G$7,0,10*ROW('Hygiene Data'!G51))),'Data Summary'!DY57="Yes"),OFFSET('Hygiene Data'!$G$7,0,10*ROW('Hygiene Data'!G51)),NA())</f>
        <v>#N/A</v>
      </c>
      <c r="BK57" s="492" t="e">
        <f ca="1">+IF(AND(ISNUMBER(OFFSET('Hygiene Data'!$G$9,0,10*ROW('Hygiene Data'!G51))),'Data Summary'!DZ57="Yes"),OFFSET('Hygiene Data'!$G$9,0,10*ROW('Hygiene Data'!G51)),NA())</f>
        <v>#N/A</v>
      </c>
      <c r="BL57" s="492" t="e">
        <f ca="1">+IF(AND(ISNUMBER(OFFSET('Hygiene Data'!$H$5,0,10*ROW('Hygiene Data'!H51))),'Data Summary'!EA57="Yes"),OFFSET('Hygiene Data'!$H$5,0,10*ROW('Hygiene Data'!H51)),NA())</f>
        <v>#N/A</v>
      </c>
      <c r="BM57" s="492" t="e">
        <f ca="1">+IF(AND(ISNUMBER(OFFSET('Hygiene Data'!$H$7,0,10*ROW('Hygiene Data'!H51))),'Data Summary'!EB57="Yes"),OFFSET('Hygiene Data'!$H$7,0,10*ROW('Hygiene Data'!H51)),NA())</f>
        <v>#N/A</v>
      </c>
      <c r="BN57" s="492" t="e">
        <f ca="1">+IF(AND(ISNUMBER(OFFSET('Hygiene Data'!$H$9,0,10*ROW('Hygiene Data'!H51))),'Data Summary'!EC57="Yes"),OFFSET('Hygiene Data'!$H$9,0,10*ROW('Hygiene Data'!H51)),NA())</f>
        <v>#N/A</v>
      </c>
      <c r="BO57" s="492" t="e">
        <f ca="1">+IF(AND(ISNUMBER(OFFSET('Hygiene Data'!$I$5,0,10*ROW('Hygiene Data'!I51))),'Data Summary'!ED57="Yes"),OFFSET('Hygiene Data'!$I$5,0,10*ROW('Hygiene Data'!I51)),NA())</f>
        <v>#N/A</v>
      </c>
      <c r="BP57" s="492" t="e">
        <f ca="1">+IF(AND(ISNUMBER(OFFSET('Hygiene Data'!$I$7,0,10*ROW('Hygiene Data'!I51))),'Data Summary'!EE57="Yes"),OFFSET('Hygiene Data'!$I$7,0,10*ROW('Hygiene Data'!I51)),NA())</f>
        <v>#N/A</v>
      </c>
      <c r="BQ57" s="492" t="e">
        <f ca="1">+IF(AND(ISNUMBER(OFFSET('Hygiene Data'!$I$9,0,10*ROW('Hygiene Data'!I51))),'Data Summary'!EF57="Yes"),OFFSET('Hygiene Data'!$I$9,0,10*ROW('Hygiene Data'!I51)),NA())</f>
        <v>#N/A</v>
      </c>
    </row>
    <row r="58" spans="1:69" x14ac:dyDescent="0.25">
      <c r="A58" s="488" t="e">
        <f ca="1">+RIGHT('Data Summary'!A58,LEN('Data Summary'!A58)-9)</f>
        <v>#VALUE!</v>
      </c>
      <c r="B58" s="462" t="str">
        <f ca="1">+IF(ISTEXT('Data Summary'!B58),'Data Summary'!B58,"")</f>
        <v/>
      </c>
      <c r="C58" s="489" t="e">
        <f ca="1">+VALUE('Data Summary'!C58)</f>
        <v>#VALUE!</v>
      </c>
      <c r="D58" s="490" t="e">
        <f ca="1">+IF(AND(ISNUMBER(OFFSET('Water Data'!$D$4,0,10*ROW('Water Data'!D52))),'Data Summary'!BS58="Yes"),100-OFFSET('Water Data'!$D$4,0,10*ROW('Water Data'!D52)),NA())</f>
        <v>#N/A</v>
      </c>
      <c r="E58" s="490" t="e">
        <f ca="1">+IF(AND(ISNUMBER(OFFSET('Water Data'!$D$6,0,10*ROW('Water Data'!D52))),'Data Summary'!BT58="Yes"),OFFSET('Water Data'!$D$6,0,10*ROW('Water Data'!D52)),NA())</f>
        <v>#N/A</v>
      </c>
      <c r="F58" s="490" t="e">
        <f ca="1">+IF(AND(ISNUMBER(OFFSET('Water Data'!$D$9,0,10*ROW('Water Data'!D52))),'Data Summary'!BU58="Yes"),OFFSET('Water Data'!$D$9,0,10*ROW('Water Data'!D52)),NA())</f>
        <v>#N/A</v>
      </c>
      <c r="G58" s="490" t="e">
        <f ca="1">+IF(AND(ISNUMBER(OFFSET('Water Data'!$E$4,0,10*ROW('Water Data'!E52))),'Data Summary'!BV58="Yes"),100-OFFSET('Water Data'!$E$4,0,10*ROW('Water Data'!E52)),NA())</f>
        <v>#N/A</v>
      </c>
      <c r="H58" s="490" t="e">
        <f ca="1">+IF(AND(ISNUMBER(OFFSET('Water Data'!$E$6,0,10*ROW('Water Data'!E52))),'Data Summary'!BW58="Yes"),OFFSET('Water Data'!$E$6,0,10*ROW('Water Data'!E52)),NA())</f>
        <v>#N/A</v>
      </c>
      <c r="I58" s="490" t="e">
        <f ca="1">+IF(AND(ISNUMBER(OFFSET('Water Data'!$E$9,0,10*ROW('Water Data'!E52))),'Data Summary'!BX58="Yes"),OFFSET('Water Data'!$E$9,0,10*ROW('Water Data'!E52)),NA())</f>
        <v>#N/A</v>
      </c>
      <c r="J58" s="490" t="e">
        <f ca="1">+IF(AND(ISNUMBER(OFFSET('Water Data'!$F$4,0,10*ROW('Water Data'!F52))),'Data Summary'!BY58="Yes"),100-OFFSET('Water Data'!$F$4,0,10*ROW('Water Data'!F52)),NA())</f>
        <v>#N/A</v>
      </c>
      <c r="K58" s="490" t="e">
        <f ca="1">+IF(AND(ISNUMBER(OFFSET('Water Data'!$F$6,0,10*ROW('Water Data'!F52))),'Data Summary'!BZ58="Yes"),OFFSET('Water Data'!$F$6,0,10*ROW('Water Data'!F52)),NA())</f>
        <v>#N/A</v>
      </c>
      <c r="L58" s="490" t="e">
        <f ca="1">+IF(AND(ISNUMBER(OFFSET('Water Data'!$F$9,0,10*ROW('Water Data'!F52))),'Data Summary'!CA58="Yes"),OFFSET('Water Data'!$F$9,0,10*ROW('Water Data'!F52)),NA())</f>
        <v>#N/A</v>
      </c>
      <c r="M58" s="490" t="e">
        <f ca="1">+IF(AND(ISNUMBER(OFFSET('Water Data'!$G$4,0,10*ROW('Water Data'!G52))),'Data Summary'!CB58="Yes"),100-OFFSET('Water Data'!$G$4,0,10*ROW('Water Data'!G52)),NA())</f>
        <v>#N/A</v>
      </c>
      <c r="N58" s="490" t="e">
        <f ca="1">+IF(AND(ISNUMBER(OFFSET('Water Data'!$G$6,0,10*ROW('Water Data'!G52))),'Data Summary'!CC58="Yes"),OFFSET('Water Data'!$G$6,0,10*ROW('Water Data'!G52)),NA())</f>
        <v>#N/A</v>
      </c>
      <c r="O58" s="490" t="e">
        <f ca="1">+IF(AND(ISNUMBER(OFFSET('Water Data'!$G$9,0,10*ROW('Water Data'!G52))),'Data Summary'!CD58="Yes"),OFFSET('Water Data'!$G$9,0,10*ROW('Water Data'!G52)),NA())</f>
        <v>#N/A</v>
      </c>
      <c r="P58" s="490" t="e">
        <f ca="1">+IF(AND(ISNUMBER(OFFSET('Water Data'!$H$4,0,10*ROW('Water Data'!H52))),'Data Summary'!CE58="Yes"),100-OFFSET('Water Data'!$H$4,0,10*ROW('Water Data'!H52)),NA())</f>
        <v>#N/A</v>
      </c>
      <c r="Q58" s="490" t="e">
        <f ca="1">+IF(AND(ISNUMBER(OFFSET('Water Data'!$H$6,0,10*ROW('Water Data'!H52))),'Data Summary'!CF58="Yes"),OFFSET('Water Data'!$H$6,0,10*ROW('Water Data'!H52)),NA())</f>
        <v>#N/A</v>
      </c>
      <c r="R58" s="490" t="e">
        <f ca="1">+IF(AND(ISNUMBER(OFFSET('Water Data'!$H$9,0,10*ROW('Water Data'!H52))),'Data Summary'!CG58="Yes"),OFFSET('Water Data'!$H$9,0,10*ROW('Water Data'!H52)),NA())</f>
        <v>#N/A</v>
      </c>
      <c r="S58" s="490" t="e">
        <f ca="1">+IF(AND(ISNUMBER(OFFSET('Water Data'!$I$4,0,10*ROW('Water Data'!I52))),'Data Summary'!CH58="Yes"),100-OFFSET('Water Data'!$I$4,0,10*ROW('Water Data'!I52)),NA())</f>
        <v>#N/A</v>
      </c>
      <c r="T58" s="490" t="e">
        <f ca="1">+IF(AND(ISNUMBER(OFFSET('Water Data'!$I$6,0,10*ROW('Water Data'!I52))),'Data Summary'!CI58="Yes"),OFFSET('Water Data'!$I$6,0,10*ROW('Water Data'!I52)),NA())</f>
        <v>#N/A</v>
      </c>
      <c r="U58" s="490" t="e">
        <f ca="1">+IF(AND(ISNUMBER(OFFSET('Water Data'!$I$9,0,10*ROW('Water Data'!I52))),'Data Summary'!CJ58="Yes"),OFFSET('Water Data'!$I$9,0,10*ROW('Water Data'!I52)),NA())</f>
        <v>#N/A</v>
      </c>
      <c r="V58" s="491" t="e">
        <f ca="1">+IF(AND(ISNUMBER(OFFSET('Sanitation Data'!$D$4,0,10*ROW('Sanitation Data'!D52))),'Data Summary'!CK58="Yes"),100-OFFSET('Sanitation Data'!$D$4,0,10*ROW('Sanitation Data'!D52)),NA())</f>
        <v>#N/A</v>
      </c>
      <c r="W58" s="491" t="e">
        <f ca="1">+IF(AND(ISNUMBER(OFFSET('Sanitation Data'!$D$6,0,10*ROW('Sanitation Data'!D52))),'Data Summary'!CL58="Yes"),OFFSET('Sanitation Data'!$D$6,0,10*ROW('Sanitation Data'!D52)),NA())</f>
        <v>#N/A</v>
      </c>
      <c r="X58" s="491" t="e">
        <f ca="1">+IF(AND(ISNUMBER(OFFSET('Sanitation Data'!$D$10,0,10*ROW('Sanitation Data'!D52))),'Data Summary'!CM58="Yes"),OFFSET('Sanitation Data'!$D$10,0,10*ROW('Sanitation Data'!D52)),NA())</f>
        <v>#N/A</v>
      </c>
      <c r="Y58" s="491" t="e">
        <f ca="1">+IF(AND(ISNUMBER(OFFSET('Sanitation Data'!$D$11,0,10*ROW('Sanitation Data'!D52))),'Data Summary'!CN58="Yes"),OFFSET('Sanitation Data'!$D$11,0,10*ROW('Sanitation Data'!D52)),NA())</f>
        <v>#N/A</v>
      </c>
      <c r="Z58" s="491" t="e">
        <f ca="1">+IF(AND(ISNUMBER(OFFSET('Sanitation Data'!$D$12,0,10*ROW('Sanitation Data'!D52))),'Data Summary'!CO58="Yes"),OFFSET('Sanitation Data'!$D$12,0,10*ROW('Sanitation Data'!D52)),NA())</f>
        <v>#N/A</v>
      </c>
      <c r="AA58" s="491" t="e">
        <f ca="1">+IF(AND(ISNUMBER(OFFSET('Sanitation Data'!$E$4,0,10*ROW('Sanitation Data'!E52))),'Data Summary'!CP58="Yes"),100-OFFSET('Sanitation Data'!$E$4,0,10*ROW('Sanitation Data'!E52)),NA())</f>
        <v>#N/A</v>
      </c>
      <c r="AB58" s="491" t="e">
        <f ca="1">+IF(AND(ISNUMBER(OFFSET('Sanitation Data'!$E$6,0,10*ROW('Sanitation Data'!E52))),'Data Summary'!CQ58="Yes"),OFFSET('Sanitation Data'!$E$6,0,10*ROW('Sanitation Data'!E52)),NA())</f>
        <v>#N/A</v>
      </c>
      <c r="AC58" s="491" t="e">
        <f ca="1">+IF(AND(ISNUMBER(OFFSET('Sanitation Data'!$E$10,0,10*ROW('Sanitation Data'!E52))),'Data Summary'!CR58="Yes"),OFFSET('Sanitation Data'!$E$10,0,10*ROW('Sanitation Data'!E52)),NA())</f>
        <v>#N/A</v>
      </c>
      <c r="AD58" s="491" t="e">
        <f ca="1">+IF(AND(ISNUMBER(OFFSET('Sanitation Data'!$E$11,0,10*ROW('Sanitation Data'!E52))),'Data Summary'!CS58="Yes"),OFFSET('Sanitation Data'!$E$11,0,10*ROW('Sanitation Data'!E52)),NA())</f>
        <v>#N/A</v>
      </c>
      <c r="AE58" s="491" t="e">
        <f ca="1">+IF(AND(ISNUMBER(OFFSET('Sanitation Data'!$E$12,0,10*ROW('Sanitation Data'!E52))),'Data Summary'!CT58="Yes"),OFFSET('Sanitation Data'!$E$12,0,10*ROW('Sanitation Data'!E52)),NA())</f>
        <v>#N/A</v>
      </c>
      <c r="AF58" s="491" t="e">
        <f ca="1">+IF(AND(ISNUMBER(OFFSET('Sanitation Data'!$F$4,0,10*ROW('Sanitation Data'!F52))),'Data Summary'!CU58="Yes"),100-OFFSET('Sanitation Data'!$F$4,0,10*ROW('Sanitation Data'!F52)),NA())</f>
        <v>#N/A</v>
      </c>
      <c r="AG58" s="491" t="e">
        <f ca="1">+IF(AND(ISNUMBER(OFFSET('Sanitation Data'!$F$6,0,10*ROW('Sanitation Data'!F52))),'Data Summary'!CV58="Yes"),OFFSET('Sanitation Data'!$F$6,0,10*ROW('Sanitation Data'!F52)),NA())</f>
        <v>#N/A</v>
      </c>
      <c r="AH58" s="491" t="e">
        <f ca="1">+IF(AND(ISNUMBER(OFFSET('Sanitation Data'!$F$10,0,10*ROW('Sanitation Data'!F52))),'Data Summary'!CW58="Yes"),OFFSET('Sanitation Data'!$F$10,0,10*ROW('Sanitation Data'!F52)),NA())</f>
        <v>#N/A</v>
      </c>
      <c r="AI58" s="491" t="e">
        <f ca="1">+IF(AND(ISNUMBER(OFFSET('Sanitation Data'!$F$11,0,10*ROW('Sanitation Data'!F52))),'Data Summary'!CX58="Yes"),OFFSET('Sanitation Data'!$F$11,0,10*ROW('Sanitation Data'!F52)),NA())</f>
        <v>#N/A</v>
      </c>
      <c r="AJ58" s="491" t="e">
        <f ca="1">+IF(AND(ISNUMBER(OFFSET('Sanitation Data'!$F$12,0,10*ROW('Sanitation Data'!F52))),'Data Summary'!CY58="Yes"),OFFSET('Sanitation Data'!$F$12,0,10*ROW('Sanitation Data'!F52)),NA())</f>
        <v>#N/A</v>
      </c>
      <c r="AK58" s="491" t="e">
        <f ca="1">+IF(AND(ISNUMBER(OFFSET('Sanitation Data'!$G$4,0,10*ROW('Sanitation Data'!G52))),'Data Summary'!CZ58="Yes"),100-OFFSET('Sanitation Data'!$G$4,0,10*ROW('Sanitation Data'!G52)),NA())</f>
        <v>#N/A</v>
      </c>
      <c r="AL58" s="491" t="e">
        <f ca="1">+IF(AND(ISNUMBER(OFFSET('Sanitation Data'!$G$6,0,10*ROW('Sanitation Data'!G52))),'Data Summary'!DA58="Yes"),OFFSET('Sanitation Data'!$G$6,0,10*ROW('Sanitation Data'!G52)),NA())</f>
        <v>#N/A</v>
      </c>
      <c r="AM58" s="491" t="e">
        <f ca="1">+IF(AND(ISNUMBER(OFFSET('Sanitation Data'!$G$10,0,10*ROW('Sanitation Data'!G52))),'Data Summary'!DB58="Yes"),OFFSET('Sanitation Data'!$G$10,0,10*ROW('Sanitation Data'!G52)),NA())</f>
        <v>#N/A</v>
      </c>
      <c r="AN58" s="491" t="e">
        <f ca="1">+IF(AND(ISNUMBER(OFFSET('Sanitation Data'!$G$11,0,10*ROW('Sanitation Data'!G52))),'Data Summary'!DC58="Yes"),OFFSET('Sanitation Data'!$G$11,0,10*ROW('Sanitation Data'!G52)),NA())</f>
        <v>#N/A</v>
      </c>
      <c r="AO58" s="491" t="e">
        <f ca="1">+IF(AND(ISNUMBER(OFFSET('Sanitation Data'!$G$12,0,10*ROW('Sanitation Data'!G52))),'Data Summary'!DD58="Yes"),OFFSET('Sanitation Data'!$G$12,0,10*ROW('Sanitation Data'!G52)),NA())</f>
        <v>#N/A</v>
      </c>
      <c r="AP58" s="491" t="e">
        <f ca="1">+IF(AND(ISNUMBER(OFFSET('Sanitation Data'!$H$4,0,10*ROW('Sanitation Data'!H52))),'Data Summary'!DE58="Yes"),100-OFFSET('Sanitation Data'!$H$4,0,10*ROW('Sanitation Data'!H52)),NA())</f>
        <v>#N/A</v>
      </c>
      <c r="AQ58" s="491" t="e">
        <f ca="1">+IF(AND(ISNUMBER(OFFSET('Sanitation Data'!$H$6,0,10*ROW('Sanitation Data'!H52))),'Data Summary'!DF58="Yes"),OFFSET('Sanitation Data'!$H$6,0,10*ROW('Sanitation Data'!H52)),NA())</f>
        <v>#N/A</v>
      </c>
      <c r="AR58" s="491" t="e">
        <f ca="1">+IF(AND(ISNUMBER(OFFSET('Sanitation Data'!$H$10,0,10*ROW('Sanitation Data'!H52))),'Data Summary'!DG58="Yes"),OFFSET('Sanitation Data'!$H$10,0,10*ROW('Sanitation Data'!H52)),NA())</f>
        <v>#N/A</v>
      </c>
      <c r="AS58" s="491" t="e">
        <f ca="1">+IF(AND(ISNUMBER(OFFSET('Sanitation Data'!$H$11,0,10*ROW('Sanitation Data'!H52))),'Data Summary'!DH58="Yes"),OFFSET('Sanitation Data'!$H$11,0,10*ROW('Sanitation Data'!H52)),NA())</f>
        <v>#N/A</v>
      </c>
      <c r="AT58" s="491" t="e">
        <f ca="1">+IF(AND(ISNUMBER(OFFSET('Sanitation Data'!$H$12,0,10*ROW('Sanitation Data'!H52))),'Data Summary'!DI58="Yes"),OFFSET('Sanitation Data'!$H$12,0,10*ROW('Sanitation Data'!H52)),NA())</f>
        <v>#N/A</v>
      </c>
      <c r="AU58" s="491" t="e">
        <f ca="1">+IF(AND(ISNUMBER(OFFSET('Sanitation Data'!$I$4,0,10*ROW('Sanitation Data'!I52))),'Data Summary'!DJ58="Yes"),100-OFFSET('Sanitation Data'!$I$4,0,10*ROW('Sanitation Data'!I52)),NA())</f>
        <v>#N/A</v>
      </c>
      <c r="AV58" s="491" t="e">
        <f ca="1">+IF(AND(ISNUMBER(OFFSET('Sanitation Data'!$I$6,0,10*ROW('Sanitation Data'!I52))),'Data Summary'!DK58="Yes"),OFFSET('Sanitation Data'!$I$6,0,10*ROW('Sanitation Data'!I52)),NA())</f>
        <v>#N/A</v>
      </c>
      <c r="AW58" s="491" t="e">
        <f ca="1">+IF(AND(ISNUMBER(OFFSET('Sanitation Data'!$I$10,0,10*ROW('Sanitation Data'!I52))),'Data Summary'!DL58="Yes"),OFFSET('Sanitation Data'!$I$10,0,10*ROW('Sanitation Data'!I52)),NA())</f>
        <v>#N/A</v>
      </c>
      <c r="AX58" s="491" t="e">
        <f ca="1">+IF(AND(ISNUMBER(OFFSET('Sanitation Data'!$I$11,0,10*ROW('Sanitation Data'!I52))),'Data Summary'!DM58="Yes"),OFFSET('Sanitation Data'!$I$11,0,10*ROW('Sanitation Data'!I52)),NA())</f>
        <v>#N/A</v>
      </c>
      <c r="AY58" s="491" t="e">
        <f ca="1">+IF(AND(ISNUMBER(OFFSET('Sanitation Data'!$I$12,0,10*ROW('Sanitation Data'!I52))),'Data Summary'!DN58="Yes"),OFFSET('Sanitation Data'!$I$12,0,10*ROW('Sanitation Data'!I52)),NA())</f>
        <v>#N/A</v>
      </c>
      <c r="AZ58" s="492" t="e">
        <f ca="1">+IF(AND(ISNUMBER(OFFSET('Hygiene Data'!$D$5,0,10*ROW('Hygiene Data'!D52))),'Data Summary'!DO58="Yes"),OFFSET('Hygiene Data'!$D$5,0,10*ROW('Hygiene Data'!D52)),NA())</f>
        <v>#N/A</v>
      </c>
      <c r="BA58" s="492" t="e">
        <f ca="1">+IF(AND(ISNUMBER(OFFSET('Hygiene Data'!$D$7,0,10*ROW('Hygiene Data'!D52))),'Data Summary'!DP58="Yes"),OFFSET('Hygiene Data'!$D$7,0,10*ROW('Hygiene Data'!D52)),NA())</f>
        <v>#N/A</v>
      </c>
      <c r="BB58" s="492" t="e">
        <f ca="1">+IF(AND(ISNUMBER(OFFSET('Hygiene Data'!$D$9,0,10*ROW('Hygiene Data'!D52))),'Data Summary'!DQ58="Yes"),OFFSET('Hygiene Data'!$D$9,0,10*ROW('Hygiene Data'!D52)),NA())</f>
        <v>#N/A</v>
      </c>
      <c r="BC58" s="492" t="e">
        <f ca="1">+IF(AND(ISNUMBER(OFFSET('Hygiene Data'!$E$5,0,10*ROW('Hygiene Data'!E52))),'Data Summary'!DR58="Yes"),OFFSET('Hygiene Data'!$E$5,0,10*ROW('Hygiene Data'!E52)),NA())</f>
        <v>#N/A</v>
      </c>
      <c r="BD58" s="492" t="e">
        <f ca="1">+IF(AND(ISNUMBER(OFFSET('Hygiene Data'!$E$7,0,10*ROW('Hygiene Data'!E52))),'Data Summary'!DS58="Yes"),OFFSET('Hygiene Data'!$E$7,0,10*ROW('Hygiene Data'!E52)),NA())</f>
        <v>#N/A</v>
      </c>
      <c r="BE58" s="492" t="e">
        <f ca="1">+IF(AND(ISNUMBER(OFFSET('Hygiene Data'!$E$9,0,10*ROW('Hygiene Data'!E52))),'Data Summary'!DT58="Yes"),OFFSET('Hygiene Data'!$E$9,0,10*ROW('Hygiene Data'!E52)),NA())</f>
        <v>#N/A</v>
      </c>
      <c r="BF58" s="492" t="e">
        <f ca="1">+IF(AND(ISNUMBER(OFFSET('Hygiene Data'!$F$5,0,10*ROW('Hygiene Data'!F52))),'Data Summary'!DU58="Yes"),OFFSET('Hygiene Data'!$F$5,0,10*ROW('Hygiene Data'!F52)),NA())</f>
        <v>#N/A</v>
      </c>
      <c r="BG58" s="492" t="e">
        <f ca="1">+IF(AND(ISNUMBER(OFFSET('Hygiene Data'!$F$7,0,10*ROW('Hygiene Data'!F52))),'Data Summary'!DV58="Yes"),OFFSET('Hygiene Data'!$F$7,0,10*ROW('Hygiene Data'!F52)),NA())</f>
        <v>#N/A</v>
      </c>
      <c r="BH58" s="492" t="e">
        <f ca="1">+IF(AND(ISNUMBER(OFFSET('Hygiene Data'!$F$9,0,10*ROW('Hygiene Data'!F52))),'Data Summary'!DW58="Yes"),OFFSET('Hygiene Data'!$F$9,0,10*ROW('Hygiene Data'!F52)),NA())</f>
        <v>#N/A</v>
      </c>
      <c r="BI58" s="492" t="e">
        <f ca="1">+IF(AND(ISNUMBER(OFFSET('Hygiene Data'!$G$5,0,10*ROW('Hygiene Data'!G52))),'Data Summary'!DX58="Yes"),OFFSET('Hygiene Data'!$G$5,0,10*ROW('Hygiene Data'!G52)),NA())</f>
        <v>#N/A</v>
      </c>
      <c r="BJ58" s="492" t="e">
        <f ca="1">+IF(AND(ISNUMBER(OFFSET('Hygiene Data'!$G$7,0,10*ROW('Hygiene Data'!G52))),'Data Summary'!DY58="Yes"),OFFSET('Hygiene Data'!$G$7,0,10*ROW('Hygiene Data'!G52)),NA())</f>
        <v>#N/A</v>
      </c>
      <c r="BK58" s="492" t="e">
        <f ca="1">+IF(AND(ISNUMBER(OFFSET('Hygiene Data'!$G$9,0,10*ROW('Hygiene Data'!G52))),'Data Summary'!DZ58="Yes"),OFFSET('Hygiene Data'!$G$9,0,10*ROW('Hygiene Data'!G52)),NA())</f>
        <v>#N/A</v>
      </c>
      <c r="BL58" s="492" t="e">
        <f ca="1">+IF(AND(ISNUMBER(OFFSET('Hygiene Data'!$H$5,0,10*ROW('Hygiene Data'!H52))),'Data Summary'!EA58="Yes"),OFFSET('Hygiene Data'!$H$5,0,10*ROW('Hygiene Data'!H52)),NA())</f>
        <v>#N/A</v>
      </c>
      <c r="BM58" s="492" t="e">
        <f ca="1">+IF(AND(ISNUMBER(OFFSET('Hygiene Data'!$H$7,0,10*ROW('Hygiene Data'!H52))),'Data Summary'!EB58="Yes"),OFFSET('Hygiene Data'!$H$7,0,10*ROW('Hygiene Data'!H52)),NA())</f>
        <v>#N/A</v>
      </c>
      <c r="BN58" s="492" t="e">
        <f ca="1">+IF(AND(ISNUMBER(OFFSET('Hygiene Data'!$H$9,0,10*ROW('Hygiene Data'!H52))),'Data Summary'!EC58="Yes"),OFFSET('Hygiene Data'!$H$9,0,10*ROW('Hygiene Data'!H52)),NA())</f>
        <v>#N/A</v>
      </c>
      <c r="BO58" s="492" t="e">
        <f ca="1">+IF(AND(ISNUMBER(OFFSET('Hygiene Data'!$I$5,0,10*ROW('Hygiene Data'!I52))),'Data Summary'!ED58="Yes"),OFFSET('Hygiene Data'!$I$5,0,10*ROW('Hygiene Data'!I52)),NA())</f>
        <v>#N/A</v>
      </c>
      <c r="BP58" s="492" t="e">
        <f ca="1">+IF(AND(ISNUMBER(OFFSET('Hygiene Data'!$I$7,0,10*ROW('Hygiene Data'!I52))),'Data Summary'!EE58="Yes"),OFFSET('Hygiene Data'!$I$7,0,10*ROW('Hygiene Data'!I52)),NA())</f>
        <v>#N/A</v>
      </c>
      <c r="BQ58" s="492" t="e">
        <f ca="1">+IF(AND(ISNUMBER(OFFSET('Hygiene Data'!$I$9,0,10*ROW('Hygiene Data'!I52))),'Data Summary'!EF58="Yes"),OFFSET('Hygiene Data'!$I$9,0,10*ROW('Hygiene Data'!I52)),NA())</f>
        <v>#N/A</v>
      </c>
    </row>
    <row r="59" spans="1:69" x14ac:dyDescent="0.25">
      <c r="A59" s="488" t="e">
        <f ca="1">+RIGHT('Data Summary'!A59,LEN('Data Summary'!A59)-9)</f>
        <v>#VALUE!</v>
      </c>
      <c r="B59" s="462" t="str">
        <f ca="1">+IF(ISTEXT('Data Summary'!B59),'Data Summary'!B59,"")</f>
        <v/>
      </c>
      <c r="C59" s="489" t="e">
        <f ca="1">+VALUE('Data Summary'!C59)</f>
        <v>#VALUE!</v>
      </c>
      <c r="D59" s="490" t="e">
        <f ca="1">+IF(AND(ISNUMBER(OFFSET('Water Data'!$D$4,0,10*ROW('Water Data'!D53))),'Data Summary'!BS59="Yes"),100-OFFSET('Water Data'!$D$4,0,10*ROW('Water Data'!D53)),NA())</f>
        <v>#N/A</v>
      </c>
      <c r="E59" s="490" t="e">
        <f ca="1">+IF(AND(ISNUMBER(OFFSET('Water Data'!$D$6,0,10*ROW('Water Data'!D53))),'Data Summary'!BT59="Yes"),OFFSET('Water Data'!$D$6,0,10*ROW('Water Data'!D53)),NA())</f>
        <v>#N/A</v>
      </c>
      <c r="F59" s="490" t="e">
        <f ca="1">+IF(AND(ISNUMBER(OFFSET('Water Data'!$D$9,0,10*ROW('Water Data'!D53))),'Data Summary'!BU59="Yes"),OFFSET('Water Data'!$D$9,0,10*ROW('Water Data'!D53)),NA())</f>
        <v>#N/A</v>
      </c>
      <c r="G59" s="490" t="e">
        <f ca="1">+IF(AND(ISNUMBER(OFFSET('Water Data'!$E$4,0,10*ROW('Water Data'!E53))),'Data Summary'!BV59="Yes"),100-OFFSET('Water Data'!$E$4,0,10*ROW('Water Data'!E53)),NA())</f>
        <v>#N/A</v>
      </c>
      <c r="H59" s="490" t="e">
        <f ca="1">+IF(AND(ISNUMBER(OFFSET('Water Data'!$E$6,0,10*ROW('Water Data'!E53))),'Data Summary'!BW59="Yes"),OFFSET('Water Data'!$E$6,0,10*ROW('Water Data'!E53)),NA())</f>
        <v>#N/A</v>
      </c>
      <c r="I59" s="490" t="e">
        <f ca="1">+IF(AND(ISNUMBER(OFFSET('Water Data'!$E$9,0,10*ROW('Water Data'!E53))),'Data Summary'!BX59="Yes"),OFFSET('Water Data'!$E$9,0,10*ROW('Water Data'!E53)),NA())</f>
        <v>#N/A</v>
      </c>
      <c r="J59" s="490" t="e">
        <f ca="1">+IF(AND(ISNUMBER(OFFSET('Water Data'!$F$4,0,10*ROW('Water Data'!F53))),'Data Summary'!BY59="Yes"),100-OFFSET('Water Data'!$F$4,0,10*ROW('Water Data'!F53)),NA())</f>
        <v>#N/A</v>
      </c>
      <c r="K59" s="490" t="e">
        <f ca="1">+IF(AND(ISNUMBER(OFFSET('Water Data'!$F$6,0,10*ROW('Water Data'!F53))),'Data Summary'!BZ59="Yes"),OFFSET('Water Data'!$F$6,0,10*ROW('Water Data'!F53)),NA())</f>
        <v>#N/A</v>
      </c>
      <c r="L59" s="490" t="e">
        <f ca="1">+IF(AND(ISNUMBER(OFFSET('Water Data'!$F$9,0,10*ROW('Water Data'!F53))),'Data Summary'!CA59="Yes"),OFFSET('Water Data'!$F$9,0,10*ROW('Water Data'!F53)),NA())</f>
        <v>#N/A</v>
      </c>
      <c r="M59" s="490" t="e">
        <f ca="1">+IF(AND(ISNUMBER(OFFSET('Water Data'!$G$4,0,10*ROW('Water Data'!G53))),'Data Summary'!CB59="Yes"),100-OFFSET('Water Data'!$G$4,0,10*ROW('Water Data'!G53)),NA())</f>
        <v>#N/A</v>
      </c>
      <c r="N59" s="490" t="e">
        <f ca="1">+IF(AND(ISNUMBER(OFFSET('Water Data'!$G$6,0,10*ROW('Water Data'!G53))),'Data Summary'!CC59="Yes"),OFFSET('Water Data'!$G$6,0,10*ROW('Water Data'!G53)),NA())</f>
        <v>#N/A</v>
      </c>
      <c r="O59" s="490" t="e">
        <f ca="1">+IF(AND(ISNUMBER(OFFSET('Water Data'!$G$9,0,10*ROW('Water Data'!G53))),'Data Summary'!CD59="Yes"),OFFSET('Water Data'!$G$9,0,10*ROW('Water Data'!G53)),NA())</f>
        <v>#N/A</v>
      </c>
      <c r="P59" s="490" t="e">
        <f ca="1">+IF(AND(ISNUMBER(OFFSET('Water Data'!$H$4,0,10*ROW('Water Data'!H53))),'Data Summary'!CE59="Yes"),100-OFFSET('Water Data'!$H$4,0,10*ROW('Water Data'!H53)),NA())</f>
        <v>#N/A</v>
      </c>
      <c r="Q59" s="490" t="e">
        <f ca="1">+IF(AND(ISNUMBER(OFFSET('Water Data'!$H$6,0,10*ROW('Water Data'!H53))),'Data Summary'!CF59="Yes"),OFFSET('Water Data'!$H$6,0,10*ROW('Water Data'!H53)),NA())</f>
        <v>#N/A</v>
      </c>
      <c r="R59" s="490" t="e">
        <f ca="1">+IF(AND(ISNUMBER(OFFSET('Water Data'!$H$9,0,10*ROW('Water Data'!H53))),'Data Summary'!CG59="Yes"),OFFSET('Water Data'!$H$9,0,10*ROW('Water Data'!H53)),NA())</f>
        <v>#N/A</v>
      </c>
      <c r="S59" s="490" t="e">
        <f ca="1">+IF(AND(ISNUMBER(OFFSET('Water Data'!$I$4,0,10*ROW('Water Data'!I53))),'Data Summary'!CH59="Yes"),100-OFFSET('Water Data'!$I$4,0,10*ROW('Water Data'!I53)),NA())</f>
        <v>#N/A</v>
      </c>
      <c r="T59" s="490" t="e">
        <f ca="1">+IF(AND(ISNUMBER(OFFSET('Water Data'!$I$6,0,10*ROW('Water Data'!I53))),'Data Summary'!CI59="Yes"),OFFSET('Water Data'!$I$6,0,10*ROW('Water Data'!I53)),NA())</f>
        <v>#N/A</v>
      </c>
      <c r="U59" s="490" t="e">
        <f ca="1">+IF(AND(ISNUMBER(OFFSET('Water Data'!$I$9,0,10*ROW('Water Data'!I53))),'Data Summary'!CJ59="Yes"),OFFSET('Water Data'!$I$9,0,10*ROW('Water Data'!I53)),NA())</f>
        <v>#N/A</v>
      </c>
      <c r="V59" s="491" t="e">
        <f ca="1">+IF(AND(ISNUMBER(OFFSET('Sanitation Data'!$D$4,0,10*ROW('Sanitation Data'!D53))),'Data Summary'!CK59="Yes"),100-OFFSET('Sanitation Data'!$D$4,0,10*ROW('Sanitation Data'!D53)),NA())</f>
        <v>#N/A</v>
      </c>
      <c r="W59" s="491" t="e">
        <f ca="1">+IF(AND(ISNUMBER(OFFSET('Sanitation Data'!$D$6,0,10*ROW('Sanitation Data'!D53))),'Data Summary'!CL59="Yes"),OFFSET('Sanitation Data'!$D$6,0,10*ROW('Sanitation Data'!D53)),NA())</f>
        <v>#N/A</v>
      </c>
      <c r="X59" s="491" t="e">
        <f ca="1">+IF(AND(ISNUMBER(OFFSET('Sanitation Data'!$D$10,0,10*ROW('Sanitation Data'!D53))),'Data Summary'!CM59="Yes"),OFFSET('Sanitation Data'!$D$10,0,10*ROW('Sanitation Data'!D53)),NA())</f>
        <v>#N/A</v>
      </c>
      <c r="Y59" s="491" t="e">
        <f ca="1">+IF(AND(ISNUMBER(OFFSET('Sanitation Data'!$D$11,0,10*ROW('Sanitation Data'!D53))),'Data Summary'!CN59="Yes"),OFFSET('Sanitation Data'!$D$11,0,10*ROW('Sanitation Data'!D53)),NA())</f>
        <v>#N/A</v>
      </c>
      <c r="Z59" s="491" t="e">
        <f ca="1">+IF(AND(ISNUMBER(OFFSET('Sanitation Data'!$D$12,0,10*ROW('Sanitation Data'!D53))),'Data Summary'!CO59="Yes"),OFFSET('Sanitation Data'!$D$12,0,10*ROW('Sanitation Data'!D53)),NA())</f>
        <v>#N/A</v>
      </c>
      <c r="AA59" s="491" t="e">
        <f ca="1">+IF(AND(ISNUMBER(OFFSET('Sanitation Data'!$E$4,0,10*ROW('Sanitation Data'!E53))),'Data Summary'!CP59="Yes"),100-OFFSET('Sanitation Data'!$E$4,0,10*ROW('Sanitation Data'!E53)),NA())</f>
        <v>#N/A</v>
      </c>
      <c r="AB59" s="491" t="e">
        <f ca="1">+IF(AND(ISNUMBER(OFFSET('Sanitation Data'!$E$6,0,10*ROW('Sanitation Data'!E53))),'Data Summary'!CQ59="Yes"),OFFSET('Sanitation Data'!$E$6,0,10*ROW('Sanitation Data'!E53)),NA())</f>
        <v>#N/A</v>
      </c>
      <c r="AC59" s="491" t="e">
        <f ca="1">+IF(AND(ISNUMBER(OFFSET('Sanitation Data'!$E$10,0,10*ROW('Sanitation Data'!E53))),'Data Summary'!CR59="Yes"),OFFSET('Sanitation Data'!$E$10,0,10*ROW('Sanitation Data'!E53)),NA())</f>
        <v>#N/A</v>
      </c>
      <c r="AD59" s="491" t="e">
        <f ca="1">+IF(AND(ISNUMBER(OFFSET('Sanitation Data'!$E$11,0,10*ROW('Sanitation Data'!E53))),'Data Summary'!CS59="Yes"),OFFSET('Sanitation Data'!$E$11,0,10*ROW('Sanitation Data'!E53)),NA())</f>
        <v>#N/A</v>
      </c>
      <c r="AE59" s="491" t="e">
        <f ca="1">+IF(AND(ISNUMBER(OFFSET('Sanitation Data'!$E$12,0,10*ROW('Sanitation Data'!E53))),'Data Summary'!CT59="Yes"),OFFSET('Sanitation Data'!$E$12,0,10*ROW('Sanitation Data'!E53)),NA())</f>
        <v>#N/A</v>
      </c>
      <c r="AF59" s="491" t="e">
        <f ca="1">+IF(AND(ISNUMBER(OFFSET('Sanitation Data'!$F$4,0,10*ROW('Sanitation Data'!F53))),'Data Summary'!CU59="Yes"),100-OFFSET('Sanitation Data'!$F$4,0,10*ROW('Sanitation Data'!F53)),NA())</f>
        <v>#N/A</v>
      </c>
      <c r="AG59" s="491" t="e">
        <f ca="1">+IF(AND(ISNUMBER(OFFSET('Sanitation Data'!$F$6,0,10*ROW('Sanitation Data'!F53))),'Data Summary'!CV59="Yes"),OFFSET('Sanitation Data'!$F$6,0,10*ROW('Sanitation Data'!F53)),NA())</f>
        <v>#N/A</v>
      </c>
      <c r="AH59" s="491" t="e">
        <f ca="1">+IF(AND(ISNUMBER(OFFSET('Sanitation Data'!$F$10,0,10*ROW('Sanitation Data'!F53))),'Data Summary'!CW59="Yes"),OFFSET('Sanitation Data'!$F$10,0,10*ROW('Sanitation Data'!F53)),NA())</f>
        <v>#N/A</v>
      </c>
      <c r="AI59" s="491" t="e">
        <f ca="1">+IF(AND(ISNUMBER(OFFSET('Sanitation Data'!$F$11,0,10*ROW('Sanitation Data'!F53))),'Data Summary'!CX59="Yes"),OFFSET('Sanitation Data'!$F$11,0,10*ROW('Sanitation Data'!F53)),NA())</f>
        <v>#N/A</v>
      </c>
      <c r="AJ59" s="491" t="e">
        <f ca="1">+IF(AND(ISNUMBER(OFFSET('Sanitation Data'!$F$12,0,10*ROW('Sanitation Data'!F53))),'Data Summary'!CY59="Yes"),OFFSET('Sanitation Data'!$F$12,0,10*ROW('Sanitation Data'!F53)),NA())</f>
        <v>#N/A</v>
      </c>
      <c r="AK59" s="491" t="e">
        <f ca="1">+IF(AND(ISNUMBER(OFFSET('Sanitation Data'!$G$4,0,10*ROW('Sanitation Data'!G53))),'Data Summary'!CZ59="Yes"),100-OFFSET('Sanitation Data'!$G$4,0,10*ROW('Sanitation Data'!G53)),NA())</f>
        <v>#N/A</v>
      </c>
      <c r="AL59" s="491" t="e">
        <f ca="1">+IF(AND(ISNUMBER(OFFSET('Sanitation Data'!$G$6,0,10*ROW('Sanitation Data'!G53))),'Data Summary'!DA59="Yes"),OFFSET('Sanitation Data'!$G$6,0,10*ROW('Sanitation Data'!G53)),NA())</f>
        <v>#N/A</v>
      </c>
      <c r="AM59" s="491" t="e">
        <f ca="1">+IF(AND(ISNUMBER(OFFSET('Sanitation Data'!$G$10,0,10*ROW('Sanitation Data'!G53))),'Data Summary'!DB59="Yes"),OFFSET('Sanitation Data'!$G$10,0,10*ROW('Sanitation Data'!G53)),NA())</f>
        <v>#N/A</v>
      </c>
      <c r="AN59" s="491" t="e">
        <f ca="1">+IF(AND(ISNUMBER(OFFSET('Sanitation Data'!$G$11,0,10*ROW('Sanitation Data'!G53))),'Data Summary'!DC59="Yes"),OFFSET('Sanitation Data'!$G$11,0,10*ROW('Sanitation Data'!G53)),NA())</f>
        <v>#N/A</v>
      </c>
      <c r="AO59" s="491" t="e">
        <f ca="1">+IF(AND(ISNUMBER(OFFSET('Sanitation Data'!$G$12,0,10*ROW('Sanitation Data'!G53))),'Data Summary'!DD59="Yes"),OFFSET('Sanitation Data'!$G$12,0,10*ROW('Sanitation Data'!G53)),NA())</f>
        <v>#N/A</v>
      </c>
      <c r="AP59" s="491" t="e">
        <f ca="1">+IF(AND(ISNUMBER(OFFSET('Sanitation Data'!$H$4,0,10*ROW('Sanitation Data'!H53))),'Data Summary'!DE59="Yes"),100-OFFSET('Sanitation Data'!$H$4,0,10*ROW('Sanitation Data'!H53)),NA())</f>
        <v>#N/A</v>
      </c>
      <c r="AQ59" s="491" t="e">
        <f ca="1">+IF(AND(ISNUMBER(OFFSET('Sanitation Data'!$H$6,0,10*ROW('Sanitation Data'!H53))),'Data Summary'!DF59="Yes"),OFFSET('Sanitation Data'!$H$6,0,10*ROW('Sanitation Data'!H53)),NA())</f>
        <v>#N/A</v>
      </c>
      <c r="AR59" s="491" t="e">
        <f ca="1">+IF(AND(ISNUMBER(OFFSET('Sanitation Data'!$H$10,0,10*ROW('Sanitation Data'!H53))),'Data Summary'!DG59="Yes"),OFFSET('Sanitation Data'!$H$10,0,10*ROW('Sanitation Data'!H53)),NA())</f>
        <v>#N/A</v>
      </c>
      <c r="AS59" s="491" t="e">
        <f ca="1">+IF(AND(ISNUMBER(OFFSET('Sanitation Data'!$H$11,0,10*ROW('Sanitation Data'!H53))),'Data Summary'!DH59="Yes"),OFFSET('Sanitation Data'!$H$11,0,10*ROW('Sanitation Data'!H53)),NA())</f>
        <v>#N/A</v>
      </c>
      <c r="AT59" s="491" t="e">
        <f ca="1">+IF(AND(ISNUMBER(OFFSET('Sanitation Data'!$H$12,0,10*ROW('Sanitation Data'!H53))),'Data Summary'!DI59="Yes"),OFFSET('Sanitation Data'!$H$12,0,10*ROW('Sanitation Data'!H53)),NA())</f>
        <v>#N/A</v>
      </c>
      <c r="AU59" s="491" t="e">
        <f ca="1">+IF(AND(ISNUMBER(OFFSET('Sanitation Data'!$I$4,0,10*ROW('Sanitation Data'!I53))),'Data Summary'!DJ59="Yes"),100-OFFSET('Sanitation Data'!$I$4,0,10*ROW('Sanitation Data'!I53)),NA())</f>
        <v>#N/A</v>
      </c>
      <c r="AV59" s="491" t="e">
        <f ca="1">+IF(AND(ISNUMBER(OFFSET('Sanitation Data'!$I$6,0,10*ROW('Sanitation Data'!I53))),'Data Summary'!DK59="Yes"),OFFSET('Sanitation Data'!$I$6,0,10*ROW('Sanitation Data'!I53)),NA())</f>
        <v>#N/A</v>
      </c>
      <c r="AW59" s="491" t="e">
        <f ca="1">+IF(AND(ISNUMBER(OFFSET('Sanitation Data'!$I$10,0,10*ROW('Sanitation Data'!I53))),'Data Summary'!DL59="Yes"),OFFSET('Sanitation Data'!$I$10,0,10*ROW('Sanitation Data'!I53)),NA())</f>
        <v>#N/A</v>
      </c>
      <c r="AX59" s="491" t="e">
        <f ca="1">+IF(AND(ISNUMBER(OFFSET('Sanitation Data'!$I$11,0,10*ROW('Sanitation Data'!I53))),'Data Summary'!DM59="Yes"),OFFSET('Sanitation Data'!$I$11,0,10*ROW('Sanitation Data'!I53)),NA())</f>
        <v>#N/A</v>
      </c>
      <c r="AY59" s="491" t="e">
        <f ca="1">+IF(AND(ISNUMBER(OFFSET('Sanitation Data'!$I$12,0,10*ROW('Sanitation Data'!I53))),'Data Summary'!DN59="Yes"),OFFSET('Sanitation Data'!$I$12,0,10*ROW('Sanitation Data'!I53)),NA())</f>
        <v>#N/A</v>
      </c>
      <c r="AZ59" s="492" t="e">
        <f ca="1">+IF(AND(ISNUMBER(OFFSET('Hygiene Data'!$D$5,0,10*ROW('Hygiene Data'!D53))),'Data Summary'!DO59="Yes"),OFFSET('Hygiene Data'!$D$5,0,10*ROW('Hygiene Data'!D53)),NA())</f>
        <v>#N/A</v>
      </c>
      <c r="BA59" s="492" t="e">
        <f ca="1">+IF(AND(ISNUMBER(OFFSET('Hygiene Data'!$D$7,0,10*ROW('Hygiene Data'!D53))),'Data Summary'!DP59="Yes"),OFFSET('Hygiene Data'!$D$7,0,10*ROW('Hygiene Data'!D53)),NA())</f>
        <v>#N/A</v>
      </c>
      <c r="BB59" s="492" t="e">
        <f ca="1">+IF(AND(ISNUMBER(OFFSET('Hygiene Data'!$D$9,0,10*ROW('Hygiene Data'!D53))),'Data Summary'!DQ59="Yes"),OFFSET('Hygiene Data'!$D$9,0,10*ROW('Hygiene Data'!D53)),NA())</f>
        <v>#N/A</v>
      </c>
      <c r="BC59" s="492" t="e">
        <f ca="1">+IF(AND(ISNUMBER(OFFSET('Hygiene Data'!$E$5,0,10*ROW('Hygiene Data'!E53))),'Data Summary'!DR59="Yes"),OFFSET('Hygiene Data'!$E$5,0,10*ROW('Hygiene Data'!E53)),NA())</f>
        <v>#N/A</v>
      </c>
      <c r="BD59" s="492" t="e">
        <f ca="1">+IF(AND(ISNUMBER(OFFSET('Hygiene Data'!$E$7,0,10*ROW('Hygiene Data'!E53))),'Data Summary'!DS59="Yes"),OFFSET('Hygiene Data'!$E$7,0,10*ROW('Hygiene Data'!E53)),NA())</f>
        <v>#N/A</v>
      </c>
      <c r="BE59" s="492" t="e">
        <f ca="1">+IF(AND(ISNUMBER(OFFSET('Hygiene Data'!$E$9,0,10*ROW('Hygiene Data'!E53))),'Data Summary'!DT59="Yes"),OFFSET('Hygiene Data'!$E$9,0,10*ROW('Hygiene Data'!E53)),NA())</f>
        <v>#N/A</v>
      </c>
      <c r="BF59" s="492" t="e">
        <f ca="1">+IF(AND(ISNUMBER(OFFSET('Hygiene Data'!$F$5,0,10*ROW('Hygiene Data'!F53))),'Data Summary'!DU59="Yes"),OFFSET('Hygiene Data'!$F$5,0,10*ROW('Hygiene Data'!F53)),NA())</f>
        <v>#N/A</v>
      </c>
      <c r="BG59" s="492" t="e">
        <f ca="1">+IF(AND(ISNUMBER(OFFSET('Hygiene Data'!$F$7,0,10*ROW('Hygiene Data'!F53))),'Data Summary'!DV59="Yes"),OFFSET('Hygiene Data'!$F$7,0,10*ROW('Hygiene Data'!F53)),NA())</f>
        <v>#N/A</v>
      </c>
      <c r="BH59" s="492" t="e">
        <f ca="1">+IF(AND(ISNUMBER(OFFSET('Hygiene Data'!$F$9,0,10*ROW('Hygiene Data'!F53))),'Data Summary'!DW59="Yes"),OFFSET('Hygiene Data'!$F$9,0,10*ROW('Hygiene Data'!F53)),NA())</f>
        <v>#N/A</v>
      </c>
      <c r="BI59" s="492" t="e">
        <f ca="1">+IF(AND(ISNUMBER(OFFSET('Hygiene Data'!$G$5,0,10*ROW('Hygiene Data'!G53))),'Data Summary'!DX59="Yes"),OFFSET('Hygiene Data'!$G$5,0,10*ROW('Hygiene Data'!G53)),NA())</f>
        <v>#N/A</v>
      </c>
      <c r="BJ59" s="492" t="e">
        <f ca="1">+IF(AND(ISNUMBER(OFFSET('Hygiene Data'!$G$7,0,10*ROW('Hygiene Data'!G53))),'Data Summary'!DY59="Yes"),OFFSET('Hygiene Data'!$G$7,0,10*ROW('Hygiene Data'!G53)),NA())</f>
        <v>#N/A</v>
      </c>
      <c r="BK59" s="492" t="e">
        <f ca="1">+IF(AND(ISNUMBER(OFFSET('Hygiene Data'!$G$9,0,10*ROW('Hygiene Data'!G53))),'Data Summary'!DZ59="Yes"),OFFSET('Hygiene Data'!$G$9,0,10*ROW('Hygiene Data'!G53)),NA())</f>
        <v>#N/A</v>
      </c>
      <c r="BL59" s="492" t="e">
        <f ca="1">+IF(AND(ISNUMBER(OFFSET('Hygiene Data'!$H$5,0,10*ROW('Hygiene Data'!H53))),'Data Summary'!EA59="Yes"),OFFSET('Hygiene Data'!$H$5,0,10*ROW('Hygiene Data'!H53)),NA())</f>
        <v>#N/A</v>
      </c>
      <c r="BM59" s="492" t="e">
        <f ca="1">+IF(AND(ISNUMBER(OFFSET('Hygiene Data'!$H$7,0,10*ROW('Hygiene Data'!H53))),'Data Summary'!EB59="Yes"),OFFSET('Hygiene Data'!$H$7,0,10*ROW('Hygiene Data'!H53)),NA())</f>
        <v>#N/A</v>
      </c>
      <c r="BN59" s="492" t="e">
        <f ca="1">+IF(AND(ISNUMBER(OFFSET('Hygiene Data'!$H$9,0,10*ROW('Hygiene Data'!H53))),'Data Summary'!EC59="Yes"),OFFSET('Hygiene Data'!$H$9,0,10*ROW('Hygiene Data'!H53)),NA())</f>
        <v>#N/A</v>
      </c>
      <c r="BO59" s="492" t="e">
        <f ca="1">+IF(AND(ISNUMBER(OFFSET('Hygiene Data'!$I$5,0,10*ROW('Hygiene Data'!I53))),'Data Summary'!ED59="Yes"),OFFSET('Hygiene Data'!$I$5,0,10*ROW('Hygiene Data'!I53)),NA())</f>
        <v>#N/A</v>
      </c>
      <c r="BP59" s="492" t="e">
        <f ca="1">+IF(AND(ISNUMBER(OFFSET('Hygiene Data'!$I$7,0,10*ROW('Hygiene Data'!I53))),'Data Summary'!EE59="Yes"),OFFSET('Hygiene Data'!$I$7,0,10*ROW('Hygiene Data'!I53)),NA())</f>
        <v>#N/A</v>
      </c>
      <c r="BQ59" s="492" t="e">
        <f ca="1">+IF(AND(ISNUMBER(OFFSET('Hygiene Data'!$I$9,0,10*ROW('Hygiene Data'!I53))),'Data Summary'!EF59="Yes"),OFFSET('Hygiene Data'!$I$9,0,10*ROW('Hygiene Data'!I53)),NA())</f>
        <v>#N/A</v>
      </c>
    </row>
    <row r="60" spans="1:69" x14ac:dyDescent="0.25">
      <c r="A60" s="488" t="e">
        <f ca="1">+RIGHT('Data Summary'!A60,LEN('Data Summary'!A60)-9)</f>
        <v>#VALUE!</v>
      </c>
      <c r="B60" s="462" t="str">
        <f ca="1">+IF(ISTEXT('Data Summary'!B60),'Data Summary'!B60,"")</f>
        <v/>
      </c>
      <c r="C60" s="489" t="e">
        <f ca="1">+VALUE('Data Summary'!C60)</f>
        <v>#VALUE!</v>
      </c>
      <c r="D60" s="490" t="e">
        <f ca="1">+IF(AND(ISNUMBER(OFFSET('Water Data'!$D$4,0,10*ROW('Water Data'!D54))),'Data Summary'!BS60="Yes"),100-OFFSET('Water Data'!$D$4,0,10*ROW('Water Data'!D54)),NA())</f>
        <v>#N/A</v>
      </c>
      <c r="E60" s="490" t="e">
        <f ca="1">+IF(AND(ISNUMBER(OFFSET('Water Data'!$D$6,0,10*ROW('Water Data'!D54))),'Data Summary'!BT60="Yes"),OFFSET('Water Data'!$D$6,0,10*ROW('Water Data'!D54)),NA())</f>
        <v>#N/A</v>
      </c>
      <c r="F60" s="490" t="e">
        <f ca="1">+IF(AND(ISNUMBER(OFFSET('Water Data'!$D$9,0,10*ROW('Water Data'!D54))),'Data Summary'!BU60="Yes"),OFFSET('Water Data'!$D$9,0,10*ROW('Water Data'!D54)),NA())</f>
        <v>#N/A</v>
      </c>
      <c r="G60" s="490" t="e">
        <f ca="1">+IF(AND(ISNUMBER(OFFSET('Water Data'!$E$4,0,10*ROW('Water Data'!E54))),'Data Summary'!BV60="Yes"),100-OFFSET('Water Data'!$E$4,0,10*ROW('Water Data'!E54)),NA())</f>
        <v>#N/A</v>
      </c>
      <c r="H60" s="490" t="e">
        <f ca="1">+IF(AND(ISNUMBER(OFFSET('Water Data'!$E$6,0,10*ROW('Water Data'!E54))),'Data Summary'!BW60="Yes"),OFFSET('Water Data'!$E$6,0,10*ROW('Water Data'!E54)),NA())</f>
        <v>#N/A</v>
      </c>
      <c r="I60" s="490" t="e">
        <f ca="1">+IF(AND(ISNUMBER(OFFSET('Water Data'!$E$9,0,10*ROW('Water Data'!E54))),'Data Summary'!BX60="Yes"),OFFSET('Water Data'!$E$9,0,10*ROW('Water Data'!E54)),NA())</f>
        <v>#N/A</v>
      </c>
      <c r="J60" s="490" t="e">
        <f ca="1">+IF(AND(ISNUMBER(OFFSET('Water Data'!$F$4,0,10*ROW('Water Data'!F54))),'Data Summary'!BY60="Yes"),100-OFFSET('Water Data'!$F$4,0,10*ROW('Water Data'!F54)),NA())</f>
        <v>#N/A</v>
      </c>
      <c r="K60" s="490" t="e">
        <f ca="1">+IF(AND(ISNUMBER(OFFSET('Water Data'!$F$6,0,10*ROW('Water Data'!F54))),'Data Summary'!BZ60="Yes"),OFFSET('Water Data'!$F$6,0,10*ROW('Water Data'!F54)),NA())</f>
        <v>#N/A</v>
      </c>
      <c r="L60" s="490" t="e">
        <f ca="1">+IF(AND(ISNUMBER(OFFSET('Water Data'!$F$9,0,10*ROW('Water Data'!F54))),'Data Summary'!CA60="Yes"),OFFSET('Water Data'!$F$9,0,10*ROW('Water Data'!F54)),NA())</f>
        <v>#N/A</v>
      </c>
      <c r="M60" s="490" t="e">
        <f ca="1">+IF(AND(ISNUMBER(OFFSET('Water Data'!$G$4,0,10*ROW('Water Data'!G54))),'Data Summary'!CB60="Yes"),100-OFFSET('Water Data'!$G$4,0,10*ROW('Water Data'!G54)),NA())</f>
        <v>#N/A</v>
      </c>
      <c r="N60" s="490" t="e">
        <f ca="1">+IF(AND(ISNUMBER(OFFSET('Water Data'!$G$6,0,10*ROW('Water Data'!G54))),'Data Summary'!CC60="Yes"),OFFSET('Water Data'!$G$6,0,10*ROW('Water Data'!G54)),NA())</f>
        <v>#N/A</v>
      </c>
      <c r="O60" s="490" t="e">
        <f ca="1">+IF(AND(ISNUMBER(OFFSET('Water Data'!$G$9,0,10*ROW('Water Data'!G54))),'Data Summary'!CD60="Yes"),OFFSET('Water Data'!$G$9,0,10*ROW('Water Data'!G54)),NA())</f>
        <v>#N/A</v>
      </c>
      <c r="P60" s="490" t="e">
        <f ca="1">+IF(AND(ISNUMBER(OFFSET('Water Data'!$H$4,0,10*ROW('Water Data'!H54))),'Data Summary'!CE60="Yes"),100-OFFSET('Water Data'!$H$4,0,10*ROW('Water Data'!H54)),NA())</f>
        <v>#N/A</v>
      </c>
      <c r="Q60" s="490" t="e">
        <f ca="1">+IF(AND(ISNUMBER(OFFSET('Water Data'!$H$6,0,10*ROW('Water Data'!H54))),'Data Summary'!CF60="Yes"),OFFSET('Water Data'!$H$6,0,10*ROW('Water Data'!H54)),NA())</f>
        <v>#N/A</v>
      </c>
      <c r="R60" s="490" t="e">
        <f ca="1">+IF(AND(ISNUMBER(OFFSET('Water Data'!$H$9,0,10*ROW('Water Data'!H54))),'Data Summary'!CG60="Yes"),OFFSET('Water Data'!$H$9,0,10*ROW('Water Data'!H54)),NA())</f>
        <v>#N/A</v>
      </c>
      <c r="S60" s="490" t="e">
        <f ca="1">+IF(AND(ISNUMBER(OFFSET('Water Data'!$I$4,0,10*ROW('Water Data'!I54))),'Data Summary'!CH60="Yes"),100-OFFSET('Water Data'!$I$4,0,10*ROW('Water Data'!I54)),NA())</f>
        <v>#N/A</v>
      </c>
      <c r="T60" s="490" t="e">
        <f ca="1">+IF(AND(ISNUMBER(OFFSET('Water Data'!$I$6,0,10*ROW('Water Data'!I54))),'Data Summary'!CI60="Yes"),OFFSET('Water Data'!$I$6,0,10*ROW('Water Data'!I54)),NA())</f>
        <v>#N/A</v>
      </c>
      <c r="U60" s="490" t="e">
        <f ca="1">+IF(AND(ISNUMBER(OFFSET('Water Data'!$I$9,0,10*ROW('Water Data'!I54))),'Data Summary'!CJ60="Yes"),OFFSET('Water Data'!$I$9,0,10*ROW('Water Data'!I54)),NA())</f>
        <v>#N/A</v>
      </c>
      <c r="V60" s="491" t="e">
        <f ca="1">+IF(AND(ISNUMBER(OFFSET('Sanitation Data'!$D$4,0,10*ROW('Sanitation Data'!D54))),'Data Summary'!CK60="Yes"),100-OFFSET('Sanitation Data'!$D$4,0,10*ROW('Sanitation Data'!D54)),NA())</f>
        <v>#N/A</v>
      </c>
      <c r="W60" s="491" t="e">
        <f ca="1">+IF(AND(ISNUMBER(OFFSET('Sanitation Data'!$D$6,0,10*ROW('Sanitation Data'!D54))),'Data Summary'!CL60="Yes"),OFFSET('Sanitation Data'!$D$6,0,10*ROW('Sanitation Data'!D54)),NA())</f>
        <v>#N/A</v>
      </c>
      <c r="X60" s="491" t="e">
        <f ca="1">+IF(AND(ISNUMBER(OFFSET('Sanitation Data'!$D$10,0,10*ROW('Sanitation Data'!D54))),'Data Summary'!CM60="Yes"),OFFSET('Sanitation Data'!$D$10,0,10*ROW('Sanitation Data'!D54)),NA())</f>
        <v>#N/A</v>
      </c>
      <c r="Y60" s="491" t="e">
        <f ca="1">+IF(AND(ISNUMBER(OFFSET('Sanitation Data'!$D$11,0,10*ROW('Sanitation Data'!D54))),'Data Summary'!CN60="Yes"),OFFSET('Sanitation Data'!$D$11,0,10*ROW('Sanitation Data'!D54)),NA())</f>
        <v>#N/A</v>
      </c>
      <c r="Z60" s="491" t="e">
        <f ca="1">+IF(AND(ISNUMBER(OFFSET('Sanitation Data'!$D$12,0,10*ROW('Sanitation Data'!D54))),'Data Summary'!CO60="Yes"),OFFSET('Sanitation Data'!$D$12,0,10*ROW('Sanitation Data'!D54)),NA())</f>
        <v>#N/A</v>
      </c>
      <c r="AA60" s="491" t="e">
        <f ca="1">+IF(AND(ISNUMBER(OFFSET('Sanitation Data'!$E$4,0,10*ROW('Sanitation Data'!E54))),'Data Summary'!CP60="Yes"),100-OFFSET('Sanitation Data'!$E$4,0,10*ROW('Sanitation Data'!E54)),NA())</f>
        <v>#N/A</v>
      </c>
      <c r="AB60" s="491" t="e">
        <f ca="1">+IF(AND(ISNUMBER(OFFSET('Sanitation Data'!$E$6,0,10*ROW('Sanitation Data'!E54))),'Data Summary'!CQ60="Yes"),OFFSET('Sanitation Data'!$E$6,0,10*ROW('Sanitation Data'!E54)),NA())</f>
        <v>#N/A</v>
      </c>
      <c r="AC60" s="491" t="e">
        <f ca="1">+IF(AND(ISNUMBER(OFFSET('Sanitation Data'!$E$10,0,10*ROW('Sanitation Data'!E54))),'Data Summary'!CR60="Yes"),OFFSET('Sanitation Data'!$E$10,0,10*ROW('Sanitation Data'!E54)),NA())</f>
        <v>#N/A</v>
      </c>
      <c r="AD60" s="491" t="e">
        <f ca="1">+IF(AND(ISNUMBER(OFFSET('Sanitation Data'!$E$11,0,10*ROW('Sanitation Data'!E54))),'Data Summary'!CS60="Yes"),OFFSET('Sanitation Data'!$E$11,0,10*ROW('Sanitation Data'!E54)),NA())</f>
        <v>#N/A</v>
      </c>
      <c r="AE60" s="491" t="e">
        <f ca="1">+IF(AND(ISNUMBER(OFFSET('Sanitation Data'!$E$12,0,10*ROW('Sanitation Data'!E54))),'Data Summary'!CT60="Yes"),OFFSET('Sanitation Data'!$E$12,0,10*ROW('Sanitation Data'!E54)),NA())</f>
        <v>#N/A</v>
      </c>
      <c r="AF60" s="491" t="e">
        <f ca="1">+IF(AND(ISNUMBER(OFFSET('Sanitation Data'!$F$4,0,10*ROW('Sanitation Data'!F54))),'Data Summary'!CU60="Yes"),100-OFFSET('Sanitation Data'!$F$4,0,10*ROW('Sanitation Data'!F54)),NA())</f>
        <v>#N/A</v>
      </c>
      <c r="AG60" s="491" t="e">
        <f ca="1">+IF(AND(ISNUMBER(OFFSET('Sanitation Data'!$F$6,0,10*ROW('Sanitation Data'!F54))),'Data Summary'!CV60="Yes"),OFFSET('Sanitation Data'!$F$6,0,10*ROW('Sanitation Data'!F54)),NA())</f>
        <v>#N/A</v>
      </c>
      <c r="AH60" s="491" t="e">
        <f ca="1">+IF(AND(ISNUMBER(OFFSET('Sanitation Data'!$F$10,0,10*ROW('Sanitation Data'!F54))),'Data Summary'!CW60="Yes"),OFFSET('Sanitation Data'!$F$10,0,10*ROW('Sanitation Data'!F54)),NA())</f>
        <v>#N/A</v>
      </c>
      <c r="AI60" s="491" t="e">
        <f ca="1">+IF(AND(ISNUMBER(OFFSET('Sanitation Data'!$F$11,0,10*ROW('Sanitation Data'!F54))),'Data Summary'!CX60="Yes"),OFFSET('Sanitation Data'!$F$11,0,10*ROW('Sanitation Data'!F54)),NA())</f>
        <v>#N/A</v>
      </c>
      <c r="AJ60" s="491" t="e">
        <f ca="1">+IF(AND(ISNUMBER(OFFSET('Sanitation Data'!$F$12,0,10*ROW('Sanitation Data'!F54))),'Data Summary'!CY60="Yes"),OFFSET('Sanitation Data'!$F$12,0,10*ROW('Sanitation Data'!F54)),NA())</f>
        <v>#N/A</v>
      </c>
      <c r="AK60" s="491" t="e">
        <f ca="1">+IF(AND(ISNUMBER(OFFSET('Sanitation Data'!$G$4,0,10*ROW('Sanitation Data'!G54))),'Data Summary'!CZ60="Yes"),100-OFFSET('Sanitation Data'!$G$4,0,10*ROW('Sanitation Data'!G54)),NA())</f>
        <v>#N/A</v>
      </c>
      <c r="AL60" s="491" t="e">
        <f ca="1">+IF(AND(ISNUMBER(OFFSET('Sanitation Data'!$G$6,0,10*ROW('Sanitation Data'!G54))),'Data Summary'!DA60="Yes"),OFFSET('Sanitation Data'!$G$6,0,10*ROW('Sanitation Data'!G54)),NA())</f>
        <v>#N/A</v>
      </c>
      <c r="AM60" s="491" t="e">
        <f ca="1">+IF(AND(ISNUMBER(OFFSET('Sanitation Data'!$G$10,0,10*ROW('Sanitation Data'!G54))),'Data Summary'!DB60="Yes"),OFFSET('Sanitation Data'!$G$10,0,10*ROW('Sanitation Data'!G54)),NA())</f>
        <v>#N/A</v>
      </c>
      <c r="AN60" s="491" t="e">
        <f ca="1">+IF(AND(ISNUMBER(OFFSET('Sanitation Data'!$G$11,0,10*ROW('Sanitation Data'!G54))),'Data Summary'!DC60="Yes"),OFFSET('Sanitation Data'!$G$11,0,10*ROW('Sanitation Data'!G54)),NA())</f>
        <v>#N/A</v>
      </c>
      <c r="AO60" s="491" t="e">
        <f ca="1">+IF(AND(ISNUMBER(OFFSET('Sanitation Data'!$G$12,0,10*ROW('Sanitation Data'!G54))),'Data Summary'!DD60="Yes"),OFFSET('Sanitation Data'!$G$12,0,10*ROW('Sanitation Data'!G54)),NA())</f>
        <v>#N/A</v>
      </c>
      <c r="AP60" s="491" t="e">
        <f ca="1">+IF(AND(ISNUMBER(OFFSET('Sanitation Data'!$H$4,0,10*ROW('Sanitation Data'!H54))),'Data Summary'!DE60="Yes"),100-OFFSET('Sanitation Data'!$H$4,0,10*ROW('Sanitation Data'!H54)),NA())</f>
        <v>#N/A</v>
      </c>
      <c r="AQ60" s="491" t="e">
        <f ca="1">+IF(AND(ISNUMBER(OFFSET('Sanitation Data'!$H$6,0,10*ROW('Sanitation Data'!H54))),'Data Summary'!DF60="Yes"),OFFSET('Sanitation Data'!$H$6,0,10*ROW('Sanitation Data'!H54)),NA())</f>
        <v>#N/A</v>
      </c>
      <c r="AR60" s="491" t="e">
        <f ca="1">+IF(AND(ISNUMBER(OFFSET('Sanitation Data'!$H$10,0,10*ROW('Sanitation Data'!H54))),'Data Summary'!DG60="Yes"),OFFSET('Sanitation Data'!$H$10,0,10*ROW('Sanitation Data'!H54)),NA())</f>
        <v>#N/A</v>
      </c>
      <c r="AS60" s="491" t="e">
        <f ca="1">+IF(AND(ISNUMBER(OFFSET('Sanitation Data'!$H$11,0,10*ROW('Sanitation Data'!H54))),'Data Summary'!DH60="Yes"),OFFSET('Sanitation Data'!$H$11,0,10*ROW('Sanitation Data'!H54)),NA())</f>
        <v>#N/A</v>
      </c>
      <c r="AT60" s="491" t="e">
        <f ca="1">+IF(AND(ISNUMBER(OFFSET('Sanitation Data'!$H$12,0,10*ROW('Sanitation Data'!H54))),'Data Summary'!DI60="Yes"),OFFSET('Sanitation Data'!$H$12,0,10*ROW('Sanitation Data'!H54)),NA())</f>
        <v>#N/A</v>
      </c>
      <c r="AU60" s="491" t="e">
        <f ca="1">+IF(AND(ISNUMBER(OFFSET('Sanitation Data'!$I$4,0,10*ROW('Sanitation Data'!I54))),'Data Summary'!DJ60="Yes"),100-OFFSET('Sanitation Data'!$I$4,0,10*ROW('Sanitation Data'!I54)),NA())</f>
        <v>#N/A</v>
      </c>
      <c r="AV60" s="491" t="e">
        <f ca="1">+IF(AND(ISNUMBER(OFFSET('Sanitation Data'!$I$6,0,10*ROW('Sanitation Data'!I54))),'Data Summary'!DK60="Yes"),OFFSET('Sanitation Data'!$I$6,0,10*ROW('Sanitation Data'!I54)),NA())</f>
        <v>#N/A</v>
      </c>
      <c r="AW60" s="491" t="e">
        <f ca="1">+IF(AND(ISNUMBER(OFFSET('Sanitation Data'!$I$10,0,10*ROW('Sanitation Data'!I54))),'Data Summary'!DL60="Yes"),OFFSET('Sanitation Data'!$I$10,0,10*ROW('Sanitation Data'!I54)),NA())</f>
        <v>#N/A</v>
      </c>
      <c r="AX60" s="491" t="e">
        <f ca="1">+IF(AND(ISNUMBER(OFFSET('Sanitation Data'!$I$11,0,10*ROW('Sanitation Data'!I54))),'Data Summary'!DM60="Yes"),OFFSET('Sanitation Data'!$I$11,0,10*ROW('Sanitation Data'!I54)),NA())</f>
        <v>#N/A</v>
      </c>
      <c r="AY60" s="491" t="e">
        <f ca="1">+IF(AND(ISNUMBER(OFFSET('Sanitation Data'!$I$12,0,10*ROW('Sanitation Data'!I54))),'Data Summary'!DN60="Yes"),OFFSET('Sanitation Data'!$I$12,0,10*ROW('Sanitation Data'!I54)),NA())</f>
        <v>#N/A</v>
      </c>
      <c r="AZ60" s="492" t="e">
        <f ca="1">+IF(AND(ISNUMBER(OFFSET('Hygiene Data'!$D$5,0,10*ROW('Hygiene Data'!D54))),'Data Summary'!DO60="Yes"),OFFSET('Hygiene Data'!$D$5,0,10*ROW('Hygiene Data'!D54)),NA())</f>
        <v>#N/A</v>
      </c>
      <c r="BA60" s="492" t="e">
        <f ca="1">+IF(AND(ISNUMBER(OFFSET('Hygiene Data'!$D$7,0,10*ROW('Hygiene Data'!D54))),'Data Summary'!DP60="Yes"),OFFSET('Hygiene Data'!$D$7,0,10*ROW('Hygiene Data'!D54)),NA())</f>
        <v>#N/A</v>
      </c>
      <c r="BB60" s="492" t="e">
        <f ca="1">+IF(AND(ISNUMBER(OFFSET('Hygiene Data'!$D$9,0,10*ROW('Hygiene Data'!D54))),'Data Summary'!DQ60="Yes"),OFFSET('Hygiene Data'!$D$9,0,10*ROW('Hygiene Data'!D54)),NA())</f>
        <v>#N/A</v>
      </c>
      <c r="BC60" s="492" t="e">
        <f ca="1">+IF(AND(ISNUMBER(OFFSET('Hygiene Data'!$E$5,0,10*ROW('Hygiene Data'!E54))),'Data Summary'!DR60="Yes"),OFFSET('Hygiene Data'!$E$5,0,10*ROW('Hygiene Data'!E54)),NA())</f>
        <v>#N/A</v>
      </c>
      <c r="BD60" s="492" t="e">
        <f ca="1">+IF(AND(ISNUMBER(OFFSET('Hygiene Data'!$E$7,0,10*ROW('Hygiene Data'!E54))),'Data Summary'!DS60="Yes"),OFFSET('Hygiene Data'!$E$7,0,10*ROW('Hygiene Data'!E54)),NA())</f>
        <v>#N/A</v>
      </c>
      <c r="BE60" s="492" t="e">
        <f ca="1">+IF(AND(ISNUMBER(OFFSET('Hygiene Data'!$E$9,0,10*ROW('Hygiene Data'!E54))),'Data Summary'!DT60="Yes"),OFFSET('Hygiene Data'!$E$9,0,10*ROW('Hygiene Data'!E54)),NA())</f>
        <v>#N/A</v>
      </c>
      <c r="BF60" s="492" t="e">
        <f ca="1">+IF(AND(ISNUMBER(OFFSET('Hygiene Data'!$F$5,0,10*ROW('Hygiene Data'!F54))),'Data Summary'!DU60="Yes"),OFFSET('Hygiene Data'!$F$5,0,10*ROW('Hygiene Data'!F54)),NA())</f>
        <v>#N/A</v>
      </c>
      <c r="BG60" s="492" t="e">
        <f ca="1">+IF(AND(ISNUMBER(OFFSET('Hygiene Data'!$F$7,0,10*ROW('Hygiene Data'!F54))),'Data Summary'!DV60="Yes"),OFFSET('Hygiene Data'!$F$7,0,10*ROW('Hygiene Data'!F54)),NA())</f>
        <v>#N/A</v>
      </c>
      <c r="BH60" s="492" t="e">
        <f ca="1">+IF(AND(ISNUMBER(OFFSET('Hygiene Data'!$F$9,0,10*ROW('Hygiene Data'!F54))),'Data Summary'!DW60="Yes"),OFFSET('Hygiene Data'!$F$9,0,10*ROW('Hygiene Data'!F54)),NA())</f>
        <v>#N/A</v>
      </c>
      <c r="BI60" s="492" t="e">
        <f ca="1">+IF(AND(ISNUMBER(OFFSET('Hygiene Data'!$G$5,0,10*ROW('Hygiene Data'!G54))),'Data Summary'!DX60="Yes"),OFFSET('Hygiene Data'!$G$5,0,10*ROW('Hygiene Data'!G54)),NA())</f>
        <v>#N/A</v>
      </c>
      <c r="BJ60" s="492" t="e">
        <f ca="1">+IF(AND(ISNUMBER(OFFSET('Hygiene Data'!$G$7,0,10*ROW('Hygiene Data'!G54))),'Data Summary'!DY60="Yes"),OFFSET('Hygiene Data'!$G$7,0,10*ROW('Hygiene Data'!G54)),NA())</f>
        <v>#N/A</v>
      </c>
      <c r="BK60" s="492" t="e">
        <f ca="1">+IF(AND(ISNUMBER(OFFSET('Hygiene Data'!$G$9,0,10*ROW('Hygiene Data'!G54))),'Data Summary'!DZ60="Yes"),OFFSET('Hygiene Data'!$G$9,0,10*ROW('Hygiene Data'!G54)),NA())</f>
        <v>#N/A</v>
      </c>
      <c r="BL60" s="492" t="e">
        <f ca="1">+IF(AND(ISNUMBER(OFFSET('Hygiene Data'!$H$5,0,10*ROW('Hygiene Data'!H54))),'Data Summary'!EA60="Yes"),OFFSET('Hygiene Data'!$H$5,0,10*ROW('Hygiene Data'!H54)),NA())</f>
        <v>#N/A</v>
      </c>
      <c r="BM60" s="492" t="e">
        <f ca="1">+IF(AND(ISNUMBER(OFFSET('Hygiene Data'!$H$7,0,10*ROW('Hygiene Data'!H54))),'Data Summary'!EB60="Yes"),OFFSET('Hygiene Data'!$H$7,0,10*ROW('Hygiene Data'!H54)),NA())</f>
        <v>#N/A</v>
      </c>
      <c r="BN60" s="492" t="e">
        <f ca="1">+IF(AND(ISNUMBER(OFFSET('Hygiene Data'!$H$9,0,10*ROW('Hygiene Data'!H54))),'Data Summary'!EC60="Yes"),OFFSET('Hygiene Data'!$H$9,0,10*ROW('Hygiene Data'!H54)),NA())</f>
        <v>#N/A</v>
      </c>
      <c r="BO60" s="492" t="e">
        <f ca="1">+IF(AND(ISNUMBER(OFFSET('Hygiene Data'!$I$5,0,10*ROW('Hygiene Data'!I54))),'Data Summary'!ED60="Yes"),OFFSET('Hygiene Data'!$I$5,0,10*ROW('Hygiene Data'!I54)),NA())</f>
        <v>#N/A</v>
      </c>
      <c r="BP60" s="492" t="e">
        <f ca="1">+IF(AND(ISNUMBER(OFFSET('Hygiene Data'!$I$7,0,10*ROW('Hygiene Data'!I54))),'Data Summary'!EE60="Yes"),OFFSET('Hygiene Data'!$I$7,0,10*ROW('Hygiene Data'!I54)),NA())</f>
        <v>#N/A</v>
      </c>
      <c r="BQ60" s="492" t="e">
        <f ca="1">+IF(AND(ISNUMBER(OFFSET('Hygiene Data'!$I$9,0,10*ROW('Hygiene Data'!I54))),'Data Summary'!EF60="Yes"),OFFSET('Hygiene Data'!$I$9,0,10*ROW('Hygiene Data'!I54)),NA())</f>
        <v>#N/A</v>
      </c>
    </row>
    <row r="61" spans="1:69" x14ac:dyDescent="0.25">
      <c r="A61" s="488" t="e">
        <f ca="1">+RIGHT('Data Summary'!A61,LEN('Data Summary'!A61)-9)</f>
        <v>#VALUE!</v>
      </c>
      <c r="B61" s="462" t="str">
        <f ca="1">+IF(ISTEXT('Data Summary'!B61),'Data Summary'!B61,"")</f>
        <v/>
      </c>
      <c r="C61" s="489" t="e">
        <f ca="1">+VALUE('Data Summary'!C61)</f>
        <v>#VALUE!</v>
      </c>
      <c r="D61" s="490" t="e">
        <f ca="1">+IF(AND(ISNUMBER(OFFSET('Water Data'!$D$4,0,10*ROW('Water Data'!D55))),'Data Summary'!BS61="Yes"),100-OFFSET('Water Data'!$D$4,0,10*ROW('Water Data'!D55)),NA())</f>
        <v>#N/A</v>
      </c>
      <c r="E61" s="490" t="e">
        <f ca="1">+IF(AND(ISNUMBER(OFFSET('Water Data'!$D$6,0,10*ROW('Water Data'!D55))),'Data Summary'!BT61="Yes"),OFFSET('Water Data'!$D$6,0,10*ROW('Water Data'!D55)),NA())</f>
        <v>#N/A</v>
      </c>
      <c r="F61" s="490" t="e">
        <f ca="1">+IF(AND(ISNUMBER(OFFSET('Water Data'!$D$9,0,10*ROW('Water Data'!D55))),'Data Summary'!BU61="Yes"),OFFSET('Water Data'!$D$9,0,10*ROW('Water Data'!D55)),NA())</f>
        <v>#N/A</v>
      </c>
      <c r="G61" s="490" t="e">
        <f ca="1">+IF(AND(ISNUMBER(OFFSET('Water Data'!$E$4,0,10*ROW('Water Data'!E55))),'Data Summary'!BV61="Yes"),100-OFFSET('Water Data'!$E$4,0,10*ROW('Water Data'!E55)),NA())</f>
        <v>#N/A</v>
      </c>
      <c r="H61" s="490" t="e">
        <f ca="1">+IF(AND(ISNUMBER(OFFSET('Water Data'!$E$6,0,10*ROW('Water Data'!E55))),'Data Summary'!BW61="Yes"),OFFSET('Water Data'!$E$6,0,10*ROW('Water Data'!E55)),NA())</f>
        <v>#N/A</v>
      </c>
      <c r="I61" s="490" t="e">
        <f ca="1">+IF(AND(ISNUMBER(OFFSET('Water Data'!$E$9,0,10*ROW('Water Data'!E55))),'Data Summary'!BX61="Yes"),OFFSET('Water Data'!$E$9,0,10*ROW('Water Data'!E55)),NA())</f>
        <v>#N/A</v>
      </c>
      <c r="J61" s="490" t="e">
        <f ca="1">+IF(AND(ISNUMBER(OFFSET('Water Data'!$F$4,0,10*ROW('Water Data'!F55))),'Data Summary'!BY61="Yes"),100-OFFSET('Water Data'!$F$4,0,10*ROW('Water Data'!F55)),NA())</f>
        <v>#N/A</v>
      </c>
      <c r="K61" s="490" t="e">
        <f ca="1">+IF(AND(ISNUMBER(OFFSET('Water Data'!$F$6,0,10*ROW('Water Data'!F55))),'Data Summary'!BZ61="Yes"),OFFSET('Water Data'!$F$6,0,10*ROW('Water Data'!F55)),NA())</f>
        <v>#N/A</v>
      </c>
      <c r="L61" s="490" t="e">
        <f ca="1">+IF(AND(ISNUMBER(OFFSET('Water Data'!$F$9,0,10*ROW('Water Data'!F55))),'Data Summary'!CA61="Yes"),OFFSET('Water Data'!$F$9,0,10*ROW('Water Data'!F55)),NA())</f>
        <v>#N/A</v>
      </c>
      <c r="M61" s="490" t="e">
        <f ca="1">+IF(AND(ISNUMBER(OFFSET('Water Data'!$G$4,0,10*ROW('Water Data'!G55))),'Data Summary'!CB61="Yes"),100-OFFSET('Water Data'!$G$4,0,10*ROW('Water Data'!G55)),NA())</f>
        <v>#N/A</v>
      </c>
      <c r="N61" s="490" t="e">
        <f ca="1">+IF(AND(ISNUMBER(OFFSET('Water Data'!$G$6,0,10*ROW('Water Data'!G55))),'Data Summary'!CC61="Yes"),OFFSET('Water Data'!$G$6,0,10*ROW('Water Data'!G55)),NA())</f>
        <v>#N/A</v>
      </c>
      <c r="O61" s="490" t="e">
        <f ca="1">+IF(AND(ISNUMBER(OFFSET('Water Data'!$G$9,0,10*ROW('Water Data'!G55))),'Data Summary'!CD61="Yes"),OFFSET('Water Data'!$G$9,0,10*ROW('Water Data'!G55)),NA())</f>
        <v>#N/A</v>
      </c>
      <c r="P61" s="490" t="e">
        <f ca="1">+IF(AND(ISNUMBER(OFFSET('Water Data'!$H$4,0,10*ROW('Water Data'!H55))),'Data Summary'!CE61="Yes"),100-OFFSET('Water Data'!$H$4,0,10*ROW('Water Data'!H55)),NA())</f>
        <v>#N/A</v>
      </c>
      <c r="Q61" s="490" t="e">
        <f ca="1">+IF(AND(ISNUMBER(OFFSET('Water Data'!$H$6,0,10*ROW('Water Data'!H55))),'Data Summary'!CF61="Yes"),OFFSET('Water Data'!$H$6,0,10*ROW('Water Data'!H55)),NA())</f>
        <v>#N/A</v>
      </c>
      <c r="R61" s="490" t="e">
        <f ca="1">+IF(AND(ISNUMBER(OFFSET('Water Data'!$H$9,0,10*ROW('Water Data'!H55))),'Data Summary'!CG61="Yes"),OFFSET('Water Data'!$H$9,0,10*ROW('Water Data'!H55)),NA())</f>
        <v>#N/A</v>
      </c>
      <c r="S61" s="490" t="e">
        <f ca="1">+IF(AND(ISNUMBER(OFFSET('Water Data'!$I$4,0,10*ROW('Water Data'!I55))),'Data Summary'!CH61="Yes"),100-OFFSET('Water Data'!$I$4,0,10*ROW('Water Data'!I55)),NA())</f>
        <v>#N/A</v>
      </c>
      <c r="T61" s="490" t="e">
        <f ca="1">+IF(AND(ISNUMBER(OFFSET('Water Data'!$I$6,0,10*ROW('Water Data'!I55))),'Data Summary'!CI61="Yes"),OFFSET('Water Data'!$I$6,0,10*ROW('Water Data'!I55)),NA())</f>
        <v>#N/A</v>
      </c>
      <c r="U61" s="490" t="e">
        <f ca="1">+IF(AND(ISNUMBER(OFFSET('Water Data'!$I$9,0,10*ROW('Water Data'!I55))),'Data Summary'!CJ61="Yes"),OFFSET('Water Data'!$I$9,0,10*ROW('Water Data'!I55)),NA())</f>
        <v>#N/A</v>
      </c>
      <c r="V61" s="491" t="e">
        <f ca="1">+IF(AND(ISNUMBER(OFFSET('Sanitation Data'!$D$4,0,10*ROW('Sanitation Data'!D55))),'Data Summary'!CK61="Yes"),100-OFFSET('Sanitation Data'!$D$4,0,10*ROW('Sanitation Data'!D55)),NA())</f>
        <v>#N/A</v>
      </c>
      <c r="W61" s="491" t="e">
        <f ca="1">+IF(AND(ISNUMBER(OFFSET('Sanitation Data'!$D$6,0,10*ROW('Sanitation Data'!D55))),'Data Summary'!CL61="Yes"),OFFSET('Sanitation Data'!$D$6,0,10*ROW('Sanitation Data'!D55)),NA())</f>
        <v>#N/A</v>
      </c>
      <c r="X61" s="491" t="e">
        <f ca="1">+IF(AND(ISNUMBER(OFFSET('Sanitation Data'!$D$10,0,10*ROW('Sanitation Data'!D55))),'Data Summary'!CM61="Yes"),OFFSET('Sanitation Data'!$D$10,0,10*ROW('Sanitation Data'!D55)),NA())</f>
        <v>#N/A</v>
      </c>
      <c r="Y61" s="491" t="e">
        <f ca="1">+IF(AND(ISNUMBER(OFFSET('Sanitation Data'!$D$11,0,10*ROW('Sanitation Data'!D55))),'Data Summary'!CN61="Yes"),OFFSET('Sanitation Data'!$D$11,0,10*ROW('Sanitation Data'!D55)),NA())</f>
        <v>#N/A</v>
      </c>
      <c r="Z61" s="491" t="e">
        <f ca="1">+IF(AND(ISNUMBER(OFFSET('Sanitation Data'!$D$12,0,10*ROW('Sanitation Data'!D55))),'Data Summary'!CO61="Yes"),OFFSET('Sanitation Data'!$D$12,0,10*ROW('Sanitation Data'!D55)),NA())</f>
        <v>#N/A</v>
      </c>
      <c r="AA61" s="491" t="e">
        <f ca="1">+IF(AND(ISNUMBER(OFFSET('Sanitation Data'!$E$4,0,10*ROW('Sanitation Data'!E55))),'Data Summary'!CP61="Yes"),100-OFFSET('Sanitation Data'!$E$4,0,10*ROW('Sanitation Data'!E55)),NA())</f>
        <v>#N/A</v>
      </c>
      <c r="AB61" s="491" t="e">
        <f ca="1">+IF(AND(ISNUMBER(OFFSET('Sanitation Data'!$E$6,0,10*ROW('Sanitation Data'!E55))),'Data Summary'!CQ61="Yes"),OFFSET('Sanitation Data'!$E$6,0,10*ROW('Sanitation Data'!E55)),NA())</f>
        <v>#N/A</v>
      </c>
      <c r="AC61" s="491" t="e">
        <f ca="1">+IF(AND(ISNUMBER(OFFSET('Sanitation Data'!$E$10,0,10*ROW('Sanitation Data'!E55))),'Data Summary'!CR61="Yes"),OFFSET('Sanitation Data'!$E$10,0,10*ROW('Sanitation Data'!E55)),NA())</f>
        <v>#N/A</v>
      </c>
      <c r="AD61" s="491" t="e">
        <f ca="1">+IF(AND(ISNUMBER(OFFSET('Sanitation Data'!$E$11,0,10*ROW('Sanitation Data'!E55))),'Data Summary'!CS61="Yes"),OFFSET('Sanitation Data'!$E$11,0,10*ROW('Sanitation Data'!E55)),NA())</f>
        <v>#N/A</v>
      </c>
      <c r="AE61" s="491" t="e">
        <f ca="1">+IF(AND(ISNUMBER(OFFSET('Sanitation Data'!$E$12,0,10*ROW('Sanitation Data'!E55))),'Data Summary'!CT61="Yes"),OFFSET('Sanitation Data'!$E$12,0,10*ROW('Sanitation Data'!E55)),NA())</f>
        <v>#N/A</v>
      </c>
      <c r="AF61" s="491" t="e">
        <f ca="1">+IF(AND(ISNUMBER(OFFSET('Sanitation Data'!$F$4,0,10*ROW('Sanitation Data'!F55))),'Data Summary'!CU61="Yes"),100-OFFSET('Sanitation Data'!$F$4,0,10*ROW('Sanitation Data'!F55)),NA())</f>
        <v>#N/A</v>
      </c>
      <c r="AG61" s="491" t="e">
        <f ca="1">+IF(AND(ISNUMBER(OFFSET('Sanitation Data'!$F$6,0,10*ROW('Sanitation Data'!F55))),'Data Summary'!CV61="Yes"),OFFSET('Sanitation Data'!$F$6,0,10*ROW('Sanitation Data'!F55)),NA())</f>
        <v>#N/A</v>
      </c>
      <c r="AH61" s="491" t="e">
        <f ca="1">+IF(AND(ISNUMBER(OFFSET('Sanitation Data'!$F$10,0,10*ROW('Sanitation Data'!F55))),'Data Summary'!CW61="Yes"),OFFSET('Sanitation Data'!$F$10,0,10*ROW('Sanitation Data'!F55)),NA())</f>
        <v>#N/A</v>
      </c>
      <c r="AI61" s="491" t="e">
        <f ca="1">+IF(AND(ISNUMBER(OFFSET('Sanitation Data'!$F$11,0,10*ROW('Sanitation Data'!F55))),'Data Summary'!CX61="Yes"),OFFSET('Sanitation Data'!$F$11,0,10*ROW('Sanitation Data'!F55)),NA())</f>
        <v>#N/A</v>
      </c>
      <c r="AJ61" s="491" t="e">
        <f ca="1">+IF(AND(ISNUMBER(OFFSET('Sanitation Data'!$F$12,0,10*ROW('Sanitation Data'!F55))),'Data Summary'!CY61="Yes"),OFFSET('Sanitation Data'!$F$12,0,10*ROW('Sanitation Data'!F55)),NA())</f>
        <v>#N/A</v>
      </c>
      <c r="AK61" s="491" t="e">
        <f ca="1">+IF(AND(ISNUMBER(OFFSET('Sanitation Data'!$G$4,0,10*ROW('Sanitation Data'!G55))),'Data Summary'!CZ61="Yes"),100-OFFSET('Sanitation Data'!$G$4,0,10*ROW('Sanitation Data'!G55)),NA())</f>
        <v>#N/A</v>
      </c>
      <c r="AL61" s="491" t="e">
        <f ca="1">+IF(AND(ISNUMBER(OFFSET('Sanitation Data'!$G$6,0,10*ROW('Sanitation Data'!G55))),'Data Summary'!DA61="Yes"),OFFSET('Sanitation Data'!$G$6,0,10*ROW('Sanitation Data'!G55)),NA())</f>
        <v>#N/A</v>
      </c>
      <c r="AM61" s="491" t="e">
        <f ca="1">+IF(AND(ISNUMBER(OFFSET('Sanitation Data'!$G$10,0,10*ROW('Sanitation Data'!G55))),'Data Summary'!DB61="Yes"),OFFSET('Sanitation Data'!$G$10,0,10*ROW('Sanitation Data'!G55)),NA())</f>
        <v>#N/A</v>
      </c>
      <c r="AN61" s="491" t="e">
        <f ca="1">+IF(AND(ISNUMBER(OFFSET('Sanitation Data'!$G$11,0,10*ROW('Sanitation Data'!G55))),'Data Summary'!DC61="Yes"),OFFSET('Sanitation Data'!$G$11,0,10*ROW('Sanitation Data'!G55)),NA())</f>
        <v>#N/A</v>
      </c>
      <c r="AO61" s="491" t="e">
        <f ca="1">+IF(AND(ISNUMBER(OFFSET('Sanitation Data'!$G$12,0,10*ROW('Sanitation Data'!G55))),'Data Summary'!DD61="Yes"),OFFSET('Sanitation Data'!$G$12,0,10*ROW('Sanitation Data'!G55)),NA())</f>
        <v>#N/A</v>
      </c>
      <c r="AP61" s="491" t="e">
        <f ca="1">+IF(AND(ISNUMBER(OFFSET('Sanitation Data'!$H$4,0,10*ROW('Sanitation Data'!H55))),'Data Summary'!DE61="Yes"),100-OFFSET('Sanitation Data'!$H$4,0,10*ROW('Sanitation Data'!H55)),NA())</f>
        <v>#N/A</v>
      </c>
      <c r="AQ61" s="491" t="e">
        <f ca="1">+IF(AND(ISNUMBER(OFFSET('Sanitation Data'!$H$6,0,10*ROW('Sanitation Data'!H55))),'Data Summary'!DF61="Yes"),OFFSET('Sanitation Data'!$H$6,0,10*ROW('Sanitation Data'!H55)),NA())</f>
        <v>#N/A</v>
      </c>
      <c r="AR61" s="491" t="e">
        <f ca="1">+IF(AND(ISNUMBER(OFFSET('Sanitation Data'!$H$10,0,10*ROW('Sanitation Data'!H55))),'Data Summary'!DG61="Yes"),OFFSET('Sanitation Data'!$H$10,0,10*ROW('Sanitation Data'!H55)),NA())</f>
        <v>#N/A</v>
      </c>
      <c r="AS61" s="491" t="e">
        <f ca="1">+IF(AND(ISNUMBER(OFFSET('Sanitation Data'!$H$11,0,10*ROW('Sanitation Data'!H55))),'Data Summary'!DH61="Yes"),OFFSET('Sanitation Data'!$H$11,0,10*ROW('Sanitation Data'!H55)),NA())</f>
        <v>#N/A</v>
      </c>
      <c r="AT61" s="491" t="e">
        <f ca="1">+IF(AND(ISNUMBER(OFFSET('Sanitation Data'!$H$12,0,10*ROW('Sanitation Data'!H55))),'Data Summary'!DI61="Yes"),OFFSET('Sanitation Data'!$H$12,0,10*ROW('Sanitation Data'!H55)),NA())</f>
        <v>#N/A</v>
      </c>
      <c r="AU61" s="491" t="e">
        <f ca="1">+IF(AND(ISNUMBER(OFFSET('Sanitation Data'!$I$4,0,10*ROW('Sanitation Data'!I55))),'Data Summary'!DJ61="Yes"),100-OFFSET('Sanitation Data'!$I$4,0,10*ROW('Sanitation Data'!I55)),NA())</f>
        <v>#N/A</v>
      </c>
      <c r="AV61" s="491" t="e">
        <f ca="1">+IF(AND(ISNUMBER(OFFSET('Sanitation Data'!$I$6,0,10*ROW('Sanitation Data'!I55))),'Data Summary'!DK61="Yes"),OFFSET('Sanitation Data'!$I$6,0,10*ROW('Sanitation Data'!I55)),NA())</f>
        <v>#N/A</v>
      </c>
      <c r="AW61" s="491" t="e">
        <f ca="1">+IF(AND(ISNUMBER(OFFSET('Sanitation Data'!$I$10,0,10*ROW('Sanitation Data'!I55))),'Data Summary'!DL61="Yes"),OFFSET('Sanitation Data'!$I$10,0,10*ROW('Sanitation Data'!I55)),NA())</f>
        <v>#N/A</v>
      </c>
      <c r="AX61" s="491" t="e">
        <f ca="1">+IF(AND(ISNUMBER(OFFSET('Sanitation Data'!$I$11,0,10*ROW('Sanitation Data'!I55))),'Data Summary'!DM61="Yes"),OFFSET('Sanitation Data'!$I$11,0,10*ROW('Sanitation Data'!I55)),NA())</f>
        <v>#N/A</v>
      </c>
      <c r="AY61" s="491" t="e">
        <f ca="1">+IF(AND(ISNUMBER(OFFSET('Sanitation Data'!$I$12,0,10*ROW('Sanitation Data'!I55))),'Data Summary'!DN61="Yes"),OFFSET('Sanitation Data'!$I$12,0,10*ROW('Sanitation Data'!I55)),NA())</f>
        <v>#N/A</v>
      </c>
      <c r="AZ61" s="492" t="e">
        <f ca="1">+IF(AND(ISNUMBER(OFFSET('Hygiene Data'!$D$5,0,10*ROW('Hygiene Data'!D55))),'Data Summary'!DO61="Yes"),OFFSET('Hygiene Data'!$D$5,0,10*ROW('Hygiene Data'!D55)),NA())</f>
        <v>#N/A</v>
      </c>
      <c r="BA61" s="492" t="e">
        <f ca="1">+IF(AND(ISNUMBER(OFFSET('Hygiene Data'!$D$7,0,10*ROW('Hygiene Data'!D55))),'Data Summary'!DP61="Yes"),OFFSET('Hygiene Data'!$D$7,0,10*ROW('Hygiene Data'!D55)),NA())</f>
        <v>#N/A</v>
      </c>
      <c r="BB61" s="492" t="e">
        <f ca="1">+IF(AND(ISNUMBER(OFFSET('Hygiene Data'!$D$9,0,10*ROW('Hygiene Data'!D55))),'Data Summary'!DQ61="Yes"),OFFSET('Hygiene Data'!$D$9,0,10*ROW('Hygiene Data'!D55)),NA())</f>
        <v>#N/A</v>
      </c>
      <c r="BC61" s="492" t="e">
        <f ca="1">+IF(AND(ISNUMBER(OFFSET('Hygiene Data'!$E$5,0,10*ROW('Hygiene Data'!E55))),'Data Summary'!DR61="Yes"),OFFSET('Hygiene Data'!$E$5,0,10*ROW('Hygiene Data'!E55)),NA())</f>
        <v>#N/A</v>
      </c>
      <c r="BD61" s="492" t="e">
        <f ca="1">+IF(AND(ISNUMBER(OFFSET('Hygiene Data'!$E$7,0,10*ROW('Hygiene Data'!E55))),'Data Summary'!DS61="Yes"),OFFSET('Hygiene Data'!$E$7,0,10*ROW('Hygiene Data'!E55)),NA())</f>
        <v>#N/A</v>
      </c>
      <c r="BE61" s="492" t="e">
        <f ca="1">+IF(AND(ISNUMBER(OFFSET('Hygiene Data'!$E$9,0,10*ROW('Hygiene Data'!E55))),'Data Summary'!DT61="Yes"),OFFSET('Hygiene Data'!$E$9,0,10*ROW('Hygiene Data'!E55)),NA())</f>
        <v>#N/A</v>
      </c>
      <c r="BF61" s="492" t="e">
        <f ca="1">+IF(AND(ISNUMBER(OFFSET('Hygiene Data'!$F$5,0,10*ROW('Hygiene Data'!F55))),'Data Summary'!DU61="Yes"),OFFSET('Hygiene Data'!$F$5,0,10*ROW('Hygiene Data'!F55)),NA())</f>
        <v>#N/A</v>
      </c>
      <c r="BG61" s="492" t="e">
        <f ca="1">+IF(AND(ISNUMBER(OFFSET('Hygiene Data'!$F$7,0,10*ROW('Hygiene Data'!F55))),'Data Summary'!DV61="Yes"),OFFSET('Hygiene Data'!$F$7,0,10*ROW('Hygiene Data'!F55)),NA())</f>
        <v>#N/A</v>
      </c>
      <c r="BH61" s="492" t="e">
        <f ca="1">+IF(AND(ISNUMBER(OFFSET('Hygiene Data'!$F$9,0,10*ROW('Hygiene Data'!F55))),'Data Summary'!DW61="Yes"),OFFSET('Hygiene Data'!$F$9,0,10*ROW('Hygiene Data'!F55)),NA())</f>
        <v>#N/A</v>
      </c>
      <c r="BI61" s="492" t="e">
        <f ca="1">+IF(AND(ISNUMBER(OFFSET('Hygiene Data'!$G$5,0,10*ROW('Hygiene Data'!G55))),'Data Summary'!DX61="Yes"),OFFSET('Hygiene Data'!$G$5,0,10*ROW('Hygiene Data'!G55)),NA())</f>
        <v>#N/A</v>
      </c>
      <c r="BJ61" s="492" t="e">
        <f ca="1">+IF(AND(ISNUMBER(OFFSET('Hygiene Data'!$G$7,0,10*ROW('Hygiene Data'!G55))),'Data Summary'!DY61="Yes"),OFFSET('Hygiene Data'!$G$7,0,10*ROW('Hygiene Data'!G55)),NA())</f>
        <v>#N/A</v>
      </c>
      <c r="BK61" s="492" t="e">
        <f ca="1">+IF(AND(ISNUMBER(OFFSET('Hygiene Data'!$G$9,0,10*ROW('Hygiene Data'!G55))),'Data Summary'!DZ61="Yes"),OFFSET('Hygiene Data'!$G$9,0,10*ROW('Hygiene Data'!G55)),NA())</f>
        <v>#N/A</v>
      </c>
      <c r="BL61" s="492" t="e">
        <f ca="1">+IF(AND(ISNUMBER(OFFSET('Hygiene Data'!$H$5,0,10*ROW('Hygiene Data'!H55))),'Data Summary'!EA61="Yes"),OFFSET('Hygiene Data'!$H$5,0,10*ROW('Hygiene Data'!H55)),NA())</f>
        <v>#N/A</v>
      </c>
      <c r="BM61" s="492" t="e">
        <f ca="1">+IF(AND(ISNUMBER(OFFSET('Hygiene Data'!$H$7,0,10*ROW('Hygiene Data'!H55))),'Data Summary'!EB61="Yes"),OFFSET('Hygiene Data'!$H$7,0,10*ROW('Hygiene Data'!H55)),NA())</f>
        <v>#N/A</v>
      </c>
      <c r="BN61" s="492" t="e">
        <f ca="1">+IF(AND(ISNUMBER(OFFSET('Hygiene Data'!$H$9,0,10*ROW('Hygiene Data'!H55))),'Data Summary'!EC61="Yes"),OFFSET('Hygiene Data'!$H$9,0,10*ROW('Hygiene Data'!H55)),NA())</f>
        <v>#N/A</v>
      </c>
      <c r="BO61" s="492" t="e">
        <f ca="1">+IF(AND(ISNUMBER(OFFSET('Hygiene Data'!$I$5,0,10*ROW('Hygiene Data'!I55))),'Data Summary'!ED61="Yes"),OFFSET('Hygiene Data'!$I$5,0,10*ROW('Hygiene Data'!I55)),NA())</f>
        <v>#N/A</v>
      </c>
      <c r="BP61" s="492" t="e">
        <f ca="1">+IF(AND(ISNUMBER(OFFSET('Hygiene Data'!$I$7,0,10*ROW('Hygiene Data'!I55))),'Data Summary'!EE61="Yes"),OFFSET('Hygiene Data'!$I$7,0,10*ROW('Hygiene Data'!I55)),NA())</f>
        <v>#N/A</v>
      </c>
      <c r="BQ61" s="492" t="e">
        <f ca="1">+IF(AND(ISNUMBER(OFFSET('Hygiene Data'!$I$9,0,10*ROW('Hygiene Data'!I55))),'Data Summary'!EF61="Yes"),OFFSET('Hygiene Data'!$I$9,0,10*ROW('Hygiene Data'!I55)),NA())</f>
        <v>#N/A</v>
      </c>
    </row>
    <row r="62" spans="1:69" x14ac:dyDescent="0.25">
      <c r="A62" s="488" t="e">
        <f ca="1">+RIGHT('Data Summary'!A62,LEN('Data Summary'!A62)-9)</f>
        <v>#VALUE!</v>
      </c>
      <c r="B62" s="462" t="str">
        <f ca="1">+IF(ISTEXT('Data Summary'!B62),'Data Summary'!B62,"")</f>
        <v/>
      </c>
      <c r="C62" s="489" t="e">
        <f ca="1">+VALUE('Data Summary'!C62)</f>
        <v>#VALUE!</v>
      </c>
      <c r="D62" s="490" t="e">
        <f ca="1">+IF(AND(ISNUMBER(OFFSET('Water Data'!$D$4,0,10*ROW('Water Data'!D56))),'Data Summary'!BS62="Yes"),100-OFFSET('Water Data'!$D$4,0,10*ROW('Water Data'!D56)),NA())</f>
        <v>#N/A</v>
      </c>
      <c r="E62" s="490" t="e">
        <f ca="1">+IF(AND(ISNUMBER(OFFSET('Water Data'!$D$6,0,10*ROW('Water Data'!D56))),'Data Summary'!BT62="Yes"),OFFSET('Water Data'!$D$6,0,10*ROW('Water Data'!D56)),NA())</f>
        <v>#N/A</v>
      </c>
      <c r="F62" s="490" t="e">
        <f ca="1">+IF(AND(ISNUMBER(OFFSET('Water Data'!$D$9,0,10*ROW('Water Data'!D56))),'Data Summary'!BU62="Yes"),OFFSET('Water Data'!$D$9,0,10*ROW('Water Data'!D56)),NA())</f>
        <v>#N/A</v>
      </c>
      <c r="G62" s="490" t="e">
        <f ca="1">+IF(AND(ISNUMBER(OFFSET('Water Data'!$E$4,0,10*ROW('Water Data'!E56))),'Data Summary'!BV62="Yes"),100-OFFSET('Water Data'!$E$4,0,10*ROW('Water Data'!E56)),NA())</f>
        <v>#N/A</v>
      </c>
      <c r="H62" s="490" t="e">
        <f ca="1">+IF(AND(ISNUMBER(OFFSET('Water Data'!$E$6,0,10*ROW('Water Data'!E56))),'Data Summary'!BW62="Yes"),OFFSET('Water Data'!$E$6,0,10*ROW('Water Data'!E56)),NA())</f>
        <v>#N/A</v>
      </c>
      <c r="I62" s="490" t="e">
        <f ca="1">+IF(AND(ISNUMBER(OFFSET('Water Data'!$E$9,0,10*ROW('Water Data'!E56))),'Data Summary'!BX62="Yes"),OFFSET('Water Data'!$E$9,0,10*ROW('Water Data'!E56)),NA())</f>
        <v>#N/A</v>
      </c>
      <c r="J62" s="490" t="e">
        <f ca="1">+IF(AND(ISNUMBER(OFFSET('Water Data'!$F$4,0,10*ROW('Water Data'!F56))),'Data Summary'!BY62="Yes"),100-OFFSET('Water Data'!$F$4,0,10*ROW('Water Data'!F56)),NA())</f>
        <v>#N/A</v>
      </c>
      <c r="K62" s="490" t="e">
        <f ca="1">+IF(AND(ISNUMBER(OFFSET('Water Data'!$F$6,0,10*ROW('Water Data'!F56))),'Data Summary'!BZ62="Yes"),OFFSET('Water Data'!$F$6,0,10*ROW('Water Data'!F56)),NA())</f>
        <v>#N/A</v>
      </c>
      <c r="L62" s="490" t="e">
        <f ca="1">+IF(AND(ISNUMBER(OFFSET('Water Data'!$F$9,0,10*ROW('Water Data'!F56))),'Data Summary'!CA62="Yes"),OFFSET('Water Data'!$F$9,0,10*ROW('Water Data'!F56)),NA())</f>
        <v>#N/A</v>
      </c>
      <c r="M62" s="490" t="e">
        <f ca="1">+IF(AND(ISNUMBER(OFFSET('Water Data'!$G$4,0,10*ROW('Water Data'!G56))),'Data Summary'!CB62="Yes"),100-OFFSET('Water Data'!$G$4,0,10*ROW('Water Data'!G56)),NA())</f>
        <v>#N/A</v>
      </c>
      <c r="N62" s="490" t="e">
        <f ca="1">+IF(AND(ISNUMBER(OFFSET('Water Data'!$G$6,0,10*ROW('Water Data'!G56))),'Data Summary'!CC62="Yes"),OFFSET('Water Data'!$G$6,0,10*ROW('Water Data'!G56)),NA())</f>
        <v>#N/A</v>
      </c>
      <c r="O62" s="490" t="e">
        <f ca="1">+IF(AND(ISNUMBER(OFFSET('Water Data'!$G$9,0,10*ROW('Water Data'!G56))),'Data Summary'!CD62="Yes"),OFFSET('Water Data'!$G$9,0,10*ROW('Water Data'!G56)),NA())</f>
        <v>#N/A</v>
      </c>
      <c r="P62" s="490" t="e">
        <f ca="1">+IF(AND(ISNUMBER(OFFSET('Water Data'!$H$4,0,10*ROW('Water Data'!H56))),'Data Summary'!CE62="Yes"),100-OFFSET('Water Data'!$H$4,0,10*ROW('Water Data'!H56)),NA())</f>
        <v>#N/A</v>
      </c>
      <c r="Q62" s="490" t="e">
        <f ca="1">+IF(AND(ISNUMBER(OFFSET('Water Data'!$H$6,0,10*ROW('Water Data'!H56))),'Data Summary'!CF62="Yes"),OFFSET('Water Data'!$H$6,0,10*ROW('Water Data'!H56)),NA())</f>
        <v>#N/A</v>
      </c>
      <c r="R62" s="490" t="e">
        <f ca="1">+IF(AND(ISNUMBER(OFFSET('Water Data'!$H$9,0,10*ROW('Water Data'!H56))),'Data Summary'!CG62="Yes"),OFFSET('Water Data'!$H$9,0,10*ROW('Water Data'!H56)),NA())</f>
        <v>#N/A</v>
      </c>
      <c r="S62" s="490" t="e">
        <f ca="1">+IF(AND(ISNUMBER(OFFSET('Water Data'!$I$4,0,10*ROW('Water Data'!I56))),'Data Summary'!CH62="Yes"),100-OFFSET('Water Data'!$I$4,0,10*ROW('Water Data'!I56)),NA())</f>
        <v>#N/A</v>
      </c>
      <c r="T62" s="490" t="e">
        <f ca="1">+IF(AND(ISNUMBER(OFFSET('Water Data'!$I$6,0,10*ROW('Water Data'!I56))),'Data Summary'!CI62="Yes"),OFFSET('Water Data'!$I$6,0,10*ROW('Water Data'!I56)),NA())</f>
        <v>#N/A</v>
      </c>
      <c r="U62" s="490" t="e">
        <f ca="1">+IF(AND(ISNUMBER(OFFSET('Water Data'!$I$9,0,10*ROW('Water Data'!I56))),'Data Summary'!CJ62="Yes"),OFFSET('Water Data'!$I$9,0,10*ROW('Water Data'!I56)),NA())</f>
        <v>#N/A</v>
      </c>
      <c r="V62" s="491" t="e">
        <f ca="1">+IF(AND(ISNUMBER(OFFSET('Sanitation Data'!$D$4,0,10*ROW('Sanitation Data'!D56))),'Data Summary'!CK62="Yes"),100-OFFSET('Sanitation Data'!$D$4,0,10*ROW('Sanitation Data'!D56)),NA())</f>
        <v>#N/A</v>
      </c>
      <c r="W62" s="491" t="e">
        <f ca="1">+IF(AND(ISNUMBER(OFFSET('Sanitation Data'!$D$6,0,10*ROW('Sanitation Data'!D56))),'Data Summary'!CL62="Yes"),OFFSET('Sanitation Data'!$D$6,0,10*ROW('Sanitation Data'!D56)),NA())</f>
        <v>#N/A</v>
      </c>
      <c r="X62" s="491" t="e">
        <f ca="1">+IF(AND(ISNUMBER(OFFSET('Sanitation Data'!$D$10,0,10*ROW('Sanitation Data'!D56))),'Data Summary'!CM62="Yes"),OFFSET('Sanitation Data'!$D$10,0,10*ROW('Sanitation Data'!D56)),NA())</f>
        <v>#N/A</v>
      </c>
      <c r="Y62" s="491" t="e">
        <f ca="1">+IF(AND(ISNUMBER(OFFSET('Sanitation Data'!$D$11,0,10*ROW('Sanitation Data'!D56))),'Data Summary'!CN62="Yes"),OFFSET('Sanitation Data'!$D$11,0,10*ROW('Sanitation Data'!D56)),NA())</f>
        <v>#N/A</v>
      </c>
      <c r="Z62" s="491" t="e">
        <f ca="1">+IF(AND(ISNUMBER(OFFSET('Sanitation Data'!$D$12,0,10*ROW('Sanitation Data'!D56))),'Data Summary'!CO62="Yes"),OFFSET('Sanitation Data'!$D$12,0,10*ROW('Sanitation Data'!D56)),NA())</f>
        <v>#N/A</v>
      </c>
      <c r="AA62" s="491" t="e">
        <f ca="1">+IF(AND(ISNUMBER(OFFSET('Sanitation Data'!$E$4,0,10*ROW('Sanitation Data'!E56))),'Data Summary'!CP62="Yes"),100-OFFSET('Sanitation Data'!$E$4,0,10*ROW('Sanitation Data'!E56)),NA())</f>
        <v>#N/A</v>
      </c>
      <c r="AB62" s="491" t="e">
        <f ca="1">+IF(AND(ISNUMBER(OFFSET('Sanitation Data'!$E$6,0,10*ROW('Sanitation Data'!E56))),'Data Summary'!CQ62="Yes"),OFFSET('Sanitation Data'!$E$6,0,10*ROW('Sanitation Data'!E56)),NA())</f>
        <v>#N/A</v>
      </c>
      <c r="AC62" s="491" t="e">
        <f ca="1">+IF(AND(ISNUMBER(OFFSET('Sanitation Data'!$E$10,0,10*ROW('Sanitation Data'!E56))),'Data Summary'!CR62="Yes"),OFFSET('Sanitation Data'!$E$10,0,10*ROW('Sanitation Data'!E56)),NA())</f>
        <v>#N/A</v>
      </c>
      <c r="AD62" s="491" t="e">
        <f ca="1">+IF(AND(ISNUMBER(OFFSET('Sanitation Data'!$E$11,0,10*ROW('Sanitation Data'!E56))),'Data Summary'!CS62="Yes"),OFFSET('Sanitation Data'!$E$11,0,10*ROW('Sanitation Data'!E56)),NA())</f>
        <v>#N/A</v>
      </c>
      <c r="AE62" s="491" t="e">
        <f ca="1">+IF(AND(ISNUMBER(OFFSET('Sanitation Data'!$E$12,0,10*ROW('Sanitation Data'!E56))),'Data Summary'!CT62="Yes"),OFFSET('Sanitation Data'!$E$12,0,10*ROW('Sanitation Data'!E56)),NA())</f>
        <v>#N/A</v>
      </c>
      <c r="AF62" s="491" t="e">
        <f ca="1">+IF(AND(ISNUMBER(OFFSET('Sanitation Data'!$F$4,0,10*ROW('Sanitation Data'!F56))),'Data Summary'!CU62="Yes"),100-OFFSET('Sanitation Data'!$F$4,0,10*ROW('Sanitation Data'!F56)),NA())</f>
        <v>#N/A</v>
      </c>
      <c r="AG62" s="491" t="e">
        <f ca="1">+IF(AND(ISNUMBER(OFFSET('Sanitation Data'!$F$6,0,10*ROW('Sanitation Data'!F56))),'Data Summary'!CV62="Yes"),OFFSET('Sanitation Data'!$F$6,0,10*ROW('Sanitation Data'!F56)),NA())</f>
        <v>#N/A</v>
      </c>
      <c r="AH62" s="491" t="e">
        <f ca="1">+IF(AND(ISNUMBER(OFFSET('Sanitation Data'!$F$10,0,10*ROW('Sanitation Data'!F56))),'Data Summary'!CW62="Yes"),OFFSET('Sanitation Data'!$F$10,0,10*ROW('Sanitation Data'!F56)),NA())</f>
        <v>#N/A</v>
      </c>
      <c r="AI62" s="491" t="e">
        <f ca="1">+IF(AND(ISNUMBER(OFFSET('Sanitation Data'!$F$11,0,10*ROW('Sanitation Data'!F56))),'Data Summary'!CX62="Yes"),OFFSET('Sanitation Data'!$F$11,0,10*ROW('Sanitation Data'!F56)),NA())</f>
        <v>#N/A</v>
      </c>
      <c r="AJ62" s="491" t="e">
        <f ca="1">+IF(AND(ISNUMBER(OFFSET('Sanitation Data'!$F$12,0,10*ROW('Sanitation Data'!F56))),'Data Summary'!CY62="Yes"),OFFSET('Sanitation Data'!$F$12,0,10*ROW('Sanitation Data'!F56)),NA())</f>
        <v>#N/A</v>
      </c>
      <c r="AK62" s="491" t="e">
        <f ca="1">+IF(AND(ISNUMBER(OFFSET('Sanitation Data'!$G$4,0,10*ROW('Sanitation Data'!G56))),'Data Summary'!CZ62="Yes"),100-OFFSET('Sanitation Data'!$G$4,0,10*ROW('Sanitation Data'!G56)),NA())</f>
        <v>#N/A</v>
      </c>
      <c r="AL62" s="491" t="e">
        <f ca="1">+IF(AND(ISNUMBER(OFFSET('Sanitation Data'!$G$6,0,10*ROW('Sanitation Data'!G56))),'Data Summary'!DA62="Yes"),OFFSET('Sanitation Data'!$G$6,0,10*ROW('Sanitation Data'!G56)),NA())</f>
        <v>#N/A</v>
      </c>
      <c r="AM62" s="491" t="e">
        <f ca="1">+IF(AND(ISNUMBER(OFFSET('Sanitation Data'!$G$10,0,10*ROW('Sanitation Data'!G56))),'Data Summary'!DB62="Yes"),OFFSET('Sanitation Data'!$G$10,0,10*ROW('Sanitation Data'!G56)),NA())</f>
        <v>#N/A</v>
      </c>
      <c r="AN62" s="491" t="e">
        <f ca="1">+IF(AND(ISNUMBER(OFFSET('Sanitation Data'!$G$11,0,10*ROW('Sanitation Data'!G56))),'Data Summary'!DC62="Yes"),OFFSET('Sanitation Data'!$G$11,0,10*ROW('Sanitation Data'!G56)),NA())</f>
        <v>#N/A</v>
      </c>
      <c r="AO62" s="491" t="e">
        <f ca="1">+IF(AND(ISNUMBER(OFFSET('Sanitation Data'!$G$12,0,10*ROW('Sanitation Data'!G56))),'Data Summary'!DD62="Yes"),OFFSET('Sanitation Data'!$G$12,0,10*ROW('Sanitation Data'!G56)),NA())</f>
        <v>#N/A</v>
      </c>
      <c r="AP62" s="491" t="e">
        <f ca="1">+IF(AND(ISNUMBER(OFFSET('Sanitation Data'!$H$4,0,10*ROW('Sanitation Data'!H56))),'Data Summary'!DE62="Yes"),100-OFFSET('Sanitation Data'!$H$4,0,10*ROW('Sanitation Data'!H56)),NA())</f>
        <v>#N/A</v>
      </c>
      <c r="AQ62" s="491" t="e">
        <f ca="1">+IF(AND(ISNUMBER(OFFSET('Sanitation Data'!$H$6,0,10*ROW('Sanitation Data'!H56))),'Data Summary'!DF62="Yes"),OFFSET('Sanitation Data'!$H$6,0,10*ROW('Sanitation Data'!H56)),NA())</f>
        <v>#N/A</v>
      </c>
      <c r="AR62" s="491" t="e">
        <f ca="1">+IF(AND(ISNUMBER(OFFSET('Sanitation Data'!$H$10,0,10*ROW('Sanitation Data'!H56))),'Data Summary'!DG62="Yes"),OFFSET('Sanitation Data'!$H$10,0,10*ROW('Sanitation Data'!H56)),NA())</f>
        <v>#N/A</v>
      </c>
      <c r="AS62" s="491" t="e">
        <f ca="1">+IF(AND(ISNUMBER(OFFSET('Sanitation Data'!$H$11,0,10*ROW('Sanitation Data'!H56))),'Data Summary'!DH62="Yes"),OFFSET('Sanitation Data'!$H$11,0,10*ROW('Sanitation Data'!H56)),NA())</f>
        <v>#N/A</v>
      </c>
      <c r="AT62" s="491" t="e">
        <f ca="1">+IF(AND(ISNUMBER(OFFSET('Sanitation Data'!$H$12,0,10*ROW('Sanitation Data'!H56))),'Data Summary'!DI62="Yes"),OFFSET('Sanitation Data'!$H$12,0,10*ROW('Sanitation Data'!H56)),NA())</f>
        <v>#N/A</v>
      </c>
      <c r="AU62" s="491" t="e">
        <f ca="1">+IF(AND(ISNUMBER(OFFSET('Sanitation Data'!$I$4,0,10*ROW('Sanitation Data'!I56))),'Data Summary'!DJ62="Yes"),100-OFFSET('Sanitation Data'!$I$4,0,10*ROW('Sanitation Data'!I56)),NA())</f>
        <v>#N/A</v>
      </c>
      <c r="AV62" s="491" t="e">
        <f ca="1">+IF(AND(ISNUMBER(OFFSET('Sanitation Data'!$I$6,0,10*ROW('Sanitation Data'!I56))),'Data Summary'!DK62="Yes"),OFFSET('Sanitation Data'!$I$6,0,10*ROW('Sanitation Data'!I56)),NA())</f>
        <v>#N/A</v>
      </c>
      <c r="AW62" s="491" t="e">
        <f ca="1">+IF(AND(ISNUMBER(OFFSET('Sanitation Data'!$I$10,0,10*ROW('Sanitation Data'!I56))),'Data Summary'!DL62="Yes"),OFFSET('Sanitation Data'!$I$10,0,10*ROW('Sanitation Data'!I56)),NA())</f>
        <v>#N/A</v>
      </c>
      <c r="AX62" s="491" t="e">
        <f ca="1">+IF(AND(ISNUMBER(OFFSET('Sanitation Data'!$I$11,0,10*ROW('Sanitation Data'!I56))),'Data Summary'!DM62="Yes"),OFFSET('Sanitation Data'!$I$11,0,10*ROW('Sanitation Data'!I56)),NA())</f>
        <v>#N/A</v>
      </c>
      <c r="AY62" s="491" t="e">
        <f ca="1">+IF(AND(ISNUMBER(OFFSET('Sanitation Data'!$I$12,0,10*ROW('Sanitation Data'!I56))),'Data Summary'!DN62="Yes"),OFFSET('Sanitation Data'!$I$12,0,10*ROW('Sanitation Data'!I56)),NA())</f>
        <v>#N/A</v>
      </c>
      <c r="AZ62" s="492" t="e">
        <f ca="1">+IF(AND(ISNUMBER(OFFSET('Hygiene Data'!$D$5,0,10*ROW('Hygiene Data'!D56))),'Data Summary'!DO62="Yes"),OFFSET('Hygiene Data'!$D$5,0,10*ROW('Hygiene Data'!D56)),NA())</f>
        <v>#N/A</v>
      </c>
      <c r="BA62" s="492" t="e">
        <f ca="1">+IF(AND(ISNUMBER(OFFSET('Hygiene Data'!$D$7,0,10*ROW('Hygiene Data'!D56))),'Data Summary'!DP62="Yes"),OFFSET('Hygiene Data'!$D$7,0,10*ROW('Hygiene Data'!D56)),NA())</f>
        <v>#N/A</v>
      </c>
      <c r="BB62" s="492" t="e">
        <f ca="1">+IF(AND(ISNUMBER(OFFSET('Hygiene Data'!$D$9,0,10*ROW('Hygiene Data'!D56))),'Data Summary'!DQ62="Yes"),OFFSET('Hygiene Data'!$D$9,0,10*ROW('Hygiene Data'!D56)),NA())</f>
        <v>#N/A</v>
      </c>
      <c r="BC62" s="492" t="e">
        <f ca="1">+IF(AND(ISNUMBER(OFFSET('Hygiene Data'!$E$5,0,10*ROW('Hygiene Data'!E56))),'Data Summary'!DR62="Yes"),OFFSET('Hygiene Data'!$E$5,0,10*ROW('Hygiene Data'!E56)),NA())</f>
        <v>#N/A</v>
      </c>
      <c r="BD62" s="492" t="e">
        <f ca="1">+IF(AND(ISNUMBER(OFFSET('Hygiene Data'!$E$7,0,10*ROW('Hygiene Data'!E56))),'Data Summary'!DS62="Yes"),OFFSET('Hygiene Data'!$E$7,0,10*ROW('Hygiene Data'!E56)),NA())</f>
        <v>#N/A</v>
      </c>
      <c r="BE62" s="492" t="e">
        <f ca="1">+IF(AND(ISNUMBER(OFFSET('Hygiene Data'!$E$9,0,10*ROW('Hygiene Data'!E56))),'Data Summary'!DT62="Yes"),OFFSET('Hygiene Data'!$E$9,0,10*ROW('Hygiene Data'!E56)),NA())</f>
        <v>#N/A</v>
      </c>
      <c r="BF62" s="492" t="e">
        <f ca="1">+IF(AND(ISNUMBER(OFFSET('Hygiene Data'!$F$5,0,10*ROW('Hygiene Data'!F56))),'Data Summary'!DU62="Yes"),OFFSET('Hygiene Data'!$F$5,0,10*ROW('Hygiene Data'!F56)),NA())</f>
        <v>#N/A</v>
      </c>
      <c r="BG62" s="492" t="e">
        <f ca="1">+IF(AND(ISNUMBER(OFFSET('Hygiene Data'!$F$7,0,10*ROW('Hygiene Data'!F56))),'Data Summary'!DV62="Yes"),OFFSET('Hygiene Data'!$F$7,0,10*ROW('Hygiene Data'!F56)),NA())</f>
        <v>#N/A</v>
      </c>
      <c r="BH62" s="492" t="e">
        <f ca="1">+IF(AND(ISNUMBER(OFFSET('Hygiene Data'!$F$9,0,10*ROW('Hygiene Data'!F56))),'Data Summary'!DW62="Yes"),OFFSET('Hygiene Data'!$F$9,0,10*ROW('Hygiene Data'!F56)),NA())</f>
        <v>#N/A</v>
      </c>
      <c r="BI62" s="492" t="e">
        <f ca="1">+IF(AND(ISNUMBER(OFFSET('Hygiene Data'!$G$5,0,10*ROW('Hygiene Data'!G56))),'Data Summary'!DX62="Yes"),OFFSET('Hygiene Data'!$G$5,0,10*ROW('Hygiene Data'!G56)),NA())</f>
        <v>#N/A</v>
      </c>
      <c r="BJ62" s="492" t="e">
        <f ca="1">+IF(AND(ISNUMBER(OFFSET('Hygiene Data'!$G$7,0,10*ROW('Hygiene Data'!G56))),'Data Summary'!DY62="Yes"),OFFSET('Hygiene Data'!$G$7,0,10*ROW('Hygiene Data'!G56)),NA())</f>
        <v>#N/A</v>
      </c>
      <c r="BK62" s="492" t="e">
        <f ca="1">+IF(AND(ISNUMBER(OFFSET('Hygiene Data'!$G$9,0,10*ROW('Hygiene Data'!G56))),'Data Summary'!DZ62="Yes"),OFFSET('Hygiene Data'!$G$9,0,10*ROW('Hygiene Data'!G56)),NA())</f>
        <v>#N/A</v>
      </c>
      <c r="BL62" s="492" t="e">
        <f ca="1">+IF(AND(ISNUMBER(OFFSET('Hygiene Data'!$H$5,0,10*ROW('Hygiene Data'!H56))),'Data Summary'!EA62="Yes"),OFFSET('Hygiene Data'!$H$5,0,10*ROW('Hygiene Data'!H56)),NA())</f>
        <v>#N/A</v>
      </c>
      <c r="BM62" s="492" t="e">
        <f ca="1">+IF(AND(ISNUMBER(OFFSET('Hygiene Data'!$H$7,0,10*ROW('Hygiene Data'!H56))),'Data Summary'!EB62="Yes"),OFFSET('Hygiene Data'!$H$7,0,10*ROW('Hygiene Data'!H56)),NA())</f>
        <v>#N/A</v>
      </c>
      <c r="BN62" s="492" t="e">
        <f ca="1">+IF(AND(ISNUMBER(OFFSET('Hygiene Data'!$H$9,0,10*ROW('Hygiene Data'!H56))),'Data Summary'!EC62="Yes"),OFFSET('Hygiene Data'!$H$9,0,10*ROW('Hygiene Data'!H56)),NA())</f>
        <v>#N/A</v>
      </c>
      <c r="BO62" s="492" t="e">
        <f ca="1">+IF(AND(ISNUMBER(OFFSET('Hygiene Data'!$I$5,0,10*ROW('Hygiene Data'!I56))),'Data Summary'!ED62="Yes"),OFFSET('Hygiene Data'!$I$5,0,10*ROW('Hygiene Data'!I56)),NA())</f>
        <v>#N/A</v>
      </c>
      <c r="BP62" s="492" t="e">
        <f ca="1">+IF(AND(ISNUMBER(OFFSET('Hygiene Data'!$I$7,0,10*ROW('Hygiene Data'!I56))),'Data Summary'!EE62="Yes"),OFFSET('Hygiene Data'!$I$7,0,10*ROW('Hygiene Data'!I56)),NA())</f>
        <v>#N/A</v>
      </c>
      <c r="BQ62" s="492" t="e">
        <f ca="1">+IF(AND(ISNUMBER(OFFSET('Hygiene Data'!$I$9,0,10*ROW('Hygiene Data'!I56))),'Data Summary'!EF62="Yes"),OFFSET('Hygiene Data'!$I$9,0,10*ROW('Hygiene Data'!I56)),NA())</f>
        <v>#N/A</v>
      </c>
    </row>
    <row r="63" spans="1:69" x14ac:dyDescent="0.25">
      <c r="A63" s="488" t="e">
        <f ca="1">+RIGHT('Data Summary'!A63,LEN('Data Summary'!A63)-9)</f>
        <v>#VALUE!</v>
      </c>
      <c r="B63" s="462" t="str">
        <f ca="1">+IF(ISTEXT('Data Summary'!B63),'Data Summary'!B63,"")</f>
        <v/>
      </c>
      <c r="C63" s="489" t="e">
        <f ca="1">+VALUE('Data Summary'!C63)</f>
        <v>#VALUE!</v>
      </c>
      <c r="D63" s="490" t="e">
        <f ca="1">+IF(AND(ISNUMBER(OFFSET('Water Data'!$D$4,0,10*ROW('Water Data'!D57))),'Data Summary'!BS63="Yes"),100-OFFSET('Water Data'!$D$4,0,10*ROW('Water Data'!D57)),NA())</f>
        <v>#N/A</v>
      </c>
      <c r="E63" s="490" t="e">
        <f ca="1">+IF(AND(ISNUMBER(OFFSET('Water Data'!$D$6,0,10*ROW('Water Data'!D57))),'Data Summary'!BT63="Yes"),OFFSET('Water Data'!$D$6,0,10*ROW('Water Data'!D57)),NA())</f>
        <v>#N/A</v>
      </c>
      <c r="F63" s="490" t="e">
        <f ca="1">+IF(AND(ISNUMBER(OFFSET('Water Data'!$D$9,0,10*ROW('Water Data'!D57))),'Data Summary'!BU63="Yes"),OFFSET('Water Data'!$D$9,0,10*ROW('Water Data'!D57)),NA())</f>
        <v>#N/A</v>
      </c>
      <c r="G63" s="490" t="e">
        <f ca="1">+IF(AND(ISNUMBER(OFFSET('Water Data'!$E$4,0,10*ROW('Water Data'!E57))),'Data Summary'!BV63="Yes"),100-OFFSET('Water Data'!$E$4,0,10*ROW('Water Data'!E57)),NA())</f>
        <v>#N/A</v>
      </c>
      <c r="H63" s="490" t="e">
        <f ca="1">+IF(AND(ISNUMBER(OFFSET('Water Data'!$E$6,0,10*ROW('Water Data'!E57))),'Data Summary'!BW63="Yes"),OFFSET('Water Data'!$E$6,0,10*ROW('Water Data'!E57)),NA())</f>
        <v>#N/A</v>
      </c>
      <c r="I63" s="490" t="e">
        <f ca="1">+IF(AND(ISNUMBER(OFFSET('Water Data'!$E$9,0,10*ROW('Water Data'!E57))),'Data Summary'!BX63="Yes"),OFFSET('Water Data'!$E$9,0,10*ROW('Water Data'!E57)),NA())</f>
        <v>#N/A</v>
      </c>
      <c r="J63" s="490" t="e">
        <f ca="1">+IF(AND(ISNUMBER(OFFSET('Water Data'!$F$4,0,10*ROW('Water Data'!F57))),'Data Summary'!BY63="Yes"),100-OFFSET('Water Data'!$F$4,0,10*ROW('Water Data'!F57)),NA())</f>
        <v>#N/A</v>
      </c>
      <c r="K63" s="490" t="e">
        <f ca="1">+IF(AND(ISNUMBER(OFFSET('Water Data'!$F$6,0,10*ROW('Water Data'!F57))),'Data Summary'!BZ63="Yes"),OFFSET('Water Data'!$F$6,0,10*ROW('Water Data'!F57)),NA())</f>
        <v>#N/A</v>
      </c>
      <c r="L63" s="490" t="e">
        <f ca="1">+IF(AND(ISNUMBER(OFFSET('Water Data'!$F$9,0,10*ROW('Water Data'!F57))),'Data Summary'!CA63="Yes"),OFFSET('Water Data'!$F$9,0,10*ROW('Water Data'!F57)),NA())</f>
        <v>#N/A</v>
      </c>
      <c r="M63" s="490" t="e">
        <f ca="1">+IF(AND(ISNUMBER(OFFSET('Water Data'!$G$4,0,10*ROW('Water Data'!G57))),'Data Summary'!CB63="Yes"),100-OFFSET('Water Data'!$G$4,0,10*ROW('Water Data'!G57)),NA())</f>
        <v>#N/A</v>
      </c>
      <c r="N63" s="490" t="e">
        <f ca="1">+IF(AND(ISNUMBER(OFFSET('Water Data'!$G$6,0,10*ROW('Water Data'!G57))),'Data Summary'!CC63="Yes"),OFFSET('Water Data'!$G$6,0,10*ROW('Water Data'!G57)),NA())</f>
        <v>#N/A</v>
      </c>
      <c r="O63" s="490" t="e">
        <f ca="1">+IF(AND(ISNUMBER(OFFSET('Water Data'!$G$9,0,10*ROW('Water Data'!G57))),'Data Summary'!CD63="Yes"),OFFSET('Water Data'!$G$9,0,10*ROW('Water Data'!G57)),NA())</f>
        <v>#N/A</v>
      </c>
      <c r="P63" s="490" t="e">
        <f ca="1">+IF(AND(ISNUMBER(OFFSET('Water Data'!$H$4,0,10*ROW('Water Data'!H57))),'Data Summary'!CE63="Yes"),100-OFFSET('Water Data'!$H$4,0,10*ROW('Water Data'!H57)),NA())</f>
        <v>#N/A</v>
      </c>
      <c r="Q63" s="490" t="e">
        <f ca="1">+IF(AND(ISNUMBER(OFFSET('Water Data'!$H$6,0,10*ROW('Water Data'!H57))),'Data Summary'!CF63="Yes"),OFFSET('Water Data'!$H$6,0,10*ROW('Water Data'!H57)),NA())</f>
        <v>#N/A</v>
      </c>
      <c r="R63" s="490" t="e">
        <f ca="1">+IF(AND(ISNUMBER(OFFSET('Water Data'!$H$9,0,10*ROW('Water Data'!H57))),'Data Summary'!CG63="Yes"),OFFSET('Water Data'!$H$9,0,10*ROW('Water Data'!H57)),NA())</f>
        <v>#N/A</v>
      </c>
      <c r="S63" s="490" t="e">
        <f ca="1">+IF(AND(ISNUMBER(OFFSET('Water Data'!$I$4,0,10*ROW('Water Data'!I57))),'Data Summary'!CH63="Yes"),100-OFFSET('Water Data'!$I$4,0,10*ROW('Water Data'!I57)),NA())</f>
        <v>#N/A</v>
      </c>
      <c r="T63" s="490" t="e">
        <f ca="1">+IF(AND(ISNUMBER(OFFSET('Water Data'!$I$6,0,10*ROW('Water Data'!I57))),'Data Summary'!CI63="Yes"),OFFSET('Water Data'!$I$6,0,10*ROW('Water Data'!I57)),NA())</f>
        <v>#N/A</v>
      </c>
      <c r="U63" s="490" t="e">
        <f ca="1">+IF(AND(ISNUMBER(OFFSET('Water Data'!$I$9,0,10*ROW('Water Data'!I57))),'Data Summary'!CJ63="Yes"),OFFSET('Water Data'!$I$9,0,10*ROW('Water Data'!I57)),NA())</f>
        <v>#N/A</v>
      </c>
      <c r="V63" s="491" t="e">
        <f ca="1">+IF(AND(ISNUMBER(OFFSET('Sanitation Data'!$D$4,0,10*ROW('Sanitation Data'!D57))),'Data Summary'!CK63="Yes"),100-OFFSET('Sanitation Data'!$D$4,0,10*ROW('Sanitation Data'!D57)),NA())</f>
        <v>#N/A</v>
      </c>
      <c r="W63" s="491" t="e">
        <f ca="1">+IF(AND(ISNUMBER(OFFSET('Sanitation Data'!$D$6,0,10*ROW('Sanitation Data'!D57))),'Data Summary'!CL63="Yes"),OFFSET('Sanitation Data'!$D$6,0,10*ROW('Sanitation Data'!D57)),NA())</f>
        <v>#N/A</v>
      </c>
      <c r="X63" s="491" t="e">
        <f ca="1">+IF(AND(ISNUMBER(OFFSET('Sanitation Data'!$D$10,0,10*ROW('Sanitation Data'!D57))),'Data Summary'!CM63="Yes"),OFFSET('Sanitation Data'!$D$10,0,10*ROW('Sanitation Data'!D57)),NA())</f>
        <v>#N/A</v>
      </c>
      <c r="Y63" s="491" t="e">
        <f ca="1">+IF(AND(ISNUMBER(OFFSET('Sanitation Data'!$D$11,0,10*ROW('Sanitation Data'!D57))),'Data Summary'!CN63="Yes"),OFFSET('Sanitation Data'!$D$11,0,10*ROW('Sanitation Data'!D57)),NA())</f>
        <v>#N/A</v>
      </c>
      <c r="Z63" s="491" t="e">
        <f ca="1">+IF(AND(ISNUMBER(OFFSET('Sanitation Data'!$D$12,0,10*ROW('Sanitation Data'!D57))),'Data Summary'!CO63="Yes"),OFFSET('Sanitation Data'!$D$12,0,10*ROW('Sanitation Data'!D57)),NA())</f>
        <v>#N/A</v>
      </c>
      <c r="AA63" s="491" t="e">
        <f ca="1">+IF(AND(ISNUMBER(OFFSET('Sanitation Data'!$E$4,0,10*ROW('Sanitation Data'!E57))),'Data Summary'!CP63="Yes"),100-OFFSET('Sanitation Data'!$E$4,0,10*ROW('Sanitation Data'!E57)),NA())</f>
        <v>#N/A</v>
      </c>
      <c r="AB63" s="491" t="e">
        <f ca="1">+IF(AND(ISNUMBER(OFFSET('Sanitation Data'!$E$6,0,10*ROW('Sanitation Data'!E57))),'Data Summary'!CQ63="Yes"),OFFSET('Sanitation Data'!$E$6,0,10*ROW('Sanitation Data'!E57)),NA())</f>
        <v>#N/A</v>
      </c>
      <c r="AC63" s="491" t="e">
        <f ca="1">+IF(AND(ISNUMBER(OFFSET('Sanitation Data'!$E$10,0,10*ROW('Sanitation Data'!E57))),'Data Summary'!CR63="Yes"),OFFSET('Sanitation Data'!$E$10,0,10*ROW('Sanitation Data'!E57)),NA())</f>
        <v>#N/A</v>
      </c>
      <c r="AD63" s="491" t="e">
        <f ca="1">+IF(AND(ISNUMBER(OFFSET('Sanitation Data'!$E$11,0,10*ROW('Sanitation Data'!E57))),'Data Summary'!CS63="Yes"),OFFSET('Sanitation Data'!$E$11,0,10*ROW('Sanitation Data'!E57)),NA())</f>
        <v>#N/A</v>
      </c>
      <c r="AE63" s="491" t="e">
        <f ca="1">+IF(AND(ISNUMBER(OFFSET('Sanitation Data'!$E$12,0,10*ROW('Sanitation Data'!E57))),'Data Summary'!CT63="Yes"),OFFSET('Sanitation Data'!$E$12,0,10*ROW('Sanitation Data'!E57)),NA())</f>
        <v>#N/A</v>
      </c>
      <c r="AF63" s="491" t="e">
        <f ca="1">+IF(AND(ISNUMBER(OFFSET('Sanitation Data'!$F$4,0,10*ROW('Sanitation Data'!F57))),'Data Summary'!CU63="Yes"),100-OFFSET('Sanitation Data'!$F$4,0,10*ROW('Sanitation Data'!F57)),NA())</f>
        <v>#N/A</v>
      </c>
      <c r="AG63" s="491" t="e">
        <f ca="1">+IF(AND(ISNUMBER(OFFSET('Sanitation Data'!$F$6,0,10*ROW('Sanitation Data'!F57))),'Data Summary'!CV63="Yes"),OFFSET('Sanitation Data'!$F$6,0,10*ROW('Sanitation Data'!F57)),NA())</f>
        <v>#N/A</v>
      </c>
      <c r="AH63" s="491" t="e">
        <f ca="1">+IF(AND(ISNUMBER(OFFSET('Sanitation Data'!$F$10,0,10*ROW('Sanitation Data'!F57))),'Data Summary'!CW63="Yes"),OFFSET('Sanitation Data'!$F$10,0,10*ROW('Sanitation Data'!F57)),NA())</f>
        <v>#N/A</v>
      </c>
      <c r="AI63" s="491" t="e">
        <f ca="1">+IF(AND(ISNUMBER(OFFSET('Sanitation Data'!$F$11,0,10*ROW('Sanitation Data'!F57))),'Data Summary'!CX63="Yes"),OFFSET('Sanitation Data'!$F$11,0,10*ROW('Sanitation Data'!F57)),NA())</f>
        <v>#N/A</v>
      </c>
      <c r="AJ63" s="491" t="e">
        <f ca="1">+IF(AND(ISNUMBER(OFFSET('Sanitation Data'!$F$12,0,10*ROW('Sanitation Data'!F57))),'Data Summary'!CY63="Yes"),OFFSET('Sanitation Data'!$F$12,0,10*ROW('Sanitation Data'!F57)),NA())</f>
        <v>#N/A</v>
      </c>
      <c r="AK63" s="491" t="e">
        <f ca="1">+IF(AND(ISNUMBER(OFFSET('Sanitation Data'!$G$4,0,10*ROW('Sanitation Data'!G57))),'Data Summary'!CZ63="Yes"),100-OFFSET('Sanitation Data'!$G$4,0,10*ROW('Sanitation Data'!G57)),NA())</f>
        <v>#N/A</v>
      </c>
      <c r="AL63" s="491" t="e">
        <f ca="1">+IF(AND(ISNUMBER(OFFSET('Sanitation Data'!$G$6,0,10*ROW('Sanitation Data'!G57))),'Data Summary'!DA63="Yes"),OFFSET('Sanitation Data'!$G$6,0,10*ROW('Sanitation Data'!G57)),NA())</f>
        <v>#N/A</v>
      </c>
      <c r="AM63" s="491" t="e">
        <f ca="1">+IF(AND(ISNUMBER(OFFSET('Sanitation Data'!$G$10,0,10*ROW('Sanitation Data'!G57))),'Data Summary'!DB63="Yes"),OFFSET('Sanitation Data'!$G$10,0,10*ROW('Sanitation Data'!G57)),NA())</f>
        <v>#N/A</v>
      </c>
      <c r="AN63" s="491" t="e">
        <f ca="1">+IF(AND(ISNUMBER(OFFSET('Sanitation Data'!$G$11,0,10*ROW('Sanitation Data'!G57))),'Data Summary'!DC63="Yes"),OFFSET('Sanitation Data'!$G$11,0,10*ROW('Sanitation Data'!G57)),NA())</f>
        <v>#N/A</v>
      </c>
      <c r="AO63" s="491" t="e">
        <f ca="1">+IF(AND(ISNUMBER(OFFSET('Sanitation Data'!$G$12,0,10*ROW('Sanitation Data'!G57))),'Data Summary'!DD63="Yes"),OFFSET('Sanitation Data'!$G$12,0,10*ROW('Sanitation Data'!G57)),NA())</f>
        <v>#N/A</v>
      </c>
      <c r="AP63" s="491" t="e">
        <f ca="1">+IF(AND(ISNUMBER(OFFSET('Sanitation Data'!$H$4,0,10*ROW('Sanitation Data'!H57))),'Data Summary'!DE63="Yes"),100-OFFSET('Sanitation Data'!$H$4,0,10*ROW('Sanitation Data'!H57)),NA())</f>
        <v>#N/A</v>
      </c>
      <c r="AQ63" s="491" t="e">
        <f ca="1">+IF(AND(ISNUMBER(OFFSET('Sanitation Data'!$H$6,0,10*ROW('Sanitation Data'!H57))),'Data Summary'!DF63="Yes"),OFFSET('Sanitation Data'!$H$6,0,10*ROW('Sanitation Data'!H57)),NA())</f>
        <v>#N/A</v>
      </c>
      <c r="AR63" s="491" t="e">
        <f ca="1">+IF(AND(ISNUMBER(OFFSET('Sanitation Data'!$H$10,0,10*ROW('Sanitation Data'!H57))),'Data Summary'!DG63="Yes"),OFFSET('Sanitation Data'!$H$10,0,10*ROW('Sanitation Data'!H57)),NA())</f>
        <v>#N/A</v>
      </c>
      <c r="AS63" s="491" t="e">
        <f ca="1">+IF(AND(ISNUMBER(OFFSET('Sanitation Data'!$H$11,0,10*ROW('Sanitation Data'!H57))),'Data Summary'!DH63="Yes"),OFFSET('Sanitation Data'!$H$11,0,10*ROW('Sanitation Data'!H57)),NA())</f>
        <v>#N/A</v>
      </c>
      <c r="AT63" s="491" t="e">
        <f ca="1">+IF(AND(ISNUMBER(OFFSET('Sanitation Data'!$H$12,0,10*ROW('Sanitation Data'!H57))),'Data Summary'!DI63="Yes"),OFFSET('Sanitation Data'!$H$12,0,10*ROW('Sanitation Data'!H57)),NA())</f>
        <v>#N/A</v>
      </c>
      <c r="AU63" s="491" t="e">
        <f ca="1">+IF(AND(ISNUMBER(OFFSET('Sanitation Data'!$I$4,0,10*ROW('Sanitation Data'!I57))),'Data Summary'!DJ63="Yes"),100-OFFSET('Sanitation Data'!$I$4,0,10*ROW('Sanitation Data'!I57)),NA())</f>
        <v>#N/A</v>
      </c>
      <c r="AV63" s="491" t="e">
        <f ca="1">+IF(AND(ISNUMBER(OFFSET('Sanitation Data'!$I$6,0,10*ROW('Sanitation Data'!I57))),'Data Summary'!DK63="Yes"),OFFSET('Sanitation Data'!$I$6,0,10*ROW('Sanitation Data'!I57)),NA())</f>
        <v>#N/A</v>
      </c>
      <c r="AW63" s="491" t="e">
        <f ca="1">+IF(AND(ISNUMBER(OFFSET('Sanitation Data'!$I$10,0,10*ROW('Sanitation Data'!I57))),'Data Summary'!DL63="Yes"),OFFSET('Sanitation Data'!$I$10,0,10*ROW('Sanitation Data'!I57)),NA())</f>
        <v>#N/A</v>
      </c>
      <c r="AX63" s="491" t="e">
        <f ca="1">+IF(AND(ISNUMBER(OFFSET('Sanitation Data'!$I$11,0,10*ROW('Sanitation Data'!I57))),'Data Summary'!DM63="Yes"),OFFSET('Sanitation Data'!$I$11,0,10*ROW('Sanitation Data'!I57)),NA())</f>
        <v>#N/A</v>
      </c>
      <c r="AY63" s="491" t="e">
        <f ca="1">+IF(AND(ISNUMBER(OFFSET('Sanitation Data'!$I$12,0,10*ROW('Sanitation Data'!I57))),'Data Summary'!DN63="Yes"),OFFSET('Sanitation Data'!$I$12,0,10*ROW('Sanitation Data'!I57)),NA())</f>
        <v>#N/A</v>
      </c>
      <c r="AZ63" s="492" t="e">
        <f ca="1">+IF(AND(ISNUMBER(OFFSET('Hygiene Data'!$D$5,0,10*ROW('Hygiene Data'!D57))),'Data Summary'!DO63="Yes"),OFFSET('Hygiene Data'!$D$5,0,10*ROW('Hygiene Data'!D57)),NA())</f>
        <v>#N/A</v>
      </c>
      <c r="BA63" s="492" t="e">
        <f ca="1">+IF(AND(ISNUMBER(OFFSET('Hygiene Data'!$D$7,0,10*ROW('Hygiene Data'!D57))),'Data Summary'!DP63="Yes"),OFFSET('Hygiene Data'!$D$7,0,10*ROW('Hygiene Data'!D57)),NA())</f>
        <v>#N/A</v>
      </c>
      <c r="BB63" s="492" t="e">
        <f ca="1">+IF(AND(ISNUMBER(OFFSET('Hygiene Data'!$D$9,0,10*ROW('Hygiene Data'!D57))),'Data Summary'!DQ63="Yes"),OFFSET('Hygiene Data'!$D$9,0,10*ROW('Hygiene Data'!D57)),NA())</f>
        <v>#N/A</v>
      </c>
      <c r="BC63" s="492" t="e">
        <f ca="1">+IF(AND(ISNUMBER(OFFSET('Hygiene Data'!$E$5,0,10*ROW('Hygiene Data'!E57))),'Data Summary'!DR63="Yes"),OFFSET('Hygiene Data'!$E$5,0,10*ROW('Hygiene Data'!E57)),NA())</f>
        <v>#N/A</v>
      </c>
      <c r="BD63" s="492" t="e">
        <f ca="1">+IF(AND(ISNUMBER(OFFSET('Hygiene Data'!$E$7,0,10*ROW('Hygiene Data'!E57))),'Data Summary'!DS63="Yes"),OFFSET('Hygiene Data'!$E$7,0,10*ROW('Hygiene Data'!E57)),NA())</f>
        <v>#N/A</v>
      </c>
      <c r="BE63" s="492" t="e">
        <f ca="1">+IF(AND(ISNUMBER(OFFSET('Hygiene Data'!$E$9,0,10*ROW('Hygiene Data'!E57))),'Data Summary'!DT63="Yes"),OFFSET('Hygiene Data'!$E$9,0,10*ROW('Hygiene Data'!E57)),NA())</f>
        <v>#N/A</v>
      </c>
      <c r="BF63" s="492" t="e">
        <f ca="1">+IF(AND(ISNUMBER(OFFSET('Hygiene Data'!$F$5,0,10*ROW('Hygiene Data'!F57))),'Data Summary'!DU63="Yes"),OFFSET('Hygiene Data'!$F$5,0,10*ROW('Hygiene Data'!F57)),NA())</f>
        <v>#N/A</v>
      </c>
      <c r="BG63" s="492" t="e">
        <f ca="1">+IF(AND(ISNUMBER(OFFSET('Hygiene Data'!$F$7,0,10*ROW('Hygiene Data'!F57))),'Data Summary'!DV63="Yes"),OFFSET('Hygiene Data'!$F$7,0,10*ROW('Hygiene Data'!F57)),NA())</f>
        <v>#N/A</v>
      </c>
      <c r="BH63" s="492" t="e">
        <f ca="1">+IF(AND(ISNUMBER(OFFSET('Hygiene Data'!$F$9,0,10*ROW('Hygiene Data'!F57))),'Data Summary'!DW63="Yes"),OFFSET('Hygiene Data'!$F$9,0,10*ROW('Hygiene Data'!F57)),NA())</f>
        <v>#N/A</v>
      </c>
      <c r="BI63" s="492" t="e">
        <f ca="1">+IF(AND(ISNUMBER(OFFSET('Hygiene Data'!$G$5,0,10*ROW('Hygiene Data'!G57))),'Data Summary'!DX63="Yes"),OFFSET('Hygiene Data'!$G$5,0,10*ROW('Hygiene Data'!G57)),NA())</f>
        <v>#N/A</v>
      </c>
      <c r="BJ63" s="492" t="e">
        <f ca="1">+IF(AND(ISNUMBER(OFFSET('Hygiene Data'!$G$7,0,10*ROW('Hygiene Data'!G57))),'Data Summary'!DY63="Yes"),OFFSET('Hygiene Data'!$G$7,0,10*ROW('Hygiene Data'!G57)),NA())</f>
        <v>#N/A</v>
      </c>
      <c r="BK63" s="492" t="e">
        <f ca="1">+IF(AND(ISNUMBER(OFFSET('Hygiene Data'!$G$9,0,10*ROW('Hygiene Data'!G57))),'Data Summary'!DZ63="Yes"),OFFSET('Hygiene Data'!$G$9,0,10*ROW('Hygiene Data'!G57)),NA())</f>
        <v>#N/A</v>
      </c>
      <c r="BL63" s="492" t="e">
        <f ca="1">+IF(AND(ISNUMBER(OFFSET('Hygiene Data'!$H$5,0,10*ROW('Hygiene Data'!H57))),'Data Summary'!EA63="Yes"),OFFSET('Hygiene Data'!$H$5,0,10*ROW('Hygiene Data'!H57)),NA())</f>
        <v>#N/A</v>
      </c>
      <c r="BM63" s="492" t="e">
        <f ca="1">+IF(AND(ISNUMBER(OFFSET('Hygiene Data'!$H$7,0,10*ROW('Hygiene Data'!H57))),'Data Summary'!EB63="Yes"),OFFSET('Hygiene Data'!$H$7,0,10*ROW('Hygiene Data'!H57)),NA())</f>
        <v>#N/A</v>
      </c>
      <c r="BN63" s="492" t="e">
        <f ca="1">+IF(AND(ISNUMBER(OFFSET('Hygiene Data'!$H$9,0,10*ROW('Hygiene Data'!H57))),'Data Summary'!EC63="Yes"),OFFSET('Hygiene Data'!$H$9,0,10*ROW('Hygiene Data'!H57)),NA())</f>
        <v>#N/A</v>
      </c>
      <c r="BO63" s="492" t="e">
        <f ca="1">+IF(AND(ISNUMBER(OFFSET('Hygiene Data'!$I$5,0,10*ROW('Hygiene Data'!I57))),'Data Summary'!ED63="Yes"),OFFSET('Hygiene Data'!$I$5,0,10*ROW('Hygiene Data'!I57)),NA())</f>
        <v>#N/A</v>
      </c>
      <c r="BP63" s="492" t="e">
        <f ca="1">+IF(AND(ISNUMBER(OFFSET('Hygiene Data'!$I$7,0,10*ROW('Hygiene Data'!I57))),'Data Summary'!EE63="Yes"),OFFSET('Hygiene Data'!$I$7,0,10*ROW('Hygiene Data'!I57)),NA())</f>
        <v>#N/A</v>
      </c>
      <c r="BQ63" s="492" t="e">
        <f ca="1">+IF(AND(ISNUMBER(OFFSET('Hygiene Data'!$I$9,0,10*ROW('Hygiene Data'!I57))),'Data Summary'!EF63="Yes"),OFFSET('Hygiene Data'!$I$9,0,10*ROW('Hygiene Data'!I57)),NA())</f>
        <v>#N/A</v>
      </c>
    </row>
    <row r="64" spans="1:69" x14ac:dyDescent="0.25">
      <c r="A64" s="488" t="e">
        <f ca="1">+RIGHT('Data Summary'!A64,LEN('Data Summary'!A64)-9)</f>
        <v>#VALUE!</v>
      </c>
      <c r="B64" s="462" t="str">
        <f ca="1">+IF(ISTEXT('Data Summary'!B64),'Data Summary'!B64,"")</f>
        <v/>
      </c>
      <c r="C64" s="489" t="e">
        <f ca="1">+VALUE('Data Summary'!C64)</f>
        <v>#VALUE!</v>
      </c>
      <c r="D64" s="490" t="e">
        <f ca="1">+IF(AND(ISNUMBER(OFFSET('Water Data'!$D$4,0,10*ROW('Water Data'!D58))),'Data Summary'!BS64="Yes"),100-OFFSET('Water Data'!$D$4,0,10*ROW('Water Data'!D58)),NA())</f>
        <v>#N/A</v>
      </c>
      <c r="E64" s="490" t="e">
        <f ca="1">+IF(AND(ISNUMBER(OFFSET('Water Data'!$D$6,0,10*ROW('Water Data'!D58))),'Data Summary'!BT64="Yes"),OFFSET('Water Data'!$D$6,0,10*ROW('Water Data'!D58)),NA())</f>
        <v>#N/A</v>
      </c>
      <c r="F64" s="490" t="e">
        <f ca="1">+IF(AND(ISNUMBER(OFFSET('Water Data'!$D$9,0,10*ROW('Water Data'!D58))),'Data Summary'!BU64="Yes"),OFFSET('Water Data'!$D$9,0,10*ROW('Water Data'!D58)),NA())</f>
        <v>#N/A</v>
      </c>
      <c r="G64" s="490" t="e">
        <f ca="1">+IF(AND(ISNUMBER(OFFSET('Water Data'!$E$4,0,10*ROW('Water Data'!E58))),'Data Summary'!BV64="Yes"),100-OFFSET('Water Data'!$E$4,0,10*ROW('Water Data'!E58)),NA())</f>
        <v>#N/A</v>
      </c>
      <c r="H64" s="490" t="e">
        <f ca="1">+IF(AND(ISNUMBER(OFFSET('Water Data'!$E$6,0,10*ROW('Water Data'!E58))),'Data Summary'!BW64="Yes"),OFFSET('Water Data'!$E$6,0,10*ROW('Water Data'!E58)),NA())</f>
        <v>#N/A</v>
      </c>
      <c r="I64" s="490" t="e">
        <f ca="1">+IF(AND(ISNUMBER(OFFSET('Water Data'!$E$9,0,10*ROW('Water Data'!E58))),'Data Summary'!BX64="Yes"),OFFSET('Water Data'!$E$9,0,10*ROW('Water Data'!E58)),NA())</f>
        <v>#N/A</v>
      </c>
      <c r="J64" s="490" t="e">
        <f ca="1">+IF(AND(ISNUMBER(OFFSET('Water Data'!$F$4,0,10*ROW('Water Data'!F58))),'Data Summary'!BY64="Yes"),100-OFFSET('Water Data'!$F$4,0,10*ROW('Water Data'!F58)),NA())</f>
        <v>#N/A</v>
      </c>
      <c r="K64" s="490" t="e">
        <f ca="1">+IF(AND(ISNUMBER(OFFSET('Water Data'!$F$6,0,10*ROW('Water Data'!F58))),'Data Summary'!BZ64="Yes"),OFFSET('Water Data'!$F$6,0,10*ROW('Water Data'!F58)),NA())</f>
        <v>#N/A</v>
      </c>
      <c r="L64" s="490" t="e">
        <f ca="1">+IF(AND(ISNUMBER(OFFSET('Water Data'!$F$9,0,10*ROW('Water Data'!F58))),'Data Summary'!CA64="Yes"),OFFSET('Water Data'!$F$9,0,10*ROW('Water Data'!F58)),NA())</f>
        <v>#N/A</v>
      </c>
      <c r="M64" s="490" t="e">
        <f ca="1">+IF(AND(ISNUMBER(OFFSET('Water Data'!$G$4,0,10*ROW('Water Data'!G58))),'Data Summary'!CB64="Yes"),100-OFFSET('Water Data'!$G$4,0,10*ROW('Water Data'!G58)),NA())</f>
        <v>#N/A</v>
      </c>
      <c r="N64" s="490" t="e">
        <f ca="1">+IF(AND(ISNUMBER(OFFSET('Water Data'!$G$6,0,10*ROW('Water Data'!G58))),'Data Summary'!CC64="Yes"),OFFSET('Water Data'!$G$6,0,10*ROW('Water Data'!G58)),NA())</f>
        <v>#N/A</v>
      </c>
      <c r="O64" s="490" t="e">
        <f ca="1">+IF(AND(ISNUMBER(OFFSET('Water Data'!$G$9,0,10*ROW('Water Data'!G58))),'Data Summary'!CD64="Yes"),OFFSET('Water Data'!$G$9,0,10*ROW('Water Data'!G58)),NA())</f>
        <v>#N/A</v>
      </c>
      <c r="P64" s="490" t="e">
        <f ca="1">+IF(AND(ISNUMBER(OFFSET('Water Data'!$H$4,0,10*ROW('Water Data'!H58))),'Data Summary'!CE64="Yes"),100-OFFSET('Water Data'!$H$4,0,10*ROW('Water Data'!H58)),NA())</f>
        <v>#N/A</v>
      </c>
      <c r="Q64" s="490" t="e">
        <f ca="1">+IF(AND(ISNUMBER(OFFSET('Water Data'!$H$6,0,10*ROW('Water Data'!H58))),'Data Summary'!CF64="Yes"),OFFSET('Water Data'!$H$6,0,10*ROW('Water Data'!H58)),NA())</f>
        <v>#N/A</v>
      </c>
      <c r="R64" s="490" t="e">
        <f ca="1">+IF(AND(ISNUMBER(OFFSET('Water Data'!$H$9,0,10*ROW('Water Data'!H58))),'Data Summary'!CG64="Yes"),OFFSET('Water Data'!$H$9,0,10*ROW('Water Data'!H58)),NA())</f>
        <v>#N/A</v>
      </c>
      <c r="S64" s="490" t="e">
        <f ca="1">+IF(AND(ISNUMBER(OFFSET('Water Data'!$I$4,0,10*ROW('Water Data'!I58))),'Data Summary'!CH64="Yes"),100-OFFSET('Water Data'!$I$4,0,10*ROW('Water Data'!I58)),NA())</f>
        <v>#N/A</v>
      </c>
      <c r="T64" s="490" t="e">
        <f ca="1">+IF(AND(ISNUMBER(OFFSET('Water Data'!$I$6,0,10*ROW('Water Data'!I58))),'Data Summary'!CI64="Yes"),OFFSET('Water Data'!$I$6,0,10*ROW('Water Data'!I58)),NA())</f>
        <v>#N/A</v>
      </c>
      <c r="U64" s="490" t="e">
        <f ca="1">+IF(AND(ISNUMBER(OFFSET('Water Data'!$I$9,0,10*ROW('Water Data'!I58))),'Data Summary'!CJ64="Yes"),OFFSET('Water Data'!$I$9,0,10*ROW('Water Data'!I58)),NA())</f>
        <v>#N/A</v>
      </c>
      <c r="V64" s="491" t="e">
        <f ca="1">+IF(AND(ISNUMBER(OFFSET('Sanitation Data'!$D$4,0,10*ROW('Sanitation Data'!D58))),'Data Summary'!CK64="Yes"),100-OFFSET('Sanitation Data'!$D$4,0,10*ROW('Sanitation Data'!D58)),NA())</f>
        <v>#N/A</v>
      </c>
      <c r="W64" s="491" t="e">
        <f ca="1">+IF(AND(ISNUMBER(OFFSET('Sanitation Data'!$D$6,0,10*ROW('Sanitation Data'!D58))),'Data Summary'!CL64="Yes"),OFFSET('Sanitation Data'!$D$6,0,10*ROW('Sanitation Data'!D58)),NA())</f>
        <v>#N/A</v>
      </c>
      <c r="X64" s="491" t="e">
        <f ca="1">+IF(AND(ISNUMBER(OFFSET('Sanitation Data'!$D$10,0,10*ROW('Sanitation Data'!D58))),'Data Summary'!CM64="Yes"),OFFSET('Sanitation Data'!$D$10,0,10*ROW('Sanitation Data'!D58)),NA())</f>
        <v>#N/A</v>
      </c>
      <c r="Y64" s="491" t="e">
        <f ca="1">+IF(AND(ISNUMBER(OFFSET('Sanitation Data'!$D$11,0,10*ROW('Sanitation Data'!D58))),'Data Summary'!CN64="Yes"),OFFSET('Sanitation Data'!$D$11,0,10*ROW('Sanitation Data'!D58)),NA())</f>
        <v>#N/A</v>
      </c>
      <c r="Z64" s="491" t="e">
        <f ca="1">+IF(AND(ISNUMBER(OFFSET('Sanitation Data'!$D$12,0,10*ROW('Sanitation Data'!D58))),'Data Summary'!CO64="Yes"),OFFSET('Sanitation Data'!$D$12,0,10*ROW('Sanitation Data'!D58)),NA())</f>
        <v>#N/A</v>
      </c>
      <c r="AA64" s="491" t="e">
        <f ca="1">+IF(AND(ISNUMBER(OFFSET('Sanitation Data'!$E$4,0,10*ROW('Sanitation Data'!E58))),'Data Summary'!CP64="Yes"),100-OFFSET('Sanitation Data'!$E$4,0,10*ROW('Sanitation Data'!E58)),NA())</f>
        <v>#N/A</v>
      </c>
      <c r="AB64" s="491" t="e">
        <f ca="1">+IF(AND(ISNUMBER(OFFSET('Sanitation Data'!$E$6,0,10*ROW('Sanitation Data'!E58))),'Data Summary'!CQ64="Yes"),OFFSET('Sanitation Data'!$E$6,0,10*ROW('Sanitation Data'!E58)),NA())</f>
        <v>#N/A</v>
      </c>
      <c r="AC64" s="491" t="e">
        <f ca="1">+IF(AND(ISNUMBER(OFFSET('Sanitation Data'!$E$10,0,10*ROW('Sanitation Data'!E58))),'Data Summary'!CR64="Yes"),OFFSET('Sanitation Data'!$E$10,0,10*ROW('Sanitation Data'!E58)),NA())</f>
        <v>#N/A</v>
      </c>
      <c r="AD64" s="491" t="e">
        <f ca="1">+IF(AND(ISNUMBER(OFFSET('Sanitation Data'!$E$11,0,10*ROW('Sanitation Data'!E58))),'Data Summary'!CS64="Yes"),OFFSET('Sanitation Data'!$E$11,0,10*ROW('Sanitation Data'!E58)),NA())</f>
        <v>#N/A</v>
      </c>
      <c r="AE64" s="491" t="e">
        <f ca="1">+IF(AND(ISNUMBER(OFFSET('Sanitation Data'!$E$12,0,10*ROW('Sanitation Data'!E58))),'Data Summary'!CT64="Yes"),OFFSET('Sanitation Data'!$E$12,0,10*ROW('Sanitation Data'!E58)),NA())</f>
        <v>#N/A</v>
      </c>
      <c r="AF64" s="491" t="e">
        <f ca="1">+IF(AND(ISNUMBER(OFFSET('Sanitation Data'!$F$4,0,10*ROW('Sanitation Data'!F58))),'Data Summary'!CU64="Yes"),100-OFFSET('Sanitation Data'!$F$4,0,10*ROW('Sanitation Data'!F58)),NA())</f>
        <v>#N/A</v>
      </c>
      <c r="AG64" s="491" t="e">
        <f ca="1">+IF(AND(ISNUMBER(OFFSET('Sanitation Data'!$F$6,0,10*ROW('Sanitation Data'!F58))),'Data Summary'!CV64="Yes"),OFFSET('Sanitation Data'!$F$6,0,10*ROW('Sanitation Data'!F58)),NA())</f>
        <v>#N/A</v>
      </c>
      <c r="AH64" s="491" t="e">
        <f ca="1">+IF(AND(ISNUMBER(OFFSET('Sanitation Data'!$F$10,0,10*ROW('Sanitation Data'!F58))),'Data Summary'!CW64="Yes"),OFFSET('Sanitation Data'!$F$10,0,10*ROW('Sanitation Data'!F58)),NA())</f>
        <v>#N/A</v>
      </c>
      <c r="AI64" s="491" t="e">
        <f ca="1">+IF(AND(ISNUMBER(OFFSET('Sanitation Data'!$F$11,0,10*ROW('Sanitation Data'!F58))),'Data Summary'!CX64="Yes"),OFFSET('Sanitation Data'!$F$11,0,10*ROW('Sanitation Data'!F58)),NA())</f>
        <v>#N/A</v>
      </c>
      <c r="AJ64" s="491" t="e">
        <f ca="1">+IF(AND(ISNUMBER(OFFSET('Sanitation Data'!$F$12,0,10*ROW('Sanitation Data'!F58))),'Data Summary'!CY64="Yes"),OFFSET('Sanitation Data'!$F$12,0,10*ROW('Sanitation Data'!F58)),NA())</f>
        <v>#N/A</v>
      </c>
      <c r="AK64" s="491" t="e">
        <f ca="1">+IF(AND(ISNUMBER(OFFSET('Sanitation Data'!$G$4,0,10*ROW('Sanitation Data'!G58))),'Data Summary'!CZ64="Yes"),100-OFFSET('Sanitation Data'!$G$4,0,10*ROW('Sanitation Data'!G58)),NA())</f>
        <v>#N/A</v>
      </c>
      <c r="AL64" s="491" t="e">
        <f ca="1">+IF(AND(ISNUMBER(OFFSET('Sanitation Data'!$G$6,0,10*ROW('Sanitation Data'!G58))),'Data Summary'!DA64="Yes"),OFFSET('Sanitation Data'!$G$6,0,10*ROW('Sanitation Data'!G58)),NA())</f>
        <v>#N/A</v>
      </c>
      <c r="AM64" s="491" t="e">
        <f ca="1">+IF(AND(ISNUMBER(OFFSET('Sanitation Data'!$G$10,0,10*ROW('Sanitation Data'!G58))),'Data Summary'!DB64="Yes"),OFFSET('Sanitation Data'!$G$10,0,10*ROW('Sanitation Data'!G58)),NA())</f>
        <v>#N/A</v>
      </c>
      <c r="AN64" s="491" t="e">
        <f ca="1">+IF(AND(ISNUMBER(OFFSET('Sanitation Data'!$G$11,0,10*ROW('Sanitation Data'!G58))),'Data Summary'!DC64="Yes"),OFFSET('Sanitation Data'!$G$11,0,10*ROW('Sanitation Data'!G58)),NA())</f>
        <v>#N/A</v>
      </c>
      <c r="AO64" s="491" t="e">
        <f ca="1">+IF(AND(ISNUMBER(OFFSET('Sanitation Data'!$G$12,0,10*ROW('Sanitation Data'!G58))),'Data Summary'!DD64="Yes"),OFFSET('Sanitation Data'!$G$12,0,10*ROW('Sanitation Data'!G58)),NA())</f>
        <v>#N/A</v>
      </c>
      <c r="AP64" s="491" t="e">
        <f ca="1">+IF(AND(ISNUMBER(OFFSET('Sanitation Data'!$H$4,0,10*ROW('Sanitation Data'!H58))),'Data Summary'!DE64="Yes"),100-OFFSET('Sanitation Data'!$H$4,0,10*ROW('Sanitation Data'!H58)),NA())</f>
        <v>#N/A</v>
      </c>
      <c r="AQ64" s="491" t="e">
        <f ca="1">+IF(AND(ISNUMBER(OFFSET('Sanitation Data'!$H$6,0,10*ROW('Sanitation Data'!H58))),'Data Summary'!DF64="Yes"),OFFSET('Sanitation Data'!$H$6,0,10*ROW('Sanitation Data'!H58)),NA())</f>
        <v>#N/A</v>
      </c>
      <c r="AR64" s="491" t="e">
        <f ca="1">+IF(AND(ISNUMBER(OFFSET('Sanitation Data'!$H$10,0,10*ROW('Sanitation Data'!H58))),'Data Summary'!DG64="Yes"),OFFSET('Sanitation Data'!$H$10,0,10*ROW('Sanitation Data'!H58)),NA())</f>
        <v>#N/A</v>
      </c>
      <c r="AS64" s="491" t="e">
        <f ca="1">+IF(AND(ISNUMBER(OFFSET('Sanitation Data'!$H$11,0,10*ROW('Sanitation Data'!H58))),'Data Summary'!DH64="Yes"),OFFSET('Sanitation Data'!$H$11,0,10*ROW('Sanitation Data'!H58)),NA())</f>
        <v>#N/A</v>
      </c>
      <c r="AT64" s="491" t="e">
        <f ca="1">+IF(AND(ISNUMBER(OFFSET('Sanitation Data'!$H$12,0,10*ROW('Sanitation Data'!H58))),'Data Summary'!DI64="Yes"),OFFSET('Sanitation Data'!$H$12,0,10*ROW('Sanitation Data'!H58)),NA())</f>
        <v>#N/A</v>
      </c>
      <c r="AU64" s="491" t="e">
        <f ca="1">+IF(AND(ISNUMBER(OFFSET('Sanitation Data'!$I$4,0,10*ROW('Sanitation Data'!I58))),'Data Summary'!DJ64="Yes"),100-OFFSET('Sanitation Data'!$I$4,0,10*ROW('Sanitation Data'!I58)),NA())</f>
        <v>#N/A</v>
      </c>
      <c r="AV64" s="491" t="e">
        <f ca="1">+IF(AND(ISNUMBER(OFFSET('Sanitation Data'!$I$6,0,10*ROW('Sanitation Data'!I58))),'Data Summary'!DK64="Yes"),OFFSET('Sanitation Data'!$I$6,0,10*ROW('Sanitation Data'!I58)),NA())</f>
        <v>#N/A</v>
      </c>
      <c r="AW64" s="491" t="e">
        <f ca="1">+IF(AND(ISNUMBER(OFFSET('Sanitation Data'!$I$10,0,10*ROW('Sanitation Data'!I58))),'Data Summary'!DL64="Yes"),OFFSET('Sanitation Data'!$I$10,0,10*ROW('Sanitation Data'!I58)),NA())</f>
        <v>#N/A</v>
      </c>
      <c r="AX64" s="491" t="e">
        <f ca="1">+IF(AND(ISNUMBER(OFFSET('Sanitation Data'!$I$11,0,10*ROW('Sanitation Data'!I58))),'Data Summary'!DM64="Yes"),OFFSET('Sanitation Data'!$I$11,0,10*ROW('Sanitation Data'!I58)),NA())</f>
        <v>#N/A</v>
      </c>
      <c r="AY64" s="491" t="e">
        <f ca="1">+IF(AND(ISNUMBER(OFFSET('Sanitation Data'!$I$12,0,10*ROW('Sanitation Data'!I58))),'Data Summary'!DN64="Yes"),OFFSET('Sanitation Data'!$I$12,0,10*ROW('Sanitation Data'!I58)),NA())</f>
        <v>#N/A</v>
      </c>
      <c r="AZ64" s="492" t="e">
        <f ca="1">+IF(AND(ISNUMBER(OFFSET('Hygiene Data'!$D$5,0,10*ROW('Hygiene Data'!D58))),'Data Summary'!DO64="Yes"),OFFSET('Hygiene Data'!$D$5,0,10*ROW('Hygiene Data'!D58)),NA())</f>
        <v>#N/A</v>
      </c>
      <c r="BA64" s="492" t="e">
        <f ca="1">+IF(AND(ISNUMBER(OFFSET('Hygiene Data'!$D$7,0,10*ROW('Hygiene Data'!D58))),'Data Summary'!DP64="Yes"),OFFSET('Hygiene Data'!$D$7,0,10*ROW('Hygiene Data'!D58)),NA())</f>
        <v>#N/A</v>
      </c>
      <c r="BB64" s="492" t="e">
        <f ca="1">+IF(AND(ISNUMBER(OFFSET('Hygiene Data'!$D$9,0,10*ROW('Hygiene Data'!D58))),'Data Summary'!DQ64="Yes"),OFFSET('Hygiene Data'!$D$9,0,10*ROW('Hygiene Data'!D58)),NA())</f>
        <v>#N/A</v>
      </c>
      <c r="BC64" s="492" t="e">
        <f ca="1">+IF(AND(ISNUMBER(OFFSET('Hygiene Data'!$E$5,0,10*ROW('Hygiene Data'!E58))),'Data Summary'!DR64="Yes"),OFFSET('Hygiene Data'!$E$5,0,10*ROW('Hygiene Data'!E58)),NA())</f>
        <v>#N/A</v>
      </c>
      <c r="BD64" s="492" t="e">
        <f ca="1">+IF(AND(ISNUMBER(OFFSET('Hygiene Data'!$E$7,0,10*ROW('Hygiene Data'!E58))),'Data Summary'!DS64="Yes"),OFFSET('Hygiene Data'!$E$7,0,10*ROW('Hygiene Data'!E58)),NA())</f>
        <v>#N/A</v>
      </c>
      <c r="BE64" s="492" t="e">
        <f ca="1">+IF(AND(ISNUMBER(OFFSET('Hygiene Data'!$E$9,0,10*ROW('Hygiene Data'!E58))),'Data Summary'!DT64="Yes"),OFFSET('Hygiene Data'!$E$9,0,10*ROW('Hygiene Data'!E58)),NA())</f>
        <v>#N/A</v>
      </c>
      <c r="BF64" s="492" t="e">
        <f ca="1">+IF(AND(ISNUMBER(OFFSET('Hygiene Data'!$F$5,0,10*ROW('Hygiene Data'!F58))),'Data Summary'!DU64="Yes"),OFFSET('Hygiene Data'!$F$5,0,10*ROW('Hygiene Data'!F58)),NA())</f>
        <v>#N/A</v>
      </c>
      <c r="BG64" s="492" t="e">
        <f ca="1">+IF(AND(ISNUMBER(OFFSET('Hygiene Data'!$F$7,0,10*ROW('Hygiene Data'!F58))),'Data Summary'!DV64="Yes"),OFFSET('Hygiene Data'!$F$7,0,10*ROW('Hygiene Data'!F58)),NA())</f>
        <v>#N/A</v>
      </c>
      <c r="BH64" s="492" t="e">
        <f ca="1">+IF(AND(ISNUMBER(OFFSET('Hygiene Data'!$F$9,0,10*ROW('Hygiene Data'!F58))),'Data Summary'!DW64="Yes"),OFFSET('Hygiene Data'!$F$9,0,10*ROW('Hygiene Data'!F58)),NA())</f>
        <v>#N/A</v>
      </c>
      <c r="BI64" s="492" t="e">
        <f ca="1">+IF(AND(ISNUMBER(OFFSET('Hygiene Data'!$G$5,0,10*ROW('Hygiene Data'!G58))),'Data Summary'!DX64="Yes"),OFFSET('Hygiene Data'!$G$5,0,10*ROW('Hygiene Data'!G58)),NA())</f>
        <v>#N/A</v>
      </c>
      <c r="BJ64" s="492" t="e">
        <f ca="1">+IF(AND(ISNUMBER(OFFSET('Hygiene Data'!$G$7,0,10*ROW('Hygiene Data'!G58))),'Data Summary'!DY64="Yes"),OFFSET('Hygiene Data'!$G$7,0,10*ROW('Hygiene Data'!G58)),NA())</f>
        <v>#N/A</v>
      </c>
      <c r="BK64" s="492" t="e">
        <f ca="1">+IF(AND(ISNUMBER(OFFSET('Hygiene Data'!$G$9,0,10*ROW('Hygiene Data'!G58))),'Data Summary'!DZ64="Yes"),OFFSET('Hygiene Data'!$G$9,0,10*ROW('Hygiene Data'!G58)),NA())</f>
        <v>#N/A</v>
      </c>
      <c r="BL64" s="492" t="e">
        <f ca="1">+IF(AND(ISNUMBER(OFFSET('Hygiene Data'!$H$5,0,10*ROW('Hygiene Data'!H58))),'Data Summary'!EA64="Yes"),OFFSET('Hygiene Data'!$H$5,0,10*ROW('Hygiene Data'!H58)),NA())</f>
        <v>#N/A</v>
      </c>
      <c r="BM64" s="492" t="e">
        <f ca="1">+IF(AND(ISNUMBER(OFFSET('Hygiene Data'!$H$7,0,10*ROW('Hygiene Data'!H58))),'Data Summary'!EB64="Yes"),OFFSET('Hygiene Data'!$H$7,0,10*ROW('Hygiene Data'!H58)),NA())</f>
        <v>#N/A</v>
      </c>
      <c r="BN64" s="492" t="e">
        <f ca="1">+IF(AND(ISNUMBER(OFFSET('Hygiene Data'!$H$9,0,10*ROW('Hygiene Data'!H58))),'Data Summary'!EC64="Yes"),OFFSET('Hygiene Data'!$H$9,0,10*ROW('Hygiene Data'!H58)),NA())</f>
        <v>#N/A</v>
      </c>
      <c r="BO64" s="492" t="e">
        <f ca="1">+IF(AND(ISNUMBER(OFFSET('Hygiene Data'!$I$5,0,10*ROW('Hygiene Data'!I58))),'Data Summary'!ED64="Yes"),OFFSET('Hygiene Data'!$I$5,0,10*ROW('Hygiene Data'!I58)),NA())</f>
        <v>#N/A</v>
      </c>
      <c r="BP64" s="492" t="e">
        <f ca="1">+IF(AND(ISNUMBER(OFFSET('Hygiene Data'!$I$7,0,10*ROW('Hygiene Data'!I58))),'Data Summary'!EE64="Yes"),OFFSET('Hygiene Data'!$I$7,0,10*ROW('Hygiene Data'!I58)),NA())</f>
        <v>#N/A</v>
      </c>
      <c r="BQ64" s="492" t="e">
        <f ca="1">+IF(AND(ISNUMBER(OFFSET('Hygiene Data'!$I$9,0,10*ROW('Hygiene Data'!I58))),'Data Summary'!EF64="Yes"),OFFSET('Hygiene Data'!$I$9,0,10*ROW('Hygiene Data'!I58)),NA())</f>
        <v>#N/A</v>
      </c>
    </row>
    <row r="65" spans="1:69" x14ac:dyDescent="0.25">
      <c r="A65" s="488" t="e">
        <f ca="1">+RIGHT('Data Summary'!A65,LEN('Data Summary'!A65)-9)</f>
        <v>#VALUE!</v>
      </c>
      <c r="B65" s="462" t="str">
        <f ca="1">+IF(ISTEXT('Data Summary'!B65),'Data Summary'!B65,"")</f>
        <v/>
      </c>
      <c r="C65" s="489" t="e">
        <f ca="1">+VALUE('Data Summary'!C65)</f>
        <v>#VALUE!</v>
      </c>
      <c r="D65" s="490" t="e">
        <f ca="1">+IF(AND(ISNUMBER(OFFSET('Water Data'!$D$4,0,10*ROW('Water Data'!D59))),'Data Summary'!BS65="Yes"),100-OFFSET('Water Data'!$D$4,0,10*ROW('Water Data'!D59)),NA())</f>
        <v>#N/A</v>
      </c>
      <c r="E65" s="490" t="e">
        <f ca="1">+IF(AND(ISNUMBER(OFFSET('Water Data'!$D$6,0,10*ROW('Water Data'!D59))),'Data Summary'!BT65="Yes"),OFFSET('Water Data'!$D$6,0,10*ROW('Water Data'!D59)),NA())</f>
        <v>#N/A</v>
      </c>
      <c r="F65" s="490" t="e">
        <f ca="1">+IF(AND(ISNUMBER(OFFSET('Water Data'!$D$9,0,10*ROW('Water Data'!D59))),'Data Summary'!BU65="Yes"),OFFSET('Water Data'!$D$9,0,10*ROW('Water Data'!D59)),NA())</f>
        <v>#N/A</v>
      </c>
      <c r="G65" s="490" t="e">
        <f ca="1">+IF(AND(ISNUMBER(OFFSET('Water Data'!$E$4,0,10*ROW('Water Data'!E59))),'Data Summary'!BV65="Yes"),100-OFFSET('Water Data'!$E$4,0,10*ROW('Water Data'!E59)),NA())</f>
        <v>#N/A</v>
      </c>
      <c r="H65" s="490" t="e">
        <f ca="1">+IF(AND(ISNUMBER(OFFSET('Water Data'!$E$6,0,10*ROW('Water Data'!E59))),'Data Summary'!BW65="Yes"),OFFSET('Water Data'!$E$6,0,10*ROW('Water Data'!E59)),NA())</f>
        <v>#N/A</v>
      </c>
      <c r="I65" s="490" t="e">
        <f ca="1">+IF(AND(ISNUMBER(OFFSET('Water Data'!$E$9,0,10*ROW('Water Data'!E59))),'Data Summary'!BX65="Yes"),OFFSET('Water Data'!$E$9,0,10*ROW('Water Data'!E59)),NA())</f>
        <v>#N/A</v>
      </c>
      <c r="J65" s="490" t="e">
        <f ca="1">+IF(AND(ISNUMBER(OFFSET('Water Data'!$F$4,0,10*ROW('Water Data'!F59))),'Data Summary'!BY65="Yes"),100-OFFSET('Water Data'!$F$4,0,10*ROW('Water Data'!F59)),NA())</f>
        <v>#N/A</v>
      </c>
      <c r="K65" s="490" t="e">
        <f ca="1">+IF(AND(ISNUMBER(OFFSET('Water Data'!$F$6,0,10*ROW('Water Data'!F59))),'Data Summary'!BZ65="Yes"),OFFSET('Water Data'!$F$6,0,10*ROW('Water Data'!F59)),NA())</f>
        <v>#N/A</v>
      </c>
      <c r="L65" s="490" t="e">
        <f ca="1">+IF(AND(ISNUMBER(OFFSET('Water Data'!$F$9,0,10*ROW('Water Data'!F59))),'Data Summary'!CA65="Yes"),OFFSET('Water Data'!$F$9,0,10*ROW('Water Data'!F59)),NA())</f>
        <v>#N/A</v>
      </c>
      <c r="M65" s="490" t="e">
        <f ca="1">+IF(AND(ISNUMBER(OFFSET('Water Data'!$G$4,0,10*ROW('Water Data'!G59))),'Data Summary'!CB65="Yes"),100-OFFSET('Water Data'!$G$4,0,10*ROW('Water Data'!G59)),NA())</f>
        <v>#N/A</v>
      </c>
      <c r="N65" s="490" t="e">
        <f ca="1">+IF(AND(ISNUMBER(OFFSET('Water Data'!$G$6,0,10*ROW('Water Data'!G59))),'Data Summary'!CC65="Yes"),OFFSET('Water Data'!$G$6,0,10*ROW('Water Data'!G59)),NA())</f>
        <v>#N/A</v>
      </c>
      <c r="O65" s="490" t="e">
        <f ca="1">+IF(AND(ISNUMBER(OFFSET('Water Data'!$G$9,0,10*ROW('Water Data'!G59))),'Data Summary'!CD65="Yes"),OFFSET('Water Data'!$G$9,0,10*ROW('Water Data'!G59)),NA())</f>
        <v>#N/A</v>
      </c>
      <c r="P65" s="490" t="e">
        <f ca="1">+IF(AND(ISNUMBER(OFFSET('Water Data'!$H$4,0,10*ROW('Water Data'!H59))),'Data Summary'!CE65="Yes"),100-OFFSET('Water Data'!$H$4,0,10*ROW('Water Data'!H59)),NA())</f>
        <v>#N/A</v>
      </c>
      <c r="Q65" s="490" t="e">
        <f ca="1">+IF(AND(ISNUMBER(OFFSET('Water Data'!$H$6,0,10*ROW('Water Data'!H59))),'Data Summary'!CF65="Yes"),OFFSET('Water Data'!$H$6,0,10*ROW('Water Data'!H59)),NA())</f>
        <v>#N/A</v>
      </c>
      <c r="R65" s="490" t="e">
        <f ca="1">+IF(AND(ISNUMBER(OFFSET('Water Data'!$H$9,0,10*ROW('Water Data'!H59))),'Data Summary'!CG65="Yes"),OFFSET('Water Data'!$H$9,0,10*ROW('Water Data'!H59)),NA())</f>
        <v>#N/A</v>
      </c>
      <c r="S65" s="490" t="e">
        <f ca="1">+IF(AND(ISNUMBER(OFFSET('Water Data'!$I$4,0,10*ROW('Water Data'!I59))),'Data Summary'!CH65="Yes"),100-OFFSET('Water Data'!$I$4,0,10*ROW('Water Data'!I59)),NA())</f>
        <v>#N/A</v>
      </c>
      <c r="T65" s="490" t="e">
        <f ca="1">+IF(AND(ISNUMBER(OFFSET('Water Data'!$I$6,0,10*ROW('Water Data'!I59))),'Data Summary'!CI65="Yes"),OFFSET('Water Data'!$I$6,0,10*ROW('Water Data'!I59)),NA())</f>
        <v>#N/A</v>
      </c>
      <c r="U65" s="490" t="e">
        <f ca="1">+IF(AND(ISNUMBER(OFFSET('Water Data'!$I$9,0,10*ROW('Water Data'!I59))),'Data Summary'!CJ65="Yes"),OFFSET('Water Data'!$I$9,0,10*ROW('Water Data'!I59)),NA())</f>
        <v>#N/A</v>
      </c>
      <c r="V65" s="491" t="e">
        <f ca="1">+IF(AND(ISNUMBER(OFFSET('Sanitation Data'!$D$4,0,10*ROW('Sanitation Data'!D59))),'Data Summary'!CK65="Yes"),100-OFFSET('Sanitation Data'!$D$4,0,10*ROW('Sanitation Data'!D59)),NA())</f>
        <v>#N/A</v>
      </c>
      <c r="W65" s="491" t="e">
        <f ca="1">+IF(AND(ISNUMBER(OFFSET('Sanitation Data'!$D$6,0,10*ROW('Sanitation Data'!D59))),'Data Summary'!CL65="Yes"),OFFSET('Sanitation Data'!$D$6,0,10*ROW('Sanitation Data'!D59)),NA())</f>
        <v>#N/A</v>
      </c>
      <c r="X65" s="491" t="e">
        <f ca="1">+IF(AND(ISNUMBER(OFFSET('Sanitation Data'!$D$10,0,10*ROW('Sanitation Data'!D59))),'Data Summary'!CM65="Yes"),OFFSET('Sanitation Data'!$D$10,0,10*ROW('Sanitation Data'!D59)),NA())</f>
        <v>#N/A</v>
      </c>
      <c r="Y65" s="491" t="e">
        <f ca="1">+IF(AND(ISNUMBER(OFFSET('Sanitation Data'!$D$11,0,10*ROW('Sanitation Data'!D59))),'Data Summary'!CN65="Yes"),OFFSET('Sanitation Data'!$D$11,0,10*ROW('Sanitation Data'!D59)),NA())</f>
        <v>#N/A</v>
      </c>
      <c r="Z65" s="491" t="e">
        <f ca="1">+IF(AND(ISNUMBER(OFFSET('Sanitation Data'!$D$12,0,10*ROW('Sanitation Data'!D59))),'Data Summary'!CO65="Yes"),OFFSET('Sanitation Data'!$D$12,0,10*ROW('Sanitation Data'!D59)),NA())</f>
        <v>#N/A</v>
      </c>
      <c r="AA65" s="491" t="e">
        <f ca="1">+IF(AND(ISNUMBER(OFFSET('Sanitation Data'!$E$4,0,10*ROW('Sanitation Data'!E59))),'Data Summary'!CP65="Yes"),100-OFFSET('Sanitation Data'!$E$4,0,10*ROW('Sanitation Data'!E59)),NA())</f>
        <v>#N/A</v>
      </c>
      <c r="AB65" s="491" t="e">
        <f ca="1">+IF(AND(ISNUMBER(OFFSET('Sanitation Data'!$E$6,0,10*ROW('Sanitation Data'!E59))),'Data Summary'!CQ65="Yes"),OFFSET('Sanitation Data'!$E$6,0,10*ROW('Sanitation Data'!E59)),NA())</f>
        <v>#N/A</v>
      </c>
      <c r="AC65" s="491" t="e">
        <f ca="1">+IF(AND(ISNUMBER(OFFSET('Sanitation Data'!$E$10,0,10*ROW('Sanitation Data'!E59))),'Data Summary'!CR65="Yes"),OFFSET('Sanitation Data'!$E$10,0,10*ROW('Sanitation Data'!E59)),NA())</f>
        <v>#N/A</v>
      </c>
      <c r="AD65" s="491" t="e">
        <f ca="1">+IF(AND(ISNUMBER(OFFSET('Sanitation Data'!$E$11,0,10*ROW('Sanitation Data'!E59))),'Data Summary'!CS65="Yes"),OFFSET('Sanitation Data'!$E$11,0,10*ROW('Sanitation Data'!E59)),NA())</f>
        <v>#N/A</v>
      </c>
      <c r="AE65" s="491" t="e">
        <f ca="1">+IF(AND(ISNUMBER(OFFSET('Sanitation Data'!$E$12,0,10*ROW('Sanitation Data'!E59))),'Data Summary'!CT65="Yes"),OFFSET('Sanitation Data'!$E$12,0,10*ROW('Sanitation Data'!E59)),NA())</f>
        <v>#N/A</v>
      </c>
      <c r="AF65" s="491" t="e">
        <f ca="1">+IF(AND(ISNUMBER(OFFSET('Sanitation Data'!$F$4,0,10*ROW('Sanitation Data'!F59))),'Data Summary'!CU65="Yes"),100-OFFSET('Sanitation Data'!$F$4,0,10*ROW('Sanitation Data'!F59)),NA())</f>
        <v>#N/A</v>
      </c>
      <c r="AG65" s="491" t="e">
        <f ca="1">+IF(AND(ISNUMBER(OFFSET('Sanitation Data'!$F$6,0,10*ROW('Sanitation Data'!F59))),'Data Summary'!CV65="Yes"),OFFSET('Sanitation Data'!$F$6,0,10*ROW('Sanitation Data'!F59)),NA())</f>
        <v>#N/A</v>
      </c>
      <c r="AH65" s="491" t="e">
        <f ca="1">+IF(AND(ISNUMBER(OFFSET('Sanitation Data'!$F$10,0,10*ROW('Sanitation Data'!F59))),'Data Summary'!CW65="Yes"),OFFSET('Sanitation Data'!$F$10,0,10*ROW('Sanitation Data'!F59)),NA())</f>
        <v>#N/A</v>
      </c>
      <c r="AI65" s="491" t="e">
        <f ca="1">+IF(AND(ISNUMBER(OFFSET('Sanitation Data'!$F$11,0,10*ROW('Sanitation Data'!F59))),'Data Summary'!CX65="Yes"),OFFSET('Sanitation Data'!$F$11,0,10*ROW('Sanitation Data'!F59)),NA())</f>
        <v>#N/A</v>
      </c>
      <c r="AJ65" s="491" t="e">
        <f ca="1">+IF(AND(ISNUMBER(OFFSET('Sanitation Data'!$F$12,0,10*ROW('Sanitation Data'!F59))),'Data Summary'!CY65="Yes"),OFFSET('Sanitation Data'!$F$12,0,10*ROW('Sanitation Data'!F59)),NA())</f>
        <v>#N/A</v>
      </c>
      <c r="AK65" s="491" t="e">
        <f ca="1">+IF(AND(ISNUMBER(OFFSET('Sanitation Data'!$G$4,0,10*ROW('Sanitation Data'!G59))),'Data Summary'!CZ65="Yes"),100-OFFSET('Sanitation Data'!$G$4,0,10*ROW('Sanitation Data'!G59)),NA())</f>
        <v>#N/A</v>
      </c>
      <c r="AL65" s="491" t="e">
        <f ca="1">+IF(AND(ISNUMBER(OFFSET('Sanitation Data'!$G$6,0,10*ROW('Sanitation Data'!G59))),'Data Summary'!DA65="Yes"),OFFSET('Sanitation Data'!$G$6,0,10*ROW('Sanitation Data'!G59)),NA())</f>
        <v>#N/A</v>
      </c>
      <c r="AM65" s="491" t="e">
        <f ca="1">+IF(AND(ISNUMBER(OFFSET('Sanitation Data'!$G$10,0,10*ROW('Sanitation Data'!G59))),'Data Summary'!DB65="Yes"),OFFSET('Sanitation Data'!$G$10,0,10*ROW('Sanitation Data'!G59)),NA())</f>
        <v>#N/A</v>
      </c>
      <c r="AN65" s="491" t="e">
        <f ca="1">+IF(AND(ISNUMBER(OFFSET('Sanitation Data'!$G$11,0,10*ROW('Sanitation Data'!G59))),'Data Summary'!DC65="Yes"),OFFSET('Sanitation Data'!$G$11,0,10*ROW('Sanitation Data'!G59)),NA())</f>
        <v>#N/A</v>
      </c>
      <c r="AO65" s="491" t="e">
        <f ca="1">+IF(AND(ISNUMBER(OFFSET('Sanitation Data'!$G$12,0,10*ROW('Sanitation Data'!G59))),'Data Summary'!DD65="Yes"),OFFSET('Sanitation Data'!$G$12,0,10*ROW('Sanitation Data'!G59)),NA())</f>
        <v>#N/A</v>
      </c>
      <c r="AP65" s="491" t="e">
        <f ca="1">+IF(AND(ISNUMBER(OFFSET('Sanitation Data'!$H$4,0,10*ROW('Sanitation Data'!H59))),'Data Summary'!DE65="Yes"),100-OFFSET('Sanitation Data'!$H$4,0,10*ROW('Sanitation Data'!H59)),NA())</f>
        <v>#N/A</v>
      </c>
      <c r="AQ65" s="491" t="e">
        <f ca="1">+IF(AND(ISNUMBER(OFFSET('Sanitation Data'!$H$6,0,10*ROW('Sanitation Data'!H59))),'Data Summary'!DF65="Yes"),OFFSET('Sanitation Data'!$H$6,0,10*ROW('Sanitation Data'!H59)),NA())</f>
        <v>#N/A</v>
      </c>
      <c r="AR65" s="491" t="e">
        <f ca="1">+IF(AND(ISNUMBER(OFFSET('Sanitation Data'!$H$10,0,10*ROW('Sanitation Data'!H59))),'Data Summary'!DG65="Yes"),OFFSET('Sanitation Data'!$H$10,0,10*ROW('Sanitation Data'!H59)),NA())</f>
        <v>#N/A</v>
      </c>
      <c r="AS65" s="491" t="e">
        <f ca="1">+IF(AND(ISNUMBER(OFFSET('Sanitation Data'!$H$11,0,10*ROW('Sanitation Data'!H59))),'Data Summary'!DH65="Yes"),OFFSET('Sanitation Data'!$H$11,0,10*ROW('Sanitation Data'!H59)),NA())</f>
        <v>#N/A</v>
      </c>
      <c r="AT65" s="491" t="e">
        <f ca="1">+IF(AND(ISNUMBER(OFFSET('Sanitation Data'!$H$12,0,10*ROW('Sanitation Data'!H59))),'Data Summary'!DI65="Yes"),OFFSET('Sanitation Data'!$H$12,0,10*ROW('Sanitation Data'!H59)),NA())</f>
        <v>#N/A</v>
      </c>
      <c r="AU65" s="491" t="e">
        <f ca="1">+IF(AND(ISNUMBER(OFFSET('Sanitation Data'!$I$4,0,10*ROW('Sanitation Data'!I59))),'Data Summary'!DJ65="Yes"),100-OFFSET('Sanitation Data'!$I$4,0,10*ROW('Sanitation Data'!I59)),NA())</f>
        <v>#N/A</v>
      </c>
      <c r="AV65" s="491" t="e">
        <f ca="1">+IF(AND(ISNUMBER(OFFSET('Sanitation Data'!$I$6,0,10*ROW('Sanitation Data'!I59))),'Data Summary'!DK65="Yes"),OFFSET('Sanitation Data'!$I$6,0,10*ROW('Sanitation Data'!I59)),NA())</f>
        <v>#N/A</v>
      </c>
      <c r="AW65" s="491" t="e">
        <f ca="1">+IF(AND(ISNUMBER(OFFSET('Sanitation Data'!$I$10,0,10*ROW('Sanitation Data'!I59))),'Data Summary'!DL65="Yes"),OFFSET('Sanitation Data'!$I$10,0,10*ROW('Sanitation Data'!I59)),NA())</f>
        <v>#N/A</v>
      </c>
      <c r="AX65" s="491" t="e">
        <f ca="1">+IF(AND(ISNUMBER(OFFSET('Sanitation Data'!$I$11,0,10*ROW('Sanitation Data'!I59))),'Data Summary'!DM65="Yes"),OFFSET('Sanitation Data'!$I$11,0,10*ROW('Sanitation Data'!I59)),NA())</f>
        <v>#N/A</v>
      </c>
      <c r="AY65" s="491" t="e">
        <f ca="1">+IF(AND(ISNUMBER(OFFSET('Sanitation Data'!$I$12,0,10*ROW('Sanitation Data'!I59))),'Data Summary'!DN65="Yes"),OFFSET('Sanitation Data'!$I$12,0,10*ROW('Sanitation Data'!I59)),NA())</f>
        <v>#N/A</v>
      </c>
      <c r="AZ65" s="492" t="e">
        <f ca="1">+IF(AND(ISNUMBER(OFFSET('Hygiene Data'!$D$5,0,10*ROW('Hygiene Data'!D59))),'Data Summary'!DO65="Yes"),OFFSET('Hygiene Data'!$D$5,0,10*ROW('Hygiene Data'!D59)),NA())</f>
        <v>#N/A</v>
      </c>
      <c r="BA65" s="492" t="e">
        <f ca="1">+IF(AND(ISNUMBER(OFFSET('Hygiene Data'!$D$7,0,10*ROW('Hygiene Data'!D59))),'Data Summary'!DP65="Yes"),OFFSET('Hygiene Data'!$D$7,0,10*ROW('Hygiene Data'!D59)),NA())</f>
        <v>#N/A</v>
      </c>
      <c r="BB65" s="492" t="e">
        <f ca="1">+IF(AND(ISNUMBER(OFFSET('Hygiene Data'!$D$9,0,10*ROW('Hygiene Data'!D59))),'Data Summary'!DQ65="Yes"),OFFSET('Hygiene Data'!$D$9,0,10*ROW('Hygiene Data'!D59)),NA())</f>
        <v>#N/A</v>
      </c>
      <c r="BC65" s="492" t="e">
        <f ca="1">+IF(AND(ISNUMBER(OFFSET('Hygiene Data'!$E$5,0,10*ROW('Hygiene Data'!E59))),'Data Summary'!DR65="Yes"),OFFSET('Hygiene Data'!$E$5,0,10*ROW('Hygiene Data'!E59)),NA())</f>
        <v>#N/A</v>
      </c>
      <c r="BD65" s="492" t="e">
        <f ca="1">+IF(AND(ISNUMBER(OFFSET('Hygiene Data'!$E$7,0,10*ROW('Hygiene Data'!E59))),'Data Summary'!DS65="Yes"),OFFSET('Hygiene Data'!$E$7,0,10*ROW('Hygiene Data'!E59)),NA())</f>
        <v>#N/A</v>
      </c>
      <c r="BE65" s="492" t="e">
        <f ca="1">+IF(AND(ISNUMBER(OFFSET('Hygiene Data'!$E$9,0,10*ROW('Hygiene Data'!E59))),'Data Summary'!DT65="Yes"),OFFSET('Hygiene Data'!$E$9,0,10*ROW('Hygiene Data'!E59)),NA())</f>
        <v>#N/A</v>
      </c>
      <c r="BF65" s="492" t="e">
        <f ca="1">+IF(AND(ISNUMBER(OFFSET('Hygiene Data'!$F$5,0,10*ROW('Hygiene Data'!F59))),'Data Summary'!DU65="Yes"),OFFSET('Hygiene Data'!$F$5,0,10*ROW('Hygiene Data'!F59)),NA())</f>
        <v>#N/A</v>
      </c>
      <c r="BG65" s="492" t="e">
        <f ca="1">+IF(AND(ISNUMBER(OFFSET('Hygiene Data'!$F$7,0,10*ROW('Hygiene Data'!F59))),'Data Summary'!DV65="Yes"),OFFSET('Hygiene Data'!$F$7,0,10*ROW('Hygiene Data'!F59)),NA())</f>
        <v>#N/A</v>
      </c>
      <c r="BH65" s="492" t="e">
        <f ca="1">+IF(AND(ISNUMBER(OFFSET('Hygiene Data'!$F$9,0,10*ROW('Hygiene Data'!F59))),'Data Summary'!DW65="Yes"),OFFSET('Hygiene Data'!$F$9,0,10*ROW('Hygiene Data'!F59)),NA())</f>
        <v>#N/A</v>
      </c>
      <c r="BI65" s="492" t="e">
        <f ca="1">+IF(AND(ISNUMBER(OFFSET('Hygiene Data'!$G$5,0,10*ROW('Hygiene Data'!G59))),'Data Summary'!DX65="Yes"),OFFSET('Hygiene Data'!$G$5,0,10*ROW('Hygiene Data'!G59)),NA())</f>
        <v>#N/A</v>
      </c>
      <c r="BJ65" s="492" t="e">
        <f ca="1">+IF(AND(ISNUMBER(OFFSET('Hygiene Data'!$G$7,0,10*ROW('Hygiene Data'!G59))),'Data Summary'!DY65="Yes"),OFFSET('Hygiene Data'!$G$7,0,10*ROW('Hygiene Data'!G59)),NA())</f>
        <v>#N/A</v>
      </c>
      <c r="BK65" s="492" t="e">
        <f ca="1">+IF(AND(ISNUMBER(OFFSET('Hygiene Data'!$G$9,0,10*ROW('Hygiene Data'!G59))),'Data Summary'!DZ65="Yes"),OFFSET('Hygiene Data'!$G$9,0,10*ROW('Hygiene Data'!G59)),NA())</f>
        <v>#N/A</v>
      </c>
      <c r="BL65" s="492" t="e">
        <f ca="1">+IF(AND(ISNUMBER(OFFSET('Hygiene Data'!$H$5,0,10*ROW('Hygiene Data'!H59))),'Data Summary'!EA65="Yes"),OFFSET('Hygiene Data'!$H$5,0,10*ROW('Hygiene Data'!H59)),NA())</f>
        <v>#N/A</v>
      </c>
      <c r="BM65" s="492" t="e">
        <f ca="1">+IF(AND(ISNUMBER(OFFSET('Hygiene Data'!$H$7,0,10*ROW('Hygiene Data'!H59))),'Data Summary'!EB65="Yes"),OFFSET('Hygiene Data'!$H$7,0,10*ROW('Hygiene Data'!H59)),NA())</f>
        <v>#N/A</v>
      </c>
      <c r="BN65" s="492" t="e">
        <f ca="1">+IF(AND(ISNUMBER(OFFSET('Hygiene Data'!$H$9,0,10*ROW('Hygiene Data'!H59))),'Data Summary'!EC65="Yes"),OFFSET('Hygiene Data'!$H$9,0,10*ROW('Hygiene Data'!H59)),NA())</f>
        <v>#N/A</v>
      </c>
      <c r="BO65" s="492" t="e">
        <f ca="1">+IF(AND(ISNUMBER(OFFSET('Hygiene Data'!$I$5,0,10*ROW('Hygiene Data'!I59))),'Data Summary'!ED65="Yes"),OFFSET('Hygiene Data'!$I$5,0,10*ROW('Hygiene Data'!I59)),NA())</f>
        <v>#N/A</v>
      </c>
      <c r="BP65" s="492" t="e">
        <f ca="1">+IF(AND(ISNUMBER(OFFSET('Hygiene Data'!$I$7,0,10*ROW('Hygiene Data'!I59))),'Data Summary'!EE65="Yes"),OFFSET('Hygiene Data'!$I$7,0,10*ROW('Hygiene Data'!I59)),NA())</f>
        <v>#N/A</v>
      </c>
      <c r="BQ65" s="492" t="e">
        <f ca="1">+IF(AND(ISNUMBER(OFFSET('Hygiene Data'!$I$9,0,10*ROW('Hygiene Data'!I59))),'Data Summary'!EF65="Yes"),OFFSET('Hygiene Data'!$I$9,0,10*ROW('Hygiene Data'!I59)),NA())</f>
        <v>#N/A</v>
      </c>
    </row>
    <row r="66" spans="1:69" x14ac:dyDescent="0.25">
      <c r="A66" s="488" t="e">
        <f ca="1">+RIGHT('Data Summary'!A66,LEN('Data Summary'!A66)-9)</f>
        <v>#VALUE!</v>
      </c>
      <c r="B66" s="462" t="str">
        <f ca="1">+IF(ISTEXT('Data Summary'!B66),'Data Summary'!B66,"")</f>
        <v/>
      </c>
      <c r="C66" s="489" t="e">
        <f ca="1">+VALUE('Data Summary'!C66)</f>
        <v>#VALUE!</v>
      </c>
      <c r="D66" s="490" t="e">
        <f ca="1">+IF(AND(ISNUMBER(OFFSET('Water Data'!$D$4,0,10*ROW('Water Data'!D60))),'Data Summary'!BS66="Yes"),100-OFFSET('Water Data'!$D$4,0,10*ROW('Water Data'!D60)),NA())</f>
        <v>#N/A</v>
      </c>
      <c r="E66" s="490" t="e">
        <f ca="1">+IF(AND(ISNUMBER(OFFSET('Water Data'!$D$6,0,10*ROW('Water Data'!D60))),'Data Summary'!BT66="Yes"),OFFSET('Water Data'!$D$6,0,10*ROW('Water Data'!D60)),NA())</f>
        <v>#N/A</v>
      </c>
      <c r="F66" s="490" t="e">
        <f ca="1">+IF(AND(ISNUMBER(OFFSET('Water Data'!$D$9,0,10*ROW('Water Data'!D60))),'Data Summary'!BU66="Yes"),OFFSET('Water Data'!$D$9,0,10*ROW('Water Data'!D60)),NA())</f>
        <v>#N/A</v>
      </c>
      <c r="G66" s="490" t="e">
        <f ca="1">+IF(AND(ISNUMBER(OFFSET('Water Data'!$E$4,0,10*ROW('Water Data'!E60))),'Data Summary'!BV66="Yes"),100-OFFSET('Water Data'!$E$4,0,10*ROW('Water Data'!E60)),NA())</f>
        <v>#N/A</v>
      </c>
      <c r="H66" s="490" t="e">
        <f ca="1">+IF(AND(ISNUMBER(OFFSET('Water Data'!$E$6,0,10*ROW('Water Data'!E60))),'Data Summary'!BW66="Yes"),OFFSET('Water Data'!$E$6,0,10*ROW('Water Data'!E60)),NA())</f>
        <v>#N/A</v>
      </c>
      <c r="I66" s="490" t="e">
        <f ca="1">+IF(AND(ISNUMBER(OFFSET('Water Data'!$E$9,0,10*ROW('Water Data'!E60))),'Data Summary'!BX66="Yes"),OFFSET('Water Data'!$E$9,0,10*ROW('Water Data'!E60)),NA())</f>
        <v>#N/A</v>
      </c>
      <c r="J66" s="490" t="e">
        <f ca="1">+IF(AND(ISNUMBER(OFFSET('Water Data'!$F$4,0,10*ROW('Water Data'!F60))),'Data Summary'!BY66="Yes"),100-OFFSET('Water Data'!$F$4,0,10*ROW('Water Data'!F60)),NA())</f>
        <v>#N/A</v>
      </c>
      <c r="K66" s="490" t="e">
        <f ca="1">+IF(AND(ISNUMBER(OFFSET('Water Data'!$F$6,0,10*ROW('Water Data'!F60))),'Data Summary'!BZ66="Yes"),OFFSET('Water Data'!$F$6,0,10*ROW('Water Data'!F60)),NA())</f>
        <v>#N/A</v>
      </c>
      <c r="L66" s="490" t="e">
        <f ca="1">+IF(AND(ISNUMBER(OFFSET('Water Data'!$F$9,0,10*ROW('Water Data'!F60))),'Data Summary'!CA66="Yes"),OFFSET('Water Data'!$F$9,0,10*ROW('Water Data'!F60)),NA())</f>
        <v>#N/A</v>
      </c>
      <c r="M66" s="490" t="e">
        <f ca="1">+IF(AND(ISNUMBER(OFFSET('Water Data'!$G$4,0,10*ROW('Water Data'!G60))),'Data Summary'!CB66="Yes"),100-OFFSET('Water Data'!$G$4,0,10*ROW('Water Data'!G60)),NA())</f>
        <v>#N/A</v>
      </c>
      <c r="N66" s="490" t="e">
        <f ca="1">+IF(AND(ISNUMBER(OFFSET('Water Data'!$G$6,0,10*ROW('Water Data'!G60))),'Data Summary'!CC66="Yes"),OFFSET('Water Data'!$G$6,0,10*ROW('Water Data'!G60)),NA())</f>
        <v>#N/A</v>
      </c>
      <c r="O66" s="490" t="e">
        <f ca="1">+IF(AND(ISNUMBER(OFFSET('Water Data'!$G$9,0,10*ROW('Water Data'!G60))),'Data Summary'!CD66="Yes"),OFFSET('Water Data'!$G$9,0,10*ROW('Water Data'!G60)),NA())</f>
        <v>#N/A</v>
      </c>
      <c r="P66" s="490" t="e">
        <f ca="1">+IF(AND(ISNUMBER(OFFSET('Water Data'!$H$4,0,10*ROW('Water Data'!H60))),'Data Summary'!CE66="Yes"),100-OFFSET('Water Data'!$H$4,0,10*ROW('Water Data'!H60)),NA())</f>
        <v>#N/A</v>
      </c>
      <c r="Q66" s="490" t="e">
        <f ca="1">+IF(AND(ISNUMBER(OFFSET('Water Data'!$H$6,0,10*ROW('Water Data'!H60))),'Data Summary'!CF66="Yes"),OFFSET('Water Data'!$H$6,0,10*ROW('Water Data'!H60)),NA())</f>
        <v>#N/A</v>
      </c>
      <c r="R66" s="490" t="e">
        <f ca="1">+IF(AND(ISNUMBER(OFFSET('Water Data'!$H$9,0,10*ROW('Water Data'!H60))),'Data Summary'!CG66="Yes"),OFFSET('Water Data'!$H$9,0,10*ROW('Water Data'!H60)),NA())</f>
        <v>#N/A</v>
      </c>
      <c r="S66" s="490" t="e">
        <f ca="1">+IF(AND(ISNUMBER(OFFSET('Water Data'!$I$4,0,10*ROW('Water Data'!I60))),'Data Summary'!CH66="Yes"),100-OFFSET('Water Data'!$I$4,0,10*ROW('Water Data'!I60)),NA())</f>
        <v>#N/A</v>
      </c>
      <c r="T66" s="490" t="e">
        <f ca="1">+IF(AND(ISNUMBER(OFFSET('Water Data'!$I$6,0,10*ROW('Water Data'!I60))),'Data Summary'!CI66="Yes"),OFFSET('Water Data'!$I$6,0,10*ROW('Water Data'!I60)),NA())</f>
        <v>#N/A</v>
      </c>
      <c r="U66" s="490" t="e">
        <f ca="1">+IF(AND(ISNUMBER(OFFSET('Water Data'!$I$9,0,10*ROW('Water Data'!I60))),'Data Summary'!CJ66="Yes"),OFFSET('Water Data'!$I$9,0,10*ROW('Water Data'!I60)),NA())</f>
        <v>#N/A</v>
      </c>
      <c r="V66" s="491" t="e">
        <f ca="1">+IF(AND(ISNUMBER(OFFSET('Sanitation Data'!$D$4,0,10*ROW('Sanitation Data'!D60))),'Data Summary'!CK66="Yes"),100-OFFSET('Sanitation Data'!$D$4,0,10*ROW('Sanitation Data'!D60)),NA())</f>
        <v>#N/A</v>
      </c>
      <c r="W66" s="491" t="e">
        <f ca="1">+IF(AND(ISNUMBER(OFFSET('Sanitation Data'!$D$6,0,10*ROW('Sanitation Data'!D60))),'Data Summary'!CL66="Yes"),OFFSET('Sanitation Data'!$D$6,0,10*ROW('Sanitation Data'!D60)),NA())</f>
        <v>#N/A</v>
      </c>
      <c r="X66" s="491" t="e">
        <f ca="1">+IF(AND(ISNUMBER(OFFSET('Sanitation Data'!$D$10,0,10*ROW('Sanitation Data'!D60))),'Data Summary'!CM66="Yes"),OFFSET('Sanitation Data'!$D$10,0,10*ROW('Sanitation Data'!D60)),NA())</f>
        <v>#N/A</v>
      </c>
      <c r="Y66" s="491" t="e">
        <f ca="1">+IF(AND(ISNUMBER(OFFSET('Sanitation Data'!$D$11,0,10*ROW('Sanitation Data'!D60))),'Data Summary'!CN66="Yes"),OFFSET('Sanitation Data'!$D$11,0,10*ROW('Sanitation Data'!D60)),NA())</f>
        <v>#N/A</v>
      </c>
      <c r="Z66" s="491" t="e">
        <f ca="1">+IF(AND(ISNUMBER(OFFSET('Sanitation Data'!$D$12,0,10*ROW('Sanitation Data'!D60))),'Data Summary'!CO66="Yes"),OFFSET('Sanitation Data'!$D$12,0,10*ROW('Sanitation Data'!D60)),NA())</f>
        <v>#N/A</v>
      </c>
      <c r="AA66" s="491" t="e">
        <f ca="1">+IF(AND(ISNUMBER(OFFSET('Sanitation Data'!$E$4,0,10*ROW('Sanitation Data'!E60))),'Data Summary'!CP66="Yes"),100-OFFSET('Sanitation Data'!$E$4,0,10*ROW('Sanitation Data'!E60)),NA())</f>
        <v>#N/A</v>
      </c>
      <c r="AB66" s="491" t="e">
        <f ca="1">+IF(AND(ISNUMBER(OFFSET('Sanitation Data'!$E$6,0,10*ROW('Sanitation Data'!E60))),'Data Summary'!CQ66="Yes"),OFFSET('Sanitation Data'!$E$6,0,10*ROW('Sanitation Data'!E60)),NA())</f>
        <v>#N/A</v>
      </c>
      <c r="AC66" s="491" t="e">
        <f ca="1">+IF(AND(ISNUMBER(OFFSET('Sanitation Data'!$E$10,0,10*ROW('Sanitation Data'!E60))),'Data Summary'!CR66="Yes"),OFFSET('Sanitation Data'!$E$10,0,10*ROW('Sanitation Data'!E60)),NA())</f>
        <v>#N/A</v>
      </c>
      <c r="AD66" s="491" t="e">
        <f ca="1">+IF(AND(ISNUMBER(OFFSET('Sanitation Data'!$E$11,0,10*ROW('Sanitation Data'!E60))),'Data Summary'!CS66="Yes"),OFFSET('Sanitation Data'!$E$11,0,10*ROW('Sanitation Data'!E60)),NA())</f>
        <v>#N/A</v>
      </c>
      <c r="AE66" s="491" t="e">
        <f ca="1">+IF(AND(ISNUMBER(OFFSET('Sanitation Data'!$E$12,0,10*ROW('Sanitation Data'!E60))),'Data Summary'!CT66="Yes"),OFFSET('Sanitation Data'!$E$12,0,10*ROW('Sanitation Data'!E60)),NA())</f>
        <v>#N/A</v>
      </c>
      <c r="AF66" s="491" t="e">
        <f ca="1">+IF(AND(ISNUMBER(OFFSET('Sanitation Data'!$F$4,0,10*ROW('Sanitation Data'!F60))),'Data Summary'!CU66="Yes"),100-OFFSET('Sanitation Data'!$F$4,0,10*ROW('Sanitation Data'!F60)),NA())</f>
        <v>#N/A</v>
      </c>
      <c r="AG66" s="491" t="e">
        <f ca="1">+IF(AND(ISNUMBER(OFFSET('Sanitation Data'!$F$6,0,10*ROW('Sanitation Data'!F60))),'Data Summary'!CV66="Yes"),OFFSET('Sanitation Data'!$F$6,0,10*ROW('Sanitation Data'!F60)),NA())</f>
        <v>#N/A</v>
      </c>
      <c r="AH66" s="491" t="e">
        <f ca="1">+IF(AND(ISNUMBER(OFFSET('Sanitation Data'!$F$10,0,10*ROW('Sanitation Data'!F60))),'Data Summary'!CW66="Yes"),OFFSET('Sanitation Data'!$F$10,0,10*ROW('Sanitation Data'!F60)),NA())</f>
        <v>#N/A</v>
      </c>
      <c r="AI66" s="491" t="e">
        <f ca="1">+IF(AND(ISNUMBER(OFFSET('Sanitation Data'!$F$11,0,10*ROW('Sanitation Data'!F60))),'Data Summary'!CX66="Yes"),OFFSET('Sanitation Data'!$F$11,0,10*ROW('Sanitation Data'!F60)),NA())</f>
        <v>#N/A</v>
      </c>
      <c r="AJ66" s="491" t="e">
        <f ca="1">+IF(AND(ISNUMBER(OFFSET('Sanitation Data'!$F$12,0,10*ROW('Sanitation Data'!F60))),'Data Summary'!CY66="Yes"),OFFSET('Sanitation Data'!$F$12,0,10*ROW('Sanitation Data'!F60)),NA())</f>
        <v>#N/A</v>
      </c>
      <c r="AK66" s="491" t="e">
        <f ca="1">+IF(AND(ISNUMBER(OFFSET('Sanitation Data'!$G$4,0,10*ROW('Sanitation Data'!G60))),'Data Summary'!CZ66="Yes"),100-OFFSET('Sanitation Data'!$G$4,0,10*ROW('Sanitation Data'!G60)),NA())</f>
        <v>#N/A</v>
      </c>
      <c r="AL66" s="491" t="e">
        <f ca="1">+IF(AND(ISNUMBER(OFFSET('Sanitation Data'!$G$6,0,10*ROW('Sanitation Data'!G60))),'Data Summary'!DA66="Yes"),OFFSET('Sanitation Data'!$G$6,0,10*ROW('Sanitation Data'!G60)),NA())</f>
        <v>#N/A</v>
      </c>
      <c r="AM66" s="491" t="e">
        <f ca="1">+IF(AND(ISNUMBER(OFFSET('Sanitation Data'!$G$10,0,10*ROW('Sanitation Data'!G60))),'Data Summary'!DB66="Yes"),OFFSET('Sanitation Data'!$G$10,0,10*ROW('Sanitation Data'!G60)),NA())</f>
        <v>#N/A</v>
      </c>
      <c r="AN66" s="491" t="e">
        <f ca="1">+IF(AND(ISNUMBER(OFFSET('Sanitation Data'!$G$11,0,10*ROW('Sanitation Data'!G60))),'Data Summary'!DC66="Yes"),OFFSET('Sanitation Data'!$G$11,0,10*ROW('Sanitation Data'!G60)),NA())</f>
        <v>#N/A</v>
      </c>
      <c r="AO66" s="491" t="e">
        <f ca="1">+IF(AND(ISNUMBER(OFFSET('Sanitation Data'!$G$12,0,10*ROW('Sanitation Data'!G60))),'Data Summary'!DD66="Yes"),OFFSET('Sanitation Data'!$G$12,0,10*ROW('Sanitation Data'!G60)),NA())</f>
        <v>#N/A</v>
      </c>
      <c r="AP66" s="491" t="e">
        <f ca="1">+IF(AND(ISNUMBER(OFFSET('Sanitation Data'!$H$4,0,10*ROW('Sanitation Data'!H60))),'Data Summary'!DE66="Yes"),100-OFFSET('Sanitation Data'!$H$4,0,10*ROW('Sanitation Data'!H60)),NA())</f>
        <v>#N/A</v>
      </c>
      <c r="AQ66" s="491" t="e">
        <f ca="1">+IF(AND(ISNUMBER(OFFSET('Sanitation Data'!$H$6,0,10*ROW('Sanitation Data'!H60))),'Data Summary'!DF66="Yes"),OFFSET('Sanitation Data'!$H$6,0,10*ROW('Sanitation Data'!H60)),NA())</f>
        <v>#N/A</v>
      </c>
      <c r="AR66" s="491" t="e">
        <f ca="1">+IF(AND(ISNUMBER(OFFSET('Sanitation Data'!$H$10,0,10*ROW('Sanitation Data'!H60))),'Data Summary'!DG66="Yes"),OFFSET('Sanitation Data'!$H$10,0,10*ROW('Sanitation Data'!H60)),NA())</f>
        <v>#N/A</v>
      </c>
      <c r="AS66" s="491" t="e">
        <f ca="1">+IF(AND(ISNUMBER(OFFSET('Sanitation Data'!$H$11,0,10*ROW('Sanitation Data'!H60))),'Data Summary'!DH66="Yes"),OFFSET('Sanitation Data'!$H$11,0,10*ROW('Sanitation Data'!H60)),NA())</f>
        <v>#N/A</v>
      </c>
      <c r="AT66" s="491" t="e">
        <f ca="1">+IF(AND(ISNUMBER(OFFSET('Sanitation Data'!$H$12,0,10*ROW('Sanitation Data'!H60))),'Data Summary'!DI66="Yes"),OFFSET('Sanitation Data'!$H$12,0,10*ROW('Sanitation Data'!H60)),NA())</f>
        <v>#N/A</v>
      </c>
      <c r="AU66" s="491" t="e">
        <f ca="1">+IF(AND(ISNUMBER(OFFSET('Sanitation Data'!$I$4,0,10*ROW('Sanitation Data'!I60))),'Data Summary'!DJ66="Yes"),100-OFFSET('Sanitation Data'!$I$4,0,10*ROW('Sanitation Data'!I60)),NA())</f>
        <v>#N/A</v>
      </c>
      <c r="AV66" s="491" t="e">
        <f ca="1">+IF(AND(ISNUMBER(OFFSET('Sanitation Data'!$I$6,0,10*ROW('Sanitation Data'!I60))),'Data Summary'!DK66="Yes"),OFFSET('Sanitation Data'!$I$6,0,10*ROW('Sanitation Data'!I60)),NA())</f>
        <v>#N/A</v>
      </c>
      <c r="AW66" s="491" t="e">
        <f ca="1">+IF(AND(ISNUMBER(OFFSET('Sanitation Data'!$I$10,0,10*ROW('Sanitation Data'!I60))),'Data Summary'!DL66="Yes"),OFFSET('Sanitation Data'!$I$10,0,10*ROW('Sanitation Data'!I60)),NA())</f>
        <v>#N/A</v>
      </c>
      <c r="AX66" s="491" t="e">
        <f ca="1">+IF(AND(ISNUMBER(OFFSET('Sanitation Data'!$I$11,0,10*ROW('Sanitation Data'!I60))),'Data Summary'!DM66="Yes"),OFFSET('Sanitation Data'!$I$11,0,10*ROW('Sanitation Data'!I60)),NA())</f>
        <v>#N/A</v>
      </c>
      <c r="AY66" s="491" t="e">
        <f ca="1">+IF(AND(ISNUMBER(OFFSET('Sanitation Data'!$I$12,0,10*ROW('Sanitation Data'!I60))),'Data Summary'!DN66="Yes"),OFFSET('Sanitation Data'!$I$12,0,10*ROW('Sanitation Data'!I60)),NA())</f>
        <v>#N/A</v>
      </c>
      <c r="AZ66" s="492" t="e">
        <f ca="1">+IF(AND(ISNUMBER(OFFSET('Hygiene Data'!$D$5,0,10*ROW('Hygiene Data'!D60))),'Data Summary'!DO66="Yes"),OFFSET('Hygiene Data'!$D$5,0,10*ROW('Hygiene Data'!D60)),NA())</f>
        <v>#N/A</v>
      </c>
      <c r="BA66" s="492" t="e">
        <f ca="1">+IF(AND(ISNUMBER(OFFSET('Hygiene Data'!$D$7,0,10*ROW('Hygiene Data'!D60))),'Data Summary'!DP66="Yes"),OFFSET('Hygiene Data'!$D$7,0,10*ROW('Hygiene Data'!D60)),NA())</f>
        <v>#N/A</v>
      </c>
      <c r="BB66" s="492" t="e">
        <f ca="1">+IF(AND(ISNUMBER(OFFSET('Hygiene Data'!$D$9,0,10*ROW('Hygiene Data'!D60))),'Data Summary'!DQ66="Yes"),OFFSET('Hygiene Data'!$D$9,0,10*ROW('Hygiene Data'!D60)),NA())</f>
        <v>#N/A</v>
      </c>
      <c r="BC66" s="492" t="e">
        <f ca="1">+IF(AND(ISNUMBER(OFFSET('Hygiene Data'!$E$5,0,10*ROW('Hygiene Data'!E60))),'Data Summary'!DR66="Yes"),OFFSET('Hygiene Data'!$E$5,0,10*ROW('Hygiene Data'!E60)),NA())</f>
        <v>#N/A</v>
      </c>
      <c r="BD66" s="492" t="e">
        <f ca="1">+IF(AND(ISNUMBER(OFFSET('Hygiene Data'!$E$7,0,10*ROW('Hygiene Data'!E60))),'Data Summary'!DS66="Yes"),OFFSET('Hygiene Data'!$E$7,0,10*ROW('Hygiene Data'!E60)),NA())</f>
        <v>#N/A</v>
      </c>
      <c r="BE66" s="492" t="e">
        <f ca="1">+IF(AND(ISNUMBER(OFFSET('Hygiene Data'!$E$9,0,10*ROW('Hygiene Data'!E60))),'Data Summary'!DT66="Yes"),OFFSET('Hygiene Data'!$E$9,0,10*ROW('Hygiene Data'!E60)),NA())</f>
        <v>#N/A</v>
      </c>
      <c r="BF66" s="492" t="e">
        <f ca="1">+IF(AND(ISNUMBER(OFFSET('Hygiene Data'!$F$5,0,10*ROW('Hygiene Data'!F60))),'Data Summary'!DU66="Yes"),OFFSET('Hygiene Data'!$F$5,0,10*ROW('Hygiene Data'!F60)),NA())</f>
        <v>#N/A</v>
      </c>
      <c r="BG66" s="492" t="e">
        <f ca="1">+IF(AND(ISNUMBER(OFFSET('Hygiene Data'!$F$7,0,10*ROW('Hygiene Data'!F60))),'Data Summary'!DV66="Yes"),OFFSET('Hygiene Data'!$F$7,0,10*ROW('Hygiene Data'!F60)),NA())</f>
        <v>#N/A</v>
      </c>
      <c r="BH66" s="492" t="e">
        <f ca="1">+IF(AND(ISNUMBER(OFFSET('Hygiene Data'!$F$9,0,10*ROW('Hygiene Data'!F60))),'Data Summary'!DW66="Yes"),OFFSET('Hygiene Data'!$F$9,0,10*ROW('Hygiene Data'!F60)),NA())</f>
        <v>#N/A</v>
      </c>
      <c r="BI66" s="492" t="e">
        <f ca="1">+IF(AND(ISNUMBER(OFFSET('Hygiene Data'!$G$5,0,10*ROW('Hygiene Data'!G60))),'Data Summary'!DX66="Yes"),OFFSET('Hygiene Data'!$G$5,0,10*ROW('Hygiene Data'!G60)),NA())</f>
        <v>#N/A</v>
      </c>
      <c r="BJ66" s="492" t="e">
        <f ca="1">+IF(AND(ISNUMBER(OFFSET('Hygiene Data'!$G$7,0,10*ROW('Hygiene Data'!G60))),'Data Summary'!DY66="Yes"),OFFSET('Hygiene Data'!$G$7,0,10*ROW('Hygiene Data'!G60)),NA())</f>
        <v>#N/A</v>
      </c>
      <c r="BK66" s="492" t="e">
        <f ca="1">+IF(AND(ISNUMBER(OFFSET('Hygiene Data'!$G$9,0,10*ROW('Hygiene Data'!G60))),'Data Summary'!DZ66="Yes"),OFFSET('Hygiene Data'!$G$9,0,10*ROW('Hygiene Data'!G60)),NA())</f>
        <v>#N/A</v>
      </c>
      <c r="BL66" s="492" t="e">
        <f ca="1">+IF(AND(ISNUMBER(OFFSET('Hygiene Data'!$H$5,0,10*ROW('Hygiene Data'!H60))),'Data Summary'!EA66="Yes"),OFFSET('Hygiene Data'!$H$5,0,10*ROW('Hygiene Data'!H60)),NA())</f>
        <v>#N/A</v>
      </c>
      <c r="BM66" s="492" t="e">
        <f ca="1">+IF(AND(ISNUMBER(OFFSET('Hygiene Data'!$H$7,0,10*ROW('Hygiene Data'!H60))),'Data Summary'!EB66="Yes"),OFFSET('Hygiene Data'!$H$7,0,10*ROW('Hygiene Data'!H60)),NA())</f>
        <v>#N/A</v>
      </c>
      <c r="BN66" s="492" t="e">
        <f ca="1">+IF(AND(ISNUMBER(OFFSET('Hygiene Data'!$H$9,0,10*ROW('Hygiene Data'!H60))),'Data Summary'!EC66="Yes"),OFFSET('Hygiene Data'!$H$9,0,10*ROW('Hygiene Data'!H60)),NA())</f>
        <v>#N/A</v>
      </c>
      <c r="BO66" s="492" t="e">
        <f ca="1">+IF(AND(ISNUMBER(OFFSET('Hygiene Data'!$I$5,0,10*ROW('Hygiene Data'!I60))),'Data Summary'!ED66="Yes"),OFFSET('Hygiene Data'!$I$5,0,10*ROW('Hygiene Data'!I60)),NA())</f>
        <v>#N/A</v>
      </c>
      <c r="BP66" s="492" t="e">
        <f ca="1">+IF(AND(ISNUMBER(OFFSET('Hygiene Data'!$I$7,0,10*ROW('Hygiene Data'!I60))),'Data Summary'!EE66="Yes"),OFFSET('Hygiene Data'!$I$7,0,10*ROW('Hygiene Data'!I60)),NA())</f>
        <v>#N/A</v>
      </c>
      <c r="BQ66" s="492" t="e">
        <f ca="1">+IF(AND(ISNUMBER(OFFSET('Hygiene Data'!$I$9,0,10*ROW('Hygiene Data'!I60))),'Data Summary'!EF66="Yes"),OFFSET('Hygiene Data'!$I$9,0,10*ROW('Hygiene Data'!I60)),NA())</f>
        <v>#N/A</v>
      </c>
    </row>
    <row r="67" spans="1:69" x14ac:dyDescent="0.25">
      <c r="A67" s="488" t="e">
        <f ca="1">+RIGHT('Data Summary'!A67,LEN('Data Summary'!A67)-9)</f>
        <v>#VALUE!</v>
      </c>
      <c r="B67" s="462" t="str">
        <f ca="1">+IF(ISTEXT('Data Summary'!B67),'Data Summary'!B67,"")</f>
        <v/>
      </c>
      <c r="C67" s="489" t="e">
        <f ca="1">+VALUE('Data Summary'!C67)</f>
        <v>#VALUE!</v>
      </c>
      <c r="D67" s="490" t="e">
        <f ca="1">+IF(AND(ISNUMBER(OFFSET('Water Data'!$D$4,0,10*ROW('Water Data'!D61))),'Data Summary'!BS67="Yes"),100-OFFSET('Water Data'!$D$4,0,10*ROW('Water Data'!D61)),NA())</f>
        <v>#N/A</v>
      </c>
      <c r="E67" s="490" t="e">
        <f ca="1">+IF(AND(ISNUMBER(OFFSET('Water Data'!$D$6,0,10*ROW('Water Data'!D61))),'Data Summary'!BT67="Yes"),OFFSET('Water Data'!$D$6,0,10*ROW('Water Data'!D61)),NA())</f>
        <v>#N/A</v>
      </c>
      <c r="F67" s="490" t="e">
        <f ca="1">+IF(AND(ISNUMBER(OFFSET('Water Data'!$D$9,0,10*ROW('Water Data'!D61))),'Data Summary'!BU67="Yes"),OFFSET('Water Data'!$D$9,0,10*ROW('Water Data'!D61)),NA())</f>
        <v>#N/A</v>
      </c>
      <c r="G67" s="490" t="e">
        <f ca="1">+IF(AND(ISNUMBER(OFFSET('Water Data'!$E$4,0,10*ROW('Water Data'!E61))),'Data Summary'!BV67="Yes"),100-OFFSET('Water Data'!$E$4,0,10*ROW('Water Data'!E61)),NA())</f>
        <v>#N/A</v>
      </c>
      <c r="H67" s="490" t="e">
        <f ca="1">+IF(AND(ISNUMBER(OFFSET('Water Data'!$E$6,0,10*ROW('Water Data'!E61))),'Data Summary'!BW67="Yes"),OFFSET('Water Data'!$E$6,0,10*ROW('Water Data'!E61)),NA())</f>
        <v>#N/A</v>
      </c>
      <c r="I67" s="490" t="e">
        <f ca="1">+IF(AND(ISNUMBER(OFFSET('Water Data'!$E$9,0,10*ROW('Water Data'!E61))),'Data Summary'!BX67="Yes"),OFFSET('Water Data'!$E$9,0,10*ROW('Water Data'!E61)),NA())</f>
        <v>#N/A</v>
      </c>
      <c r="J67" s="490" t="e">
        <f ca="1">+IF(AND(ISNUMBER(OFFSET('Water Data'!$F$4,0,10*ROW('Water Data'!F61))),'Data Summary'!BY67="Yes"),100-OFFSET('Water Data'!$F$4,0,10*ROW('Water Data'!F61)),NA())</f>
        <v>#N/A</v>
      </c>
      <c r="K67" s="490" t="e">
        <f ca="1">+IF(AND(ISNUMBER(OFFSET('Water Data'!$F$6,0,10*ROW('Water Data'!F61))),'Data Summary'!BZ67="Yes"),OFFSET('Water Data'!$F$6,0,10*ROW('Water Data'!F61)),NA())</f>
        <v>#N/A</v>
      </c>
      <c r="L67" s="490" t="e">
        <f ca="1">+IF(AND(ISNUMBER(OFFSET('Water Data'!$F$9,0,10*ROW('Water Data'!F61))),'Data Summary'!CA67="Yes"),OFFSET('Water Data'!$F$9,0,10*ROW('Water Data'!F61)),NA())</f>
        <v>#N/A</v>
      </c>
      <c r="M67" s="490" t="e">
        <f ca="1">+IF(AND(ISNUMBER(OFFSET('Water Data'!$G$4,0,10*ROW('Water Data'!G61))),'Data Summary'!CB67="Yes"),100-OFFSET('Water Data'!$G$4,0,10*ROW('Water Data'!G61)),NA())</f>
        <v>#N/A</v>
      </c>
      <c r="N67" s="490" t="e">
        <f ca="1">+IF(AND(ISNUMBER(OFFSET('Water Data'!$G$6,0,10*ROW('Water Data'!G61))),'Data Summary'!CC67="Yes"),OFFSET('Water Data'!$G$6,0,10*ROW('Water Data'!G61)),NA())</f>
        <v>#N/A</v>
      </c>
      <c r="O67" s="490" t="e">
        <f ca="1">+IF(AND(ISNUMBER(OFFSET('Water Data'!$G$9,0,10*ROW('Water Data'!G61))),'Data Summary'!CD67="Yes"),OFFSET('Water Data'!$G$9,0,10*ROW('Water Data'!G61)),NA())</f>
        <v>#N/A</v>
      </c>
      <c r="P67" s="490" t="e">
        <f ca="1">+IF(AND(ISNUMBER(OFFSET('Water Data'!$H$4,0,10*ROW('Water Data'!H61))),'Data Summary'!CE67="Yes"),100-OFFSET('Water Data'!$H$4,0,10*ROW('Water Data'!H61)),NA())</f>
        <v>#N/A</v>
      </c>
      <c r="Q67" s="490" t="e">
        <f ca="1">+IF(AND(ISNUMBER(OFFSET('Water Data'!$H$6,0,10*ROW('Water Data'!H61))),'Data Summary'!CF67="Yes"),OFFSET('Water Data'!$H$6,0,10*ROW('Water Data'!H61)),NA())</f>
        <v>#N/A</v>
      </c>
      <c r="R67" s="490" t="e">
        <f ca="1">+IF(AND(ISNUMBER(OFFSET('Water Data'!$H$9,0,10*ROW('Water Data'!H61))),'Data Summary'!CG67="Yes"),OFFSET('Water Data'!$H$9,0,10*ROW('Water Data'!H61)),NA())</f>
        <v>#N/A</v>
      </c>
      <c r="S67" s="490" t="e">
        <f ca="1">+IF(AND(ISNUMBER(OFFSET('Water Data'!$I$4,0,10*ROW('Water Data'!I61))),'Data Summary'!CH67="Yes"),100-OFFSET('Water Data'!$I$4,0,10*ROW('Water Data'!I61)),NA())</f>
        <v>#N/A</v>
      </c>
      <c r="T67" s="490" t="e">
        <f ca="1">+IF(AND(ISNUMBER(OFFSET('Water Data'!$I$6,0,10*ROW('Water Data'!I61))),'Data Summary'!CI67="Yes"),OFFSET('Water Data'!$I$6,0,10*ROW('Water Data'!I61)),NA())</f>
        <v>#N/A</v>
      </c>
      <c r="U67" s="490" t="e">
        <f ca="1">+IF(AND(ISNUMBER(OFFSET('Water Data'!$I$9,0,10*ROW('Water Data'!I61))),'Data Summary'!CJ67="Yes"),OFFSET('Water Data'!$I$9,0,10*ROW('Water Data'!I61)),NA())</f>
        <v>#N/A</v>
      </c>
      <c r="V67" s="491" t="e">
        <f ca="1">+IF(AND(ISNUMBER(OFFSET('Sanitation Data'!$D$4,0,10*ROW('Sanitation Data'!D61))),'Data Summary'!CK67="Yes"),100-OFFSET('Sanitation Data'!$D$4,0,10*ROW('Sanitation Data'!D61)),NA())</f>
        <v>#N/A</v>
      </c>
      <c r="W67" s="491" t="e">
        <f ca="1">+IF(AND(ISNUMBER(OFFSET('Sanitation Data'!$D$6,0,10*ROW('Sanitation Data'!D61))),'Data Summary'!CL67="Yes"),OFFSET('Sanitation Data'!$D$6,0,10*ROW('Sanitation Data'!D61)),NA())</f>
        <v>#N/A</v>
      </c>
      <c r="X67" s="491" t="e">
        <f ca="1">+IF(AND(ISNUMBER(OFFSET('Sanitation Data'!$D$10,0,10*ROW('Sanitation Data'!D61))),'Data Summary'!CM67="Yes"),OFFSET('Sanitation Data'!$D$10,0,10*ROW('Sanitation Data'!D61)),NA())</f>
        <v>#N/A</v>
      </c>
      <c r="Y67" s="491" t="e">
        <f ca="1">+IF(AND(ISNUMBER(OFFSET('Sanitation Data'!$D$11,0,10*ROW('Sanitation Data'!D61))),'Data Summary'!CN67="Yes"),OFFSET('Sanitation Data'!$D$11,0,10*ROW('Sanitation Data'!D61)),NA())</f>
        <v>#N/A</v>
      </c>
      <c r="Z67" s="491" t="e">
        <f ca="1">+IF(AND(ISNUMBER(OFFSET('Sanitation Data'!$D$12,0,10*ROW('Sanitation Data'!D61))),'Data Summary'!CO67="Yes"),OFFSET('Sanitation Data'!$D$12,0,10*ROW('Sanitation Data'!D61)),NA())</f>
        <v>#N/A</v>
      </c>
      <c r="AA67" s="491" t="e">
        <f ca="1">+IF(AND(ISNUMBER(OFFSET('Sanitation Data'!$E$4,0,10*ROW('Sanitation Data'!E61))),'Data Summary'!CP67="Yes"),100-OFFSET('Sanitation Data'!$E$4,0,10*ROW('Sanitation Data'!E61)),NA())</f>
        <v>#N/A</v>
      </c>
      <c r="AB67" s="491" t="e">
        <f ca="1">+IF(AND(ISNUMBER(OFFSET('Sanitation Data'!$E$6,0,10*ROW('Sanitation Data'!E61))),'Data Summary'!CQ67="Yes"),OFFSET('Sanitation Data'!$E$6,0,10*ROW('Sanitation Data'!E61)),NA())</f>
        <v>#N/A</v>
      </c>
      <c r="AC67" s="491" t="e">
        <f ca="1">+IF(AND(ISNUMBER(OFFSET('Sanitation Data'!$E$10,0,10*ROW('Sanitation Data'!E61))),'Data Summary'!CR67="Yes"),OFFSET('Sanitation Data'!$E$10,0,10*ROW('Sanitation Data'!E61)),NA())</f>
        <v>#N/A</v>
      </c>
      <c r="AD67" s="491" t="e">
        <f ca="1">+IF(AND(ISNUMBER(OFFSET('Sanitation Data'!$E$11,0,10*ROW('Sanitation Data'!E61))),'Data Summary'!CS67="Yes"),OFFSET('Sanitation Data'!$E$11,0,10*ROW('Sanitation Data'!E61)),NA())</f>
        <v>#N/A</v>
      </c>
      <c r="AE67" s="491" t="e">
        <f ca="1">+IF(AND(ISNUMBER(OFFSET('Sanitation Data'!$E$12,0,10*ROW('Sanitation Data'!E61))),'Data Summary'!CT67="Yes"),OFFSET('Sanitation Data'!$E$12,0,10*ROW('Sanitation Data'!E61)),NA())</f>
        <v>#N/A</v>
      </c>
      <c r="AF67" s="491" t="e">
        <f ca="1">+IF(AND(ISNUMBER(OFFSET('Sanitation Data'!$F$4,0,10*ROW('Sanitation Data'!F61))),'Data Summary'!CU67="Yes"),100-OFFSET('Sanitation Data'!$F$4,0,10*ROW('Sanitation Data'!F61)),NA())</f>
        <v>#N/A</v>
      </c>
      <c r="AG67" s="491" t="e">
        <f ca="1">+IF(AND(ISNUMBER(OFFSET('Sanitation Data'!$F$6,0,10*ROW('Sanitation Data'!F61))),'Data Summary'!CV67="Yes"),OFFSET('Sanitation Data'!$F$6,0,10*ROW('Sanitation Data'!F61)),NA())</f>
        <v>#N/A</v>
      </c>
      <c r="AH67" s="491" t="e">
        <f ca="1">+IF(AND(ISNUMBER(OFFSET('Sanitation Data'!$F$10,0,10*ROW('Sanitation Data'!F61))),'Data Summary'!CW67="Yes"),OFFSET('Sanitation Data'!$F$10,0,10*ROW('Sanitation Data'!F61)),NA())</f>
        <v>#N/A</v>
      </c>
      <c r="AI67" s="491" t="e">
        <f ca="1">+IF(AND(ISNUMBER(OFFSET('Sanitation Data'!$F$11,0,10*ROW('Sanitation Data'!F61))),'Data Summary'!CX67="Yes"),OFFSET('Sanitation Data'!$F$11,0,10*ROW('Sanitation Data'!F61)),NA())</f>
        <v>#N/A</v>
      </c>
      <c r="AJ67" s="491" t="e">
        <f ca="1">+IF(AND(ISNUMBER(OFFSET('Sanitation Data'!$F$12,0,10*ROW('Sanitation Data'!F61))),'Data Summary'!CY67="Yes"),OFFSET('Sanitation Data'!$F$12,0,10*ROW('Sanitation Data'!F61)),NA())</f>
        <v>#N/A</v>
      </c>
      <c r="AK67" s="491" t="e">
        <f ca="1">+IF(AND(ISNUMBER(OFFSET('Sanitation Data'!$G$4,0,10*ROW('Sanitation Data'!G61))),'Data Summary'!CZ67="Yes"),100-OFFSET('Sanitation Data'!$G$4,0,10*ROW('Sanitation Data'!G61)),NA())</f>
        <v>#N/A</v>
      </c>
      <c r="AL67" s="491" t="e">
        <f ca="1">+IF(AND(ISNUMBER(OFFSET('Sanitation Data'!$G$6,0,10*ROW('Sanitation Data'!G61))),'Data Summary'!DA67="Yes"),OFFSET('Sanitation Data'!$G$6,0,10*ROW('Sanitation Data'!G61)),NA())</f>
        <v>#N/A</v>
      </c>
      <c r="AM67" s="491" t="e">
        <f ca="1">+IF(AND(ISNUMBER(OFFSET('Sanitation Data'!$G$10,0,10*ROW('Sanitation Data'!G61))),'Data Summary'!DB67="Yes"),OFFSET('Sanitation Data'!$G$10,0,10*ROW('Sanitation Data'!G61)),NA())</f>
        <v>#N/A</v>
      </c>
      <c r="AN67" s="491" t="e">
        <f ca="1">+IF(AND(ISNUMBER(OFFSET('Sanitation Data'!$G$11,0,10*ROW('Sanitation Data'!G61))),'Data Summary'!DC67="Yes"),OFFSET('Sanitation Data'!$G$11,0,10*ROW('Sanitation Data'!G61)),NA())</f>
        <v>#N/A</v>
      </c>
      <c r="AO67" s="491" t="e">
        <f ca="1">+IF(AND(ISNUMBER(OFFSET('Sanitation Data'!$G$12,0,10*ROW('Sanitation Data'!G61))),'Data Summary'!DD67="Yes"),OFFSET('Sanitation Data'!$G$12,0,10*ROW('Sanitation Data'!G61)),NA())</f>
        <v>#N/A</v>
      </c>
      <c r="AP67" s="491" t="e">
        <f ca="1">+IF(AND(ISNUMBER(OFFSET('Sanitation Data'!$H$4,0,10*ROW('Sanitation Data'!H61))),'Data Summary'!DE67="Yes"),100-OFFSET('Sanitation Data'!$H$4,0,10*ROW('Sanitation Data'!H61)),NA())</f>
        <v>#N/A</v>
      </c>
      <c r="AQ67" s="491" t="e">
        <f ca="1">+IF(AND(ISNUMBER(OFFSET('Sanitation Data'!$H$6,0,10*ROW('Sanitation Data'!H61))),'Data Summary'!DF67="Yes"),OFFSET('Sanitation Data'!$H$6,0,10*ROW('Sanitation Data'!H61)),NA())</f>
        <v>#N/A</v>
      </c>
      <c r="AR67" s="491" t="e">
        <f ca="1">+IF(AND(ISNUMBER(OFFSET('Sanitation Data'!$H$10,0,10*ROW('Sanitation Data'!H61))),'Data Summary'!DG67="Yes"),OFFSET('Sanitation Data'!$H$10,0,10*ROW('Sanitation Data'!H61)),NA())</f>
        <v>#N/A</v>
      </c>
      <c r="AS67" s="491" t="e">
        <f ca="1">+IF(AND(ISNUMBER(OFFSET('Sanitation Data'!$H$11,0,10*ROW('Sanitation Data'!H61))),'Data Summary'!DH67="Yes"),OFFSET('Sanitation Data'!$H$11,0,10*ROW('Sanitation Data'!H61)),NA())</f>
        <v>#N/A</v>
      </c>
      <c r="AT67" s="491" t="e">
        <f ca="1">+IF(AND(ISNUMBER(OFFSET('Sanitation Data'!$H$12,0,10*ROW('Sanitation Data'!H61))),'Data Summary'!DI67="Yes"),OFFSET('Sanitation Data'!$H$12,0,10*ROW('Sanitation Data'!H61)),NA())</f>
        <v>#N/A</v>
      </c>
      <c r="AU67" s="491" t="e">
        <f ca="1">+IF(AND(ISNUMBER(OFFSET('Sanitation Data'!$I$4,0,10*ROW('Sanitation Data'!I61))),'Data Summary'!DJ67="Yes"),100-OFFSET('Sanitation Data'!$I$4,0,10*ROW('Sanitation Data'!I61)),NA())</f>
        <v>#N/A</v>
      </c>
      <c r="AV67" s="491" t="e">
        <f ca="1">+IF(AND(ISNUMBER(OFFSET('Sanitation Data'!$I$6,0,10*ROW('Sanitation Data'!I61))),'Data Summary'!DK67="Yes"),OFFSET('Sanitation Data'!$I$6,0,10*ROW('Sanitation Data'!I61)),NA())</f>
        <v>#N/A</v>
      </c>
      <c r="AW67" s="491" t="e">
        <f ca="1">+IF(AND(ISNUMBER(OFFSET('Sanitation Data'!$I$10,0,10*ROW('Sanitation Data'!I61))),'Data Summary'!DL67="Yes"),OFFSET('Sanitation Data'!$I$10,0,10*ROW('Sanitation Data'!I61)),NA())</f>
        <v>#N/A</v>
      </c>
      <c r="AX67" s="491" t="e">
        <f ca="1">+IF(AND(ISNUMBER(OFFSET('Sanitation Data'!$I$11,0,10*ROW('Sanitation Data'!I61))),'Data Summary'!DM67="Yes"),OFFSET('Sanitation Data'!$I$11,0,10*ROW('Sanitation Data'!I61)),NA())</f>
        <v>#N/A</v>
      </c>
      <c r="AY67" s="491" t="e">
        <f ca="1">+IF(AND(ISNUMBER(OFFSET('Sanitation Data'!$I$12,0,10*ROW('Sanitation Data'!I61))),'Data Summary'!DN67="Yes"),OFFSET('Sanitation Data'!$I$12,0,10*ROW('Sanitation Data'!I61)),NA())</f>
        <v>#N/A</v>
      </c>
      <c r="AZ67" s="492" t="e">
        <f ca="1">+IF(AND(ISNUMBER(OFFSET('Hygiene Data'!$D$5,0,10*ROW('Hygiene Data'!D61))),'Data Summary'!DO67="Yes"),OFFSET('Hygiene Data'!$D$5,0,10*ROW('Hygiene Data'!D61)),NA())</f>
        <v>#N/A</v>
      </c>
      <c r="BA67" s="492" t="e">
        <f ca="1">+IF(AND(ISNUMBER(OFFSET('Hygiene Data'!$D$7,0,10*ROW('Hygiene Data'!D61))),'Data Summary'!DP67="Yes"),OFFSET('Hygiene Data'!$D$7,0,10*ROW('Hygiene Data'!D61)),NA())</f>
        <v>#N/A</v>
      </c>
      <c r="BB67" s="492" t="e">
        <f ca="1">+IF(AND(ISNUMBER(OFFSET('Hygiene Data'!$D$9,0,10*ROW('Hygiene Data'!D61))),'Data Summary'!DQ67="Yes"),OFFSET('Hygiene Data'!$D$9,0,10*ROW('Hygiene Data'!D61)),NA())</f>
        <v>#N/A</v>
      </c>
      <c r="BC67" s="492" t="e">
        <f ca="1">+IF(AND(ISNUMBER(OFFSET('Hygiene Data'!$E$5,0,10*ROW('Hygiene Data'!E61))),'Data Summary'!DR67="Yes"),OFFSET('Hygiene Data'!$E$5,0,10*ROW('Hygiene Data'!E61)),NA())</f>
        <v>#N/A</v>
      </c>
      <c r="BD67" s="492" t="e">
        <f ca="1">+IF(AND(ISNUMBER(OFFSET('Hygiene Data'!$E$7,0,10*ROW('Hygiene Data'!E61))),'Data Summary'!DS67="Yes"),OFFSET('Hygiene Data'!$E$7,0,10*ROW('Hygiene Data'!E61)),NA())</f>
        <v>#N/A</v>
      </c>
      <c r="BE67" s="492" t="e">
        <f ca="1">+IF(AND(ISNUMBER(OFFSET('Hygiene Data'!$E$9,0,10*ROW('Hygiene Data'!E61))),'Data Summary'!DT67="Yes"),OFFSET('Hygiene Data'!$E$9,0,10*ROW('Hygiene Data'!E61)),NA())</f>
        <v>#N/A</v>
      </c>
      <c r="BF67" s="492" t="e">
        <f ca="1">+IF(AND(ISNUMBER(OFFSET('Hygiene Data'!$F$5,0,10*ROW('Hygiene Data'!F61))),'Data Summary'!DU67="Yes"),OFFSET('Hygiene Data'!$F$5,0,10*ROW('Hygiene Data'!F61)),NA())</f>
        <v>#N/A</v>
      </c>
      <c r="BG67" s="492" t="e">
        <f ca="1">+IF(AND(ISNUMBER(OFFSET('Hygiene Data'!$F$7,0,10*ROW('Hygiene Data'!F61))),'Data Summary'!DV67="Yes"),OFFSET('Hygiene Data'!$F$7,0,10*ROW('Hygiene Data'!F61)),NA())</f>
        <v>#N/A</v>
      </c>
      <c r="BH67" s="492" t="e">
        <f ca="1">+IF(AND(ISNUMBER(OFFSET('Hygiene Data'!$F$9,0,10*ROW('Hygiene Data'!F61))),'Data Summary'!DW67="Yes"),OFFSET('Hygiene Data'!$F$9,0,10*ROW('Hygiene Data'!F61)),NA())</f>
        <v>#N/A</v>
      </c>
      <c r="BI67" s="492" t="e">
        <f ca="1">+IF(AND(ISNUMBER(OFFSET('Hygiene Data'!$G$5,0,10*ROW('Hygiene Data'!G61))),'Data Summary'!DX67="Yes"),OFFSET('Hygiene Data'!$G$5,0,10*ROW('Hygiene Data'!G61)),NA())</f>
        <v>#N/A</v>
      </c>
      <c r="BJ67" s="492" t="e">
        <f ca="1">+IF(AND(ISNUMBER(OFFSET('Hygiene Data'!$G$7,0,10*ROW('Hygiene Data'!G61))),'Data Summary'!DY67="Yes"),OFFSET('Hygiene Data'!$G$7,0,10*ROW('Hygiene Data'!G61)),NA())</f>
        <v>#N/A</v>
      </c>
      <c r="BK67" s="492" t="e">
        <f ca="1">+IF(AND(ISNUMBER(OFFSET('Hygiene Data'!$G$9,0,10*ROW('Hygiene Data'!G61))),'Data Summary'!DZ67="Yes"),OFFSET('Hygiene Data'!$G$9,0,10*ROW('Hygiene Data'!G61)),NA())</f>
        <v>#N/A</v>
      </c>
      <c r="BL67" s="492" t="e">
        <f ca="1">+IF(AND(ISNUMBER(OFFSET('Hygiene Data'!$H$5,0,10*ROW('Hygiene Data'!H61))),'Data Summary'!EA67="Yes"),OFFSET('Hygiene Data'!$H$5,0,10*ROW('Hygiene Data'!H61)),NA())</f>
        <v>#N/A</v>
      </c>
      <c r="BM67" s="492" t="e">
        <f ca="1">+IF(AND(ISNUMBER(OFFSET('Hygiene Data'!$H$7,0,10*ROW('Hygiene Data'!H61))),'Data Summary'!EB67="Yes"),OFFSET('Hygiene Data'!$H$7,0,10*ROW('Hygiene Data'!H61)),NA())</f>
        <v>#N/A</v>
      </c>
      <c r="BN67" s="492" t="e">
        <f ca="1">+IF(AND(ISNUMBER(OFFSET('Hygiene Data'!$H$9,0,10*ROW('Hygiene Data'!H61))),'Data Summary'!EC67="Yes"),OFFSET('Hygiene Data'!$H$9,0,10*ROW('Hygiene Data'!H61)),NA())</f>
        <v>#N/A</v>
      </c>
      <c r="BO67" s="492" t="e">
        <f ca="1">+IF(AND(ISNUMBER(OFFSET('Hygiene Data'!$I$5,0,10*ROW('Hygiene Data'!I61))),'Data Summary'!ED67="Yes"),OFFSET('Hygiene Data'!$I$5,0,10*ROW('Hygiene Data'!I61)),NA())</f>
        <v>#N/A</v>
      </c>
      <c r="BP67" s="492" t="e">
        <f ca="1">+IF(AND(ISNUMBER(OFFSET('Hygiene Data'!$I$7,0,10*ROW('Hygiene Data'!I61))),'Data Summary'!EE67="Yes"),OFFSET('Hygiene Data'!$I$7,0,10*ROW('Hygiene Data'!I61)),NA())</f>
        <v>#N/A</v>
      </c>
      <c r="BQ67" s="492" t="e">
        <f ca="1">+IF(AND(ISNUMBER(OFFSET('Hygiene Data'!$I$9,0,10*ROW('Hygiene Data'!I61))),'Data Summary'!EF67="Yes"),OFFSET('Hygiene Data'!$I$9,0,10*ROW('Hygiene Data'!I61)),NA())</f>
        <v>#N/A</v>
      </c>
    </row>
    <row r="68" spans="1:69" x14ac:dyDescent="0.25">
      <c r="A68" s="488" t="e">
        <f ca="1">+RIGHT('Data Summary'!A68,LEN('Data Summary'!A68)-9)</f>
        <v>#VALUE!</v>
      </c>
      <c r="B68" s="462" t="str">
        <f ca="1">+IF(ISTEXT('Data Summary'!B68),'Data Summary'!B68,"")</f>
        <v/>
      </c>
      <c r="C68" s="489" t="e">
        <f ca="1">+VALUE('Data Summary'!C68)</f>
        <v>#VALUE!</v>
      </c>
      <c r="D68" s="490" t="e">
        <f ca="1">+IF(AND(ISNUMBER(OFFSET('Water Data'!$D$4,0,10*ROW('Water Data'!D62))),'Data Summary'!BS68="Yes"),100-OFFSET('Water Data'!$D$4,0,10*ROW('Water Data'!D62)),NA())</f>
        <v>#N/A</v>
      </c>
      <c r="E68" s="490" t="e">
        <f ca="1">+IF(AND(ISNUMBER(OFFSET('Water Data'!$D$6,0,10*ROW('Water Data'!D62))),'Data Summary'!BT68="Yes"),OFFSET('Water Data'!$D$6,0,10*ROW('Water Data'!D62)),NA())</f>
        <v>#N/A</v>
      </c>
      <c r="F68" s="490" t="e">
        <f ca="1">+IF(AND(ISNUMBER(OFFSET('Water Data'!$D$9,0,10*ROW('Water Data'!D62))),'Data Summary'!BU68="Yes"),OFFSET('Water Data'!$D$9,0,10*ROW('Water Data'!D62)),NA())</f>
        <v>#N/A</v>
      </c>
      <c r="G68" s="490" t="e">
        <f ca="1">+IF(AND(ISNUMBER(OFFSET('Water Data'!$E$4,0,10*ROW('Water Data'!E62))),'Data Summary'!BV68="Yes"),100-OFFSET('Water Data'!$E$4,0,10*ROW('Water Data'!E62)),NA())</f>
        <v>#N/A</v>
      </c>
      <c r="H68" s="490" t="e">
        <f ca="1">+IF(AND(ISNUMBER(OFFSET('Water Data'!$E$6,0,10*ROW('Water Data'!E62))),'Data Summary'!BW68="Yes"),OFFSET('Water Data'!$E$6,0,10*ROW('Water Data'!E62)),NA())</f>
        <v>#N/A</v>
      </c>
      <c r="I68" s="490" t="e">
        <f ca="1">+IF(AND(ISNUMBER(OFFSET('Water Data'!$E$9,0,10*ROW('Water Data'!E62))),'Data Summary'!BX68="Yes"),OFFSET('Water Data'!$E$9,0,10*ROW('Water Data'!E62)),NA())</f>
        <v>#N/A</v>
      </c>
      <c r="J68" s="490" t="e">
        <f ca="1">+IF(AND(ISNUMBER(OFFSET('Water Data'!$F$4,0,10*ROW('Water Data'!F62))),'Data Summary'!BY68="Yes"),100-OFFSET('Water Data'!$F$4,0,10*ROW('Water Data'!F62)),NA())</f>
        <v>#N/A</v>
      </c>
      <c r="K68" s="490" t="e">
        <f ca="1">+IF(AND(ISNUMBER(OFFSET('Water Data'!$F$6,0,10*ROW('Water Data'!F62))),'Data Summary'!BZ68="Yes"),OFFSET('Water Data'!$F$6,0,10*ROW('Water Data'!F62)),NA())</f>
        <v>#N/A</v>
      </c>
      <c r="L68" s="490" t="e">
        <f ca="1">+IF(AND(ISNUMBER(OFFSET('Water Data'!$F$9,0,10*ROW('Water Data'!F62))),'Data Summary'!CA68="Yes"),OFFSET('Water Data'!$F$9,0,10*ROW('Water Data'!F62)),NA())</f>
        <v>#N/A</v>
      </c>
      <c r="M68" s="490" t="e">
        <f ca="1">+IF(AND(ISNUMBER(OFFSET('Water Data'!$G$4,0,10*ROW('Water Data'!G62))),'Data Summary'!CB68="Yes"),100-OFFSET('Water Data'!$G$4,0,10*ROW('Water Data'!G62)),NA())</f>
        <v>#N/A</v>
      </c>
      <c r="N68" s="490" t="e">
        <f ca="1">+IF(AND(ISNUMBER(OFFSET('Water Data'!$G$6,0,10*ROW('Water Data'!G62))),'Data Summary'!CC68="Yes"),OFFSET('Water Data'!$G$6,0,10*ROW('Water Data'!G62)),NA())</f>
        <v>#N/A</v>
      </c>
      <c r="O68" s="490" t="e">
        <f ca="1">+IF(AND(ISNUMBER(OFFSET('Water Data'!$G$9,0,10*ROW('Water Data'!G62))),'Data Summary'!CD68="Yes"),OFFSET('Water Data'!$G$9,0,10*ROW('Water Data'!G62)),NA())</f>
        <v>#N/A</v>
      </c>
      <c r="P68" s="490" t="e">
        <f ca="1">+IF(AND(ISNUMBER(OFFSET('Water Data'!$H$4,0,10*ROW('Water Data'!H62))),'Data Summary'!CE68="Yes"),100-OFFSET('Water Data'!$H$4,0,10*ROW('Water Data'!H62)),NA())</f>
        <v>#N/A</v>
      </c>
      <c r="Q68" s="490" t="e">
        <f ca="1">+IF(AND(ISNUMBER(OFFSET('Water Data'!$H$6,0,10*ROW('Water Data'!H62))),'Data Summary'!CF68="Yes"),OFFSET('Water Data'!$H$6,0,10*ROW('Water Data'!H62)),NA())</f>
        <v>#N/A</v>
      </c>
      <c r="R68" s="490" t="e">
        <f ca="1">+IF(AND(ISNUMBER(OFFSET('Water Data'!$H$9,0,10*ROW('Water Data'!H62))),'Data Summary'!CG68="Yes"),OFFSET('Water Data'!$H$9,0,10*ROW('Water Data'!H62)),NA())</f>
        <v>#N/A</v>
      </c>
      <c r="S68" s="490" t="e">
        <f ca="1">+IF(AND(ISNUMBER(OFFSET('Water Data'!$I$4,0,10*ROW('Water Data'!I62))),'Data Summary'!CH68="Yes"),100-OFFSET('Water Data'!$I$4,0,10*ROW('Water Data'!I62)),NA())</f>
        <v>#N/A</v>
      </c>
      <c r="T68" s="490" t="e">
        <f ca="1">+IF(AND(ISNUMBER(OFFSET('Water Data'!$I$6,0,10*ROW('Water Data'!I62))),'Data Summary'!CI68="Yes"),OFFSET('Water Data'!$I$6,0,10*ROW('Water Data'!I62)),NA())</f>
        <v>#N/A</v>
      </c>
      <c r="U68" s="490" t="e">
        <f ca="1">+IF(AND(ISNUMBER(OFFSET('Water Data'!$I$9,0,10*ROW('Water Data'!I62))),'Data Summary'!CJ68="Yes"),OFFSET('Water Data'!$I$9,0,10*ROW('Water Data'!I62)),NA())</f>
        <v>#N/A</v>
      </c>
      <c r="V68" s="491" t="e">
        <f ca="1">+IF(AND(ISNUMBER(OFFSET('Sanitation Data'!$D$4,0,10*ROW('Sanitation Data'!D62))),'Data Summary'!CK68="Yes"),100-OFFSET('Sanitation Data'!$D$4,0,10*ROW('Sanitation Data'!D62)),NA())</f>
        <v>#N/A</v>
      </c>
      <c r="W68" s="491" t="e">
        <f ca="1">+IF(AND(ISNUMBER(OFFSET('Sanitation Data'!$D$6,0,10*ROW('Sanitation Data'!D62))),'Data Summary'!CL68="Yes"),OFFSET('Sanitation Data'!$D$6,0,10*ROW('Sanitation Data'!D62)),NA())</f>
        <v>#N/A</v>
      </c>
      <c r="X68" s="491" t="e">
        <f ca="1">+IF(AND(ISNUMBER(OFFSET('Sanitation Data'!$D$10,0,10*ROW('Sanitation Data'!D62))),'Data Summary'!CM68="Yes"),OFFSET('Sanitation Data'!$D$10,0,10*ROW('Sanitation Data'!D62)),NA())</f>
        <v>#N/A</v>
      </c>
      <c r="Y68" s="491" t="e">
        <f ca="1">+IF(AND(ISNUMBER(OFFSET('Sanitation Data'!$D$11,0,10*ROW('Sanitation Data'!D62))),'Data Summary'!CN68="Yes"),OFFSET('Sanitation Data'!$D$11,0,10*ROW('Sanitation Data'!D62)),NA())</f>
        <v>#N/A</v>
      </c>
      <c r="Z68" s="491" t="e">
        <f ca="1">+IF(AND(ISNUMBER(OFFSET('Sanitation Data'!$D$12,0,10*ROW('Sanitation Data'!D62))),'Data Summary'!CO68="Yes"),OFFSET('Sanitation Data'!$D$12,0,10*ROW('Sanitation Data'!D62)),NA())</f>
        <v>#N/A</v>
      </c>
      <c r="AA68" s="491" t="e">
        <f ca="1">+IF(AND(ISNUMBER(OFFSET('Sanitation Data'!$E$4,0,10*ROW('Sanitation Data'!E62))),'Data Summary'!CP68="Yes"),100-OFFSET('Sanitation Data'!$E$4,0,10*ROW('Sanitation Data'!E62)),NA())</f>
        <v>#N/A</v>
      </c>
      <c r="AB68" s="491" t="e">
        <f ca="1">+IF(AND(ISNUMBER(OFFSET('Sanitation Data'!$E$6,0,10*ROW('Sanitation Data'!E62))),'Data Summary'!CQ68="Yes"),OFFSET('Sanitation Data'!$E$6,0,10*ROW('Sanitation Data'!E62)),NA())</f>
        <v>#N/A</v>
      </c>
      <c r="AC68" s="491" t="e">
        <f ca="1">+IF(AND(ISNUMBER(OFFSET('Sanitation Data'!$E$10,0,10*ROW('Sanitation Data'!E62))),'Data Summary'!CR68="Yes"),OFFSET('Sanitation Data'!$E$10,0,10*ROW('Sanitation Data'!E62)),NA())</f>
        <v>#N/A</v>
      </c>
      <c r="AD68" s="491" t="e">
        <f ca="1">+IF(AND(ISNUMBER(OFFSET('Sanitation Data'!$E$11,0,10*ROW('Sanitation Data'!E62))),'Data Summary'!CS68="Yes"),OFFSET('Sanitation Data'!$E$11,0,10*ROW('Sanitation Data'!E62)),NA())</f>
        <v>#N/A</v>
      </c>
      <c r="AE68" s="491" t="e">
        <f ca="1">+IF(AND(ISNUMBER(OFFSET('Sanitation Data'!$E$12,0,10*ROW('Sanitation Data'!E62))),'Data Summary'!CT68="Yes"),OFFSET('Sanitation Data'!$E$12,0,10*ROW('Sanitation Data'!E62)),NA())</f>
        <v>#N/A</v>
      </c>
      <c r="AF68" s="491" t="e">
        <f ca="1">+IF(AND(ISNUMBER(OFFSET('Sanitation Data'!$F$4,0,10*ROW('Sanitation Data'!F62))),'Data Summary'!CU68="Yes"),100-OFFSET('Sanitation Data'!$F$4,0,10*ROW('Sanitation Data'!F62)),NA())</f>
        <v>#N/A</v>
      </c>
      <c r="AG68" s="491" t="e">
        <f ca="1">+IF(AND(ISNUMBER(OFFSET('Sanitation Data'!$F$6,0,10*ROW('Sanitation Data'!F62))),'Data Summary'!CV68="Yes"),OFFSET('Sanitation Data'!$F$6,0,10*ROW('Sanitation Data'!F62)),NA())</f>
        <v>#N/A</v>
      </c>
      <c r="AH68" s="491" t="e">
        <f ca="1">+IF(AND(ISNUMBER(OFFSET('Sanitation Data'!$F$10,0,10*ROW('Sanitation Data'!F62))),'Data Summary'!CW68="Yes"),OFFSET('Sanitation Data'!$F$10,0,10*ROW('Sanitation Data'!F62)),NA())</f>
        <v>#N/A</v>
      </c>
      <c r="AI68" s="491" t="e">
        <f ca="1">+IF(AND(ISNUMBER(OFFSET('Sanitation Data'!$F$11,0,10*ROW('Sanitation Data'!F62))),'Data Summary'!CX68="Yes"),OFFSET('Sanitation Data'!$F$11,0,10*ROW('Sanitation Data'!F62)),NA())</f>
        <v>#N/A</v>
      </c>
      <c r="AJ68" s="491" t="e">
        <f ca="1">+IF(AND(ISNUMBER(OFFSET('Sanitation Data'!$F$12,0,10*ROW('Sanitation Data'!F62))),'Data Summary'!CY68="Yes"),OFFSET('Sanitation Data'!$F$12,0,10*ROW('Sanitation Data'!F62)),NA())</f>
        <v>#N/A</v>
      </c>
      <c r="AK68" s="491" t="e">
        <f ca="1">+IF(AND(ISNUMBER(OFFSET('Sanitation Data'!$G$4,0,10*ROW('Sanitation Data'!G62))),'Data Summary'!CZ68="Yes"),100-OFFSET('Sanitation Data'!$G$4,0,10*ROW('Sanitation Data'!G62)),NA())</f>
        <v>#N/A</v>
      </c>
      <c r="AL68" s="491" t="e">
        <f ca="1">+IF(AND(ISNUMBER(OFFSET('Sanitation Data'!$G$6,0,10*ROW('Sanitation Data'!G62))),'Data Summary'!DA68="Yes"),OFFSET('Sanitation Data'!$G$6,0,10*ROW('Sanitation Data'!G62)),NA())</f>
        <v>#N/A</v>
      </c>
      <c r="AM68" s="491" t="e">
        <f ca="1">+IF(AND(ISNUMBER(OFFSET('Sanitation Data'!$G$10,0,10*ROW('Sanitation Data'!G62))),'Data Summary'!DB68="Yes"),OFFSET('Sanitation Data'!$G$10,0,10*ROW('Sanitation Data'!G62)),NA())</f>
        <v>#N/A</v>
      </c>
      <c r="AN68" s="491" t="e">
        <f ca="1">+IF(AND(ISNUMBER(OFFSET('Sanitation Data'!$G$11,0,10*ROW('Sanitation Data'!G62))),'Data Summary'!DC68="Yes"),OFFSET('Sanitation Data'!$G$11,0,10*ROW('Sanitation Data'!G62)),NA())</f>
        <v>#N/A</v>
      </c>
      <c r="AO68" s="491" t="e">
        <f ca="1">+IF(AND(ISNUMBER(OFFSET('Sanitation Data'!$G$12,0,10*ROW('Sanitation Data'!G62))),'Data Summary'!DD68="Yes"),OFFSET('Sanitation Data'!$G$12,0,10*ROW('Sanitation Data'!G62)),NA())</f>
        <v>#N/A</v>
      </c>
      <c r="AP68" s="491" t="e">
        <f ca="1">+IF(AND(ISNUMBER(OFFSET('Sanitation Data'!$H$4,0,10*ROW('Sanitation Data'!H62))),'Data Summary'!DE68="Yes"),100-OFFSET('Sanitation Data'!$H$4,0,10*ROW('Sanitation Data'!H62)),NA())</f>
        <v>#N/A</v>
      </c>
      <c r="AQ68" s="491" t="e">
        <f ca="1">+IF(AND(ISNUMBER(OFFSET('Sanitation Data'!$H$6,0,10*ROW('Sanitation Data'!H62))),'Data Summary'!DF68="Yes"),OFFSET('Sanitation Data'!$H$6,0,10*ROW('Sanitation Data'!H62)),NA())</f>
        <v>#N/A</v>
      </c>
      <c r="AR68" s="491" t="e">
        <f ca="1">+IF(AND(ISNUMBER(OFFSET('Sanitation Data'!$H$10,0,10*ROW('Sanitation Data'!H62))),'Data Summary'!DG68="Yes"),OFFSET('Sanitation Data'!$H$10,0,10*ROW('Sanitation Data'!H62)),NA())</f>
        <v>#N/A</v>
      </c>
      <c r="AS68" s="491" t="e">
        <f ca="1">+IF(AND(ISNUMBER(OFFSET('Sanitation Data'!$H$11,0,10*ROW('Sanitation Data'!H62))),'Data Summary'!DH68="Yes"),OFFSET('Sanitation Data'!$H$11,0,10*ROW('Sanitation Data'!H62)),NA())</f>
        <v>#N/A</v>
      </c>
      <c r="AT68" s="491" t="e">
        <f ca="1">+IF(AND(ISNUMBER(OFFSET('Sanitation Data'!$H$12,0,10*ROW('Sanitation Data'!H62))),'Data Summary'!DI68="Yes"),OFFSET('Sanitation Data'!$H$12,0,10*ROW('Sanitation Data'!H62)),NA())</f>
        <v>#N/A</v>
      </c>
      <c r="AU68" s="491" t="e">
        <f ca="1">+IF(AND(ISNUMBER(OFFSET('Sanitation Data'!$I$4,0,10*ROW('Sanitation Data'!I62))),'Data Summary'!DJ68="Yes"),100-OFFSET('Sanitation Data'!$I$4,0,10*ROW('Sanitation Data'!I62)),NA())</f>
        <v>#N/A</v>
      </c>
      <c r="AV68" s="491" t="e">
        <f ca="1">+IF(AND(ISNUMBER(OFFSET('Sanitation Data'!$I$6,0,10*ROW('Sanitation Data'!I62))),'Data Summary'!DK68="Yes"),OFFSET('Sanitation Data'!$I$6,0,10*ROW('Sanitation Data'!I62)),NA())</f>
        <v>#N/A</v>
      </c>
      <c r="AW68" s="491" t="e">
        <f ca="1">+IF(AND(ISNUMBER(OFFSET('Sanitation Data'!$I$10,0,10*ROW('Sanitation Data'!I62))),'Data Summary'!DL68="Yes"),OFFSET('Sanitation Data'!$I$10,0,10*ROW('Sanitation Data'!I62)),NA())</f>
        <v>#N/A</v>
      </c>
      <c r="AX68" s="491" t="e">
        <f ca="1">+IF(AND(ISNUMBER(OFFSET('Sanitation Data'!$I$11,0,10*ROW('Sanitation Data'!I62))),'Data Summary'!DM68="Yes"),OFFSET('Sanitation Data'!$I$11,0,10*ROW('Sanitation Data'!I62)),NA())</f>
        <v>#N/A</v>
      </c>
      <c r="AY68" s="491" t="e">
        <f ca="1">+IF(AND(ISNUMBER(OFFSET('Sanitation Data'!$I$12,0,10*ROW('Sanitation Data'!I62))),'Data Summary'!DN68="Yes"),OFFSET('Sanitation Data'!$I$12,0,10*ROW('Sanitation Data'!I62)),NA())</f>
        <v>#N/A</v>
      </c>
      <c r="AZ68" s="492" t="e">
        <f ca="1">+IF(AND(ISNUMBER(OFFSET('Hygiene Data'!$D$5,0,10*ROW('Hygiene Data'!D62))),'Data Summary'!DO68="Yes"),OFFSET('Hygiene Data'!$D$5,0,10*ROW('Hygiene Data'!D62)),NA())</f>
        <v>#N/A</v>
      </c>
      <c r="BA68" s="492" t="e">
        <f ca="1">+IF(AND(ISNUMBER(OFFSET('Hygiene Data'!$D$7,0,10*ROW('Hygiene Data'!D62))),'Data Summary'!DP68="Yes"),OFFSET('Hygiene Data'!$D$7,0,10*ROW('Hygiene Data'!D62)),NA())</f>
        <v>#N/A</v>
      </c>
      <c r="BB68" s="492" t="e">
        <f ca="1">+IF(AND(ISNUMBER(OFFSET('Hygiene Data'!$D$9,0,10*ROW('Hygiene Data'!D62))),'Data Summary'!DQ68="Yes"),OFFSET('Hygiene Data'!$D$9,0,10*ROW('Hygiene Data'!D62)),NA())</f>
        <v>#N/A</v>
      </c>
      <c r="BC68" s="492" t="e">
        <f ca="1">+IF(AND(ISNUMBER(OFFSET('Hygiene Data'!$E$5,0,10*ROW('Hygiene Data'!E62))),'Data Summary'!DR68="Yes"),OFFSET('Hygiene Data'!$E$5,0,10*ROW('Hygiene Data'!E62)),NA())</f>
        <v>#N/A</v>
      </c>
      <c r="BD68" s="492" t="e">
        <f ca="1">+IF(AND(ISNUMBER(OFFSET('Hygiene Data'!$E$7,0,10*ROW('Hygiene Data'!E62))),'Data Summary'!DS68="Yes"),OFFSET('Hygiene Data'!$E$7,0,10*ROW('Hygiene Data'!E62)),NA())</f>
        <v>#N/A</v>
      </c>
      <c r="BE68" s="492" t="e">
        <f ca="1">+IF(AND(ISNUMBER(OFFSET('Hygiene Data'!$E$9,0,10*ROW('Hygiene Data'!E62))),'Data Summary'!DT68="Yes"),OFFSET('Hygiene Data'!$E$9,0,10*ROW('Hygiene Data'!E62)),NA())</f>
        <v>#N/A</v>
      </c>
      <c r="BF68" s="492" t="e">
        <f ca="1">+IF(AND(ISNUMBER(OFFSET('Hygiene Data'!$F$5,0,10*ROW('Hygiene Data'!F62))),'Data Summary'!DU68="Yes"),OFFSET('Hygiene Data'!$F$5,0,10*ROW('Hygiene Data'!F62)),NA())</f>
        <v>#N/A</v>
      </c>
      <c r="BG68" s="492" t="e">
        <f ca="1">+IF(AND(ISNUMBER(OFFSET('Hygiene Data'!$F$7,0,10*ROW('Hygiene Data'!F62))),'Data Summary'!DV68="Yes"),OFFSET('Hygiene Data'!$F$7,0,10*ROW('Hygiene Data'!F62)),NA())</f>
        <v>#N/A</v>
      </c>
      <c r="BH68" s="492" t="e">
        <f ca="1">+IF(AND(ISNUMBER(OFFSET('Hygiene Data'!$F$9,0,10*ROW('Hygiene Data'!F62))),'Data Summary'!DW68="Yes"),OFFSET('Hygiene Data'!$F$9,0,10*ROW('Hygiene Data'!F62)),NA())</f>
        <v>#N/A</v>
      </c>
      <c r="BI68" s="492" t="e">
        <f ca="1">+IF(AND(ISNUMBER(OFFSET('Hygiene Data'!$G$5,0,10*ROW('Hygiene Data'!G62))),'Data Summary'!DX68="Yes"),OFFSET('Hygiene Data'!$G$5,0,10*ROW('Hygiene Data'!G62)),NA())</f>
        <v>#N/A</v>
      </c>
      <c r="BJ68" s="492" t="e">
        <f ca="1">+IF(AND(ISNUMBER(OFFSET('Hygiene Data'!$G$7,0,10*ROW('Hygiene Data'!G62))),'Data Summary'!DY68="Yes"),OFFSET('Hygiene Data'!$G$7,0,10*ROW('Hygiene Data'!G62)),NA())</f>
        <v>#N/A</v>
      </c>
      <c r="BK68" s="492" t="e">
        <f ca="1">+IF(AND(ISNUMBER(OFFSET('Hygiene Data'!$G$9,0,10*ROW('Hygiene Data'!G62))),'Data Summary'!DZ68="Yes"),OFFSET('Hygiene Data'!$G$9,0,10*ROW('Hygiene Data'!G62)),NA())</f>
        <v>#N/A</v>
      </c>
      <c r="BL68" s="492" t="e">
        <f ca="1">+IF(AND(ISNUMBER(OFFSET('Hygiene Data'!$H$5,0,10*ROW('Hygiene Data'!H62))),'Data Summary'!EA68="Yes"),OFFSET('Hygiene Data'!$H$5,0,10*ROW('Hygiene Data'!H62)),NA())</f>
        <v>#N/A</v>
      </c>
      <c r="BM68" s="492" t="e">
        <f ca="1">+IF(AND(ISNUMBER(OFFSET('Hygiene Data'!$H$7,0,10*ROW('Hygiene Data'!H62))),'Data Summary'!EB68="Yes"),OFFSET('Hygiene Data'!$H$7,0,10*ROW('Hygiene Data'!H62)),NA())</f>
        <v>#N/A</v>
      </c>
      <c r="BN68" s="492" t="e">
        <f ca="1">+IF(AND(ISNUMBER(OFFSET('Hygiene Data'!$H$9,0,10*ROW('Hygiene Data'!H62))),'Data Summary'!EC68="Yes"),OFFSET('Hygiene Data'!$H$9,0,10*ROW('Hygiene Data'!H62)),NA())</f>
        <v>#N/A</v>
      </c>
      <c r="BO68" s="492" t="e">
        <f ca="1">+IF(AND(ISNUMBER(OFFSET('Hygiene Data'!$I$5,0,10*ROW('Hygiene Data'!I62))),'Data Summary'!ED68="Yes"),OFFSET('Hygiene Data'!$I$5,0,10*ROW('Hygiene Data'!I62)),NA())</f>
        <v>#N/A</v>
      </c>
      <c r="BP68" s="492" t="e">
        <f ca="1">+IF(AND(ISNUMBER(OFFSET('Hygiene Data'!$I$7,0,10*ROW('Hygiene Data'!I62))),'Data Summary'!EE68="Yes"),OFFSET('Hygiene Data'!$I$7,0,10*ROW('Hygiene Data'!I62)),NA())</f>
        <v>#N/A</v>
      </c>
      <c r="BQ68" s="492" t="e">
        <f ca="1">+IF(AND(ISNUMBER(OFFSET('Hygiene Data'!$I$9,0,10*ROW('Hygiene Data'!I62))),'Data Summary'!EF68="Yes"),OFFSET('Hygiene Data'!$I$9,0,10*ROW('Hygiene Data'!I62)),NA())</f>
        <v>#N/A</v>
      </c>
    </row>
    <row r="69" spans="1:69" x14ac:dyDescent="0.25">
      <c r="A69" s="488" t="e">
        <f ca="1">+RIGHT('Data Summary'!A69,LEN('Data Summary'!A69)-9)</f>
        <v>#VALUE!</v>
      </c>
      <c r="B69" s="462" t="str">
        <f ca="1">+IF(ISTEXT('Data Summary'!B69),'Data Summary'!B69,"")</f>
        <v/>
      </c>
      <c r="C69" s="489" t="e">
        <f ca="1">+VALUE('Data Summary'!C69)</f>
        <v>#VALUE!</v>
      </c>
      <c r="D69" s="490" t="e">
        <f ca="1">+IF(AND(ISNUMBER(OFFSET('Water Data'!$D$4,0,10*ROW('Water Data'!D63))),'Data Summary'!BS69="Yes"),100-OFFSET('Water Data'!$D$4,0,10*ROW('Water Data'!D63)),NA())</f>
        <v>#N/A</v>
      </c>
      <c r="E69" s="490" t="e">
        <f ca="1">+IF(AND(ISNUMBER(OFFSET('Water Data'!$D$6,0,10*ROW('Water Data'!D63))),'Data Summary'!BT69="Yes"),OFFSET('Water Data'!$D$6,0,10*ROW('Water Data'!D63)),NA())</f>
        <v>#N/A</v>
      </c>
      <c r="F69" s="490" t="e">
        <f ca="1">+IF(AND(ISNUMBER(OFFSET('Water Data'!$D$9,0,10*ROW('Water Data'!D63))),'Data Summary'!BU69="Yes"),OFFSET('Water Data'!$D$9,0,10*ROW('Water Data'!D63)),NA())</f>
        <v>#N/A</v>
      </c>
      <c r="G69" s="490" t="e">
        <f ca="1">+IF(AND(ISNUMBER(OFFSET('Water Data'!$E$4,0,10*ROW('Water Data'!E63))),'Data Summary'!BV69="Yes"),100-OFFSET('Water Data'!$E$4,0,10*ROW('Water Data'!E63)),NA())</f>
        <v>#N/A</v>
      </c>
      <c r="H69" s="490" t="e">
        <f ca="1">+IF(AND(ISNUMBER(OFFSET('Water Data'!$E$6,0,10*ROW('Water Data'!E63))),'Data Summary'!BW69="Yes"),OFFSET('Water Data'!$E$6,0,10*ROW('Water Data'!E63)),NA())</f>
        <v>#N/A</v>
      </c>
      <c r="I69" s="490" t="e">
        <f ca="1">+IF(AND(ISNUMBER(OFFSET('Water Data'!$E$9,0,10*ROW('Water Data'!E63))),'Data Summary'!BX69="Yes"),OFFSET('Water Data'!$E$9,0,10*ROW('Water Data'!E63)),NA())</f>
        <v>#N/A</v>
      </c>
      <c r="J69" s="490" t="e">
        <f ca="1">+IF(AND(ISNUMBER(OFFSET('Water Data'!$F$4,0,10*ROW('Water Data'!F63))),'Data Summary'!BY69="Yes"),100-OFFSET('Water Data'!$F$4,0,10*ROW('Water Data'!F63)),NA())</f>
        <v>#N/A</v>
      </c>
      <c r="K69" s="490" t="e">
        <f ca="1">+IF(AND(ISNUMBER(OFFSET('Water Data'!$F$6,0,10*ROW('Water Data'!F63))),'Data Summary'!BZ69="Yes"),OFFSET('Water Data'!$F$6,0,10*ROW('Water Data'!F63)),NA())</f>
        <v>#N/A</v>
      </c>
      <c r="L69" s="490" t="e">
        <f ca="1">+IF(AND(ISNUMBER(OFFSET('Water Data'!$F$9,0,10*ROW('Water Data'!F63))),'Data Summary'!CA69="Yes"),OFFSET('Water Data'!$F$9,0,10*ROW('Water Data'!F63)),NA())</f>
        <v>#N/A</v>
      </c>
      <c r="M69" s="490" t="e">
        <f ca="1">+IF(AND(ISNUMBER(OFFSET('Water Data'!$G$4,0,10*ROW('Water Data'!G63))),'Data Summary'!CB69="Yes"),100-OFFSET('Water Data'!$G$4,0,10*ROW('Water Data'!G63)),NA())</f>
        <v>#N/A</v>
      </c>
      <c r="N69" s="490" t="e">
        <f ca="1">+IF(AND(ISNUMBER(OFFSET('Water Data'!$G$6,0,10*ROW('Water Data'!G63))),'Data Summary'!CC69="Yes"),OFFSET('Water Data'!$G$6,0,10*ROW('Water Data'!G63)),NA())</f>
        <v>#N/A</v>
      </c>
      <c r="O69" s="490" t="e">
        <f ca="1">+IF(AND(ISNUMBER(OFFSET('Water Data'!$G$9,0,10*ROW('Water Data'!G63))),'Data Summary'!CD69="Yes"),OFFSET('Water Data'!$G$9,0,10*ROW('Water Data'!G63)),NA())</f>
        <v>#N/A</v>
      </c>
      <c r="P69" s="490" t="e">
        <f ca="1">+IF(AND(ISNUMBER(OFFSET('Water Data'!$H$4,0,10*ROW('Water Data'!H63))),'Data Summary'!CE69="Yes"),100-OFFSET('Water Data'!$H$4,0,10*ROW('Water Data'!H63)),NA())</f>
        <v>#N/A</v>
      </c>
      <c r="Q69" s="490" t="e">
        <f ca="1">+IF(AND(ISNUMBER(OFFSET('Water Data'!$H$6,0,10*ROW('Water Data'!H63))),'Data Summary'!CF69="Yes"),OFFSET('Water Data'!$H$6,0,10*ROW('Water Data'!H63)),NA())</f>
        <v>#N/A</v>
      </c>
      <c r="R69" s="490" t="e">
        <f ca="1">+IF(AND(ISNUMBER(OFFSET('Water Data'!$H$9,0,10*ROW('Water Data'!H63))),'Data Summary'!CG69="Yes"),OFFSET('Water Data'!$H$9,0,10*ROW('Water Data'!H63)),NA())</f>
        <v>#N/A</v>
      </c>
      <c r="S69" s="490" t="e">
        <f ca="1">+IF(AND(ISNUMBER(OFFSET('Water Data'!$I$4,0,10*ROW('Water Data'!I63))),'Data Summary'!CH69="Yes"),100-OFFSET('Water Data'!$I$4,0,10*ROW('Water Data'!I63)),NA())</f>
        <v>#N/A</v>
      </c>
      <c r="T69" s="490" t="e">
        <f ca="1">+IF(AND(ISNUMBER(OFFSET('Water Data'!$I$6,0,10*ROW('Water Data'!I63))),'Data Summary'!CI69="Yes"),OFFSET('Water Data'!$I$6,0,10*ROW('Water Data'!I63)),NA())</f>
        <v>#N/A</v>
      </c>
      <c r="U69" s="490" t="e">
        <f ca="1">+IF(AND(ISNUMBER(OFFSET('Water Data'!$I$9,0,10*ROW('Water Data'!I63))),'Data Summary'!CJ69="Yes"),OFFSET('Water Data'!$I$9,0,10*ROW('Water Data'!I63)),NA())</f>
        <v>#N/A</v>
      </c>
      <c r="V69" s="491" t="e">
        <f ca="1">+IF(AND(ISNUMBER(OFFSET('Sanitation Data'!$D$4,0,10*ROW('Sanitation Data'!D63))),'Data Summary'!CK69="Yes"),100-OFFSET('Sanitation Data'!$D$4,0,10*ROW('Sanitation Data'!D63)),NA())</f>
        <v>#N/A</v>
      </c>
      <c r="W69" s="491" t="e">
        <f ca="1">+IF(AND(ISNUMBER(OFFSET('Sanitation Data'!$D$6,0,10*ROW('Sanitation Data'!D63))),'Data Summary'!CL69="Yes"),OFFSET('Sanitation Data'!$D$6,0,10*ROW('Sanitation Data'!D63)),NA())</f>
        <v>#N/A</v>
      </c>
      <c r="X69" s="491" t="e">
        <f ca="1">+IF(AND(ISNUMBER(OFFSET('Sanitation Data'!$D$10,0,10*ROW('Sanitation Data'!D63))),'Data Summary'!CM69="Yes"),OFFSET('Sanitation Data'!$D$10,0,10*ROW('Sanitation Data'!D63)),NA())</f>
        <v>#N/A</v>
      </c>
      <c r="Y69" s="491" t="e">
        <f ca="1">+IF(AND(ISNUMBER(OFFSET('Sanitation Data'!$D$11,0,10*ROW('Sanitation Data'!D63))),'Data Summary'!CN69="Yes"),OFFSET('Sanitation Data'!$D$11,0,10*ROW('Sanitation Data'!D63)),NA())</f>
        <v>#N/A</v>
      </c>
      <c r="Z69" s="491" t="e">
        <f ca="1">+IF(AND(ISNUMBER(OFFSET('Sanitation Data'!$D$12,0,10*ROW('Sanitation Data'!D63))),'Data Summary'!CO69="Yes"),OFFSET('Sanitation Data'!$D$12,0,10*ROW('Sanitation Data'!D63)),NA())</f>
        <v>#N/A</v>
      </c>
      <c r="AA69" s="491" t="e">
        <f ca="1">+IF(AND(ISNUMBER(OFFSET('Sanitation Data'!$E$4,0,10*ROW('Sanitation Data'!E63))),'Data Summary'!CP69="Yes"),100-OFFSET('Sanitation Data'!$E$4,0,10*ROW('Sanitation Data'!E63)),NA())</f>
        <v>#N/A</v>
      </c>
      <c r="AB69" s="491" t="e">
        <f ca="1">+IF(AND(ISNUMBER(OFFSET('Sanitation Data'!$E$6,0,10*ROW('Sanitation Data'!E63))),'Data Summary'!CQ69="Yes"),OFFSET('Sanitation Data'!$E$6,0,10*ROW('Sanitation Data'!E63)),NA())</f>
        <v>#N/A</v>
      </c>
      <c r="AC69" s="491" t="e">
        <f ca="1">+IF(AND(ISNUMBER(OFFSET('Sanitation Data'!$E$10,0,10*ROW('Sanitation Data'!E63))),'Data Summary'!CR69="Yes"),OFFSET('Sanitation Data'!$E$10,0,10*ROW('Sanitation Data'!E63)),NA())</f>
        <v>#N/A</v>
      </c>
      <c r="AD69" s="491" t="e">
        <f ca="1">+IF(AND(ISNUMBER(OFFSET('Sanitation Data'!$E$11,0,10*ROW('Sanitation Data'!E63))),'Data Summary'!CS69="Yes"),OFFSET('Sanitation Data'!$E$11,0,10*ROW('Sanitation Data'!E63)),NA())</f>
        <v>#N/A</v>
      </c>
      <c r="AE69" s="491" t="e">
        <f ca="1">+IF(AND(ISNUMBER(OFFSET('Sanitation Data'!$E$12,0,10*ROW('Sanitation Data'!E63))),'Data Summary'!CT69="Yes"),OFFSET('Sanitation Data'!$E$12,0,10*ROW('Sanitation Data'!E63)),NA())</f>
        <v>#N/A</v>
      </c>
      <c r="AF69" s="491" t="e">
        <f ca="1">+IF(AND(ISNUMBER(OFFSET('Sanitation Data'!$F$4,0,10*ROW('Sanitation Data'!F63))),'Data Summary'!CU69="Yes"),100-OFFSET('Sanitation Data'!$F$4,0,10*ROW('Sanitation Data'!F63)),NA())</f>
        <v>#N/A</v>
      </c>
      <c r="AG69" s="491" t="e">
        <f ca="1">+IF(AND(ISNUMBER(OFFSET('Sanitation Data'!$F$6,0,10*ROW('Sanitation Data'!F63))),'Data Summary'!CV69="Yes"),OFFSET('Sanitation Data'!$F$6,0,10*ROW('Sanitation Data'!F63)),NA())</f>
        <v>#N/A</v>
      </c>
      <c r="AH69" s="491" t="e">
        <f ca="1">+IF(AND(ISNUMBER(OFFSET('Sanitation Data'!$F$10,0,10*ROW('Sanitation Data'!F63))),'Data Summary'!CW69="Yes"),OFFSET('Sanitation Data'!$F$10,0,10*ROW('Sanitation Data'!F63)),NA())</f>
        <v>#N/A</v>
      </c>
      <c r="AI69" s="491" t="e">
        <f ca="1">+IF(AND(ISNUMBER(OFFSET('Sanitation Data'!$F$11,0,10*ROW('Sanitation Data'!F63))),'Data Summary'!CX69="Yes"),OFFSET('Sanitation Data'!$F$11,0,10*ROW('Sanitation Data'!F63)),NA())</f>
        <v>#N/A</v>
      </c>
      <c r="AJ69" s="491" t="e">
        <f ca="1">+IF(AND(ISNUMBER(OFFSET('Sanitation Data'!$F$12,0,10*ROW('Sanitation Data'!F63))),'Data Summary'!CY69="Yes"),OFFSET('Sanitation Data'!$F$12,0,10*ROW('Sanitation Data'!F63)),NA())</f>
        <v>#N/A</v>
      </c>
      <c r="AK69" s="491" t="e">
        <f ca="1">+IF(AND(ISNUMBER(OFFSET('Sanitation Data'!$G$4,0,10*ROW('Sanitation Data'!G63))),'Data Summary'!CZ69="Yes"),100-OFFSET('Sanitation Data'!$G$4,0,10*ROW('Sanitation Data'!G63)),NA())</f>
        <v>#N/A</v>
      </c>
      <c r="AL69" s="491" t="e">
        <f ca="1">+IF(AND(ISNUMBER(OFFSET('Sanitation Data'!$G$6,0,10*ROW('Sanitation Data'!G63))),'Data Summary'!DA69="Yes"),OFFSET('Sanitation Data'!$G$6,0,10*ROW('Sanitation Data'!G63)),NA())</f>
        <v>#N/A</v>
      </c>
      <c r="AM69" s="491" t="e">
        <f ca="1">+IF(AND(ISNUMBER(OFFSET('Sanitation Data'!$G$10,0,10*ROW('Sanitation Data'!G63))),'Data Summary'!DB69="Yes"),OFFSET('Sanitation Data'!$G$10,0,10*ROW('Sanitation Data'!G63)),NA())</f>
        <v>#N/A</v>
      </c>
      <c r="AN69" s="491" t="e">
        <f ca="1">+IF(AND(ISNUMBER(OFFSET('Sanitation Data'!$G$11,0,10*ROW('Sanitation Data'!G63))),'Data Summary'!DC69="Yes"),OFFSET('Sanitation Data'!$G$11,0,10*ROW('Sanitation Data'!G63)),NA())</f>
        <v>#N/A</v>
      </c>
      <c r="AO69" s="491" t="e">
        <f ca="1">+IF(AND(ISNUMBER(OFFSET('Sanitation Data'!$G$12,0,10*ROW('Sanitation Data'!G63))),'Data Summary'!DD69="Yes"),OFFSET('Sanitation Data'!$G$12,0,10*ROW('Sanitation Data'!G63)),NA())</f>
        <v>#N/A</v>
      </c>
      <c r="AP69" s="491" t="e">
        <f ca="1">+IF(AND(ISNUMBER(OFFSET('Sanitation Data'!$H$4,0,10*ROW('Sanitation Data'!H63))),'Data Summary'!DE69="Yes"),100-OFFSET('Sanitation Data'!$H$4,0,10*ROW('Sanitation Data'!H63)),NA())</f>
        <v>#N/A</v>
      </c>
      <c r="AQ69" s="491" t="e">
        <f ca="1">+IF(AND(ISNUMBER(OFFSET('Sanitation Data'!$H$6,0,10*ROW('Sanitation Data'!H63))),'Data Summary'!DF69="Yes"),OFFSET('Sanitation Data'!$H$6,0,10*ROW('Sanitation Data'!H63)),NA())</f>
        <v>#N/A</v>
      </c>
      <c r="AR69" s="491" t="e">
        <f ca="1">+IF(AND(ISNUMBER(OFFSET('Sanitation Data'!$H$10,0,10*ROW('Sanitation Data'!H63))),'Data Summary'!DG69="Yes"),OFFSET('Sanitation Data'!$H$10,0,10*ROW('Sanitation Data'!H63)),NA())</f>
        <v>#N/A</v>
      </c>
      <c r="AS69" s="491" t="e">
        <f ca="1">+IF(AND(ISNUMBER(OFFSET('Sanitation Data'!$H$11,0,10*ROW('Sanitation Data'!H63))),'Data Summary'!DH69="Yes"),OFFSET('Sanitation Data'!$H$11,0,10*ROW('Sanitation Data'!H63)),NA())</f>
        <v>#N/A</v>
      </c>
      <c r="AT69" s="491" t="e">
        <f ca="1">+IF(AND(ISNUMBER(OFFSET('Sanitation Data'!$H$12,0,10*ROW('Sanitation Data'!H63))),'Data Summary'!DI69="Yes"),OFFSET('Sanitation Data'!$H$12,0,10*ROW('Sanitation Data'!H63)),NA())</f>
        <v>#N/A</v>
      </c>
      <c r="AU69" s="491" t="e">
        <f ca="1">+IF(AND(ISNUMBER(OFFSET('Sanitation Data'!$I$4,0,10*ROW('Sanitation Data'!I63))),'Data Summary'!DJ69="Yes"),100-OFFSET('Sanitation Data'!$I$4,0,10*ROW('Sanitation Data'!I63)),NA())</f>
        <v>#N/A</v>
      </c>
      <c r="AV69" s="491" t="e">
        <f ca="1">+IF(AND(ISNUMBER(OFFSET('Sanitation Data'!$I$6,0,10*ROW('Sanitation Data'!I63))),'Data Summary'!DK69="Yes"),OFFSET('Sanitation Data'!$I$6,0,10*ROW('Sanitation Data'!I63)),NA())</f>
        <v>#N/A</v>
      </c>
      <c r="AW69" s="491" t="e">
        <f ca="1">+IF(AND(ISNUMBER(OFFSET('Sanitation Data'!$I$10,0,10*ROW('Sanitation Data'!I63))),'Data Summary'!DL69="Yes"),OFFSET('Sanitation Data'!$I$10,0,10*ROW('Sanitation Data'!I63)),NA())</f>
        <v>#N/A</v>
      </c>
      <c r="AX69" s="491" t="e">
        <f ca="1">+IF(AND(ISNUMBER(OFFSET('Sanitation Data'!$I$11,0,10*ROW('Sanitation Data'!I63))),'Data Summary'!DM69="Yes"),OFFSET('Sanitation Data'!$I$11,0,10*ROW('Sanitation Data'!I63)),NA())</f>
        <v>#N/A</v>
      </c>
      <c r="AY69" s="491" t="e">
        <f ca="1">+IF(AND(ISNUMBER(OFFSET('Sanitation Data'!$I$12,0,10*ROW('Sanitation Data'!I63))),'Data Summary'!DN69="Yes"),OFFSET('Sanitation Data'!$I$12,0,10*ROW('Sanitation Data'!I63)),NA())</f>
        <v>#N/A</v>
      </c>
      <c r="AZ69" s="492" t="e">
        <f ca="1">+IF(AND(ISNUMBER(OFFSET('Hygiene Data'!$D$5,0,10*ROW('Hygiene Data'!D63))),'Data Summary'!DO69="Yes"),OFFSET('Hygiene Data'!$D$5,0,10*ROW('Hygiene Data'!D63)),NA())</f>
        <v>#N/A</v>
      </c>
      <c r="BA69" s="492" t="e">
        <f ca="1">+IF(AND(ISNUMBER(OFFSET('Hygiene Data'!$D$7,0,10*ROW('Hygiene Data'!D63))),'Data Summary'!DP69="Yes"),OFFSET('Hygiene Data'!$D$7,0,10*ROW('Hygiene Data'!D63)),NA())</f>
        <v>#N/A</v>
      </c>
      <c r="BB69" s="492" t="e">
        <f ca="1">+IF(AND(ISNUMBER(OFFSET('Hygiene Data'!$D$9,0,10*ROW('Hygiene Data'!D63))),'Data Summary'!DQ69="Yes"),OFFSET('Hygiene Data'!$D$9,0,10*ROW('Hygiene Data'!D63)),NA())</f>
        <v>#N/A</v>
      </c>
      <c r="BC69" s="492" t="e">
        <f ca="1">+IF(AND(ISNUMBER(OFFSET('Hygiene Data'!$E$5,0,10*ROW('Hygiene Data'!E63))),'Data Summary'!DR69="Yes"),OFFSET('Hygiene Data'!$E$5,0,10*ROW('Hygiene Data'!E63)),NA())</f>
        <v>#N/A</v>
      </c>
      <c r="BD69" s="492" t="e">
        <f ca="1">+IF(AND(ISNUMBER(OFFSET('Hygiene Data'!$E$7,0,10*ROW('Hygiene Data'!E63))),'Data Summary'!DS69="Yes"),OFFSET('Hygiene Data'!$E$7,0,10*ROW('Hygiene Data'!E63)),NA())</f>
        <v>#N/A</v>
      </c>
      <c r="BE69" s="492" t="e">
        <f ca="1">+IF(AND(ISNUMBER(OFFSET('Hygiene Data'!$E$9,0,10*ROW('Hygiene Data'!E63))),'Data Summary'!DT69="Yes"),OFFSET('Hygiene Data'!$E$9,0,10*ROW('Hygiene Data'!E63)),NA())</f>
        <v>#N/A</v>
      </c>
      <c r="BF69" s="492" t="e">
        <f ca="1">+IF(AND(ISNUMBER(OFFSET('Hygiene Data'!$F$5,0,10*ROW('Hygiene Data'!F63))),'Data Summary'!DU69="Yes"),OFFSET('Hygiene Data'!$F$5,0,10*ROW('Hygiene Data'!F63)),NA())</f>
        <v>#N/A</v>
      </c>
      <c r="BG69" s="492" t="e">
        <f ca="1">+IF(AND(ISNUMBER(OFFSET('Hygiene Data'!$F$7,0,10*ROW('Hygiene Data'!F63))),'Data Summary'!DV69="Yes"),OFFSET('Hygiene Data'!$F$7,0,10*ROW('Hygiene Data'!F63)),NA())</f>
        <v>#N/A</v>
      </c>
      <c r="BH69" s="492" t="e">
        <f ca="1">+IF(AND(ISNUMBER(OFFSET('Hygiene Data'!$F$9,0,10*ROW('Hygiene Data'!F63))),'Data Summary'!DW69="Yes"),OFFSET('Hygiene Data'!$F$9,0,10*ROW('Hygiene Data'!F63)),NA())</f>
        <v>#N/A</v>
      </c>
      <c r="BI69" s="492" t="e">
        <f ca="1">+IF(AND(ISNUMBER(OFFSET('Hygiene Data'!$G$5,0,10*ROW('Hygiene Data'!G63))),'Data Summary'!DX69="Yes"),OFFSET('Hygiene Data'!$G$5,0,10*ROW('Hygiene Data'!G63)),NA())</f>
        <v>#N/A</v>
      </c>
      <c r="BJ69" s="492" t="e">
        <f ca="1">+IF(AND(ISNUMBER(OFFSET('Hygiene Data'!$G$7,0,10*ROW('Hygiene Data'!G63))),'Data Summary'!DY69="Yes"),OFFSET('Hygiene Data'!$G$7,0,10*ROW('Hygiene Data'!G63)),NA())</f>
        <v>#N/A</v>
      </c>
      <c r="BK69" s="492" t="e">
        <f ca="1">+IF(AND(ISNUMBER(OFFSET('Hygiene Data'!$G$9,0,10*ROW('Hygiene Data'!G63))),'Data Summary'!DZ69="Yes"),OFFSET('Hygiene Data'!$G$9,0,10*ROW('Hygiene Data'!G63)),NA())</f>
        <v>#N/A</v>
      </c>
      <c r="BL69" s="492" t="e">
        <f ca="1">+IF(AND(ISNUMBER(OFFSET('Hygiene Data'!$H$5,0,10*ROW('Hygiene Data'!H63))),'Data Summary'!EA69="Yes"),OFFSET('Hygiene Data'!$H$5,0,10*ROW('Hygiene Data'!H63)),NA())</f>
        <v>#N/A</v>
      </c>
      <c r="BM69" s="492" t="e">
        <f ca="1">+IF(AND(ISNUMBER(OFFSET('Hygiene Data'!$H$7,0,10*ROW('Hygiene Data'!H63))),'Data Summary'!EB69="Yes"),OFFSET('Hygiene Data'!$H$7,0,10*ROW('Hygiene Data'!H63)),NA())</f>
        <v>#N/A</v>
      </c>
      <c r="BN69" s="492" t="e">
        <f ca="1">+IF(AND(ISNUMBER(OFFSET('Hygiene Data'!$H$9,0,10*ROW('Hygiene Data'!H63))),'Data Summary'!EC69="Yes"),OFFSET('Hygiene Data'!$H$9,0,10*ROW('Hygiene Data'!H63)),NA())</f>
        <v>#N/A</v>
      </c>
      <c r="BO69" s="492" t="e">
        <f ca="1">+IF(AND(ISNUMBER(OFFSET('Hygiene Data'!$I$5,0,10*ROW('Hygiene Data'!I63))),'Data Summary'!ED69="Yes"),OFFSET('Hygiene Data'!$I$5,0,10*ROW('Hygiene Data'!I63)),NA())</f>
        <v>#N/A</v>
      </c>
      <c r="BP69" s="492" t="e">
        <f ca="1">+IF(AND(ISNUMBER(OFFSET('Hygiene Data'!$I$7,0,10*ROW('Hygiene Data'!I63))),'Data Summary'!EE69="Yes"),OFFSET('Hygiene Data'!$I$7,0,10*ROW('Hygiene Data'!I63)),NA())</f>
        <v>#N/A</v>
      </c>
      <c r="BQ69" s="492" t="e">
        <f ca="1">+IF(AND(ISNUMBER(OFFSET('Hygiene Data'!$I$9,0,10*ROW('Hygiene Data'!I63))),'Data Summary'!EF69="Yes"),OFFSET('Hygiene Data'!$I$9,0,10*ROW('Hygiene Data'!I63)),NA())</f>
        <v>#N/A</v>
      </c>
    </row>
    <row r="70" spans="1:69" x14ac:dyDescent="0.25">
      <c r="A70" s="488" t="e">
        <f ca="1">+RIGHT('Data Summary'!A70,LEN('Data Summary'!A70)-9)</f>
        <v>#VALUE!</v>
      </c>
      <c r="B70" s="462" t="str">
        <f ca="1">+IF(ISTEXT('Data Summary'!B70),'Data Summary'!B70,"")</f>
        <v/>
      </c>
      <c r="C70" s="489" t="e">
        <f ca="1">+VALUE('Data Summary'!C70)</f>
        <v>#VALUE!</v>
      </c>
      <c r="D70" s="490" t="e">
        <f ca="1">+IF(AND(ISNUMBER(OFFSET('Water Data'!$D$4,0,10*ROW('Water Data'!D64))),'Data Summary'!BS70="Yes"),100-OFFSET('Water Data'!$D$4,0,10*ROW('Water Data'!D64)),NA())</f>
        <v>#N/A</v>
      </c>
      <c r="E70" s="490" t="e">
        <f ca="1">+IF(AND(ISNUMBER(OFFSET('Water Data'!$D$6,0,10*ROW('Water Data'!D64))),'Data Summary'!BT70="Yes"),OFFSET('Water Data'!$D$6,0,10*ROW('Water Data'!D64)),NA())</f>
        <v>#N/A</v>
      </c>
      <c r="F70" s="490" t="e">
        <f ca="1">+IF(AND(ISNUMBER(OFFSET('Water Data'!$D$9,0,10*ROW('Water Data'!D64))),'Data Summary'!BU70="Yes"),OFFSET('Water Data'!$D$9,0,10*ROW('Water Data'!D64)),NA())</f>
        <v>#N/A</v>
      </c>
      <c r="G70" s="490" t="e">
        <f ca="1">+IF(AND(ISNUMBER(OFFSET('Water Data'!$E$4,0,10*ROW('Water Data'!E64))),'Data Summary'!BV70="Yes"),100-OFFSET('Water Data'!$E$4,0,10*ROW('Water Data'!E64)),NA())</f>
        <v>#N/A</v>
      </c>
      <c r="H70" s="490" t="e">
        <f ca="1">+IF(AND(ISNUMBER(OFFSET('Water Data'!$E$6,0,10*ROW('Water Data'!E64))),'Data Summary'!BW70="Yes"),OFFSET('Water Data'!$E$6,0,10*ROW('Water Data'!E64)),NA())</f>
        <v>#N/A</v>
      </c>
      <c r="I70" s="490" t="e">
        <f ca="1">+IF(AND(ISNUMBER(OFFSET('Water Data'!$E$9,0,10*ROW('Water Data'!E64))),'Data Summary'!BX70="Yes"),OFFSET('Water Data'!$E$9,0,10*ROW('Water Data'!E64)),NA())</f>
        <v>#N/A</v>
      </c>
      <c r="J70" s="490" t="e">
        <f ca="1">+IF(AND(ISNUMBER(OFFSET('Water Data'!$F$4,0,10*ROW('Water Data'!F64))),'Data Summary'!BY70="Yes"),100-OFFSET('Water Data'!$F$4,0,10*ROW('Water Data'!F64)),NA())</f>
        <v>#N/A</v>
      </c>
      <c r="K70" s="490" t="e">
        <f ca="1">+IF(AND(ISNUMBER(OFFSET('Water Data'!$F$6,0,10*ROW('Water Data'!F64))),'Data Summary'!BZ70="Yes"),OFFSET('Water Data'!$F$6,0,10*ROW('Water Data'!F64)),NA())</f>
        <v>#N/A</v>
      </c>
      <c r="L70" s="490" t="e">
        <f ca="1">+IF(AND(ISNUMBER(OFFSET('Water Data'!$F$9,0,10*ROW('Water Data'!F64))),'Data Summary'!CA70="Yes"),OFFSET('Water Data'!$F$9,0,10*ROW('Water Data'!F64)),NA())</f>
        <v>#N/A</v>
      </c>
      <c r="M70" s="490" t="e">
        <f ca="1">+IF(AND(ISNUMBER(OFFSET('Water Data'!$G$4,0,10*ROW('Water Data'!G64))),'Data Summary'!CB70="Yes"),100-OFFSET('Water Data'!$G$4,0,10*ROW('Water Data'!G64)),NA())</f>
        <v>#N/A</v>
      </c>
      <c r="N70" s="490" t="e">
        <f ca="1">+IF(AND(ISNUMBER(OFFSET('Water Data'!$G$6,0,10*ROW('Water Data'!G64))),'Data Summary'!CC70="Yes"),OFFSET('Water Data'!$G$6,0,10*ROW('Water Data'!G64)),NA())</f>
        <v>#N/A</v>
      </c>
      <c r="O70" s="490" t="e">
        <f ca="1">+IF(AND(ISNUMBER(OFFSET('Water Data'!$G$9,0,10*ROW('Water Data'!G64))),'Data Summary'!CD70="Yes"),OFFSET('Water Data'!$G$9,0,10*ROW('Water Data'!G64)),NA())</f>
        <v>#N/A</v>
      </c>
      <c r="P70" s="490" t="e">
        <f ca="1">+IF(AND(ISNUMBER(OFFSET('Water Data'!$H$4,0,10*ROW('Water Data'!H64))),'Data Summary'!CE70="Yes"),100-OFFSET('Water Data'!$H$4,0,10*ROW('Water Data'!H64)),NA())</f>
        <v>#N/A</v>
      </c>
      <c r="Q70" s="490" t="e">
        <f ca="1">+IF(AND(ISNUMBER(OFFSET('Water Data'!$H$6,0,10*ROW('Water Data'!H64))),'Data Summary'!CF70="Yes"),OFFSET('Water Data'!$H$6,0,10*ROW('Water Data'!H64)),NA())</f>
        <v>#N/A</v>
      </c>
      <c r="R70" s="490" t="e">
        <f ca="1">+IF(AND(ISNUMBER(OFFSET('Water Data'!$H$9,0,10*ROW('Water Data'!H64))),'Data Summary'!CG70="Yes"),OFFSET('Water Data'!$H$9,0,10*ROW('Water Data'!H64)),NA())</f>
        <v>#N/A</v>
      </c>
      <c r="S70" s="490" t="e">
        <f ca="1">+IF(AND(ISNUMBER(OFFSET('Water Data'!$I$4,0,10*ROW('Water Data'!I64))),'Data Summary'!CH70="Yes"),100-OFFSET('Water Data'!$I$4,0,10*ROW('Water Data'!I64)),NA())</f>
        <v>#N/A</v>
      </c>
      <c r="T70" s="490" t="e">
        <f ca="1">+IF(AND(ISNUMBER(OFFSET('Water Data'!$I$6,0,10*ROW('Water Data'!I64))),'Data Summary'!CI70="Yes"),OFFSET('Water Data'!$I$6,0,10*ROW('Water Data'!I64)),NA())</f>
        <v>#N/A</v>
      </c>
      <c r="U70" s="490" t="e">
        <f ca="1">+IF(AND(ISNUMBER(OFFSET('Water Data'!$I$9,0,10*ROW('Water Data'!I64))),'Data Summary'!CJ70="Yes"),OFFSET('Water Data'!$I$9,0,10*ROW('Water Data'!I64)),NA())</f>
        <v>#N/A</v>
      </c>
      <c r="V70" s="491" t="e">
        <f ca="1">+IF(AND(ISNUMBER(OFFSET('Sanitation Data'!$D$4,0,10*ROW('Sanitation Data'!D64))),'Data Summary'!CK70="Yes"),100-OFFSET('Sanitation Data'!$D$4,0,10*ROW('Sanitation Data'!D64)),NA())</f>
        <v>#N/A</v>
      </c>
      <c r="W70" s="491" t="e">
        <f ca="1">+IF(AND(ISNUMBER(OFFSET('Sanitation Data'!$D$6,0,10*ROW('Sanitation Data'!D64))),'Data Summary'!CL70="Yes"),OFFSET('Sanitation Data'!$D$6,0,10*ROW('Sanitation Data'!D64)),NA())</f>
        <v>#N/A</v>
      </c>
      <c r="X70" s="491" t="e">
        <f ca="1">+IF(AND(ISNUMBER(OFFSET('Sanitation Data'!$D$10,0,10*ROW('Sanitation Data'!D64))),'Data Summary'!CM70="Yes"),OFFSET('Sanitation Data'!$D$10,0,10*ROW('Sanitation Data'!D64)),NA())</f>
        <v>#N/A</v>
      </c>
      <c r="Y70" s="491" t="e">
        <f ca="1">+IF(AND(ISNUMBER(OFFSET('Sanitation Data'!$D$11,0,10*ROW('Sanitation Data'!D64))),'Data Summary'!CN70="Yes"),OFFSET('Sanitation Data'!$D$11,0,10*ROW('Sanitation Data'!D64)),NA())</f>
        <v>#N/A</v>
      </c>
      <c r="Z70" s="491" t="e">
        <f ca="1">+IF(AND(ISNUMBER(OFFSET('Sanitation Data'!$D$12,0,10*ROW('Sanitation Data'!D64))),'Data Summary'!CO70="Yes"),OFFSET('Sanitation Data'!$D$12,0,10*ROW('Sanitation Data'!D64)),NA())</f>
        <v>#N/A</v>
      </c>
      <c r="AA70" s="491" t="e">
        <f ca="1">+IF(AND(ISNUMBER(OFFSET('Sanitation Data'!$E$4,0,10*ROW('Sanitation Data'!E64))),'Data Summary'!CP70="Yes"),100-OFFSET('Sanitation Data'!$E$4,0,10*ROW('Sanitation Data'!E64)),NA())</f>
        <v>#N/A</v>
      </c>
      <c r="AB70" s="491" t="e">
        <f ca="1">+IF(AND(ISNUMBER(OFFSET('Sanitation Data'!$E$6,0,10*ROW('Sanitation Data'!E64))),'Data Summary'!CQ70="Yes"),OFFSET('Sanitation Data'!$E$6,0,10*ROW('Sanitation Data'!E64)),NA())</f>
        <v>#N/A</v>
      </c>
      <c r="AC70" s="491" t="e">
        <f ca="1">+IF(AND(ISNUMBER(OFFSET('Sanitation Data'!$E$10,0,10*ROW('Sanitation Data'!E64))),'Data Summary'!CR70="Yes"),OFFSET('Sanitation Data'!$E$10,0,10*ROW('Sanitation Data'!E64)),NA())</f>
        <v>#N/A</v>
      </c>
      <c r="AD70" s="491" t="e">
        <f ca="1">+IF(AND(ISNUMBER(OFFSET('Sanitation Data'!$E$11,0,10*ROW('Sanitation Data'!E64))),'Data Summary'!CS70="Yes"),OFFSET('Sanitation Data'!$E$11,0,10*ROW('Sanitation Data'!E64)),NA())</f>
        <v>#N/A</v>
      </c>
      <c r="AE70" s="491" t="e">
        <f ca="1">+IF(AND(ISNUMBER(OFFSET('Sanitation Data'!$E$12,0,10*ROW('Sanitation Data'!E64))),'Data Summary'!CT70="Yes"),OFFSET('Sanitation Data'!$E$12,0,10*ROW('Sanitation Data'!E64)),NA())</f>
        <v>#N/A</v>
      </c>
      <c r="AF70" s="491" t="e">
        <f ca="1">+IF(AND(ISNUMBER(OFFSET('Sanitation Data'!$F$4,0,10*ROW('Sanitation Data'!F64))),'Data Summary'!CU70="Yes"),100-OFFSET('Sanitation Data'!$F$4,0,10*ROW('Sanitation Data'!F64)),NA())</f>
        <v>#N/A</v>
      </c>
      <c r="AG70" s="491" t="e">
        <f ca="1">+IF(AND(ISNUMBER(OFFSET('Sanitation Data'!$F$6,0,10*ROW('Sanitation Data'!F64))),'Data Summary'!CV70="Yes"),OFFSET('Sanitation Data'!$F$6,0,10*ROW('Sanitation Data'!F64)),NA())</f>
        <v>#N/A</v>
      </c>
      <c r="AH70" s="491" t="e">
        <f ca="1">+IF(AND(ISNUMBER(OFFSET('Sanitation Data'!$F$10,0,10*ROW('Sanitation Data'!F64))),'Data Summary'!CW70="Yes"),OFFSET('Sanitation Data'!$F$10,0,10*ROW('Sanitation Data'!F64)),NA())</f>
        <v>#N/A</v>
      </c>
      <c r="AI70" s="491" t="e">
        <f ca="1">+IF(AND(ISNUMBER(OFFSET('Sanitation Data'!$F$11,0,10*ROW('Sanitation Data'!F64))),'Data Summary'!CX70="Yes"),OFFSET('Sanitation Data'!$F$11,0,10*ROW('Sanitation Data'!F64)),NA())</f>
        <v>#N/A</v>
      </c>
      <c r="AJ70" s="491" t="e">
        <f ca="1">+IF(AND(ISNUMBER(OFFSET('Sanitation Data'!$F$12,0,10*ROW('Sanitation Data'!F64))),'Data Summary'!CY70="Yes"),OFFSET('Sanitation Data'!$F$12,0,10*ROW('Sanitation Data'!F64)),NA())</f>
        <v>#N/A</v>
      </c>
      <c r="AK70" s="491" t="e">
        <f ca="1">+IF(AND(ISNUMBER(OFFSET('Sanitation Data'!$G$4,0,10*ROW('Sanitation Data'!G64))),'Data Summary'!CZ70="Yes"),100-OFFSET('Sanitation Data'!$G$4,0,10*ROW('Sanitation Data'!G64)),NA())</f>
        <v>#N/A</v>
      </c>
      <c r="AL70" s="491" t="e">
        <f ca="1">+IF(AND(ISNUMBER(OFFSET('Sanitation Data'!$G$6,0,10*ROW('Sanitation Data'!G64))),'Data Summary'!DA70="Yes"),OFFSET('Sanitation Data'!$G$6,0,10*ROW('Sanitation Data'!G64)),NA())</f>
        <v>#N/A</v>
      </c>
      <c r="AM70" s="491" t="e">
        <f ca="1">+IF(AND(ISNUMBER(OFFSET('Sanitation Data'!$G$10,0,10*ROW('Sanitation Data'!G64))),'Data Summary'!DB70="Yes"),OFFSET('Sanitation Data'!$G$10,0,10*ROW('Sanitation Data'!G64)),NA())</f>
        <v>#N/A</v>
      </c>
      <c r="AN70" s="491" t="e">
        <f ca="1">+IF(AND(ISNUMBER(OFFSET('Sanitation Data'!$G$11,0,10*ROW('Sanitation Data'!G64))),'Data Summary'!DC70="Yes"),OFFSET('Sanitation Data'!$G$11,0,10*ROW('Sanitation Data'!G64)),NA())</f>
        <v>#N/A</v>
      </c>
      <c r="AO70" s="491" t="e">
        <f ca="1">+IF(AND(ISNUMBER(OFFSET('Sanitation Data'!$G$12,0,10*ROW('Sanitation Data'!G64))),'Data Summary'!DD70="Yes"),OFFSET('Sanitation Data'!$G$12,0,10*ROW('Sanitation Data'!G64)),NA())</f>
        <v>#N/A</v>
      </c>
      <c r="AP70" s="491" t="e">
        <f ca="1">+IF(AND(ISNUMBER(OFFSET('Sanitation Data'!$H$4,0,10*ROW('Sanitation Data'!H64))),'Data Summary'!DE70="Yes"),100-OFFSET('Sanitation Data'!$H$4,0,10*ROW('Sanitation Data'!H64)),NA())</f>
        <v>#N/A</v>
      </c>
      <c r="AQ70" s="491" t="e">
        <f ca="1">+IF(AND(ISNUMBER(OFFSET('Sanitation Data'!$H$6,0,10*ROW('Sanitation Data'!H64))),'Data Summary'!DF70="Yes"),OFFSET('Sanitation Data'!$H$6,0,10*ROW('Sanitation Data'!H64)),NA())</f>
        <v>#N/A</v>
      </c>
      <c r="AR70" s="491" t="e">
        <f ca="1">+IF(AND(ISNUMBER(OFFSET('Sanitation Data'!$H$10,0,10*ROW('Sanitation Data'!H64))),'Data Summary'!DG70="Yes"),OFFSET('Sanitation Data'!$H$10,0,10*ROW('Sanitation Data'!H64)),NA())</f>
        <v>#N/A</v>
      </c>
      <c r="AS70" s="491" t="e">
        <f ca="1">+IF(AND(ISNUMBER(OFFSET('Sanitation Data'!$H$11,0,10*ROW('Sanitation Data'!H64))),'Data Summary'!DH70="Yes"),OFFSET('Sanitation Data'!$H$11,0,10*ROW('Sanitation Data'!H64)),NA())</f>
        <v>#N/A</v>
      </c>
      <c r="AT70" s="491" t="e">
        <f ca="1">+IF(AND(ISNUMBER(OFFSET('Sanitation Data'!$H$12,0,10*ROW('Sanitation Data'!H64))),'Data Summary'!DI70="Yes"),OFFSET('Sanitation Data'!$H$12,0,10*ROW('Sanitation Data'!H64)),NA())</f>
        <v>#N/A</v>
      </c>
      <c r="AU70" s="491" t="e">
        <f ca="1">+IF(AND(ISNUMBER(OFFSET('Sanitation Data'!$I$4,0,10*ROW('Sanitation Data'!I64))),'Data Summary'!DJ70="Yes"),100-OFFSET('Sanitation Data'!$I$4,0,10*ROW('Sanitation Data'!I64)),NA())</f>
        <v>#N/A</v>
      </c>
      <c r="AV70" s="491" t="e">
        <f ca="1">+IF(AND(ISNUMBER(OFFSET('Sanitation Data'!$I$6,0,10*ROW('Sanitation Data'!I64))),'Data Summary'!DK70="Yes"),OFFSET('Sanitation Data'!$I$6,0,10*ROW('Sanitation Data'!I64)),NA())</f>
        <v>#N/A</v>
      </c>
      <c r="AW70" s="491" t="e">
        <f ca="1">+IF(AND(ISNUMBER(OFFSET('Sanitation Data'!$I$10,0,10*ROW('Sanitation Data'!I64))),'Data Summary'!DL70="Yes"),OFFSET('Sanitation Data'!$I$10,0,10*ROW('Sanitation Data'!I64)),NA())</f>
        <v>#N/A</v>
      </c>
      <c r="AX70" s="491" t="e">
        <f ca="1">+IF(AND(ISNUMBER(OFFSET('Sanitation Data'!$I$11,0,10*ROW('Sanitation Data'!I64))),'Data Summary'!DM70="Yes"),OFFSET('Sanitation Data'!$I$11,0,10*ROW('Sanitation Data'!I64)),NA())</f>
        <v>#N/A</v>
      </c>
      <c r="AY70" s="491" t="e">
        <f ca="1">+IF(AND(ISNUMBER(OFFSET('Sanitation Data'!$I$12,0,10*ROW('Sanitation Data'!I64))),'Data Summary'!DN70="Yes"),OFFSET('Sanitation Data'!$I$12,0,10*ROW('Sanitation Data'!I64)),NA())</f>
        <v>#N/A</v>
      </c>
      <c r="AZ70" s="492" t="e">
        <f ca="1">+IF(AND(ISNUMBER(OFFSET('Hygiene Data'!$D$5,0,10*ROW('Hygiene Data'!D64))),'Data Summary'!DO70="Yes"),OFFSET('Hygiene Data'!$D$5,0,10*ROW('Hygiene Data'!D64)),NA())</f>
        <v>#N/A</v>
      </c>
      <c r="BA70" s="492" t="e">
        <f ca="1">+IF(AND(ISNUMBER(OFFSET('Hygiene Data'!$D$7,0,10*ROW('Hygiene Data'!D64))),'Data Summary'!DP70="Yes"),OFFSET('Hygiene Data'!$D$7,0,10*ROW('Hygiene Data'!D64)),NA())</f>
        <v>#N/A</v>
      </c>
      <c r="BB70" s="492" t="e">
        <f ca="1">+IF(AND(ISNUMBER(OFFSET('Hygiene Data'!$D$9,0,10*ROW('Hygiene Data'!D64))),'Data Summary'!DQ70="Yes"),OFFSET('Hygiene Data'!$D$9,0,10*ROW('Hygiene Data'!D64)),NA())</f>
        <v>#N/A</v>
      </c>
      <c r="BC70" s="492" t="e">
        <f ca="1">+IF(AND(ISNUMBER(OFFSET('Hygiene Data'!$E$5,0,10*ROW('Hygiene Data'!E64))),'Data Summary'!DR70="Yes"),OFFSET('Hygiene Data'!$E$5,0,10*ROW('Hygiene Data'!E64)),NA())</f>
        <v>#N/A</v>
      </c>
      <c r="BD70" s="492" t="e">
        <f ca="1">+IF(AND(ISNUMBER(OFFSET('Hygiene Data'!$E$7,0,10*ROW('Hygiene Data'!E64))),'Data Summary'!DS70="Yes"),OFFSET('Hygiene Data'!$E$7,0,10*ROW('Hygiene Data'!E64)),NA())</f>
        <v>#N/A</v>
      </c>
      <c r="BE70" s="492" t="e">
        <f ca="1">+IF(AND(ISNUMBER(OFFSET('Hygiene Data'!$E$9,0,10*ROW('Hygiene Data'!E64))),'Data Summary'!DT70="Yes"),OFFSET('Hygiene Data'!$E$9,0,10*ROW('Hygiene Data'!E64)),NA())</f>
        <v>#N/A</v>
      </c>
      <c r="BF70" s="492" t="e">
        <f ca="1">+IF(AND(ISNUMBER(OFFSET('Hygiene Data'!$F$5,0,10*ROW('Hygiene Data'!F64))),'Data Summary'!DU70="Yes"),OFFSET('Hygiene Data'!$F$5,0,10*ROW('Hygiene Data'!F64)),NA())</f>
        <v>#N/A</v>
      </c>
      <c r="BG70" s="492" t="e">
        <f ca="1">+IF(AND(ISNUMBER(OFFSET('Hygiene Data'!$F$7,0,10*ROW('Hygiene Data'!F64))),'Data Summary'!DV70="Yes"),OFFSET('Hygiene Data'!$F$7,0,10*ROW('Hygiene Data'!F64)),NA())</f>
        <v>#N/A</v>
      </c>
      <c r="BH70" s="492" t="e">
        <f ca="1">+IF(AND(ISNUMBER(OFFSET('Hygiene Data'!$F$9,0,10*ROW('Hygiene Data'!F64))),'Data Summary'!DW70="Yes"),OFFSET('Hygiene Data'!$F$9,0,10*ROW('Hygiene Data'!F64)),NA())</f>
        <v>#N/A</v>
      </c>
      <c r="BI70" s="492" t="e">
        <f ca="1">+IF(AND(ISNUMBER(OFFSET('Hygiene Data'!$G$5,0,10*ROW('Hygiene Data'!G64))),'Data Summary'!DX70="Yes"),OFFSET('Hygiene Data'!$G$5,0,10*ROW('Hygiene Data'!G64)),NA())</f>
        <v>#N/A</v>
      </c>
      <c r="BJ70" s="492" t="e">
        <f ca="1">+IF(AND(ISNUMBER(OFFSET('Hygiene Data'!$G$7,0,10*ROW('Hygiene Data'!G64))),'Data Summary'!DY70="Yes"),OFFSET('Hygiene Data'!$G$7,0,10*ROW('Hygiene Data'!G64)),NA())</f>
        <v>#N/A</v>
      </c>
      <c r="BK70" s="492" t="e">
        <f ca="1">+IF(AND(ISNUMBER(OFFSET('Hygiene Data'!$G$9,0,10*ROW('Hygiene Data'!G64))),'Data Summary'!DZ70="Yes"),OFFSET('Hygiene Data'!$G$9,0,10*ROW('Hygiene Data'!G64)),NA())</f>
        <v>#N/A</v>
      </c>
      <c r="BL70" s="492" t="e">
        <f ca="1">+IF(AND(ISNUMBER(OFFSET('Hygiene Data'!$H$5,0,10*ROW('Hygiene Data'!H64))),'Data Summary'!EA70="Yes"),OFFSET('Hygiene Data'!$H$5,0,10*ROW('Hygiene Data'!H64)),NA())</f>
        <v>#N/A</v>
      </c>
      <c r="BM70" s="492" t="e">
        <f ca="1">+IF(AND(ISNUMBER(OFFSET('Hygiene Data'!$H$7,0,10*ROW('Hygiene Data'!H64))),'Data Summary'!EB70="Yes"),OFFSET('Hygiene Data'!$H$7,0,10*ROW('Hygiene Data'!H64)),NA())</f>
        <v>#N/A</v>
      </c>
      <c r="BN70" s="492" t="e">
        <f ca="1">+IF(AND(ISNUMBER(OFFSET('Hygiene Data'!$H$9,0,10*ROW('Hygiene Data'!H64))),'Data Summary'!EC70="Yes"),OFFSET('Hygiene Data'!$H$9,0,10*ROW('Hygiene Data'!H64)),NA())</f>
        <v>#N/A</v>
      </c>
      <c r="BO70" s="492" t="e">
        <f ca="1">+IF(AND(ISNUMBER(OFFSET('Hygiene Data'!$I$5,0,10*ROW('Hygiene Data'!I64))),'Data Summary'!ED70="Yes"),OFFSET('Hygiene Data'!$I$5,0,10*ROW('Hygiene Data'!I64)),NA())</f>
        <v>#N/A</v>
      </c>
      <c r="BP70" s="492" t="e">
        <f ca="1">+IF(AND(ISNUMBER(OFFSET('Hygiene Data'!$I$7,0,10*ROW('Hygiene Data'!I64))),'Data Summary'!EE70="Yes"),OFFSET('Hygiene Data'!$I$7,0,10*ROW('Hygiene Data'!I64)),NA())</f>
        <v>#N/A</v>
      </c>
      <c r="BQ70" s="492" t="e">
        <f ca="1">+IF(AND(ISNUMBER(OFFSET('Hygiene Data'!$I$9,0,10*ROW('Hygiene Data'!I64))),'Data Summary'!EF70="Yes"),OFFSET('Hygiene Data'!$I$9,0,10*ROW('Hygiene Data'!I64)),NA())</f>
        <v>#N/A</v>
      </c>
    </row>
    <row r="71" spans="1:69" x14ac:dyDescent="0.25">
      <c r="A71" s="488" t="e">
        <f ca="1">+RIGHT('Data Summary'!A71,LEN('Data Summary'!A71)-9)</f>
        <v>#VALUE!</v>
      </c>
      <c r="B71" s="462" t="str">
        <f ca="1">+IF(ISTEXT('Data Summary'!B71),'Data Summary'!B71,"")</f>
        <v/>
      </c>
      <c r="C71" s="489" t="e">
        <f ca="1">+VALUE('Data Summary'!C71)</f>
        <v>#VALUE!</v>
      </c>
      <c r="D71" s="490" t="e">
        <f ca="1">+IF(AND(ISNUMBER(OFFSET('Water Data'!$D$4,0,10*ROW('Water Data'!D65))),'Data Summary'!BS71="Yes"),100-OFFSET('Water Data'!$D$4,0,10*ROW('Water Data'!D65)),NA())</f>
        <v>#N/A</v>
      </c>
      <c r="E71" s="490" t="e">
        <f ca="1">+IF(AND(ISNUMBER(OFFSET('Water Data'!$D$6,0,10*ROW('Water Data'!D65))),'Data Summary'!BT71="Yes"),OFFSET('Water Data'!$D$6,0,10*ROW('Water Data'!D65)),NA())</f>
        <v>#N/A</v>
      </c>
      <c r="F71" s="490" t="e">
        <f ca="1">+IF(AND(ISNUMBER(OFFSET('Water Data'!$D$9,0,10*ROW('Water Data'!D65))),'Data Summary'!BU71="Yes"),OFFSET('Water Data'!$D$9,0,10*ROW('Water Data'!D65)),NA())</f>
        <v>#N/A</v>
      </c>
      <c r="G71" s="490" t="e">
        <f ca="1">+IF(AND(ISNUMBER(OFFSET('Water Data'!$E$4,0,10*ROW('Water Data'!E65))),'Data Summary'!BV71="Yes"),100-OFFSET('Water Data'!$E$4,0,10*ROW('Water Data'!E65)),NA())</f>
        <v>#N/A</v>
      </c>
      <c r="H71" s="490" t="e">
        <f ca="1">+IF(AND(ISNUMBER(OFFSET('Water Data'!$E$6,0,10*ROW('Water Data'!E65))),'Data Summary'!BW71="Yes"),OFFSET('Water Data'!$E$6,0,10*ROW('Water Data'!E65)),NA())</f>
        <v>#N/A</v>
      </c>
      <c r="I71" s="490" t="e">
        <f ca="1">+IF(AND(ISNUMBER(OFFSET('Water Data'!$E$9,0,10*ROW('Water Data'!E65))),'Data Summary'!BX71="Yes"),OFFSET('Water Data'!$E$9,0,10*ROW('Water Data'!E65)),NA())</f>
        <v>#N/A</v>
      </c>
      <c r="J71" s="490" t="e">
        <f ca="1">+IF(AND(ISNUMBER(OFFSET('Water Data'!$F$4,0,10*ROW('Water Data'!F65))),'Data Summary'!BY71="Yes"),100-OFFSET('Water Data'!$F$4,0,10*ROW('Water Data'!F65)),NA())</f>
        <v>#N/A</v>
      </c>
      <c r="K71" s="490" t="e">
        <f ca="1">+IF(AND(ISNUMBER(OFFSET('Water Data'!$F$6,0,10*ROW('Water Data'!F65))),'Data Summary'!BZ71="Yes"),OFFSET('Water Data'!$F$6,0,10*ROW('Water Data'!F65)),NA())</f>
        <v>#N/A</v>
      </c>
      <c r="L71" s="490" t="e">
        <f ca="1">+IF(AND(ISNUMBER(OFFSET('Water Data'!$F$9,0,10*ROW('Water Data'!F65))),'Data Summary'!CA71="Yes"),OFFSET('Water Data'!$F$9,0,10*ROW('Water Data'!F65)),NA())</f>
        <v>#N/A</v>
      </c>
      <c r="M71" s="490" t="e">
        <f ca="1">+IF(AND(ISNUMBER(OFFSET('Water Data'!$G$4,0,10*ROW('Water Data'!G65))),'Data Summary'!CB71="Yes"),100-OFFSET('Water Data'!$G$4,0,10*ROW('Water Data'!G65)),NA())</f>
        <v>#N/A</v>
      </c>
      <c r="N71" s="490" t="e">
        <f ca="1">+IF(AND(ISNUMBER(OFFSET('Water Data'!$G$6,0,10*ROW('Water Data'!G65))),'Data Summary'!CC71="Yes"),OFFSET('Water Data'!$G$6,0,10*ROW('Water Data'!G65)),NA())</f>
        <v>#N/A</v>
      </c>
      <c r="O71" s="490" t="e">
        <f ca="1">+IF(AND(ISNUMBER(OFFSET('Water Data'!$G$9,0,10*ROW('Water Data'!G65))),'Data Summary'!CD71="Yes"),OFFSET('Water Data'!$G$9,0,10*ROW('Water Data'!G65)),NA())</f>
        <v>#N/A</v>
      </c>
      <c r="P71" s="490" t="e">
        <f ca="1">+IF(AND(ISNUMBER(OFFSET('Water Data'!$H$4,0,10*ROW('Water Data'!H65))),'Data Summary'!CE71="Yes"),100-OFFSET('Water Data'!$H$4,0,10*ROW('Water Data'!H65)),NA())</f>
        <v>#N/A</v>
      </c>
      <c r="Q71" s="490" t="e">
        <f ca="1">+IF(AND(ISNUMBER(OFFSET('Water Data'!$H$6,0,10*ROW('Water Data'!H65))),'Data Summary'!CF71="Yes"),OFFSET('Water Data'!$H$6,0,10*ROW('Water Data'!H65)),NA())</f>
        <v>#N/A</v>
      </c>
      <c r="R71" s="490" t="e">
        <f ca="1">+IF(AND(ISNUMBER(OFFSET('Water Data'!$H$9,0,10*ROW('Water Data'!H65))),'Data Summary'!CG71="Yes"),OFFSET('Water Data'!$H$9,0,10*ROW('Water Data'!H65)),NA())</f>
        <v>#N/A</v>
      </c>
      <c r="S71" s="490" t="e">
        <f ca="1">+IF(AND(ISNUMBER(OFFSET('Water Data'!$I$4,0,10*ROW('Water Data'!I65))),'Data Summary'!CH71="Yes"),100-OFFSET('Water Data'!$I$4,0,10*ROW('Water Data'!I65)),NA())</f>
        <v>#N/A</v>
      </c>
      <c r="T71" s="490" t="e">
        <f ca="1">+IF(AND(ISNUMBER(OFFSET('Water Data'!$I$6,0,10*ROW('Water Data'!I65))),'Data Summary'!CI71="Yes"),OFFSET('Water Data'!$I$6,0,10*ROW('Water Data'!I65)),NA())</f>
        <v>#N/A</v>
      </c>
      <c r="U71" s="490" t="e">
        <f ca="1">+IF(AND(ISNUMBER(OFFSET('Water Data'!$I$9,0,10*ROW('Water Data'!I65))),'Data Summary'!CJ71="Yes"),OFFSET('Water Data'!$I$9,0,10*ROW('Water Data'!I65)),NA())</f>
        <v>#N/A</v>
      </c>
      <c r="V71" s="491" t="e">
        <f ca="1">+IF(AND(ISNUMBER(OFFSET('Sanitation Data'!$D$4,0,10*ROW('Sanitation Data'!D65))),'Data Summary'!CK71="Yes"),100-OFFSET('Sanitation Data'!$D$4,0,10*ROW('Sanitation Data'!D65)),NA())</f>
        <v>#N/A</v>
      </c>
      <c r="W71" s="491" t="e">
        <f ca="1">+IF(AND(ISNUMBER(OFFSET('Sanitation Data'!$D$6,0,10*ROW('Sanitation Data'!D65))),'Data Summary'!CL71="Yes"),OFFSET('Sanitation Data'!$D$6,0,10*ROW('Sanitation Data'!D65)),NA())</f>
        <v>#N/A</v>
      </c>
      <c r="X71" s="491" t="e">
        <f ca="1">+IF(AND(ISNUMBER(OFFSET('Sanitation Data'!$D$10,0,10*ROW('Sanitation Data'!D65))),'Data Summary'!CM71="Yes"),OFFSET('Sanitation Data'!$D$10,0,10*ROW('Sanitation Data'!D65)),NA())</f>
        <v>#N/A</v>
      </c>
      <c r="Y71" s="491" t="e">
        <f ca="1">+IF(AND(ISNUMBER(OFFSET('Sanitation Data'!$D$11,0,10*ROW('Sanitation Data'!D65))),'Data Summary'!CN71="Yes"),OFFSET('Sanitation Data'!$D$11,0,10*ROW('Sanitation Data'!D65)),NA())</f>
        <v>#N/A</v>
      </c>
      <c r="Z71" s="491" t="e">
        <f ca="1">+IF(AND(ISNUMBER(OFFSET('Sanitation Data'!$D$12,0,10*ROW('Sanitation Data'!D65))),'Data Summary'!CO71="Yes"),OFFSET('Sanitation Data'!$D$12,0,10*ROW('Sanitation Data'!D65)),NA())</f>
        <v>#N/A</v>
      </c>
      <c r="AA71" s="491" t="e">
        <f ca="1">+IF(AND(ISNUMBER(OFFSET('Sanitation Data'!$E$4,0,10*ROW('Sanitation Data'!E65))),'Data Summary'!CP71="Yes"),100-OFFSET('Sanitation Data'!$E$4,0,10*ROW('Sanitation Data'!E65)),NA())</f>
        <v>#N/A</v>
      </c>
      <c r="AB71" s="491" t="e">
        <f ca="1">+IF(AND(ISNUMBER(OFFSET('Sanitation Data'!$E$6,0,10*ROW('Sanitation Data'!E65))),'Data Summary'!CQ71="Yes"),OFFSET('Sanitation Data'!$E$6,0,10*ROW('Sanitation Data'!E65)),NA())</f>
        <v>#N/A</v>
      </c>
      <c r="AC71" s="491" t="e">
        <f ca="1">+IF(AND(ISNUMBER(OFFSET('Sanitation Data'!$E$10,0,10*ROW('Sanitation Data'!E65))),'Data Summary'!CR71="Yes"),OFFSET('Sanitation Data'!$E$10,0,10*ROW('Sanitation Data'!E65)),NA())</f>
        <v>#N/A</v>
      </c>
      <c r="AD71" s="491" t="e">
        <f ca="1">+IF(AND(ISNUMBER(OFFSET('Sanitation Data'!$E$11,0,10*ROW('Sanitation Data'!E65))),'Data Summary'!CS71="Yes"),OFFSET('Sanitation Data'!$E$11,0,10*ROW('Sanitation Data'!E65)),NA())</f>
        <v>#N/A</v>
      </c>
      <c r="AE71" s="491" t="e">
        <f ca="1">+IF(AND(ISNUMBER(OFFSET('Sanitation Data'!$E$12,0,10*ROW('Sanitation Data'!E65))),'Data Summary'!CT71="Yes"),OFFSET('Sanitation Data'!$E$12,0,10*ROW('Sanitation Data'!E65)),NA())</f>
        <v>#N/A</v>
      </c>
      <c r="AF71" s="491" t="e">
        <f ca="1">+IF(AND(ISNUMBER(OFFSET('Sanitation Data'!$F$4,0,10*ROW('Sanitation Data'!F65))),'Data Summary'!CU71="Yes"),100-OFFSET('Sanitation Data'!$F$4,0,10*ROW('Sanitation Data'!F65)),NA())</f>
        <v>#N/A</v>
      </c>
      <c r="AG71" s="491" t="e">
        <f ca="1">+IF(AND(ISNUMBER(OFFSET('Sanitation Data'!$F$6,0,10*ROW('Sanitation Data'!F65))),'Data Summary'!CV71="Yes"),OFFSET('Sanitation Data'!$F$6,0,10*ROW('Sanitation Data'!F65)),NA())</f>
        <v>#N/A</v>
      </c>
      <c r="AH71" s="491" t="e">
        <f ca="1">+IF(AND(ISNUMBER(OFFSET('Sanitation Data'!$F$10,0,10*ROW('Sanitation Data'!F65))),'Data Summary'!CW71="Yes"),OFFSET('Sanitation Data'!$F$10,0,10*ROW('Sanitation Data'!F65)),NA())</f>
        <v>#N/A</v>
      </c>
      <c r="AI71" s="491" t="e">
        <f ca="1">+IF(AND(ISNUMBER(OFFSET('Sanitation Data'!$F$11,0,10*ROW('Sanitation Data'!F65))),'Data Summary'!CX71="Yes"),OFFSET('Sanitation Data'!$F$11,0,10*ROW('Sanitation Data'!F65)),NA())</f>
        <v>#N/A</v>
      </c>
      <c r="AJ71" s="491" t="e">
        <f ca="1">+IF(AND(ISNUMBER(OFFSET('Sanitation Data'!$F$12,0,10*ROW('Sanitation Data'!F65))),'Data Summary'!CY71="Yes"),OFFSET('Sanitation Data'!$F$12,0,10*ROW('Sanitation Data'!F65)),NA())</f>
        <v>#N/A</v>
      </c>
      <c r="AK71" s="491" t="e">
        <f ca="1">+IF(AND(ISNUMBER(OFFSET('Sanitation Data'!$G$4,0,10*ROW('Sanitation Data'!G65))),'Data Summary'!CZ71="Yes"),100-OFFSET('Sanitation Data'!$G$4,0,10*ROW('Sanitation Data'!G65)),NA())</f>
        <v>#N/A</v>
      </c>
      <c r="AL71" s="491" t="e">
        <f ca="1">+IF(AND(ISNUMBER(OFFSET('Sanitation Data'!$G$6,0,10*ROW('Sanitation Data'!G65))),'Data Summary'!DA71="Yes"),OFFSET('Sanitation Data'!$G$6,0,10*ROW('Sanitation Data'!G65)),NA())</f>
        <v>#N/A</v>
      </c>
      <c r="AM71" s="491" t="e">
        <f ca="1">+IF(AND(ISNUMBER(OFFSET('Sanitation Data'!$G$10,0,10*ROW('Sanitation Data'!G65))),'Data Summary'!DB71="Yes"),OFFSET('Sanitation Data'!$G$10,0,10*ROW('Sanitation Data'!G65)),NA())</f>
        <v>#N/A</v>
      </c>
      <c r="AN71" s="491" t="e">
        <f ca="1">+IF(AND(ISNUMBER(OFFSET('Sanitation Data'!$G$11,0,10*ROW('Sanitation Data'!G65))),'Data Summary'!DC71="Yes"),OFFSET('Sanitation Data'!$G$11,0,10*ROW('Sanitation Data'!G65)),NA())</f>
        <v>#N/A</v>
      </c>
      <c r="AO71" s="491" t="e">
        <f ca="1">+IF(AND(ISNUMBER(OFFSET('Sanitation Data'!$G$12,0,10*ROW('Sanitation Data'!G65))),'Data Summary'!DD71="Yes"),OFFSET('Sanitation Data'!$G$12,0,10*ROW('Sanitation Data'!G65)),NA())</f>
        <v>#N/A</v>
      </c>
      <c r="AP71" s="491" t="e">
        <f ca="1">+IF(AND(ISNUMBER(OFFSET('Sanitation Data'!$H$4,0,10*ROW('Sanitation Data'!H65))),'Data Summary'!DE71="Yes"),100-OFFSET('Sanitation Data'!$H$4,0,10*ROW('Sanitation Data'!H65)),NA())</f>
        <v>#N/A</v>
      </c>
      <c r="AQ71" s="491" t="e">
        <f ca="1">+IF(AND(ISNUMBER(OFFSET('Sanitation Data'!$H$6,0,10*ROW('Sanitation Data'!H65))),'Data Summary'!DF71="Yes"),OFFSET('Sanitation Data'!$H$6,0,10*ROW('Sanitation Data'!H65)),NA())</f>
        <v>#N/A</v>
      </c>
      <c r="AR71" s="491" t="e">
        <f ca="1">+IF(AND(ISNUMBER(OFFSET('Sanitation Data'!$H$10,0,10*ROW('Sanitation Data'!H65))),'Data Summary'!DG71="Yes"),OFFSET('Sanitation Data'!$H$10,0,10*ROW('Sanitation Data'!H65)),NA())</f>
        <v>#N/A</v>
      </c>
      <c r="AS71" s="491" t="e">
        <f ca="1">+IF(AND(ISNUMBER(OFFSET('Sanitation Data'!$H$11,0,10*ROW('Sanitation Data'!H65))),'Data Summary'!DH71="Yes"),OFFSET('Sanitation Data'!$H$11,0,10*ROW('Sanitation Data'!H65)),NA())</f>
        <v>#N/A</v>
      </c>
      <c r="AT71" s="491" t="e">
        <f ca="1">+IF(AND(ISNUMBER(OFFSET('Sanitation Data'!$H$12,0,10*ROW('Sanitation Data'!H65))),'Data Summary'!DI71="Yes"),OFFSET('Sanitation Data'!$H$12,0,10*ROW('Sanitation Data'!H65)),NA())</f>
        <v>#N/A</v>
      </c>
      <c r="AU71" s="491" t="e">
        <f ca="1">+IF(AND(ISNUMBER(OFFSET('Sanitation Data'!$I$4,0,10*ROW('Sanitation Data'!I65))),'Data Summary'!DJ71="Yes"),100-OFFSET('Sanitation Data'!$I$4,0,10*ROW('Sanitation Data'!I65)),NA())</f>
        <v>#N/A</v>
      </c>
      <c r="AV71" s="491" t="e">
        <f ca="1">+IF(AND(ISNUMBER(OFFSET('Sanitation Data'!$I$6,0,10*ROW('Sanitation Data'!I65))),'Data Summary'!DK71="Yes"),OFFSET('Sanitation Data'!$I$6,0,10*ROW('Sanitation Data'!I65)),NA())</f>
        <v>#N/A</v>
      </c>
      <c r="AW71" s="491" t="e">
        <f ca="1">+IF(AND(ISNUMBER(OFFSET('Sanitation Data'!$I$10,0,10*ROW('Sanitation Data'!I65))),'Data Summary'!DL71="Yes"),OFFSET('Sanitation Data'!$I$10,0,10*ROW('Sanitation Data'!I65)),NA())</f>
        <v>#N/A</v>
      </c>
      <c r="AX71" s="491" t="e">
        <f ca="1">+IF(AND(ISNUMBER(OFFSET('Sanitation Data'!$I$11,0,10*ROW('Sanitation Data'!I65))),'Data Summary'!DM71="Yes"),OFFSET('Sanitation Data'!$I$11,0,10*ROW('Sanitation Data'!I65)),NA())</f>
        <v>#N/A</v>
      </c>
      <c r="AY71" s="491" t="e">
        <f ca="1">+IF(AND(ISNUMBER(OFFSET('Sanitation Data'!$I$12,0,10*ROW('Sanitation Data'!I65))),'Data Summary'!DN71="Yes"),OFFSET('Sanitation Data'!$I$12,0,10*ROW('Sanitation Data'!I65)),NA())</f>
        <v>#N/A</v>
      </c>
      <c r="AZ71" s="492" t="e">
        <f ca="1">+IF(AND(ISNUMBER(OFFSET('Hygiene Data'!$D$5,0,10*ROW('Hygiene Data'!D65))),'Data Summary'!DO71="Yes"),OFFSET('Hygiene Data'!$D$5,0,10*ROW('Hygiene Data'!D65)),NA())</f>
        <v>#N/A</v>
      </c>
      <c r="BA71" s="492" t="e">
        <f ca="1">+IF(AND(ISNUMBER(OFFSET('Hygiene Data'!$D$7,0,10*ROW('Hygiene Data'!D65))),'Data Summary'!DP71="Yes"),OFFSET('Hygiene Data'!$D$7,0,10*ROW('Hygiene Data'!D65)),NA())</f>
        <v>#N/A</v>
      </c>
      <c r="BB71" s="492" t="e">
        <f ca="1">+IF(AND(ISNUMBER(OFFSET('Hygiene Data'!$D$9,0,10*ROW('Hygiene Data'!D65))),'Data Summary'!DQ71="Yes"),OFFSET('Hygiene Data'!$D$9,0,10*ROW('Hygiene Data'!D65)),NA())</f>
        <v>#N/A</v>
      </c>
      <c r="BC71" s="492" t="e">
        <f ca="1">+IF(AND(ISNUMBER(OFFSET('Hygiene Data'!$E$5,0,10*ROW('Hygiene Data'!E65))),'Data Summary'!DR71="Yes"),OFFSET('Hygiene Data'!$E$5,0,10*ROW('Hygiene Data'!E65)),NA())</f>
        <v>#N/A</v>
      </c>
      <c r="BD71" s="492" t="e">
        <f ca="1">+IF(AND(ISNUMBER(OFFSET('Hygiene Data'!$E$7,0,10*ROW('Hygiene Data'!E65))),'Data Summary'!DS71="Yes"),OFFSET('Hygiene Data'!$E$7,0,10*ROW('Hygiene Data'!E65)),NA())</f>
        <v>#N/A</v>
      </c>
      <c r="BE71" s="492" t="e">
        <f ca="1">+IF(AND(ISNUMBER(OFFSET('Hygiene Data'!$E$9,0,10*ROW('Hygiene Data'!E65))),'Data Summary'!DT71="Yes"),OFFSET('Hygiene Data'!$E$9,0,10*ROW('Hygiene Data'!E65)),NA())</f>
        <v>#N/A</v>
      </c>
      <c r="BF71" s="492" t="e">
        <f ca="1">+IF(AND(ISNUMBER(OFFSET('Hygiene Data'!$F$5,0,10*ROW('Hygiene Data'!F65))),'Data Summary'!DU71="Yes"),OFFSET('Hygiene Data'!$F$5,0,10*ROW('Hygiene Data'!F65)),NA())</f>
        <v>#N/A</v>
      </c>
      <c r="BG71" s="492" t="e">
        <f ca="1">+IF(AND(ISNUMBER(OFFSET('Hygiene Data'!$F$7,0,10*ROW('Hygiene Data'!F65))),'Data Summary'!DV71="Yes"),OFFSET('Hygiene Data'!$F$7,0,10*ROW('Hygiene Data'!F65)),NA())</f>
        <v>#N/A</v>
      </c>
      <c r="BH71" s="492" t="e">
        <f ca="1">+IF(AND(ISNUMBER(OFFSET('Hygiene Data'!$F$9,0,10*ROW('Hygiene Data'!F65))),'Data Summary'!DW71="Yes"),OFFSET('Hygiene Data'!$F$9,0,10*ROW('Hygiene Data'!F65)),NA())</f>
        <v>#N/A</v>
      </c>
      <c r="BI71" s="492" t="e">
        <f ca="1">+IF(AND(ISNUMBER(OFFSET('Hygiene Data'!$G$5,0,10*ROW('Hygiene Data'!G65))),'Data Summary'!DX71="Yes"),OFFSET('Hygiene Data'!$G$5,0,10*ROW('Hygiene Data'!G65)),NA())</f>
        <v>#N/A</v>
      </c>
      <c r="BJ71" s="492" t="e">
        <f ca="1">+IF(AND(ISNUMBER(OFFSET('Hygiene Data'!$G$7,0,10*ROW('Hygiene Data'!G65))),'Data Summary'!DY71="Yes"),OFFSET('Hygiene Data'!$G$7,0,10*ROW('Hygiene Data'!G65)),NA())</f>
        <v>#N/A</v>
      </c>
      <c r="BK71" s="492" t="e">
        <f ca="1">+IF(AND(ISNUMBER(OFFSET('Hygiene Data'!$G$9,0,10*ROW('Hygiene Data'!G65))),'Data Summary'!DZ71="Yes"),OFFSET('Hygiene Data'!$G$9,0,10*ROW('Hygiene Data'!G65)),NA())</f>
        <v>#N/A</v>
      </c>
      <c r="BL71" s="492" t="e">
        <f ca="1">+IF(AND(ISNUMBER(OFFSET('Hygiene Data'!$H$5,0,10*ROW('Hygiene Data'!H65))),'Data Summary'!EA71="Yes"),OFFSET('Hygiene Data'!$H$5,0,10*ROW('Hygiene Data'!H65)),NA())</f>
        <v>#N/A</v>
      </c>
      <c r="BM71" s="492" t="e">
        <f ca="1">+IF(AND(ISNUMBER(OFFSET('Hygiene Data'!$H$7,0,10*ROW('Hygiene Data'!H65))),'Data Summary'!EB71="Yes"),OFFSET('Hygiene Data'!$H$7,0,10*ROW('Hygiene Data'!H65)),NA())</f>
        <v>#N/A</v>
      </c>
      <c r="BN71" s="492" t="e">
        <f ca="1">+IF(AND(ISNUMBER(OFFSET('Hygiene Data'!$H$9,0,10*ROW('Hygiene Data'!H65))),'Data Summary'!EC71="Yes"),OFFSET('Hygiene Data'!$H$9,0,10*ROW('Hygiene Data'!H65)),NA())</f>
        <v>#N/A</v>
      </c>
      <c r="BO71" s="492" t="e">
        <f ca="1">+IF(AND(ISNUMBER(OFFSET('Hygiene Data'!$I$5,0,10*ROW('Hygiene Data'!I65))),'Data Summary'!ED71="Yes"),OFFSET('Hygiene Data'!$I$5,0,10*ROW('Hygiene Data'!I65)),NA())</f>
        <v>#N/A</v>
      </c>
      <c r="BP71" s="492" t="e">
        <f ca="1">+IF(AND(ISNUMBER(OFFSET('Hygiene Data'!$I$7,0,10*ROW('Hygiene Data'!I65))),'Data Summary'!EE71="Yes"),OFFSET('Hygiene Data'!$I$7,0,10*ROW('Hygiene Data'!I65)),NA())</f>
        <v>#N/A</v>
      </c>
      <c r="BQ71" s="492" t="e">
        <f ca="1">+IF(AND(ISNUMBER(OFFSET('Hygiene Data'!$I$9,0,10*ROW('Hygiene Data'!I65))),'Data Summary'!EF71="Yes"),OFFSET('Hygiene Data'!$I$9,0,10*ROW('Hygiene Data'!I65)),NA())</f>
        <v>#N/A</v>
      </c>
    </row>
    <row r="72" spans="1:69" x14ac:dyDescent="0.25">
      <c r="A72" s="488" t="e">
        <f ca="1">+RIGHT('Data Summary'!A72,LEN('Data Summary'!A72)-9)</f>
        <v>#VALUE!</v>
      </c>
      <c r="B72" s="462" t="str">
        <f ca="1">+IF(ISTEXT('Data Summary'!B72),'Data Summary'!B72,"")</f>
        <v/>
      </c>
      <c r="C72" s="489" t="e">
        <f ca="1">+VALUE('Data Summary'!C72)</f>
        <v>#VALUE!</v>
      </c>
      <c r="D72" s="490" t="e">
        <f ca="1">+IF(AND(ISNUMBER(OFFSET('Water Data'!$D$4,0,10*ROW('Water Data'!D66))),'Data Summary'!BS72="Yes"),100-OFFSET('Water Data'!$D$4,0,10*ROW('Water Data'!D66)),NA())</f>
        <v>#N/A</v>
      </c>
      <c r="E72" s="490" t="e">
        <f ca="1">+IF(AND(ISNUMBER(OFFSET('Water Data'!$D$6,0,10*ROW('Water Data'!D66))),'Data Summary'!BT72="Yes"),OFFSET('Water Data'!$D$6,0,10*ROW('Water Data'!D66)),NA())</f>
        <v>#N/A</v>
      </c>
      <c r="F72" s="490" t="e">
        <f ca="1">+IF(AND(ISNUMBER(OFFSET('Water Data'!$D$9,0,10*ROW('Water Data'!D66))),'Data Summary'!BU72="Yes"),OFFSET('Water Data'!$D$9,0,10*ROW('Water Data'!D66)),NA())</f>
        <v>#N/A</v>
      </c>
      <c r="G72" s="490" t="e">
        <f ca="1">+IF(AND(ISNUMBER(OFFSET('Water Data'!$E$4,0,10*ROW('Water Data'!E66))),'Data Summary'!BV72="Yes"),100-OFFSET('Water Data'!$E$4,0,10*ROW('Water Data'!E66)),NA())</f>
        <v>#N/A</v>
      </c>
      <c r="H72" s="490" t="e">
        <f ca="1">+IF(AND(ISNUMBER(OFFSET('Water Data'!$E$6,0,10*ROW('Water Data'!E66))),'Data Summary'!BW72="Yes"),OFFSET('Water Data'!$E$6,0,10*ROW('Water Data'!E66)),NA())</f>
        <v>#N/A</v>
      </c>
      <c r="I72" s="490" t="e">
        <f ca="1">+IF(AND(ISNUMBER(OFFSET('Water Data'!$E$9,0,10*ROW('Water Data'!E66))),'Data Summary'!BX72="Yes"),OFFSET('Water Data'!$E$9,0,10*ROW('Water Data'!E66)),NA())</f>
        <v>#N/A</v>
      </c>
      <c r="J72" s="490" t="e">
        <f ca="1">+IF(AND(ISNUMBER(OFFSET('Water Data'!$F$4,0,10*ROW('Water Data'!F66))),'Data Summary'!BY72="Yes"),100-OFFSET('Water Data'!$F$4,0,10*ROW('Water Data'!F66)),NA())</f>
        <v>#N/A</v>
      </c>
      <c r="K72" s="490" t="e">
        <f ca="1">+IF(AND(ISNUMBER(OFFSET('Water Data'!$F$6,0,10*ROW('Water Data'!F66))),'Data Summary'!BZ72="Yes"),OFFSET('Water Data'!$F$6,0,10*ROW('Water Data'!F66)),NA())</f>
        <v>#N/A</v>
      </c>
      <c r="L72" s="490" t="e">
        <f ca="1">+IF(AND(ISNUMBER(OFFSET('Water Data'!$F$9,0,10*ROW('Water Data'!F66))),'Data Summary'!CA72="Yes"),OFFSET('Water Data'!$F$9,0,10*ROW('Water Data'!F66)),NA())</f>
        <v>#N/A</v>
      </c>
      <c r="M72" s="490" t="e">
        <f ca="1">+IF(AND(ISNUMBER(OFFSET('Water Data'!$G$4,0,10*ROW('Water Data'!G66))),'Data Summary'!CB72="Yes"),100-OFFSET('Water Data'!$G$4,0,10*ROW('Water Data'!G66)),NA())</f>
        <v>#N/A</v>
      </c>
      <c r="N72" s="490" t="e">
        <f ca="1">+IF(AND(ISNUMBER(OFFSET('Water Data'!$G$6,0,10*ROW('Water Data'!G66))),'Data Summary'!CC72="Yes"),OFFSET('Water Data'!$G$6,0,10*ROW('Water Data'!G66)),NA())</f>
        <v>#N/A</v>
      </c>
      <c r="O72" s="490" t="e">
        <f ca="1">+IF(AND(ISNUMBER(OFFSET('Water Data'!$G$9,0,10*ROW('Water Data'!G66))),'Data Summary'!CD72="Yes"),OFFSET('Water Data'!$G$9,0,10*ROW('Water Data'!G66)),NA())</f>
        <v>#N/A</v>
      </c>
      <c r="P72" s="490" t="e">
        <f ca="1">+IF(AND(ISNUMBER(OFFSET('Water Data'!$H$4,0,10*ROW('Water Data'!H66))),'Data Summary'!CE72="Yes"),100-OFFSET('Water Data'!$H$4,0,10*ROW('Water Data'!H66)),NA())</f>
        <v>#N/A</v>
      </c>
      <c r="Q72" s="490" t="e">
        <f ca="1">+IF(AND(ISNUMBER(OFFSET('Water Data'!$H$6,0,10*ROW('Water Data'!H66))),'Data Summary'!CF72="Yes"),OFFSET('Water Data'!$H$6,0,10*ROW('Water Data'!H66)),NA())</f>
        <v>#N/A</v>
      </c>
      <c r="R72" s="490" t="e">
        <f ca="1">+IF(AND(ISNUMBER(OFFSET('Water Data'!$H$9,0,10*ROW('Water Data'!H66))),'Data Summary'!CG72="Yes"),OFFSET('Water Data'!$H$9,0,10*ROW('Water Data'!H66)),NA())</f>
        <v>#N/A</v>
      </c>
      <c r="S72" s="490" t="e">
        <f ca="1">+IF(AND(ISNUMBER(OFFSET('Water Data'!$I$4,0,10*ROW('Water Data'!I66))),'Data Summary'!CH72="Yes"),100-OFFSET('Water Data'!$I$4,0,10*ROW('Water Data'!I66)),NA())</f>
        <v>#N/A</v>
      </c>
      <c r="T72" s="490" t="e">
        <f ca="1">+IF(AND(ISNUMBER(OFFSET('Water Data'!$I$6,0,10*ROW('Water Data'!I66))),'Data Summary'!CI72="Yes"),OFFSET('Water Data'!$I$6,0,10*ROW('Water Data'!I66)),NA())</f>
        <v>#N/A</v>
      </c>
      <c r="U72" s="490" t="e">
        <f ca="1">+IF(AND(ISNUMBER(OFFSET('Water Data'!$I$9,0,10*ROW('Water Data'!I66))),'Data Summary'!CJ72="Yes"),OFFSET('Water Data'!$I$9,0,10*ROW('Water Data'!I66)),NA())</f>
        <v>#N/A</v>
      </c>
      <c r="V72" s="491" t="e">
        <f ca="1">+IF(AND(ISNUMBER(OFFSET('Sanitation Data'!$D$4,0,10*ROW('Sanitation Data'!D66))),'Data Summary'!CK72="Yes"),100-OFFSET('Sanitation Data'!$D$4,0,10*ROW('Sanitation Data'!D66)),NA())</f>
        <v>#N/A</v>
      </c>
      <c r="W72" s="491" t="e">
        <f ca="1">+IF(AND(ISNUMBER(OFFSET('Sanitation Data'!$D$6,0,10*ROW('Sanitation Data'!D66))),'Data Summary'!CL72="Yes"),OFFSET('Sanitation Data'!$D$6,0,10*ROW('Sanitation Data'!D66)),NA())</f>
        <v>#N/A</v>
      </c>
      <c r="X72" s="491" t="e">
        <f ca="1">+IF(AND(ISNUMBER(OFFSET('Sanitation Data'!$D$10,0,10*ROW('Sanitation Data'!D66))),'Data Summary'!CM72="Yes"),OFFSET('Sanitation Data'!$D$10,0,10*ROW('Sanitation Data'!D66)),NA())</f>
        <v>#N/A</v>
      </c>
      <c r="Y72" s="491" t="e">
        <f ca="1">+IF(AND(ISNUMBER(OFFSET('Sanitation Data'!$D$11,0,10*ROW('Sanitation Data'!D66))),'Data Summary'!CN72="Yes"),OFFSET('Sanitation Data'!$D$11,0,10*ROW('Sanitation Data'!D66)),NA())</f>
        <v>#N/A</v>
      </c>
      <c r="Z72" s="491" t="e">
        <f ca="1">+IF(AND(ISNUMBER(OFFSET('Sanitation Data'!$D$12,0,10*ROW('Sanitation Data'!D66))),'Data Summary'!CO72="Yes"),OFFSET('Sanitation Data'!$D$12,0,10*ROW('Sanitation Data'!D66)),NA())</f>
        <v>#N/A</v>
      </c>
      <c r="AA72" s="491" t="e">
        <f ca="1">+IF(AND(ISNUMBER(OFFSET('Sanitation Data'!$E$4,0,10*ROW('Sanitation Data'!E66))),'Data Summary'!CP72="Yes"),100-OFFSET('Sanitation Data'!$E$4,0,10*ROW('Sanitation Data'!E66)),NA())</f>
        <v>#N/A</v>
      </c>
      <c r="AB72" s="491" t="e">
        <f ca="1">+IF(AND(ISNUMBER(OFFSET('Sanitation Data'!$E$6,0,10*ROW('Sanitation Data'!E66))),'Data Summary'!CQ72="Yes"),OFFSET('Sanitation Data'!$E$6,0,10*ROW('Sanitation Data'!E66)),NA())</f>
        <v>#N/A</v>
      </c>
      <c r="AC72" s="491" t="e">
        <f ca="1">+IF(AND(ISNUMBER(OFFSET('Sanitation Data'!$E$10,0,10*ROW('Sanitation Data'!E66))),'Data Summary'!CR72="Yes"),OFFSET('Sanitation Data'!$E$10,0,10*ROW('Sanitation Data'!E66)),NA())</f>
        <v>#N/A</v>
      </c>
      <c r="AD72" s="491" t="e">
        <f ca="1">+IF(AND(ISNUMBER(OFFSET('Sanitation Data'!$E$11,0,10*ROW('Sanitation Data'!E66))),'Data Summary'!CS72="Yes"),OFFSET('Sanitation Data'!$E$11,0,10*ROW('Sanitation Data'!E66)),NA())</f>
        <v>#N/A</v>
      </c>
      <c r="AE72" s="491" t="e">
        <f ca="1">+IF(AND(ISNUMBER(OFFSET('Sanitation Data'!$E$12,0,10*ROW('Sanitation Data'!E66))),'Data Summary'!CT72="Yes"),OFFSET('Sanitation Data'!$E$12,0,10*ROW('Sanitation Data'!E66)),NA())</f>
        <v>#N/A</v>
      </c>
      <c r="AF72" s="491" t="e">
        <f ca="1">+IF(AND(ISNUMBER(OFFSET('Sanitation Data'!$F$4,0,10*ROW('Sanitation Data'!F66))),'Data Summary'!CU72="Yes"),100-OFFSET('Sanitation Data'!$F$4,0,10*ROW('Sanitation Data'!F66)),NA())</f>
        <v>#N/A</v>
      </c>
      <c r="AG72" s="491" t="e">
        <f ca="1">+IF(AND(ISNUMBER(OFFSET('Sanitation Data'!$F$6,0,10*ROW('Sanitation Data'!F66))),'Data Summary'!CV72="Yes"),OFFSET('Sanitation Data'!$F$6,0,10*ROW('Sanitation Data'!F66)),NA())</f>
        <v>#N/A</v>
      </c>
      <c r="AH72" s="491" t="e">
        <f ca="1">+IF(AND(ISNUMBER(OFFSET('Sanitation Data'!$F$10,0,10*ROW('Sanitation Data'!F66))),'Data Summary'!CW72="Yes"),OFFSET('Sanitation Data'!$F$10,0,10*ROW('Sanitation Data'!F66)),NA())</f>
        <v>#N/A</v>
      </c>
      <c r="AI72" s="491" t="e">
        <f ca="1">+IF(AND(ISNUMBER(OFFSET('Sanitation Data'!$F$11,0,10*ROW('Sanitation Data'!F66))),'Data Summary'!CX72="Yes"),OFFSET('Sanitation Data'!$F$11,0,10*ROW('Sanitation Data'!F66)),NA())</f>
        <v>#N/A</v>
      </c>
      <c r="AJ72" s="491" t="e">
        <f ca="1">+IF(AND(ISNUMBER(OFFSET('Sanitation Data'!$F$12,0,10*ROW('Sanitation Data'!F66))),'Data Summary'!CY72="Yes"),OFFSET('Sanitation Data'!$F$12,0,10*ROW('Sanitation Data'!F66)),NA())</f>
        <v>#N/A</v>
      </c>
      <c r="AK72" s="491" t="e">
        <f ca="1">+IF(AND(ISNUMBER(OFFSET('Sanitation Data'!$G$4,0,10*ROW('Sanitation Data'!G66))),'Data Summary'!CZ72="Yes"),100-OFFSET('Sanitation Data'!$G$4,0,10*ROW('Sanitation Data'!G66)),NA())</f>
        <v>#N/A</v>
      </c>
      <c r="AL72" s="491" t="e">
        <f ca="1">+IF(AND(ISNUMBER(OFFSET('Sanitation Data'!$G$6,0,10*ROW('Sanitation Data'!G66))),'Data Summary'!DA72="Yes"),OFFSET('Sanitation Data'!$G$6,0,10*ROW('Sanitation Data'!G66)),NA())</f>
        <v>#N/A</v>
      </c>
      <c r="AM72" s="491" t="e">
        <f ca="1">+IF(AND(ISNUMBER(OFFSET('Sanitation Data'!$G$10,0,10*ROW('Sanitation Data'!G66))),'Data Summary'!DB72="Yes"),OFFSET('Sanitation Data'!$G$10,0,10*ROW('Sanitation Data'!G66)),NA())</f>
        <v>#N/A</v>
      </c>
      <c r="AN72" s="491" t="e">
        <f ca="1">+IF(AND(ISNUMBER(OFFSET('Sanitation Data'!$G$11,0,10*ROW('Sanitation Data'!G66))),'Data Summary'!DC72="Yes"),OFFSET('Sanitation Data'!$G$11,0,10*ROW('Sanitation Data'!G66)),NA())</f>
        <v>#N/A</v>
      </c>
      <c r="AO72" s="491" t="e">
        <f ca="1">+IF(AND(ISNUMBER(OFFSET('Sanitation Data'!$G$12,0,10*ROW('Sanitation Data'!G66))),'Data Summary'!DD72="Yes"),OFFSET('Sanitation Data'!$G$12,0,10*ROW('Sanitation Data'!G66)),NA())</f>
        <v>#N/A</v>
      </c>
      <c r="AP72" s="491" t="e">
        <f ca="1">+IF(AND(ISNUMBER(OFFSET('Sanitation Data'!$H$4,0,10*ROW('Sanitation Data'!H66))),'Data Summary'!DE72="Yes"),100-OFFSET('Sanitation Data'!$H$4,0,10*ROW('Sanitation Data'!H66)),NA())</f>
        <v>#N/A</v>
      </c>
      <c r="AQ72" s="491" t="e">
        <f ca="1">+IF(AND(ISNUMBER(OFFSET('Sanitation Data'!$H$6,0,10*ROW('Sanitation Data'!H66))),'Data Summary'!DF72="Yes"),OFFSET('Sanitation Data'!$H$6,0,10*ROW('Sanitation Data'!H66)),NA())</f>
        <v>#N/A</v>
      </c>
      <c r="AR72" s="491" t="e">
        <f ca="1">+IF(AND(ISNUMBER(OFFSET('Sanitation Data'!$H$10,0,10*ROW('Sanitation Data'!H66))),'Data Summary'!DG72="Yes"),OFFSET('Sanitation Data'!$H$10,0,10*ROW('Sanitation Data'!H66)),NA())</f>
        <v>#N/A</v>
      </c>
      <c r="AS72" s="491" t="e">
        <f ca="1">+IF(AND(ISNUMBER(OFFSET('Sanitation Data'!$H$11,0,10*ROW('Sanitation Data'!H66))),'Data Summary'!DH72="Yes"),OFFSET('Sanitation Data'!$H$11,0,10*ROW('Sanitation Data'!H66)),NA())</f>
        <v>#N/A</v>
      </c>
      <c r="AT72" s="491" t="e">
        <f ca="1">+IF(AND(ISNUMBER(OFFSET('Sanitation Data'!$H$12,0,10*ROW('Sanitation Data'!H66))),'Data Summary'!DI72="Yes"),OFFSET('Sanitation Data'!$H$12,0,10*ROW('Sanitation Data'!H66)),NA())</f>
        <v>#N/A</v>
      </c>
      <c r="AU72" s="491" t="e">
        <f ca="1">+IF(AND(ISNUMBER(OFFSET('Sanitation Data'!$I$4,0,10*ROW('Sanitation Data'!I66))),'Data Summary'!DJ72="Yes"),100-OFFSET('Sanitation Data'!$I$4,0,10*ROW('Sanitation Data'!I66)),NA())</f>
        <v>#N/A</v>
      </c>
      <c r="AV72" s="491" t="e">
        <f ca="1">+IF(AND(ISNUMBER(OFFSET('Sanitation Data'!$I$6,0,10*ROW('Sanitation Data'!I66))),'Data Summary'!DK72="Yes"),OFFSET('Sanitation Data'!$I$6,0,10*ROW('Sanitation Data'!I66)),NA())</f>
        <v>#N/A</v>
      </c>
      <c r="AW72" s="491" t="e">
        <f ca="1">+IF(AND(ISNUMBER(OFFSET('Sanitation Data'!$I$10,0,10*ROW('Sanitation Data'!I66))),'Data Summary'!DL72="Yes"),OFFSET('Sanitation Data'!$I$10,0,10*ROW('Sanitation Data'!I66)),NA())</f>
        <v>#N/A</v>
      </c>
      <c r="AX72" s="491" t="e">
        <f ca="1">+IF(AND(ISNUMBER(OFFSET('Sanitation Data'!$I$11,0,10*ROW('Sanitation Data'!I66))),'Data Summary'!DM72="Yes"),OFFSET('Sanitation Data'!$I$11,0,10*ROW('Sanitation Data'!I66)),NA())</f>
        <v>#N/A</v>
      </c>
      <c r="AY72" s="491" t="e">
        <f ca="1">+IF(AND(ISNUMBER(OFFSET('Sanitation Data'!$I$12,0,10*ROW('Sanitation Data'!I66))),'Data Summary'!DN72="Yes"),OFFSET('Sanitation Data'!$I$12,0,10*ROW('Sanitation Data'!I66)),NA())</f>
        <v>#N/A</v>
      </c>
      <c r="AZ72" s="492" t="e">
        <f ca="1">+IF(AND(ISNUMBER(OFFSET('Hygiene Data'!$D$5,0,10*ROW('Hygiene Data'!D66))),'Data Summary'!DO72="Yes"),OFFSET('Hygiene Data'!$D$5,0,10*ROW('Hygiene Data'!D66)),NA())</f>
        <v>#N/A</v>
      </c>
      <c r="BA72" s="492" t="e">
        <f ca="1">+IF(AND(ISNUMBER(OFFSET('Hygiene Data'!$D$7,0,10*ROW('Hygiene Data'!D66))),'Data Summary'!DP72="Yes"),OFFSET('Hygiene Data'!$D$7,0,10*ROW('Hygiene Data'!D66)),NA())</f>
        <v>#N/A</v>
      </c>
      <c r="BB72" s="492" t="e">
        <f ca="1">+IF(AND(ISNUMBER(OFFSET('Hygiene Data'!$D$9,0,10*ROW('Hygiene Data'!D66))),'Data Summary'!DQ72="Yes"),OFFSET('Hygiene Data'!$D$9,0,10*ROW('Hygiene Data'!D66)),NA())</f>
        <v>#N/A</v>
      </c>
      <c r="BC72" s="492" t="e">
        <f ca="1">+IF(AND(ISNUMBER(OFFSET('Hygiene Data'!$E$5,0,10*ROW('Hygiene Data'!E66))),'Data Summary'!DR72="Yes"),OFFSET('Hygiene Data'!$E$5,0,10*ROW('Hygiene Data'!E66)),NA())</f>
        <v>#N/A</v>
      </c>
      <c r="BD72" s="492" t="e">
        <f ca="1">+IF(AND(ISNUMBER(OFFSET('Hygiene Data'!$E$7,0,10*ROW('Hygiene Data'!E66))),'Data Summary'!DS72="Yes"),OFFSET('Hygiene Data'!$E$7,0,10*ROW('Hygiene Data'!E66)),NA())</f>
        <v>#N/A</v>
      </c>
      <c r="BE72" s="492" t="e">
        <f ca="1">+IF(AND(ISNUMBER(OFFSET('Hygiene Data'!$E$9,0,10*ROW('Hygiene Data'!E66))),'Data Summary'!DT72="Yes"),OFFSET('Hygiene Data'!$E$9,0,10*ROW('Hygiene Data'!E66)),NA())</f>
        <v>#N/A</v>
      </c>
      <c r="BF72" s="492" t="e">
        <f ca="1">+IF(AND(ISNUMBER(OFFSET('Hygiene Data'!$F$5,0,10*ROW('Hygiene Data'!F66))),'Data Summary'!DU72="Yes"),OFFSET('Hygiene Data'!$F$5,0,10*ROW('Hygiene Data'!F66)),NA())</f>
        <v>#N/A</v>
      </c>
      <c r="BG72" s="492" t="e">
        <f ca="1">+IF(AND(ISNUMBER(OFFSET('Hygiene Data'!$F$7,0,10*ROW('Hygiene Data'!F66))),'Data Summary'!DV72="Yes"),OFFSET('Hygiene Data'!$F$7,0,10*ROW('Hygiene Data'!F66)),NA())</f>
        <v>#N/A</v>
      </c>
      <c r="BH72" s="492" t="e">
        <f ca="1">+IF(AND(ISNUMBER(OFFSET('Hygiene Data'!$F$9,0,10*ROW('Hygiene Data'!F66))),'Data Summary'!DW72="Yes"),OFFSET('Hygiene Data'!$F$9,0,10*ROW('Hygiene Data'!F66)),NA())</f>
        <v>#N/A</v>
      </c>
      <c r="BI72" s="492" t="e">
        <f ca="1">+IF(AND(ISNUMBER(OFFSET('Hygiene Data'!$G$5,0,10*ROW('Hygiene Data'!G66))),'Data Summary'!DX72="Yes"),OFFSET('Hygiene Data'!$G$5,0,10*ROW('Hygiene Data'!G66)),NA())</f>
        <v>#N/A</v>
      </c>
      <c r="BJ72" s="492" t="e">
        <f ca="1">+IF(AND(ISNUMBER(OFFSET('Hygiene Data'!$G$7,0,10*ROW('Hygiene Data'!G66))),'Data Summary'!DY72="Yes"),OFFSET('Hygiene Data'!$G$7,0,10*ROW('Hygiene Data'!G66)),NA())</f>
        <v>#N/A</v>
      </c>
      <c r="BK72" s="492" t="e">
        <f ca="1">+IF(AND(ISNUMBER(OFFSET('Hygiene Data'!$G$9,0,10*ROW('Hygiene Data'!G66))),'Data Summary'!DZ72="Yes"),OFFSET('Hygiene Data'!$G$9,0,10*ROW('Hygiene Data'!G66)),NA())</f>
        <v>#N/A</v>
      </c>
      <c r="BL72" s="492" t="e">
        <f ca="1">+IF(AND(ISNUMBER(OFFSET('Hygiene Data'!$H$5,0,10*ROW('Hygiene Data'!H66))),'Data Summary'!EA72="Yes"),OFFSET('Hygiene Data'!$H$5,0,10*ROW('Hygiene Data'!H66)),NA())</f>
        <v>#N/A</v>
      </c>
      <c r="BM72" s="492" t="e">
        <f ca="1">+IF(AND(ISNUMBER(OFFSET('Hygiene Data'!$H$7,0,10*ROW('Hygiene Data'!H66))),'Data Summary'!EB72="Yes"),OFFSET('Hygiene Data'!$H$7,0,10*ROW('Hygiene Data'!H66)),NA())</f>
        <v>#N/A</v>
      </c>
      <c r="BN72" s="492" t="e">
        <f ca="1">+IF(AND(ISNUMBER(OFFSET('Hygiene Data'!$H$9,0,10*ROW('Hygiene Data'!H66))),'Data Summary'!EC72="Yes"),OFFSET('Hygiene Data'!$H$9,0,10*ROW('Hygiene Data'!H66)),NA())</f>
        <v>#N/A</v>
      </c>
      <c r="BO72" s="492" t="e">
        <f ca="1">+IF(AND(ISNUMBER(OFFSET('Hygiene Data'!$I$5,0,10*ROW('Hygiene Data'!I66))),'Data Summary'!ED72="Yes"),OFFSET('Hygiene Data'!$I$5,0,10*ROW('Hygiene Data'!I66)),NA())</f>
        <v>#N/A</v>
      </c>
      <c r="BP72" s="492" t="e">
        <f ca="1">+IF(AND(ISNUMBER(OFFSET('Hygiene Data'!$I$7,0,10*ROW('Hygiene Data'!I66))),'Data Summary'!EE72="Yes"),OFFSET('Hygiene Data'!$I$7,0,10*ROW('Hygiene Data'!I66)),NA())</f>
        <v>#N/A</v>
      </c>
      <c r="BQ72" s="492" t="e">
        <f ca="1">+IF(AND(ISNUMBER(OFFSET('Hygiene Data'!$I$9,0,10*ROW('Hygiene Data'!I66))),'Data Summary'!EF72="Yes"),OFFSET('Hygiene Data'!$I$9,0,10*ROW('Hygiene Data'!I66)),NA())</f>
        <v>#N/A</v>
      </c>
    </row>
    <row r="73" spans="1:69" x14ac:dyDescent="0.25">
      <c r="A73" s="488" t="e">
        <f ca="1">+RIGHT('Data Summary'!A73,LEN('Data Summary'!A73)-9)</f>
        <v>#VALUE!</v>
      </c>
      <c r="B73" s="462" t="str">
        <f ca="1">+IF(ISTEXT('Data Summary'!B73),'Data Summary'!B73,"")</f>
        <v/>
      </c>
      <c r="C73" s="489" t="e">
        <f ca="1">+VALUE('Data Summary'!C73)</f>
        <v>#VALUE!</v>
      </c>
      <c r="D73" s="490" t="e">
        <f ca="1">+IF(AND(ISNUMBER(OFFSET('Water Data'!$D$4,0,10*ROW('Water Data'!D67))),'Data Summary'!BS73="Yes"),100-OFFSET('Water Data'!$D$4,0,10*ROW('Water Data'!D67)),NA())</f>
        <v>#N/A</v>
      </c>
      <c r="E73" s="490" t="e">
        <f ca="1">+IF(AND(ISNUMBER(OFFSET('Water Data'!$D$6,0,10*ROW('Water Data'!D67))),'Data Summary'!BT73="Yes"),OFFSET('Water Data'!$D$6,0,10*ROW('Water Data'!D67)),NA())</f>
        <v>#N/A</v>
      </c>
      <c r="F73" s="490" t="e">
        <f ca="1">+IF(AND(ISNUMBER(OFFSET('Water Data'!$D$9,0,10*ROW('Water Data'!D67))),'Data Summary'!BU73="Yes"),OFFSET('Water Data'!$D$9,0,10*ROW('Water Data'!D67)),NA())</f>
        <v>#N/A</v>
      </c>
      <c r="G73" s="490" t="e">
        <f ca="1">+IF(AND(ISNUMBER(OFFSET('Water Data'!$E$4,0,10*ROW('Water Data'!E67))),'Data Summary'!BV73="Yes"),100-OFFSET('Water Data'!$E$4,0,10*ROW('Water Data'!E67)),NA())</f>
        <v>#N/A</v>
      </c>
      <c r="H73" s="490" t="e">
        <f ca="1">+IF(AND(ISNUMBER(OFFSET('Water Data'!$E$6,0,10*ROW('Water Data'!E67))),'Data Summary'!BW73="Yes"),OFFSET('Water Data'!$E$6,0,10*ROW('Water Data'!E67)),NA())</f>
        <v>#N/A</v>
      </c>
      <c r="I73" s="490" t="e">
        <f ca="1">+IF(AND(ISNUMBER(OFFSET('Water Data'!$E$9,0,10*ROW('Water Data'!E67))),'Data Summary'!BX73="Yes"),OFFSET('Water Data'!$E$9,0,10*ROW('Water Data'!E67)),NA())</f>
        <v>#N/A</v>
      </c>
      <c r="J73" s="490" t="e">
        <f ca="1">+IF(AND(ISNUMBER(OFFSET('Water Data'!$F$4,0,10*ROW('Water Data'!F67))),'Data Summary'!BY73="Yes"),100-OFFSET('Water Data'!$F$4,0,10*ROW('Water Data'!F67)),NA())</f>
        <v>#N/A</v>
      </c>
      <c r="K73" s="490" t="e">
        <f ca="1">+IF(AND(ISNUMBER(OFFSET('Water Data'!$F$6,0,10*ROW('Water Data'!F67))),'Data Summary'!BZ73="Yes"),OFFSET('Water Data'!$F$6,0,10*ROW('Water Data'!F67)),NA())</f>
        <v>#N/A</v>
      </c>
      <c r="L73" s="490" t="e">
        <f ca="1">+IF(AND(ISNUMBER(OFFSET('Water Data'!$F$9,0,10*ROW('Water Data'!F67))),'Data Summary'!CA73="Yes"),OFFSET('Water Data'!$F$9,0,10*ROW('Water Data'!F67)),NA())</f>
        <v>#N/A</v>
      </c>
      <c r="M73" s="490" t="e">
        <f ca="1">+IF(AND(ISNUMBER(OFFSET('Water Data'!$G$4,0,10*ROW('Water Data'!G67))),'Data Summary'!CB73="Yes"),100-OFFSET('Water Data'!$G$4,0,10*ROW('Water Data'!G67)),NA())</f>
        <v>#N/A</v>
      </c>
      <c r="N73" s="490" t="e">
        <f ca="1">+IF(AND(ISNUMBER(OFFSET('Water Data'!$G$6,0,10*ROW('Water Data'!G67))),'Data Summary'!CC73="Yes"),OFFSET('Water Data'!$G$6,0,10*ROW('Water Data'!G67)),NA())</f>
        <v>#N/A</v>
      </c>
      <c r="O73" s="490" t="e">
        <f ca="1">+IF(AND(ISNUMBER(OFFSET('Water Data'!$G$9,0,10*ROW('Water Data'!G67))),'Data Summary'!CD73="Yes"),OFFSET('Water Data'!$G$9,0,10*ROW('Water Data'!G67)),NA())</f>
        <v>#N/A</v>
      </c>
      <c r="P73" s="490" t="e">
        <f ca="1">+IF(AND(ISNUMBER(OFFSET('Water Data'!$H$4,0,10*ROW('Water Data'!H67))),'Data Summary'!CE73="Yes"),100-OFFSET('Water Data'!$H$4,0,10*ROW('Water Data'!H67)),NA())</f>
        <v>#N/A</v>
      </c>
      <c r="Q73" s="490" t="e">
        <f ca="1">+IF(AND(ISNUMBER(OFFSET('Water Data'!$H$6,0,10*ROW('Water Data'!H67))),'Data Summary'!CF73="Yes"),OFFSET('Water Data'!$H$6,0,10*ROW('Water Data'!H67)),NA())</f>
        <v>#N/A</v>
      </c>
      <c r="R73" s="490" t="e">
        <f ca="1">+IF(AND(ISNUMBER(OFFSET('Water Data'!$H$9,0,10*ROW('Water Data'!H67))),'Data Summary'!CG73="Yes"),OFFSET('Water Data'!$H$9,0,10*ROW('Water Data'!H67)),NA())</f>
        <v>#N/A</v>
      </c>
      <c r="S73" s="490" t="e">
        <f ca="1">+IF(AND(ISNUMBER(OFFSET('Water Data'!$I$4,0,10*ROW('Water Data'!I67))),'Data Summary'!CH73="Yes"),100-OFFSET('Water Data'!$I$4,0,10*ROW('Water Data'!I67)),NA())</f>
        <v>#N/A</v>
      </c>
      <c r="T73" s="490" t="e">
        <f ca="1">+IF(AND(ISNUMBER(OFFSET('Water Data'!$I$6,0,10*ROW('Water Data'!I67))),'Data Summary'!CI73="Yes"),OFFSET('Water Data'!$I$6,0,10*ROW('Water Data'!I67)),NA())</f>
        <v>#N/A</v>
      </c>
      <c r="U73" s="490" t="e">
        <f ca="1">+IF(AND(ISNUMBER(OFFSET('Water Data'!$I$9,0,10*ROW('Water Data'!I67))),'Data Summary'!CJ73="Yes"),OFFSET('Water Data'!$I$9,0,10*ROW('Water Data'!I67)),NA())</f>
        <v>#N/A</v>
      </c>
      <c r="V73" s="491" t="e">
        <f ca="1">+IF(AND(ISNUMBER(OFFSET('Sanitation Data'!$D$4,0,10*ROW('Sanitation Data'!D67))),'Data Summary'!CK73="Yes"),100-OFFSET('Sanitation Data'!$D$4,0,10*ROW('Sanitation Data'!D67)),NA())</f>
        <v>#N/A</v>
      </c>
      <c r="W73" s="491" t="e">
        <f ca="1">+IF(AND(ISNUMBER(OFFSET('Sanitation Data'!$D$6,0,10*ROW('Sanitation Data'!D67))),'Data Summary'!CL73="Yes"),OFFSET('Sanitation Data'!$D$6,0,10*ROW('Sanitation Data'!D67)),NA())</f>
        <v>#N/A</v>
      </c>
      <c r="X73" s="491" t="e">
        <f ca="1">+IF(AND(ISNUMBER(OFFSET('Sanitation Data'!$D$10,0,10*ROW('Sanitation Data'!D67))),'Data Summary'!CM73="Yes"),OFFSET('Sanitation Data'!$D$10,0,10*ROW('Sanitation Data'!D67)),NA())</f>
        <v>#N/A</v>
      </c>
      <c r="Y73" s="491" t="e">
        <f ca="1">+IF(AND(ISNUMBER(OFFSET('Sanitation Data'!$D$11,0,10*ROW('Sanitation Data'!D67))),'Data Summary'!CN73="Yes"),OFFSET('Sanitation Data'!$D$11,0,10*ROW('Sanitation Data'!D67)),NA())</f>
        <v>#N/A</v>
      </c>
      <c r="Z73" s="491" t="e">
        <f ca="1">+IF(AND(ISNUMBER(OFFSET('Sanitation Data'!$D$12,0,10*ROW('Sanitation Data'!D67))),'Data Summary'!CO73="Yes"),OFFSET('Sanitation Data'!$D$12,0,10*ROW('Sanitation Data'!D67)),NA())</f>
        <v>#N/A</v>
      </c>
      <c r="AA73" s="491" t="e">
        <f ca="1">+IF(AND(ISNUMBER(OFFSET('Sanitation Data'!$E$4,0,10*ROW('Sanitation Data'!E67))),'Data Summary'!CP73="Yes"),100-OFFSET('Sanitation Data'!$E$4,0,10*ROW('Sanitation Data'!E67)),NA())</f>
        <v>#N/A</v>
      </c>
      <c r="AB73" s="491" t="e">
        <f ca="1">+IF(AND(ISNUMBER(OFFSET('Sanitation Data'!$E$6,0,10*ROW('Sanitation Data'!E67))),'Data Summary'!CQ73="Yes"),OFFSET('Sanitation Data'!$E$6,0,10*ROW('Sanitation Data'!E67)),NA())</f>
        <v>#N/A</v>
      </c>
      <c r="AC73" s="491" t="e">
        <f ca="1">+IF(AND(ISNUMBER(OFFSET('Sanitation Data'!$E$10,0,10*ROW('Sanitation Data'!E67))),'Data Summary'!CR73="Yes"),OFFSET('Sanitation Data'!$E$10,0,10*ROW('Sanitation Data'!E67)),NA())</f>
        <v>#N/A</v>
      </c>
      <c r="AD73" s="491" t="e">
        <f ca="1">+IF(AND(ISNUMBER(OFFSET('Sanitation Data'!$E$11,0,10*ROW('Sanitation Data'!E67))),'Data Summary'!CS73="Yes"),OFFSET('Sanitation Data'!$E$11,0,10*ROW('Sanitation Data'!E67)),NA())</f>
        <v>#N/A</v>
      </c>
      <c r="AE73" s="491" t="e">
        <f ca="1">+IF(AND(ISNUMBER(OFFSET('Sanitation Data'!$E$12,0,10*ROW('Sanitation Data'!E67))),'Data Summary'!CT73="Yes"),OFFSET('Sanitation Data'!$E$12,0,10*ROW('Sanitation Data'!E67)),NA())</f>
        <v>#N/A</v>
      </c>
      <c r="AF73" s="491" t="e">
        <f ca="1">+IF(AND(ISNUMBER(OFFSET('Sanitation Data'!$F$4,0,10*ROW('Sanitation Data'!F67))),'Data Summary'!CU73="Yes"),100-OFFSET('Sanitation Data'!$F$4,0,10*ROW('Sanitation Data'!F67)),NA())</f>
        <v>#N/A</v>
      </c>
      <c r="AG73" s="491" t="e">
        <f ca="1">+IF(AND(ISNUMBER(OFFSET('Sanitation Data'!$F$6,0,10*ROW('Sanitation Data'!F67))),'Data Summary'!CV73="Yes"),OFFSET('Sanitation Data'!$F$6,0,10*ROW('Sanitation Data'!F67)),NA())</f>
        <v>#N/A</v>
      </c>
      <c r="AH73" s="491" t="e">
        <f ca="1">+IF(AND(ISNUMBER(OFFSET('Sanitation Data'!$F$10,0,10*ROW('Sanitation Data'!F67))),'Data Summary'!CW73="Yes"),OFFSET('Sanitation Data'!$F$10,0,10*ROW('Sanitation Data'!F67)),NA())</f>
        <v>#N/A</v>
      </c>
      <c r="AI73" s="491" t="e">
        <f ca="1">+IF(AND(ISNUMBER(OFFSET('Sanitation Data'!$F$11,0,10*ROW('Sanitation Data'!F67))),'Data Summary'!CX73="Yes"),OFFSET('Sanitation Data'!$F$11,0,10*ROW('Sanitation Data'!F67)),NA())</f>
        <v>#N/A</v>
      </c>
      <c r="AJ73" s="491" t="e">
        <f ca="1">+IF(AND(ISNUMBER(OFFSET('Sanitation Data'!$F$12,0,10*ROW('Sanitation Data'!F67))),'Data Summary'!CY73="Yes"),OFFSET('Sanitation Data'!$F$12,0,10*ROW('Sanitation Data'!F67)),NA())</f>
        <v>#N/A</v>
      </c>
      <c r="AK73" s="491" t="e">
        <f ca="1">+IF(AND(ISNUMBER(OFFSET('Sanitation Data'!$G$4,0,10*ROW('Sanitation Data'!G67))),'Data Summary'!CZ73="Yes"),100-OFFSET('Sanitation Data'!$G$4,0,10*ROW('Sanitation Data'!G67)),NA())</f>
        <v>#N/A</v>
      </c>
      <c r="AL73" s="491" t="e">
        <f ca="1">+IF(AND(ISNUMBER(OFFSET('Sanitation Data'!$G$6,0,10*ROW('Sanitation Data'!G67))),'Data Summary'!DA73="Yes"),OFFSET('Sanitation Data'!$G$6,0,10*ROW('Sanitation Data'!G67)),NA())</f>
        <v>#N/A</v>
      </c>
      <c r="AM73" s="491" t="e">
        <f ca="1">+IF(AND(ISNUMBER(OFFSET('Sanitation Data'!$G$10,0,10*ROW('Sanitation Data'!G67))),'Data Summary'!DB73="Yes"),OFFSET('Sanitation Data'!$G$10,0,10*ROW('Sanitation Data'!G67)),NA())</f>
        <v>#N/A</v>
      </c>
      <c r="AN73" s="491" t="e">
        <f ca="1">+IF(AND(ISNUMBER(OFFSET('Sanitation Data'!$G$11,0,10*ROW('Sanitation Data'!G67))),'Data Summary'!DC73="Yes"),OFFSET('Sanitation Data'!$G$11,0,10*ROW('Sanitation Data'!G67)),NA())</f>
        <v>#N/A</v>
      </c>
      <c r="AO73" s="491" t="e">
        <f ca="1">+IF(AND(ISNUMBER(OFFSET('Sanitation Data'!$G$12,0,10*ROW('Sanitation Data'!G67))),'Data Summary'!DD73="Yes"),OFFSET('Sanitation Data'!$G$12,0,10*ROW('Sanitation Data'!G67)),NA())</f>
        <v>#N/A</v>
      </c>
      <c r="AP73" s="491" t="e">
        <f ca="1">+IF(AND(ISNUMBER(OFFSET('Sanitation Data'!$H$4,0,10*ROW('Sanitation Data'!H67))),'Data Summary'!DE73="Yes"),100-OFFSET('Sanitation Data'!$H$4,0,10*ROW('Sanitation Data'!H67)),NA())</f>
        <v>#N/A</v>
      </c>
      <c r="AQ73" s="491" t="e">
        <f ca="1">+IF(AND(ISNUMBER(OFFSET('Sanitation Data'!$H$6,0,10*ROW('Sanitation Data'!H67))),'Data Summary'!DF73="Yes"),OFFSET('Sanitation Data'!$H$6,0,10*ROW('Sanitation Data'!H67)),NA())</f>
        <v>#N/A</v>
      </c>
      <c r="AR73" s="491" t="e">
        <f ca="1">+IF(AND(ISNUMBER(OFFSET('Sanitation Data'!$H$10,0,10*ROW('Sanitation Data'!H67))),'Data Summary'!DG73="Yes"),OFFSET('Sanitation Data'!$H$10,0,10*ROW('Sanitation Data'!H67)),NA())</f>
        <v>#N/A</v>
      </c>
      <c r="AS73" s="491" t="e">
        <f ca="1">+IF(AND(ISNUMBER(OFFSET('Sanitation Data'!$H$11,0,10*ROW('Sanitation Data'!H67))),'Data Summary'!DH73="Yes"),OFFSET('Sanitation Data'!$H$11,0,10*ROW('Sanitation Data'!H67)),NA())</f>
        <v>#N/A</v>
      </c>
      <c r="AT73" s="491" t="e">
        <f ca="1">+IF(AND(ISNUMBER(OFFSET('Sanitation Data'!$H$12,0,10*ROW('Sanitation Data'!H67))),'Data Summary'!DI73="Yes"),OFFSET('Sanitation Data'!$H$12,0,10*ROW('Sanitation Data'!H67)),NA())</f>
        <v>#N/A</v>
      </c>
      <c r="AU73" s="491" t="e">
        <f ca="1">+IF(AND(ISNUMBER(OFFSET('Sanitation Data'!$I$4,0,10*ROW('Sanitation Data'!I67))),'Data Summary'!DJ73="Yes"),100-OFFSET('Sanitation Data'!$I$4,0,10*ROW('Sanitation Data'!I67)),NA())</f>
        <v>#N/A</v>
      </c>
      <c r="AV73" s="491" t="e">
        <f ca="1">+IF(AND(ISNUMBER(OFFSET('Sanitation Data'!$I$6,0,10*ROW('Sanitation Data'!I67))),'Data Summary'!DK73="Yes"),OFFSET('Sanitation Data'!$I$6,0,10*ROW('Sanitation Data'!I67)),NA())</f>
        <v>#N/A</v>
      </c>
      <c r="AW73" s="491" t="e">
        <f ca="1">+IF(AND(ISNUMBER(OFFSET('Sanitation Data'!$I$10,0,10*ROW('Sanitation Data'!I67))),'Data Summary'!DL73="Yes"),OFFSET('Sanitation Data'!$I$10,0,10*ROW('Sanitation Data'!I67)),NA())</f>
        <v>#N/A</v>
      </c>
      <c r="AX73" s="491" t="e">
        <f ca="1">+IF(AND(ISNUMBER(OFFSET('Sanitation Data'!$I$11,0,10*ROW('Sanitation Data'!I67))),'Data Summary'!DM73="Yes"),OFFSET('Sanitation Data'!$I$11,0,10*ROW('Sanitation Data'!I67)),NA())</f>
        <v>#N/A</v>
      </c>
      <c r="AY73" s="491" t="e">
        <f ca="1">+IF(AND(ISNUMBER(OFFSET('Sanitation Data'!$I$12,0,10*ROW('Sanitation Data'!I67))),'Data Summary'!DN73="Yes"),OFFSET('Sanitation Data'!$I$12,0,10*ROW('Sanitation Data'!I67)),NA())</f>
        <v>#N/A</v>
      </c>
      <c r="AZ73" s="492" t="e">
        <f ca="1">+IF(AND(ISNUMBER(OFFSET('Hygiene Data'!$D$5,0,10*ROW('Hygiene Data'!D67))),'Data Summary'!DO73="Yes"),OFFSET('Hygiene Data'!$D$5,0,10*ROW('Hygiene Data'!D67)),NA())</f>
        <v>#N/A</v>
      </c>
      <c r="BA73" s="492" t="e">
        <f ca="1">+IF(AND(ISNUMBER(OFFSET('Hygiene Data'!$D$7,0,10*ROW('Hygiene Data'!D67))),'Data Summary'!DP73="Yes"),OFFSET('Hygiene Data'!$D$7,0,10*ROW('Hygiene Data'!D67)),NA())</f>
        <v>#N/A</v>
      </c>
      <c r="BB73" s="492" t="e">
        <f ca="1">+IF(AND(ISNUMBER(OFFSET('Hygiene Data'!$D$9,0,10*ROW('Hygiene Data'!D67))),'Data Summary'!DQ73="Yes"),OFFSET('Hygiene Data'!$D$9,0,10*ROW('Hygiene Data'!D67)),NA())</f>
        <v>#N/A</v>
      </c>
      <c r="BC73" s="492" t="e">
        <f ca="1">+IF(AND(ISNUMBER(OFFSET('Hygiene Data'!$E$5,0,10*ROW('Hygiene Data'!E67))),'Data Summary'!DR73="Yes"),OFFSET('Hygiene Data'!$E$5,0,10*ROW('Hygiene Data'!E67)),NA())</f>
        <v>#N/A</v>
      </c>
      <c r="BD73" s="492" t="e">
        <f ca="1">+IF(AND(ISNUMBER(OFFSET('Hygiene Data'!$E$7,0,10*ROW('Hygiene Data'!E67))),'Data Summary'!DS73="Yes"),OFFSET('Hygiene Data'!$E$7,0,10*ROW('Hygiene Data'!E67)),NA())</f>
        <v>#N/A</v>
      </c>
      <c r="BE73" s="492" t="e">
        <f ca="1">+IF(AND(ISNUMBER(OFFSET('Hygiene Data'!$E$9,0,10*ROW('Hygiene Data'!E67))),'Data Summary'!DT73="Yes"),OFFSET('Hygiene Data'!$E$9,0,10*ROW('Hygiene Data'!E67)),NA())</f>
        <v>#N/A</v>
      </c>
      <c r="BF73" s="492" t="e">
        <f ca="1">+IF(AND(ISNUMBER(OFFSET('Hygiene Data'!$F$5,0,10*ROW('Hygiene Data'!F67))),'Data Summary'!DU73="Yes"),OFFSET('Hygiene Data'!$F$5,0,10*ROW('Hygiene Data'!F67)),NA())</f>
        <v>#N/A</v>
      </c>
      <c r="BG73" s="492" t="e">
        <f ca="1">+IF(AND(ISNUMBER(OFFSET('Hygiene Data'!$F$7,0,10*ROW('Hygiene Data'!F67))),'Data Summary'!DV73="Yes"),OFFSET('Hygiene Data'!$F$7,0,10*ROW('Hygiene Data'!F67)),NA())</f>
        <v>#N/A</v>
      </c>
      <c r="BH73" s="492" t="e">
        <f ca="1">+IF(AND(ISNUMBER(OFFSET('Hygiene Data'!$F$9,0,10*ROW('Hygiene Data'!F67))),'Data Summary'!DW73="Yes"),OFFSET('Hygiene Data'!$F$9,0,10*ROW('Hygiene Data'!F67)),NA())</f>
        <v>#N/A</v>
      </c>
      <c r="BI73" s="492" t="e">
        <f ca="1">+IF(AND(ISNUMBER(OFFSET('Hygiene Data'!$G$5,0,10*ROW('Hygiene Data'!G67))),'Data Summary'!DX73="Yes"),OFFSET('Hygiene Data'!$G$5,0,10*ROW('Hygiene Data'!G67)),NA())</f>
        <v>#N/A</v>
      </c>
      <c r="BJ73" s="492" t="e">
        <f ca="1">+IF(AND(ISNUMBER(OFFSET('Hygiene Data'!$G$7,0,10*ROW('Hygiene Data'!G67))),'Data Summary'!DY73="Yes"),OFFSET('Hygiene Data'!$G$7,0,10*ROW('Hygiene Data'!G67)),NA())</f>
        <v>#N/A</v>
      </c>
      <c r="BK73" s="492" t="e">
        <f ca="1">+IF(AND(ISNUMBER(OFFSET('Hygiene Data'!$G$9,0,10*ROW('Hygiene Data'!G67))),'Data Summary'!DZ73="Yes"),OFFSET('Hygiene Data'!$G$9,0,10*ROW('Hygiene Data'!G67)),NA())</f>
        <v>#N/A</v>
      </c>
      <c r="BL73" s="492" t="e">
        <f ca="1">+IF(AND(ISNUMBER(OFFSET('Hygiene Data'!$H$5,0,10*ROW('Hygiene Data'!H67))),'Data Summary'!EA73="Yes"),OFFSET('Hygiene Data'!$H$5,0,10*ROW('Hygiene Data'!H67)),NA())</f>
        <v>#N/A</v>
      </c>
      <c r="BM73" s="492" t="e">
        <f ca="1">+IF(AND(ISNUMBER(OFFSET('Hygiene Data'!$H$7,0,10*ROW('Hygiene Data'!H67))),'Data Summary'!EB73="Yes"),OFFSET('Hygiene Data'!$H$7,0,10*ROW('Hygiene Data'!H67)),NA())</f>
        <v>#N/A</v>
      </c>
      <c r="BN73" s="492" t="e">
        <f ca="1">+IF(AND(ISNUMBER(OFFSET('Hygiene Data'!$H$9,0,10*ROW('Hygiene Data'!H67))),'Data Summary'!EC73="Yes"),OFFSET('Hygiene Data'!$H$9,0,10*ROW('Hygiene Data'!H67)),NA())</f>
        <v>#N/A</v>
      </c>
      <c r="BO73" s="492" t="e">
        <f ca="1">+IF(AND(ISNUMBER(OFFSET('Hygiene Data'!$I$5,0,10*ROW('Hygiene Data'!I67))),'Data Summary'!ED73="Yes"),OFFSET('Hygiene Data'!$I$5,0,10*ROW('Hygiene Data'!I67)),NA())</f>
        <v>#N/A</v>
      </c>
      <c r="BP73" s="492" t="e">
        <f ca="1">+IF(AND(ISNUMBER(OFFSET('Hygiene Data'!$I$7,0,10*ROW('Hygiene Data'!I67))),'Data Summary'!EE73="Yes"),OFFSET('Hygiene Data'!$I$7,0,10*ROW('Hygiene Data'!I67)),NA())</f>
        <v>#N/A</v>
      </c>
      <c r="BQ73" s="492" t="e">
        <f ca="1">+IF(AND(ISNUMBER(OFFSET('Hygiene Data'!$I$9,0,10*ROW('Hygiene Data'!I67))),'Data Summary'!EF73="Yes"),OFFSET('Hygiene Data'!$I$9,0,10*ROW('Hygiene Data'!I67)),NA())</f>
        <v>#N/A</v>
      </c>
    </row>
    <row r="74" spans="1:69" x14ac:dyDescent="0.25">
      <c r="A74" s="488" t="e">
        <f ca="1">+RIGHT('Data Summary'!A74,LEN('Data Summary'!A74)-9)</f>
        <v>#VALUE!</v>
      </c>
      <c r="B74" s="462" t="str">
        <f ca="1">+IF(ISTEXT('Data Summary'!B74),'Data Summary'!B74,"")</f>
        <v/>
      </c>
      <c r="C74" s="489" t="e">
        <f ca="1">+VALUE('Data Summary'!C74)</f>
        <v>#VALUE!</v>
      </c>
      <c r="D74" s="490" t="e">
        <f ca="1">+IF(AND(ISNUMBER(OFFSET('Water Data'!$D$4,0,10*ROW('Water Data'!D68))),'Data Summary'!BS74="Yes"),100-OFFSET('Water Data'!$D$4,0,10*ROW('Water Data'!D68)),NA())</f>
        <v>#N/A</v>
      </c>
      <c r="E74" s="490" t="e">
        <f ca="1">+IF(AND(ISNUMBER(OFFSET('Water Data'!$D$6,0,10*ROW('Water Data'!D68))),'Data Summary'!BT74="Yes"),OFFSET('Water Data'!$D$6,0,10*ROW('Water Data'!D68)),NA())</f>
        <v>#N/A</v>
      </c>
      <c r="F74" s="490" t="e">
        <f ca="1">+IF(AND(ISNUMBER(OFFSET('Water Data'!$D$9,0,10*ROW('Water Data'!D68))),'Data Summary'!BU74="Yes"),OFFSET('Water Data'!$D$9,0,10*ROW('Water Data'!D68)),NA())</f>
        <v>#N/A</v>
      </c>
      <c r="G74" s="490" t="e">
        <f ca="1">+IF(AND(ISNUMBER(OFFSET('Water Data'!$E$4,0,10*ROW('Water Data'!E68))),'Data Summary'!BV74="Yes"),100-OFFSET('Water Data'!$E$4,0,10*ROW('Water Data'!E68)),NA())</f>
        <v>#N/A</v>
      </c>
      <c r="H74" s="490" t="e">
        <f ca="1">+IF(AND(ISNUMBER(OFFSET('Water Data'!$E$6,0,10*ROW('Water Data'!E68))),'Data Summary'!BW74="Yes"),OFFSET('Water Data'!$E$6,0,10*ROW('Water Data'!E68)),NA())</f>
        <v>#N/A</v>
      </c>
      <c r="I74" s="490" t="e">
        <f ca="1">+IF(AND(ISNUMBER(OFFSET('Water Data'!$E$9,0,10*ROW('Water Data'!E68))),'Data Summary'!BX74="Yes"),OFFSET('Water Data'!$E$9,0,10*ROW('Water Data'!E68)),NA())</f>
        <v>#N/A</v>
      </c>
      <c r="J74" s="490" t="e">
        <f ca="1">+IF(AND(ISNUMBER(OFFSET('Water Data'!$F$4,0,10*ROW('Water Data'!F68))),'Data Summary'!BY74="Yes"),100-OFFSET('Water Data'!$F$4,0,10*ROW('Water Data'!F68)),NA())</f>
        <v>#N/A</v>
      </c>
      <c r="K74" s="490" t="e">
        <f ca="1">+IF(AND(ISNUMBER(OFFSET('Water Data'!$F$6,0,10*ROW('Water Data'!F68))),'Data Summary'!BZ74="Yes"),OFFSET('Water Data'!$F$6,0,10*ROW('Water Data'!F68)),NA())</f>
        <v>#N/A</v>
      </c>
      <c r="L74" s="490" t="e">
        <f ca="1">+IF(AND(ISNUMBER(OFFSET('Water Data'!$F$9,0,10*ROW('Water Data'!F68))),'Data Summary'!CA74="Yes"),OFFSET('Water Data'!$F$9,0,10*ROW('Water Data'!F68)),NA())</f>
        <v>#N/A</v>
      </c>
      <c r="M74" s="490" t="e">
        <f ca="1">+IF(AND(ISNUMBER(OFFSET('Water Data'!$G$4,0,10*ROW('Water Data'!G68))),'Data Summary'!CB74="Yes"),100-OFFSET('Water Data'!$G$4,0,10*ROW('Water Data'!G68)),NA())</f>
        <v>#N/A</v>
      </c>
      <c r="N74" s="490" t="e">
        <f ca="1">+IF(AND(ISNUMBER(OFFSET('Water Data'!$G$6,0,10*ROW('Water Data'!G68))),'Data Summary'!CC74="Yes"),OFFSET('Water Data'!$G$6,0,10*ROW('Water Data'!G68)),NA())</f>
        <v>#N/A</v>
      </c>
      <c r="O74" s="490" t="e">
        <f ca="1">+IF(AND(ISNUMBER(OFFSET('Water Data'!$G$9,0,10*ROW('Water Data'!G68))),'Data Summary'!CD74="Yes"),OFFSET('Water Data'!$G$9,0,10*ROW('Water Data'!G68)),NA())</f>
        <v>#N/A</v>
      </c>
      <c r="P74" s="490" t="e">
        <f ca="1">+IF(AND(ISNUMBER(OFFSET('Water Data'!$H$4,0,10*ROW('Water Data'!H68))),'Data Summary'!CE74="Yes"),100-OFFSET('Water Data'!$H$4,0,10*ROW('Water Data'!H68)),NA())</f>
        <v>#N/A</v>
      </c>
      <c r="Q74" s="490" t="e">
        <f ca="1">+IF(AND(ISNUMBER(OFFSET('Water Data'!$H$6,0,10*ROW('Water Data'!H68))),'Data Summary'!CF74="Yes"),OFFSET('Water Data'!$H$6,0,10*ROW('Water Data'!H68)),NA())</f>
        <v>#N/A</v>
      </c>
      <c r="R74" s="490" t="e">
        <f ca="1">+IF(AND(ISNUMBER(OFFSET('Water Data'!$H$9,0,10*ROW('Water Data'!H68))),'Data Summary'!CG74="Yes"),OFFSET('Water Data'!$H$9,0,10*ROW('Water Data'!H68)),NA())</f>
        <v>#N/A</v>
      </c>
      <c r="S74" s="490" t="e">
        <f ca="1">+IF(AND(ISNUMBER(OFFSET('Water Data'!$I$4,0,10*ROW('Water Data'!I68))),'Data Summary'!CH74="Yes"),100-OFFSET('Water Data'!$I$4,0,10*ROW('Water Data'!I68)),NA())</f>
        <v>#N/A</v>
      </c>
      <c r="T74" s="490" t="e">
        <f ca="1">+IF(AND(ISNUMBER(OFFSET('Water Data'!$I$6,0,10*ROW('Water Data'!I68))),'Data Summary'!CI74="Yes"),OFFSET('Water Data'!$I$6,0,10*ROW('Water Data'!I68)),NA())</f>
        <v>#N/A</v>
      </c>
      <c r="U74" s="490" t="e">
        <f ca="1">+IF(AND(ISNUMBER(OFFSET('Water Data'!$I$9,0,10*ROW('Water Data'!I68))),'Data Summary'!CJ74="Yes"),OFFSET('Water Data'!$I$9,0,10*ROW('Water Data'!I68)),NA())</f>
        <v>#N/A</v>
      </c>
      <c r="V74" s="491" t="e">
        <f ca="1">+IF(AND(ISNUMBER(OFFSET('Sanitation Data'!$D$4,0,10*ROW('Sanitation Data'!D68))),'Data Summary'!CK74="Yes"),100-OFFSET('Sanitation Data'!$D$4,0,10*ROW('Sanitation Data'!D68)),NA())</f>
        <v>#N/A</v>
      </c>
      <c r="W74" s="491" t="e">
        <f ca="1">+IF(AND(ISNUMBER(OFFSET('Sanitation Data'!$D$6,0,10*ROW('Sanitation Data'!D68))),'Data Summary'!CL74="Yes"),OFFSET('Sanitation Data'!$D$6,0,10*ROW('Sanitation Data'!D68)),NA())</f>
        <v>#N/A</v>
      </c>
      <c r="X74" s="491" t="e">
        <f ca="1">+IF(AND(ISNUMBER(OFFSET('Sanitation Data'!$D$10,0,10*ROW('Sanitation Data'!D68))),'Data Summary'!CM74="Yes"),OFFSET('Sanitation Data'!$D$10,0,10*ROW('Sanitation Data'!D68)),NA())</f>
        <v>#N/A</v>
      </c>
      <c r="Y74" s="491" t="e">
        <f ca="1">+IF(AND(ISNUMBER(OFFSET('Sanitation Data'!$D$11,0,10*ROW('Sanitation Data'!D68))),'Data Summary'!CN74="Yes"),OFFSET('Sanitation Data'!$D$11,0,10*ROW('Sanitation Data'!D68)),NA())</f>
        <v>#N/A</v>
      </c>
      <c r="Z74" s="491" t="e">
        <f ca="1">+IF(AND(ISNUMBER(OFFSET('Sanitation Data'!$D$12,0,10*ROW('Sanitation Data'!D68))),'Data Summary'!CO74="Yes"),OFFSET('Sanitation Data'!$D$12,0,10*ROW('Sanitation Data'!D68)),NA())</f>
        <v>#N/A</v>
      </c>
      <c r="AA74" s="491" t="e">
        <f ca="1">+IF(AND(ISNUMBER(OFFSET('Sanitation Data'!$E$4,0,10*ROW('Sanitation Data'!E68))),'Data Summary'!CP74="Yes"),100-OFFSET('Sanitation Data'!$E$4,0,10*ROW('Sanitation Data'!E68)),NA())</f>
        <v>#N/A</v>
      </c>
      <c r="AB74" s="491" t="e">
        <f ca="1">+IF(AND(ISNUMBER(OFFSET('Sanitation Data'!$E$6,0,10*ROW('Sanitation Data'!E68))),'Data Summary'!CQ74="Yes"),OFFSET('Sanitation Data'!$E$6,0,10*ROW('Sanitation Data'!E68)),NA())</f>
        <v>#N/A</v>
      </c>
      <c r="AC74" s="491" t="e">
        <f ca="1">+IF(AND(ISNUMBER(OFFSET('Sanitation Data'!$E$10,0,10*ROW('Sanitation Data'!E68))),'Data Summary'!CR74="Yes"),OFFSET('Sanitation Data'!$E$10,0,10*ROW('Sanitation Data'!E68)),NA())</f>
        <v>#N/A</v>
      </c>
      <c r="AD74" s="491" t="e">
        <f ca="1">+IF(AND(ISNUMBER(OFFSET('Sanitation Data'!$E$11,0,10*ROW('Sanitation Data'!E68))),'Data Summary'!CS74="Yes"),OFFSET('Sanitation Data'!$E$11,0,10*ROW('Sanitation Data'!E68)),NA())</f>
        <v>#N/A</v>
      </c>
      <c r="AE74" s="491" t="e">
        <f ca="1">+IF(AND(ISNUMBER(OFFSET('Sanitation Data'!$E$12,0,10*ROW('Sanitation Data'!E68))),'Data Summary'!CT74="Yes"),OFFSET('Sanitation Data'!$E$12,0,10*ROW('Sanitation Data'!E68)),NA())</f>
        <v>#N/A</v>
      </c>
      <c r="AF74" s="491" t="e">
        <f ca="1">+IF(AND(ISNUMBER(OFFSET('Sanitation Data'!$F$4,0,10*ROW('Sanitation Data'!F68))),'Data Summary'!CU74="Yes"),100-OFFSET('Sanitation Data'!$F$4,0,10*ROW('Sanitation Data'!F68)),NA())</f>
        <v>#N/A</v>
      </c>
      <c r="AG74" s="491" t="e">
        <f ca="1">+IF(AND(ISNUMBER(OFFSET('Sanitation Data'!$F$6,0,10*ROW('Sanitation Data'!F68))),'Data Summary'!CV74="Yes"),OFFSET('Sanitation Data'!$F$6,0,10*ROW('Sanitation Data'!F68)),NA())</f>
        <v>#N/A</v>
      </c>
      <c r="AH74" s="491" t="e">
        <f ca="1">+IF(AND(ISNUMBER(OFFSET('Sanitation Data'!$F$10,0,10*ROW('Sanitation Data'!F68))),'Data Summary'!CW74="Yes"),OFFSET('Sanitation Data'!$F$10,0,10*ROW('Sanitation Data'!F68)),NA())</f>
        <v>#N/A</v>
      </c>
      <c r="AI74" s="491" t="e">
        <f ca="1">+IF(AND(ISNUMBER(OFFSET('Sanitation Data'!$F$11,0,10*ROW('Sanitation Data'!F68))),'Data Summary'!CX74="Yes"),OFFSET('Sanitation Data'!$F$11,0,10*ROW('Sanitation Data'!F68)),NA())</f>
        <v>#N/A</v>
      </c>
      <c r="AJ74" s="491" t="e">
        <f ca="1">+IF(AND(ISNUMBER(OFFSET('Sanitation Data'!$F$12,0,10*ROW('Sanitation Data'!F68))),'Data Summary'!CY74="Yes"),OFFSET('Sanitation Data'!$F$12,0,10*ROW('Sanitation Data'!F68)),NA())</f>
        <v>#N/A</v>
      </c>
      <c r="AK74" s="491" t="e">
        <f ca="1">+IF(AND(ISNUMBER(OFFSET('Sanitation Data'!$G$4,0,10*ROW('Sanitation Data'!G68))),'Data Summary'!CZ74="Yes"),100-OFFSET('Sanitation Data'!$G$4,0,10*ROW('Sanitation Data'!G68)),NA())</f>
        <v>#N/A</v>
      </c>
      <c r="AL74" s="491" t="e">
        <f ca="1">+IF(AND(ISNUMBER(OFFSET('Sanitation Data'!$G$6,0,10*ROW('Sanitation Data'!G68))),'Data Summary'!DA74="Yes"),OFFSET('Sanitation Data'!$G$6,0,10*ROW('Sanitation Data'!G68)),NA())</f>
        <v>#N/A</v>
      </c>
      <c r="AM74" s="491" t="e">
        <f ca="1">+IF(AND(ISNUMBER(OFFSET('Sanitation Data'!$G$10,0,10*ROW('Sanitation Data'!G68))),'Data Summary'!DB74="Yes"),OFFSET('Sanitation Data'!$G$10,0,10*ROW('Sanitation Data'!G68)),NA())</f>
        <v>#N/A</v>
      </c>
      <c r="AN74" s="491" t="e">
        <f ca="1">+IF(AND(ISNUMBER(OFFSET('Sanitation Data'!$G$11,0,10*ROW('Sanitation Data'!G68))),'Data Summary'!DC74="Yes"),OFFSET('Sanitation Data'!$G$11,0,10*ROW('Sanitation Data'!G68)),NA())</f>
        <v>#N/A</v>
      </c>
      <c r="AO74" s="491" t="e">
        <f ca="1">+IF(AND(ISNUMBER(OFFSET('Sanitation Data'!$G$12,0,10*ROW('Sanitation Data'!G68))),'Data Summary'!DD74="Yes"),OFFSET('Sanitation Data'!$G$12,0,10*ROW('Sanitation Data'!G68)),NA())</f>
        <v>#N/A</v>
      </c>
      <c r="AP74" s="491" t="e">
        <f ca="1">+IF(AND(ISNUMBER(OFFSET('Sanitation Data'!$H$4,0,10*ROW('Sanitation Data'!H68))),'Data Summary'!DE74="Yes"),100-OFFSET('Sanitation Data'!$H$4,0,10*ROW('Sanitation Data'!H68)),NA())</f>
        <v>#N/A</v>
      </c>
      <c r="AQ74" s="491" t="e">
        <f ca="1">+IF(AND(ISNUMBER(OFFSET('Sanitation Data'!$H$6,0,10*ROW('Sanitation Data'!H68))),'Data Summary'!DF74="Yes"),OFFSET('Sanitation Data'!$H$6,0,10*ROW('Sanitation Data'!H68)),NA())</f>
        <v>#N/A</v>
      </c>
      <c r="AR74" s="491" t="e">
        <f ca="1">+IF(AND(ISNUMBER(OFFSET('Sanitation Data'!$H$10,0,10*ROW('Sanitation Data'!H68))),'Data Summary'!DG74="Yes"),OFFSET('Sanitation Data'!$H$10,0,10*ROW('Sanitation Data'!H68)),NA())</f>
        <v>#N/A</v>
      </c>
      <c r="AS74" s="491" t="e">
        <f ca="1">+IF(AND(ISNUMBER(OFFSET('Sanitation Data'!$H$11,0,10*ROW('Sanitation Data'!H68))),'Data Summary'!DH74="Yes"),OFFSET('Sanitation Data'!$H$11,0,10*ROW('Sanitation Data'!H68)),NA())</f>
        <v>#N/A</v>
      </c>
      <c r="AT74" s="491" t="e">
        <f ca="1">+IF(AND(ISNUMBER(OFFSET('Sanitation Data'!$H$12,0,10*ROW('Sanitation Data'!H68))),'Data Summary'!DI74="Yes"),OFFSET('Sanitation Data'!$H$12,0,10*ROW('Sanitation Data'!H68)),NA())</f>
        <v>#N/A</v>
      </c>
      <c r="AU74" s="491" t="e">
        <f ca="1">+IF(AND(ISNUMBER(OFFSET('Sanitation Data'!$I$4,0,10*ROW('Sanitation Data'!I68))),'Data Summary'!DJ74="Yes"),100-OFFSET('Sanitation Data'!$I$4,0,10*ROW('Sanitation Data'!I68)),NA())</f>
        <v>#N/A</v>
      </c>
      <c r="AV74" s="491" t="e">
        <f ca="1">+IF(AND(ISNUMBER(OFFSET('Sanitation Data'!$I$6,0,10*ROW('Sanitation Data'!I68))),'Data Summary'!DK74="Yes"),OFFSET('Sanitation Data'!$I$6,0,10*ROW('Sanitation Data'!I68)),NA())</f>
        <v>#N/A</v>
      </c>
      <c r="AW74" s="491" t="e">
        <f ca="1">+IF(AND(ISNUMBER(OFFSET('Sanitation Data'!$I$10,0,10*ROW('Sanitation Data'!I68))),'Data Summary'!DL74="Yes"),OFFSET('Sanitation Data'!$I$10,0,10*ROW('Sanitation Data'!I68)),NA())</f>
        <v>#N/A</v>
      </c>
      <c r="AX74" s="491" t="e">
        <f ca="1">+IF(AND(ISNUMBER(OFFSET('Sanitation Data'!$I$11,0,10*ROW('Sanitation Data'!I68))),'Data Summary'!DM74="Yes"),OFFSET('Sanitation Data'!$I$11,0,10*ROW('Sanitation Data'!I68)),NA())</f>
        <v>#N/A</v>
      </c>
      <c r="AY74" s="491" t="e">
        <f ca="1">+IF(AND(ISNUMBER(OFFSET('Sanitation Data'!$I$12,0,10*ROW('Sanitation Data'!I68))),'Data Summary'!DN74="Yes"),OFFSET('Sanitation Data'!$I$12,0,10*ROW('Sanitation Data'!I68)),NA())</f>
        <v>#N/A</v>
      </c>
      <c r="AZ74" s="492" t="e">
        <f ca="1">+IF(AND(ISNUMBER(OFFSET('Hygiene Data'!$D$5,0,10*ROW('Hygiene Data'!D68))),'Data Summary'!DO74="Yes"),OFFSET('Hygiene Data'!$D$5,0,10*ROW('Hygiene Data'!D68)),NA())</f>
        <v>#N/A</v>
      </c>
      <c r="BA74" s="492" t="e">
        <f ca="1">+IF(AND(ISNUMBER(OFFSET('Hygiene Data'!$D$7,0,10*ROW('Hygiene Data'!D68))),'Data Summary'!DP74="Yes"),OFFSET('Hygiene Data'!$D$7,0,10*ROW('Hygiene Data'!D68)),NA())</f>
        <v>#N/A</v>
      </c>
      <c r="BB74" s="492" t="e">
        <f ca="1">+IF(AND(ISNUMBER(OFFSET('Hygiene Data'!$D$9,0,10*ROW('Hygiene Data'!D68))),'Data Summary'!DQ74="Yes"),OFFSET('Hygiene Data'!$D$9,0,10*ROW('Hygiene Data'!D68)),NA())</f>
        <v>#N/A</v>
      </c>
      <c r="BC74" s="492" t="e">
        <f ca="1">+IF(AND(ISNUMBER(OFFSET('Hygiene Data'!$E$5,0,10*ROW('Hygiene Data'!E68))),'Data Summary'!DR74="Yes"),OFFSET('Hygiene Data'!$E$5,0,10*ROW('Hygiene Data'!E68)),NA())</f>
        <v>#N/A</v>
      </c>
      <c r="BD74" s="492" t="e">
        <f ca="1">+IF(AND(ISNUMBER(OFFSET('Hygiene Data'!$E$7,0,10*ROW('Hygiene Data'!E68))),'Data Summary'!DS74="Yes"),OFFSET('Hygiene Data'!$E$7,0,10*ROW('Hygiene Data'!E68)),NA())</f>
        <v>#N/A</v>
      </c>
      <c r="BE74" s="492" t="e">
        <f ca="1">+IF(AND(ISNUMBER(OFFSET('Hygiene Data'!$E$9,0,10*ROW('Hygiene Data'!E68))),'Data Summary'!DT74="Yes"),OFFSET('Hygiene Data'!$E$9,0,10*ROW('Hygiene Data'!E68)),NA())</f>
        <v>#N/A</v>
      </c>
      <c r="BF74" s="492" t="e">
        <f ca="1">+IF(AND(ISNUMBER(OFFSET('Hygiene Data'!$F$5,0,10*ROW('Hygiene Data'!F68))),'Data Summary'!DU74="Yes"),OFFSET('Hygiene Data'!$F$5,0,10*ROW('Hygiene Data'!F68)),NA())</f>
        <v>#N/A</v>
      </c>
      <c r="BG74" s="492" t="e">
        <f ca="1">+IF(AND(ISNUMBER(OFFSET('Hygiene Data'!$F$7,0,10*ROW('Hygiene Data'!F68))),'Data Summary'!DV74="Yes"),OFFSET('Hygiene Data'!$F$7,0,10*ROW('Hygiene Data'!F68)),NA())</f>
        <v>#N/A</v>
      </c>
      <c r="BH74" s="492" t="e">
        <f ca="1">+IF(AND(ISNUMBER(OFFSET('Hygiene Data'!$F$9,0,10*ROW('Hygiene Data'!F68))),'Data Summary'!DW74="Yes"),OFFSET('Hygiene Data'!$F$9,0,10*ROW('Hygiene Data'!F68)),NA())</f>
        <v>#N/A</v>
      </c>
      <c r="BI74" s="492" t="e">
        <f ca="1">+IF(AND(ISNUMBER(OFFSET('Hygiene Data'!$G$5,0,10*ROW('Hygiene Data'!G68))),'Data Summary'!DX74="Yes"),OFFSET('Hygiene Data'!$G$5,0,10*ROW('Hygiene Data'!G68)),NA())</f>
        <v>#N/A</v>
      </c>
      <c r="BJ74" s="492" t="e">
        <f ca="1">+IF(AND(ISNUMBER(OFFSET('Hygiene Data'!$G$7,0,10*ROW('Hygiene Data'!G68))),'Data Summary'!DY74="Yes"),OFFSET('Hygiene Data'!$G$7,0,10*ROW('Hygiene Data'!G68)),NA())</f>
        <v>#N/A</v>
      </c>
      <c r="BK74" s="492" t="e">
        <f ca="1">+IF(AND(ISNUMBER(OFFSET('Hygiene Data'!$G$9,0,10*ROW('Hygiene Data'!G68))),'Data Summary'!DZ74="Yes"),OFFSET('Hygiene Data'!$G$9,0,10*ROW('Hygiene Data'!G68)),NA())</f>
        <v>#N/A</v>
      </c>
      <c r="BL74" s="492" t="e">
        <f ca="1">+IF(AND(ISNUMBER(OFFSET('Hygiene Data'!$H$5,0,10*ROW('Hygiene Data'!H68))),'Data Summary'!EA74="Yes"),OFFSET('Hygiene Data'!$H$5,0,10*ROW('Hygiene Data'!H68)),NA())</f>
        <v>#N/A</v>
      </c>
      <c r="BM74" s="492" t="e">
        <f ca="1">+IF(AND(ISNUMBER(OFFSET('Hygiene Data'!$H$7,0,10*ROW('Hygiene Data'!H68))),'Data Summary'!EB74="Yes"),OFFSET('Hygiene Data'!$H$7,0,10*ROW('Hygiene Data'!H68)),NA())</f>
        <v>#N/A</v>
      </c>
      <c r="BN74" s="492" t="e">
        <f ca="1">+IF(AND(ISNUMBER(OFFSET('Hygiene Data'!$H$9,0,10*ROW('Hygiene Data'!H68))),'Data Summary'!EC74="Yes"),OFFSET('Hygiene Data'!$H$9,0,10*ROW('Hygiene Data'!H68)),NA())</f>
        <v>#N/A</v>
      </c>
      <c r="BO74" s="492" t="e">
        <f ca="1">+IF(AND(ISNUMBER(OFFSET('Hygiene Data'!$I$5,0,10*ROW('Hygiene Data'!I68))),'Data Summary'!ED74="Yes"),OFFSET('Hygiene Data'!$I$5,0,10*ROW('Hygiene Data'!I68)),NA())</f>
        <v>#N/A</v>
      </c>
      <c r="BP74" s="492" t="e">
        <f ca="1">+IF(AND(ISNUMBER(OFFSET('Hygiene Data'!$I$7,0,10*ROW('Hygiene Data'!I68))),'Data Summary'!EE74="Yes"),OFFSET('Hygiene Data'!$I$7,0,10*ROW('Hygiene Data'!I68)),NA())</f>
        <v>#N/A</v>
      </c>
      <c r="BQ74" s="492" t="e">
        <f ca="1">+IF(AND(ISNUMBER(OFFSET('Hygiene Data'!$I$9,0,10*ROW('Hygiene Data'!I68))),'Data Summary'!EF74="Yes"),OFFSET('Hygiene Data'!$I$9,0,10*ROW('Hygiene Data'!I68)),NA())</f>
        <v>#N/A</v>
      </c>
    </row>
    <row r="75" spans="1:69" x14ac:dyDescent="0.25">
      <c r="A75" s="488" t="e">
        <f ca="1">+RIGHT('Data Summary'!A75,LEN('Data Summary'!A75)-9)</f>
        <v>#VALUE!</v>
      </c>
      <c r="B75" s="462" t="str">
        <f ca="1">+IF(ISTEXT('Data Summary'!B75),'Data Summary'!B75,"")</f>
        <v/>
      </c>
      <c r="C75" s="489" t="e">
        <f ca="1">+VALUE('Data Summary'!C75)</f>
        <v>#VALUE!</v>
      </c>
      <c r="D75" s="490" t="e">
        <f ca="1">+IF(AND(ISNUMBER(OFFSET('Water Data'!$D$4,0,10*ROW('Water Data'!D69))),'Data Summary'!BS75="Yes"),100-OFFSET('Water Data'!$D$4,0,10*ROW('Water Data'!D69)),NA())</f>
        <v>#N/A</v>
      </c>
      <c r="E75" s="490" t="e">
        <f ca="1">+IF(AND(ISNUMBER(OFFSET('Water Data'!$D$6,0,10*ROW('Water Data'!D69))),'Data Summary'!BT75="Yes"),OFFSET('Water Data'!$D$6,0,10*ROW('Water Data'!D69)),NA())</f>
        <v>#N/A</v>
      </c>
      <c r="F75" s="490" t="e">
        <f ca="1">+IF(AND(ISNUMBER(OFFSET('Water Data'!$D$9,0,10*ROW('Water Data'!D69))),'Data Summary'!BU75="Yes"),OFFSET('Water Data'!$D$9,0,10*ROW('Water Data'!D69)),NA())</f>
        <v>#N/A</v>
      </c>
      <c r="G75" s="490" t="e">
        <f ca="1">+IF(AND(ISNUMBER(OFFSET('Water Data'!$E$4,0,10*ROW('Water Data'!E69))),'Data Summary'!BV75="Yes"),100-OFFSET('Water Data'!$E$4,0,10*ROW('Water Data'!E69)),NA())</f>
        <v>#N/A</v>
      </c>
      <c r="H75" s="490" t="e">
        <f ca="1">+IF(AND(ISNUMBER(OFFSET('Water Data'!$E$6,0,10*ROW('Water Data'!E69))),'Data Summary'!BW75="Yes"),OFFSET('Water Data'!$E$6,0,10*ROW('Water Data'!E69)),NA())</f>
        <v>#N/A</v>
      </c>
      <c r="I75" s="490" t="e">
        <f ca="1">+IF(AND(ISNUMBER(OFFSET('Water Data'!$E$9,0,10*ROW('Water Data'!E69))),'Data Summary'!BX75="Yes"),OFFSET('Water Data'!$E$9,0,10*ROW('Water Data'!E69)),NA())</f>
        <v>#N/A</v>
      </c>
      <c r="J75" s="490" t="e">
        <f ca="1">+IF(AND(ISNUMBER(OFFSET('Water Data'!$F$4,0,10*ROW('Water Data'!F69))),'Data Summary'!BY75="Yes"),100-OFFSET('Water Data'!$F$4,0,10*ROW('Water Data'!F69)),NA())</f>
        <v>#N/A</v>
      </c>
      <c r="K75" s="490" t="e">
        <f ca="1">+IF(AND(ISNUMBER(OFFSET('Water Data'!$F$6,0,10*ROW('Water Data'!F69))),'Data Summary'!BZ75="Yes"),OFFSET('Water Data'!$F$6,0,10*ROW('Water Data'!F69)),NA())</f>
        <v>#N/A</v>
      </c>
      <c r="L75" s="490" t="e">
        <f ca="1">+IF(AND(ISNUMBER(OFFSET('Water Data'!$F$9,0,10*ROW('Water Data'!F69))),'Data Summary'!CA75="Yes"),OFFSET('Water Data'!$F$9,0,10*ROW('Water Data'!F69)),NA())</f>
        <v>#N/A</v>
      </c>
      <c r="M75" s="490" t="e">
        <f ca="1">+IF(AND(ISNUMBER(OFFSET('Water Data'!$G$4,0,10*ROW('Water Data'!G69))),'Data Summary'!CB75="Yes"),100-OFFSET('Water Data'!$G$4,0,10*ROW('Water Data'!G69)),NA())</f>
        <v>#N/A</v>
      </c>
      <c r="N75" s="490" t="e">
        <f ca="1">+IF(AND(ISNUMBER(OFFSET('Water Data'!$G$6,0,10*ROW('Water Data'!G69))),'Data Summary'!CC75="Yes"),OFFSET('Water Data'!$G$6,0,10*ROW('Water Data'!G69)),NA())</f>
        <v>#N/A</v>
      </c>
      <c r="O75" s="490" t="e">
        <f ca="1">+IF(AND(ISNUMBER(OFFSET('Water Data'!$G$9,0,10*ROW('Water Data'!G69))),'Data Summary'!CD75="Yes"),OFFSET('Water Data'!$G$9,0,10*ROW('Water Data'!G69)),NA())</f>
        <v>#N/A</v>
      </c>
      <c r="P75" s="490" t="e">
        <f ca="1">+IF(AND(ISNUMBER(OFFSET('Water Data'!$H$4,0,10*ROW('Water Data'!H69))),'Data Summary'!CE75="Yes"),100-OFFSET('Water Data'!$H$4,0,10*ROW('Water Data'!H69)),NA())</f>
        <v>#N/A</v>
      </c>
      <c r="Q75" s="490" t="e">
        <f ca="1">+IF(AND(ISNUMBER(OFFSET('Water Data'!$H$6,0,10*ROW('Water Data'!H69))),'Data Summary'!CF75="Yes"),OFFSET('Water Data'!$H$6,0,10*ROW('Water Data'!H69)),NA())</f>
        <v>#N/A</v>
      </c>
      <c r="R75" s="490" t="e">
        <f ca="1">+IF(AND(ISNUMBER(OFFSET('Water Data'!$H$9,0,10*ROW('Water Data'!H69))),'Data Summary'!CG75="Yes"),OFFSET('Water Data'!$H$9,0,10*ROW('Water Data'!H69)),NA())</f>
        <v>#N/A</v>
      </c>
      <c r="S75" s="490" t="e">
        <f ca="1">+IF(AND(ISNUMBER(OFFSET('Water Data'!$I$4,0,10*ROW('Water Data'!I69))),'Data Summary'!CH75="Yes"),100-OFFSET('Water Data'!$I$4,0,10*ROW('Water Data'!I69)),NA())</f>
        <v>#N/A</v>
      </c>
      <c r="T75" s="490" t="e">
        <f ca="1">+IF(AND(ISNUMBER(OFFSET('Water Data'!$I$6,0,10*ROW('Water Data'!I69))),'Data Summary'!CI75="Yes"),OFFSET('Water Data'!$I$6,0,10*ROW('Water Data'!I69)),NA())</f>
        <v>#N/A</v>
      </c>
      <c r="U75" s="490" t="e">
        <f ca="1">+IF(AND(ISNUMBER(OFFSET('Water Data'!$I$9,0,10*ROW('Water Data'!I69))),'Data Summary'!CJ75="Yes"),OFFSET('Water Data'!$I$9,0,10*ROW('Water Data'!I69)),NA())</f>
        <v>#N/A</v>
      </c>
      <c r="V75" s="491" t="e">
        <f ca="1">+IF(AND(ISNUMBER(OFFSET('Sanitation Data'!$D$4,0,10*ROW('Sanitation Data'!D69))),'Data Summary'!CK75="Yes"),100-OFFSET('Sanitation Data'!$D$4,0,10*ROW('Sanitation Data'!D69)),NA())</f>
        <v>#N/A</v>
      </c>
      <c r="W75" s="491" t="e">
        <f ca="1">+IF(AND(ISNUMBER(OFFSET('Sanitation Data'!$D$6,0,10*ROW('Sanitation Data'!D69))),'Data Summary'!CL75="Yes"),OFFSET('Sanitation Data'!$D$6,0,10*ROW('Sanitation Data'!D69)),NA())</f>
        <v>#N/A</v>
      </c>
      <c r="X75" s="491" t="e">
        <f ca="1">+IF(AND(ISNUMBER(OFFSET('Sanitation Data'!$D$10,0,10*ROW('Sanitation Data'!D69))),'Data Summary'!CM75="Yes"),OFFSET('Sanitation Data'!$D$10,0,10*ROW('Sanitation Data'!D69)),NA())</f>
        <v>#N/A</v>
      </c>
      <c r="Y75" s="491" t="e">
        <f ca="1">+IF(AND(ISNUMBER(OFFSET('Sanitation Data'!$D$11,0,10*ROW('Sanitation Data'!D69))),'Data Summary'!CN75="Yes"),OFFSET('Sanitation Data'!$D$11,0,10*ROW('Sanitation Data'!D69)),NA())</f>
        <v>#N/A</v>
      </c>
      <c r="Z75" s="491" t="e">
        <f ca="1">+IF(AND(ISNUMBER(OFFSET('Sanitation Data'!$D$12,0,10*ROW('Sanitation Data'!D69))),'Data Summary'!CO75="Yes"),OFFSET('Sanitation Data'!$D$12,0,10*ROW('Sanitation Data'!D69)),NA())</f>
        <v>#N/A</v>
      </c>
      <c r="AA75" s="491" t="e">
        <f ca="1">+IF(AND(ISNUMBER(OFFSET('Sanitation Data'!$E$4,0,10*ROW('Sanitation Data'!E69))),'Data Summary'!CP75="Yes"),100-OFFSET('Sanitation Data'!$E$4,0,10*ROW('Sanitation Data'!E69)),NA())</f>
        <v>#N/A</v>
      </c>
      <c r="AB75" s="491" t="e">
        <f ca="1">+IF(AND(ISNUMBER(OFFSET('Sanitation Data'!$E$6,0,10*ROW('Sanitation Data'!E69))),'Data Summary'!CQ75="Yes"),OFFSET('Sanitation Data'!$E$6,0,10*ROW('Sanitation Data'!E69)),NA())</f>
        <v>#N/A</v>
      </c>
      <c r="AC75" s="491" t="e">
        <f ca="1">+IF(AND(ISNUMBER(OFFSET('Sanitation Data'!$E$10,0,10*ROW('Sanitation Data'!E69))),'Data Summary'!CR75="Yes"),OFFSET('Sanitation Data'!$E$10,0,10*ROW('Sanitation Data'!E69)),NA())</f>
        <v>#N/A</v>
      </c>
      <c r="AD75" s="491" t="e">
        <f ca="1">+IF(AND(ISNUMBER(OFFSET('Sanitation Data'!$E$11,0,10*ROW('Sanitation Data'!E69))),'Data Summary'!CS75="Yes"),OFFSET('Sanitation Data'!$E$11,0,10*ROW('Sanitation Data'!E69)),NA())</f>
        <v>#N/A</v>
      </c>
      <c r="AE75" s="491" t="e">
        <f ca="1">+IF(AND(ISNUMBER(OFFSET('Sanitation Data'!$E$12,0,10*ROW('Sanitation Data'!E69))),'Data Summary'!CT75="Yes"),OFFSET('Sanitation Data'!$E$12,0,10*ROW('Sanitation Data'!E69)),NA())</f>
        <v>#N/A</v>
      </c>
      <c r="AF75" s="491" t="e">
        <f ca="1">+IF(AND(ISNUMBER(OFFSET('Sanitation Data'!$F$4,0,10*ROW('Sanitation Data'!F69))),'Data Summary'!CU75="Yes"),100-OFFSET('Sanitation Data'!$F$4,0,10*ROW('Sanitation Data'!F69)),NA())</f>
        <v>#N/A</v>
      </c>
      <c r="AG75" s="491" t="e">
        <f ca="1">+IF(AND(ISNUMBER(OFFSET('Sanitation Data'!$F$6,0,10*ROW('Sanitation Data'!F69))),'Data Summary'!CV75="Yes"),OFFSET('Sanitation Data'!$F$6,0,10*ROW('Sanitation Data'!F69)),NA())</f>
        <v>#N/A</v>
      </c>
      <c r="AH75" s="491" t="e">
        <f ca="1">+IF(AND(ISNUMBER(OFFSET('Sanitation Data'!$F$10,0,10*ROW('Sanitation Data'!F69))),'Data Summary'!CW75="Yes"),OFFSET('Sanitation Data'!$F$10,0,10*ROW('Sanitation Data'!F69)),NA())</f>
        <v>#N/A</v>
      </c>
      <c r="AI75" s="491" t="e">
        <f ca="1">+IF(AND(ISNUMBER(OFFSET('Sanitation Data'!$F$11,0,10*ROW('Sanitation Data'!F69))),'Data Summary'!CX75="Yes"),OFFSET('Sanitation Data'!$F$11,0,10*ROW('Sanitation Data'!F69)),NA())</f>
        <v>#N/A</v>
      </c>
      <c r="AJ75" s="491" t="e">
        <f ca="1">+IF(AND(ISNUMBER(OFFSET('Sanitation Data'!$F$12,0,10*ROW('Sanitation Data'!F69))),'Data Summary'!CY75="Yes"),OFFSET('Sanitation Data'!$F$12,0,10*ROW('Sanitation Data'!F69)),NA())</f>
        <v>#N/A</v>
      </c>
      <c r="AK75" s="491" t="e">
        <f ca="1">+IF(AND(ISNUMBER(OFFSET('Sanitation Data'!$G$4,0,10*ROW('Sanitation Data'!G69))),'Data Summary'!CZ75="Yes"),100-OFFSET('Sanitation Data'!$G$4,0,10*ROW('Sanitation Data'!G69)),NA())</f>
        <v>#N/A</v>
      </c>
      <c r="AL75" s="491" t="e">
        <f ca="1">+IF(AND(ISNUMBER(OFFSET('Sanitation Data'!$G$6,0,10*ROW('Sanitation Data'!G69))),'Data Summary'!DA75="Yes"),OFFSET('Sanitation Data'!$G$6,0,10*ROW('Sanitation Data'!G69)),NA())</f>
        <v>#N/A</v>
      </c>
      <c r="AM75" s="491" t="e">
        <f ca="1">+IF(AND(ISNUMBER(OFFSET('Sanitation Data'!$G$10,0,10*ROW('Sanitation Data'!G69))),'Data Summary'!DB75="Yes"),OFFSET('Sanitation Data'!$G$10,0,10*ROW('Sanitation Data'!G69)),NA())</f>
        <v>#N/A</v>
      </c>
      <c r="AN75" s="491" t="e">
        <f ca="1">+IF(AND(ISNUMBER(OFFSET('Sanitation Data'!$G$11,0,10*ROW('Sanitation Data'!G69))),'Data Summary'!DC75="Yes"),OFFSET('Sanitation Data'!$G$11,0,10*ROW('Sanitation Data'!G69)),NA())</f>
        <v>#N/A</v>
      </c>
      <c r="AO75" s="491" t="e">
        <f ca="1">+IF(AND(ISNUMBER(OFFSET('Sanitation Data'!$G$12,0,10*ROW('Sanitation Data'!G69))),'Data Summary'!DD75="Yes"),OFFSET('Sanitation Data'!$G$12,0,10*ROW('Sanitation Data'!G69)),NA())</f>
        <v>#N/A</v>
      </c>
      <c r="AP75" s="491" t="e">
        <f ca="1">+IF(AND(ISNUMBER(OFFSET('Sanitation Data'!$H$4,0,10*ROW('Sanitation Data'!H69))),'Data Summary'!DE75="Yes"),100-OFFSET('Sanitation Data'!$H$4,0,10*ROW('Sanitation Data'!H69)),NA())</f>
        <v>#N/A</v>
      </c>
      <c r="AQ75" s="491" t="e">
        <f ca="1">+IF(AND(ISNUMBER(OFFSET('Sanitation Data'!$H$6,0,10*ROW('Sanitation Data'!H69))),'Data Summary'!DF75="Yes"),OFFSET('Sanitation Data'!$H$6,0,10*ROW('Sanitation Data'!H69)),NA())</f>
        <v>#N/A</v>
      </c>
      <c r="AR75" s="491" t="e">
        <f ca="1">+IF(AND(ISNUMBER(OFFSET('Sanitation Data'!$H$10,0,10*ROW('Sanitation Data'!H69))),'Data Summary'!DG75="Yes"),OFFSET('Sanitation Data'!$H$10,0,10*ROW('Sanitation Data'!H69)),NA())</f>
        <v>#N/A</v>
      </c>
      <c r="AS75" s="491" t="e">
        <f ca="1">+IF(AND(ISNUMBER(OFFSET('Sanitation Data'!$H$11,0,10*ROW('Sanitation Data'!H69))),'Data Summary'!DH75="Yes"),OFFSET('Sanitation Data'!$H$11,0,10*ROW('Sanitation Data'!H69)),NA())</f>
        <v>#N/A</v>
      </c>
      <c r="AT75" s="491" t="e">
        <f ca="1">+IF(AND(ISNUMBER(OFFSET('Sanitation Data'!$H$12,0,10*ROW('Sanitation Data'!H69))),'Data Summary'!DI75="Yes"),OFFSET('Sanitation Data'!$H$12,0,10*ROW('Sanitation Data'!H69)),NA())</f>
        <v>#N/A</v>
      </c>
      <c r="AU75" s="491" t="e">
        <f ca="1">+IF(AND(ISNUMBER(OFFSET('Sanitation Data'!$I$4,0,10*ROW('Sanitation Data'!I69))),'Data Summary'!DJ75="Yes"),100-OFFSET('Sanitation Data'!$I$4,0,10*ROW('Sanitation Data'!I69)),NA())</f>
        <v>#N/A</v>
      </c>
      <c r="AV75" s="491" t="e">
        <f ca="1">+IF(AND(ISNUMBER(OFFSET('Sanitation Data'!$I$6,0,10*ROW('Sanitation Data'!I69))),'Data Summary'!DK75="Yes"),OFFSET('Sanitation Data'!$I$6,0,10*ROW('Sanitation Data'!I69)),NA())</f>
        <v>#N/A</v>
      </c>
      <c r="AW75" s="491" t="e">
        <f ca="1">+IF(AND(ISNUMBER(OFFSET('Sanitation Data'!$I$10,0,10*ROW('Sanitation Data'!I69))),'Data Summary'!DL75="Yes"),OFFSET('Sanitation Data'!$I$10,0,10*ROW('Sanitation Data'!I69)),NA())</f>
        <v>#N/A</v>
      </c>
      <c r="AX75" s="491" t="e">
        <f ca="1">+IF(AND(ISNUMBER(OFFSET('Sanitation Data'!$I$11,0,10*ROW('Sanitation Data'!I69))),'Data Summary'!DM75="Yes"),OFFSET('Sanitation Data'!$I$11,0,10*ROW('Sanitation Data'!I69)),NA())</f>
        <v>#N/A</v>
      </c>
      <c r="AY75" s="491" t="e">
        <f ca="1">+IF(AND(ISNUMBER(OFFSET('Sanitation Data'!$I$12,0,10*ROW('Sanitation Data'!I69))),'Data Summary'!DN75="Yes"),OFFSET('Sanitation Data'!$I$12,0,10*ROW('Sanitation Data'!I69)),NA())</f>
        <v>#N/A</v>
      </c>
      <c r="AZ75" s="492" t="e">
        <f ca="1">+IF(AND(ISNUMBER(OFFSET('Hygiene Data'!$D$5,0,10*ROW('Hygiene Data'!D69))),'Data Summary'!DO75="Yes"),OFFSET('Hygiene Data'!$D$5,0,10*ROW('Hygiene Data'!D69)),NA())</f>
        <v>#N/A</v>
      </c>
      <c r="BA75" s="492" t="e">
        <f ca="1">+IF(AND(ISNUMBER(OFFSET('Hygiene Data'!$D$7,0,10*ROW('Hygiene Data'!D69))),'Data Summary'!DP75="Yes"),OFFSET('Hygiene Data'!$D$7,0,10*ROW('Hygiene Data'!D69)),NA())</f>
        <v>#N/A</v>
      </c>
      <c r="BB75" s="492" t="e">
        <f ca="1">+IF(AND(ISNUMBER(OFFSET('Hygiene Data'!$D$9,0,10*ROW('Hygiene Data'!D69))),'Data Summary'!DQ75="Yes"),OFFSET('Hygiene Data'!$D$9,0,10*ROW('Hygiene Data'!D69)),NA())</f>
        <v>#N/A</v>
      </c>
      <c r="BC75" s="492" t="e">
        <f ca="1">+IF(AND(ISNUMBER(OFFSET('Hygiene Data'!$E$5,0,10*ROW('Hygiene Data'!E69))),'Data Summary'!DR75="Yes"),OFFSET('Hygiene Data'!$E$5,0,10*ROW('Hygiene Data'!E69)),NA())</f>
        <v>#N/A</v>
      </c>
      <c r="BD75" s="492" t="e">
        <f ca="1">+IF(AND(ISNUMBER(OFFSET('Hygiene Data'!$E$7,0,10*ROW('Hygiene Data'!E69))),'Data Summary'!DS75="Yes"),OFFSET('Hygiene Data'!$E$7,0,10*ROW('Hygiene Data'!E69)),NA())</f>
        <v>#N/A</v>
      </c>
      <c r="BE75" s="492" t="e">
        <f ca="1">+IF(AND(ISNUMBER(OFFSET('Hygiene Data'!$E$9,0,10*ROW('Hygiene Data'!E69))),'Data Summary'!DT75="Yes"),OFFSET('Hygiene Data'!$E$9,0,10*ROW('Hygiene Data'!E69)),NA())</f>
        <v>#N/A</v>
      </c>
      <c r="BF75" s="492" t="e">
        <f ca="1">+IF(AND(ISNUMBER(OFFSET('Hygiene Data'!$F$5,0,10*ROW('Hygiene Data'!F69))),'Data Summary'!DU75="Yes"),OFFSET('Hygiene Data'!$F$5,0,10*ROW('Hygiene Data'!F69)),NA())</f>
        <v>#N/A</v>
      </c>
      <c r="BG75" s="492" t="e">
        <f ca="1">+IF(AND(ISNUMBER(OFFSET('Hygiene Data'!$F$7,0,10*ROW('Hygiene Data'!F69))),'Data Summary'!DV75="Yes"),OFFSET('Hygiene Data'!$F$7,0,10*ROW('Hygiene Data'!F69)),NA())</f>
        <v>#N/A</v>
      </c>
      <c r="BH75" s="492" t="e">
        <f ca="1">+IF(AND(ISNUMBER(OFFSET('Hygiene Data'!$F$9,0,10*ROW('Hygiene Data'!F69))),'Data Summary'!DW75="Yes"),OFFSET('Hygiene Data'!$F$9,0,10*ROW('Hygiene Data'!F69)),NA())</f>
        <v>#N/A</v>
      </c>
      <c r="BI75" s="492" t="e">
        <f ca="1">+IF(AND(ISNUMBER(OFFSET('Hygiene Data'!$G$5,0,10*ROW('Hygiene Data'!G69))),'Data Summary'!DX75="Yes"),OFFSET('Hygiene Data'!$G$5,0,10*ROW('Hygiene Data'!G69)),NA())</f>
        <v>#N/A</v>
      </c>
      <c r="BJ75" s="492" t="e">
        <f ca="1">+IF(AND(ISNUMBER(OFFSET('Hygiene Data'!$G$7,0,10*ROW('Hygiene Data'!G69))),'Data Summary'!DY75="Yes"),OFFSET('Hygiene Data'!$G$7,0,10*ROW('Hygiene Data'!G69)),NA())</f>
        <v>#N/A</v>
      </c>
      <c r="BK75" s="492" t="e">
        <f ca="1">+IF(AND(ISNUMBER(OFFSET('Hygiene Data'!$G$9,0,10*ROW('Hygiene Data'!G69))),'Data Summary'!DZ75="Yes"),OFFSET('Hygiene Data'!$G$9,0,10*ROW('Hygiene Data'!G69)),NA())</f>
        <v>#N/A</v>
      </c>
      <c r="BL75" s="492" t="e">
        <f ca="1">+IF(AND(ISNUMBER(OFFSET('Hygiene Data'!$H$5,0,10*ROW('Hygiene Data'!H69))),'Data Summary'!EA75="Yes"),OFFSET('Hygiene Data'!$H$5,0,10*ROW('Hygiene Data'!H69)),NA())</f>
        <v>#N/A</v>
      </c>
      <c r="BM75" s="492" t="e">
        <f ca="1">+IF(AND(ISNUMBER(OFFSET('Hygiene Data'!$H$7,0,10*ROW('Hygiene Data'!H69))),'Data Summary'!EB75="Yes"),OFFSET('Hygiene Data'!$H$7,0,10*ROW('Hygiene Data'!H69)),NA())</f>
        <v>#N/A</v>
      </c>
      <c r="BN75" s="492" t="e">
        <f ca="1">+IF(AND(ISNUMBER(OFFSET('Hygiene Data'!$H$9,0,10*ROW('Hygiene Data'!H69))),'Data Summary'!EC75="Yes"),OFFSET('Hygiene Data'!$H$9,0,10*ROW('Hygiene Data'!H69)),NA())</f>
        <v>#N/A</v>
      </c>
      <c r="BO75" s="492" t="e">
        <f ca="1">+IF(AND(ISNUMBER(OFFSET('Hygiene Data'!$I$5,0,10*ROW('Hygiene Data'!I69))),'Data Summary'!ED75="Yes"),OFFSET('Hygiene Data'!$I$5,0,10*ROW('Hygiene Data'!I69)),NA())</f>
        <v>#N/A</v>
      </c>
      <c r="BP75" s="492" t="e">
        <f ca="1">+IF(AND(ISNUMBER(OFFSET('Hygiene Data'!$I$7,0,10*ROW('Hygiene Data'!I69))),'Data Summary'!EE75="Yes"),OFFSET('Hygiene Data'!$I$7,0,10*ROW('Hygiene Data'!I69)),NA())</f>
        <v>#N/A</v>
      </c>
      <c r="BQ75" s="492" t="e">
        <f ca="1">+IF(AND(ISNUMBER(OFFSET('Hygiene Data'!$I$9,0,10*ROW('Hygiene Data'!I69))),'Data Summary'!EF75="Yes"),OFFSET('Hygiene Data'!$I$9,0,10*ROW('Hygiene Data'!I69)),NA())</f>
        <v>#N/A</v>
      </c>
    </row>
    <row r="76" spans="1:69" x14ac:dyDescent="0.25">
      <c r="A76" s="488" t="e">
        <f ca="1">+RIGHT('Data Summary'!A76,LEN('Data Summary'!A76)-9)</f>
        <v>#VALUE!</v>
      </c>
      <c r="B76" s="462" t="str">
        <f ca="1">+IF(ISTEXT('Data Summary'!B76),'Data Summary'!B76,"")</f>
        <v/>
      </c>
      <c r="C76" s="489" t="e">
        <f ca="1">+VALUE('Data Summary'!C76)</f>
        <v>#VALUE!</v>
      </c>
      <c r="D76" s="490" t="e">
        <f ca="1">+IF(AND(ISNUMBER(OFFSET('Water Data'!$D$4,0,10*ROW('Water Data'!D70))),'Data Summary'!BS76="Yes"),100-OFFSET('Water Data'!$D$4,0,10*ROW('Water Data'!D70)),NA())</f>
        <v>#N/A</v>
      </c>
      <c r="E76" s="490" t="e">
        <f ca="1">+IF(AND(ISNUMBER(OFFSET('Water Data'!$D$6,0,10*ROW('Water Data'!D70))),'Data Summary'!BT76="Yes"),OFFSET('Water Data'!$D$6,0,10*ROW('Water Data'!D70)),NA())</f>
        <v>#N/A</v>
      </c>
      <c r="F76" s="490" t="e">
        <f ca="1">+IF(AND(ISNUMBER(OFFSET('Water Data'!$D$9,0,10*ROW('Water Data'!D70))),'Data Summary'!BU76="Yes"),OFFSET('Water Data'!$D$9,0,10*ROW('Water Data'!D70)),NA())</f>
        <v>#N/A</v>
      </c>
      <c r="G76" s="490" t="e">
        <f ca="1">+IF(AND(ISNUMBER(OFFSET('Water Data'!$E$4,0,10*ROW('Water Data'!E70))),'Data Summary'!BV76="Yes"),100-OFFSET('Water Data'!$E$4,0,10*ROW('Water Data'!E70)),NA())</f>
        <v>#N/A</v>
      </c>
      <c r="H76" s="490" t="e">
        <f ca="1">+IF(AND(ISNUMBER(OFFSET('Water Data'!$E$6,0,10*ROW('Water Data'!E70))),'Data Summary'!BW76="Yes"),OFFSET('Water Data'!$E$6,0,10*ROW('Water Data'!E70)),NA())</f>
        <v>#N/A</v>
      </c>
      <c r="I76" s="490" t="e">
        <f ca="1">+IF(AND(ISNUMBER(OFFSET('Water Data'!$E$9,0,10*ROW('Water Data'!E70))),'Data Summary'!BX76="Yes"),OFFSET('Water Data'!$E$9,0,10*ROW('Water Data'!E70)),NA())</f>
        <v>#N/A</v>
      </c>
      <c r="J76" s="490" t="e">
        <f ca="1">+IF(AND(ISNUMBER(OFFSET('Water Data'!$F$4,0,10*ROW('Water Data'!F70))),'Data Summary'!BY76="Yes"),100-OFFSET('Water Data'!$F$4,0,10*ROW('Water Data'!F70)),NA())</f>
        <v>#N/A</v>
      </c>
      <c r="K76" s="490" t="e">
        <f ca="1">+IF(AND(ISNUMBER(OFFSET('Water Data'!$F$6,0,10*ROW('Water Data'!F70))),'Data Summary'!BZ76="Yes"),OFFSET('Water Data'!$F$6,0,10*ROW('Water Data'!F70)),NA())</f>
        <v>#N/A</v>
      </c>
      <c r="L76" s="490" t="e">
        <f ca="1">+IF(AND(ISNUMBER(OFFSET('Water Data'!$F$9,0,10*ROW('Water Data'!F70))),'Data Summary'!CA76="Yes"),OFFSET('Water Data'!$F$9,0,10*ROW('Water Data'!F70)),NA())</f>
        <v>#N/A</v>
      </c>
      <c r="M76" s="490" t="e">
        <f ca="1">+IF(AND(ISNUMBER(OFFSET('Water Data'!$G$4,0,10*ROW('Water Data'!G70))),'Data Summary'!CB76="Yes"),100-OFFSET('Water Data'!$G$4,0,10*ROW('Water Data'!G70)),NA())</f>
        <v>#N/A</v>
      </c>
      <c r="N76" s="490" t="e">
        <f ca="1">+IF(AND(ISNUMBER(OFFSET('Water Data'!$G$6,0,10*ROW('Water Data'!G70))),'Data Summary'!CC76="Yes"),OFFSET('Water Data'!$G$6,0,10*ROW('Water Data'!G70)),NA())</f>
        <v>#N/A</v>
      </c>
      <c r="O76" s="490" t="e">
        <f ca="1">+IF(AND(ISNUMBER(OFFSET('Water Data'!$G$9,0,10*ROW('Water Data'!G70))),'Data Summary'!CD76="Yes"),OFFSET('Water Data'!$G$9,0,10*ROW('Water Data'!G70)),NA())</f>
        <v>#N/A</v>
      </c>
      <c r="P76" s="490" t="e">
        <f ca="1">+IF(AND(ISNUMBER(OFFSET('Water Data'!$H$4,0,10*ROW('Water Data'!H70))),'Data Summary'!CE76="Yes"),100-OFFSET('Water Data'!$H$4,0,10*ROW('Water Data'!H70)),NA())</f>
        <v>#N/A</v>
      </c>
      <c r="Q76" s="490" t="e">
        <f ca="1">+IF(AND(ISNUMBER(OFFSET('Water Data'!$H$6,0,10*ROW('Water Data'!H70))),'Data Summary'!CF76="Yes"),OFFSET('Water Data'!$H$6,0,10*ROW('Water Data'!H70)),NA())</f>
        <v>#N/A</v>
      </c>
      <c r="R76" s="490" t="e">
        <f ca="1">+IF(AND(ISNUMBER(OFFSET('Water Data'!$H$9,0,10*ROW('Water Data'!H70))),'Data Summary'!CG76="Yes"),OFFSET('Water Data'!$H$9,0,10*ROW('Water Data'!H70)),NA())</f>
        <v>#N/A</v>
      </c>
      <c r="S76" s="490" t="e">
        <f ca="1">+IF(AND(ISNUMBER(OFFSET('Water Data'!$I$4,0,10*ROW('Water Data'!I70))),'Data Summary'!CH76="Yes"),100-OFFSET('Water Data'!$I$4,0,10*ROW('Water Data'!I70)),NA())</f>
        <v>#N/A</v>
      </c>
      <c r="T76" s="490" t="e">
        <f ca="1">+IF(AND(ISNUMBER(OFFSET('Water Data'!$I$6,0,10*ROW('Water Data'!I70))),'Data Summary'!CI76="Yes"),OFFSET('Water Data'!$I$6,0,10*ROW('Water Data'!I70)),NA())</f>
        <v>#N/A</v>
      </c>
      <c r="U76" s="490" t="e">
        <f ca="1">+IF(AND(ISNUMBER(OFFSET('Water Data'!$I$9,0,10*ROW('Water Data'!I70))),'Data Summary'!CJ76="Yes"),OFFSET('Water Data'!$I$9,0,10*ROW('Water Data'!I70)),NA())</f>
        <v>#N/A</v>
      </c>
      <c r="V76" s="491" t="e">
        <f ca="1">+IF(AND(ISNUMBER(OFFSET('Sanitation Data'!$D$4,0,10*ROW('Sanitation Data'!D70))),'Data Summary'!CK76="Yes"),100-OFFSET('Sanitation Data'!$D$4,0,10*ROW('Sanitation Data'!D70)),NA())</f>
        <v>#N/A</v>
      </c>
      <c r="W76" s="491" t="e">
        <f ca="1">+IF(AND(ISNUMBER(OFFSET('Sanitation Data'!$D$6,0,10*ROW('Sanitation Data'!D70))),'Data Summary'!CL76="Yes"),OFFSET('Sanitation Data'!$D$6,0,10*ROW('Sanitation Data'!D70)),NA())</f>
        <v>#N/A</v>
      </c>
      <c r="X76" s="491" t="e">
        <f ca="1">+IF(AND(ISNUMBER(OFFSET('Sanitation Data'!$D$10,0,10*ROW('Sanitation Data'!D70))),'Data Summary'!CM76="Yes"),OFFSET('Sanitation Data'!$D$10,0,10*ROW('Sanitation Data'!D70)),NA())</f>
        <v>#N/A</v>
      </c>
      <c r="Y76" s="491" t="e">
        <f ca="1">+IF(AND(ISNUMBER(OFFSET('Sanitation Data'!$D$11,0,10*ROW('Sanitation Data'!D70))),'Data Summary'!CN76="Yes"),OFFSET('Sanitation Data'!$D$11,0,10*ROW('Sanitation Data'!D70)),NA())</f>
        <v>#N/A</v>
      </c>
      <c r="Z76" s="491" t="e">
        <f ca="1">+IF(AND(ISNUMBER(OFFSET('Sanitation Data'!$D$12,0,10*ROW('Sanitation Data'!D70))),'Data Summary'!CO76="Yes"),OFFSET('Sanitation Data'!$D$12,0,10*ROW('Sanitation Data'!D70)),NA())</f>
        <v>#N/A</v>
      </c>
      <c r="AA76" s="491" t="e">
        <f ca="1">+IF(AND(ISNUMBER(OFFSET('Sanitation Data'!$E$4,0,10*ROW('Sanitation Data'!E70))),'Data Summary'!CP76="Yes"),100-OFFSET('Sanitation Data'!$E$4,0,10*ROW('Sanitation Data'!E70)),NA())</f>
        <v>#N/A</v>
      </c>
      <c r="AB76" s="491" t="e">
        <f ca="1">+IF(AND(ISNUMBER(OFFSET('Sanitation Data'!$E$6,0,10*ROW('Sanitation Data'!E70))),'Data Summary'!CQ76="Yes"),OFFSET('Sanitation Data'!$E$6,0,10*ROW('Sanitation Data'!E70)),NA())</f>
        <v>#N/A</v>
      </c>
      <c r="AC76" s="491" t="e">
        <f ca="1">+IF(AND(ISNUMBER(OFFSET('Sanitation Data'!$E$10,0,10*ROW('Sanitation Data'!E70))),'Data Summary'!CR76="Yes"),OFFSET('Sanitation Data'!$E$10,0,10*ROW('Sanitation Data'!E70)),NA())</f>
        <v>#N/A</v>
      </c>
      <c r="AD76" s="491" t="e">
        <f ca="1">+IF(AND(ISNUMBER(OFFSET('Sanitation Data'!$E$11,0,10*ROW('Sanitation Data'!E70))),'Data Summary'!CS76="Yes"),OFFSET('Sanitation Data'!$E$11,0,10*ROW('Sanitation Data'!E70)),NA())</f>
        <v>#N/A</v>
      </c>
      <c r="AE76" s="491" t="e">
        <f ca="1">+IF(AND(ISNUMBER(OFFSET('Sanitation Data'!$E$12,0,10*ROW('Sanitation Data'!E70))),'Data Summary'!CT76="Yes"),OFFSET('Sanitation Data'!$E$12,0,10*ROW('Sanitation Data'!E70)),NA())</f>
        <v>#N/A</v>
      </c>
      <c r="AF76" s="491" t="e">
        <f ca="1">+IF(AND(ISNUMBER(OFFSET('Sanitation Data'!$F$4,0,10*ROW('Sanitation Data'!F70))),'Data Summary'!CU76="Yes"),100-OFFSET('Sanitation Data'!$F$4,0,10*ROW('Sanitation Data'!F70)),NA())</f>
        <v>#N/A</v>
      </c>
      <c r="AG76" s="491" t="e">
        <f ca="1">+IF(AND(ISNUMBER(OFFSET('Sanitation Data'!$F$6,0,10*ROW('Sanitation Data'!F70))),'Data Summary'!CV76="Yes"),OFFSET('Sanitation Data'!$F$6,0,10*ROW('Sanitation Data'!F70)),NA())</f>
        <v>#N/A</v>
      </c>
      <c r="AH76" s="491" t="e">
        <f ca="1">+IF(AND(ISNUMBER(OFFSET('Sanitation Data'!$F$10,0,10*ROW('Sanitation Data'!F70))),'Data Summary'!CW76="Yes"),OFFSET('Sanitation Data'!$F$10,0,10*ROW('Sanitation Data'!F70)),NA())</f>
        <v>#N/A</v>
      </c>
      <c r="AI76" s="491" t="e">
        <f ca="1">+IF(AND(ISNUMBER(OFFSET('Sanitation Data'!$F$11,0,10*ROW('Sanitation Data'!F70))),'Data Summary'!CX76="Yes"),OFFSET('Sanitation Data'!$F$11,0,10*ROW('Sanitation Data'!F70)),NA())</f>
        <v>#N/A</v>
      </c>
      <c r="AJ76" s="491" t="e">
        <f ca="1">+IF(AND(ISNUMBER(OFFSET('Sanitation Data'!$F$12,0,10*ROW('Sanitation Data'!F70))),'Data Summary'!CY76="Yes"),OFFSET('Sanitation Data'!$F$12,0,10*ROW('Sanitation Data'!F70)),NA())</f>
        <v>#N/A</v>
      </c>
      <c r="AK76" s="491" t="e">
        <f ca="1">+IF(AND(ISNUMBER(OFFSET('Sanitation Data'!$G$4,0,10*ROW('Sanitation Data'!G70))),'Data Summary'!CZ76="Yes"),100-OFFSET('Sanitation Data'!$G$4,0,10*ROW('Sanitation Data'!G70)),NA())</f>
        <v>#N/A</v>
      </c>
      <c r="AL76" s="491" t="e">
        <f ca="1">+IF(AND(ISNUMBER(OFFSET('Sanitation Data'!$G$6,0,10*ROW('Sanitation Data'!G70))),'Data Summary'!DA76="Yes"),OFFSET('Sanitation Data'!$G$6,0,10*ROW('Sanitation Data'!G70)),NA())</f>
        <v>#N/A</v>
      </c>
      <c r="AM76" s="491" t="e">
        <f ca="1">+IF(AND(ISNUMBER(OFFSET('Sanitation Data'!$G$10,0,10*ROW('Sanitation Data'!G70))),'Data Summary'!DB76="Yes"),OFFSET('Sanitation Data'!$G$10,0,10*ROW('Sanitation Data'!G70)),NA())</f>
        <v>#N/A</v>
      </c>
      <c r="AN76" s="491" t="e">
        <f ca="1">+IF(AND(ISNUMBER(OFFSET('Sanitation Data'!$G$11,0,10*ROW('Sanitation Data'!G70))),'Data Summary'!DC76="Yes"),OFFSET('Sanitation Data'!$G$11,0,10*ROW('Sanitation Data'!G70)),NA())</f>
        <v>#N/A</v>
      </c>
      <c r="AO76" s="491" t="e">
        <f ca="1">+IF(AND(ISNUMBER(OFFSET('Sanitation Data'!$G$12,0,10*ROW('Sanitation Data'!G70))),'Data Summary'!DD76="Yes"),OFFSET('Sanitation Data'!$G$12,0,10*ROW('Sanitation Data'!G70)),NA())</f>
        <v>#N/A</v>
      </c>
      <c r="AP76" s="491" t="e">
        <f ca="1">+IF(AND(ISNUMBER(OFFSET('Sanitation Data'!$H$4,0,10*ROW('Sanitation Data'!H70))),'Data Summary'!DE76="Yes"),100-OFFSET('Sanitation Data'!$H$4,0,10*ROW('Sanitation Data'!H70)),NA())</f>
        <v>#N/A</v>
      </c>
      <c r="AQ76" s="491" t="e">
        <f ca="1">+IF(AND(ISNUMBER(OFFSET('Sanitation Data'!$H$6,0,10*ROW('Sanitation Data'!H70))),'Data Summary'!DF76="Yes"),OFFSET('Sanitation Data'!$H$6,0,10*ROW('Sanitation Data'!H70)),NA())</f>
        <v>#N/A</v>
      </c>
      <c r="AR76" s="491" t="e">
        <f ca="1">+IF(AND(ISNUMBER(OFFSET('Sanitation Data'!$H$10,0,10*ROW('Sanitation Data'!H70))),'Data Summary'!DG76="Yes"),OFFSET('Sanitation Data'!$H$10,0,10*ROW('Sanitation Data'!H70)),NA())</f>
        <v>#N/A</v>
      </c>
      <c r="AS76" s="491" t="e">
        <f ca="1">+IF(AND(ISNUMBER(OFFSET('Sanitation Data'!$H$11,0,10*ROW('Sanitation Data'!H70))),'Data Summary'!DH76="Yes"),OFFSET('Sanitation Data'!$H$11,0,10*ROW('Sanitation Data'!H70)),NA())</f>
        <v>#N/A</v>
      </c>
      <c r="AT76" s="491" t="e">
        <f ca="1">+IF(AND(ISNUMBER(OFFSET('Sanitation Data'!$H$12,0,10*ROW('Sanitation Data'!H70))),'Data Summary'!DI76="Yes"),OFFSET('Sanitation Data'!$H$12,0,10*ROW('Sanitation Data'!H70)),NA())</f>
        <v>#N/A</v>
      </c>
      <c r="AU76" s="491" t="e">
        <f ca="1">+IF(AND(ISNUMBER(OFFSET('Sanitation Data'!$I$4,0,10*ROW('Sanitation Data'!I70))),'Data Summary'!DJ76="Yes"),100-OFFSET('Sanitation Data'!$I$4,0,10*ROW('Sanitation Data'!I70)),NA())</f>
        <v>#N/A</v>
      </c>
      <c r="AV76" s="491" t="e">
        <f ca="1">+IF(AND(ISNUMBER(OFFSET('Sanitation Data'!$I$6,0,10*ROW('Sanitation Data'!I70))),'Data Summary'!DK76="Yes"),OFFSET('Sanitation Data'!$I$6,0,10*ROW('Sanitation Data'!I70)),NA())</f>
        <v>#N/A</v>
      </c>
      <c r="AW76" s="491" t="e">
        <f ca="1">+IF(AND(ISNUMBER(OFFSET('Sanitation Data'!$I$10,0,10*ROW('Sanitation Data'!I70))),'Data Summary'!DL76="Yes"),OFFSET('Sanitation Data'!$I$10,0,10*ROW('Sanitation Data'!I70)),NA())</f>
        <v>#N/A</v>
      </c>
      <c r="AX76" s="491" t="e">
        <f ca="1">+IF(AND(ISNUMBER(OFFSET('Sanitation Data'!$I$11,0,10*ROW('Sanitation Data'!I70))),'Data Summary'!DM76="Yes"),OFFSET('Sanitation Data'!$I$11,0,10*ROW('Sanitation Data'!I70)),NA())</f>
        <v>#N/A</v>
      </c>
      <c r="AY76" s="491" t="e">
        <f ca="1">+IF(AND(ISNUMBER(OFFSET('Sanitation Data'!$I$12,0,10*ROW('Sanitation Data'!I70))),'Data Summary'!DN76="Yes"),OFFSET('Sanitation Data'!$I$12,0,10*ROW('Sanitation Data'!I70)),NA())</f>
        <v>#N/A</v>
      </c>
      <c r="AZ76" s="492" t="e">
        <f ca="1">+IF(AND(ISNUMBER(OFFSET('Hygiene Data'!$D$5,0,10*ROW('Hygiene Data'!D70))),'Data Summary'!DO76="Yes"),OFFSET('Hygiene Data'!$D$5,0,10*ROW('Hygiene Data'!D70)),NA())</f>
        <v>#N/A</v>
      </c>
      <c r="BA76" s="492" t="e">
        <f ca="1">+IF(AND(ISNUMBER(OFFSET('Hygiene Data'!$D$7,0,10*ROW('Hygiene Data'!D70))),'Data Summary'!DP76="Yes"),OFFSET('Hygiene Data'!$D$7,0,10*ROW('Hygiene Data'!D70)),NA())</f>
        <v>#N/A</v>
      </c>
      <c r="BB76" s="492" t="e">
        <f ca="1">+IF(AND(ISNUMBER(OFFSET('Hygiene Data'!$D$9,0,10*ROW('Hygiene Data'!D70))),'Data Summary'!DQ76="Yes"),OFFSET('Hygiene Data'!$D$9,0,10*ROW('Hygiene Data'!D70)),NA())</f>
        <v>#N/A</v>
      </c>
      <c r="BC76" s="492" t="e">
        <f ca="1">+IF(AND(ISNUMBER(OFFSET('Hygiene Data'!$E$5,0,10*ROW('Hygiene Data'!E70))),'Data Summary'!DR76="Yes"),OFFSET('Hygiene Data'!$E$5,0,10*ROW('Hygiene Data'!E70)),NA())</f>
        <v>#N/A</v>
      </c>
      <c r="BD76" s="492" t="e">
        <f ca="1">+IF(AND(ISNUMBER(OFFSET('Hygiene Data'!$E$7,0,10*ROW('Hygiene Data'!E70))),'Data Summary'!DS76="Yes"),OFFSET('Hygiene Data'!$E$7,0,10*ROW('Hygiene Data'!E70)),NA())</f>
        <v>#N/A</v>
      </c>
      <c r="BE76" s="492" t="e">
        <f ca="1">+IF(AND(ISNUMBER(OFFSET('Hygiene Data'!$E$9,0,10*ROW('Hygiene Data'!E70))),'Data Summary'!DT76="Yes"),OFFSET('Hygiene Data'!$E$9,0,10*ROW('Hygiene Data'!E70)),NA())</f>
        <v>#N/A</v>
      </c>
      <c r="BF76" s="492" t="e">
        <f ca="1">+IF(AND(ISNUMBER(OFFSET('Hygiene Data'!$F$5,0,10*ROW('Hygiene Data'!F70))),'Data Summary'!DU76="Yes"),OFFSET('Hygiene Data'!$F$5,0,10*ROW('Hygiene Data'!F70)),NA())</f>
        <v>#N/A</v>
      </c>
      <c r="BG76" s="492" t="e">
        <f ca="1">+IF(AND(ISNUMBER(OFFSET('Hygiene Data'!$F$7,0,10*ROW('Hygiene Data'!F70))),'Data Summary'!DV76="Yes"),OFFSET('Hygiene Data'!$F$7,0,10*ROW('Hygiene Data'!F70)),NA())</f>
        <v>#N/A</v>
      </c>
      <c r="BH76" s="492" t="e">
        <f ca="1">+IF(AND(ISNUMBER(OFFSET('Hygiene Data'!$F$9,0,10*ROW('Hygiene Data'!F70))),'Data Summary'!DW76="Yes"),OFFSET('Hygiene Data'!$F$9,0,10*ROW('Hygiene Data'!F70)),NA())</f>
        <v>#N/A</v>
      </c>
      <c r="BI76" s="492" t="e">
        <f ca="1">+IF(AND(ISNUMBER(OFFSET('Hygiene Data'!$G$5,0,10*ROW('Hygiene Data'!G70))),'Data Summary'!DX76="Yes"),OFFSET('Hygiene Data'!$G$5,0,10*ROW('Hygiene Data'!G70)),NA())</f>
        <v>#N/A</v>
      </c>
      <c r="BJ76" s="492" t="e">
        <f ca="1">+IF(AND(ISNUMBER(OFFSET('Hygiene Data'!$G$7,0,10*ROW('Hygiene Data'!G70))),'Data Summary'!DY76="Yes"),OFFSET('Hygiene Data'!$G$7,0,10*ROW('Hygiene Data'!G70)),NA())</f>
        <v>#N/A</v>
      </c>
      <c r="BK76" s="492" t="e">
        <f ca="1">+IF(AND(ISNUMBER(OFFSET('Hygiene Data'!$G$9,0,10*ROW('Hygiene Data'!G70))),'Data Summary'!DZ76="Yes"),OFFSET('Hygiene Data'!$G$9,0,10*ROW('Hygiene Data'!G70)),NA())</f>
        <v>#N/A</v>
      </c>
      <c r="BL76" s="492" t="e">
        <f ca="1">+IF(AND(ISNUMBER(OFFSET('Hygiene Data'!$H$5,0,10*ROW('Hygiene Data'!H70))),'Data Summary'!EA76="Yes"),OFFSET('Hygiene Data'!$H$5,0,10*ROW('Hygiene Data'!H70)),NA())</f>
        <v>#N/A</v>
      </c>
      <c r="BM76" s="492" t="e">
        <f ca="1">+IF(AND(ISNUMBER(OFFSET('Hygiene Data'!$H$7,0,10*ROW('Hygiene Data'!H70))),'Data Summary'!EB76="Yes"),OFFSET('Hygiene Data'!$H$7,0,10*ROW('Hygiene Data'!H70)),NA())</f>
        <v>#N/A</v>
      </c>
      <c r="BN76" s="492" t="e">
        <f ca="1">+IF(AND(ISNUMBER(OFFSET('Hygiene Data'!$H$9,0,10*ROW('Hygiene Data'!H70))),'Data Summary'!EC76="Yes"),OFFSET('Hygiene Data'!$H$9,0,10*ROW('Hygiene Data'!H70)),NA())</f>
        <v>#N/A</v>
      </c>
      <c r="BO76" s="492" t="e">
        <f ca="1">+IF(AND(ISNUMBER(OFFSET('Hygiene Data'!$I$5,0,10*ROW('Hygiene Data'!I70))),'Data Summary'!ED76="Yes"),OFFSET('Hygiene Data'!$I$5,0,10*ROW('Hygiene Data'!I70)),NA())</f>
        <v>#N/A</v>
      </c>
      <c r="BP76" s="492" t="e">
        <f ca="1">+IF(AND(ISNUMBER(OFFSET('Hygiene Data'!$I$7,0,10*ROW('Hygiene Data'!I70))),'Data Summary'!EE76="Yes"),OFFSET('Hygiene Data'!$I$7,0,10*ROW('Hygiene Data'!I70)),NA())</f>
        <v>#N/A</v>
      </c>
      <c r="BQ76" s="492" t="e">
        <f ca="1">+IF(AND(ISNUMBER(OFFSET('Hygiene Data'!$I$9,0,10*ROW('Hygiene Data'!I70))),'Data Summary'!EF76="Yes"),OFFSET('Hygiene Data'!$I$9,0,10*ROW('Hygiene Data'!I70)),NA())</f>
        <v>#N/A</v>
      </c>
    </row>
    <row r="77" spans="1:69" x14ac:dyDescent="0.25">
      <c r="A77" s="488" t="e">
        <f ca="1">+RIGHT('Data Summary'!A77,LEN('Data Summary'!A77)-9)</f>
        <v>#VALUE!</v>
      </c>
      <c r="B77" s="462" t="str">
        <f ca="1">+IF(ISTEXT('Data Summary'!B77),'Data Summary'!B77,"")</f>
        <v/>
      </c>
      <c r="C77" s="489" t="e">
        <f ca="1">+VALUE('Data Summary'!C77)</f>
        <v>#VALUE!</v>
      </c>
      <c r="D77" s="490" t="e">
        <f ca="1">+IF(AND(ISNUMBER(OFFSET('Water Data'!$D$4,0,10*ROW('Water Data'!D71))),'Data Summary'!BS77="Yes"),100-OFFSET('Water Data'!$D$4,0,10*ROW('Water Data'!D71)),NA())</f>
        <v>#N/A</v>
      </c>
      <c r="E77" s="490" t="e">
        <f ca="1">+IF(AND(ISNUMBER(OFFSET('Water Data'!$D$6,0,10*ROW('Water Data'!D71))),'Data Summary'!BT77="Yes"),OFFSET('Water Data'!$D$6,0,10*ROW('Water Data'!D71)),NA())</f>
        <v>#N/A</v>
      </c>
      <c r="F77" s="490" t="e">
        <f ca="1">+IF(AND(ISNUMBER(OFFSET('Water Data'!$D$9,0,10*ROW('Water Data'!D71))),'Data Summary'!BU77="Yes"),OFFSET('Water Data'!$D$9,0,10*ROW('Water Data'!D71)),NA())</f>
        <v>#N/A</v>
      </c>
      <c r="G77" s="490" t="e">
        <f ca="1">+IF(AND(ISNUMBER(OFFSET('Water Data'!$E$4,0,10*ROW('Water Data'!E71))),'Data Summary'!BV77="Yes"),100-OFFSET('Water Data'!$E$4,0,10*ROW('Water Data'!E71)),NA())</f>
        <v>#N/A</v>
      </c>
      <c r="H77" s="490" t="e">
        <f ca="1">+IF(AND(ISNUMBER(OFFSET('Water Data'!$E$6,0,10*ROW('Water Data'!E71))),'Data Summary'!BW77="Yes"),OFFSET('Water Data'!$E$6,0,10*ROW('Water Data'!E71)),NA())</f>
        <v>#N/A</v>
      </c>
      <c r="I77" s="490" t="e">
        <f ca="1">+IF(AND(ISNUMBER(OFFSET('Water Data'!$E$9,0,10*ROW('Water Data'!E71))),'Data Summary'!BX77="Yes"),OFFSET('Water Data'!$E$9,0,10*ROW('Water Data'!E71)),NA())</f>
        <v>#N/A</v>
      </c>
      <c r="J77" s="490" t="e">
        <f ca="1">+IF(AND(ISNUMBER(OFFSET('Water Data'!$F$4,0,10*ROW('Water Data'!F71))),'Data Summary'!BY77="Yes"),100-OFFSET('Water Data'!$F$4,0,10*ROW('Water Data'!F71)),NA())</f>
        <v>#N/A</v>
      </c>
      <c r="K77" s="490" t="e">
        <f ca="1">+IF(AND(ISNUMBER(OFFSET('Water Data'!$F$6,0,10*ROW('Water Data'!F71))),'Data Summary'!BZ77="Yes"),OFFSET('Water Data'!$F$6,0,10*ROW('Water Data'!F71)),NA())</f>
        <v>#N/A</v>
      </c>
      <c r="L77" s="490" t="e">
        <f ca="1">+IF(AND(ISNUMBER(OFFSET('Water Data'!$F$9,0,10*ROW('Water Data'!F71))),'Data Summary'!CA77="Yes"),OFFSET('Water Data'!$F$9,0,10*ROW('Water Data'!F71)),NA())</f>
        <v>#N/A</v>
      </c>
      <c r="M77" s="490" t="e">
        <f ca="1">+IF(AND(ISNUMBER(OFFSET('Water Data'!$G$4,0,10*ROW('Water Data'!G71))),'Data Summary'!CB77="Yes"),100-OFFSET('Water Data'!$G$4,0,10*ROW('Water Data'!G71)),NA())</f>
        <v>#N/A</v>
      </c>
      <c r="N77" s="490" t="e">
        <f ca="1">+IF(AND(ISNUMBER(OFFSET('Water Data'!$G$6,0,10*ROW('Water Data'!G71))),'Data Summary'!CC77="Yes"),OFFSET('Water Data'!$G$6,0,10*ROW('Water Data'!G71)),NA())</f>
        <v>#N/A</v>
      </c>
      <c r="O77" s="490" t="e">
        <f ca="1">+IF(AND(ISNUMBER(OFFSET('Water Data'!$G$9,0,10*ROW('Water Data'!G71))),'Data Summary'!CD77="Yes"),OFFSET('Water Data'!$G$9,0,10*ROW('Water Data'!G71)),NA())</f>
        <v>#N/A</v>
      </c>
      <c r="P77" s="490" t="e">
        <f ca="1">+IF(AND(ISNUMBER(OFFSET('Water Data'!$H$4,0,10*ROW('Water Data'!H71))),'Data Summary'!CE77="Yes"),100-OFFSET('Water Data'!$H$4,0,10*ROW('Water Data'!H71)),NA())</f>
        <v>#N/A</v>
      </c>
      <c r="Q77" s="490" t="e">
        <f ca="1">+IF(AND(ISNUMBER(OFFSET('Water Data'!$H$6,0,10*ROW('Water Data'!H71))),'Data Summary'!CF77="Yes"),OFFSET('Water Data'!$H$6,0,10*ROW('Water Data'!H71)),NA())</f>
        <v>#N/A</v>
      </c>
      <c r="R77" s="490" t="e">
        <f ca="1">+IF(AND(ISNUMBER(OFFSET('Water Data'!$H$9,0,10*ROW('Water Data'!H71))),'Data Summary'!CG77="Yes"),OFFSET('Water Data'!$H$9,0,10*ROW('Water Data'!H71)),NA())</f>
        <v>#N/A</v>
      </c>
      <c r="S77" s="490" t="e">
        <f ca="1">+IF(AND(ISNUMBER(OFFSET('Water Data'!$I$4,0,10*ROW('Water Data'!I71))),'Data Summary'!CH77="Yes"),100-OFFSET('Water Data'!$I$4,0,10*ROW('Water Data'!I71)),NA())</f>
        <v>#N/A</v>
      </c>
      <c r="T77" s="490" t="e">
        <f ca="1">+IF(AND(ISNUMBER(OFFSET('Water Data'!$I$6,0,10*ROW('Water Data'!I71))),'Data Summary'!CI77="Yes"),OFFSET('Water Data'!$I$6,0,10*ROW('Water Data'!I71)),NA())</f>
        <v>#N/A</v>
      </c>
      <c r="U77" s="490" t="e">
        <f ca="1">+IF(AND(ISNUMBER(OFFSET('Water Data'!$I$9,0,10*ROW('Water Data'!I71))),'Data Summary'!CJ77="Yes"),OFFSET('Water Data'!$I$9,0,10*ROW('Water Data'!I71)),NA())</f>
        <v>#N/A</v>
      </c>
      <c r="V77" s="491" t="e">
        <f ca="1">+IF(AND(ISNUMBER(OFFSET('Sanitation Data'!$D$4,0,10*ROW('Sanitation Data'!D71))),'Data Summary'!CK77="Yes"),100-OFFSET('Sanitation Data'!$D$4,0,10*ROW('Sanitation Data'!D71)),NA())</f>
        <v>#N/A</v>
      </c>
      <c r="W77" s="491" t="e">
        <f ca="1">+IF(AND(ISNUMBER(OFFSET('Sanitation Data'!$D$6,0,10*ROW('Sanitation Data'!D71))),'Data Summary'!CL77="Yes"),OFFSET('Sanitation Data'!$D$6,0,10*ROW('Sanitation Data'!D71)),NA())</f>
        <v>#N/A</v>
      </c>
      <c r="X77" s="491" t="e">
        <f ca="1">+IF(AND(ISNUMBER(OFFSET('Sanitation Data'!$D$10,0,10*ROW('Sanitation Data'!D71))),'Data Summary'!CM77="Yes"),OFFSET('Sanitation Data'!$D$10,0,10*ROW('Sanitation Data'!D71)),NA())</f>
        <v>#N/A</v>
      </c>
      <c r="Y77" s="491" t="e">
        <f ca="1">+IF(AND(ISNUMBER(OFFSET('Sanitation Data'!$D$11,0,10*ROW('Sanitation Data'!D71))),'Data Summary'!CN77="Yes"),OFFSET('Sanitation Data'!$D$11,0,10*ROW('Sanitation Data'!D71)),NA())</f>
        <v>#N/A</v>
      </c>
      <c r="Z77" s="491" t="e">
        <f ca="1">+IF(AND(ISNUMBER(OFFSET('Sanitation Data'!$D$12,0,10*ROW('Sanitation Data'!D71))),'Data Summary'!CO77="Yes"),OFFSET('Sanitation Data'!$D$12,0,10*ROW('Sanitation Data'!D71)),NA())</f>
        <v>#N/A</v>
      </c>
      <c r="AA77" s="491" t="e">
        <f ca="1">+IF(AND(ISNUMBER(OFFSET('Sanitation Data'!$E$4,0,10*ROW('Sanitation Data'!E71))),'Data Summary'!CP77="Yes"),100-OFFSET('Sanitation Data'!$E$4,0,10*ROW('Sanitation Data'!E71)),NA())</f>
        <v>#N/A</v>
      </c>
      <c r="AB77" s="491" t="e">
        <f ca="1">+IF(AND(ISNUMBER(OFFSET('Sanitation Data'!$E$6,0,10*ROW('Sanitation Data'!E71))),'Data Summary'!CQ77="Yes"),OFFSET('Sanitation Data'!$E$6,0,10*ROW('Sanitation Data'!E71)),NA())</f>
        <v>#N/A</v>
      </c>
      <c r="AC77" s="491" t="e">
        <f ca="1">+IF(AND(ISNUMBER(OFFSET('Sanitation Data'!$E$10,0,10*ROW('Sanitation Data'!E71))),'Data Summary'!CR77="Yes"),OFFSET('Sanitation Data'!$E$10,0,10*ROW('Sanitation Data'!E71)),NA())</f>
        <v>#N/A</v>
      </c>
      <c r="AD77" s="491" t="e">
        <f ca="1">+IF(AND(ISNUMBER(OFFSET('Sanitation Data'!$E$11,0,10*ROW('Sanitation Data'!E71))),'Data Summary'!CS77="Yes"),OFFSET('Sanitation Data'!$E$11,0,10*ROW('Sanitation Data'!E71)),NA())</f>
        <v>#N/A</v>
      </c>
      <c r="AE77" s="491" t="e">
        <f ca="1">+IF(AND(ISNUMBER(OFFSET('Sanitation Data'!$E$12,0,10*ROW('Sanitation Data'!E71))),'Data Summary'!CT77="Yes"),OFFSET('Sanitation Data'!$E$12,0,10*ROW('Sanitation Data'!E71)),NA())</f>
        <v>#N/A</v>
      </c>
      <c r="AF77" s="491" t="e">
        <f ca="1">+IF(AND(ISNUMBER(OFFSET('Sanitation Data'!$F$4,0,10*ROW('Sanitation Data'!F71))),'Data Summary'!CU77="Yes"),100-OFFSET('Sanitation Data'!$F$4,0,10*ROW('Sanitation Data'!F71)),NA())</f>
        <v>#N/A</v>
      </c>
      <c r="AG77" s="491" t="e">
        <f ca="1">+IF(AND(ISNUMBER(OFFSET('Sanitation Data'!$F$6,0,10*ROW('Sanitation Data'!F71))),'Data Summary'!CV77="Yes"),OFFSET('Sanitation Data'!$F$6,0,10*ROW('Sanitation Data'!F71)),NA())</f>
        <v>#N/A</v>
      </c>
      <c r="AH77" s="491" t="e">
        <f ca="1">+IF(AND(ISNUMBER(OFFSET('Sanitation Data'!$F$10,0,10*ROW('Sanitation Data'!F71))),'Data Summary'!CW77="Yes"),OFFSET('Sanitation Data'!$F$10,0,10*ROW('Sanitation Data'!F71)),NA())</f>
        <v>#N/A</v>
      </c>
      <c r="AI77" s="491" t="e">
        <f ca="1">+IF(AND(ISNUMBER(OFFSET('Sanitation Data'!$F$11,0,10*ROW('Sanitation Data'!F71))),'Data Summary'!CX77="Yes"),OFFSET('Sanitation Data'!$F$11,0,10*ROW('Sanitation Data'!F71)),NA())</f>
        <v>#N/A</v>
      </c>
      <c r="AJ77" s="491" t="e">
        <f ca="1">+IF(AND(ISNUMBER(OFFSET('Sanitation Data'!$F$12,0,10*ROW('Sanitation Data'!F71))),'Data Summary'!CY77="Yes"),OFFSET('Sanitation Data'!$F$12,0,10*ROW('Sanitation Data'!F71)),NA())</f>
        <v>#N/A</v>
      </c>
      <c r="AK77" s="491" t="e">
        <f ca="1">+IF(AND(ISNUMBER(OFFSET('Sanitation Data'!$G$4,0,10*ROW('Sanitation Data'!G71))),'Data Summary'!CZ77="Yes"),100-OFFSET('Sanitation Data'!$G$4,0,10*ROW('Sanitation Data'!G71)),NA())</f>
        <v>#N/A</v>
      </c>
      <c r="AL77" s="491" t="e">
        <f ca="1">+IF(AND(ISNUMBER(OFFSET('Sanitation Data'!$G$6,0,10*ROW('Sanitation Data'!G71))),'Data Summary'!DA77="Yes"),OFFSET('Sanitation Data'!$G$6,0,10*ROW('Sanitation Data'!G71)),NA())</f>
        <v>#N/A</v>
      </c>
      <c r="AM77" s="491" t="e">
        <f ca="1">+IF(AND(ISNUMBER(OFFSET('Sanitation Data'!$G$10,0,10*ROW('Sanitation Data'!G71))),'Data Summary'!DB77="Yes"),OFFSET('Sanitation Data'!$G$10,0,10*ROW('Sanitation Data'!G71)),NA())</f>
        <v>#N/A</v>
      </c>
      <c r="AN77" s="491" t="e">
        <f ca="1">+IF(AND(ISNUMBER(OFFSET('Sanitation Data'!$G$11,0,10*ROW('Sanitation Data'!G71))),'Data Summary'!DC77="Yes"),OFFSET('Sanitation Data'!$G$11,0,10*ROW('Sanitation Data'!G71)),NA())</f>
        <v>#N/A</v>
      </c>
      <c r="AO77" s="491" t="e">
        <f ca="1">+IF(AND(ISNUMBER(OFFSET('Sanitation Data'!$G$12,0,10*ROW('Sanitation Data'!G71))),'Data Summary'!DD77="Yes"),OFFSET('Sanitation Data'!$G$12,0,10*ROW('Sanitation Data'!G71)),NA())</f>
        <v>#N/A</v>
      </c>
      <c r="AP77" s="491" t="e">
        <f ca="1">+IF(AND(ISNUMBER(OFFSET('Sanitation Data'!$H$4,0,10*ROW('Sanitation Data'!H71))),'Data Summary'!DE77="Yes"),100-OFFSET('Sanitation Data'!$H$4,0,10*ROW('Sanitation Data'!H71)),NA())</f>
        <v>#N/A</v>
      </c>
      <c r="AQ77" s="491" t="e">
        <f ca="1">+IF(AND(ISNUMBER(OFFSET('Sanitation Data'!$H$6,0,10*ROW('Sanitation Data'!H71))),'Data Summary'!DF77="Yes"),OFFSET('Sanitation Data'!$H$6,0,10*ROW('Sanitation Data'!H71)),NA())</f>
        <v>#N/A</v>
      </c>
      <c r="AR77" s="491" t="e">
        <f ca="1">+IF(AND(ISNUMBER(OFFSET('Sanitation Data'!$H$10,0,10*ROW('Sanitation Data'!H71))),'Data Summary'!DG77="Yes"),OFFSET('Sanitation Data'!$H$10,0,10*ROW('Sanitation Data'!H71)),NA())</f>
        <v>#N/A</v>
      </c>
      <c r="AS77" s="491" t="e">
        <f ca="1">+IF(AND(ISNUMBER(OFFSET('Sanitation Data'!$H$11,0,10*ROW('Sanitation Data'!H71))),'Data Summary'!DH77="Yes"),OFFSET('Sanitation Data'!$H$11,0,10*ROW('Sanitation Data'!H71)),NA())</f>
        <v>#N/A</v>
      </c>
      <c r="AT77" s="491" t="e">
        <f ca="1">+IF(AND(ISNUMBER(OFFSET('Sanitation Data'!$H$12,0,10*ROW('Sanitation Data'!H71))),'Data Summary'!DI77="Yes"),OFFSET('Sanitation Data'!$H$12,0,10*ROW('Sanitation Data'!H71)),NA())</f>
        <v>#N/A</v>
      </c>
      <c r="AU77" s="491" t="e">
        <f ca="1">+IF(AND(ISNUMBER(OFFSET('Sanitation Data'!$I$4,0,10*ROW('Sanitation Data'!I71))),'Data Summary'!DJ77="Yes"),100-OFFSET('Sanitation Data'!$I$4,0,10*ROW('Sanitation Data'!I71)),NA())</f>
        <v>#N/A</v>
      </c>
      <c r="AV77" s="491" t="e">
        <f ca="1">+IF(AND(ISNUMBER(OFFSET('Sanitation Data'!$I$6,0,10*ROW('Sanitation Data'!I71))),'Data Summary'!DK77="Yes"),OFFSET('Sanitation Data'!$I$6,0,10*ROW('Sanitation Data'!I71)),NA())</f>
        <v>#N/A</v>
      </c>
      <c r="AW77" s="491" t="e">
        <f ca="1">+IF(AND(ISNUMBER(OFFSET('Sanitation Data'!$I$10,0,10*ROW('Sanitation Data'!I71))),'Data Summary'!DL77="Yes"),OFFSET('Sanitation Data'!$I$10,0,10*ROW('Sanitation Data'!I71)),NA())</f>
        <v>#N/A</v>
      </c>
      <c r="AX77" s="491" t="e">
        <f ca="1">+IF(AND(ISNUMBER(OFFSET('Sanitation Data'!$I$11,0,10*ROW('Sanitation Data'!I71))),'Data Summary'!DM77="Yes"),OFFSET('Sanitation Data'!$I$11,0,10*ROW('Sanitation Data'!I71)),NA())</f>
        <v>#N/A</v>
      </c>
      <c r="AY77" s="491" t="e">
        <f ca="1">+IF(AND(ISNUMBER(OFFSET('Sanitation Data'!$I$12,0,10*ROW('Sanitation Data'!I71))),'Data Summary'!DN77="Yes"),OFFSET('Sanitation Data'!$I$12,0,10*ROW('Sanitation Data'!I71)),NA())</f>
        <v>#N/A</v>
      </c>
      <c r="AZ77" s="492" t="e">
        <f ca="1">+IF(AND(ISNUMBER(OFFSET('Hygiene Data'!$D$5,0,10*ROW('Hygiene Data'!D71))),'Data Summary'!DO77="Yes"),OFFSET('Hygiene Data'!$D$5,0,10*ROW('Hygiene Data'!D71)),NA())</f>
        <v>#N/A</v>
      </c>
      <c r="BA77" s="492" t="e">
        <f ca="1">+IF(AND(ISNUMBER(OFFSET('Hygiene Data'!$D$7,0,10*ROW('Hygiene Data'!D71))),'Data Summary'!DP77="Yes"),OFFSET('Hygiene Data'!$D$7,0,10*ROW('Hygiene Data'!D71)),NA())</f>
        <v>#N/A</v>
      </c>
      <c r="BB77" s="492" t="e">
        <f ca="1">+IF(AND(ISNUMBER(OFFSET('Hygiene Data'!$D$9,0,10*ROW('Hygiene Data'!D71))),'Data Summary'!DQ77="Yes"),OFFSET('Hygiene Data'!$D$9,0,10*ROW('Hygiene Data'!D71)),NA())</f>
        <v>#N/A</v>
      </c>
      <c r="BC77" s="492" t="e">
        <f ca="1">+IF(AND(ISNUMBER(OFFSET('Hygiene Data'!$E$5,0,10*ROW('Hygiene Data'!E71))),'Data Summary'!DR77="Yes"),OFFSET('Hygiene Data'!$E$5,0,10*ROW('Hygiene Data'!E71)),NA())</f>
        <v>#N/A</v>
      </c>
      <c r="BD77" s="492" t="e">
        <f ca="1">+IF(AND(ISNUMBER(OFFSET('Hygiene Data'!$E$7,0,10*ROW('Hygiene Data'!E71))),'Data Summary'!DS77="Yes"),OFFSET('Hygiene Data'!$E$7,0,10*ROW('Hygiene Data'!E71)),NA())</f>
        <v>#N/A</v>
      </c>
      <c r="BE77" s="492" t="e">
        <f ca="1">+IF(AND(ISNUMBER(OFFSET('Hygiene Data'!$E$9,0,10*ROW('Hygiene Data'!E71))),'Data Summary'!DT77="Yes"),OFFSET('Hygiene Data'!$E$9,0,10*ROW('Hygiene Data'!E71)),NA())</f>
        <v>#N/A</v>
      </c>
      <c r="BF77" s="492" t="e">
        <f ca="1">+IF(AND(ISNUMBER(OFFSET('Hygiene Data'!$F$5,0,10*ROW('Hygiene Data'!F71))),'Data Summary'!DU77="Yes"),OFFSET('Hygiene Data'!$F$5,0,10*ROW('Hygiene Data'!F71)),NA())</f>
        <v>#N/A</v>
      </c>
      <c r="BG77" s="492" t="e">
        <f ca="1">+IF(AND(ISNUMBER(OFFSET('Hygiene Data'!$F$7,0,10*ROW('Hygiene Data'!F71))),'Data Summary'!DV77="Yes"),OFFSET('Hygiene Data'!$F$7,0,10*ROW('Hygiene Data'!F71)),NA())</f>
        <v>#N/A</v>
      </c>
      <c r="BH77" s="492" t="e">
        <f ca="1">+IF(AND(ISNUMBER(OFFSET('Hygiene Data'!$F$9,0,10*ROW('Hygiene Data'!F71))),'Data Summary'!DW77="Yes"),OFFSET('Hygiene Data'!$F$9,0,10*ROW('Hygiene Data'!F71)),NA())</f>
        <v>#N/A</v>
      </c>
      <c r="BI77" s="492" t="e">
        <f ca="1">+IF(AND(ISNUMBER(OFFSET('Hygiene Data'!$G$5,0,10*ROW('Hygiene Data'!G71))),'Data Summary'!DX77="Yes"),OFFSET('Hygiene Data'!$G$5,0,10*ROW('Hygiene Data'!G71)),NA())</f>
        <v>#N/A</v>
      </c>
      <c r="BJ77" s="492" t="e">
        <f ca="1">+IF(AND(ISNUMBER(OFFSET('Hygiene Data'!$G$7,0,10*ROW('Hygiene Data'!G71))),'Data Summary'!DY77="Yes"),OFFSET('Hygiene Data'!$G$7,0,10*ROW('Hygiene Data'!G71)),NA())</f>
        <v>#N/A</v>
      </c>
      <c r="BK77" s="492" t="e">
        <f ca="1">+IF(AND(ISNUMBER(OFFSET('Hygiene Data'!$G$9,0,10*ROW('Hygiene Data'!G71))),'Data Summary'!DZ77="Yes"),OFFSET('Hygiene Data'!$G$9,0,10*ROW('Hygiene Data'!G71)),NA())</f>
        <v>#N/A</v>
      </c>
      <c r="BL77" s="492" t="e">
        <f ca="1">+IF(AND(ISNUMBER(OFFSET('Hygiene Data'!$H$5,0,10*ROW('Hygiene Data'!H71))),'Data Summary'!EA77="Yes"),OFFSET('Hygiene Data'!$H$5,0,10*ROW('Hygiene Data'!H71)),NA())</f>
        <v>#N/A</v>
      </c>
      <c r="BM77" s="492" t="e">
        <f ca="1">+IF(AND(ISNUMBER(OFFSET('Hygiene Data'!$H$7,0,10*ROW('Hygiene Data'!H71))),'Data Summary'!EB77="Yes"),OFFSET('Hygiene Data'!$H$7,0,10*ROW('Hygiene Data'!H71)),NA())</f>
        <v>#N/A</v>
      </c>
      <c r="BN77" s="492" t="e">
        <f ca="1">+IF(AND(ISNUMBER(OFFSET('Hygiene Data'!$H$9,0,10*ROW('Hygiene Data'!H71))),'Data Summary'!EC77="Yes"),OFFSET('Hygiene Data'!$H$9,0,10*ROW('Hygiene Data'!H71)),NA())</f>
        <v>#N/A</v>
      </c>
      <c r="BO77" s="492" t="e">
        <f ca="1">+IF(AND(ISNUMBER(OFFSET('Hygiene Data'!$I$5,0,10*ROW('Hygiene Data'!I71))),'Data Summary'!ED77="Yes"),OFFSET('Hygiene Data'!$I$5,0,10*ROW('Hygiene Data'!I71)),NA())</f>
        <v>#N/A</v>
      </c>
      <c r="BP77" s="492" t="e">
        <f ca="1">+IF(AND(ISNUMBER(OFFSET('Hygiene Data'!$I$7,0,10*ROW('Hygiene Data'!I71))),'Data Summary'!EE77="Yes"),OFFSET('Hygiene Data'!$I$7,0,10*ROW('Hygiene Data'!I71)),NA())</f>
        <v>#N/A</v>
      </c>
      <c r="BQ77" s="492" t="e">
        <f ca="1">+IF(AND(ISNUMBER(OFFSET('Hygiene Data'!$I$9,0,10*ROW('Hygiene Data'!I71))),'Data Summary'!EF77="Yes"),OFFSET('Hygiene Data'!$I$9,0,10*ROW('Hygiene Data'!I71)),NA())</f>
        <v>#N/A</v>
      </c>
    </row>
    <row r="78" spans="1:69" x14ac:dyDescent="0.25">
      <c r="A78" s="488" t="e">
        <f ca="1">+RIGHT('Data Summary'!A78,LEN('Data Summary'!A78)-9)</f>
        <v>#VALUE!</v>
      </c>
      <c r="B78" s="462" t="str">
        <f ca="1">+IF(ISTEXT('Data Summary'!B78),'Data Summary'!B78,"")</f>
        <v/>
      </c>
      <c r="C78" s="489" t="e">
        <f ca="1">+VALUE('Data Summary'!C78)</f>
        <v>#VALUE!</v>
      </c>
      <c r="D78" s="490" t="e">
        <f ca="1">+IF(AND(ISNUMBER(OFFSET('Water Data'!$D$4,0,10*ROW('Water Data'!D72))),'Data Summary'!BS78="Yes"),100-OFFSET('Water Data'!$D$4,0,10*ROW('Water Data'!D72)),NA())</f>
        <v>#N/A</v>
      </c>
      <c r="E78" s="490" t="e">
        <f ca="1">+IF(AND(ISNUMBER(OFFSET('Water Data'!$D$6,0,10*ROW('Water Data'!D72))),'Data Summary'!BT78="Yes"),OFFSET('Water Data'!$D$6,0,10*ROW('Water Data'!D72)),NA())</f>
        <v>#N/A</v>
      </c>
      <c r="F78" s="490" t="e">
        <f ca="1">+IF(AND(ISNUMBER(OFFSET('Water Data'!$D$9,0,10*ROW('Water Data'!D72))),'Data Summary'!BU78="Yes"),OFFSET('Water Data'!$D$9,0,10*ROW('Water Data'!D72)),NA())</f>
        <v>#N/A</v>
      </c>
      <c r="G78" s="490" t="e">
        <f ca="1">+IF(AND(ISNUMBER(OFFSET('Water Data'!$E$4,0,10*ROW('Water Data'!E72))),'Data Summary'!BV78="Yes"),100-OFFSET('Water Data'!$E$4,0,10*ROW('Water Data'!E72)),NA())</f>
        <v>#N/A</v>
      </c>
      <c r="H78" s="490" t="e">
        <f ca="1">+IF(AND(ISNUMBER(OFFSET('Water Data'!$E$6,0,10*ROW('Water Data'!E72))),'Data Summary'!BW78="Yes"),OFFSET('Water Data'!$E$6,0,10*ROW('Water Data'!E72)),NA())</f>
        <v>#N/A</v>
      </c>
      <c r="I78" s="490" t="e">
        <f ca="1">+IF(AND(ISNUMBER(OFFSET('Water Data'!$E$9,0,10*ROW('Water Data'!E72))),'Data Summary'!BX78="Yes"),OFFSET('Water Data'!$E$9,0,10*ROW('Water Data'!E72)),NA())</f>
        <v>#N/A</v>
      </c>
      <c r="J78" s="490" t="e">
        <f ca="1">+IF(AND(ISNUMBER(OFFSET('Water Data'!$F$4,0,10*ROW('Water Data'!F72))),'Data Summary'!BY78="Yes"),100-OFFSET('Water Data'!$F$4,0,10*ROW('Water Data'!F72)),NA())</f>
        <v>#N/A</v>
      </c>
      <c r="K78" s="490" t="e">
        <f ca="1">+IF(AND(ISNUMBER(OFFSET('Water Data'!$F$6,0,10*ROW('Water Data'!F72))),'Data Summary'!BZ78="Yes"),OFFSET('Water Data'!$F$6,0,10*ROW('Water Data'!F72)),NA())</f>
        <v>#N/A</v>
      </c>
      <c r="L78" s="490" t="e">
        <f ca="1">+IF(AND(ISNUMBER(OFFSET('Water Data'!$F$9,0,10*ROW('Water Data'!F72))),'Data Summary'!CA78="Yes"),OFFSET('Water Data'!$F$9,0,10*ROW('Water Data'!F72)),NA())</f>
        <v>#N/A</v>
      </c>
      <c r="M78" s="490" t="e">
        <f ca="1">+IF(AND(ISNUMBER(OFFSET('Water Data'!$G$4,0,10*ROW('Water Data'!G72))),'Data Summary'!CB78="Yes"),100-OFFSET('Water Data'!$G$4,0,10*ROW('Water Data'!G72)),NA())</f>
        <v>#N/A</v>
      </c>
      <c r="N78" s="490" t="e">
        <f ca="1">+IF(AND(ISNUMBER(OFFSET('Water Data'!$G$6,0,10*ROW('Water Data'!G72))),'Data Summary'!CC78="Yes"),OFFSET('Water Data'!$G$6,0,10*ROW('Water Data'!G72)),NA())</f>
        <v>#N/A</v>
      </c>
      <c r="O78" s="490" t="e">
        <f ca="1">+IF(AND(ISNUMBER(OFFSET('Water Data'!$G$9,0,10*ROW('Water Data'!G72))),'Data Summary'!CD78="Yes"),OFFSET('Water Data'!$G$9,0,10*ROW('Water Data'!G72)),NA())</f>
        <v>#N/A</v>
      </c>
      <c r="P78" s="490" t="e">
        <f ca="1">+IF(AND(ISNUMBER(OFFSET('Water Data'!$H$4,0,10*ROW('Water Data'!H72))),'Data Summary'!CE78="Yes"),100-OFFSET('Water Data'!$H$4,0,10*ROW('Water Data'!H72)),NA())</f>
        <v>#N/A</v>
      </c>
      <c r="Q78" s="490" t="e">
        <f ca="1">+IF(AND(ISNUMBER(OFFSET('Water Data'!$H$6,0,10*ROW('Water Data'!H72))),'Data Summary'!CF78="Yes"),OFFSET('Water Data'!$H$6,0,10*ROW('Water Data'!H72)),NA())</f>
        <v>#N/A</v>
      </c>
      <c r="R78" s="490" t="e">
        <f ca="1">+IF(AND(ISNUMBER(OFFSET('Water Data'!$H$9,0,10*ROW('Water Data'!H72))),'Data Summary'!CG78="Yes"),OFFSET('Water Data'!$H$9,0,10*ROW('Water Data'!H72)),NA())</f>
        <v>#N/A</v>
      </c>
      <c r="S78" s="490" t="e">
        <f ca="1">+IF(AND(ISNUMBER(OFFSET('Water Data'!$I$4,0,10*ROW('Water Data'!I72))),'Data Summary'!CH78="Yes"),100-OFFSET('Water Data'!$I$4,0,10*ROW('Water Data'!I72)),NA())</f>
        <v>#N/A</v>
      </c>
      <c r="T78" s="490" t="e">
        <f ca="1">+IF(AND(ISNUMBER(OFFSET('Water Data'!$I$6,0,10*ROW('Water Data'!I72))),'Data Summary'!CI78="Yes"),OFFSET('Water Data'!$I$6,0,10*ROW('Water Data'!I72)),NA())</f>
        <v>#N/A</v>
      </c>
      <c r="U78" s="490" t="e">
        <f ca="1">+IF(AND(ISNUMBER(OFFSET('Water Data'!$I$9,0,10*ROW('Water Data'!I72))),'Data Summary'!CJ78="Yes"),OFFSET('Water Data'!$I$9,0,10*ROW('Water Data'!I72)),NA())</f>
        <v>#N/A</v>
      </c>
      <c r="V78" s="491" t="e">
        <f ca="1">+IF(AND(ISNUMBER(OFFSET('Sanitation Data'!$D$4,0,10*ROW('Sanitation Data'!D72))),'Data Summary'!CK78="Yes"),100-OFFSET('Sanitation Data'!$D$4,0,10*ROW('Sanitation Data'!D72)),NA())</f>
        <v>#N/A</v>
      </c>
      <c r="W78" s="491" t="e">
        <f ca="1">+IF(AND(ISNUMBER(OFFSET('Sanitation Data'!$D$6,0,10*ROW('Sanitation Data'!D72))),'Data Summary'!CL78="Yes"),OFFSET('Sanitation Data'!$D$6,0,10*ROW('Sanitation Data'!D72)),NA())</f>
        <v>#N/A</v>
      </c>
      <c r="X78" s="491" t="e">
        <f ca="1">+IF(AND(ISNUMBER(OFFSET('Sanitation Data'!$D$10,0,10*ROW('Sanitation Data'!D72))),'Data Summary'!CM78="Yes"),OFFSET('Sanitation Data'!$D$10,0,10*ROW('Sanitation Data'!D72)),NA())</f>
        <v>#N/A</v>
      </c>
      <c r="Y78" s="491" t="e">
        <f ca="1">+IF(AND(ISNUMBER(OFFSET('Sanitation Data'!$D$11,0,10*ROW('Sanitation Data'!D72))),'Data Summary'!CN78="Yes"),OFFSET('Sanitation Data'!$D$11,0,10*ROW('Sanitation Data'!D72)),NA())</f>
        <v>#N/A</v>
      </c>
      <c r="Z78" s="491" t="e">
        <f ca="1">+IF(AND(ISNUMBER(OFFSET('Sanitation Data'!$D$12,0,10*ROW('Sanitation Data'!D72))),'Data Summary'!CO78="Yes"),OFFSET('Sanitation Data'!$D$12,0,10*ROW('Sanitation Data'!D72)),NA())</f>
        <v>#N/A</v>
      </c>
      <c r="AA78" s="491" t="e">
        <f ca="1">+IF(AND(ISNUMBER(OFFSET('Sanitation Data'!$E$4,0,10*ROW('Sanitation Data'!E72))),'Data Summary'!CP78="Yes"),100-OFFSET('Sanitation Data'!$E$4,0,10*ROW('Sanitation Data'!E72)),NA())</f>
        <v>#N/A</v>
      </c>
      <c r="AB78" s="491" t="e">
        <f ca="1">+IF(AND(ISNUMBER(OFFSET('Sanitation Data'!$E$6,0,10*ROW('Sanitation Data'!E72))),'Data Summary'!CQ78="Yes"),OFFSET('Sanitation Data'!$E$6,0,10*ROW('Sanitation Data'!E72)),NA())</f>
        <v>#N/A</v>
      </c>
      <c r="AC78" s="491" t="e">
        <f ca="1">+IF(AND(ISNUMBER(OFFSET('Sanitation Data'!$E$10,0,10*ROW('Sanitation Data'!E72))),'Data Summary'!CR78="Yes"),OFFSET('Sanitation Data'!$E$10,0,10*ROW('Sanitation Data'!E72)),NA())</f>
        <v>#N/A</v>
      </c>
      <c r="AD78" s="491" t="e">
        <f ca="1">+IF(AND(ISNUMBER(OFFSET('Sanitation Data'!$E$11,0,10*ROW('Sanitation Data'!E72))),'Data Summary'!CS78="Yes"),OFFSET('Sanitation Data'!$E$11,0,10*ROW('Sanitation Data'!E72)),NA())</f>
        <v>#N/A</v>
      </c>
      <c r="AE78" s="491" t="e">
        <f ca="1">+IF(AND(ISNUMBER(OFFSET('Sanitation Data'!$E$12,0,10*ROW('Sanitation Data'!E72))),'Data Summary'!CT78="Yes"),OFFSET('Sanitation Data'!$E$12,0,10*ROW('Sanitation Data'!E72)),NA())</f>
        <v>#N/A</v>
      </c>
      <c r="AF78" s="491" t="e">
        <f ca="1">+IF(AND(ISNUMBER(OFFSET('Sanitation Data'!$F$4,0,10*ROW('Sanitation Data'!F72))),'Data Summary'!CU78="Yes"),100-OFFSET('Sanitation Data'!$F$4,0,10*ROW('Sanitation Data'!F72)),NA())</f>
        <v>#N/A</v>
      </c>
      <c r="AG78" s="491" t="e">
        <f ca="1">+IF(AND(ISNUMBER(OFFSET('Sanitation Data'!$F$6,0,10*ROW('Sanitation Data'!F72))),'Data Summary'!CV78="Yes"),OFFSET('Sanitation Data'!$F$6,0,10*ROW('Sanitation Data'!F72)),NA())</f>
        <v>#N/A</v>
      </c>
      <c r="AH78" s="491" t="e">
        <f ca="1">+IF(AND(ISNUMBER(OFFSET('Sanitation Data'!$F$10,0,10*ROW('Sanitation Data'!F72))),'Data Summary'!CW78="Yes"),OFFSET('Sanitation Data'!$F$10,0,10*ROW('Sanitation Data'!F72)),NA())</f>
        <v>#N/A</v>
      </c>
      <c r="AI78" s="491" t="e">
        <f ca="1">+IF(AND(ISNUMBER(OFFSET('Sanitation Data'!$F$11,0,10*ROW('Sanitation Data'!F72))),'Data Summary'!CX78="Yes"),OFFSET('Sanitation Data'!$F$11,0,10*ROW('Sanitation Data'!F72)),NA())</f>
        <v>#N/A</v>
      </c>
      <c r="AJ78" s="491" t="e">
        <f ca="1">+IF(AND(ISNUMBER(OFFSET('Sanitation Data'!$F$12,0,10*ROW('Sanitation Data'!F72))),'Data Summary'!CY78="Yes"),OFFSET('Sanitation Data'!$F$12,0,10*ROW('Sanitation Data'!F72)),NA())</f>
        <v>#N/A</v>
      </c>
      <c r="AK78" s="491" t="e">
        <f ca="1">+IF(AND(ISNUMBER(OFFSET('Sanitation Data'!$G$4,0,10*ROW('Sanitation Data'!G72))),'Data Summary'!CZ78="Yes"),100-OFFSET('Sanitation Data'!$G$4,0,10*ROW('Sanitation Data'!G72)),NA())</f>
        <v>#N/A</v>
      </c>
      <c r="AL78" s="491" t="e">
        <f ca="1">+IF(AND(ISNUMBER(OFFSET('Sanitation Data'!$G$6,0,10*ROW('Sanitation Data'!G72))),'Data Summary'!DA78="Yes"),OFFSET('Sanitation Data'!$G$6,0,10*ROW('Sanitation Data'!G72)),NA())</f>
        <v>#N/A</v>
      </c>
      <c r="AM78" s="491" t="e">
        <f ca="1">+IF(AND(ISNUMBER(OFFSET('Sanitation Data'!$G$10,0,10*ROW('Sanitation Data'!G72))),'Data Summary'!DB78="Yes"),OFFSET('Sanitation Data'!$G$10,0,10*ROW('Sanitation Data'!G72)),NA())</f>
        <v>#N/A</v>
      </c>
      <c r="AN78" s="491" t="e">
        <f ca="1">+IF(AND(ISNUMBER(OFFSET('Sanitation Data'!$G$11,0,10*ROW('Sanitation Data'!G72))),'Data Summary'!DC78="Yes"),OFFSET('Sanitation Data'!$G$11,0,10*ROW('Sanitation Data'!G72)),NA())</f>
        <v>#N/A</v>
      </c>
      <c r="AO78" s="491" t="e">
        <f ca="1">+IF(AND(ISNUMBER(OFFSET('Sanitation Data'!$G$12,0,10*ROW('Sanitation Data'!G72))),'Data Summary'!DD78="Yes"),OFFSET('Sanitation Data'!$G$12,0,10*ROW('Sanitation Data'!G72)),NA())</f>
        <v>#N/A</v>
      </c>
      <c r="AP78" s="491" t="e">
        <f ca="1">+IF(AND(ISNUMBER(OFFSET('Sanitation Data'!$H$4,0,10*ROW('Sanitation Data'!H72))),'Data Summary'!DE78="Yes"),100-OFFSET('Sanitation Data'!$H$4,0,10*ROW('Sanitation Data'!H72)),NA())</f>
        <v>#N/A</v>
      </c>
      <c r="AQ78" s="491" t="e">
        <f ca="1">+IF(AND(ISNUMBER(OFFSET('Sanitation Data'!$H$6,0,10*ROW('Sanitation Data'!H72))),'Data Summary'!DF78="Yes"),OFFSET('Sanitation Data'!$H$6,0,10*ROW('Sanitation Data'!H72)),NA())</f>
        <v>#N/A</v>
      </c>
      <c r="AR78" s="491" t="e">
        <f ca="1">+IF(AND(ISNUMBER(OFFSET('Sanitation Data'!$H$10,0,10*ROW('Sanitation Data'!H72))),'Data Summary'!DG78="Yes"),OFFSET('Sanitation Data'!$H$10,0,10*ROW('Sanitation Data'!H72)),NA())</f>
        <v>#N/A</v>
      </c>
      <c r="AS78" s="491" t="e">
        <f ca="1">+IF(AND(ISNUMBER(OFFSET('Sanitation Data'!$H$11,0,10*ROW('Sanitation Data'!H72))),'Data Summary'!DH78="Yes"),OFFSET('Sanitation Data'!$H$11,0,10*ROW('Sanitation Data'!H72)),NA())</f>
        <v>#N/A</v>
      </c>
      <c r="AT78" s="491" t="e">
        <f ca="1">+IF(AND(ISNUMBER(OFFSET('Sanitation Data'!$H$12,0,10*ROW('Sanitation Data'!H72))),'Data Summary'!DI78="Yes"),OFFSET('Sanitation Data'!$H$12,0,10*ROW('Sanitation Data'!H72)),NA())</f>
        <v>#N/A</v>
      </c>
      <c r="AU78" s="491" t="e">
        <f ca="1">+IF(AND(ISNUMBER(OFFSET('Sanitation Data'!$I$4,0,10*ROW('Sanitation Data'!I72))),'Data Summary'!DJ78="Yes"),100-OFFSET('Sanitation Data'!$I$4,0,10*ROW('Sanitation Data'!I72)),NA())</f>
        <v>#N/A</v>
      </c>
      <c r="AV78" s="491" t="e">
        <f ca="1">+IF(AND(ISNUMBER(OFFSET('Sanitation Data'!$I$6,0,10*ROW('Sanitation Data'!I72))),'Data Summary'!DK78="Yes"),OFFSET('Sanitation Data'!$I$6,0,10*ROW('Sanitation Data'!I72)),NA())</f>
        <v>#N/A</v>
      </c>
      <c r="AW78" s="491" t="e">
        <f ca="1">+IF(AND(ISNUMBER(OFFSET('Sanitation Data'!$I$10,0,10*ROW('Sanitation Data'!I72))),'Data Summary'!DL78="Yes"),OFFSET('Sanitation Data'!$I$10,0,10*ROW('Sanitation Data'!I72)),NA())</f>
        <v>#N/A</v>
      </c>
      <c r="AX78" s="491" t="e">
        <f ca="1">+IF(AND(ISNUMBER(OFFSET('Sanitation Data'!$I$11,0,10*ROW('Sanitation Data'!I72))),'Data Summary'!DM78="Yes"),OFFSET('Sanitation Data'!$I$11,0,10*ROW('Sanitation Data'!I72)),NA())</f>
        <v>#N/A</v>
      </c>
      <c r="AY78" s="491" t="e">
        <f ca="1">+IF(AND(ISNUMBER(OFFSET('Sanitation Data'!$I$12,0,10*ROW('Sanitation Data'!I72))),'Data Summary'!DN78="Yes"),OFFSET('Sanitation Data'!$I$12,0,10*ROW('Sanitation Data'!I72)),NA())</f>
        <v>#N/A</v>
      </c>
      <c r="AZ78" s="492" t="e">
        <f ca="1">+IF(AND(ISNUMBER(OFFSET('Hygiene Data'!$D$5,0,10*ROW('Hygiene Data'!D72))),'Data Summary'!DO78="Yes"),OFFSET('Hygiene Data'!$D$5,0,10*ROW('Hygiene Data'!D72)),NA())</f>
        <v>#N/A</v>
      </c>
      <c r="BA78" s="492" t="e">
        <f ca="1">+IF(AND(ISNUMBER(OFFSET('Hygiene Data'!$D$7,0,10*ROW('Hygiene Data'!D72))),'Data Summary'!DP78="Yes"),OFFSET('Hygiene Data'!$D$7,0,10*ROW('Hygiene Data'!D72)),NA())</f>
        <v>#N/A</v>
      </c>
      <c r="BB78" s="492" t="e">
        <f ca="1">+IF(AND(ISNUMBER(OFFSET('Hygiene Data'!$D$9,0,10*ROW('Hygiene Data'!D72))),'Data Summary'!DQ78="Yes"),OFFSET('Hygiene Data'!$D$9,0,10*ROW('Hygiene Data'!D72)),NA())</f>
        <v>#N/A</v>
      </c>
      <c r="BC78" s="492" t="e">
        <f ca="1">+IF(AND(ISNUMBER(OFFSET('Hygiene Data'!$E$5,0,10*ROW('Hygiene Data'!E72))),'Data Summary'!DR78="Yes"),OFFSET('Hygiene Data'!$E$5,0,10*ROW('Hygiene Data'!E72)),NA())</f>
        <v>#N/A</v>
      </c>
      <c r="BD78" s="492" t="e">
        <f ca="1">+IF(AND(ISNUMBER(OFFSET('Hygiene Data'!$E$7,0,10*ROW('Hygiene Data'!E72))),'Data Summary'!DS78="Yes"),OFFSET('Hygiene Data'!$E$7,0,10*ROW('Hygiene Data'!E72)),NA())</f>
        <v>#N/A</v>
      </c>
      <c r="BE78" s="492" t="e">
        <f ca="1">+IF(AND(ISNUMBER(OFFSET('Hygiene Data'!$E$9,0,10*ROW('Hygiene Data'!E72))),'Data Summary'!DT78="Yes"),OFFSET('Hygiene Data'!$E$9,0,10*ROW('Hygiene Data'!E72)),NA())</f>
        <v>#N/A</v>
      </c>
      <c r="BF78" s="492" t="e">
        <f ca="1">+IF(AND(ISNUMBER(OFFSET('Hygiene Data'!$F$5,0,10*ROW('Hygiene Data'!F72))),'Data Summary'!DU78="Yes"),OFFSET('Hygiene Data'!$F$5,0,10*ROW('Hygiene Data'!F72)),NA())</f>
        <v>#N/A</v>
      </c>
      <c r="BG78" s="492" t="e">
        <f ca="1">+IF(AND(ISNUMBER(OFFSET('Hygiene Data'!$F$7,0,10*ROW('Hygiene Data'!F72))),'Data Summary'!DV78="Yes"),OFFSET('Hygiene Data'!$F$7,0,10*ROW('Hygiene Data'!F72)),NA())</f>
        <v>#N/A</v>
      </c>
      <c r="BH78" s="492" t="e">
        <f ca="1">+IF(AND(ISNUMBER(OFFSET('Hygiene Data'!$F$9,0,10*ROW('Hygiene Data'!F72))),'Data Summary'!DW78="Yes"),OFFSET('Hygiene Data'!$F$9,0,10*ROW('Hygiene Data'!F72)),NA())</f>
        <v>#N/A</v>
      </c>
      <c r="BI78" s="492" t="e">
        <f ca="1">+IF(AND(ISNUMBER(OFFSET('Hygiene Data'!$G$5,0,10*ROW('Hygiene Data'!G72))),'Data Summary'!DX78="Yes"),OFFSET('Hygiene Data'!$G$5,0,10*ROW('Hygiene Data'!G72)),NA())</f>
        <v>#N/A</v>
      </c>
      <c r="BJ78" s="492" t="e">
        <f ca="1">+IF(AND(ISNUMBER(OFFSET('Hygiene Data'!$G$7,0,10*ROW('Hygiene Data'!G72))),'Data Summary'!DY78="Yes"),OFFSET('Hygiene Data'!$G$7,0,10*ROW('Hygiene Data'!G72)),NA())</f>
        <v>#N/A</v>
      </c>
      <c r="BK78" s="492" t="e">
        <f ca="1">+IF(AND(ISNUMBER(OFFSET('Hygiene Data'!$G$9,0,10*ROW('Hygiene Data'!G72))),'Data Summary'!DZ78="Yes"),OFFSET('Hygiene Data'!$G$9,0,10*ROW('Hygiene Data'!G72)),NA())</f>
        <v>#N/A</v>
      </c>
      <c r="BL78" s="492" t="e">
        <f ca="1">+IF(AND(ISNUMBER(OFFSET('Hygiene Data'!$H$5,0,10*ROW('Hygiene Data'!H72))),'Data Summary'!EA78="Yes"),OFFSET('Hygiene Data'!$H$5,0,10*ROW('Hygiene Data'!H72)),NA())</f>
        <v>#N/A</v>
      </c>
      <c r="BM78" s="492" t="e">
        <f ca="1">+IF(AND(ISNUMBER(OFFSET('Hygiene Data'!$H$7,0,10*ROW('Hygiene Data'!H72))),'Data Summary'!EB78="Yes"),OFFSET('Hygiene Data'!$H$7,0,10*ROW('Hygiene Data'!H72)),NA())</f>
        <v>#N/A</v>
      </c>
      <c r="BN78" s="492" t="e">
        <f ca="1">+IF(AND(ISNUMBER(OFFSET('Hygiene Data'!$H$9,0,10*ROW('Hygiene Data'!H72))),'Data Summary'!EC78="Yes"),OFFSET('Hygiene Data'!$H$9,0,10*ROW('Hygiene Data'!H72)),NA())</f>
        <v>#N/A</v>
      </c>
      <c r="BO78" s="492" t="e">
        <f ca="1">+IF(AND(ISNUMBER(OFFSET('Hygiene Data'!$I$5,0,10*ROW('Hygiene Data'!I72))),'Data Summary'!ED78="Yes"),OFFSET('Hygiene Data'!$I$5,0,10*ROW('Hygiene Data'!I72)),NA())</f>
        <v>#N/A</v>
      </c>
      <c r="BP78" s="492" t="e">
        <f ca="1">+IF(AND(ISNUMBER(OFFSET('Hygiene Data'!$I$7,0,10*ROW('Hygiene Data'!I72))),'Data Summary'!EE78="Yes"),OFFSET('Hygiene Data'!$I$7,0,10*ROW('Hygiene Data'!I72)),NA())</f>
        <v>#N/A</v>
      </c>
      <c r="BQ78" s="492" t="e">
        <f ca="1">+IF(AND(ISNUMBER(OFFSET('Hygiene Data'!$I$9,0,10*ROW('Hygiene Data'!I72))),'Data Summary'!EF78="Yes"),OFFSET('Hygiene Data'!$I$9,0,10*ROW('Hygiene Data'!I72)),NA())</f>
        <v>#N/A</v>
      </c>
    </row>
    <row r="79" spans="1:69" x14ac:dyDescent="0.25">
      <c r="A79" s="488" t="e">
        <f ca="1">+RIGHT('Data Summary'!A79,LEN('Data Summary'!A79)-9)</f>
        <v>#VALUE!</v>
      </c>
      <c r="B79" s="462" t="str">
        <f ca="1">+IF(ISTEXT('Data Summary'!B79),'Data Summary'!B79,"")</f>
        <v/>
      </c>
      <c r="C79" s="489" t="e">
        <f ca="1">+VALUE('Data Summary'!C79)</f>
        <v>#VALUE!</v>
      </c>
      <c r="D79" s="490" t="e">
        <f ca="1">+IF(AND(ISNUMBER(OFFSET('Water Data'!$D$4,0,10*ROW('Water Data'!D73))),'Data Summary'!BS79="Yes"),100-OFFSET('Water Data'!$D$4,0,10*ROW('Water Data'!D73)),NA())</f>
        <v>#N/A</v>
      </c>
      <c r="E79" s="490" t="e">
        <f ca="1">+IF(AND(ISNUMBER(OFFSET('Water Data'!$D$6,0,10*ROW('Water Data'!D73))),'Data Summary'!BT79="Yes"),OFFSET('Water Data'!$D$6,0,10*ROW('Water Data'!D73)),NA())</f>
        <v>#N/A</v>
      </c>
      <c r="F79" s="490" t="e">
        <f ca="1">+IF(AND(ISNUMBER(OFFSET('Water Data'!$D$9,0,10*ROW('Water Data'!D73))),'Data Summary'!BU79="Yes"),OFFSET('Water Data'!$D$9,0,10*ROW('Water Data'!D73)),NA())</f>
        <v>#N/A</v>
      </c>
      <c r="G79" s="490" t="e">
        <f ca="1">+IF(AND(ISNUMBER(OFFSET('Water Data'!$E$4,0,10*ROW('Water Data'!E73))),'Data Summary'!BV79="Yes"),100-OFFSET('Water Data'!$E$4,0,10*ROW('Water Data'!E73)),NA())</f>
        <v>#N/A</v>
      </c>
      <c r="H79" s="490" t="e">
        <f ca="1">+IF(AND(ISNUMBER(OFFSET('Water Data'!$E$6,0,10*ROW('Water Data'!E73))),'Data Summary'!BW79="Yes"),OFFSET('Water Data'!$E$6,0,10*ROW('Water Data'!E73)),NA())</f>
        <v>#N/A</v>
      </c>
      <c r="I79" s="490" t="e">
        <f ca="1">+IF(AND(ISNUMBER(OFFSET('Water Data'!$E$9,0,10*ROW('Water Data'!E73))),'Data Summary'!BX79="Yes"),OFFSET('Water Data'!$E$9,0,10*ROW('Water Data'!E73)),NA())</f>
        <v>#N/A</v>
      </c>
      <c r="J79" s="490" t="e">
        <f ca="1">+IF(AND(ISNUMBER(OFFSET('Water Data'!$F$4,0,10*ROW('Water Data'!F73))),'Data Summary'!BY79="Yes"),100-OFFSET('Water Data'!$F$4,0,10*ROW('Water Data'!F73)),NA())</f>
        <v>#N/A</v>
      </c>
      <c r="K79" s="490" t="e">
        <f ca="1">+IF(AND(ISNUMBER(OFFSET('Water Data'!$F$6,0,10*ROW('Water Data'!F73))),'Data Summary'!BZ79="Yes"),OFFSET('Water Data'!$F$6,0,10*ROW('Water Data'!F73)),NA())</f>
        <v>#N/A</v>
      </c>
      <c r="L79" s="490" t="e">
        <f ca="1">+IF(AND(ISNUMBER(OFFSET('Water Data'!$F$9,0,10*ROW('Water Data'!F73))),'Data Summary'!CA79="Yes"),OFFSET('Water Data'!$F$9,0,10*ROW('Water Data'!F73)),NA())</f>
        <v>#N/A</v>
      </c>
      <c r="M79" s="490" t="e">
        <f ca="1">+IF(AND(ISNUMBER(OFFSET('Water Data'!$G$4,0,10*ROW('Water Data'!G73))),'Data Summary'!CB79="Yes"),100-OFFSET('Water Data'!$G$4,0,10*ROW('Water Data'!G73)),NA())</f>
        <v>#N/A</v>
      </c>
      <c r="N79" s="490" t="e">
        <f ca="1">+IF(AND(ISNUMBER(OFFSET('Water Data'!$G$6,0,10*ROW('Water Data'!G73))),'Data Summary'!CC79="Yes"),OFFSET('Water Data'!$G$6,0,10*ROW('Water Data'!G73)),NA())</f>
        <v>#N/A</v>
      </c>
      <c r="O79" s="490" t="e">
        <f ca="1">+IF(AND(ISNUMBER(OFFSET('Water Data'!$G$9,0,10*ROW('Water Data'!G73))),'Data Summary'!CD79="Yes"),OFFSET('Water Data'!$G$9,0,10*ROW('Water Data'!G73)),NA())</f>
        <v>#N/A</v>
      </c>
      <c r="P79" s="490" t="e">
        <f ca="1">+IF(AND(ISNUMBER(OFFSET('Water Data'!$H$4,0,10*ROW('Water Data'!H73))),'Data Summary'!CE79="Yes"),100-OFFSET('Water Data'!$H$4,0,10*ROW('Water Data'!H73)),NA())</f>
        <v>#N/A</v>
      </c>
      <c r="Q79" s="490" t="e">
        <f ca="1">+IF(AND(ISNUMBER(OFFSET('Water Data'!$H$6,0,10*ROW('Water Data'!H73))),'Data Summary'!CF79="Yes"),OFFSET('Water Data'!$H$6,0,10*ROW('Water Data'!H73)),NA())</f>
        <v>#N/A</v>
      </c>
      <c r="R79" s="490" t="e">
        <f ca="1">+IF(AND(ISNUMBER(OFFSET('Water Data'!$H$9,0,10*ROW('Water Data'!H73))),'Data Summary'!CG79="Yes"),OFFSET('Water Data'!$H$9,0,10*ROW('Water Data'!H73)),NA())</f>
        <v>#N/A</v>
      </c>
      <c r="S79" s="490" t="e">
        <f ca="1">+IF(AND(ISNUMBER(OFFSET('Water Data'!$I$4,0,10*ROW('Water Data'!I73))),'Data Summary'!CH79="Yes"),100-OFFSET('Water Data'!$I$4,0,10*ROW('Water Data'!I73)),NA())</f>
        <v>#N/A</v>
      </c>
      <c r="T79" s="490" t="e">
        <f ca="1">+IF(AND(ISNUMBER(OFFSET('Water Data'!$I$6,0,10*ROW('Water Data'!I73))),'Data Summary'!CI79="Yes"),OFFSET('Water Data'!$I$6,0,10*ROW('Water Data'!I73)),NA())</f>
        <v>#N/A</v>
      </c>
      <c r="U79" s="490" t="e">
        <f ca="1">+IF(AND(ISNUMBER(OFFSET('Water Data'!$I$9,0,10*ROW('Water Data'!I73))),'Data Summary'!CJ79="Yes"),OFFSET('Water Data'!$I$9,0,10*ROW('Water Data'!I73)),NA())</f>
        <v>#N/A</v>
      </c>
      <c r="V79" s="491" t="e">
        <f ca="1">+IF(AND(ISNUMBER(OFFSET('Sanitation Data'!$D$4,0,10*ROW('Sanitation Data'!D73))),'Data Summary'!CK79="Yes"),100-OFFSET('Sanitation Data'!$D$4,0,10*ROW('Sanitation Data'!D73)),NA())</f>
        <v>#N/A</v>
      </c>
      <c r="W79" s="491" t="e">
        <f ca="1">+IF(AND(ISNUMBER(OFFSET('Sanitation Data'!$D$6,0,10*ROW('Sanitation Data'!D73))),'Data Summary'!CL79="Yes"),OFFSET('Sanitation Data'!$D$6,0,10*ROW('Sanitation Data'!D73)),NA())</f>
        <v>#N/A</v>
      </c>
      <c r="X79" s="491" t="e">
        <f ca="1">+IF(AND(ISNUMBER(OFFSET('Sanitation Data'!$D$10,0,10*ROW('Sanitation Data'!D73))),'Data Summary'!CM79="Yes"),OFFSET('Sanitation Data'!$D$10,0,10*ROW('Sanitation Data'!D73)),NA())</f>
        <v>#N/A</v>
      </c>
      <c r="Y79" s="491" t="e">
        <f ca="1">+IF(AND(ISNUMBER(OFFSET('Sanitation Data'!$D$11,0,10*ROW('Sanitation Data'!D73))),'Data Summary'!CN79="Yes"),OFFSET('Sanitation Data'!$D$11,0,10*ROW('Sanitation Data'!D73)),NA())</f>
        <v>#N/A</v>
      </c>
      <c r="Z79" s="491" t="e">
        <f ca="1">+IF(AND(ISNUMBER(OFFSET('Sanitation Data'!$D$12,0,10*ROW('Sanitation Data'!D73))),'Data Summary'!CO79="Yes"),OFFSET('Sanitation Data'!$D$12,0,10*ROW('Sanitation Data'!D73)),NA())</f>
        <v>#N/A</v>
      </c>
      <c r="AA79" s="491" t="e">
        <f ca="1">+IF(AND(ISNUMBER(OFFSET('Sanitation Data'!$E$4,0,10*ROW('Sanitation Data'!E73))),'Data Summary'!CP79="Yes"),100-OFFSET('Sanitation Data'!$E$4,0,10*ROW('Sanitation Data'!E73)),NA())</f>
        <v>#N/A</v>
      </c>
      <c r="AB79" s="491" t="e">
        <f ca="1">+IF(AND(ISNUMBER(OFFSET('Sanitation Data'!$E$6,0,10*ROW('Sanitation Data'!E73))),'Data Summary'!CQ79="Yes"),OFFSET('Sanitation Data'!$E$6,0,10*ROW('Sanitation Data'!E73)),NA())</f>
        <v>#N/A</v>
      </c>
      <c r="AC79" s="491" t="e">
        <f ca="1">+IF(AND(ISNUMBER(OFFSET('Sanitation Data'!$E$10,0,10*ROW('Sanitation Data'!E73))),'Data Summary'!CR79="Yes"),OFFSET('Sanitation Data'!$E$10,0,10*ROW('Sanitation Data'!E73)),NA())</f>
        <v>#N/A</v>
      </c>
      <c r="AD79" s="491" t="e">
        <f ca="1">+IF(AND(ISNUMBER(OFFSET('Sanitation Data'!$E$11,0,10*ROW('Sanitation Data'!E73))),'Data Summary'!CS79="Yes"),OFFSET('Sanitation Data'!$E$11,0,10*ROW('Sanitation Data'!E73)),NA())</f>
        <v>#N/A</v>
      </c>
      <c r="AE79" s="491" t="e">
        <f ca="1">+IF(AND(ISNUMBER(OFFSET('Sanitation Data'!$E$12,0,10*ROW('Sanitation Data'!E73))),'Data Summary'!CT79="Yes"),OFFSET('Sanitation Data'!$E$12,0,10*ROW('Sanitation Data'!E73)),NA())</f>
        <v>#N/A</v>
      </c>
      <c r="AF79" s="491" t="e">
        <f ca="1">+IF(AND(ISNUMBER(OFFSET('Sanitation Data'!$F$4,0,10*ROW('Sanitation Data'!F73))),'Data Summary'!CU79="Yes"),100-OFFSET('Sanitation Data'!$F$4,0,10*ROW('Sanitation Data'!F73)),NA())</f>
        <v>#N/A</v>
      </c>
      <c r="AG79" s="491" t="e">
        <f ca="1">+IF(AND(ISNUMBER(OFFSET('Sanitation Data'!$F$6,0,10*ROW('Sanitation Data'!F73))),'Data Summary'!CV79="Yes"),OFFSET('Sanitation Data'!$F$6,0,10*ROW('Sanitation Data'!F73)),NA())</f>
        <v>#N/A</v>
      </c>
      <c r="AH79" s="491" t="e">
        <f ca="1">+IF(AND(ISNUMBER(OFFSET('Sanitation Data'!$F$10,0,10*ROW('Sanitation Data'!F73))),'Data Summary'!CW79="Yes"),OFFSET('Sanitation Data'!$F$10,0,10*ROW('Sanitation Data'!F73)),NA())</f>
        <v>#N/A</v>
      </c>
      <c r="AI79" s="491" t="e">
        <f ca="1">+IF(AND(ISNUMBER(OFFSET('Sanitation Data'!$F$11,0,10*ROW('Sanitation Data'!F73))),'Data Summary'!CX79="Yes"),OFFSET('Sanitation Data'!$F$11,0,10*ROW('Sanitation Data'!F73)),NA())</f>
        <v>#N/A</v>
      </c>
      <c r="AJ79" s="491" t="e">
        <f ca="1">+IF(AND(ISNUMBER(OFFSET('Sanitation Data'!$F$12,0,10*ROW('Sanitation Data'!F73))),'Data Summary'!CY79="Yes"),OFFSET('Sanitation Data'!$F$12,0,10*ROW('Sanitation Data'!F73)),NA())</f>
        <v>#N/A</v>
      </c>
      <c r="AK79" s="491" t="e">
        <f ca="1">+IF(AND(ISNUMBER(OFFSET('Sanitation Data'!$G$4,0,10*ROW('Sanitation Data'!G73))),'Data Summary'!CZ79="Yes"),100-OFFSET('Sanitation Data'!$G$4,0,10*ROW('Sanitation Data'!G73)),NA())</f>
        <v>#N/A</v>
      </c>
      <c r="AL79" s="491" t="e">
        <f ca="1">+IF(AND(ISNUMBER(OFFSET('Sanitation Data'!$G$6,0,10*ROW('Sanitation Data'!G73))),'Data Summary'!DA79="Yes"),OFFSET('Sanitation Data'!$G$6,0,10*ROW('Sanitation Data'!G73)),NA())</f>
        <v>#N/A</v>
      </c>
      <c r="AM79" s="491" t="e">
        <f ca="1">+IF(AND(ISNUMBER(OFFSET('Sanitation Data'!$G$10,0,10*ROW('Sanitation Data'!G73))),'Data Summary'!DB79="Yes"),OFFSET('Sanitation Data'!$G$10,0,10*ROW('Sanitation Data'!G73)),NA())</f>
        <v>#N/A</v>
      </c>
      <c r="AN79" s="491" t="e">
        <f ca="1">+IF(AND(ISNUMBER(OFFSET('Sanitation Data'!$G$11,0,10*ROW('Sanitation Data'!G73))),'Data Summary'!DC79="Yes"),OFFSET('Sanitation Data'!$G$11,0,10*ROW('Sanitation Data'!G73)),NA())</f>
        <v>#N/A</v>
      </c>
      <c r="AO79" s="491" t="e">
        <f ca="1">+IF(AND(ISNUMBER(OFFSET('Sanitation Data'!$G$12,0,10*ROW('Sanitation Data'!G73))),'Data Summary'!DD79="Yes"),OFFSET('Sanitation Data'!$G$12,0,10*ROW('Sanitation Data'!G73)),NA())</f>
        <v>#N/A</v>
      </c>
      <c r="AP79" s="491" t="e">
        <f ca="1">+IF(AND(ISNUMBER(OFFSET('Sanitation Data'!$H$4,0,10*ROW('Sanitation Data'!H73))),'Data Summary'!DE79="Yes"),100-OFFSET('Sanitation Data'!$H$4,0,10*ROW('Sanitation Data'!H73)),NA())</f>
        <v>#N/A</v>
      </c>
      <c r="AQ79" s="491" t="e">
        <f ca="1">+IF(AND(ISNUMBER(OFFSET('Sanitation Data'!$H$6,0,10*ROW('Sanitation Data'!H73))),'Data Summary'!DF79="Yes"),OFFSET('Sanitation Data'!$H$6,0,10*ROW('Sanitation Data'!H73)),NA())</f>
        <v>#N/A</v>
      </c>
      <c r="AR79" s="491" t="e">
        <f ca="1">+IF(AND(ISNUMBER(OFFSET('Sanitation Data'!$H$10,0,10*ROW('Sanitation Data'!H73))),'Data Summary'!DG79="Yes"),OFFSET('Sanitation Data'!$H$10,0,10*ROW('Sanitation Data'!H73)),NA())</f>
        <v>#N/A</v>
      </c>
      <c r="AS79" s="491" t="e">
        <f ca="1">+IF(AND(ISNUMBER(OFFSET('Sanitation Data'!$H$11,0,10*ROW('Sanitation Data'!H73))),'Data Summary'!DH79="Yes"),OFFSET('Sanitation Data'!$H$11,0,10*ROW('Sanitation Data'!H73)),NA())</f>
        <v>#N/A</v>
      </c>
      <c r="AT79" s="491" t="e">
        <f ca="1">+IF(AND(ISNUMBER(OFFSET('Sanitation Data'!$H$12,0,10*ROW('Sanitation Data'!H73))),'Data Summary'!DI79="Yes"),OFFSET('Sanitation Data'!$H$12,0,10*ROW('Sanitation Data'!H73)),NA())</f>
        <v>#N/A</v>
      </c>
      <c r="AU79" s="491" t="e">
        <f ca="1">+IF(AND(ISNUMBER(OFFSET('Sanitation Data'!$I$4,0,10*ROW('Sanitation Data'!I73))),'Data Summary'!DJ79="Yes"),100-OFFSET('Sanitation Data'!$I$4,0,10*ROW('Sanitation Data'!I73)),NA())</f>
        <v>#N/A</v>
      </c>
      <c r="AV79" s="491" t="e">
        <f ca="1">+IF(AND(ISNUMBER(OFFSET('Sanitation Data'!$I$6,0,10*ROW('Sanitation Data'!I73))),'Data Summary'!DK79="Yes"),OFFSET('Sanitation Data'!$I$6,0,10*ROW('Sanitation Data'!I73)),NA())</f>
        <v>#N/A</v>
      </c>
      <c r="AW79" s="491" t="e">
        <f ca="1">+IF(AND(ISNUMBER(OFFSET('Sanitation Data'!$I$10,0,10*ROW('Sanitation Data'!I73))),'Data Summary'!DL79="Yes"),OFFSET('Sanitation Data'!$I$10,0,10*ROW('Sanitation Data'!I73)),NA())</f>
        <v>#N/A</v>
      </c>
      <c r="AX79" s="491" t="e">
        <f ca="1">+IF(AND(ISNUMBER(OFFSET('Sanitation Data'!$I$11,0,10*ROW('Sanitation Data'!I73))),'Data Summary'!DM79="Yes"),OFFSET('Sanitation Data'!$I$11,0,10*ROW('Sanitation Data'!I73)),NA())</f>
        <v>#N/A</v>
      </c>
      <c r="AY79" s="491" t="e">
        <f ca="1">+IF(AND(ISNUMBER(OFFSET('Sanitation Data'!$I$12,0,10*ROW('Sanitation Data'!I73))),'Data Summary'!DN79="Yes"),OFFSET('Sanitation Data'!$I$12,0,10*ROW('Sanitation Data'!I73)),NA())</f>
        <v>#N/A</v>
      </c>
      <c r="AZ79" s="492" t="e">
        <f ca="1">+IF(AND(ISNUMBER(OFFSET('Hygiene Data'!$D$5,0,10*ROW('Hygiene Data'!D73))),'Data Summary'!DO79="Yes"),OFFSET('Hygiene Data'!$D$5,0,10*ROW('Hygiene Data'!D73)),NA())</f>
        <v>#N/A</v>
      </c>
      <c r="BA79" s="492" t="e">
        <f ca="1">+IF(AND(ISNUMBER(OFFSET('Hygiene Data'!$D$7,0,10*ROW('Hygiene Data'!D73))),'Data Summary'!DP79="Yes"),OFFSET('Hygiene Data'!$D$7,0,10*ROW('Hygiene Data'!D73)),NA())</f>
        <v>#N/A</v>
      </c>
      <c r="BB79" s="492" t="e">
        <f ca="1">+IF(AND(ISNUMBER(OFFSET('Hygiene Data'!$D$9,0,10*ROW('Hygiene Data'!D73))),'Data Summary'!DQ79="Yes"),OFFSET('Hygiene Data'!$D$9,0,10*ROW('Hygiene Data'!D73)),NA())</f>
        <v>#N/A</v>
      </c>
      <c r="BC79" s="492" t="e">
        <f ca="1">+IF(AND(ISNUMBER(OFFSET('Hygiene Data'!$E$5,0,10*ROW('Hygiene Data'!E73))),'Data Summary'!DR79="Yes"),OFFSET('Hygiene Data'!$E$5,0,10*ROW('Hygiene Data'!E73)),NA())</f>
        <v>#N/A</v>
      </c>
      <c r="BD79" s="492" t="e">
        <f ca="1">+IF(AND(ISNUMBER(OFFSET('Hygiene Data'!$E$7,0,10*ROW('Hygiene Data'!E73))),'Data Summary'!DS79="Yes"),OFFSET('Hygiene Data'!$E$7,0,10*ROW('Hygiene Data'!E73)),NA())</f>
        <v>#N/A</v>
      </c>
      <c r="BE79" s="492" t="e">
        <f ca="1">+IF(AND(ISNUMBER(OFFSET('Hygiene Data'!$E$9,0,10*ROW('Hygiene Data'!E73))),'Data Summary'!DT79="Yes"),OFFSET('Hygiene Data'!$E$9,0,10*ROW('Hygiene Data'!E73)),NA())</f>
        <v>#N/A</v>
      </c>
      <c r="BF79" s="492" t="e">
        <f ca="1">+IF(AND(ISNUMBER(OFFSET('Hygiene Data'!$F$5,0,10*ROW('Hygiene Data'!F73))),'Data Summary'!DU79="Yes"),OFFSET('Hygiene Data'!$F$5,0,10*ROW('Hygiene Data'!F73)),NA())</f>
        <v>#N/A</v>
      </c>
      <c r="BG79" s="492" t="e">
        <f ca="1">+IF(AND(ISNUMBER(OFFSET('Hygiene Data'!$F$7,0,10*ROW('Hygiene Data'!F73))),'Data Summary'!DV79="Yes"),OFFSET('Hygiene Data'!$F$7,0,10*ROW('Hygiene Data'!F73)),NA())</f>
        <v>#N/A</v>
      </c>
      <c r="BH79" s="492" t="e">
        <f ca="1">+IF(AND(ISNUMBER(OFFSET('Hygiene Data'!$F$9,0,10*ROW('Hygiene Data'!F73))),'Data Summary'!DW79="Yes"),OFFSET('Hygiene Data'!$F$9,0,10*ROW('Hygiene Data'!F73)),NA())</f>
        <v>#N/A</v>
      </c>
      <c r="BI79" s="492" t="e">
        <f ca="1">+IF(AND(ISNUMBER(OFFSET('Hygiene Data'!$G$5,0,10*ROW('Hygiene Data'!G73))),'Data Summary'!DX79="Yes"),OFFSET('Hygiene Data'!$G$5,0,10*ROW('Hygiene Data'!G73)),NA())</f>
        <v>#N/A</v>
      </c>
      <c r="BJ79" s="492" t="e">
        <f ca="1">+IF(AND(ISNUMBER(OFFSET('Hygiene Data'!$G$7,0,10*ROW('Hygiene Data'!G73))),'Data Summary'!DY79="Yes"),OFFSET('Hygiene Data'!$G$7,0,10*ROW('Hygiene Data'!G73)),NA())</f>
        <v>#N/A</v>
      </c>
      <c r="BK79" s="492" t="e">
        <f ca="1">+IF(AND(ISNUMBER(OFFSET('Hygiene Data'!$G$9,0,10*ROW('Hygiene Data'!G73))),'Data Summary'!DZ79="Yes"),OFFSET('Hygiene Data'!$G$9,0,10*ROW('Hygiene Data'!G73)),NA())</f>
        <v>#N/A</v>
      </c>
      <c r="BL79" s="492" t="e">
        <f ca="1">+IF(AND(ISNUMBER(OFFSET('Hygiene Data'!$H$5,0,10*ROW('Hygiene Data'!H73))),'Data Summary'!EA79="Yes"),OFFSET('Hygiene Data'!$H$5,0,10*ROW('Hygiene Data'!H73)),NA())</f>
        <v>#N/A</v>
      </c>
      <c r="BM79" s="492" t="e">
        <f ca="1">+IF(AND(ISNUMBER(OFFSET('Hygiene Data'!$H$7,0,10*ROW('Hygiene Data'!H73))),'Data Summary'!EB79="Yes"),OFFSET('Hygiene Data'!$H$7,0,10*ROW('Hygiene Data'!H73)),NA())</f>
        <v>#N/A</v>
      </c>
      <c r="BN79" s="492" t="e">
        <f ca="1">+IF(AND(ISNUMBER(OFFSET('Hygiene Data'!$H$9,0,10*ROW('Hygiene Data'!H73))),'Data Summary'!EC79="Yes"),OFFSET('Hygiene Data'!$H$9,0,10*ROW('Hygiene Data'!H73)),NA())</f>
        <v>#N/A</v>
      </c>
      <c r="BO79" s="492" t="e">
        <f ca="1">+IF(AND(ISNUMBER(OFFSET('Hygiene Data'!$I$5,0,10*ROW('Hygiene Data'!I73))),'Data Summary'!ED79="Yes"),OFFSET('Hygiene Data'!$I$5,0,10*ROW('Hygiene Data'!I73)),NA())</f>
        <v>#N/A</v>
      </c>
      <c r="BP79" s="492" t="e">
        <f ca="1">+IF(AND(ISNUMBER(OFFSET('Hygiene Data'!$I$7,0,10*ROW('Hygiene Data'!I73))),'Data Summary'!EE79="Yes"),OFFSET('Hygiene Data'!$I$7,0,10*ROW('Hygiene Data'!I73)),NA())</f>
        <v>#N/A</v>
      </c>
      <c r="BQ79" s="492" t="e">
        <f ca="1">+IF(AND(ISNUMBER(OFFSET('Hygiene Data'!$I$9,0,10*ROW('Hygiene Data'!I73))),'Data Summary'!EF79="Yes"),OFFSET('Hygiene Data'!$I$9,0,10*ROW('Hygiene Data'!I73)),NA())</f>
        <v>#N/A</v>
      </c>
    </row>
    <row r="80" spans="1:69" x14ac:dyDescent="0.25">
      <c r="A80" s="488" t="e">
        <f ca="1">+RIGHT('Data Summary'!A80,LEN('Data Summary'!A80)-9)</f>
        <v>#VALUE!</v>
      </c>
      <c r="B80" s="462" t="str">
        <f ca="1">+IF(ISTEXT('Data Summary'!B80),'Data Summary'!B80,"")</f>
        <v/>
      </c>
      <c r="C80" s="489" t="e">
        <f ca="1">+VALUE('Data Summary'!C80)</f>
        <v>#VALUE!</v>
      </c>
      <c r="D80" s="490" t="e">
        <f ca="1">+IF(AND(ISNUMBER(OFFSET('Water Data'!$D$4,0,10*ROW('Water Data'!D74))),'Data Summary'!BS80="Yes"),100-OFFSET('Water Data'!$D$4,0,10*ROW('Water Data'!D74)),NA())</f>
        <v>#N/A</v>
      </c>
      <c r="E80" s="490" t="e">
        <f ca="1">+IF(AND(ISNUMBER(OFFSET('Water Data'!$D$6,0,10*ROW('Water Data'!D74))),'Data Summary'!BT80="Yes"),OFFSET('Water Data'!$D$6,0,10*ROW('Water Data'!D74)),NA())</f>
        <v>#N/A</v>
      </c>
      <c r="F80" s="490" t="e">
        <f ca="1">+IF(AND(ISNUMBER(OFFSET('Water Data'!$D$9,0,10*ROW('Water Data'!D74))),'Data Summary'!BU80="Yes"),OFFSET('Water Data'!$D$9,0,10*ROW('Water Data'!D74)),NA())</f>
        <v>#N/A</v>
      </c>
      <c r="G80" s="490" t="e">
        <f ca="1">+IF(AND(ISNUMBER(OFFSET('Water Data'!$E$4,0,10*ROW('Water Data'!E74))),'Data Summary'!BV80="Yes"),100-OFFSET('Water Data'!$E$4,0,10*ROW('Water Data'!E74)),NA())</f>
        <v>#N/A</v>
      </c>
      <c r="H80" s="490" t="e">
        <f ca="1">+IF(AND(ISNUMBER(OFFSET('Water Data'!$E$6,0,10*ROW('Water Data'!E74))),'Data Summary'!BW80="Yes"),OFFSET('Water Data'!$E$6,0,10*ROW('Water Data'!E74)),NA())</f>
        <v>#N/A</v>
      </c>
      <c r="I80" s="490" t="e">
        <f ca="1">+IF(AND(ISNUMBER(OFFSET('Water Data'!$E$9,0,10*ROW('Water Data'!E74))),'Data Summary'!BX80="Yes"),OFFSET('Water Data'!$E$9,0,10*ROW('Water Data'!E74)),NA())</f>
        <v>#N/A</v>
      </c>
      <c r="J80" s="490" t="e">
        <f ca="1">+IF(AND(ISNUMBER(OFFSET('Water Data'!$F$4,0,10*ROW('Water Data'!F74))),'Data Summary'!BY80="Yes"),100-OFFSET('Water Data'!$F$4,0,10*ROW('Water Data'!F74)),NA())</f>
        <v>#N/A</v>
      </c>
      <c r="K80" s="490" t="e">
        <f ca="1">+IF(AND(ISNUMBER(OFFSET('Water Data'!$F$6,0,10*ROW('Water Data'!F74))),'Data Summary'!BZ80="Yes"),OFFSET('Water Data'!$F$6,0,10*ROW('Water Data'!F74)),NA())</f>
        <v>#N/A</v>
      </c>
      <c r="L80" s="490" t="e">
        <f ca="1">+IF(AND(ISNUMBER(OFFSET('Water Data'!$F$9,0,10*ROW('Water Data'!F74))),'Data Summary'!CA80="Yes"),OFFSET('Water Data'!$F$9,0,10*ROW('Water Data'!F74)),NA())</f>
        <v>#N/A</v>
      </c>
      <c r="M80" s="490" t="e">
        <f ca="1">+IF(AND(ISNUMBER(OFFSET('Water Data'!$G$4,0,10*ROW('Water Data'!G74))),'Data Summary'!CB80="Yes"),100-OFFSET('Water Data'!$G$4,0,10*ROW('Water Data'!G74)),NA())</f>
        <v>#N/A</v>
      </c>
      <c r="N80" s="490" t="e">
        <f ca="1">+IF(AND(ISNUMBER(OFFSET('Water Data'!$G$6,0,10*ROW('Water Data'!G74))),'Data Summary'!CC80="Yes"),OFFSET('Water Data'!$G$6,0,10*ROW('Water Data'!G74)),NA())</f>
        <v>#N/A</v>
      </c>
      <c r="O80" s="490" t="e">
        <f ca="1">+IF(AND(ISNUMBER(OFFSET('Water Data'!$G$9,0,10*ROW('Water Data'!G74))),'Data Summary'!CD80="Yes"),OFFSET('Water Data'!$G$9,0,10*ROW('Water Data'!G74)),NA())</f>
        <v>#N/A</v>
      </c>
      <c r="P80" s="490" t="e">
        <f ca="1">+IF(AND(ISNUMBER(OFFSET('Water Data'!$H$4,0,10*ROW('Water Data'!H74))),'Data Summary'!CE80="Yes"),100-OFFSET('Water Data'!$H$4,0,10*ROW('Water Data'!H74)),NA())</f>
        <v>#N/A</v>
      </c>
      <c r="Q80" s="490" t="e">
        <f ca="1">+IF(AND(ISNUMBER(OFFSET('Water Data'!$H$6,0,10*ROW('Water Data'!H74))),'Data Summary'!CF80="Yes"),OFFSET('Water Data'!$H$6,0,10*ROW('Water Data'!H74)),NA())</f>
        <v>#N/A</v>
      </c>
      <c r="R80" s="490" t="e">
        <f ca="1">+IF(AND(ISNUMBER(OFFSET('Water Data'!$H$9,0,10*ROW('Water Data'!H74))),'Data Summary'!CG80="Yes"),OFFSET('Water Data'!$H$9,0,10*ROW('Water Data'!H74)),NA())</f>
        <v>#N/A</v>
      </c>
      <c r="S80" s="490" t="e">
        <f ca="1">+IF(AND(ISNUMBER(OFFSET('Water Data'!$I$4,0,10*ROW('Water Data'!I74))),'Data Summary'!CH80="Yes"),100-OFFSET('Water Data'!$I$4,0,10*ROW('Water Data'!I74)),NA())</f>
        <v>#N/A</v>
      </c>
      <c r="T80" s="490" t="e">
        <f ca="1">+IF(AND(ISNUMBER(OFFSET('Water Data'!$I$6,0,10*ROW('Water Data'!I74))),'Data Summary'!CI80="Yes"),OFFSET('Water Data'!$I$6,0,10*ROW('Water Data'!I74)),NA())</f>
        <v>#N/A</v>
      </c>
      <c r="U80" s="490" t="e">
        <f ca="1">+IF(AND(ISNUMBER(OFFSET('Water Data'!$I$9,0,10*ROW('Water Data'!I74))),'Data Summary'!CJ80="Yes"),OFFSET('Water Data'!$I$9,0,10*ROW('Water Data'!I74)),NA())</f>
        <v>#N/A</v>
      </c>
      <c r="V80" s="491" t="e">
        <f ca="1">+IF(AND(ISNUMBER(OFFSET('Sanitation Data'!$D$4,0,10*ROW('Sanitation Data'!D74))),'Data Summary'!CK80="Yes"),100-OFFSET('Sanitation Data'!$D$4,0,10*ROW('Sanitation Data'!D74)),NA())</f>
        <v>#N/A</v>
      </c>
      <c r="W80" s="491" t="e">
        <f ca="1">+IF(AND(ISNUMBER(OFFSET('Sanitation Data'!$D$6,0,10*ROW('Sanitation Data'!D74))),'Data Summary'!CL80="Yes"),OFFSET('Sanitation Data'!$D$6,0,10*ROW('Sanitation Data'!D74)),NA())</f>
        <v>#N/A</v>
      </c>
      <c r="X80" s="491" t="e">
        <f ca="1">+IF(AND(ISNUMBER(OFFSET('Sanitation Data'!$D$10,0,10*ROW('Sanitation Data'!D74))),'Data Summary'!CM80="Yes"),OFFSET('Sanitation Data'!$D$10,0,10*ROW('Sanitation Data'!D74)),NA())</f>
        <v>#N/A</v>
      </c>
      <c r="Y80" s="491" t="e">
        <f ca="1">+IF(AND(ISNUMBER(OFFSET('Sanitation Data'!$D$11,0,10*ROW('Sanitation Data'!D74))),'Data Summary'!CN80="Yes"),OFFSET('Sanitation Data'!$D$11,0,10*ROW('Sanitation Data'!D74)),NA())</f>
        <v>#N/A</v>
      </c>
      <c r="Z80" s="491" t="e">
        <f ca="1">+IF(AND(ISNUMBER(OFFSET('Sanitation Data'!$D$12,0,10*ROW('Sanitation Data'!D74))),'Data Summary'!CO80="Yes"),OFFSET('Sanitation Data'!$D$12,0,10*ROW('Sanitation Data'!D74)),NA())</f>
        <v>#N/A</v>
      </c>
      <c r="AA80" s="491" t="e">
        <f ca="1">+IF(AND(ISNUMBER(OFFSET('Sanitation Data'!$E$4,0,10*ROW('Sanitation Data'!E74))),'Data Summary'!CP80="Yes"),100-OFFSET('Sanitation Data'!$E$4,0,10*ROW('Sanitation Data'!E74)),NA())</f>
        <v>#N/A</v>
      </c>
      <c r="AB80" s="491" t="e">
        <f ca="1">+IF(AND(ISNUMBER(OFFSET('Sanitation Data'!$E$6,0,10*ROW('Sanitation Data'!E74))),'Data Summary'!CQ80="Yes"),OFFSET('Sanitation Data'!$E$6,0,10*ROW('Sanitation Data'!E74)),NA())</f>
        <v>#N/A</v>
      </c>
      <c r="AC80" s="491" t="e">
        <f ca="1">+IF(AND(ISNUMBER(OFFSET('Sanitation Data'!$E$10,0,10*ROW('Sanitation Data'!E74))),'Data Summary'!CR80="Yes"),OFFSET('Sanitation Data'!$E$10,0,10*ROW('Sanitation Data'!E74)),NA())</f>
        <v>#N/A</v>
      </c>
      <c r="AD80" s="491" t="e">
        <f ca="1">+IF(AND(ISNUMBER(OFFSET('Sanitation Data'!$E$11,0,10*ROW('Sanitation Data'!E74))),'Data Summary'!CS80="Yes"),OFFSET('Sanitation Data'!$E$11,0,10*ROW('Sanitation Data'!E74)),NA())</f>
        <v>#N/A</v>
      </c>
      <c r="AE80" s="491" t="e">
        <f ca="1">+IF(AND(ISNUMBER(OFFSET('Sanitation Data'!$E$12,0,10*ROW('Sanitation Data'!E74))),'Data Summary'!CT80="Yes"),OFFSET('Sanitation Data'!$E$12,0,10*ROW('Sanitation Data'!E74)),NA())</f>
        <v>#N/A</v>
      </c>
      <c r="AF80" s="491" t="e">
        <f ca="1">+IF(AND(ISNUMBER(OFFSET('Sanitation Data'!$F$4,0,10*ROW('Sanitation Data'!F74))),'Data Summary'!CU80="Yes"),100-OFFSET('Sanitation Data'!$F$4,0,10*ROW('Sanitation Data'!F74)),NA())</f>
        <v>#N/A</v>
      </c>
      <c r="AG80" s="491" t="e">
        <f ca="1">+IF(AND(ISNUMBER(OFFSET('Sanitation Data'!$F$6,0,10*ROW('Sanitation Data'!F74))),'Data Summary'!CV80="Yes"),OFFSET('Sanitation Data'!$F$6,0,10*ROW('Sanitation Data'!F74)),NA())</f>
        <v>#N/A</v>
      </c>
      <c r="AH80" s="491" t="e">
        <f ca="1">+IF(AND(ISNUMBER(OFFSET('Sanitation Data'!$F$10,0,10*ROW('Sanitation Data'!F74))),'Data Summary'!CW80="Yes"),OFFSET('Sanitation Data'!$F$10,0,10*ROW('Sanitation Data'!F74)),NA())</f>
        <v>#N/A</v>
      </c>
      <c r="AI80" s="491" t="e">
        <f ca="1">+IF(AND(ISNUMBER(OFFSET('Sanitation Data'!$F$11,0,10*ROW('Sanitation Data'!F74))),'Data Summary'!CX80="Yes"),OFFSET('Sanitation Data'!$F$11,0,10*ROW('Sanitation Data'!F74)),NA())</f>
        <v>#N/A</v>
      </c>
      <c r="AJ80" s="491" t="e">
        <f ca="1">+IF(AND(ISNUMBER(OFFSET('Sanitation Data'!$F$12,0,10*ROW('Sanitation Data'!F74))),'Data Summary'!CY80="Yes"),OFFSET('Sanitation Data'!$F$12,0,10*ROW('Sanitation Data'!F74)),NA())</f>
        <v>#N/A</v>
      </c>
      <c r="AK80" s="491" t="e">
        <f ca="1">+IF(AND(ISNUMBER(OFFSET('Sanitation Data'!$G$4,0,10*ROW('Sanitation Data'!G74))),'Data Summary'!CZ80="Yes"),100-OFFSET('Sanitation Data'!$G$4,0,10*ROW('Sanitation Data'!G74)),NA())</f>
        <v>#N/A</v>
      </c>
      <c r="AL80" s="491" t="e">
        <f ca="1">+IF(AND(ISNUMBER(OFFSET('Sanitation Data'!$G$6,0,10*ROW('Sanitation Data'!G74))),'Data Summary'!DA80="Yes"),OFFSET('Sanitation Data'!$G$6,0,10*ROW('Sanitation Data'!G74)),NA())</f>
        <v>#N/A</v>
      </c>
      <c r="AM80" s="491" t="e">
        <f ca="1">+IF(AND(ISNUMBER(OFFSET('Sanitation Data'!$G$10,0,10*ROW('Sanitation Data'!G74))),'Data Summary'!DB80="Yes"),OFFSET('Sanitation Data'!$G$10,0,10*ROW('Sanitation Data'!G74)),NA())</f>
        <v>#N/A</v>
      </c>
      <c r="AN80" s="491" t="e">
        <f ca="1">+IF(AND(ISNUMBER(OFFSET('Sanitation Data'!$G$11,0,10*ROW('Sanitation Data'!G74))),'Data Summary'!DC80="Yes"),OFFSET('Sanitation Data'!$G$11,0,10*ROW('Sanitation Data'!G74)),NA())</f>
        <v>#N/A</v>
      </c>
      <c r="AO80" s="491" t="e">
        <f ca="1">+IF(AND(ISNUMBER(OFFSET('Sanitation Data'!$G$12,0,10*ROW('Sanitation Data'!G74))),'Data Summary'!DD80="Yes"),OFFSET('Sanitation Data'!$G$12,0,10*ROW('Sanitation Data'!G74)),NA())</f>
        <v>#N/A</v>
      </c>
      <c r="AP80" s="491" t="e">
        <f ca="1">+IF(AND(ISNUMBER(OFFSET('Sanitation Data'!$H$4,0,10*ROW('Sanitation Data'!H74))),'Data Summary'!DE80="Yes"),100-OFFSET('Sanitation Data'!$H$4,0,10*ROW('Sanitation Data'!H74)),NA())</f>
        <v>#N/A</v>
      </c>
      <c r="AQ80" s="491" t="e">
        <f ca="1">+IF(AND(ISNUMBER(OFFSET('Sanitation Data'!$H$6,0,10*ROW('Sanitation Data'!H74))),'Data Summary'!DF80="Yes"),OFFSET('Sanitation Data'!$H$6,0,10*ROW('Sanitation Data'!H74)),NA())</f>
        <v>#N/A</v>
      </c>
      <c r="AR80" s="491" t="e">
        <f ca="1">+IF(AND(ISNUMBER(OFFSET('Sanitation Data'!$H$10,0,10*ROW('Sanitation Data'!H74))),'Data Summary'!DG80="Yes"),OFFSET('Sanitation Data'!$H$10,0,10*ROW('Sanitation Data'!H74)),NA())</f>
        <v>#N/A</v>
      </c>
      <c r="AS80" s="491" t="e">
        <f ca="1">+IF(AND(ISNUMBER(OFFSET('Sanitation Data'!$H$11,0,10*ROW('Sanitation Data'!H74))),'Data Summary'!DH80="Yes"),OFFSET('Sanitation Data'!$H$11,0,10*ROW('Sanitation Data'!H74)),NA())</f>
        <v>#N/A</v>
      </c>
      <c r="AT80" s="491" t="e">
        <f ca="1">+IF(AND(ISNUMBER(OFFSET('Sanitation Data'!$H$12,0,10*ROW('Sanitation Data'!H74))),'Data Summary'!DI80="Yes"),OFFSET('Sanitation Data'!$H$12,0,10*ROW('Sanitation Data'!H74)),NA())</f>
        <v>#N/A</v>
      </c>
      <c r="AU80" s="491" t="e">
        <f ca="1">+IF(AND(ISNUMBER(OFFSET('Sanitation Data'!$I$4,0,10*ROW('Sanitation Data'!I74))),'Data Summary'!DJ80="Yes"),100-OFFSET('Sanitation Data'!$I$4,0,10*ROW('Sanitation Data'!I74)),NA())</f>
        <v>#N/A</v>
      </c>
      <c r="AV80" s="491" t="e">
        <f ca="1">+IF(AND(ISNUMBER(OFFSET('Sanitation Data'!$I$6,0,10*ROW('Sanitation Data'!I74))),'Data Summary'!DK80="Yes"),OFFSET('Sanitation Data'!$I$6,0,10*ROW('Sanitation Data'!I74)),NA())</f>
        <v>#N/A</v>
      </c>
      <c r="AW80" s="491" t="e">
        <f ca="1">+IF(AND(ISNUMBER(OFFSET('Sanitation Data'!$I$10,0,10*ROW('Sanitation Data'!I74))),'Data Summary'!DL80="Yes"),OFFSET('Sanitation Data'!$I$10,0,10*ROW('Sanitation Data'!I74)),NA())</f>
        <v>#N/A</v>
      </c>
      <c r="AX80" s="491" t="e">
        <f ca="1">+IF(AND(ISNUMBER(OFFSET('Sanitation Data'!$I$11,0,10*ROW('Sanitation Data'!I74))),'Data Summary'!DM80="Yes"),OFFSET('Sanitation Data'!$I$11,0,10*ROW('Sanitation Data'!I74)),NA())</f>
        <v>#N/A</v>
      </c>
      <c r="AY80" s="491" t="e">
        <f ca="1">+IF(AND(ISNUMBER(OFFSET('Sanitation Data'!$I$12,0,10*ROW('Sanitation Data'!I74))),'Data Summary'!DN80="Yes"),OFFSET('Sanitation Data'!$I$12,0,10*ROW('Sanitation Data'!I74)),NA())</f>
        <v>#N/A</v>
      </c>
      <c r="AZ80" s="492" t="e">
        <f ca="1">+IF(AND(ISNUMBER(OFFSET('Hygiene Data'!$D$5,0,10*ROW('Hygiene Data'!D74))),'Data Summary'!DO80="Yes"),OFFSET('Hygiene Data'!$D$5,0,10*ROW('Hygiene Data'!D74)),NA())</f>
        <v>#N/A</v>
      </c>
      <c r="BA80" s="492" t="e">
        <f ca="1">+IF(AND(ISNUMBER(OFFSET('Hygiene Data'!$D$7,0,10*ROW('Hygiene Data'!D74))),'Data Summary'!DP80="Yes"),OFFSET('Hygiene Data'!$D$7,0,10*ROW('Hygiene Data'!D74)),NA())</f>
        <v>#N/A</v>
      </c>
      <c r="BB80" s="492" t="e">
        <f ca="1">+IF(AND(ISNUMBER(OFFSET('Hygiene Data'!$D$9,0,10*ROW('Hygiene Data'!D74))),'Data Summary'!DQ80="Yes"),OFFSET('Hygiene Data'!$D$9,0,10*ROW('Hygiene Data'!D74)),NA())</f>
        <v>#N/A</v>
      </c>
      <c r="BC80" s="492" t="e">
        <f ca="1">+IF(AND(ISNUMBER(OFFSET('Hygiene Data'!$E$5,0,10*ROW('Hygiene Data'!E74))),'Data Summary'!DR80="Yes"),OFFSET('Hygiene Data'!$E$5,0,10*ROW('Hygiene Data'!E74)),NA())</f>
        <v>#N/A</v>
      </c>
      <c r="BD80" s="492" t="e">
        <f ca="1">+IF(AND(ISNUMBER(OFFSET('Hygiene Data'!$E$7,0,10*ROW('Hygiene Data'!E74))),'Data Summary'!DS80="Yes"),OFFSET('Hygiene Data'!$E$7,0,10*ROW('Hygiene Data'!E74)),NA())</f>
        <v>#N/A</v>
      </c>
      <c r="BE80" s="492" t="e">
        <f ca="1">+IF(AND(ISNUMBER(OFFSET('Hygiene Data'!$E$9,0,10*ROW('Hygiene Data'!E74))),'Data Summary'!DT80="Yes"),OFFSET('Hygiene Data'!$E$9,0,10*ROW('Hygiene Data'!E74)),NA())</f>
        <v>#N/A</v>
      </c>
      <c r="BF80" s="492" t="e">
        <f ca="1">+IF(AND(ISNUMBER(OFFSET('Hygiene Data'!$F$5,0,10*ROW('Hygiene Data'!F74))),'Data Summary'!DU80="Yes"),OFFSET('Hygiene Data'!$F$5,0,10*ROW('Hygiene Data'!F74)),NA())</f>
        <v>#N/A</v>
      </c>
      <c r="BG80" s="492" t="e">
        <f ca="1">+IF(AND(ISNUMBER(OFFSET('Hygiene Data'!$F$7,0,10*ROW('Hygiene Data'!F74))),'Data Summary'!DV80="Yes"),OFFSET('Hygiene Data'!$F$7,0,10*ROW('Hygiene Data'!F74)),NA())</f>
        <v>#N/A</v>
      </c>
      <c r="BH80" s="492" t="e">
        <f ca="1">+IF(AND(ISNUMBER(OFFSET('Hygiene Data'!$F$9,0,10*ROW('Hygiene Data'!F74))),'Data Summary'!DW80="Yes"),OFFSET('Hygiene Data'!$F$9,0,10*ROW('Hygiene Data'!F74)),NA())</f>
        <v>#N/A</v>
      </c>
      <c r="BI80" s="492" t="e">
        <f ca="1">+IF(AND(ISNUMBER(OFFSET('Hygiene Data'!$G$5,0,10*ROW('Hygiene Data'!G74))),'Data Summary'!DX80="Yes"),OFFSET('Hygiene Data'!$G$5,0,10*ROW('Hygiene Data'!G74)),NA())</f>
        <v>#N/A</v>
      </c>
      <c r="BJ80" s="492" t="e">
        <f ca="1">+IF(AND(ISNUMBER(OFFSET('Hygiene Data'!$G$7,0,10*ROW('Hygiene Data'!G74))),'Data Summary'!DY80="Yes"),OFFSET('Hygiene Data'!$G$7,0,10*ROW('Hygiene Data'!G74)),NA())</f>
        <v>#N/A</v>
      </c>
      <c r="BK80" s="492" t="e">
        <f ca="1">+IF(AND(ISNUMBER(OFFSET('Hygiene Data'!$G$9,0,10*ROW('Hygiene Data'!G74))),'Data Summary'!DZ80="Yes"),OFFSET('Hygiene Data'!$G$9,0,10*ROW('Hygiene Data'!G74)),NA())</f>
        <v>#N/A</v>
      </c>
      <c r="BL80" s="492" t="e">
        <f ca="1">+IF(AND(ISNUMBER(OFFSET('Hygiene Data'!$H$5,0,10*ROW('Hygiene Data'!H74))),'Data Summary'!EA80="Yes"),OFFSET('Hygiene Data'!$H$5,0,10*ROW('Hygiene Data'!H74)),NA())</f>
        <v>#N/A</v>
      </c>
      <c r="BM80" s="492" t="e">
        <f ca="1">+IF(AND(ISNUMBER(OFFSET('Hygiene Data'!$H$7,0,10*ROW('Hygiene Data'!H74))),'Data Summary'!EB80="Yes"),OFFSET('Hygiene Data'!$H$7,0,10*ROW('Hygiene Data'!H74)),NA())</f>
        <v>#N/A</v>
      </c>
      <c r="BN80" s="492" t="e">
        <f ca="1">+IF(AND(ISNUMBER(OFFSET('Hygiene Data'!$H$9,0,10*ROW('Hygiene Data'!H74))),'Data Summary'!EC80="Yes"),OFFSET('Hygiene Data'!$H$9,0,10*ROW('Hygiene Data'!H74)),NA())</f>
        <v>#N/A</v>
      </c>
      <c r="BO80" s="492" t="e">
        <f ca="1">+IF(AND(ISNUMBER(OFFSET('Hygiene Data'!$I$5,0,10*ROW('Hygiene Data'!I74))),'Data Summary'!ED80="Yes"),OFFSET('Hygiene Data'!$I$5,0,10*ROW('Hygiene Data'!I74)),NA())</f>
        <v>#N/A</v>
      </c>
      <c r="BP80" s="492" t="e">
        <f ca="1">+IF(AND(ISNUMBER(OFFSET('Hygiene Data'!$I$7,0,10*ROW('Hygiene Data'!I74))),'Data Summary'!EE80="Yes"),OFFSET('Hygiene Data'!$I$7,0,10*ROW('Hygiene Data'!I74)),NA())</f>
        <v>#N/A</v>
      </c>
      <c r="BQ80" s="492" t="e">
        <f ca="1">+IF(AND(ISNUMBER(OFFSET('Hygiene Data'!$I$9,0,10*ROW('Hygiene Data'!I74))),'Data Summary'!EF80="Yes"),OFFSET('Hygiene Data'!$I$9,0,10*ROW('Hygiene Data'!I74)),NA())</f>
        <v>#N/A</v>
      </c>
    </row>
    <row r="81" spans="1:69" x14ac:dyDescent="0.25">
      <c r="A81" s="488" t="e">
        <f ca="1">+RIGHT('Data Summary'!A81,LEN('Data Summary'!A81)-9)</f>
        <v>#VALUE!</v>
      </c>
      <c r="B81" s="462" t="str">
        <f ca="1">+IF(ISTEXT('Data Summary'!B81),'Data Summary'!B81,"")</f>
        <v/>
      </c>
      <c r="C81" s="489" t="e">
        <f ca="1">+VALUE('Data Summary'!C81)</f>
        <v>#VALUE!</v>
      </c>
      <c r="D81" s="490" t="e">
        <f ca="1">+IF(AND(ISNUMBER(OFFSET('Water Data'!$D$4,0,10*ROW('Water Data'!D75))),'Data Summary'!BS81="Yes"),100-OFFSET('Water Data'!$D$4,0,10*ROW('Water Data'!D75)),NA())</f>
        <v>#N/A</v>
      </c>
      <c r="E81" s="490" t="e">
        <f ca="1">+IF(AND(ISNUMBER(OFFSET('Water Data'!$D$6,0,10*ROW('Water Data'!D75))),'Data Summary'!BT81="Yes"),OFFSET('Water Data'!$D$6,0,10*ROW('Water Data'!D75)),NA())</f>
        <v>#N/A</v>
      </c>
      <c r="F81" s="490" t="e">
        <f ca="1">+IF(AND(ISNUMBER(OFFSET('Water Data'!$D$9,0,10*ROW('Water Data'!D75))),'Data Summary'!BU81="Yes"),OFFSET('Water Data'!$D$9,0,10*ROW('Water Data'!D75)),NA())</f>
        <v>#N/A</v>
      </c>
      <c r="G81" s="490" t="e">
        <f ca="1">+IF(AND(ISNUMBER(OFFSET('Water Data'!$E$4,0,10*ROW('Water Data'!E75))),'Data Summary'!BV81="Yes"),100-OFFSET('Water Data'!$E$4,0,10*ROW('Water Data'!E75)),NA())</f>
        <v>#N/A</v>
      </c>
      <c r="H81" s="490" t="e">
        <f ca="1">+IF(AND(ISNUMBER(OFFSET('Water Data'!$E$6,0,10*ROW('Water Data'!E75))),'Data Summary'!BW81="Yes"),OFFSET('Water Data'!$E$6,0,10*ROW('Water Data'!E75)),NA())</f>
        <v>#N/A</v>
      </c>
      <c r="I81" s="490" t="e">
        <f ca="1">+IF(AND(ISNUMBER(OFFSET('Water Data'!$E$9,0,10*ROW('Water Data'!E75))),'Data Summary'!BX81="Yes"),OFFSET('Water Data'!$E$9,0,10*ROW('Water Data'!E75)),NA())</f>
        <v>#N/A</v>
      </c>
      <c r="J81" s="490" t="e">
        <f ca="1">+IF(AND(ISNUMBER(OFFSET('Water Data'!$F$4,0,10*ROW('Water Data'!F75))),'Data Summary'!BY81="Yes"),100-OFFSET('Water Data'!$F$4,0,10*ROW('Water Data'!F75)),NA())</f>
        <v>#N/A</v>
      </c>
      <c r="K81" s="490" t="e">
        <f ca="1">+IF(AND(ISNUMBER(OFFSET('Water Data'!$F$6,0,10*ROW('Water Data'!F75))),'Data Summary'!BZ81="Yes"),OFFSET('Water Data'!$F$6,0,10*ROW('Water Data'!F75)),NA())</f>
        <v>#N/A</v>
      </c>
      <c r="L81" s="490" t="e">
        <f ca="1">+IF(AND(ISNUMBER(OFFSET('Water Data'!$F$9,0,10*ROW('Water Data'!F75))),'Data Summary'!CA81="Yes"),OFFSET('Water Data'!$F$9,0,10*ROW('Water Data'!F75)),NA())</f>
        <v>#N/A</v>
      </c>
      <c r="M81" s="490" t="e">
        <f ca="1">+IF(AND(ISNUMBER(OFFSET('Water Data'!$G$4,0,10*ROW('Water Data'!G75))),'Data Summary'!CB81="Yes"),100-OFFSET('Water Data'!$G$4,0,10*ROW('Water Data'!G75)),NA())</f>
        <v>#N/A</v>
      </c>
      <c r="N81" s="490" t="e">
        <f ca="1">+IF(AND(ISNUMBER(OFFSET('Water Data'!$G$6,0,10*ROW('Water Data'!G75))),'Data Summary'!CC81="Yes"),OFFSET('Water Data'!$G$6,0,10*ROW('Water Data'!G75)),NA())</f>
        <v>#N/A</v>
      </c>
      <c r="O81" s="490" t="e">
        <f ca="1">+IF(AND(ISNUMBER(OFFSET('Water Data'!$G$9,0,10*ROW('Water Data'!G75))),'Data Summary'!CD81="Yes"),OFFSET('Water Data'!$G$9,0,10*ROW('Water Data'!G75)),NA())</f>
        <v>#N/A</v>
      </c>
      <c r="P81" s="490" t="e">
        <f ca="1">+IF(AND(ISNUMBER(OFFSET('Water Data'!$H$4,0,10*ROW('Water Data'!H75))),'Data Summary'!CE81="Yes"),100-OFFSET('Water Data'!$H$4,0,10*ROW('Water Data'!H75)),NA())</f>
        <v>#N/A</v>
      </c>
      <c r="Q81" s="490" t="e">
        <f ca="1">+IF(AND(ISNUMBER(OFFSET('Water Data'!$H$6,0,10*ROW('Water Data'!H75))),'Data Summary'!CF81="Yes"),OFFSET('Water Data'!$H$6,0,10*ROW('Water Data'!H75)),NA())</f>
        <v>#N/A</v>
      </c>
      <c r="R81" s="490" t="e">
        <f ca="1">+IF(AND(ISNUMBER(OFFSET('Water Data'!$H$9,0,10*ROW('Water Data'!H75))),'Data Summary'!CG81="Yes"),OFFSET('Water Data'!$H$9,0,10*ROW('Water Data'!H75)),NA())</f>
        <v>#N/A</v>
      </c>
      <c r="S81" s="490" t="e">
        <f ca="1">+IF(AND(ISNUMBER(OFFSET('Water Data'!$I$4,0,10*ROW('Water Data'!I75))),'Data Summary'!CH81="Yes"),100-OFFSET('Water Data'!$I$4,0,10*ROW('Water Data'!I75)),NA())</f>
        <v>#N/A</v>
      </c>
      <c r="T81" s="490" t="e">
        <f ca="1">+IF(AND(ISNUMBER(OFFSET('Water Data'!$I$6,0,10*ROW('Water Data'!I75))),'Data Summary'!CI81="Yes"),OFFSET('Water Data'!$I$6,0,10*ROW('Water Data'!I75)),NA())</f>
        <v>#N/A</v>
      </c>
      <c r="U81" s="490" t="e">
        <f ca="1">+IF(AND(ISNUMBER(OFFSET('Water Data'!$I$9,0,10*ROW('Water Data'!I75))),'Data Summary'!CJ81="Yes"),OFFSET('Water Data'!$I$9,0,10*ROW('Water Data'!I75)),NA())</f>
        <v>#N/A</v>
      </c>
      <c r="V81" s="491" t="e">
        <f ca="1">+IF(AND(ISNUMBER(OFFSET('Sanitation Data'!$D$4,0,10*ROW('Sanitation Data'!D75))),'Data Summary'!CK81="Yes"),100-OFFSET('Sanitation Data'!$D$4,0,10*ROW('Sanitation Data'!D75)),NA())</f>
        <v>#N/A</v>
      </c>
      <c r="W81" s="491" t="e">
        <f ca="1">+IF(AND(ISNUMBER(OFFSET('Sanitation Data'!$D$6,0,10*ROW('Sanitation Data'!D75))),'Data Summary'!CL81="Yes"),OFFSET('Sanitation Data'!$D$6,0,10*ROW('Sanitation Data'!D75)),NA())</f>
        <v>#N/A</v>
      </c>
      <c r="X81" s="491" t="e">
        <f ca="1">+IF(AND(ISNUMBER(OFFSET('Sanitation Data'!$D$10,0,10*ROW('Sanitation Data'!D75))),'Data Summary'!CM81="Yes"),OFFSET('Sanitation Data'!$D$10,0,10*ROW('Sanitation Data'!D75)),NA())</f>
        <v>#N/A</v>
      </c>
      <c r="Y81" s="491" t="e">
        <f ca="1">+IF(AND(ISNUMBER(OFFSET('Sanitation Data'!$D$11,0,10*ROW('Sanitation Data'!D75))),'Data Summary'!CN81="Yes"),OFFSET('Sanitation Data'!$D$11,0,10*ROW('Sanitation Data'!D75)),NA())</f>
        <v>#N/A</v>
      </c>
      <c r="Z81" s="491" t="e">
        <f ca="1">+IF(AND(ISNUMBER(OFFSET('Sanitation Data'!$D$12,0,10*ROW('Sanitation Data'!D75))),'Data Summary'!CO81="Yes"),OFFSET('Sanitation Data'!$D$12,0,10*ROW('Sanitation Data'!D75)),NA())</f>
        <v>#N/A</v>
      </c>
      <c r="AA81" s="491" t="e">
        <f ca="1">+IF(AND(ISNUMBER(OFFSET('Sanitation Data'!$E$4,0,10*ROW('Sanitation Data'!E75))),'Data Summary'!CP81="Yes"),100-OFFSET('Sanitation Data'!$E$4,0,10*ROW('Sanitation Data'!E75)),NA())</f>
        <v>#N/A</v>
      </c>
      <c r="AB81" s="491" t="e">
        <f ca="1">+IF(AND(ISNUMBER(OFFSET('Sanitation Data'!$E$6,0,10*ROW('Sanitation Data'!E75))),'Data Summary'!CQ81="Yes"),OFFSET('Sanitation Data'!$E$6,0,10*ROW('Sanitation Data'!E75)),NA())</f>
        <v>#N/A</v>
      </c>
      <c r="AC81" s="491" t="e">
        <f ca="1">+IF(AND(ISNUMBER(OFFSET('Sanitation Data'!$E$10,0,10*ROW('Sanitation Data'!E75))),'Data Summary'!CR81="Yes"),OFFSET('Sanitation Data'!$E$10,0,10*ROW('Sanitation Data'!E75)),NA())</f>
        <v>#N/A</v>
      </c>
      <c r="AD81" s="491" t="e">
        <f ca="1">+IF(AND(ISNUMBER(OFFSET('Sanitation Data'!$E$11,0,10*ROW('Sanitation Data'!E75))),'Data Summary'!CS81="Yes"),OFFSET('Sanitation Data'!$E$11,0,10*ROW('Sanitation Data'!E75)),NA())</f>
        <v>#N/A</v>
      </c>
      <c r="AE81" s="491" t="e">
        <f ca="1">+IF(AND(ISNUMBER(OFFSET('Sanitation Data'!$E$12,0,10*ROW('Sanitation Data'!E75))),'Data Summary'!CT81="Yes"),OFFSET('Sanitation Data'!$E$12,0,10*ROW('Sanitation Data'!E75)),NA())</f>
        <v>#N/A</v>
      </c>
      <c r="AF81" s="491" t="e">
        <f ca="1">+IF(AND(ISNUMBER(OFFSET('Sanitation Data'!$F$4,0,10*ROW('Sanitation Data'!F75))),'Data Summary'!CU81="Yes"),100-OFFSET('Sanitation Data'!$F$4,0,10*ROW('Sanitation Data'!F75)),NA())</f>
        <v>#N/A</v>
      </c>
      <c r="AG81" s="491" t="e">
        <f ca="1">+IF(AND(ISNUMBER(OFFSET('Sanitation Data'!$F$6,0,10*ROW('Sanitation Data'!F75))),'Data Summary'!CV81="Yes"),OFFSET('Sanitation Data'!$F$6,0,10*ROW('Sanitation Data'!F75)),NA())</f>
        <v>#N/A</v>
      </c>
      <c r="AH81" s="491" t="e">
        <f ca="1">+IF(AND(ISNUMBER(OFFSET('Sanitation Data'!$F$10,0,10*ROW('Sanitation Data'!F75))),'Data Summary'!CW81="Yes"),OFFSET('Sanitation Data'!$F$10,0,10*ROW('Sanitation Data'!F75)),NA())</f>
        <v>#N/A</v>
      </c>
      <c r="AI81" s="491" t="e">
        <f ca="1">+IF(AND(ISNUMBER(OFFSET('Sanitation Data'!$F$11,0,10*ROW('Sanitation Data'!F75))),'Data Summary'!CX81="Yes"),OFFSET('Sanitation Data'!$F$11,0,10*ROW('Sanitation Data'!F75)),NA())</f>
        <v>#N/A</v>
      </c>
      <c r="AJ81" s="491" t="e">
        <f ca="1">+IF(AND(ISNUMBER(OFFSET('Sanitation Data'!$F$12,0,10*ROW('Sanitation Data'!F75))),'Data Summary'!CY81="Yes"),OFFSET('Sanitation Data'!$F$12,0,10*ROW('Sanitation Data'!F75)),NA())</f>
        <v>#N/A</v>
      </c>
      <c r="AK81" s="491" t="e">
        <f ca="1">+IF(AND(ISNUMBER(OFFSET('Sanitation Data'!$G$4,0,10*ROW('Sanitation Data'!G75))),'Data Summary'!CZ81="Yes"),100-OFFSET('Sanitation Data'!$G$4,0,10*ROW('Sanitation Data'!G75)),NA())</f>
        <v>#N/A</v>
      </c>
      <c r="AL81" s="491" t="e">
        <f ca="1">+IF(AND(ISNUMBER(OFFSET('Sanitation Data'!$G$6,0,10*ROW('Sanitation Data'!G75))),'Data Summary'!DA81="Yes"),OFFSET('Sanitation Data'!$G$6,0,10*ROW('Sanitation Data'!G75)),NA())</f>
        <v>#N/A</v>
      </c>
      <c r="AM81" s="491" t="e">
        <f ca="1">+IF(AND(ISNUMBER(OFFSET('Sanitation Data'!$G$10,0,10*ROW('Sanitation Data'!G75))),'Data Summary'!DB81="Yes"),OFFSET('Sanitation Data'!$G$10,0,10*ROW('Sanitation Data'!G75)),NA())</f>
        <v>#N/A</v>
      </c>
      <c r="AN81" s="491" t="e">
        <f ca="1">+IF(AND(ISNUMBER(OFFSET('Sanitation Data'!$G$11,0,10*ROW('Sanitation Data'!G75))),'Data Summary'!DC81="Yes"),OFFSET('Sanitation Data'!$G$11,0,10*ROW('Sanitation Data'!G75)),NA())</f>
        <v>#N/A</v>
      </c>
      <c r="AO81" s="491" t="e">
        <f ca="1">+IF(AND(ISNUMBER(OFFSET('Sanitation Data'!$G$12,0,10*ROW('Sanitation Data'!G75))),'Data Summary'!DD81="Yes"),OFFSET('Sanitation Data'!$G$12,0,10*ROW('Sanitation Data'!G75)),NA())</f>
        <v>#N/A</v>
      </c>
      <c r="AP81" s="491" t="e">
        <f ca="1">+IF(AND(ISNUMBER(OFFSET('Sanitation Data'!$H$4,0,10*ROW('Sanitation Data'!H75))),'Data Summary'!DE81="Yes"),100-OFFSET('Sanitation Data'!$H$4,0,10*ROW('Sanitation Data'!H75)),NA())</f>
        <v>#N/A</v>
      </c>
      <c r="AQ81" s="491" t="e">
        <f ca="1">+IF(AND(ISNUMBER(OFFSET('Sanitation Data'!$H$6,0,10*ROW('Sanitation Data'!H75))),'Data Summary'!DF81="Yes"),OFFSET('Sanitation Data'!$H$6,0,10*ROW('Sanitation Data'!H75)),NA())</f>
        <v>#N/A</v>
      </c>
      <c r="AR81" s="491" t="e">
        <f ca="1">+IF(AND(ISNUMBER(OFFSET('Sanitation Data'!$H$10,0,10*ROW('Sanitation Data'!H75))),'Data Summary'!DG81="Yes"),OFFSET('Sanitation Data'!$H$10,0,10*ROW('Sanitation Data'!H75)),NA())</f>
        <v>#N/A</v>
      </c>
      <c r="AS81" s="491" t="e">
        <f ca="1">+IF(AND(ISNUMBER(OFFSET('Sanitation Data'!$H$11,0,10*ROW('Sanitation Data'!H75))),'Data Summary'!DH81="Yes"),OFFSET('Sanitation Data'!$H$11,0,10*ROW('Sanitation Data'!H75)),NA())</f>
        <v>#N/A</v>
      </c>
      <c r="AT81" s="491" t="e">
        <f ca="1">+IF(AND(ISNUMBER(OFFSET('Sanitation Data'!$H$12,0,10*ROW('Sanitation Data'!H75))),'Data Summary'!DI81="Yes"),OFFSET('Sanitation Data'!$H$12,0,10*ROW('Sanitation Data'!H75)),NA())</f>
        <v>#N/A</v>
      </c>
      <c r="AU81" s="491" t="e">
        <f ca="1">+IF(AND(ISNUMBER(OFFSET('Sanitation Data'!$I$4,0,10*ROW('Sanitation Data'!I75))),'Data Summary'!DJ81="Yes"),100-OFFSET('Sanitation Data'!$I$4,0,10*ROW('Sanitation Data'!I75)),NA())</f>
        <v>#N/A</v>
      </c>
      <c r="AV81" s="491" t="e">
        <f ca="1">+IF(AND(ISNUMBER(OFFSET('Sanitation Data'!$I$6,0,10*ROW('Sanitation Data'!I75))),'Data Summary'!DK81="Yes"),OFFSET('Sanitation Data'!$I$6,0,10*ROW('Sanitation Data'!I75)),NA())</f>
        <v>#N/A</v>
      </c>
      <c r="AW81" s="491" t="e">
        <f ca="1">+IF(AND(ISNUMBER(OFFSET('Sanitation Data'!$I$10,0,10*ROW('Sanitation Data'!I75))),'Data Summary'!DL81="Yes"),OFFSET('Sanitation Data'!$I$10,0,10*ROW('Sanitation Data'!I75)),NA())</f>
        <v>#N/A</v>
      </c>
      <c r="AX81" s="491" t="e">
        <f ca="1">+IF(AND(ISNUMBER(OFFSET('Sanitation Data'!$I$11,0,10*ROW('Sanitation Data'!I75))),'Data Summary'!DM81="Yes"),OFFSET('Sanitation Data'!$I$11,0,10*ROW('Sanitation Data'!I75)),NA())</f>
        <v>#N/A</v>
      </c>
      <c r="AY81" s="491" t="e">
        <f ca="1">+IF(AND(ISNUMBER(OFFSET('Sanitation Data'!$I$12,0,10*ROW('Sanitation Data'!I75))),'Data Summary'!DN81="Yes"),OFFSET('Sanitation Data'!$I$12,0,10*ROW('Sanitation Data'!I75)),NA())</f>
        <v>#N/A</v>
      </c>
      <c r="AZ81" s="492" t="e">
        <f ca="1">+IF(AND(ISNUMBER(OFFSET('Hygiene Data'!$D$5,0,10*ROW('Hygiene Data'!D75))),'Data Summary'!DO81="Yes"),OFFSET('Hygiene Data'!$D$5,0,10*ROW('Hygiene Data'!D75)),NA())</f>
        <v>#N/A</v>
      </c>
      <c r="BA81" s="492" t="e">
        <f ca="1">+IF(AND(ISNUMBER(OFFSET('Hygiene Data'!$D$7,0,10*ROW('Hygiene Data'!D75))),'Data Summary'!DP81="Yes"),OFFSET('Hygiene Data'!$D$7,0,10*ROW('Hygiene Data'!D75)),NA())</f>
        <v>#N/A</v>
      </c>
      <c r="BB81" s="492" t="e">
        <f ca="1">+IF(AND(ISNUMBER(OFFSET('Hygiene Data'!$D$9,0,10*ROW('Hygiene Data'!D75))),'Data Summary'!DQ81="Yes"),OFFSET('Hygiene Data'!$D$9,0,10*ROW('Hygiene Data'!D75)),NA())</f>
        <v>#N/A</v>
      </c>
      <c r="BC81" s="492" t="e">
        <f ca="1">+IF(AND(ISNUMBER(OFFSET('Hygiene Data'!$E$5,0,10*ROW('Hygiene Data'!E75))),'Data Summary'!DR81="Yes"),OFFSET('Hygiene Data'!$E$5,0,10*ROW('Hygiene Data'!E75)),NA())</f>
        <v>#N/A</v>
      </c>
      <c r="BD81" s="492" t="e">
        <f ca="1">+IF(AND(ISNUMBER(OFFSET('Hygiene Data'!$E$7,0,10*ROW('Hygiene Data'!E75))),'Data Summary'!DS81="Yes"),OFFSET('Hygiene Data'!$E$7,0,10*ROW('Hygiene Data'!E75)),NA())</f>
        <v>#N/A</v>
      </c>
      <c r="BE81" s="492" t="e">
        <f ca="1">+IF(AND(ISNUMBER(OFFSET('Hygiene Data'!$E$9,0,10*ROW('Hygiene Data'!E75))),'Data Summary'!DT81="Yes"),OFFSET('Hygiene Data'!$E$9,0,10*ROW('Hygiene Data'!E75)),NA())</f>
        <v>#N/A</v>
      </c>
      <c r="BF81" s="492" t="e">
        <f ca="1">+IF(AND(ISNUMBER(OFFSET('Hygiene Data'!$F$5,0,10*ROW('Hygiene Data'!F75))),'Data Summary'!DU81="Yes"),OFFSET('Hygiene Data'!$F$5,0,10*ROW('Hygiene Data'!F75)),NA())</f>
        <v>#N/A</v>
      </c>
      <c r="BG81" s="492" t="e">
        <f ca="1">+IF(AND(ISNUMBER(OFFSET('Hygiene Data'!$F$7,0,10*ROW('Hygiene Data'!F75))),'Data Summary'!DV81="Yes"),OFFSET('Hygiene Data'!$F$7,0,10*ROW('Hygiene Data'!F75)),NA())</f>
        <v>#N/A</v>
      </c>
      <c r="BH81" s="492" t="e">
        <f ca="1">+IF(AND(ISNUMBER(OFFSET('Hygiene Data'!$F$9,0,10*ROW('Hygiene Data'!F75))),'Data Summary'!DW81="Yes"),OFFSET('Hygiene Data'!$F$9,0,10*ROW('Hygiene Data'!F75)),NA())</f>
        <v>#N/A</v>
      </c>
      <c r="BI81" s="492" t="e">
        <f ca="1">+IF(AND(ISNUMBER(OFFSET('Hygiene Data'!$G$5,0,10*ROW('Hygiene Data'!G75))),'Data Summary'!DX81="Yes"),OFFSET('Hygiene Data'!$G$5,0,10*ROW('Hygiene Data'!G75)),NA())</f>
        <v>#N/A</v>
      </c>
      <c r="BJ81" s="492" t="e">
        <f ca="1">+IF(AND(ISNUMBER(OFFSET('Hygiene Data'!$G$7,0,10*ROW('Hygiene Data'!G75))),'Data Summary'!DY81="Yes"),OFFSET('Hygiene Data'!$G$7,0,10*ROW('Hygiene Data'!G75)),NA())</f>
        <v>#N/A</v>
      </c>
      <c r="BK81" s="492" t="e">
        <f ca="1">+IF(AND(ISNUMBER(OFFSET('Hygiene Data'!$G$9,0,10*ROW('Hygiene Data'!G75))),'Data Summary'!DZ81="Yes"),OFFSET('Hygiene Data'!$G$9,0,10*ROW('Hygiene Data'!G75)),NA())</f>
        <v>#N/A</v>
      </c>
      <c r="BL81" s="492" t="e">
        <f ca="1">+IF(AND(ISNUMBER(OFFSET('Hygiene Data'!$H$5,0,10*ROW('Hygiene Data'!H75))),'Data Summary'!EA81="Yes"),OFFSET('Hygiene Data'!$H$5,0,10*ROW('Hygiene Data'!H75)),NA())</f>
        <v>#N/A</v>
      </c>
      <c r="BM81" s="492" t="e">
        <f ca="1">+IF(AND(ISNUMBER(OFFSET('Hygiene Data'!$H$7,0,10*ROW('Hygiene Data'!H75))),'Data Summary'!EB81="Yes"),OFFSET('Hygiene Data'!$H$7,0,10*ROW('Hygiene Data'!H75)),NA())</f>
        <v>#N/A</v>
      </c>
      <c r="BN81" s="492" t="e">
        <f ca="1">+IF(AND(ISNUMBER(OFFSET('Hygiene Data'!$H$9,0,10*ROW('Hygiene Data'!H75))),'Data Summary'!EC81="Yes"),OFFSET('Hygiene Data'!$H$9,0,10*ROW('Hygiene Data'!H75)),NA())</f>
        <v>#N/A</v>
      </c>
      <c r="BO81" s="492" t="e">
        <f ca="1">+IF(AND(ISNUMBER(OFFSET('Hygiene Data'!$I$5,0,10*ROW('Hygiene Data'!I75))),'Data Summary'!ED81="Yes"),OFFSET('Hygiene Data'!$I$5,0,10*ROW('Hygiene Data'!I75)),NA())</f>
        <v>#N/A</v>
      </c>
      <c r="BP81" s="492" t="e">
        <f ca="1">+IF(AND(ISNUMBER(OFFSET('Hygiene Data'!$I$7,0,10*ROW('Hygiene Data'!I75))),'Data Summary'!EE81="Yes"),OFFSET('Hygiene Data'!$I$7,0,10*ROW('Hygiene Data'!I75)),NA())</f>
        <v>#N/A</v>
      </c>
      <c r="BQ81" s="492" t="e">
        <f ca="1">+IF(AND(ISNUMBER(OFFSET('Hygiene Data'!$I$9,0,10*ROW('Hygiene Data'!I75))),'Data Summary'!EF81="Yes"),OFFSET('Hygiene Data'!$I$9,0,10*ROW('Hygiene Data'!I75)),NA())</f>
        <v>#N/A</v>
      </c>
    </row>
    <row r="82" spans="1:69" x14ac:dyDescent="0.25">
      <c r="A82" s="488" t="e">
        <f ca="1">+RIGHT('Data Summary'!A82,LEN('Data Summary'!A82)-9)</f>
        <v>#VALUE!</v>
      </c>
      <c r="B82" s="462" t="str">
        <f ca="1">+IF(ISTEXT('Data Summary'!B82),'Data Summary'!B82,"")</f>
        <v/>
      </c>
      <c r="C82" s="489" t="e">
        <f ca="1">+VALUE('Data Summary'!C82)</f>
        <v>#VALUE!</v>
      </c>
      <c r="D82" s="490" t="e">
        <f ca="1">+IF(AND(ISNUMBER(OFFSET('Water Data'!$D$4,0,10*ROW('Water Data'!D76))),'Data Summary'!BS82="Yes"),100-OFFSET('Water Data'!$D$4,0,10*ROW('Water Data'!D76)),NA())</f>
        <v>#N/A</v>
      </c>
      <c r="E82" s="490" t="e">
        <f ca="1">+IF(AND(ISNUMBER(OFFSET('Water Data'!$D$6,0,10*ROW('Water Data'!D76))),'Data Summary'!BT82="Yes"),OFFSET('Water Data'!$D$6,0,10*ROW('Water Data'!D76)),NA())</f>
        <v>#N/A</v>
      </c>
      <c r="F82" s="490" t="e">
        <f ca="1">+IF(AND(ISNUMBER(OFFSET('Water Data'!$D$9,0,10*ROW('Water Data'!D76))),'Data Summary'!BU82="Yes"),OFFSET('Water Data'!$D$9,0,10*ROW('Water Data'!D76)),NA())</f>
        <v>#N/A</v>
      </c>
      <c r="G82" s="490" t="e">
        <f ca="1">+IF(AND(ISNUMBER(OFFSET('Water Data'!$E$4,0,10*ROW('Water Data'!E76))),'Data Summary'!BV82="Yes"),100-OFFSET('Water Data'!$E$4,0,10*ROW('Water Data'!E76)),NA())</f>
        <v>#N/A</v>
      </c>
      <c r="H82" s="490" t="e">
        <f ca="1">+IF(AND(ISNUMBER(OFFSET('Water Data'!$E$6,0,10*ROW('Water Data'!E76))),'Data Summary'!BW82="Yes"),OFFSET('Water Data'!$E$6,0,10*ROW('Water Data'!E76)),NA())</f>
        <v>#N/A</v>
      </c>
      <c r="I82" s="490" t="e">
        <f ca="1">+IF(AND(ISNUMBER(OFFSET('Water Data'!$E$9,0,10*ROW('Water Data'!E76))),'Data Summary'!BX82="Yes"),OFFSET('Water Data'!$E$9,0,10*ROW('Water Data'!E76)),NA())</f>
        <v>#N/A</v>
      </c>
      <c r="J82" s="490" t="e">
        <f ca="1">+IF(AND(ISNUMBER(OFFSET('Water Data'!$F$4,0,10*ROW('Water Data'!F76))),'Data Summary'!BY82="Yes"),100-OFFSET('Water Data'!$F$4,0,10*ROW('Water Data'!F76)),NA())</f>
        <v>#N/A</v>
      </c>
      <c r="K82" s="490" t="e">
        <f ca="1">+IF(AND(ISNUMBER(OFFSET('Water Data'!$F$6,0,10*ROW('Water Data'!F76))),'Data Summary'!BZ82="Yes"),OFFSET('Water Data'!$F$6,0,10*ROW('Water Data'!F76)),NA())</f>
        <v>#N/A</v>
      </c>
      <c r="L82" s="490" t="e">
        <f ca="1">+IF(AND(ISNUMBER(OFFSET('Water Data'!$F$9,0,10*ROW('Water Data'!F76))),'Data Summary'!CA82="Yes"),OFFSET('Water Data'!$F$9,0,10*ROW('Water Data'!F76)),NA())</f>
        <v>#N/A</v>
      </c>
      <c r="M82" s="490" t="e">
        <f ca="1">+IF(AND(ISNUMBER(OFFSET('Water Data'!$G$4,0,10*ROW('Water Data'!G76))),'Data Summary'!CB82="Yes"),100-OFFSET('Water Data'!$G$4,0,10*ROW('Water Data'!G76)),NA())</f>
        <v>#N/A</v>
      </c>
      <c r="N82" s="490" t="e">
        <f ca="1">+IF(AND(ISNUMBER(OFFSET('Water Data'!$G$6,0,10*ROW('Water Data'!G76))),'Data Summary'!CC82="Yes"),OFFSET('Water Data'!$G$6,0,10*ROW('Water Data'!G76)),NA())</f>
        <v>#N/A</v>
      </c>
      <c r="O82" s="490" t="e">
        <f ca="1">+IF(AND(ISNUMBER(OFFSET('Water Data'!$G$9,0,10*ROW('Water Data'!G76))),'Data Summary'!CD82="Yes"),OFFSET('Water Data'!$G$9,0,10*ROW('Water Data'!G76)),NA())</f>
        <v>#N/A</v>
      </c>
      <c r="P82" s="490" t="e">
        <f ca="1">+IF(AND(ISNUMBER(OFFSET('Water Data'!$H$4,0,10*ROW('Water Data'!H76))),'Data Summary'!CE82="Yes"),100-OFFSET('Water Data'!$H$4,0,10*ROW('Water Data'!H76)),NA())</f>
        <v>#N/A</v>
      </c>
      <c r="Q82" s="490" t="e">
        <f ca="1">+IF(AND(ISNUMBER(OFFSET('Water Data'!$H$6,0,10*ROW('Water Data'!H76))),'Data Summary'!CF82="Yes"),OFFSET('Water Data'!$H$6,0,10*ROW('Water Data'!H76)),NA())</f>
        <v>#N/A</v>
      </c>
      <c r="R82" s="490" t="e">
        <f ca="1">+IF(AND(ISNUMBER(OFFSET('Water Data'!$H$9,0,10*ROW('Water Data'!H76))),'Data Summary'!CG82="Yes"),OFFSET('Water Data'!$H$9,0,10*ROW('Water Data'!H76)),NA())</f>
        <v>#N/A</v>
      </c>
      <c r="S82" s="490" t="e">
        <f ca="1">+IF(AND(ISNUMBER(OFFSET('Water Data'!$I$4,0,10*ROW('Water Data'!I76))),'Data Summary'!CH82="Yes"),100-OFFSET('Water Data'!$I$4,0,10*ROW('Water Data'!I76)),NA())</f>
        <v>#N/A</v>
      </c>
      <c r="T82" s="490" t="e">
        <f ca="1">+IF(AND(ISNUMBER(OFFSET('Water Data'!$I$6,0,10*ROW('Water Data'!I76))),'Data Summary'!CI82="Yes"),OFFSET('Water Data'!$I$6,0,10*ROW('Water Data'!I76)),NA())</f>
        <v>#N/A</v>
      </c>
      <c r="U82" s="490" t="e">
        <f ca="1">+IF(AND(ISNUMBER(OFFSET('Water Data'!$I$9,0,10*ROW('Water Data'!I76))),'Data Summary'!CJ82="Yes"),OFFSET('Water Data'!$I$9,0,10*ROW('Water Data'!I76)),NA())</f>
        <v>#N/A</v>
      </c>
      <c r="V82" s="491" t="e">
        <f ca="1">+IF(AND(ISNUMBER(OFFSET('Sanitation Data'!$D$4,0,10*ROW('Sanitation Data'!D76))),'Data Summary'!CK82="Yes"),100-OFFSET('Sanitation Data'!$D$4,0,10*ROW('Sanitation Data'!D76)),NA())</f>
        <v>#N/A</v>
      </c>
      <c r="W82" s="491" t="e">
        <f ca="1">+IF(AND(ISNUMBER(OFFSET('Sanitation Data'!$D$6,0,10*ROW('Sanitation Data'!D76))),'Data Summary'!CL82="Yes"),OFFSET('Sanitation Data'!$D$6,0,10*ROW('Sanitation Data'!D76)),NA())</f>
        <v>#N/A</v>
      </c>
      <c r="X82" s="491" t="e">
        <f ca="1">+IF(AND(ISNUMBER(OFFSET('Sanitation Data'!$D$10,0,10*ROW('Sanitation Data'!D76))),'Data Summary'!CM82="Yes"),OFFSET('Sanitation Data'!$D$10,0,10*ROW('Sanitation Data'!D76)),NA())</f>
        <v>#N/A</v>
      </c>
      <c r="Y82" s="491" t="e">
        <f ca="1">+IF(AND(ISNUMBER(OFFSET('Sanitation Data'!$D$11,0,10*ROW('Sanitation Data'!D76))),'Data Summary'!CN82="Yes"),OFFSET('Sanitation Data'!$D$11,0,10*ROW('Sanitation Data'!D76)),NA())</f>
        <v>#N/A</v>
      </c>
      <c r="Z82" s="491" t="e">
        <f ca="1">+IF(AND(ISNUMBER(OFFSET('Sanitation Data'!$D$12,0,10*ROW('Sanitation Data'!D76))),'Data Summary'!CO82="Yes"),OFFSET('Sanitation Data'!$D$12,0,10*ROW('Sanitation Data'!D76)),NA())</f>
        <v>#N/A</v>
      </c>
      <c r="AA82" s="491" t="e">
        <f ca="1">+IF(AND(ISNUMBER(OFFSET('Sanitation Data'!$E$4,0,10*ROW('Sanitation Data'!E76))),'Data Summary'!CP82="Yes"),100-OFFSET('Sanitation Data'!$E$4,0,10*ROW('Sanitation Data'!E76)),NA())</f>
        <v>#N/A</v>
      </c>
      <c r="AB82" s="491" t="e">
        <f ca="1">+IF(AND(ISNUMBER(OFFSET('Sanitation Data'!$E$6,0,10*ROW('Sanitation Data'!E76))),'Data Summary'!CQ82="Yes"),OFFSET('Sanitation Data'!$E$6,0,10*ROW('Sanitation Data'!E76)),NA())</f>
        <v>#N/A</v>
      </c>
      <c r="AC82" s="491" t="e">
        <f ca="1">+IF(AND(ISNUMBER(OFFSET('Sanitation Data'!$E$10,0,10*ROW('Sanitation Data'!E76))),'Data Summary'!CR82="Yes"),OFFSET('Sanitation Data'!$E$10,0,10*ROW('Sanitation Data'!E76)),NA())</f>
        <v>#N/A</v>
      </c>
      <c r="AD82" s="491" t="e">
        <f ca="1">+IF(AND(ISNUMBER(OFFSET('Sanitation Data'!$E$11,0,10*ROW('Sanitation Data'!E76))),'Data Summary'!CS82="Yes"),OFFSET('Sanitation Data'!$E$11,0,10*ROW('Sanitation Data'!E76)),NA())</f>
        <v>#N/A</v>
      </c>
      <c r="AE82" s="491" t="e">
        <f ca="1">+IF(AND(ISNUMBER(OFFSET('Sanitation Data'!$E$12,0,10*ROW('Sanitation Data'!E76))),'Data Summary'!CT82="Yes"),OFFSET('Sanitation Data'!$E$12,0,10*ROW('Sanitation Data'!E76)),NA())</f>
        <v>#N/A</v>
      </c>
      <c r="AF82" s="491" t="e">
        <f ca="1">+IF(AND(ISNUMBER(OFFSET('Sanitation Data'!$F$4,0,10*ROW('Sanitation Data'!F76))),'Data Summary'!CU82="Yes"),100-OFFSET('Sanitation Data'!$F$4,0,10*ROW('Sanitation Data'!F76)),NA())</f>
        <v>#N/A</v>
      </c>
      <c r="AG82" s="491" t="e">
        <f ca="1">+IF(AND(ISNUMBER(OFFSET('Sanitation Data'!$F$6,0,10*ROW('Sanitation Data'!F76))),'Data Summary'!CV82="Yes"),OFFSET('Sanitation Data'!$F$6,0,10*ROW('Sanitation Data'!F76)),NA())</f>
        <v>#N/A</v>
      </c>
      <c r="AH82" s="491" t="e">
        <f ca="1">+IF(AND(ISNUMBER(OFFSET('Sanitation Data'!$F$10,0,10*ROW('Sanitation Data'!F76))),'Data Summary'!CW82="Yes"),OFFSET('Sanitation Data'!$F$10,0,10*ROW('Sanitation Data'!F76)),NA())</f>
        <v>#N/A</v>
      </c>
      <c r="AI82" s="491" t="e">
        <f ca="1">+IF(AND(ISNUMBER(OFFSET('Sanitation Data'!$F$11,0,10*ROW('Sanitation Data'!F76))),'Data Summary'!CX82="Yes"),OFFSET('Sanitation Data'!$F$11,0,10*ROW('Sanitation Data'!F76)),NA())</f>
        <v>#N/A</v>
      </c>
      <c r="AJ82" s="491" t="e">
        <f ca="1">+IF(AND(ISNUMBER(OFFSET('Sanitation Data'!$F$12,0,10*ROW('Sanitation Data'!F76))),'Data Summary'!CY82="Yes"),OFFSET('Sanitation Data'!$F$12,0,10*ROW('Sanitation Data'!F76)),NA())</f>
        <v>#N/A</v>
      </c>
      <c r="AK82" s="491" t="e">
        <f ca="1">+IF(AND(ISNUMBER(OFFSET('Sanitation Data'!$G$4,0,10*ROW('Sanitation Data'!G76))),'Data Summary'!CZ82="Yes"),100-OFFSET('Sanitation Data'!$G$4,0,10*ROW('Sanitation Data'!G76)),NA())</f>
        <v>#N/A</v>
      </c>
      <c r="AL82" s="491" t="e">
        <f ca="1">+IF(AND(ISNUMBER(OFFSET('Sanitation Data'!$G$6,0,10*ROW('Sanitation Data'!G76))),'Data Summary'!DA82="Yes"),OFFSET('Sanitation Data'!$G$6,0,10*ROW('Sanitation Data'!G76)),NA())</f>
        <v>#N/A</v>
      </c>
      <c r="AM82" s="491" t="e">
        <f ca="1">+IF(AND(ISNUMBER(OFFSET('Sanitation Data'!$G$10,0,10*ROW('Sanitation Data'!G76))),'Data Summary'!DB82="Yes"),OFFSET('Sanitation Data'!$G$10,0,10*ROW('Sanitation Data'!G76)),NA())</f>
        <v>#N/A</v>
      </c>
      <c r="AN82" s="491" t="e">
        <f ca="1">+IF(AND(ISNUMBER(OFFSET('Sanitation Data'!$G$11,0,10*ROW('Sanitation Data'!G76))),'Data Summary'!DC82="Yes"),OFFSET('Sanitation Data'!$G$11,0,10*ROW('Sanitation Data'!G76)),NA())</f>
        <v>#N/A</v>
      </c>
      <c r="AO82" s="491" t="e">
        <f ca="1">+IF(AND(ISNUMBER(OFFSET('Sanitation Data'!$G$12,0,10*ROW('Sanitation Data'!G76))),'Data Summary'!DD82="Yes"),OFFSET('Sanitation Data'!$G$12,0,10*ROW('Sanitation Data'!G76)),NA())</f>
        <v>#N/A</v>
      </c>
      <c r="AP82" s="491" t="e">
        <f ca="1">+IF(AND(ISNUMBER(OFFSET('Sanitation Data'!$H$4,0,10*ROW('Sanitation Data'!H76))),'Data Summary'!DE82="Yes"),100-OFFSET('Sanitation Data'!$H$4,0,10*ROW('Sanitation Data'!H76)),NA())</f>
        <v>#N/A</v>
      </c>
      <c r="AQ82" s="491" t="e">
        <f ca="1">+IF(AND(ISNUMBER(OFFSET('Sanitation Data'!$H$6,0,10*ROW('Sanitation Data'!H76))),'Data Summary'!DF82="Yes"),OFFSET('Sanitation Data'!$H$6,0,10*ROW('Sanitation Data'!H76)),NA())</f>
        <v>#N/A</v>
      </c>
      <c r="AR82" s="491" t="e">
        <f ca="1">+IF(AND(ISNUMBER(OFFSET('Sanitation Data'!$H$10,0,10*ROW('Sanitation Data'!H76))),'Data Summary'!DG82="Yes"),OFFSET('Sanitation Data'!$H$10,0,10*ROW('Sanitation Data'!H76)),NA())</f>
        <v>#N/A</v>
      </c>
      <c r="AS82" s="491" t="e">
        <f ca="1">+IF(AND(ISNUMBER(OFFSET('Sanitation Data'!$H$11,0,10*ROW('Sanitation Data'!H76))),'Data Summary'!DH82="Yes"),OFFSET('Sanitation Data'!$H$11,0,10*ROW('Sanitation Data'!H76)),NA())</f>
        <v>#N/A</v>
      </c>
      <c r="AT82" s="491" t="e">
        <f ca="1">+IF(AND(ISNUMBER(OFFSET('Sanitation Data'!$H$12,0,10*ROW('Sanitation Data'!H76))),'Data Summary'!DI82="Yes"),OFFSET('Sanitation Data'!$H$12,0,10*ROW('Sanitation Data'!H76)),NA())</f>
        <v>#N/A</v>
      </c>
      <c r="AU82" s="491" t="e">
        <f ca="1">+IF(AND(ISNUMBER(OFFSET('Sanitation Data'!$I$4,0,10*ROW('Sanitation Data'!I76))),'Data Summary'!DJ82="Yes"),100-OFFSET('Sanitation Data'!$I$4,0,10*ROW('Sanitation Data'!I76)),NA())</f>
        <v>#N/A</v>
      </c>
      <c r="AV82" s="491" t="e">
        <f ca="1">+IF(AND(ISNUMBER(OFFSET('Sanitation Data'!$I$6,0,10*ROW('Sanitation Data'!I76))),'Data Summary'!DK82="Yes"),OFFSET('Sanitation Data'!$I$6,0,10*ROW('Sanitation Data'!I76)),NA())</f>
        <v>#N/A</v>
      </c>
      <c r="AW82" s="491" t="e">
        <f ca="1">+IF(AND(ISNUMBER(OFFSET('Sanitation Data'!$I$10,0,10*ROW('Sanitation Data'!I76))),'Data Summary'!DL82="Yes"),OFFSET('Sanitation Data'!$I$10,0,10*ROW('Sanitation Data'!I76)),NA())</f>
        <v>#N/A</v>
      </c>
      <c r="AX82" s="491" t="e">
        <f ca="1">+IF(AND(ISNUMBER(OFFSET('Sanitation Data'!$I$11,0,10*ROW('Sanitation Data'!I76))),'Data Summary'!DM82="Yes"),OFFSET('Sanitation Data'!$I$11,0,10*ROW('Sanitation Data'!I76)),NA())</f>
        <v>#N/A</v>
      </c>
      <c r="AY82" s="491" t="e">
        <f ca="1">+IF(AND(ISNUMBER(OFFSET('Sanitation Data'!$I$12,0,10*ROW('Sanitation Data'!I76))),'Data Summary'!DN82="Yes"),OFFSET('Sanitation Data'!$I$12,0,10*ROW('Sanitation Data'!I76)),NA())</f>
        <v>#N/A</v>
      </c>
      <c r="AZ82" s="492" t="e">
        <f ca="1">+IF(AND(ISNUMBER(OFFSET('Hygiene Data'!$D$5,0,10*ROW('Hygiene Data'!D76))),'Data Summary'!DO82="Yes"),OFFSET('Hygiene Data'!$D$5,0,10*ROW('Hygiene Data'!D76)),NA())</f>
        <v>#N/A</v>
      </c>
      <c r="BA82" s="492" t="e">
        <f ca="1">+IF(AND(ISNUMBER(OFFSET('Hygiene Data'!$D$7,0,10*ROW('Hygiene Data'!D76))),'Data Summary'!DP82="Yes"),OFFSET('Hygiene Data'!$D$7,0,10*ROW('Hygiene Data'!D76)),NA())</f>
        <v>#N/A</v>
      </c>
      <c r="BB82" s="492" t="e">
        <f ca="1">+IF(AND(ISNUMBER(OFFSET('Hygiene Data'!$D$9,0,10*ROW('Hygiene Data'!D76))),'Data Summary'!DQ82="Yes"),OFFSET('Hygiene Data'!$D$9,0,10*ROW('Hygiene Data'!D76)),NA())</f>
        <v>#N/A</v>
      </c>
      <c r="BC82" s="492" t="e">
        <f ca="1">+IF(AND(ISNUMBER(OFFSET('Hygiene Data'!$E$5,0,10*ROW('Hygiene Data'!E76))),'Data Summary'!DR82="Yes"),OFFSET('Hygiene Data'!$E$5,0,10*ROW('Hygiene Data'!E76)),NA())</f>
        <v>#N/A</v>
      </c>
      <c r="BD82" s="492" t="e">
        <f ca="1">+IF(AND(ISNUMBER(OFFSET('Hygiene Data'!$E$7,0,10*ROW('Hygiene Data'!E76))),'Data Summary'!DS82="Yes"),OFFSET('Hygiene Data'!$E$7,0,10*ROW('Hygiene Data'!E76)),NA())</f>
        <v>#N/A</v>
      </c>
      <c r="BE82" s="492" t="e">
        <f ca="1">+IF(AND(ISNUMBER(OFFSET('Hygiene Data'!$E$9,0,10*ROW('Hygiene Data'!E76))),'Data Summary'!DT82="Yes"),OFFSET('Hygiene Data'!$E$9,0,10*ROW('Hygiene Data'!E76)),NA())</f>
        <v>#N/A</v>
      </c>
      <c r="BF82" s="492" t="e">
        <f ca="1">+IF(AND(ISNUMBER(OFFSET('Hygiene Data'!$F$5,0,10*ROW('Hygiene Data'!F76))),'Data Summary'!DU82="Yes"),OFFSET('Hygiene Data'!$F$5,0,10*ROW('Hygiene Data'!F76)),NA())</f>
        <v>#N/A</v>
      </c>
      <c r="BG82" s="492" t="e">
        <f ca="1">+IF(AND(ISNUMBER(OFFSET('Hygiene Data'!$F$7,0,10*ROW('Hygiene Data'!F76))),'Data Summary'!DV82="Yes"),OFFSET('Hygiene Data'!$F$7,0,10*ROW('Hygiene Data'!F76)),NA())</f>
        <v>#N/A</v>
      </c>
      <c r="BH82" s="492" t="e">
        <f ca="1">+IF(AND(ISNUMBER(OFFSET('Hygiene Data'!$F$9,0,10*ROW('Hygiene Data'!F76))),'Data Summary'!DW82="Yes"),OFFSET('Hygiene Data'!$F$9,0,10*ROW('Hygiene Data'!F76)),NA())</f>
        <v>#N/A</v>
      </c>
      <c r="BI82" s="492" t="e">
        <f ca="1">+IF(AND(ISNUMBER(OFFSET('Hygiene Data'!$G$5,0,10*ROW('Hygiene Data'!G76))),'Data Summary'!DX82="Yes"),OFFSET('Hygiene Data'!$G$5,0,10*ROW('Hygiene Data'!G76)),NA())</f>
        <v>#N/A</v>
      </c>
      <c r="BJ82" s="492" t="e">
        <f ca="1">+IF(AND(ISNUMBER(OFFSET('Hygiene Data'!$G$7,0,10*ROW('Hygiene Data'!G76))),'Data Summary'!DY82="Yes"),OFFSET('Hygiene Data'!$G$7,0,10*ROW('Hygiene Data'!G76)),NA())</f>
        <v>#N/A</v>
      </c>
      <c r="BK82" s="492" t="e">
        <f ca="1">+IF(AND(ISNUMBER(OFFSET('Hygiene Data'!$G$9,0,10*ROW('Hygiene Data'!G76))),'Data Summary'!DZ82="Yes"),OFFSET('Hygiene Data'!$G$9,0,10*ROW('Hygiene Data'!G76)),NA())</f>
        <v>#N/A</v>
      </c>
      <c r="BL82" s="492" t="e">
        <f ca="1">+IF(AND(ISNUMBER(OFFSET('Hygiene Data'!$H$5,0,10*ROW('Hygiene Data'!H76))),'Data Summary'!EA82="Yes"),OFFSET('Hygiene Data'!$H$5,0,10*ROW('Hygiene Data'!H76)),NA())</f>
        <v>#N/A</v>
      </c>
      <c r="BM82" s="492" t="e">
        <f ca="1">+IF(AND(ISNUMBER(OFFSET('Hygiene Data'!$H$7,0,10*ROW('Hygiene Data'!H76))),'Data Summary'!EB82="Yes"),OFFSET('Hygiene Data'!$H$7,0,10*ROW('Hygiene Data'!H76)),NA())</f>
        <v>#N/A</v>
      </c>
      <c r="BN82" s="492" t="e">
        <f ca="1">+IF(AND(ISNUMBER(OFFSET('Hygiene Data'!$H$9,0,10*ROW('Hygiene Data'!H76))),'Data Summary'!EC82="Yes"),OFFSET('Hygiene Data'!$H$9,0,10*ROW('Hygiene Data'!H76)),NA())</f>
        <v>#N/A</v>
      </c>
      <c r="BO82" s="492" t="e">
        <f ca="1">+IF(AND(ISNUMBER(OFFSET('Hygiene Data'!$I$5,0,10*ROW('Hygiene Data'!I76))),'Data Summary'!ED82="Yes"),OFFSET('Hygiene Data'!$I$5,0,10*ROW('Hygiene Data'!I76)),NA())</f>
        <v>#N/A</v>
      </c>
      <c r="BP82" s="492" t="e">
        <f ca="1">+IF(AND(ISNUMBER(OFFSET('Hygiene Data'!$I$7,0,10*ROW('Hygiene Data'!I76))),'Data Summary'!EE82="Yes"),OFFSET('Hygiene Data'!$I$7,0,10*ROW('Hygiene Data'!I76)),NA())</f>
        <v>#N/A</v>
      </c>
      <c r="BQ82" s="492" t="e">
        <f ca="1">+IF(AND(ISNUMBER(OFFSET('Hygiene Data'!$I$9,0,10*ROW('Hygiene Data'!I76))),'Data Summary'!EF82="Yes"),OFFSET('Hygiene Data'!$I$9,0,10*ROW('Hygiene Data'!I76)),NA())</f>
        <v>#N/A</v>
      </c>
    </row>
    <row r="83" spans="1:69" x14ac:dyDescent="0.25">
      <c r="A83" s="488" t="e">
        <f ca="1">+RIGHT('Data Summary'!A83,LEN('Data Summary'!A83)-9)</f>
        <v>#VALUE!</v>
      </c>
      <c r="B83" s="462" t="str">
        <f ca="1">+IF(ISTEXT('Data Summary'!B83),'Data Summary'!B83,"")</f>
        <v/>
      </c>
      <c r="C83" s="489" t="e">
        <f ca="1">+VALUE('Data Summary'!C83)</f>
        <v>#VALUE!</v>
      </c>
      <c r="D83" s="490" t="e">
        <f ca="1">+IF(AND(ISNUMBER(OFFSET('Water Data'!$D$4,0,10*ROW('Water Data'!D77))),'Data Summary'!BS83="Yes"),100-OFFSET('Water Data'!$D$4,0,10*ROW('Water Data'!D77)),NA())</f>
        <v>#N/A</v>
      </c>
      <c r="E83" s="490" t="e">
        <f ca="1">+IF(AND(ISNUMBER(OFFSET('Water Data'!$D$6,0,10*ROW('Water Data'!D77))),'Data Summary'!BT83="Yes"),OFFSET('Water Data'!$D$6,0,10*ROW('Water Data'!D77)),NA())</f>
        <v>#N/A</v>
      </c>
      <c r="F83" s="490" t="e">
        <f ca="1">+IF(AND(ISNUMBER(OFFSET('Water Data'!$D$9,0,10*ROW('Water Data'!D77))),'Data Summary'!BU83="Yes"),OFFSET('Water Data'!$D$9,0,10*ROW('Water Data'!D77)),NA())</f>
        <v>#N/A</v>
      </c>
      <c r="G83" s="490" t="e">
        <f ca="1">+IF(AND(ISNUMBER(OFFSET('Water Data'!$E$4,0,10*ROW('Water Data'!E77))),'Data Summary'!BV83="Yes"),100-OFFSET('Water Data'!$E$4,0,10*ROW('Water Data'!E77)),NA())</f>
        <v>#N/A</v>
      </c>
      <c r="H83" s="490" t="e">
        <f ca="1">+IF(AND(ISNUMBER(OFFSET('Water Data'!$E$6,0,10*ROW('Water Data'!E77))),'Data Summary'!BW83="Yes"),OFFSET('Water Data'!$E$6,0,10*ROW('Water Data'!E77)),NA())</f>
        <v>#N/A</v>
      </c>
      <c r="I83" s="490" t="e">
        <f ca="1">+IF(AND(ISNUMBER(OFFSET('Water Data'!$E$9,0,10*ROW('Water Data'!E77))),'Data Summary'!BX83="Yes"),OFFSET('Water Data'!$E$9,0,10*ROW('Water Data'!E77)),NA())</f>
        <v>#N/A</v>
      </c>
      <c r="J83" s="490" t="e">
        <f ca="1">+IF(AND(ISNUMBER(OFFSET('Water Data'!$F$4,0,10*ROW('Water Data'!F77))),'Data Summary'!BY83="Yes"),100-OFFSET('Water Data'!$F$4,0,10*ROW('Water Data'!F77)),NA())</f>
        <v>#N/A</v>
      </c>
      <c r="K83" s="490" t="e">
        <f ca="1">+IF(AND(ISNUMBER(OFFSET('Water Data'!$F$6,0,10*ROW('Water Data'!F77))),'Data Summary'!BZ83="Yes"),OFFSET('Water Data'!$F$6,0,10*ROW('Water Data'!F77)),NA())</f>
        <v>#N/A</v>
      </c>
      <c r="L83" s="490" t="e">
        <f ca="1">+IF(AND(ISNUMBER(OFFSET('Water Data'!$F$9,0,10*ROW('Water Data'!F77))),'Data Summary'!CA83="Yes"),OFFSET('Water Data'!$F$9,0,10*ROW('Water Data'!F77)),NA())</f>
        <v>#N/A</v>
      </c>
      <c r="M83" s="490" t="e">
        <f ca="1">+IF(AND(ISNUMBER(OFFSET('Water Data'!$G$4,0,10*ROW('Water Data'!G77))),'Data Summary'!CB83="Yes"),100-OFFSET('Water Data'!$G$4,0,10*ROW('Water Data'!G77)),NA())</f>
        <v>#N/A</v>
      </c>
      <c r="N83" s="490" t="e">
        <f ca="1">+IF(AND(ISNUMBER(OFFSET('Water Data'!$G$6,0,10*ROW('Water Data'!G77))),'Data Summary'!CC83="Yes"),OFFSET('Water Data'!$G$6,0,10*ROW('Water Data'!G77)),NA())</f>
        <v>#N/A</v>
      </c>
      <c r="O83" s="490" t="e">
        <f ca="1">+IF(AND(ISNUMBER(OFFSET('Water Data'!$G$9,0,10*ROW('Water Data'!G77))),'Data Summary'!CD83="Yes"),OFFSET('Water Data'!$G$9,0,10*ROW('Water Data'!G77)),NA())</f>
        <v>#N/A</v>
      </c>
      <c r="P83" s="490" t="e">
        <f ca="1">+IF(AND(ISNUMBER(OFFSET('Water Data'!$H$4,0,10*ROW('Water Data'!H77))),'Data Summary'!CE83="Yes"),100-OFFSET('Water Data'!$H$4,0,10*ROW('Water Data'!H77)),NA())</f>
        <v>#N/A</v>
      </c>
      <c r="Q83" s="490" t="e">
        <f ca="1">+IF(AND(ISNUMBER(OFFSET('Water Data'!$H$6,0,10*ROW('Water Data'!H77))),'Data Summary'!CF83="Yes"),OFFSET('Water Data'!$H$6,0,10*ROW('Water Data'!H77)),NA())</f>
        <v>#N/A</v>
      </c>
      <c r="R83" s="490" t="e">
        <f ca="1">+IF(AND(ISNUMBER(OFFSET('Water Data'!$H$9,0,10*ROW('Water Data'!H77))),'Data Summary'!CG83="Yes"),OFFSET('Water Data'!$H$9,0,10*ROW('Water Data'!H77)),NA())</f>
        <v>#N/A</v>
      </c>
      <c r="S83" s="490" t="e">
        <f ca="1">+IF(AND(ISNUMBER(OFFSET('Water Data'!$I$4,0,10*ROW('Water Data'!I77))),'Data Summary'!CH83="Yes"),100-OFFSET('Water Data'!$I$4,0,10*ROW('Water Data'!I77)),NA())</f>
        <v>#N/A</v>
      </c>
      <c r="T83" s="490" t="e">
        <f ca="1">+IF(AND(ISNUMBER(OFFSET('Water Data'!$I$6,0,10*ROW('Water Data'!I77))),'Data Summary'!CI83="Yes"),OFFSET('Water Data'!$I$6,0,10*ROW('Water Data'!I77)),NA())</f>
        <v>#N/A</v>
      </c>
      <c r="U83" s="490" t="e">
        <f ca="1">+IF(AND(ISNUMBER(OFFSET('Water Data'!$I$9,0,10*ROW('Water Data'!I77))),'Data Summary'!CJ83="Yes"),OFFSET('Water Data'!$I$9,0,10*ROW('Water Data'!I77)),NA())</f>
        <v>#N/A</v>
      </c>
      <c r="V83" s="491" t="e">
        <f ca="1">+IF(AND(ISNUMBER(OFFSET('Sanitation Data'!$D$4,0,10*ROW('Sanitation Data'!D77))),'Data Summary'!CK83="Yes"),100-OFFSET('Sanitation Data'!$D$4,0,10*ROW('Sanitation Data'!D77)),NA())</f>
        <v>#N/A</v>
      </c>
      <c r="W83" s="491" t="e">
        <f ca="1">+IF(AND(ISNUMBER(OFFSET('Sanitation Data'!$D$6,0,10*ROW('Sanitation Data'!D77))),'Data Summary'!CL83="Yes"),OFFSET('Sanitation Data'!$D$6,0,10*ROW('Sanitation Data'!D77)),NA())</f>
        <v>#N/A</v>
      </c>
      <c r="X83" s="491" t="e">
        <f ca="1">+IF(AND(ISNUMBER(OFFSET('Sanitation Data'!$D$10,0,10*ROW('Sanitation Data'!D77))),'Data Summary'!CM83="Yes"),OFFSET('Sanitation Data'!$D$10,0,10*ROW('Sanitation Data'!D77)),NA())</f>
        <v>#N/A</v>
      </c>
      <c r="Y83" s="491" t="e">
        <f ca="1">+IF(AND(ISNUMBER(OFFSET('Sanitation Data'!$D$11,0,10*ROW('Sanitation Data'!D77))),'Data Summary'!CN83="Yes"),OFFSET('Sanitation Data'!$D$11,0,10*ROW('Sanitation Data'!D77)),NA())</f>
        <v>#N/A</v>
      </c>
      <c r="Z83" s="491" t="e">
        <f ca="1">+IF(AND(ISNUMBER(OFFSET('Sanitation Data'!$D$12,0,10*ROW('Sanitation Data'!D77))),'Data Summary'!CO83="Yes"),OFFSET('Sanitation Data'!$D$12,0,10*ROW('Sanitation Data'!D77)),NA())</f>
        <v>#N/A</v>
      </c>
      <c r="AA83" s="491" t="e">
        <f ca="1">+IF(AND(ISNUMBER(OFFSET('Sanitation Data'!$E$4,0,10*ROW('Sanitation Data'!E77))),'Data Summary'!CP83="Yes"),100-OFFSET('Sanitation Data'!$E$4,0,10*ROW('Sanitation Data'!E77)),NA())</f>
        <v>#N/A</v>
      </c>
      <c r="AB83" s="491" t="e">
        <f ca="1">+IF(AND(ISNUMBER(OFFSET('Sanitation Data'!$E$6,0,10*ROW('Sanitation Data'!E77))),'Data Summary'!CQ83="Yes"),OFFSET('Sanitation Data'!$E$6,0,10*ROW('Sanitation Data'!E77)),NA())</f>
        <v>#N/A</v>
      </c>
      <c r="AC83" s="491" t="e">
        <f ca="1">+IF(AND(ISNUMBER(OFFSET('Sanitation Data'!$E$10,0,10*ROW('Sanitation Data'!E77))),'Data Summary'!CR83="Yes"),OFFSET('Sanitation Data'!$E$10,0,10*ROW('Sanitation Data'!E77)),NA())</f>
        <v>#N/A</v>
      </c>
      <c r="AD83" s="491" t="e">
        <f ca="1">+IF(AND(ISNUMBER(OFFSET('Sanitation Data'!$E$11,0,10*ROW('Sanitation Data'!E77))),'Data Summary'!CS83="Yes"),OFFSET('Sanitation Data'!$E$11,0,10*ROW('Sanitation Data'!E77)),NA())</f>
        <v>#N/A</v>
      </c>
      <c r="AE83" s="491" t="e">
        <f ca="1">+IF(AND(ISNUMBER(OFFSET('Sanitation Data'!$E$12,0,10*ROW('Sanitation Data'!E77))),'Data Summary'!CT83="Yes"),OFFSET('Sanitation Data'!$E$12,0,10*ROW('Sanitation Data'!E77)),NA())</f>
        <v>#N/A</v>
      </c>
      <c r="AF83" s="491" t="e">
        <f ca="1">+IF(AND(ISNUMBER(OFFSET('Sanitation Data'!$F$4,0,10*ROW('Sanitation Data'!F77))),'Data Summary'!CU83="Yes"),100-OFFSET('Sanitation Data'!$F$4,0,10*ROW('Sanitation Data'!F77)),NA())</f>
        <v>#N/A</v>
      </c>
      <c r="AG83" s="491" t="e">
        <f ca="1">+IF(AND(ISNUMBER(OFFSET('Sanitation Data'!$F$6,0,10*ROW('Sanitation Data'!F77))),'Data Summary'!CV83="Yes"),OFFSET('Sanitation Data'!$F$6,0,10*ROW('Sanitation Data'!F77)),NA())</f>
        <v>#N/A</v>
      </c>
      <c r="AH83" s="491" t="e">
        <f ca="1">+IF(AND(ISNUMBER(OFFSET('Sanitation Data'!$F$10,0,10*ROW('Sanitation Data'!F77))),'Data Summary'!CW83="Yes"),OFFSET('Sanitation Data'!$F$10,0,10*ROW('Sanitation Data'!F77)),NA())</f>
        <v>#N/A</v>
      </c>
      <c r="AI83" s="491" t="e">
        <f ca="1">+IF(AND(ISNUMBER(OFFSET('Sanitation Data'!$F$11,0,10*ROW('Sanitation Data'!F77))),'Data Summary'!CX83="Yes"),OFFSET('Sanitation Data'!$F$11,0,10*ROW('Sanitation Data'!F77)),NA())</f>
        <v>#N/A</v>
      </c>
      <c r="AJ83" s="491" t="e">
        <f ca="1">+IF(AND(ISNUMBER(OFFSET('Sanitation Data'!$F$12,0,10*ROW('Sanitation Data'!F77))),'Data Summary'!CY83="Yes"),OFFSET('Sanitation Data'!$F$12,0,10*ROW('Sanitation Data'!F77)),NA())</f>
        <v>#N/A</v>
      </c>
      <c r="AK83" s="491" t="e">
        <f ca="1">+IF(AND(ISNUMBER(OFFSET('Sanitation Data'!$G$4,0,10*ROW('Sanitation Data'!G77))),'Data Summary'!CZ83="Yes"),100-OFFSET('Sanitation Data'!$G$4,0,10*ROW('Sanitation Data'!G77)),NA())</f>
        <v>#N/A</v>
      </c>
      <c r="AL83" s="491" t="e">
        <f ca="1">+IF(AND(ISNUMBER(OFFSET('Sanitation Data'!$G$6,0,10*ROW('Sanitation Data'!G77))),'Data Summary'!DA83="Yes"),OFFSET('Sanitation Data'!$G$6,0,10*ROW('Sanitation Data'!G77)),NA())</f>
        <v>#N/A</v>
      </c>
      <c r="AM83" s="491" t="e">
        <f ca="1">+IF(AND(ISNUMBER(OFFSET('Sanitation Data'!$G$10,0,10*ROW('Sanitation Data'!G77))),'Data Summary'!DB83="Yes"),OFFSET('Sanitation Data'!$G$10,0,10*ROW('Sanitation Data'!G77)),NA())</f>
        <v>#N/A</v>
      </c>
      <c r="AN83" s="491" t="e">
        <f ca="1">+IF(AND(ISNUMBER(OFFSET('Sanitation Data'!$G$11,0,10*ROW('Sanitation Data'!G77))),'Data Summary'!DC83="Yes"),OFFSET('Sanitation Data'!$G$11,0,10*ROW('Sanitation Data'!G77)),NA())</f>
        <v>#N/A</v>
      </c>
      <c r="AO83" s="491" t="e">
        <f ca="1">+IF(AND(ISNUMBER(OFFSET('Sanitation Data'!$G$12,0,10*ROW('Sanitation Data'!G77))),'Data Summary'!DD83="Yes"),OFFSET('Sanitation Data'!$G$12,0,10*ROW('Sanitation Data'!G77)),NA())</f>
        <v>#N/A</v>
      </c>
      <c r="AP83" s="491" t="e">
        <f ca="1">+IF(AND(ISNUMBER(OFFSET('Sanitation Data'!$H$4,0,10*ROW('Sanitation Data'!H77))),'Data Summary'!DE83="Yes"),100-OFFSET('Sanitation Data'!$H$4,0,10*ROW('Sanitation Data'!H77)),NA())</f>
        <v>#N/A</v>
      </c>
      <c r="AQ83" s="491" t="e">
        <f ca="1">+IF(AND(ISNUMBER(OFFSET('Sanitation Data'!$H$6,0,10*ROW('Sanitation Data'!H77))),'Data Summary'!DF83="Yes"),OFFSET('Sanitation Data'!$H$6,0,10*ROW('Sanitation Data'!H77)),NA())</f>
        <v>#N/A</v>
      </c>
      <c r="AR83" s="491" t="e">
        <f ca="1">+IF(AND(ISNUMBER(OFFSET('Sanitation Data'!$H$10,0,10*ROW('Sanitation Data'!H77))),'Data Summary'!DG83="Yes"),OFFSET('Sanitation Data'!$H$10,0,10*ROW('Sanitation Data'!H77)),NA())</f>
        <v>#N/A</v>
      </c>
      <c r="AS83" s="491" t="e">
        <f ca="1">+IF(AND(ISNUMBER(OFFSET('Sanitation Data'!$H$11,0,10*ROW('Sanitation Data'!H77))),'Data Summary'!DH83="Yes"),OFFSET('Sanitation Data'!$H$11,0,10*ROW('Sanitation Data'!H77)),NA())</f>
        <v>#N/A</v>
      </c>
      <c r="AT83" s="491" t="e">
        <f ca="1">+IF(AND(ISNUMBER(OFFSET('Sanitation Data'!$H$12,0,10*ROW('Sanitation Data'!H77))),'Data Summary'!DI83="Yes"),OFFSET('Sanitation Data'!$H$12,0,10*ROW('Sanitation Data'!H77)),NA())</f>
        <v>#N/A</v>
      </c>
      <c r="AU83" s="491" t="e">
        <f ca="1">+IF(AND(ISNUMBER(OFFSET('Sanitation Data'!$I$4,0,10*ROW('Sanitation Data'!I77))),'Data Summary'!DJ83="Yes"),100-OFFSET('Sanitation Data'!$I$4,0,10*ROW('Sanitation Data'!I77)),NA())</f>
        <v>#N/A</v>
      </c>
      <c r="AV83" s="491" t="e">
        <f ca="1">+IF(AND(ISNUMBER(OFFSET('Sanitation Data'!$I$6,0,10*ROW('Sanitation Data'!I77))),'Data Summary'!DK83="Yes"),OFFSET('Sanitation Data'!$I$6,0,10*ROW('Sanitation Data'!I77)),NA())</f>
        <v>#N/A</v>
      </c>
      <c r="AW83" s="491" t="e">
        <f ca="1">+IF(AND(ISNUMBER(OFFSET('Sanitation Data'!$I$10,0,10*ROW('Sanitation Data'!I77))),'Data Summary'!DL83="Yes"),OFFSET('Sanitation Data'!$I$10,0,10*ROW('Sanitation Data'!I77)),NA())</f>
        <v>#N/A</v>
      </c>
      <c r="AX83" s="491" t="e">
        <f ca="1">+IF(AND(ISNUMBER(OFFSET('Sanitation Data'!$I$11,0,10*ROW('Sanitation Data'!I77))),'Data Summary'!DM83="Yes"),OFFSET('Sanitation Data'!$I$11,0,10*ROW('Sanitation Data'!I77)),NA())</f>
        <v>#N/A</v>
      </c>
      <c r="AY83" s="491" t="e">
        <f ca="1">+IF(AND(ISNUMBER(OFFSET('Sanitation Data'!$I$12,0,10*ROW('Sanitation Data'!I77))),'Data Summary'!DN83="Yes"),OFFSET('Sanitation Data'!$I$12,0,10*ROW('Sanitation Data'!I77)),NA())</f>
        <v>#N/A</v>
      </c>
      <c r="AZ83" s="492" t="e">
        <f ca="1">+IF(AND(ISNUMBER(OFFSET('Hygiene Data'!$D$5,0,10*ROW('Hygiene Data'!D77))),'Data Summary'!DO83="Yes"),OFFSET('Hygiene Data'!$D$5,0,10*ROW('Hygiene Data'!D77)),NA())</f>
        <v>#N/A</v>
      </c>
      <c r="BA83" s="492" t="e">
        <f ca="1">+IF(AND(ISNUMBER(OFFSET('Hygiene Data'!$D$7,0,10*ROW('Hygiene Data'!D77))),'Data Summary'!DP83="Yes"),OFFSET('Hygiene Data'!$D$7,0,10*ROW('Hygiene Data'!D77)),NA())</f>
        <v>#N/A</v>
      </c>
      <c r="BB83" s="492" t="e">
        <f ca="1">+IF(AND(ISNUMBER(OFFSET('Hygiene Data'!$D$9,0,10*ROW('Hygiene Data'!D77))),'Data Summary'!DQ83="Yes"),OFFSET('Hygiene Data'!$D$9,0,10*ROW('Hygiene Data'!D77)),NA())</f>
        <v>#N/A</v>
      </c>
      <c r="BC83" s="492" t="e">
        <f ca="1">+IF(AND(ISNUMBER(OFFSET('Hygiene Data'!$E$5,0,10*ROW('Hygiene Data'!E77))),'Data Summary'!DR83="Yes"),OFFSET('Hygiene Data'!$E$5,0,10*ROW('Hygiene Data'!E77)),NA())</f>
        <v>#N/A</v>
      </c>
      <c r="BD83" s="492" t="e">
        <f ca="1">+IF(AND(ISNUMBER(OFFSET('Hygiene Data'!$E$7,0,10*ROW('Hygiene Data'!E77))),'Data Summary'!DS83="Yes"),OFFSET('Hygiene Data'!$E$7,0,10*ROW('Hygiene Data'!E77)),NA())</f>
        <v>#N/A</v>
      </c>
      <c r="BE83" s="492" t="e">
        <f ca="1">+IF(AND(ISNUMBER(OFFSET('Hygiene Data'!$E$9,0,10*ROW('Hygiene Data'!E77))),'Data Summary'!DT83="Yes"),OFFSET('Hygiene Data'!$E$9,0,10*ROW('Hygiene Data'!E77)),NA())</f>
        <v>#N/A</v>
      </c>
      <c r="BF83" s="492" t="e">
        <f ca="1">+IF(AND(ISNUMBER(OFFSET('Hygiene Data'!$F$5,0,10*ROW('Hygiene Data'!F77))),'Data Summary'!DU83="Yes"),OFFSET('Hygiene Data'!$F$5,0,10*ROW('Hygiene Data'!F77)),NA())</f>
        <v>#N/A</v>
      </c>
      <c r="BG83" s="492" t="e">
        <f ca="1">+IF(AND(ISNUMBER(OFFSET('Hygiene Data'!$F$7,0,10*ROW('Hygiene Data'!F77))),'Data Summary'!DV83="Yes"),OFFSET('Hygiene Data'!$F$7,0,10*ROW('Hygiene Data'!F77)),NA())</f>
        <v>#N/A</v>
      </c>
      <c r="BH83" s="492" t="e">
        <f ca="1">+IF(AND(ISNUMBER(OFFSET('Hygiene Data'!$F$9,0,10*ROW('Hygiene Data'!F77))),'Data Summary'!DW83="Yes"),OFFSET('Hygiene Data'!$F$9,0,10*ROW('Hygiene Data'!F77)),NA())</f>
        <v>#N/A</v>
      </c>
      <c r="BI83" s="492" t="e">
        <f ca="1">+IF(AND(ISNUMBER(OFFSET('Hygiene Data'!$G$5,0,10*ROW('Hygiene Data'!G77))),'Data Summary'!DX83="Yes"),OFFSET('Hygiene Data'!$G$5,0,10*ROW('Hygiene Data'!G77)),NA())</f>
        <v>#N/A</v>
      </c>
      <c r="BJ83" s="492" t="e">
        <f ca="1">+IF(AND(ISNUMBER(OFFSET('Hygiene Data'!$G$7,0,10*ROW('Hygiene Data'!G77))),'Data Summary'!DY83="Yes"),OFFSET('Hygiene Data'!$G$7,0,10*ROW('Hygiene Data'!G77)),NA())</f>
        <v>#N/A</v>
      </c>
      <c r="BK83" s="492" t="e">
        <f ca="1">+IF(AND(ISNUMBER(OFFSET('Hygiene Data'!$G$9,0,10*ROW('Hygiene Data'!G77))),'Data Summary'!DZ83="Yes"),OFFSET('Hygiene Data'!$G$9,0,10*ROW('Hygiene Data'!G77)),NA())</f>
        <v>#N/A</v>
      </c>
      <c r="BL83" s="492" t="e">
        <f ca="1">+IF(AND(ISNUMBER(OFFSET('Hygiene Data'!$H$5,0,10*ROW('Hygiene Data'!H77))),'Data Summary'!EA83="Yes"),OFFSET('Hygiene Data'!$H$5,0,10*ROW('Hygiene Data'!H77)),NA())</f>
        <v>#N/A</v>
      </c>
      <c r="BM83" s="492" t="e">
        <f ca="1">+IF(AND(ISNUMBER(OFFSET('Hygiene Data'!$H$7,0,10*ROW('Hygiene Data'!H77))),'Data Summary'!EB83="Yes"),OFFSET('Hygiene Data'!$H$7,0,10*ROW('Hygiene Data'!H77)),NA())</f>
        <v>#N/A</v>
      </c>
      <c r="BN83" s="492" t="e">
        <f ca="1">+IF(AND(ISNUMBER(OFFSET('Hygiene Data'!$H$9,0,10*ROW('Hygiene Data'!H77))),'Data Summary'!EC83="Yes"),OFFSET('Hygiene Data'!$H$9,0,10*ROW('Hygiene Data'!H77)),NA())</f>
        <v>#N/A</v>
      </c>
      <c r="BO83" s="492" t="e">
        <f ca="1">+IF(AND(ISNUMBER(OFFSET('Hygiene Data'!$I$5,0,10*ROW('Hygiene Data'!I77))),'Data Summary'!ED83="Yes"),OFFSET('Hygiene Data'!$I$5,0,10*ROW('Hygiene Data'!I77)),NA())</f>
        <v>#N/A</v>
      </c>
      <c r="BP83" s="492" t="e">
        <f ca="1">+IF(AND(ISNUMBER(OFFSET('Hygiene Data'!$I$7,0,10*ROW('Hygiene Data'!I77))),'Data Summary'!EE83="Yes"),OFFSET('Hygiene Data'!$I$7,0,10*ROW('Hygiene Data'!I77)),NA())</f>
        <v>#N/A</v>
      </c>
      <c r="BQ83" s="492" t="e">
        <f ca="1">+IF(AND(ISNUMBER(OFFSET('Hygiene Data'!$I$9,0,10*ROW('Hygiene Data'!I77))),'Data Summary'!EF83="Yes"),OFFSET('Hygiene Data'!$I$9,0,10*ROW('Hygiene Data'!I77)),NA())</f>
        <v>#N/A</v>
      </c>
    </row>
    <row r="84" spans="1:69" x14ac:dyDescent="0.25">
      <c r="A84" s="488" t="e">
        <f ca="1">+RIGHT('Data Summary'!A84,LEN('Data Summary'!A84)-9)</f>
        <v>#VALUE!</v>
      </c>
      <c r="B84" s="462" t="str">
        <f ca="1">+IF(ISTEXT('Data Summary'!B84),'Data Summary'!B84,"")</f>
        <v/>
      </c>
      <c r="C84" s="489" t="e">
        <f ca="1">+VALUE('Data Summary'!C84)</f>
        <v>#VALUE!</v>
      </c>
      <c r="D84" s="490" t="e">
        <f ca="1">+IF(AND(ISNUMBER(OFFSET('Water Data'!$D$4,0,10*ROW('Water Data'!D78))),'Data Summary'!BS84="Yes"),100-OFFSET('Water Data'!$D$4,0,10*ROW('Water Data'!D78)),NA())</f>
        <v>#N/A</v>
      </c>
      <c r="E84" s="490" t="e">
        <f ca="1">+IF(AND(ISNUMBER(OFFSET('Water Data'!$D$6,0,10*ROW('Water Data'!D78))),'Data Summary'!BT84="Yes"),OFFSET('Water Data'!$D$6,0,10*ROW('Water Data'!D78)),NA())</f>
        <v>#N/A</v>
      </c>
      <c r="F84" s="490" t="e">
        <f ca="1">+IF(AND(ISNUMBER(OFFSET('Water Data'!$D$9,0,10*ROW('Water Data'!D78))),'Data Summary'!BU84="Yes"),OFFSET('Water Data'!$D$9,0,10*ROW('Water Data'!D78)),NA())</f>
        <v>#N/A</v>
      </c>
      <c r="G84" s="490" t="e">
        <f ca="1">+IF(AND(ISNUMBER(OFFSET('Water Data'!$E$4,0,10*ROW('Water Data'!E78))),'Data Summary'!BV84="Yes"),100-OFFSET('Water Data'!$E$4,0,10*ROW('Water Data'!E78)),NA())</f>
        <v>#N/A</v>
      </c>
      <c r="H84" s="490" t="e">
        <f ca="1">+IF(AND(ISNUMBER(OFFSET('Water Data'!$E$6,0,10*ROW('Water Data'!E78))),'Data Summary'!BW84="Yes"),OFFSET('Water Data'!$E$6,0,10*ROW('Water Data'!E78)),NA())</f>
        <v>#N/A</v>
      </c>
      <c r="I84" s="490" t="e">
        <f ca="1">+IF(AND(ISNUMBER(OFFSET('Water Data'!$E$9,0,10*ROW('Water Data'!E78))),'Data Summary'!BX84="Yes"),OFFSET('Water Data'!$E$9,0,10*ROW('Water Data'!E78)),NA())</f>
        <v>#N/A</v>
      </c>
      <c r="J84" s="490" t="e">
        <f ca="1">+IF(AND(ISNUMBER(OFFSET('Water Data'!$F$4,0,10*ROW('Water Data'!F78))),'Data Summary'!BY84="Yes"),100-OFFSET('Water Data'!$F$4,0,10*ROW('Water Data'!F78)),NA())</f>
        <v>#N/A</v>
      </c>
      <c r="K84" s="490" t="e">
        <f ca="1">+IF(AND(ISNUMBER(OFFSET('Water Data'!$F$6,0,10*ROW('Water Data'!F78))),'Data Summary'!BZ84="Yes"),OFFSET('Water Data'!$F$6,0,10*ROW('Water Data'!F78)),NA())</f>
        <v>#N/A</v>
      </c>
      <c r="L84" s="490" t="e">
        <f ca="1">+IF(AND(ISNUMBER(OFFSET('Water Data'!$F$9,0,10*ROW('Water Data'!F78))),'Data Summary'!CA84="Yes"),OFFSET('Water Data'!$F$9,0,10*ROW('Water Data'!F78)),NA())</f>
        <v>#N/A</v>
      </c>
      <c r="M84" s="490" t="e">
        <f ca="1">+IF(AND(ISNUMBER(OFFSET('Water Data'!$G$4,0,10*ROW('Water Data'!G78))),'Data Summary'!CB84="Yes"),100-OFFSET('Water Data'!$G$4,0,10*ROW('Water Data'!G78)),NA())</f>
        <v>#N/A</v>
      </c>
      <c r="N84" s="490" t="e">
        <f ca="1">+IF(AND(ISNUMBER(OFFSET('Water Data'!$G$6,0,10*ROW('Water Data'!G78))),'Data Summary'!CC84="Yes"),OFFSET('Water Data'!$G$6,0,10*ROW('Water Data'!G78)),NA())</f>
        <v>#N/A</v>
      </c>
      <c r="O84" s="490" t="e">
        <f ca="1">+IF(AND(ISNUMBER(OFFSET('Water Data'!$G$9,0,10*ROW('Water Data'!G78))),'Data Summary'!CD84="Yes"),OFFSET('Water Data'!$G$9,0,10*ROW('Water Data'!G78)),NA())</f>
        <v>#N/A</v>
      </c>
      <c r="P84" s="490" t="e">
        <f ca="1">+IF(AND(ISNUMBER(OFFSET('Water Data'!$H$4,0,10*ROW('Water Data'!H78))),'Data Summary'!CE84="Yes"),100-OFFSET('Water Data'!$H$4,0,10*ROW('Water Data'!H78)),NA())</f>
        <v>#N/A</v>
      </c>
      <c r="Q84" s="490" t="e">
        <f ca="1">+IF(AND(ISNUMBER(OFFSET('Water Data'!$H$6,0,10*ROW('Water Data'!H78))),'Data Summary'!CF84="Yes"),OFFSET('Water Data'!$H$6,0,10*ROW('Water Data'!H78)),NA())</f>
        <v>#N/A</v>
      </c>
      <c r="R84" s="490" t="e">
        <f ca="1">+IF(AND(ISNUMBER(OFFSET('Water Data'!$H$9,0,10*ROW('Water Data'!H78))),'Data Summary'!CG84="Yes"),OFFSET('Water Data'!$H$9,0,10*ROW('Water Data'!H78)),NA())</f>
        <v>#N/A</v>
      </c>
      <c r="S84" s="490" t="e">
        <f ca="1">+IF(AND(ISNUMBER(OFFSET('Water Data'!$I$4,0,10*ROW('Water Data'!I78))),'Data Summary'!CH84="Yes"),100-OFFSET('Water Data'!$I$4,0,10*ROW('Water Data'!I78)),NA())</f>
        <v>#N/A</v>
      </c>
      <c r="T84" s="490" t="e">
        <f ca="1">+IF(AND(ISNUMBER(OFFSET('Water Data'!$I$6,0,10*ROW('Water Data'!I78))),'Data Summary'!CI84="Yes"),OFFSET('Water Data'!$I$6,0,10*ROW('Water Data'!I78)),NA())</f>
        <v>#N/A</v>
      </c>
      <c r="U84" s="490" t="e">
        <f ca="1">+IF(AND(ISNUMBER(OFFSET('Water Data'!$I$9,0,10*ROW('Water Data'!I78))),'Data Summary'!CJ84="Yes"),OFFSET('Water Data'!$I$9,0,10*ROW('Water Data'!I78)),NA())</f>
        <v>#N/A</v>
      </c>
      <c r="V84" s="491" t="e">
        <f ca="1">+IF(AND(ISNUMBER(OFFSET('Sanitation Data'!$D$4,0,10*ROW('Sanitation Data'!D78))),'Data Summary'!CK84="Yes"),100-OFFSET('Sanitation Data'!$D$4,0,10*ROW('Sanitation Data'!D78)),NA())</f>
        <v>#N/A</v>
      </c>
      <c r="W84" s="491" t="e">
        <f ca="1">+IF(AND(ISNUMBER(OFFSET('Sanitation Data'!$D$6,0,10*ROW('Sanitation Data'!D78))),'Data Summary'!CL84="Yes"),OFFSET('Sanitation Data'!$D$6,0,10*ROW('Sanitation Data'!D78)),NA())</f>
        <v>#N/A</v>
      </c>
      <c r="X84" s="491" t="e">
        <f ca="1">+IF(AND(ISNUMBER(OFFSET('Sanitation Data'!$D$10,0,10*ROW('Sanitation Data'!D78))),'Data Summary'!CM84="Yes"),OFFSET('Sanitation Data'!$D$10,0,10*ROW('Sanitation Data'!D78)),NA())</f>
        <v>#N/A</v>
      </c>
      <c r="Y84" s="491" t="e">
        <f ca="1">+IF(AND(ISNUMBER(OFFSET('Sanitation Data'!$D$11,0,10*ROW('Sanitation Data'!D78))),'Data Summary'!CN84="Yes"),OFFSET('Sanitation Data'!$D$11,0,10*ROW('Sanitation Data'!D78)),NA())</f>
        <v>#N/A</v>
      </c>
      <c r="Z84" s="491" t="e">
        <f ca="1">+IF(AND(ISNUMBER(OFFSET('Sanitation Data'!$D$12,0,10*ROW('Sanitation Data'!D78))),'Data Summary'!CO84="Yes"),OFFSET('Sanitation Data'!$D$12,0,10*ROW('Sanitation Data'!D78)),NA())</f>
        <v>#N/A</v>
      </c>
      <c r="AA84" s="491" t="e">
        <f ca="1">+IF(AND(ISNUMBER(OFFSET('Sanitation Data'!$E$4,0,10*ROW('Sanitation Data'!E78))),'Data Summary'!CP84="Yes"),100-OFFSET('Sanitation Data'!$E$4,0,10*ROW('Sanitation Data'!E78)),NA())</f>
        <v>#N/A</v>
      </c>
      <c r="AB84" s="491" t="e">
        <f ca="1">+IF(AND(ISNUMBER(OFFSET('Sanitation Data'!$E$6,0,10*ROW('Sanitation Data'!E78))),'Data Summary'!CQ84="Yes"),OFFSET('Sanitation Data'!$E$6,0,10*ROW('Sanitation Data'!E78)),NA())</f>
        <v>#N/A</v>
      </c>
      <c r="AC84" s="491" t="e">
        <f ca="1">+IF(AND(ISNUMBER(OFFSET('Sanitation Data'!$E$10,0,10*ROW('Sanitation Data'!E78))),'Data Summary'!CR84="Yes"),OFFSET('Sanitation Data'!$E$10,0,10*ROW('Sanitation Data'!E78)),NA())</f>
        <v>#N/A</v>
      </c>
      <c r="AD84" s="491" t="e">
        <f ca="1">+IF(AND(ISNUMBER(OFFSET('Sanitation Data'!$E$11,0,10*ROW('Sanitation Data'!E78))),'Data Summary'!CS84="Yes"),OFFSET('Sanitation Data'!$E$11,0,10*ROW('Sanitation Data'!E78)),NA())</f>
        <v>#N/A</v>
      </c>
      <c r="AE84" s="491" t="e">
        <f ca="1">+IF(AND(ISNUMBER(OFFSET('Sanitation Data'!$E$12,0,10*ROW('Sanitation Data'!E78))),'Data Summary'!CT84="Yes"),OFFSET('Sanitation Data'!$E$12,0,10*ROW('Sanitation Data'!E78)),NA())</f>
        <v>#N/A</v>
      </c>
      <c r="AF84" s="491" t="e">
        <f ca="1">+IF(AND(ISNUMBER(OFFSET('Sanitation Data'!$F$4,0,10*ROW('Sanitation Data'!F78))),'Data Summary'!CU84="Yes"),100-OFFSET('Sanitation Data'!$F$4,0,10*ROW('Sanitation Data'!F78)),NA())</f>
        <v>#N/A</v>
      </c>
      <c r="AG84" s="491" t="e">
        <f ca="1">+IF(AND(ISNUMBER(OFFSET('Sanitation Data'!$F$6,0,10*ROW('Sanitation Data'!F78))),'Data Summary'!CV84="Yes"),OFFSET('Sanitation Data'!$F$6,0,10*ROW('Sanitation Data'!F78)),NA())</f>
        <v>#N/A</v>
      </c>
      <c r="AH84" s="491" t="e">
        <f ca="1">+IF(AND(ISNUMBER(OFFSET('Sanitation Data'!$F$10,0,10*ROW('Sanitation Data'!F78))),'Data Summary'!CW84="Yes"),OFFSET('Sanitation Data'!$F$10,0,10*ROW('Sanitation Data'!F78)),NA())</f>
        <v>#N/A</v>
      </c>
      <c r="AI84" s="491" t="e">
        <f ca="1">+IF(AND(ISNUMBER(OFFSET('Sanitation Data'!$F$11,0,10*ROW('Sanitation Data'!F78))),'Data Summary'!CX84="Yes"),OFFSET('Sanitation Data'!$F$11,0,10*ROW('Sanitation Data'!F78)),NA())</f>
        <v>#N/A</v>
      </c>
      <c r="AJ84" s="491" t="e">
        <f ca="1">+IF(AND(ISNUMBER(OFFSET('Sanitation Data'!$F$12,0,10*ROW('Sanitation Data'!F78))),'Data Summary'!CY84="Yes"),OFFSET('Sanitation Data'!$F$12,0,10*ROW('Sanitation Data'!F78)),NA())</f>
        <v>#N/A</v>
      </c>
      <c r="AK84" s="491" t="e">
        <f ca="1">+IF(AND(ISNUMBER(OFFSET('Sanitation Data'!$G$4,0,10*ROW('Sanitation Data'!G78))),'Data Summary'!CZ84="Yes"),100-OFFSET('Sanitation Data'!$G$4,0,10*ROW('Sanitation Data'!G78)),NA())</f>
        <v>#N/A</v>
      </c>
      <c r="AL84" s="491" t="e">
        <f ca="1">+IF(AND(ISNUMBER(OFFSET('Sanitation Data'!$G$6,0,10*ROW('Sanitation Data'!G78))),'Data Summary'!DA84="Yes"),OFFSET('Sanitation Data'!$G$6,0,10*ROW('Sanitation Data'!G78)),NA())</f>
        <v>#N/A</v>
      </c>
      <c r="AM84" s="491" t="e">
        <f ca="1">+IF(AND(ISNUMBER(OFFSET('Sanitation Data'!$G$10,0,10*ROW('Sanitation Data'!G78))),'Data Summary'!DB84="Yes"),OFFSET('Sanitation Data'!$G$10,0,10*ROW('Sanitation Data'!G78)),NA())</f>
        <v>#N/A</v>
      </c>
      <c r="AN84" s="491" t="e">
        <f ca="1">+IF(AND(ISNUMBER(OFFSET('Sanitation Data'!$G$11,0,10*ROW('Sanitation Data'!G78))),'Data Summary'!DC84="Yes"),OFFSET('Sanitation Data'!$G$11,0,10*ROW('Sanitation Data'!G78)),NA())</f>
        <v>#N/A</v>
      </c>
      <c r="AO84" s="491" t="e">
        <f ca="1">+IF(AND(ISNUMBER(OFFSET('Sanitation Data'!$G$12,0,10*ROW('Sanitation Data'!G78))),'Data Summary'!DD84="Yes"),OFFSET('Sanitation Data'!$G$12,0,10*ROW('Sanitation Data'!G78)),NA())</f>
        <v>#N/A</v>
      </c>
      <c r="AP84" s="491" t="e">
        <f ca="1">+IF(AND(ISNUMBER(OFFSET('Sanitation Data'!$H$4,0,10*ROW('Sanitation Data'!H78))),'Data Summary'!DE84="Yes"),100-OFFSET('Sanitation Data'!$H$4,0,10*ROW('Sanitation Data'!H78)),NA())</f>
        <v>#N/A</v>
      </c>
      <c r="AQ84" s="491" t="e">
        <f ca="1">+IF(AND(ISNUMBER(OFFSET('Sanitation Data'!$H$6,0,10*ROW('Sanitation Data'!H78))),'Data Summary'!DF84="Yes"),OFFSET('Sanitation Data'!$H$6,0,10*ROW('Sanitation Data'!H78)),NA())</f>
        <v>#N/A</v>
      </c>
      <c r="AR84" s="491" t="e">
        <f ca="1">+IF(AND(ISNUMBER(OFFSET('Sanitation Data'!$H$10,0,10*ROW('Sanitation Data'!H78))),'Data Summary'!DG84="Yes"),OFFSET('Sanitation Data'!$H$10,0,10*ROW('Sanitation Data'!H78)),NA())</f>
        <v>#N/A</v>
      </c>
      <c r="AS84" s="491" t="e">
        <f ca="1">+IF(AND(ISNUMBER(OFFSET('Sanitation Data'!$H$11,0,10*ROW('Sanitation Data'!H78))),'Data Summary'!DH84="Yes"),OFFSET('Sanitation Data'!$H$11,0,10*ROW('Sanitation Data'!H78)),NA())</f>
        <v>#N/A</v>
      </c>
      <c r="AT84" s="491" t="e">
        <f ca="1">+IF(AND(ISNUMBER(OFFSET('Sanitation Data'!$H$12,0,10*ROW('Sanitation Data'!H78))),'Data Summary'!DI84="Yes"),OFFSET('Sanitation Data'!$H$12,0,10*ROW('Sanitation Data'!H78)),NA())</f>
        <v>#N/A</v>
      </c>
      <c r="AU84" s="491" t="e">
        <f ca="1">+IF(AND(ISNUMBER(OFFSET('Sanitation Data'!$I$4,0,10*ROW('Sanitation Data'!I78))),'Data Summary'!DJ84="Yes"),100-OFFSET('Sanitation Data'!$I$4,0,10*ROW('Sanitation Data'!I78)),NA())</f>
        <v>#N/A</v>
      </c>
      <c r="AV84" s="491" t="e">
        <f ca="1">+IF(AND(ISNUMBER(OFFSET('Sanitation Data'!$I$6,0,10*ROW('Sanitation Data'!I78))),'Data Summary'!DK84="Yes"),OFFSET('Sanitation Data'!$I$6,0,10*ROW('Sanitation Data'!I78)),NA())</f>
        <v>#N/A</v>
      </c>
      <c r="AW84" s="491" t="e">
        <f ca="1">+IF(AND(ISNUMBER(OFFSET('Sanitation Data'!$I$10,0,10*ROW('Sanitation Data'!I78))),'Data Summary'!DL84="Yes"),OFFSET('Sanitation Data'!$I$10,0,10*ROW('Sanitation Data'!I78)),NA())</f>
        <v>#N/A</v>
      </c>
      <c r="AX84" s="491" t="e">
        <f ca="1">+IF(AND(ISNUMBER(OFFSET('Sanitation Data'!$I$11,0,10*ROW('Sanitation Data'!I78))),'Data Summary'!DM84="Yes"),OFFSET('Sanitation Data'!$I$11,0,10*ROW('Sanitation Data'!I78)),NA())</f>
        <v>#N/A</v>
      </c>
      <c r="AY84" s="491" t="e">
        <f ca="1">+IF(AND(ISNUMBER(OFFSET('Sanitation Data'!$I$12,0,10*ROW('Sanitation Data'!I78))),'Data Summary'!DN84="Yes"),OFFSET('Sanitation Data'!$I$12,0,10*ROW('Sanitation Data'!I78)),NA())</f>
        <v>#N/A</v>
      </c>
      <c r="AZ84" s="492" t="e">
        <f ca="1">+IF(AND(ISNUMBER(OFFSET('Hygiene Data'!$D$5,0,10*ROW('Hygiene Data'!D78))),'Data Summary'!DO84="Yes"),OFFSET('Hygiene Data'!$D$5,0,10*ROW('Hygiene Data'!D78)),NA())</f>
        <v>#N/A</v>
      </c>
      <c r="BA84" s="492" t="e">
        <f ca="1">+IF(AND(ISNUMBER(OFFSET('Hygiene Data'!$D$7,0,10*ROW('Hygiene Data'!D78))),'Data Summary'!DP84="Yes"),OFFSET('Hygiene Data'!$D$7,0,10*ROW('Hygiene Data'!D78)),NA())</f>
        <v>#N/A</v>
      </c>
      <c r="BB84" s="492" t="e">
        <f ca="1">+IF(AND(ISNUMBER(OFFSET('Hygiene Data'!$D$9,0,10*ROW('Hygiene Data'!D78))),'Data Summary'!DQ84="Yes"),OFFSET('Hygiene Data'!$D$9,0,10*ROW('Hygiene Data'!D78)),NA())</f>
        <v>#N/A</v>
      </c>
      <c r="BC84" s="492" t="e">
        <f ca="1">+IF(AND(ISNUMBER(OFFSET('Hygiene Data'!$E$5,0,10*ROW('Hygiene Data'!E78))),'Data Summary'!DR84="Yes"),OFFSET('Hygiene Data'!$E$5,0,10*ROW('Hygiene Data'!E78)),NA())</f>
        <v>#N/A</v>
      </c>
      <c r="BD84" s="492" t="e">
        <f ca="1">+IF(AND(ISNUMBER(OFFSET('Hygiene Data'!$E$7,0,10*ROW('Hygiene Data'!E78))),'Data Summary'!DS84="Yes"),OFFSET('Hygiene Data'!$E$7,0,10*ROW('Hygiene Data'!E78)),NA())</f>
        <v>#N/A</v>
      </c>
      <c r="BE84" s="492" t="e">
        <f ca="1">+IF(AND(ISNUMBER(OFFSET('Hygiene Data'!$E$9,0,10*ROW('Hygiene Data'!E78))),'Data Summary'!DT84="Yes"),OFFSET('Hygiene Data'!$E$9,0,10*ROW('Hygiene Data'!E78)),NA())</f>
        <v>#N/A</v>
      </c>
      <c r="BF84" s="492" t="e">
        <f ca="1">+IF(AND(ISNUMBER(OFFSET('Hygiene Data'!$F$5,0,10*ROW('Hygiene Data'!F78))),'Data Summary'!DU84="Yes"),OFFSET('Hygiene Data'!$F$5,0,10*ROW('Hygiene Data'!F78)),NA())</f>
        <v>#N/A</v>
      </c>
      <c r="BG84" s="492" t="e">
        <f ca="1">+IF(AND(ISNUMBER(OFFSET('Hygiene Data'!$F$7,0,10*ROW('Hygiene Data'!F78))),'Data Summary'!DV84="Yes"),OFFSET('Hygiene Data'!$F$7,0,10*ROW('Hygiene Data'!F78)),NA())</f>
        <v>#N/A</v>
      </c>
      <c r="BH84" s="492" t="e">
        <f ca="1">+IF(AND(ISNUMBER(OFFSET('Hygiene Data'!$F$9,0,10*ROW('Hygiene Data'!F78))),'Data Summary'!DW84="Yes"),OFFSET('Hygiene Data'!$F$9,0,10*ROW('Hygiene Data'!F78)),NA())</f>
        <v>#N/A</v>
      </c>
      <c r="BI84" s="492" t="e">
        <f ca="1">+IF(AND(ISNUMBER(OFFSET('Hygiene Data'!$G$5,0,10*ROW('Hygiene Data'!G78))),'Data Summary'!DX84="Yes"),OFFSET('Hygiene Data'!$G$5,0,10*ROW('Hygiene Data'!G78)),NA())</f>
        <v>#N/A</v>
      </c>
      <c r="BJ84" s="492" t="e">
        <f ca="1">+IF(AND(ISNUMBER(OFFSET('Hygiene Data'!$G$7,0,10*ROW('Hygiene Data'!G78))),'Data Summary'!DY84="Yes"),OFFSET('Hygiene Data'!$G$7,0,10*ROW('Hygiene Data'!G78)),NA())</f>
        <v>#N/A</v>
      </c>
      <c r="BK84" s="492" t="e">
        <f ca="1">+IF(AND(ISNUMBER(OFFSET('Hygiene Data'!$G$9,0,10*ROW('Hygiene Data'!G78))),'Data Summary'!DZ84="Yes"),OFFSET('Hygiene Data'!$G$9,0,10*ROW('Hygiene Data'!G78)),NA())</f>
        <v>#N/A</v>
      </c>
      <c r="BL84" s="492" t="e">
        <f ca="1">+IF(AND(ISNUMBER(OFFSET('Hygiene Data'!$H$5,0,10*ROW('Hygiene Data'!H78))),'Data Summary'!EA84="Yes"),OFFSET('Hygiene Data'!$H$5,0,10*ROW('Hygiene Data'!H78)),NA())</f>
        <v>#N/A</v>
      </c>
      <c r="BM84" s="492" t="e">
        <f ca="1">+IF(AND(ISNUMBER(OFFSET('Hygiene Data'!$H$7,0,10*ROW('Hygiene Data'!H78))),'Data Summary'!EB84="Yes"),OFFSET('Hygiene Data'!$H$7,0,10*ROW('Hygiene Data'!H78)),NA())</f>
        <v>#N/A</v>
      </c>
      <c r="BN84" s="492" t="e">
        <f ca="1">+IF(AND(ISNUMBER(OFFSET('Hygiene Data'!$H$9,0,10*ROW('Hygiene Data'!H78))),'Data Summary'!EC84="Yes"),OFFSET('Hygiene Data'!$H$9,0,10*ROW('Hygiene Data'!H78)),NA())</f>
        <v>#N/A</v>
      </c>
      <c r="BO84" s="492" t="e">
        <f ca="1">+IF(AND(ISNUMBER(OFFSET('Hygiene Data'!$I$5,0,10*ROW('Hygiene Data'!I78))),'Data Summary'!ED84="Yes"),OFFSET('Hygiene Data'!$I$5,0,10*ROW('Hygiene Data'!I78)),NA())</f>
        <v>#N/A</v>
      </c>
      <c r="BP84" s="492" t="e">
        <f ca="1">+IF(AND(ISNUMBER(OFFSET('Hygiene Data'!$I$7,0,10*ROW('Hygiene Data'!I78))),'Data Summary'!EE84="Yes"),OFFSET('Hygiene Data'!$I$7,0,10*ROW('Hygiene Data'!I78)),NA())</f>
        <v>#N/A</v>
      </c>
      <c r="BQ84" s="492" t="e">
        <f ca="1">+IF(AND(ISNUMBER(OFFSET('Hygiene Data'!$I$9,0,10*ROW('Hygiene Data'!I78))),'Data Summary'!EF84="Yes"),OFFSET('Hygiene Data'!$I$9,0,10*ROW('Hygiene Data'!I78)),NA())</f>
        <v>#N/A</v>
      </c>
    </row>
    <row r="85" spans="1:69" x14ac:dyDescent="0.25">
      <c r="A85" s="488" t="e">
        <f ca="1">+RIGHT('Data Summary'!A85,LEN('Data Summary'!A85)-9)</f>
        <v>#VALUE!</v>
      </c>
      <c r="B85" s="462" t="str">
        <f ca="1">+IF(ISTEXT('Data Summary'!B85),'Data Summary'!B85,"")</f>
        <v/>
      </c>
      <c r="C85" s="489" t="e">
        <f ca="1">+VALUE('Data Summary'!C85)</f>
        <v>#VALUE!</v>
      </c>
      <c r="D85" s="490" t="e">
        <f ca="1">+IF(AND(ISNUMBER(OFFSET('Water Data'!$D$4,0,10*ROW('Water Data'!D79))),'Data Summary'!BS85="Yes"),100-OFFSET('Water Data'!$D$4,0,10*ROW('Water Data'!D79)),NA())</f>
        <v>#N/A</v>
      </c>
      <c r="E85" s="490" t="e">
        <f ca="1">+IF(AND(ISNUMBER(OFFSET('Water Data'!$D$6,0,10*ROW('Water Data'!D79))),'Data Summary'!BT85="Yes"),OFFSET('Water Data'!$D$6,0,10*ROW('Water Data'!D79)),NA())</f>
        <v>#N/A</v>
      </c>
      <c r="F85" s="490" t="e">
        <f ca="1">+IF(AND(ISNUMBER(OFFSET('Water Data'!$D$9,0,10*ROW('Water Data'!D79))),'Data Summary'!BU85="Yes"),OFFSET('Water Data'!$D$9,0,10*ROW('Water Data'!D79)),NA())</f>
        <v>#N/A</v>
      </c>
      <c r="G85" s="490" t="e">
        <f ca="1">+IF(AND(ISNUMBER(OFFSET('Water Data'!$E$4,0,10*ROW('Water Data'!E79))),'Data Summary'!BV85="Yes"),100-OFFSET('Water Data'!$E$4,0,10*ROW('Water Data'!E79)),NA())</f>
        <v>#N/A</v>
      </c>
      <c r="H85" s="490" t="e">
        <f ca="1">+IF(AND(ISNUMBER(OFFSET('Water Data'!$E$6,0,10*ROW('Water Data'!E79))),'Data Summary'!BW85="Yes"),OFFSET('Water Data'!$E$6,0,10*ROW('Water Data'!E79)),NA())</f>
        <v>#N/A</v>
      </c>
      <c r="I85" s="490" t="e">
        <f ca="1">+IF(AND(ISNUMBER(OFFSET('Water Data'!$E$9,0,10*ROW('Water Data'!E79))),'Data Summary'!BX85="Yes"),OFFSET('Water Data'!$E$9,0,10*ROW('Water Data'!E79)),NA())</f>
        <v>#N/A</v>
      </c>
      <c r="J85" s="490" t="e">
        <f ca="1">+IF(AND(ISNUMBER(OFFSET('Water Data'!$F$4,0,10*ROW('Water Data'!F79))),'Data Summary'!BY85="Yes"),100-OFFSET('Water Data'!$F$4,0,10*ROW('Water Data'!F79)),NA())</f>
        <v>#N/A</v>
      </c>
      <c r="K85" s="490" t="e">
        <f ca="1">+IF(AND(ISNUMBER(OFFSET('Water Data'!$F$6,0,10*ROW('Water Data'!F79))),'Data Summary'!BZ85="Yes"),OFFSET('Water Data'!$F$6,0,10*ROW('Water Data'!F79)),NA())</f>
        <v>#N/A</v>
      </c>
      <c r="L85" s="490" t="e">
        <f ca="1">+IF(AND(ISNUMBER(OFFSET('Water Data'!$F$9,0,10*ROW('Water Data'!F79))),'Data Summary'!CA85="Yes"),OFFSET('Water Data'!$F$9,0,10*ROW('Water Data'!F79)),NA())</f>
        <v>#N/A</v>
      </c>
      <c r="M85" s="490" t="e">
        <f ca="1">+IF(AND(ISNUMBER(OFFSET('Water Data'!$G$4,0,10*ROW('Water Data'!G79))),'Data Summary'!CB85="Yes"),100-OFFSET('Water Data'!$G$4,0,10*ROW('Water Data'!G79)),NA())</f>
        <v>#N/A</v>
      </c>
      <c r="N85" s="490" t="e">
        <f ca="1">+IF(AND(ISNUMBER(OFFSET('Water Data'!$G$6,0,10*ROW('Water Data'!G79))),'Data Summary'!CC85="Yes"),OFFSET('Water Data'!$G$6,0,10*ROW('Water Data'!G79)),NA())</f>
        <v>#N/A</v>
      </c>
      <c r="O85" s="490" t="e">
        <f ca="1">+IF(AND(ISNUMBER(OFFSET('Water Data'!$G$9,0,10*ROW('Water Data'!G79))),'Data Summary'!CD85="Yes"),OFFSET('Water Data'!$G$9,0,10*ROW('Water Data'!G79)),NA())</f>
        <v>#N/A</v>
      </c>
      <c r="P85" s="490" t="e">
        <f ca="1">+IF(AND(ISNUMBER(OFFSET('Water Data'!$H$4,0,10*ROW('Water Data'!H79))),'Data Summary'!CE85="Yes"),100-OFFSET('Water Data'!$H$4,0,10*ROW('Water Data'!H79)),NA())</f>
        <v>#N/A</v>
      </c>
      <c r="Q85" s="490" t="e">
        <f ca="1">+IF(AND(ISNUMBER(OFFSET('Water Data'!$H$6,0,10*ROW('Water Data'!H79))),'Data Summary'!CF85="Yes"),OFFSET('Water Data'!$H$6,0,10*ROW('Water Data'!H79)),NA())</f>
        <v>#N/A</v>
      </c>
      <c r="R85" s="490" t="e">
        <f ca="1">+IF(AND(ISNUMBER(OFFSET('Water Data'!$H$9,0,10*ROW('Water Data'!H79))),'Data Summary'!CG85="Yes"),OFFSET('Water Data'!$H$9,0,10*ROW('Water Data'!H79)),NA())</f>
        <v>#N/A</v>
      </c>
      <c r="S85" s="490" t="e">
        <f ca="1">+IF(AND(ISNUMBER(OFFSET('Water Data'!$I$4,0,10*ROW('Water Data'!I79))),'Data Summary'!CH85="Yes"),100-OFFSET('Water Data'!$I$4,0,10*ROW('Water Data'!I79)),NA())</f>
        <v>#N/A</v>
      </c>
      <c r="T85" s="490" t="e">
        <f ca="1">+IF(AND(ISNUMBER(OFFSET('Water Data'!$I$6,0,10*ROW('Water Data'!I79))),'Data Summary'!CI85="Yes"),OFFSET('Water Data'!$I$6,0,10*ROW('Water Data'!I79)),NA())</f>
        <v>#N/A</v>
      </c>
      <c r="U85" s="490" t="e">
        <f ca="1">+IF(AND(ISNUMBER(OFFSET('Water Data'!$I$9,0,10*ROW('Water Data'!I79))),'Data Summary'!CJ85="Yes"),OFFSET('Water Data'!$I$9,0,10*ROW('Water Data'!I79)),NA())</f>
        <v>#N/A</v>
      </c>
      <c r="V85" s="491" t="e">
        <f ca="1">+IF(AND(ISNUMBER(OFFSET('Sanitation Data'!$D$4,0,10*ROW('Sanitation Data'!D79))),'Data Summary'!CK85="Yes"),100-OFFSET('Sanitation Data'!$D$4,0,10*ROW('Sanitation Data'!D79)),NA())</f>
        <v>#N/A</v>
      </c>
      <c r="W85" s="491" t="e">
        <f ca="1">+IF(AND(ISNUMBER(OFFSET('Sanitation Data'!$D$6,0,10*ROW('Sanitation Data'!D79))),'Data Summary'!CL85="Yes"),OFFSET('Sanitation Data'!$D$6,0,10*ROW('Sanitation Data'!D79)),NA())</f>
        <v>#N/A</v>
      </c>
      <c r="X85" s="491" t="e">
        <f ca="1">+IF(AND(ISNUMBER(OFFSET('Sanitation Data'!$D$10,0,10*ROW('Sanitation Data'!D79))),'Data Summary'!CM85="Yes"),OFFSET('Sanitation Data'!$D$10,0,10*ROW('Sanitation Data'!D79)),NA())</f>
        <v>#N/A</v>
      </c>
      <c r="Y85" s="491" t="e">
        <f ca="1">+IF(AND(ISNUMBER(OFFSET('Sanitation Data'!$D$11,0,10*ROW('Sanitation Data'!D79))),'Data Summary'!CN85="Yes"),OFFSET('Sanitation Data'!$D$11,0,10*ROW('Sanitation Data'!D79)),NA())</f>
        <v>#N/A</v>
      </c>
      <c r="Z85" s="491" t="e">
        <f ca="1">+IF(AND(ISNUMBER(OFFSET('Sanitation Data'!$D$12,0,10*ROW('Sanitation Data'!D79))),'Data Summary'!CO85="Yes"),OFFSET('Sanitation Data'!$D$12,0,10*ROW('Sanitation Data'!D79)),NA())</f>
        <v>#N/A</v>
      </c>
      <c r="AA85" s="491" t="e">
        <f ca="1">+IF(AND(ISNUMBER(OFFSET('Sanitation Data'!$E$4,0,10*ROW('Sanitation Data'!E79))),'Data Summary'!CP85="Yes"),100-OFFSET('Sanitation Data'!$E$4,0,10*ROW('Sanitation Data'!E79)),NA())</f>
        <v>#N/A</v>
      </c>
      <c r="AB85" s="491" t="e">
        <f ca="1">+IF(AND(ISNUMBER(OFFSET('Sanitation Data'!$E$6,0,10*ROW('Sanitation Data'!E79))),'Data Summary'!CQ85="Yes"),OFFSET('Sanitation Data'!$E$6,0,10*ROW('Sanitation Data'!E79)),NA())</f>
        <v>#N/A</v>
      </c>
      <c r="AC85" s="491" t="e">
        <f ca="1">+IF(AND(ISNUMBER(OFFSET('Sanitation Data'!$E$10,0,10*ROW('Sanitation Data'!E79))),'Data Summary'!CR85="Yes"),OFFSET('Sanitation Data'!$E$10,0,10*ROW('Sanitation Data'!E79)),NA())</f>
        <v>#N/A</v>
      </c>
      <c r="AD85" s="491" t="e">
        <f ca="1">+IF(AND(ISNUMBER(OFFSET('Sanitation Data'!$E$11,0,10*ROW('Sanitation Data'!E79))),'Data Summary'!CS85="Yes"),OFFSET('Sanitation Data'!$E$11,0,10*ROW('Sanitation Data'!E79)),NA())</f>
        <v>#N/A</v>
      </c>
      <c r="AE85" s="491" t="e">
        <f ca="1">+IF(AND(ISNUMBER(OFFSET('Sanitation Data'!$E$12,0,10*ROW('Sanitation Data'!E79))),'Data Summary'!CT85="Yes"),OFFSET('Sanitation Data'!$E$12,0,10*ROW('Sanitation Data'!E79)),NA())</f>
        <v>#N/A</v>
      </c>
      <c r="AF85" s="491" t="e">
        <f ca="1">+IF(AND(ISNUMBER(OFFSET('Sanitation Data'!$F$4,0,10*ROW('Sanitation Data'!F79))),'Data Summary'!CU85="Yes"),100-OFFSET('Sanitation Data'!$F$4,0,10*ROW('Sanitation Data'!F79)),NA())</f>
        <v>#N/A</v>
      </c>
      <c r="AG85" s="491" t="e">
        <f ca="1">+IF(AND(ISNUMBER(OFFSET('Sanitation Data'!$F$6,0,10*ROW('Sanitation Data'!F79))),'Data Summary'!CV85="Yes"),OFFSET('Sanitation Data'!$F$6,0,10*ROW('Sanitation Data'!F79)),NA())</f>
        <v>#N/A</v>
      </c>
      <c r="AH85" s="491" t="e">
        <f ca="1">+IF(AND(ISNUMBER(OFFSET('Sanitation Data'!$F$10,0,10*ROW('Sanitation Data'!F79))),'Data Summary'!CW85="Yes"),OFFSET('Sanitation Data'!$F$10,0,10*ROW('Sanitation Data'!F79)),NA())</f>
        <v>#N/A</v>
      </c>
      <c r="AI85" s="491" t="e">
        <f ca="1">+IF(AND(ISNUMBER(OFFSET('Sanitation Data'!$F$11,0,10*ROW('Sanitation Data'!F79))),'Data Summary'!CX85="Yes"),OFFSET('Sanitation Data'!$F$11,0,10*ROW('Sanitation Data'!F79)),NA())</f>
        <v>#N/A</v>
      </c>
      <c r="AJ85" s="491" t="e">
        <f ca="1">+IF(AND(ISNUMBER(OFFSET('Sanitation Data'!$F$12,0,10*ROW('Sanitation Data'!F79))),'Data Summary'!CY85="Yes"),OFFSET('Sanitation Data'!$F$12,0,10*ROW('Sanitation Data'!F79)),NA())</f>
        <v>#N/A</v>
      </c>
      <c r="AK85" s="491" t="e">
        <f ca="1">+IF(AND(ISNUMBER(OFFSET('Sanitation Data'!$G$4,0,10*ROW('Sanitation Data'!G79))),'Data Summary'!CZ85="Yes"),100-OFFSET('Sanitation Data'!$G$4,0,10*ROW('Sanitation Data'!G79)),NA())</f>
        <v>#N/A</v>
      </c>
      <c r="AL85" s="491" t="e">
        <f ca="1">+IF(AND(ISNUMBER(OFFSET('Sanitation Data'!$G$6,0,10*ROW('Sanitation Data'!G79))),'Data Summary'!DA85="Yes"),OFFSET('Sanitation Data'!$G$6,0,10*ROW('Sanitation Data'!G79)),NA())</f>
        <v>#N/A</v>
      </c>
      <c r="AM85" s="491" t="e">
        <f ca="1">+IF(AND(ISNUMBER(OFFSET('Sanitation Data'!$G$10,0,10*ROW('Sanitation Data'!G79))),'Data Summary'!DB85="Yes"),OFFSET('Sanitation Data'!$G$10,0,10*ROW('Sanitation Data'!G79)),NA())</f>
        <v>#N/A</v>
      </c>
      <c r="AN85" s="491" t="e">
        <f ca="1">+IF(AND(ISNUMBER(OFFSET('Sanitation Data'!$G$11,0,10*ROW('Sanitation Data'!G79))),'Data Summary'!DC85="Yes"),OFFSET('Sanitation Data'!$G$11,0,10*ROW('Sanitation Data'!G79)),NA())</f>
        <v>#N/A</v>
      </c>
      <c r="AO85" s="491" t="e">
        <f ca="1">+IF(AND(ISNUMBER(OFFSET('Sanitation Data'!$G$12,0,10*ROW('Sanitation Data'!G79))),'Data Summary'!DD85="Yes"),OFFSET('Sanitation Data'!$G$12,0,10*ROW('Sanitation Data'!G79)),NA())</f>
        <v>#N/A</v>
      </c>
      <c r="AP85" s="491" t="e">
        <f ca="1">+IF(AND(ISNUMBER(OFFSET('Sanitation Data'!$H$4,0,10*ROW('Sanitation Data'!H79))),'Data Summary'!DE85="Yes"),100-OFFSET('Sanitation Data'!$H$4,0,10*ROW('Sanitation Data'!H79)),NA())</f>
        <v>#N/A</v>
      </c>
      <c r="AQ85" s="491" t="e">
        <f ca="1">+IF(AND(ISNUMBER(OFFSET('Sanitation Data'!$H$6,0,10*ROW('Sanitation Data'!H79))),'Data Summary'!DF85="Yes"),OFFSET('Sanitation Data'!$H$6,0,10*ROW('Sanitation Data'!H79)),NA())</f>
        <v>#N/A</v>
      </c>
      <c r="AR85" s="491" t="e">
        <f ca="1">+IF(AND(ISNUMBER(OFFSET('Sanitation Data'!$H$10,0,10*ROW('Sanitation Data'!H79))),'Data Summary'!DG85="Yes"),OFFSET('Sanitation Data'!$H$10,0,10*ROW('Sanitation Data'!H79)),NA())</f>
        <v>#N/A</v>
      </c>
      <c r="AS85" s="491" t="e">
        <f ca="1">+IF(AND(ISNUMBER(OFFSET('Sanitation Data'!$H$11,0,10*ROW('Sanitation Data'!H79))),'Data Summary'!DH85="Yes"),OFFSET('Sanitation Data'!$H$11,0,10*ROW('Sanitation Data'!H79)),NA())</f>
        <v>#N/A</v>
      </c>
      <c r="AT85" s="491" t="e">
        <f ca="1">+IF(AND(ISNUMBER(OFFSET('Sanitation Data'!$H$12,0,10*ROW('Sanitation Data'!H79))),'Data Summary'!DI85="Yes"),OFFSET('Sanitation Data'!$H$12,0,10*ROW('Sanitation Data'!H79)),NA())</f>
        <v>#N/A</v>
      </c>
      <c r="AU85" s="491" t="e">
        <f ca="1">+IF(AND(ISNUMBER(OFFSET('Sanitation Data'!$I$4,0,10*ROW('Sanitation Data'!I79))),'Data Summary'!DJ85="Yes"),100-OFFSET('Sanitation Data'!$I$4,0,10*ROW('Sanitation Data'!I79)),NA())</f>
        <v>#N/A</v>
      </c>
      <c r="AV85" s="491" t="e">
        <f ca="1">+IF(AND(ISNUMBER(OFFSET('Sanitation Data'!$I$6,0,10*ROW('Sanitation Data'!I79))),'Data Summary'!DK85="Yes"),OFFSET('Sanitation Data'!$I$6,0,10*ROW('Sanitation Data'!I79)),NA())</f>
        <v>#N/A</v>
      </c>
      <c r="AW85" s="491" t="e">
        <f ca="1">+IF(AND(ISNUMBER(OFFSET('Sanitation Data'!$I$10,0,10*ROW('Sanitation Data'!I79))),'Data Summary'!DL85="Yes"),OFFSET('Sanitation Data'!$I$10,0,10*ROW('Sanitation Data'!I79)),NA())</f>
        <v>#N/A</v>
      </c>
      <c r="AX85" s="491" t="e">
        <f ca="1">+IF(AND(ISNUMBER(OFFSET('Sanitation Data'!$I$11,0,10*ROW('Sanitation Data'!I79))),'Data Summary'!DM85="Yes"),OFFSET('Sanitation Data'!$I$11,0,10*ROW('Sanitation Data'!I79)),NA())</f>
        <v>#N/A</v>
      </c>
      <c r="AY85" s="491" t="e">
        <f ca="1">+IF(AND(ISNUMBER(OFFSET('Sanitation Data'!$I$12,0,10*ROW('Sanitation Data'!I79))),'Data Summary'!DN85="Yes"),OFFSET('Sanitation Data'!$I$12,0,10*ROW('Sanitation Data'!I79)),NA())</f>
        <v>#N/A</v>
      </c>
      <c r="AZ85" s="492" t="e">
        <f ca="1">+IF(AND(ISNUMBER(OFFSET('Hygiene Data'!$D$5,0,10*ROW('Hygiene Data'!D79))),'Data Summary'!DO85="Yes"),OFFSET('Hygiene Data'!$D$5,0,10*ROW('Hygiene Data'!D79)),NA())</f>
        <v>#N/A</v>
      </c>
      <c r="BA85" s="492" t="e">
        <f ca="1">+IF(AND(ISNUMBER(OFFSET('Hygiene Data'!$D$7,0,10*ROW('Hygiene Data'!D79))),'Data Summary'!DP85="Yes"),OFFSET('Hygiene Data'!$D$7,0,10*ROW('Hygiene Data'!D79)),NA())</f>
        <v>#N/A</v>
      </c>
      <c r="BB85" s="492" t="e">
        <f ca="1">+IF(AND(ISNUMBER(OFFSET('Hygiene Data'!$D$9,0,10*ROW('Hygiene Data'!D79))),'Data Summary'!DQ85="Yes"),OFFSET('Hygiene Data'!$D$9,0,10*ROW('Hygiene Data'!D79)),NA())</f>
        <v>#N/A</v>
      </c>
      <c r="BC85" s="492" t="e">
        <f ca="1">+IF(AND(ISNUMBER(OFFSET('Hygiene Data'!$E$5,0,10*ROW('Hygiene Data'!E79))),'Data Summary'!DR85="Yes"),OFFSET('Hygiene Data'!$E$5,0,10*ROW('Hygiene Data'!E79)),NA())</f>
        <v>#N/A</v>
      </c>
      <c r="BD85" s="492" t="e">
        <f ca="1">+IF(AND(ISNUMBER(OFFSET('Hygiene Data'!$E$7,0,10*ROW('Hygiene Data'!E79))),'Data Summary'!DS85="Yes"),OFFSET('Hygiene Data'!$E$7,0,10*ROW('Hygiene Data'!E79)),NA())</f>
        <v>#N/A</v>
      </c>
      <c r="BE85" s="492" t="e">
        <f ca="1">+IF(AND(ISNUMBER(OFFSET('Hygiene Data'!$E$9,0,10*ROW('Hygiene Data'!E79))),'Data Summary'!DT85="Yes"),OFFSET('Hygiene Data'!$E$9,0,10*ROW('Hygiene Data'!E79)),NA())</f>
        <v>#N/A</v>
      </c>
      <c r="BF85" s="492" t="e">
        <f ca="1">+IF(AND(ISNUMBER(OFFSET('Hygiene Data'!$F$5,0,10*ROW('Hygiene Data'!F79))),'Data Summary'!DU85="Yes"),OFFSET('Hygiene Data'!$F$5,0,10*ROW('Hygiene Data'!F79)),NA())</f>
        <v>#N/A</v>
      </c>
      <c r="BG85" s="492" t="e">
        <f ca="1">+IF(AND(ISNUMBER(OFFSET('Hygiene Data'!$F$7,0,10*ROW('Hygiene Data'!F79))),'Data Summary'!DV85="Yes"),OFFSET('Hygiene Data'!$F$7,0,10*ROW('Hygiene Data'!F79)),NA())</f>
        <v>#N/A</v>
      </c>
      <c r="BH85" s="492" t="e">
        <f ca="1">+IF(AND(ISNUMBER(OFFSET('Hygiene Data'!$F$9,0,10*ROW('Hygiene Data'!F79))),'Data Summary'!DW85="Yes"),OFFSET('Hygiene Data'!$F$9,0,10*ROW('Hygiene Data'!F79)),NA())</f>
        <v>#N/A</v>
      </c>
      <c r="BI85" s="492" t="e">
        <f ca="1">+IF(AND(ISNUMBER(OFFSET('Hygiene Data'!$G$5,0,10*ROW('Hygiene Data'!G79))),'Data Summary'!DX85="Yes"),OFFSET('Hygiene Data'!$G$5,0,10*ROW('Hygiene Data'!G79)),NA())</f>
        <v>#N/A</v>
      </c>
      <c r="BJ85" s="492" t="e">
        <f ca="1">+IF(AND(ISNUMBER(OFFSET('Hygiene Data'!$G$7,0,10*ROW('Hygiene Data'!G79))),'Data Summary'!DY85="Yes"),OFFSET('Hygiene Data'!$G$7,0,10*ROW('Hygiene Data'!G79)),NA())</f>
        <v>#N/A</v>
      </c>
      <c r="BK85" s="492" t="e">
        <f ca="1">+IF(AND(ISNUMBER(OFFSET('Hygiene Data'!$G$9,0,10*ROW('Hygiene Data'!G79))),'Data Summary'!DZ85="Yes"),OFFSET('Hygiene Data'!$G$9,0,10*ROW('Hygiene Data'!G79)),NA())</f>
        <v>#N/A</v>
      </c>
      <c r="BL85" s="492" t="e">
        <f ca="1">+IF(AND(ISNUMBER(OFFSET('Hygiene Data'!$H$5,0,10*ROW('Hygiene Data'!H79))),'Data Summary'!EA85="Yes"),OFFSET('Hygiene Data'!$H$5,0,10*ROW('Hygiene Data'!H79)),NA())</f>
        <v>#N/A</v>
      </c>
      <c r="BM85" s="492" t="e">
        <f ca="1">+IF(AND(ISNUMBER(OFFSET('Hygiene Data'!$H$7,0,10*ROW('Hygiene Data'!H79))),'Data Summary'!EB85="Yes"),OFFSET('Hygiene Data'!$H$7,0,10*ROW('Hygiene Data'!H79)),NA())</f>
        <v>#N/A</v>
      </c>
      <c r="BN85" s="492" t="e">
        <f ca="1">+IF(AND(ISNUMBER(OFFSET('Hygiene Data'!$H$9,0,10*ROW('Hygiene Data'!H79))),'Data Summary'!EC85="Yes"),OFFSET('Hygiene Data'!$H$9,0,10*ROW('Hygiene Data'!H79)),NA())</f>
        <v>#N/A</v>
      </c>
      <c r="BO85" s="492" t="e">
        <f ca="1">+IF(AND(ISNUMBER(OFFSET('Hygiene Data'!$I$5,0,10*ROW('Hygiene Data'!I79))),'Data Summary'!ED85="Yes"),OFFSET('Hygiene Data'!$I$5,0,10*ROW('Hygiene Data'!I79)),NA())</f>
        <v>#N/A</v>
      </c>
      <c r="BP85" s="492" t="e">
        <f ca="1">+IF(AND(ISNUMBER(OFFSET('Hygiene Data'!$I$7,0,10*ROW('Hygiene Data'!I79))),'Data Summary'!EE85="Yes"),OFFSET('Hygiene Data'!$I$7,0,10*ROW('Hygiene Data'!I79)),NA())</f>
        <v>#N/A</v>
      </c>
      <c r="BQ85" s="492" t="e">
        <f ca="1">+IF(AND(ISNUMBER(OFFSET('Hygiene Data'!$I$9,0,10*ROW('Hygiene Data'!I79))),'Data Summary'!EF85="Yes"),OFFSET('Hygiene Data'!$I$9,0,10*ROW('Hygiene Data'!I79)),NA())</f>
        <v>#N/A</v>
      </c>
    </row>
    <row r="86" spans="1:69" x14ac:dyDescent="0.25">
      <c r="A86" s="488" t="e">
        <f ca="1">+RIGHT('Data Summary'!A86,LEN('Data Summary'!A86)-9)</f>
        <v>#VALUE!</v>
      </c>
      <c r="B86" s="462" t="str">
        <f ca="1">+IF(ISTEXT('Data Summary'!B86),'Data Summary'!B86,"")</f>
        <v/>
      </c>
      <c r="C86" s="489" t="e">
        <f ca="1">+VALUE('Data Summary'!C86)</f>
        <v>#VALUE!</v>
      </c>
      <c r="D86" s="490" t="e">
        <f ca="1">+IF(AND(ISNUMBER(OFFSET('Water Data'!$D$4,0,10*ROW('Water Data'!D80))),'Data Summary'!BS86="Yes"),100-OFFSET('Water Data'!$D$4,0,10*ROW('Water Data'!D80)),NA())</f>
        <v>#N/A</v>
      </c>
      <c r="E86" s="490" t="e">
        <f ca="1">+IF(AND(ISNUMBER(OFFSET('Water Data'!$D$6,0,10*ROW('Water Data'!D80))),'Data Summary'!BT86="Yes"),OFFSET('Water Data'!$D$6,0,10*ROW('Water Data'!D80)),NA())</f>
        <v>#N/A</v>
      </c>
      <c r="F86" s="490" t="e">
        <f ca="1">+IF(AND(ISNUMBER(OFFSET('Water Data'!$D$9,0,10*ROW('Water Data'!D80))),'Data Summary'!BU86="Yes"),OFFSET('Water Data'!$D$9,0,10*ROW('Water Data'!D80)),NA())</f>
        <v>#N/A</v>
      </c>
      <c r="G86" s="490" t="e">
        <f ca="1">+IF(AND(ISNUMBER(OFFSET('Water Data'!$E$4,0,10*ROW('Water Data'!E80))),'Data Summary'!BV86="Yes"),100-OFFSET('Water Data'!$E$4,0,10*ROW('Water Data'!E80)),NA())</f>
        <v>#N/A</v>
      </c>
      <c r="H86" s="490" t="e">
        <f ca="1">+IF(AND(ISNUMBER(OFFSET('Water Data'!$E$6,0,10*ROW('Water Data'!E80))),'Data Summary'!BW86="Yes"),OFFSET('Water Data'!$E$6,0,10*ROW('Water Data'!E80)),NA())</f>
        <v>#N/A</v>
      </c>
      <c r="I86" s="490" t="e">
        <f ca="1">+IF(AND(ISNUMBER(OFFSET('Water Data'!$E$9,0,10*ROW('Water Data'!E80))),'Data Summary'!BX86="Yes"),OFFSET('Water Data'!$E$9,0,10*ROW('Water Data'!E80)),NA())</f>
        <v>#N/A</v>
      </c>
      <c r="J86" s="490" t="e">
        <f ca="1">+IF(AND(ISNUMBER(OFFSET('Water Data'!$F$4,0,10*ROW('Water Data'!F80))),'Data Summary'!BY86="Yes"),100-OFFSET('Water Data'!$F$4,0,10*ROW('Water Data'!F80)),NA())</f>
        <v>#N/A</v>
      </c>
      <c r="K86" s="490" t="e">
        <f ca="1">+IF(AND(ISNUMBER(OFFSET('Water Data'!$F$6,0,10*ROW('Water Data'!F80))),'Data Summary'!BZ86="Yes"),OFFSET('Water Data'!$F$6,0,10*ROW('Water Data'!F80)),NA())</f>
        <v>#N/A</v>
      </c>
      <c r="L86" s="490" t="e">
        <f ca="1">+IF(AND(ISNUMBER(OFFSET('Water Data'!$F$9,0,10*ROW('Water Data'!F80))),'Data Summary'!CA86="Yes"),OFFSET('Water Data'!$F$9,0,10*ROW('Water Data'!F80)),NA())</f>
        <v>#N/A</v>
      </c>
      <c r="M86" s="490" t="e">
        <f ca="1">+IF(AND(ISNUMBER(OFFSET('Water Data'!$G$4,0,10*ROW('Water Data'!G80))),'Data Summary'!CB86="Yes"),100-OFFSET('Water Data'!$G$4,0,10*ROW('Water Data'!G80)),NA())</f>
        <v>#N/A</v>
      </c>
      <c r="N86" s="490" t="e">
        <f ca="1">+IF(AND(ISNUMBER(OFFSET('Water Data'!$G$6,0,10*ROW('Water Data'!G80))),'Data Summary'!CC86="Yes"),OFFSET('Water Data'!$G$6,0,10*ROW('Water Data'!G80)),NA())</f>
        <v>#N/A</v>
      </c>
      <c r="O86" s="490" t="e">
        <f ca="1">+IF(AND(ISNUMBER(OFFSET('Water Data'!$G$9,0,10*ROW('Water Data'!G80))),'Data Summary'!CD86="Yes"),OFFSET('Water Data'!$G$9,0,10*ROW('Water Data'!G80)),NA())</f>
        <v>#N/A</v>
      </c>
      <c r="P86" s="490" t="e">
        <f ca="1">+IF(AND(ISNUMBER(OFFSET('Water Data'!$H$4,0,10*ROW('Water Data'!H80))),'Data Summary'!CE86="Yes"),100-OFFSET('Water Data'!$H$4,0,10*ROW('Water Data'!H80)),NA())</f>
        <v>#N/A</v>
      </c>
      <c r="Q86" s="490" t="e">
        <f ca="1">+IF(AND(ISNUMBER(OFFSET('Water Data'!$H$6,0,10*ROW('Water Data'!H80))),'Data Summary'!CF86="Yes"),OFFSET('Water Data'!$H$6,0,10*ROW('Water Data'!H80)),NA())</f>
        <v>#N/A</v>
      </c>
      <c r="R86" s="490" t="e">
        <f ca="1">+IF(AND(ISNUMBER(OFFSET('Water Data'!$H$9,0,10*ROW('Water Data'!H80))),'Data Summary'!CG86="Yes"),OFFSET('Water Data'!$H$9,0,10*ROW('Water Data'!H80)),NA())</f>
        <v>#N/A</v>
      </c>
      <c r="S86" s="490" t="e">
        <f ca="1">+IF(AND(ISNUMBER(OFFSET('Water Data'!$I$4,0,10*ROW('Water Data'!I80))),'Data Summary'!CH86="Yes"),100-OFFSET('Water Data'!$I$4,0,10*ROW('Water Data'!I80)),NA())</f>
        <v>#N/A</v>
      </c>
      <c r="T86" s="490" t="e">
        <f ca="1">+IF(AND(ISNUMBER(OFFSET('Water Data'!$I$6,0,10*ROW('Water Data'!I80))),'Data Summary'!CI86="Yes"),OFFSET('Water Data'!$I$6,0,10*ROW('Water Data'!I80)),NA())</f>
        <v>#N/A</v>
      </c>
      <c r="U86" s="490" t="e">
        <f ca="1">+IF(AND(ISNUMBER(OFFSET('Water Data'!$I$9,0,10*ROW('Water Data'!I80))),'Data Summary'!CJ86="Yes"),OFFSET('Water Data'!$I$9,0,10*ROW('Water Data'!I80)),NA())</f>
        <v>#N/A</v>
      </c>
      <c r="V86" s="491" t="e">
        <f ca="1">+IF(AND(ISNUMBER(OFFSET('Sanitation Data'!$D$4,0,10*ROW('Sanitation Data'!D80))),'Data Summary'!CK86="Yes"),100-OFFSET('Sanitation Data'!$D$4,0,10*ROW('Sanitation Data'!D80)),NA())</f>
        <v>#N/A</v>
      </c>
      <c r="W86" s="491" t="e">
        <f ca="1">+IF(AND(ISNUMBER(OFFSET('Sanitation Data'!$D$6,0,10*ROW('Sanitation Data'!D80))),'Data Summary'!CL86="Yes"),OFFSET('Sanitation Data'!$D$6,0,10*ROW('Sanitation Data'!D80)),NA())</f>
        <v>#N/A</v>
      </c>
      <c r="X86" s="491" t="e">
        <f ca="1">+IF(AND(ISNUMBER(OFFSET('Sanitation Data'!$D$10,0,10*ROW('Sanitation Data'!D80))),'Data Summary'!CM86="Yes"),OFFSET('Sanitation Data'!$D$10,0,10*ROW('Sanitation Data'!D80)),NA())</f>
        <v>#N/A</v>
      </c>
      <c r="Y86" s="491" t="e">
        <f ca="1">+IF(AND(ISNUMBER(OFFSET('Sanitation Data'!$D$11,0,10*ROW('Sanitation Data'!D80))),'Data Summary'!CN86="Yes"),OFFSET('Sanitation Data'!$D$11,0,10*ROW('Sanitation Data'!D80)),NA())</f>
        <v>#N/A</v>
      </c>
      <c r="Z86" s="491" t="e">
        <f ca="1">+IF(AND(ISNUMBER(OFFSET('Sanitation Data'!$D$12,0,10*ROW('Sanitation Data'!D80))),'Data Summary'!CO86="Yes"),OFFSET('Sanitation Data'!$D$12,0,10*ROW('Sanitation Data'!D80)),NA())</f>
        <v>#N/A</v>
      </c>
      <c r="AA86" s="491" t="e">
        <f ca="1">+IF(AND(ISNUMBER(OFFSET('Sanitation Data'!$E$4,0,10*ROW('Sanitation Data'!E80))),'Data Summary'!CP86="Yes"),100-OFFSET('Sanitation Data'!$E$4,0,10*ROW('Sanitation Data'!E80)),NA())</f>
        <v>#N/A</v>
      </c>
      <c r="AB86" s="491" t="e">
        <f ca="1">+IF(AND(ISNUMBER(OFFSET('Sanitation Data'!$E$6,0,10*ROW('Sanitation Data'!E80))),'Data Summary'!CQ86="Yes"),OFFSET('Sanitation Data'!$E$6,0,10*ROW('Sanitation Data'!E80)),NA())</f>
        <v>#N/A</v>
      </c>
      <c r="AC86" s="491" t="e">
        <f ca="1">+IF(AND(ISNUMBER(OFFSET('Sanitation Data'!$E$10,0,10*ROW('Sanitation Data'!E80))),'Data Summary'!CR86="Yes"),OFFSET('Sanitation Data'!$E$10,0,10*ROW('Sanitation Data'!E80)),NA())</f>
        <v>#N/A</v>
      </c>
      <c r="AD86" s="491" t="e">
        <f ca="1">+IF(AND(ISNUMBER(OFFSET('Sanitation Data'!$E$11,0,10*ROW('Sanitation Data'!E80))),'Data Summary'!CS86="Yes"),OFFSET('Sanitation Data'!$E$11,0,10*ROW('Sanitation Data'!E80)),NA())</f>
        <v>#N/A</v>
      </c>
      <c r="AE86" s="491" t="e">
        <f ca="1">+IF(AND(ISNUMBER(OFFSET('Sanitation Data'!$E$12,0,10*ROW('Sanitation Data'!E80))),'Data Summary'!CT86="Yes"),OFFSET('Sanitation Data'!$E$12,0,10*ROW('Sanitation Data'!E80)),NA())</f>
        <v>#N/A</v>
      </c>
      <c r="AF86" s="491" t="e">
        <f ca="1">+IF(AND(ISNUMBER(OFFSET('Sanitation Data'!$F$4,0,10*ROW('Sanitation Data'!F80))),'Data Summary'!CU86="Yes"),100-OFFSET('Sanitation Data'!$F$4,0,10*ROW('Sanitation Data'!F80)),NA())</f>
        <v>#N/A</v>
      </c>
      <c r="AG86" s="491" t="e">
        <f ca="1">+IF(AND(ISNUMBER(OFFSET('Sanitation Data'!$F$6,0,10*ROW('Sanitation Data'!F80))),'Data Summary'!CV86="Yes"),OFFSET('Sanitation Data'!$F$6,0,10*ROW('Sanitation Data'!F80)),NA())</f>
        <v>#N/A</v>
      </c>
      <c r="AH86" s="491" t="e">
        <f ca="1">+IF(AND(ISNUMBER(OFFSET('Sanitation Data'!$F$10,0,10*ROW('Sanitation Data'!F80))),'Data Summary'!CW86="Yes"),OFFSET('Sanitation Data'!$F$10,0,10*ROW('Sanitation Data'!F80)),NA())</f>
        <v>#N/A</v>
      </c>
      <c r="AI86" s="491" t="e">
        <f ca="1">+IF(AND(ISNUMBER(OFFSET('Sanitation Data'!$F$11,0,10*ROW('Sanitation Data'!F80))),'Data Summary'!CX86="Yes"),OFFSET('Sanitation Data'!$F$11,0,10*ROW('Sanitation Data'!F80)),NA())</f>
        <v>#N/A</v>
      </c>
      <c r="AJ86" s="491" t="e">
        <f ca="1">+IF(AND(ISNUMBER(OFFSET('Sanitation Data'!$F$12,0,10*ROW('Sanitation Data'!F80))),'Data Summary'!CY86="Yes"),OFFSET('Sanitation Data'!$F$12,0,10*ROW('Sanitation Data'!F80)),NA())</f>
        <v>#N/A</v>
      </c>
      <c r="AK86" s="491" t="e">
        <f ca="1">+IF(AND(ISNUMBER(OFFSET('Sanitation Data'!$G$4,0,10*ROW('Sanitation Data'!G80))),'Data Summary'!CZ86="Yes"),100-OFFSET('Sanitation Data'!$G$4,0,10*ROW('Sanitation Data'!G80)),NA())</f>
        <v>#N/A</v>
      </c>
      <c r="AL86" s="491" t="e">
        <f ca="1">+IF(AND(ISNUMBER(OFFSET('Sanitation Data'!$G$6,0,10*ROW('Sanitation Data'!G80))),'Data Summary'!DA86="Yes"),OFFSET('Sanitation Data'!$G$6,0,10*ROW('Sanitation Data'!G80)),NA())</f>
        <v>#N/A</v>
      </c>
      <c r="AM86" s="491" t="e">
        <f ca="1">+IF(AND(ISNUMBER(OFFSET('Sanitation Data'!$G$10,0,10*ROW('Sanitation Data'!G80))),'Data Summary'!DB86="Yes"),OFFSET('Sanitation Data'!$G$10,0,10*ROW('Sanitation Data'!G80)),NA())</f>
        <v>#N/A</v>
      </c>
      <c r="AN86" s="491" t="e">
        <f ca="1">+IF(AND(ISNUMBER(OFFSET('Sanitation Data'!$G$11,0,10*ROW('Sanitation Data'!G80))),'Data Summary'!DC86="Yes"),OFFSET('Sanitation Data'!$G$11,0,10*ROW('Sanitation Data'!G80)),NA())</f>
        <v>#N/A</v>
      </c>
      <c r="AO86" s="491" t="e">
        <f ca="1">+IF(AND(ISNUMBER(OFFSET('Sanitation Data'!$G$12,0,10*ROW('Sanitation Data'!G80))),'Data Summary'!DD86="Yes"),OFFSET('Sanitation Data'!$G$12,0,10*ROW('Sanitation Data'!G80)),NA())</f>
        <v>#N/A</v>
      </c>
      <c r="AP86" s="491" t="e">
        <f ca="1">+IF(AND(ISNUMBER(OFFSET('Sanitation Data'!$H$4,0,10*ROW('Sanitation Data'!H80))),'Data Summary'!DE86="Yes"),100-OFFSET('Sanitation Data'!$H$4,0,10*ROW('Sanitation Data'!H80)),NA())</f>
        <v>#N/A</v>
      </c>
      <c r="AQ86" s="491" t="e">
        <f ca="1">+IF(AND(ISNUMBER(OFFSET('Sanitation Data'!$H$6,0,10*ROW('Sanitation Data'!H80))),'Data Summary'!DF86="Yes"),OFFSET('Sanitation Data'!$H$6,0,10*ROW('Sanitation Data'!H80)),NA())</f>
        <v>#N/A</v>
      </c>
      <c r="AR86" s="491" t="e">
        <f ca="1">+IF(AND(ISNUMBER(OFFSET('Sanitation Data'!$H$10,0,10*ROW('Sanitation Data'!H80))),'Data Summary'!DG86="Yes"),OFFSET('Sanitation Data'!$H$10,0,10*ROW('Sanitation Data'!H80)),NA())</f>
        <v>#N/A</v>
      </c>
      <c r="AS86" s="491" t="e">
        <f ca="1">+IF(AND(ISNUMBER(OFFSET('Sanitation Data'!$H$11,0,10*ROW('Sanitation Data'!H80))),'Data Summary'!DH86="Yes"),OFFSET('Sanitation Data'!$H$11,0,10*ROW('Sanitation Data'!H80)),NA())</f>
        <v>#N/A</v>
      </c>
      <c r="AT86" s="491" t="e">
        <f ca="1">+IF(AND(ISNUMBER(OFFSET('Sanitation Data'!$H$12,0,10*ROW('Sanitation Data'!H80))),'Data Summary'!DI86="Yes"),OFFSET('Sanitation Data'!$H$12,0,10*ROW('Sanitation Data'!H80)),NA())</f>
        <v>#N/A</v>
      </c>
      <c r="AU86" s="491" t="e">
        <f ca="1">+IF(AND(ISNUMBER(OFFSET('Sanitation Data'!$I$4,0,10*ROW('Sanitation Data'!I80))),'Data Summary'!DJ86="Yes"),100-OFFSET('Sanitation Data'!$I$4,0,10*ROW('Sanitation Data'!I80)),NA())</f>
        <v>#N/A</v>
      </c>
      <c r="AV86" s="491" t="e">
        <f ca="1">+IF(AND(ISNUMBER(OFFSET('Sanitation Data'!$I$6,0,10*ROW('Sanitation Data'!I80))),'Data Summary'!DK86="Yes"),OFFSET('Sanitation Data'!$I$6,0,10*ROW('Sanitation Data'!I80)),NA())</f>
        <v>#N/A</v>
      </c>
      <c r="AW86" s="491" t="e">
        <f ca="1">+IF(AND(ISNUMBER(OFFSET('Sanitation Data'!$I$10,0,10*ROW('Sanitation Data'!I80))),'Data Summary'!DL86="Yes"),OFFSET('Sanitation Data'!$I$10,0,10*ROW('Sanitation Data'!I80)),NA())</f>
        <v>#N/A</v>
      </c>
      <c r="AX86" s="491" t="e">
        <f ca="1">+IF(AND(ISNUMBER(OFFSET('Sanitation Data'!$I$11,0,10*ROW('Sanitation Data'!I80))),'Data Summary'!DM86="Yes"),OFFSET('Sanitation Data'!$I$11,0,10*ROW('Sanitation Data'!I80)),NA())</f>
        <v>#N/A</v>
      </c>
      <c r="AY86" s="491" t="e">
        <f ca="1">+IF(AND(ISNUMBER(OFFSET('Sanitation Data'!$I$12,0,10*ROW('Sanitation Data'!I80))),'Data Summary'!DN86="Yes"),OFFSET('Sanitation Data'!$I$12,0,10*ROW('Sanitation Data'!I80)),NA())</f>
        <v>#N/A</v>
      </c>
      <c r="AZ86" s="492" t="e">
        <f ca="1">+IF(AND(ISNUMBER(OFFSET('Hygiene Data'!$D$5,0,10*ROW('Hygiene Data'!D80))),'Data Summary'!DO86="Yes"),OFFSET('Hygiene Data'!$D$5,0,10*ROW('Hygiene Data'!D80)),NA())</f>
        <v>#N/A</v>
      </c>
      <c r="BA86" s="492" t="e">
        <f ca="1">+IF(AND(ISNUMBER(OFFSET('Hygiene Data'!$D$7,0,10*ROW('Hygiene Data'!D80))),'Data Summary'!DP86="Yes"),OFFSET('Hygiene Data'!$D$7,0,10*ROW('Hygiene Data'!D80)),NA())</f>
        <v>#N/A</v>
      </c>
      <c r="BB86" s="492" t="e">
        <f ca="1">+IF(AND(ISNUMBER(OFFSET('Hygiene Data'!$D$9,0,10*ROW('Hygiene Data'!D80))),'Data Summary'!DQ86="Yes"),OFFSET('Hygiene Data'!$D$9,0,10*ROW('Hygiene Data'!D80)),NA())</f>
        <v>#N/A</v>
      </c>
      <c r="BC86" s="492" t="e">
        <f ca="1">+IF(AND(ISNUMBER(OFFSET('Hygiene Data'!$E$5,0,10*ROW('Hygiene Data'!E80))),'Data Summary'!DR86="Yes"),OFFSET('Hygiene Data'!$E$5,0,10*ROW('Hygiene Data'!E80)),NA())</f>
        <v>#N/A</v>
      </c>
      <c r="BD86" s="492" t="e">
        <f ca="1">+IF(AND(ISNUMBER(OFFSET('Hygiene Data'!$E$7,0,10*ROW('Hygiene Data'!E80))),'Data Summary'!DS86="Yes"),OFFSET('Hygiene Data'!$E$7,0,10*ROW('Hygiene Data'!E80)),NA())</f>
        <v>#N/A</v>
      </c>
      <c r="BE86" s="492" t="e">
        <f ca="1">+IF(AND(ISNUMBER(OFFSET('Hygiene Data'!$E$9,0,10*ROW('Hygiene Data'!E80))),'Data Summary'!DT86="Yes"),OFFSET('Hygiene Data'!$E$9,0,10*ROW('Hygiene Data'!E80)),NA())</f>
        <v>#N/A</v>
      </c>
      <c r="BF86" s="492" t="e">
        <f ca="1">+IF(AND(ISNUMBER(OFFSET('Hygiene Data'!$F$5,0,10*ROW('Hygiene Data'!F80))),'Data Summary'!DU86="Yes"),OFFSET('Hygiene Data'!$F$5,0,10*ROW('Hygiene Data'!F80)),NA())</f>
        <v>#N/A</v>
      </c>
      <c r="BG86" s="492" t="e">
        <f ca="1">+IF(AND(ISNUMBER(OFFSET('Hygiene Data'!$F$7,0,10*ROW('Hygiene Data'!F80))),'Data Summary'!DV86="Yes"),OFFSET('Hygiene Data'!$F$7,0,10*ROW('Hygiene Data'!F80)),NA())</f>
        <v>#N/A</v>
      </c>
      <c r="BH86" s="492" t="e">
        <f ca="1">+IF(AND(ISNUMBER(OFFSET('Hygiene Data'!$F$9,0,10*ROW('Hygiene Data'!F80))),'Data Summary'!DW86="Yes"),OFFSET('Hygiene Data'!$F$9,0,10*ROW('Hygiene Data'!F80)),NA())</f>
        <v>#N/A</v>
      </c>
      <c r="BI86" s="492" t="e">
        <f ca="1">+IF(AND(ISNUMBER(OFFSET('Hygiene Data'!$G$5,0,10*ROW('Hygiene Data'!G80))),'Data Summary'!DX86="Yes"),OFFSET('Hygiene Data'!$G$5,0,10*ROW('Hygiene Data'!G80)),NA())</f>
        <v>#N/A</v>
      </c>
      <c r="BJ86" s="492" t="e">
        <f ca="1">+IF(AND(ISNUMBER(OFFSET('Hygiene Data'!$G$7,0,10*ROW('Hygiene Data'!G80))),'Data Summary'!DY86="Yes"),OFFSET('Hygiene Data'!$G$7,0,10*ROW('Hygiene Data'!G80)),NA())</f>
        <v>#N/A</v>
      </c>
      <c r="BK86" s="492" t="e">
        <f ca="1">+IF(AND(ISNUMBER(OFFSET('Hygiene Data'!$G$9,0,10*ROW('Hygiene Data'!G80))),'Data Summary'!DZ86="Yes"),OFFSET('Hygiene Data'!$G$9,0,10*ROW('Hygiene Data'!G80)),NA())</f>
        <v>#N/A</v>
      </c>
      <c r="BL86" s="492" t="e">
        <f ca="1">+IF(AND(ISNUMBER(OFFSET('Hygiene Data'!$H$5,0,10*ROW('Hygiene Data'!H80))),'Data Summary'!EA86="Yes"),OFFSET('Hygiene Data'!$H$5,0,10*ROW('Hygiene Data'!H80)),NA())</f>
        <v>#N/A</v>
      </c>
      <c r="BM86" s="492" t="e">
        <f ca="1">+IF(AND(ISNUMBER(OFFSET('Hygiene Data'!$H$7,0,10*ROW('Hygiene Data'!H80))),'Data Summary'!EB86="Yes"),OFFSET('Hygiene Data'!$H$7,0,10*ROW('Hygiene Data'!H80)),NA())</f>
        <v>#N/A</v>
      </c>
      <c r="BN86" s="492" t="e">
        <f ca="1">+IF(AND(ISNUMBER(OFFSET('Hygiene Data'!$H$9,0,10*ROW('Hygiene Data'!H80))),'Data Summary'!EC86="Yes"),OFFSET('Hygiene Data'!$H$9,0,10*ROW('Hygiene Data'!H80)),NA())</f>
        <v>#N/A</v>
      </c>
      <c r="BO86" s="492" t="e">
        <f ca="1">+IF(AND(ISNUMBER(OFFSET('Hygiene Data'!$I$5,0,10*ROW('Hygiene Data'!I80))),'Data Summary'!ED86="Yes"),OFFSET('Hygiene Data'!$I$5,0,10*ROW('Hygiene Data'!I80)),NA())</f>
        <v>#N/A</v>
      </c>
      <c r="BP86" s="492" t="e">
        <f ca="1">+IF(AND(ISNUMBER(OFFSET('Hygiene Data'!$I$7,0,10*ROW('Hygiene Data'!I80))),'Data Summary'!EE86="Yes"),OFFSET('Hygiene Data'!$I$7,0,10*ROW('Hygiene Data'!I80)),NA())</f>
        <v>#N/A</v>
      </c>
      <c r="BQ86" s="492" t="e">
        <f ca="1">+IF(AND(ISNUMBER(OFFSET('Hygiene Data'!$I$9,0,10*ROW('Hygiene Data'!I80))),'Data Summary'!EF86="Yes"),OFFSET('Hygiene Data'!$I$9,0,10*ROW('Hygiene Data'!I80)),NA())</f>
        <v>#N/A</v>
      </c>
    </row>
    <row r="87" spans="1:69" x14ac:dyDescent="0.25">
      <c r="A87" s="488" t="e">
        <f ca="1">+RIGHT('Data Summary'!A87,LEN('Data Summary'!A87)-9)</f>
        <v>#VALUE!</v>
      </c>
      <c r="B87" s="462" t="str">
        <f ca="1">+IF(ISTEXT('Data Summary'!B87),'Data Summary'!B87,"")</f>
        <v/>
      </c>
      <c r="C87" s="489" t="e">
        <f ca="1">+VALUE('Data Summary'!C87)</f>
        <v>#VALUE!</v>
      </c>
      <c r="D87" s="490" t="e">
        <f ca="1">+IF(AND(ISNUMBER(OFFSET('Water Data'!$D$4,0,10*ROW('Water Data'!D81))),'Data Summary'!BS87="Yes"),100-OFFSET('Water Data'!$D$4,0,10*ROW('Water Data'!D81)),NA())</f>
        <v>#N/A</v>
      </c>
      <c r="E87" s="490" t="e">
        <f ca="1">+IF(AND(ISNUMBER(OFFSET('Water Data'!$D$6,0,10*ROW('Water Data'!D81))),'Data Summary'!BT87="Yes"),OFFSET('Water Data'!$D$6,0,10*ROW('Water Data'!D81)),NA())</f>
        <v>#N/A</v>
      </c>
      <c r="F87" s="490" t="e">
        <f ca="1">+IF(AND(ISNUMBER(OFFSET('Water Data'!$D$9,0,10*ROW('Water Data'!D81))),'Data Summary'!BU87="Yes"),OFFSET('Water Data'!$D$9,0,10*ROW('Water Data'!D81)),NA())</f>
        <v>#N/A</v>
      </c>
      <c r="G87" s="490" t="e">
        <f ca="1">+IF(AND(ISNUMBER(OFFSET('Water Data'!$E$4,0,10*ROW('Water Data'!E81))),'Data Summary'!BV87="Yes"),100-OFFSET('Water Data'!$E$4,0,10*ROW('Water Data'!E81)),NA())</f>
        <v>#N/A</v>
      </c>
      <c r="H87" s="490" t="e">
        <f ca="1">+IF(AND(ISNUMBER(OFFSET('Water Data'!$E$6,0,10*ROW('Water Data'!E81))),'Data Summary'!BW87="Yes"),OFFSET('Water Data'!$E$6,0,10*ROW('Water Data'!E81)),NA())</f>
        <v>#N/A</v>
      </c>
      <c r="I87" s="490" t="e">
        <f ca="1">+IF(AND(ISNUMBER(OFFSET('Water Data'!$E$9,0,10*ROW('Water Data'!E81))),'Data Summary'!BX87="Yes"),OFFSET('Water Data'!$E$9,0,10*ROW('Water Data'!E81)),NA())</f>
        <v>#N/A</v>
      </c>
      <c r="J87" s="490" t="e">
        <f ca="1">+IF(AND(ISNUMBER(OFFSET('Water Data'!$F$4,0,10*ROW('Water Data'!F81))),'Data Summary'!BY87="Yes"),100-OFFSET('Water Data'!$F$4,0,10*ROW('Water Data'!F81)),NA())</f>
        <v>#N/A</v>
      </c>
      <c r="K87" s="490" t="e">
        <f ca="1">+IF(AND(ISNUMBER(OFFSET('Water Data'!$F$6,0,10*ROW('Water Data'!F81))),'Data Summary'!BZ87="Yes"),OFFSET('Water Data'!$F$6,0,10*ROW('Water Data'!F81)),NA())</f>
        <v>#N/A</v>
      </c>
      <c r="L87" s="490" t="e">
        <f ca="1">+IF(AND(ISNUMBER(OFFSET('Water Data'!$F$9,0,10*ROW('Water Data'!F81))),'Data Summary'!CA87="Yes"),OFFSET('Water Data'!$F$9,0,10*ROW('Water Data'!F81)),NA())</f>
        <v>#N/A</v>
      </c>
      <c r="M87" s="490" t="e">
        <f ca="1">+IF(AND(ISNUMBER(OFFSET('Water Data'!$G$4,0,10*ROW('Water Data'!G81))),'Data Summary'!CB87="Yes"),100-OFFSET('Water Data'!$G$4,0,10*ROW('Water Data'!G81)),NA())</f>
        <v>#N/A</v>
      </c>
      <c r="N87" s="490" t="e">
        <f ca="1">+IF(AND(ISNUMBER(OFFSET('Water Data'!$G$6,0,10*ROW('Water Data'!G81))),'Data Summary'!CC87="Yes"),OFFSET('Water Data'!$G$6,0,10*ROW('Water Data'!G81)),NA())</f>
        <v>#N/A</v>
      </c>
      <c r="O87" s="490" t="e">
        <f ca="1">+IF(AND(ISNUMBER(OFFSET('Water Data'!$G$9,0,10*ROW('Water Data'!G81))),'Data Summary'!CD87="Yes"),OFFSET('Water Data'!$G$9,0,10*ROW('Water Data'!G81)),NA())</f>
        <v>#N/A</v>
      </c>
      <c r="P87" s="490" t="e">
        <f ca="1">+IF(AND(ISNUMBER(OFFSET('Water Data'!$H$4,0,10*ROW('Water Data'!H81))),'Data Summary'!CE87="Yes"),100-OFFSET('Water Data'!$H$4,0,10*ROW('Water Data'!H81)),NA())</f>
        <v>#N/A</v>
      </c>
      <c r="Q87" s="490" t="e">
        <f ca="1">+IF(AND(ISNUMBER(OFFSET('Water Data'!$H$6,0,10*ROW('Water Data'!H81))),'Data Summary'!CF87="Yes"),OFFSET('Water Data'!$H$6,0,10*ROW('Water Data'!H81)),NA())</f>
        <v>#N/A</v>
      </c>
      <c r="R87" s="490" t="e">
        <f ca="1">+IF(AND(ISNUMBER(OFFSET('Water Data'!$H$9,0,10*ROW('Water Data'!H81))),'Data Summary'!CG87="Yes"),OFFSET('Water Data'!$H$9,0,10*ROW('Water Data'!H81)),NA())</f>
        <v>#N/A</v>
      </c>
      <c r="S87" s="490" t="e">
        <f ca="1">+IF(AND(ISNUMBER(OFFSET('Water Data'!$I$4,0,10*ROW('Water Data'!I81))),'Data Summary'!CH87="Yes"),100-OFFSET('Water Data'!$I$4,0,10*ROW('Water Data'!I81)),NA())</f>
        <v>#N/A</v>
      </c>
      <c r="T87" s="490" t="e">
        <f ca="1">+IF(AND(ISNUMBER(OFFSET('Water Data'!$I$6,0,10*ROW('Water Data'!I81))),'Data Summary'!CI87="Yes"),OFFSET('Water Data'!$I$6,0,10*ROW('Water Data'!I81)),NA())</f>
        <v>#N/A</v>
      </c>
      <c r="U87" s="490" t="e">
        <f ca="1">+IF(AND(ISNUMBER(OFFSET('Water Data'!$I$9,0,10*ROW('Water Data'!I81))),'Data Summary'!CJ87="Yes"),OFFSET('Water Data'!$I$9,0,10*ROW('Water Data'!I81)),NA())</f>
        <v>#N/A</v>
      </c>
      <c r="V87" s="491" t="e">
        <f ca="1">+IF(AND(ISNUMBER(OFFSET('Sanitation Data'!$D$4,0,10*ROW('Sanitation Data'!D81))),'Data Summary'!CK87="Yes"),100-OFFSET('Sanitation Data'!$D$4,0,10*ROW('Sanitation Data'!D81)),NA())</f>
        <v>#N/A</v>
      </c>
      <c r="W87" s="491" t="e">
        <f ca="1">+IF(AND(ISNUMBER(OFFSET('Sanitation Data'!$D$6,0,10*ROW('Sanitation Data'!D81))),'Data Summary'!CL87="Yes"),OFFSET('Sanitation Data'!$D$6,0,10*ROW('Sanitation Data'!D81)),NA())</f>
        <v>#N/A</v>
      </c>
      <c r="X87" s="491" t="e">
        <f ca="1">+IF(AND(ISNUMBER(OFFSET('Sanitation Data'!$D$10,0,10*ROW('Sanitation Data'!D81))),'Data Summary'!CM87="Yes"),OFFSET('Sanitation Data'!$D$10,0,10*ROW('Sanitation Data'!D81)),NA())</f>
        <v>#N/A</v>
      </c>
      <c r="Y87" s="491" t="e">
        <f ca="1">+IF(AND(ISNUMBER(OFFSET('Sanitation Data'!$D$11,0,10*ROW('Sanitation Data'!D81))),'Data Summary'!CN87="Yes"),OFFSET('Sanitation Data'!$D$11,0,10*ROW('Sanitation Data'!D81)),NA())</f>
        <v>#N/A</v>
      </c>
      <c r="Z87" s="491" t="e">
        <f ca="1">+IF(AND(ISNUMBER(OFFSET('Sanitation Data'!$D$12,0,10*ROW('Sanitation Data'!D81))),'Data Summary'!CO87="Yes"),OFFSET('Sanitation Data'!$D$12,0,10*ROW('Sanitation Data'!D81)),NA())</f>
        <v>#N/A</v>
      </c>
      <c r="AA87" s="491" t="e">
        <f ca="1">+IF(AND(ISNUMBER(OFFSET('Sanitation Data'!$E$4,0,10*ROW('Sanitation Data'!E81))),'Data Summary'!CP87="Yes"),100-OFFSET('Sanitation Data'!$E$4,0,10*ROW('Sanitation Data'!E81)),NA())</f>
        <v>#N/A</v>
      </c>
      <c r="AB87" s="491" t="e">
        <f ca="1">+IF(AND(ISNUMBER(OFFSET('Sanitation Data'!$E$6,0,10*ROW('Sanitation Data'!E81))),'Data Summary'!CQ87="Yes"),OFFSET('Sanitation Data'!$E$6,0,10*ROW('Sanitation Data'!E81)),NA())</f>
        <v>#N/A</v>
      </c>
      <c r="AC87" s="491" t="e">
        <f ca="1">+IF(AND(ISNUMBER(OFFSET('Sanitation Data'!$E$10,0,10*ROW('Sanitation Data'!E81))),'Data Summary'!CR87="Yes"),OFFSET('Sanitation Data'!$E$10,0,10*ROW('Sanitation Data'!E81)),NA())</f>
        <v>#N/A</v>
      </c>
      <c r="AD87" s="491" t="e">
        <f ca="1">+IF(AND(ISNUMBER(OFFSET('Sanitation Data'!$E$11,0,10*ROW('Sanitation Data'!E81))),'Data Summary'!CS87="Yes"),OFFSET('Sanitation Data'!$E$11,0,10*ROW('Sanitation Data'!E81)),NA())</f>
        <v>#N/A</v>
      </c>
      <c r="AE87" s="491" t="e">
        <f ca="1">+IF(AND(ISNUMBER(OFFSET('Sanitation Data'!$E$12,0,10*ROW('Sanitation Data'!E81))),'Data Summary'!CT87="Yes"),OFFSET('Sanitation Data'!$E$12,0,10*ROW('Sanitation Data'!E81)),NA())</f>
        <v>#N/A</v>
      </c>
      <c r="AF87" s="491" t="e">
        <f ca="1">+IF(AND(ISNUMBER(OFFSET('Sanitation Data'!$F$4,0,10*ROW('Sanitation Data'!F81))),'Data Summary'!CU87="Yes"),100-OFFSET('Sanitation Data'!$F$4,0,10*ROW('Sanitation Data'!F81)),NA())</f>
        <v>#N/A</v>
      </c>
      <c r="AG87" s="491" t="e">
        <f ca="1">+IF(AND(ISNUMBER(OFFSET('Sanitation Data'!$F$6,0,10*ROW('Sanitation Data'!F81))),'Data Summary'!CV87="Yes"),OFFSET('Sanitation Data'!$F$6,0,10*ROW('Sanitation Data'!F81)),NA())</f>
        <v>#N/A</v>
      </c>
      <c r="AH87" s="491" t="e">
        <f ca="1">+IF(AND(ISNUMBER(OFFSET('Sanitation Data'!$F$10,0,10*ROW('Sanitation Data'!F81))),'Data Summary'!CW87="Yes"),OFFSET('Sanitation Data'!$F$10,0,10*ROW('Sanitation Data'!F81)),NA())</f>
        <v>#N/A</v>
      </c>
      <c r="AI87" s="491" t="e">
        <f ca="1">+IF(AND(ISNUMBER(OFFSET('Sanitation Data'!$F$11,0,10*ROW('Sanitation Data'!F81))),'Data Summary'!CX87="Yes"),OFFSET('Sanitation Data'!$F$11,0,10*ROW('Sanitation Data'!F81)),NA())</f>
        <v>#N/A</v>
      </c>
      <c r="AJ87" s="491" t="e">
        <f ca="1">+IF(AND(ISNUMBER(OFFSET('Sanitation Data'!$F$12,0,10*ROW('Sanitation Data'!F81))),'Data Summary'!CY87="Yes"),OFFSET('Sanitation Data'!$F$12,0,10*ROW('Sanitation Data'!F81)),NA())</f>
        <v>#N/A</v>
      </c>
      <c r="AK87" s="491" t="e">
        <f ca="1">+IF(AND(ISNUMBER(OFFSET('Sanitation Data'!$G$4,0,10*ROW('Sanitation Data'!G81))),'Data Summary'!CZ87="Yes"),100-OFFSET('Sanitation Data'!$G$4,0,10*ROW('Sanitation Data'!G81)),NA())</f>
        <v>#N/A</v>
      </c>
      <c r="AL87" s="491" t="e">
        <f ca="1">+IF(AND(ISNUMBER(OFFSET('Sanitation Data'!$G$6,0,10*ROW('Sanitation Data'!G81))),'Data Summary'!DA87="Yes"),OFFSET('Sanitation Data'!$G$6,0,10*ROW('Sanitation Data'!G81)),NA())</f>
        <v>#N/A</v>
      </c>
      <c r="AM87" s="491" t="e">
        <f ca="1">+IF(AND(ISNUMBER(OFFSET('Sanitation Data'!$G$10,0,10*ROW('Sanitation Data'!G81))),'Data Summary'!DB87="Yes"),OFFSET('Sanitation Data'!$G$10,0,10*ROW('Sanitation Data'!G81)),NA())</f>
        <v>#N/A</v>
      </c>
      <c r="AN87" s="491" t="e">
        <f ca="1">+IF(AND(ISNUMBER(OFFSET('Sanitation Data'!$G$11,0,10*ROW('Sanitation Data'!G81))),'Data Summary'!DC87="Yes"),OFFSET('Sanitation Data'!$G$11,0,10*ROW('Sanitation Data'!G81)),NA())</f>
        <v>#N/A</v>
      </c>
      <c r="AO87" s="491" t="e">
        <f ca="1">+IF(AND(ISNUMBER(OFFSET('Sanitation Data'!$G$12,0,10*ROW('Sanitation Data'!G81))),'Data Summary'!DD87="Yes"),OFFSET('Sanitation Data'!$G$12,0,10*ROW('Sanitation Data'!G81)),NA())</f>
        <v>#N/A</v>
      </c>
      <c r="AP87" s="491" t="e">
        <f ca="1">+IF(AND(ISNUMBER(OFFSET('Sanitation Data'!$H$4,0,10*ROW('Sanitation Data'!H81))),'Data Summary'!DE87="Yes"),100-OFFSET('Sanitation Data'!$H$4,0,10*ROW('Sanitation Data'!H81)),NA())</f>
        <v>#N/A</v>
      </c>
      <c r="AQ87" s="491" t="e">
        <f ca="1">+IF(AND(ISNUMBER(OFFSET('Sanitation Data'!$H$6,0,10*ROW('Sanitation Data'!H81))),'Data Summary'!DF87="Yes"),OFFSET('Sanitation Data'!$H$6,0,10*ROW('Sanitation Data'!H81)),NA())</f>
        <v>#N/A</v>
      </c>
      <c r="AR87" s="491" t="e">
        <f ca="1">+IF(AND(ISNUMBER(OFFSET('Sanitation Data'!$H$10,0,10*ROW('Sanitation Data'!H81))),'Data Summary'!DG87="Yes"),OFFSET('Sanitation Data'!$H$10,0,10*ROW('Sanitation Data'!H81)),NA())</f>
        <v>#N/A</v>
      </c>
      <c r="AS87" s="491" t="e">
        <f ca="1">+IF(AND(ISNUMBER(OFFSET('Sanitation Data'!$H$11,0,10*ROW('Sanitation Data'!H81))),'Data Summary'!DH87="Yes"),OFFSET('Sanitation Data'!$H$11,0,10*ROW('Sanitation Data'!H81)),NA())</f>
        <v>#N/A</v>
      </c>
      <c r="AT87" s="491" t="e">
        <f ca="1">+IF(AND(ISNUMBER(OFFSET('Sanitation Data'!$H$12,0,10*ROW('Sanitation Data'!H81))),'Data Summary'!DI87="Yes"),OFFSET('Sanitation Data'!$H$12,0,10*ROW('Sanitation Data'!H81)),NA())</f>
        <v>#N/A</v>
      </c>
      <c r="AU87" s="491" t="e">
        <f ca="1">+IF(AND(ISNUMBER(OFFSET('Sanitation Data'!$I$4,0,10*ROW('Sanitation Data'!I81))),'Data Summary'!DJ87="Yes"),100-OFFSET('Sanitation Data'!$I$4,0,10*ROW('Sanitation Data'!I81)),NA())</f>
        <v>#N/A</v>
      </c>
      <c r="AV87" s="491" t="e">
        <f ca="1">+IF(AND(ISNUMBER(OFFSET('Sanitation Data'!$I$6,0,10*ROW('Sanitation Data'!I81))),'Data Summary'!DK87="Yes"),OFFSET('Sanitation Data'!$I$6,0,10*ROW('Sanitation Data'!I81)),NA())</f>
        <v>#N/A</v>
      </c>
      <c r="AW87" s="491" t="e">
        <f ca="1">+IF(AND(ISNUMBER(OFFSET('Sanitation Data'!$I$10,0,10*ROW('Sanitation Data'!I81))),'Data Summary'!DL87="Yes"),OFFSET('Sanitation Data'!$I$10,0,10*ROW('Sanitation Data'!I81)),NA())</f>
        <v>#N/A</v>
      </c>
      <c r="AX87" s="491" t="e">
        <f ca="1">+IF(AND(ISNUMBER(OFFSET('Sanitation Data'!$I$11,0,10*ROW('Sanitation Data'!I81))),'Data Summary'!DM87="Yes"),OFFSET('Sanitation Data'!$I$11,0,10*ROW('Sanitation Data'!I81)),NA())</f>
        <v>#N/A</v>
      </c>
      <c r="AY87" s="491" t="e">
        <f ca="1">+IF(AND(ISNUMBER(OFFSET('Sanitation Data'!$I$12,0,10*ROW('Sanitation Data'!I81))),'Data Summary'!DN87="Yes"),OFFSET('Sanitation Data'!$I$12,0,10*ROW('Sanitation Data'!I81)),NA())</f>
        <v>#N/A</v>
      </c>
      <c r="AZ87" s="492" t="e">
        <f ca="1">+IF(AND(ISNUMBER(OFFSET('Hygiene Data'!$D$5,0,10*ROW('Hygiene Data'!D81))),'Data Summary'!DO87="Yes"),OFFSET('Hygiene Data'!$D$5,0,10*ROW('Hygiene Data'!D81)),NA())</f>
        <v>#N/A</v>
      </c>
      <c r="BA87" s="492" t="e">
        <f ca="1">+IF(AND(ISNUMBER(OFFSET('Hygiene Data'!$D$7,0,10*ROW('Hygiene Data'!D81))),'Data Summary'!DP87="Yes"),OFFSET('Hygiene Data'!$D$7,0,10*ROW('Hygiene Data'!D81)),NA())</f>
        <v>#N/A</v>
      </c>
      <c r="BB87" s="492" t="e">
        <f ca="1">+IF(AND(ISNUMBER(OFFSET('Hygiene Data'!$D$9,0,10*ROW('Hygiene Data'!D81))),'Data Summary'!DQ87="Yes"),OFFSET('Hygiene Data'!$D$9,0,10*ROW('Hygiene Data'!D81)),NA())</f>
        <v>#N/A</v>
      </c>
      <c r="BC87" s="492" t="e">
        <f ca="1">+IF(AND(ISNUMBER(OFFSET('Hygiene Data'!$E$5,0,10*ROW('Hygiene Data'!E81))),'Data Summary'!DR87="Yes"),OFFSET('Hygiene Data'!$E$5,0,10*ROW('Hygiene Data'!E81)),NA())</f>
        <v>#N/A</v>
      </c>
      <c r="BD87" s="492" t="e">
        <f ca="1">+IF(AND(ISNUMBER(OFFSET('Hygiene Data'!$E$7,0,10*ROW('Hygiene Data'!E81))),'Data Summary'!DS87="Yes"),OFFSET('Hygiene Data'!$E$7,0,10*ROW('Hygiene Data'!E81)),NA())</f>
        <v>#N/A</v>
      </c>
      <c r="BE87" s="492" t="e">
        <f ca="1">+IF(AND(ISNUMBER(OFFSET('Hygiene Data'!$E$9,0,10*ROW('Hygiene Data'!E81))),'Data Summary'!DT87="Yes"),OFFSET('Hygiene Data'!$E$9,0,10*ROW('Hygiene Data'!E81)),NA())</f>
        <v>#N/A</v>
      </c>
      <c r="BF87" s="492" t="e">
        <f ca="1">+IF(AND(ISNUMBER(OFFSET('Hygiene Data'!$F$5,0,10*ROW('Hygiene Data'!F81))),'Data Summary'!DU87="Yes"),OFFSET('Hygiene Data'!$F$5,0,10*ROW('Hygiene Data'!F81)),NA())</f>
        <v>#N/A</v>
      </c>
      <c r="BG87" s="492" t="e">
        <f ca="1">+IF(AND(ISNUMBER(OFFSET('Hygiene Data'!$F$7,0,10*ROW('Hygiene Data'!F81))),'Data Summary'!DV87="Yes"),OFFSET('Hygiene Data'!$F$7,0,10*ROW('Hygiene Data'!F81)),NA())</f>
        <v>#N/A</v>
      </c>
      <c r="BH87" s="492" t="e">
        <f ca="1">+IF(AND(ISNUMBER(OFFSET('Hygiene Data'!$F$9,0,10*ROW('Hygiene Data'!F81))),'Data Summary'!DW87="Yes"),OFFSET('Hygiene Data'!$F$9,0,10*ROW('Hygiene Data'!F81)),NA())</f>
        <v>#N/A</v>
      </c>
      <c r="BI87" s="492" t="e">
        <f ca="1">+IF(AND(ISNUMBER(OFFSET('Hygiene Data'!$G$5,0,10*ROW('Hygiene Data'!G81))),'Data Summary'!DX87="Yes"),OFFSET('Hygiene Data'!$G$5,0,10*ROW('Hygiene Data'!G81)),NA())</f>
        <v>#N/A</v>
      </c>
      <c r="BJ87" s="492" t="e">
        <f ca="1">+IF(AND(ISNUMBER(OFFSET('Hygiene Data'!$G$7,0,10*ROW('Hygiene Data'!G81))),'Data Summary'!DY87="Yes"),OFFSET('Hygiene Data'!$G$7,0,10*ROW('Hygiene Data'!G81)),NA())</f>
        <v>#N/A</v>
      </c>
      <c r="BK87" s="492" t="e">
        <f ca="1">+IF(AND(ISNUMBER(OFFSET('Hygiene Data'!$G$9,0,10*ROW('Hygiene Data'!G81))),'Data Summary'!DZ87="Yes"),OFFSET('Hygiene Data'!$G$9,0,10*ROW('Hygiene Data'!G81)),NA())</f>
        <v>#N/A</v>
      </c>
      <c r="BL87" s="492" t="e">
        <f ca="1">+IF(AND(ISNUMBER(OFFSET('Hygiene Data'!$H$5,0,10*ROW('Hygiene Data'!H81))),'Data Summary'!EA87="Yes"),OFFSET('Hygiene Data'!$H$5,0,10*ROW('Hygiene Data'!H81)),NA())</f>
        <v>#N/A</v>
      </c>
      <c r="BM87" s="492" t="e">
        <f ca="1">+IF(AND(ISNUMBER(OFFSET('Hygiene Data'!$H$7,0,10*ROW('Hygiene Data'!H81))),'Data Summary'!EB87="Yes"),OFFSET('Hygiene Data'!$H$7,0,10*ROW('Hygiene Data'!H81)),NA())</f>
        <v>#N/A</v>
      </c>
      <c r="BN87" s="492" t="e">
        <f ca="1">+IF(AND(ISNUMBER(OFFSET('Hygiene Data'!$H$9,0,10*ROW('Hygiene Data'!H81))),'Data Summary'!EC87="Yes"),OFFSET('Hygiene Data'!$H$9,0,10*ROW('Hygiene Data'!H81)),NA())</f>
        <v>#N/A</v>
      </c>
      <c r="BO87" s="492" t="e">
        <f ca="1">+IF(AND(ISNUMBER(OFFSET('Hygiene Data'!$I$5,0,10*ROW('Hygiene Data'!I81))),'Data Summary'!ED87="Yes"),OFFSET('Hygiene Data'!$I$5,0,10*ROW('Hygiene Data'!I81)),NA())</f>
        <v>#N/A</v>
      </c>
      <c r="BP87" s="492" t="e">
        <f ca="1">+IF(AND(ISNUMBER(OFFSET('Hygiene Data'!$I$7,0,10*ROW('Hygiene Data'!I81))),'Data Summary'!EE87="Yes"),OFFSET('Hygiene Data'!$I$7,0,10*ROW('Hygiene Data'!I81)),NA())</f>
        <v>#N/A</v>
      </c>
      <c r="BQ87" s="492" t="e">
        <f ca="1">+IF(AND(ISNUMBER(OFFSET('Hygiene Data'!$I$9,0,10*ROW('Hygiene Data'!I81))),'Data Summary'!EF87="Yes"),OFFSET('Hygiene Data'!$I$9,0,10*ROW('Hygiene Data'!I81)),NA())</f>
        <v>#N/A</v>
      </c>
    </row>
    <row r="88" spans="1:69" x14ac:dyDescent="0.25">
      <c r="A88" s="488" t="e">
        <f ca="1">+RIGHT('Data Summary'!A88,LEN('Data Summary'!A88)-9)</f>
        <v>#VALUE!</v>
      </c>
      <c r="B88" s="462" t="str">
        <f ca="1">+IF(ISTEXT('Data Summary'!B88),'Data Summary'!B88,"")</f>
        <v/>
      </c>
      <c r="C88" s="489" t="e">
        <f ca="1">+VALUE('Data Summary'!C88)</f>
        <v>#VALUE!</v>
      </c>
      <c r="D88" s="490" t="e">
        <f ca="1">+IF(AND(ISNUMBER(OFFSET('Water Data'!$D$4,0,10*ROW('Water Data'!D82))),'Data Summary'!BS88="Yes"),100-OFFSET('Water Data'!$D$4,0,10*ROW('Water Data'!D82)),NA())</f>
        <v>#N/A</v>
      </c>
      <c r="E88" s="490" t="e">
        <f ca="1">+IF(AND(ISNUMBER(OFFSET('Water Data'!$D$6,0,10*ROW('Water Data'!D82))),'Data Summary'!BT88="Yes"),OFFSET('Water Data'!$D$6,0,10*ROW('Water Data'!D82)),NA())</f>
        <v>#N/A</v>
      </c>
      <c r="F88" s="490" t="e">
        <f ca="1">+IF(AND(ISNUMBER(OFFSET('Water Data'!$D$9,0,10*ROW('Water Data'!D82))),'Data Summary'!BU88="Yes"),OFFSET('Water Data'!$D$9,0,10*ROW('Water Data'!D82)),NA())</f>
        <v>#N/A</v>
      </c>
      <c r="G88" s="490" t="e">
        <f ca="1">+IF(AND(ISNUMBER(OFFSET('Water Data'!$E$4,0,10*ROW('Water Data'!E82))),'Data Summary'!BV88="Yes"),100-OFFSET('Water Data'!$E$4,0,10*ROW('Water Data'!E82)),NA())</f>
        <v>#N/A</v>
      </c>
      <c r="H88" s="490" t="e">
        <f ca="1">+IF(AND(ISNUMBER(OFFSET('Water Data'!$E$6,0,10*ROW('Water Data'!E82))),'Data Summary'!BW88="Yes"),OFFSET('Water Data'!$E$6,0,10*ROW('Water Data'!E82)),NA())</f>
        <v>#N/A</v>
      </c>
      <c r="I88" s="490" t="e">
        <f ca="1">+IF(AND(ISNUMBER(OFFSET('Water Data'!$E$9,0,10*ROW('Water Data'!E82))),'Data Summary'!BX88="Yes"),OFFSET('Water Data'!$E$9,0,10*ROW('Water Data'!E82)),NA())</f>
        <v>#N/A</v>
      </c>
      <c r="J88" s="490" t="e">
        <f ca="1">+IF(AND(ISNUMBER(OFFSET('Water Data'!$F$4,0,10*ROW('Water Data'!F82))),'Data Summary'!BY88="Yes"),100-OFFSET('Water Data'!$F$4,0,10*ROW('Water Data'!F82)),NA())</f>
        <v>#N/A</v>
      </c>
      <c r="K88" s="490" t="e">
        <f ca="1">+IF(AND(ISNUMBER(OFFSET('Water Data'!$F$6,0,10*ROW('Water Data'!F82))),'Data Summary'!BZ88="Yes"),OFFSET('Water Data'!$F$6,0,10*ROW('Water Data'!F82)),NA())</f>
        <v>#N/A</v>
      </c>
      <c r="L88" s="490" t="e">
        <f ca="1">+IF(AND(ISNUMBER(OFFSET('Water Data'!$F$9,0,10*ROW('Water Data'!F82))),'Data Summary'!CA88="Yes"),OFFSET('Water Data'!$F$9,0,10*ROW('Water Data'!F82)),NA())</f>
        <v>#N/A</v>
      </c>
      <c r="M88" s="490" t="e">
        <f ca="1">+IF(AND(ISNUMBER(OFFSET('Water Data'!$G$4,0,10*ROW('Water Data'!G82))),'Data Summary'!CB88="Yes"),100-OFFSET('Water Data'!$G$4,0,10*ROW('Water Data'!G82)),NA())</f>
        <v>#N/A</v>
      </c>
      <c r="N88" s="490" t="e">
        <f ca="1">+IF(AND(ISNUMBER(OFFSET('Water Data'!$G$6,0,10*ROW('Water Data'!G82))),'Data Summary'!CC88="Yes"),OFFSET('Water Data'!$G$6,0,10*ROW('Water Data'!G82)),NA())</f>
        <v>#N/A</v>
      </c>
      <c r="O88" s="490" t="e">
        <f ca="1">+IF(AND(ISNUMBER(OFFSET('Water Data'!$G$9,0,10*ROW('Water Data'!G82))),'Data Summary'!CD88="Yes"),OFFSET('Water Data'!$G$9,0,10*ROW('Water Data'!G82)),NA())</f>
        <v>#N/A</v>
      </c>
      <c r="P88" s="490" t="e">
        <f ca="1">+IF(AND(ISNUMBER(OFFSET('Water Data'!$H$4,0,10*ROW('Water Data'!H82))),'Data Summary'!CE88="Yes"),100-OFFSET('Water Data'!$H$4,0,10*ROW('Water Data'!H82)),NA())</f>
        <v>#N/A</v>
      </c>
      <c r="Q88" s="490" t="e">
        <f ca="1">+IF(AND(ISNUMBER(OFFSET('Water Data'!$H$6,0,10*ROW('Water Data'!H82))),'Data Summary'!CF88="Yes"),OFFSET('Water Data'!$H$6,0,10*ROW('Water Data'!H82)),NA())</f>
        <v>#N/A</v>
      </c>
      <c r="R88" s="490" t="e">
        <f ca="1">+IF(AND(ISNUMBER(OFFSET('Water Data'!$H$9,0,10*ROW('Water Data'!H82))),'Data Summary'!CG88="Yes"),OFFSET('Water Data'!$H$9,0,10*ROW('Water Data'!H82)),NA())</f>
        <v>#N/A</v>
      </c>
      <c r="S88" s="490" t="e">
        <f ca="1">+IF(AND(ISNUMBER(OFFSET('Water Data'!$I$4,0,10*ROW('Water Data'!I82))),'Data Summary'!CH88="Yes"),100-OFFSET('Water Data'!$I$4,0,10*ROW('Water Data'!I82)),NA())</f>
        <v>#N/A</v>
      </c>
      <c r="T88" s="490" t="e">
        <f ca="1">+IF(AND(ISNUMBER(OFFSET('Water Data'!$I$6,0,10*ROW('Water Data'!I82))),'Data Summary'!CI88="Yes"),OFFSET('Water Data'!$I$6,0,10*ROW('Water Data'!I82)),NA())</f>
        <v>#N/A</v>
      </c>
      <c r="U88" s="490" t="e">
        <f ca="1">+IF(AND(ISNUMBER(OFFSET('Water Data'!$I$9,0,10*ROW('Water Data'!I82))),'Data Summary'!CJ88="Yes"),OFFSET('Water Data'!$I$9,0,10*ROW('Water Data'!I82)),NA())</f>
        <v>#N/A</v>
      </c>
      <c r="V88" s="491" t="e">
        <f ca="1">+IF(AND(ISNUMBER(OFFSET('Sanitation Data'!$D$4,0,10*ROW('Sanitation Data'!D82))),'Data Summary'!CK88="Yes"),100-OFFSET('Sanitation Data'!$D$4,0,10*ROW('Sanitation Data'!D82)),NA())</f>
        <v>#N/A</v>
      </c>
      <c r="W88" s="491" t="e">
        <f ca="1">+IF(AND(ISNUMBER(OFFSET('Sanitation Data'!$D$6,0,10*ROW('Sanitation Data'!D82))),'Data Summary'!CL88="Yes"),OFFSET('Sanitation Data'!$D$6,0,10*ROW('Sanitation Data'!D82)),NA())</f>
        <v>#N/A</v>
      </c>
      <c r="X88" s="491" t="e">
        <f ca="1">+IF(AND(ISNUMBER(OFFSET('Sanitation Data'!$D$10,0,10*ROW('Sanitation Data'!D82))),'Data Summary'!CM88="Yes"),OFFSET('Sanitation Data'!$D$10,0,10*ROW('Sanitation Data'!D82)),NA())</f>
        <v>#N/A</v>
      </c>
      <c r="Y88" s="491" t="e">
        <f ca="1">+IF(AND(ISNUMBER(OFFSET('Sanitation Data'!$D$11,0,10*ROW('Sanitation Data'!D82))),'Data Summary'!CN88="Yes"),OFFSET('Sanitation Data'!$D$11,0,10*ROW('Sanitation Data'!D82)),NA())</f>
        <v>#N/A</v>
      </c>
      <c r="Z88" s="491" t="e">
        <f ca="1">+IF(AND(ISNUMBER(OFFSET('Sanitation Data'!$D$12,0,10*ROW('Sanitation Data'!D82))),'Data Summary'!CO88="Yes"),OFFSET('Sanitation Data'!$D$12,0,10*ROW('Sanitation Data'!D82)),NA())</f>
        <v>#N/A</v>
      </c>
      <c r="AA88" s="491" t="e">
        <f ca="1">+IF(AND(ISNUMBER(OFFSET('Sanitation Data'!$E$4,0,10*ROW('Sanitation Data'!E82))),'Data Summary'!CP88="Yes"),100-OFFSET('Sanitation Data'!$E$4,0,10*ROW('Sanitation Data'!E82)),NA())</f>
        <v>#N/A</v>
      </c>
      <c r="AB88" s="491" t="e">
        <f ca="1">+IF(AND(ISNUMBER(OFFSET('Sanitation Data'!$E$6,0,10*ROW('Sanitation Data'!E82))),'Data Summary'!CQ88="Yes"),OFFSET('Sanitation Data'!$E$6,0,10*ROW('Sanitation Data'!E82)),NA())</f>
        <v>#N/A</v>
      </c>
      <c r="AC88" s="491" t="e">
        <f ca="1">+IF(AND(ISNUMBER(OFFSET('Sanitation Data'!$E$10,0,10*ROW('Sanitation Data'!E82))),'Data Summary'!CR88="Yes"),OFFSET('Sanitation Data'!$E$10,0,10*ROW('Sanitation Data'!E82)),NA())</f>
        <v>#N/A</v>
      </c>
      <c r="AD88" s="491" t="e">
        <f ca="1">+IF(AND(ISNUMBER(OFFSET('Sanitation Data'!$E$11,0,10*ROW('Sanitation Data'!E82))),'Data Summary'!CS88="Yes"),OFFSET('Sanitation Data'!$E$11,0,10*ROW('Sanitation Data'!E82)),NA())</f>
        <v>#N/A</v>
      </c>
      <c r="AE88" s="491" t="e">
        <f ca="1">+IF(AND(ISNUMBER(OFFSET('Sanitation Data'!$E$12,0,10*ROW('Sanitation Data'!E82))),'Data Summary'!CT88="Yes"),OFFSET('Sanitation Data'!$E$12,0,10*ROW('Sanitation Data'!E82)),NA())</f>
        <v>#N/A</v>
      </c>
      <c r="AF88" s="491" t="e">
        <f ca="1">+IF(AND(ISNUMBER(OFFSET('Sanitation Data'!$F$4,0,10*ROW('Sanitation Data'!F82))),'Data Summary'!CU88="Yes"),100-OFFSET('Sanitation Data'!$F$4,0,10*ROW('Sanitation Data'!F82)),NA())</f>
        <v>#N/A</v>
      </c>
      <c r="AG88" s="491" t="e">
        <f ca="1">+IF(AND(ISNUMBER(OFFSET('Sanitation Data'!$F$6,0,10*ROW('Sanitation Data'!F82))),'Data Summary'!CV88="Yes"),OFFSET('Sanitation Data'!$F$6,0,10*ROW('Sanitation Data'!F82)),NA())</f>
        <v>#N/A</v>
      </c>
      <c r="AH88" s="491" t="e">
        <f ca="1">+IF(AND(ISNUMBER(OFFSET('Sanitation Data'!$F$10,0,10*ROW('Sanitation Data'!F82))),'Data Summary'!CW88="Yes"),OFFSET('Sanitation Data'!$F$10,0,10*ROW('Sanitation Data'!F82)),NA())</f>
        <v>#N/A</v>
      </c>
      <c r="AI88" s="491" t="e">
        <f ca="1">+IF(AND(ISNUMBER(OFFSET('Sanitation Data'!$F$11,0,10*ROW('Sanitation Data'!F82))),'Data Summary'!CX88="Yes"),OFFSET('Sanitation Data'!$F$11,0,10*ROW('Sanitation Data'!F82)),NA())</f>
        <v>#N/A</v>
      </c>
      <c r="AJ88" s="491" t="e">
        <f ca="1">+IF(AND(ISNUMBER(OFFSET('Sanitation Data'!$F$12,0,10*ROW('Sanitation Data'!F82))),'Data Summary'!CY88="Yes"),OFFSET('Sanitation Data'!$F$12,0,10*ROW('Sanitation Data'!F82)),NA())</f>
        <v>#N/A</v>
      </c>
      <c r="AK88" s="491" t="e">
        <f ca="1">+IF(AND(ISNUMBER(OFFSET('Sanitation Data'!$G$4,0,10*ROW('Sanitation Data'!G82))),'Data Summary'!CZ88="Yes"),100-OFFSET('Sanitation Data'!$G$4,0,10*ROW('Sanitation Data'!G82)),NA())</f>
        <v>#N/A</v>
      </c>
      <c r="AL88" s="491" t="e">
        <f ca="1">+IF(AND(ISNUMBER(OFFSET('Sanitation Data'!$G$6,0,10*ROW('Sanitation Data'!G82))),'Data Summary'!DA88="Yes"),OFFSET('Sanitation Data'!$G$6,0,10*ROW('Sanitation Data'!G82)),NA())</f>
        <v>#N/A</v>
      </c>
      <c r="AM88" s="491" t="e">
        <f ca="1">+IF(AND(ISNUMBER(OFFSET('Sanitation Data'!$G$10,0,10*ROW('Sanitation Data'!G82))),'Data Summary'!DB88="Yes"),OFFSET('Sanitation Data'!$G$10,0,10*ROW('Sanitation Data'!G82)),NA())</f>
        <v>#N/A</v>
      </c>
      <c r="AN88" s="491" t="e">
        <f ca="1">+IF(AND(ISNUMBER(OFFSET('Sanitation Data'!$G$11,0,10*ROW('Sanitation Data'!G82))),'Data Summary'!DC88="Yes"),OFFSET('Sanitation Data'!$G$11,0,10*ROW('Sanitation Data'!G82)),NA())</f>
        <v>#N/A</v>
      </c>
      <c r="AO88" s="491" t="e">
        <f ca="1">+IF(AND(ISNUMBER(OFFSET('Sanitation Data'!$G$12,0,10*ROW('Sanitation Data'!G82))),'Data Summary'!DD88="Yes"),OFFSET('Sanitation Data'!$G$12,0,10*ROW('Sanitation Data'!G82)),NA())</f>
        <v>#N/A</v>
      </c>
      <c r="AP88" s="491" t="e">
        <f ca="1">+IF(AND(ISNUMBER(OFFSET('Sanitation Data'!$H$4,0,10*ROW('Sanitation Data'!H82))),'Data Summary'!DE88="Yes"),100-OFFSET('Sanitation Data'!$H$4,0,10*ROW('Sanitation Data'!H82)),NA())</f>
        <v>#N/A</v>
      </c>
      <c r="AQ88" s="491" t="e">
        <f ca="1">+IF(AND(ISNUMBER(OFFSET('Sanitation Data'!$H$6,0,10*ROW('Sanitation Data'!H82))),'Data Summary'!DF88="Yes"),OFFSET('Sanitation Data'!$H$6,0,10*ROW('Sanitation Data'!H82)),NA())</f>
        <v>#N/A</v>
      </c>
      <c r="AR88" s="491" t="e">
        <f ca="1">+IF(AND(ISNUMBER(OFFSET('Sanitation Data'!$H$10,0,10*ROW('Sanitation Data'!H82))),'Data Summary'!DG88="Yes"),OFFSET('Sanitation Data'!$H$10,0,10*ROW('Sanitation Data'!H82)),NA())</f>
        <v>#N/A</v>
      </c>
      <c r="AS88" s="491" t="e">
        <f ca="1">+IF(AND(ISNUMBER(OFFSET('Sanitation Data'!$H$11,0,10*ROW('Sanitation Data'!H82))),'Data Summary'!DH88="Yes"),OFFSET('Sanitation Data'!$H$11,0,10*ROW('Sanitation Data'!H82)),NA())</f>
        <v>#N/A</v>
      </c>
      <c r="AT88" s="491" t="e">
        <f ca="1">+IF(AND(ISNUMBER(OFFSET('Sanitation Data'!$H$12,0,10*ROW('Sanitation Data'!H82))),'Data Summary'!DI88="Yes"),OFFSET('Sanitation Data'!$H$12,0,10*ROW('Sanitation Data'!H82)),NA())</f>
        <v>#N/A</v>
      </c>
      <c r="AU88" s="491" t="e">
        <f ca="1">+IF(AND(ISNUMBER(OFFSET('Sanitation Data'!$I$4,0,10*ROW('Sanitation Data'!I82))),'Data Summary'!DJ88="Yes"),100-OFFSET('Sanitation Data'!$I$4,0,10*ROW('Sanitation Data'!I82)),NA())</f>
        <v>#N/A</v>
      </c>
      <c r="AV88" s="491" t="e">
        <f ca="1">+IF(AND(ISNUMBER(OFFSET('Sanitation Data'!$I$6,0,10*ROW('Sanitation Data'!I82))),'Data Summary'!DK88="Yes"),OFFSET('Sanitation Data'!$I$6,0,10*ROW('Sanitation Data'!I82)),NA())</f>
        <v>#N/A</v>
      </c>
      <c r="AW88" s="491" t="e">
        <f ca="1">+IF(AND(ISNUMBER(OFFSET('Sanitation Data'!$I$10,0,10*ROW('Sanitation Data'!I82))),'Data Summary'!DL88="Yes"),OFFSET('Sanitation Data'!$I$10,0,10*ROW('Sanitation Data'!I82)),NA())</f>
        <v>#N/A</v>
      </c>
      <c r="AX88" s="491" t="e">
        <f ca="1">+IF(AND(ISNUMBER(OFFSET('Sanitation Data'!$I$11,0,10*ROW('Sanitation Data'!I82))),'Data Summary'!DM88="Yes"),OFFSET('Sanitation Data'!$I$11,0,10*ROW('Sanitation Data'!I82)),NA())</f>
        <v>#N/A</v>
      </c>
      <c r="AY88" s="491" t="e">
        <f ca="1">+IF(AND(ISNUMBER(OFFSET('Sanitation Data'!$I$12,0,10*ROW('Sanitation Data'!I82))),'Data Summary'!DN88="Yes"),OFFSET('Sanitation Data'!$I$12,0,10*ROW('Sanitation Data'!I82)),NA())</f>
        <v>#N/A</v>
      </c>
      <c r="AZ88" s="492" t="e">
        <f ca="1">+IF(AND(ISNUMBER(OFFSET('Hygiene Data'!$D$5,0,10*ROW('Hygiene Data'!D82))),'Data Summary'!DO88="Yes"),OFFSET('Hygiene Data'!$D$5,0,10*ROW('Hygiene Data'!D82)),NA())</f>
        <v>#N/A</v>
      </c>
      <c r="BA88" s="492" t="e">
        <f ca="1">+IF(AND(ISNUMBER(OFFSET('Hygiene Data'!$D$7,0,10*ROW('Hygiene Data'!D82))),'Data Summary'!DP88="Yes"),OFFSET('Hygiene Data'!$D$7,0,10*ROW('Hygiene Data'!D82)),NA())</f>
        <v>#N/A</v>
      </c>
      <c r="BB88" s="492" t="e">
        <f ca="1">+IF(AND(ISNUMBER(OFFSET('Hygiene Data'!$D$9,0,10*ROW('Hygiene Data'!D82))),'Data Summary'!DQ88="Yes"),OFFSET('Hygiene Data'!$D$9,0,10*ROW('Hygiene Data'!D82)),NA())</f>
        <v>#N/A</v>
      </c>
      <c r="BC88" s="492" t="e">
        <f ca="1">+IF(AND(ISNUMBER(OFFSET('Hygiene Data'!$E$5,0,10*ROW('Hygiene Data'!E82))),'Data Summary'!DR88="Yes"),OFFSET('Hygiene Data'!$E$5,0,10*ROW('Hygiene Data'!E82)),NA())</f>
        <v>#N/A</v>
      </c>
      <c r="BD88" s="492" t="e">
        <f ca="1">+IF(AND(ISNUMBER(OFFSET('Hygiene Data'!$E$7,0,10*ROW('Hygiene Data'!E82))),'Data Summary'!DS88="Yes"),OFFSET('Hygiene Data'!$E$7,0,10*ROW('Hygiene Data'!E82)),NA())</f>
        <v>#N/A</v>
      </c>
      <c r="BE88" s="492" t="e">
        <f ca="1">+IF(AND(ISNUMBER(OFFSET('Hygiene Data'!$E$9,0,10*ROW('Hygiene Data'!E82))),'Data Summary'!DT88="Yes"),OFFSET('Hygiene Data'!$E$9,0,10*ROW('Hygiene Data'!E82)),NA())</f>
        <v>#N/A</v>
      </c>
      <c r="BF88" s="492" t="e">
        <f ca="1">+IF(AND(ISNUMBER(OFFSET('Hygiene Data'!$F$5,0,10*ROW('Hygiene Data'!F82))),'Data Summary'!DU88="Yes"),OFFSET('Hygiene Data'!$F$5,0,10*ROW('Hygiene Data'!F82)),NA())</f>
        <v>#N/A</v>
      </c>
      <c r="BG88" s="492" t="e">
        <f ca="1">+IF(AND(ISNUMBER(OFFSET('Hygiene Data'!$F$7,0,10*ROW('Hygiene Data'!F82))),'Data Summary'!DV88="Yes"),OFFSET('Hygiene Data'!$F$7,0,10*ROW('Hygiene Data'!F82)),NA())</f>
        <v>#N/A</v>
      </c>
      <c r="BH88" s="492" t="e">
        <f ca="1">+IF(AND(ISNUMBER(OFFSET('Hygiene Data'!$F$9,0,10*ROW('Hygiene Data'!F82))),'Data Summary'!DW88="Yes"),OFFSET('Hygiene Data'!$F$9,0,10*ROW('Hygiene Data'!F82)),NA())</f>
        <v>#N/A</v>
      </c>
      <c r="BI88" s="492" t="e">
        <f ca="1">+IF(AND(ISNUMBER(OFFSET('Hygiene Data'!$G$5,0,10*ROW('Hygiene Data'!G82))),'Data Summary'!DX88="Yes"),OFFSET('Hygiene Data'!$G$5,0,10*ROW('Hygiene Data'!G82)),NA())</f>
        <v>#N/A</v>
      </c>
      <c r="BJ88" s="492" t="e">
        <f ca="1">+IF(AND(ISNUMBER(OFFSET('Hygiene Data'!$G$7,0,10*ROW('Hygiene Data'!G82))),'Data Summary'!DY88="Yes"),OFFSET('Hygiene Data'!$G$7,0,10*ROW('Hygiene Data'!G82)),NA())</f>
        <v>#N/A</v>
      </c>
      <c r="BK88" s="492" t="e">
        <f ca="1">+IF(AND(ISNUMBER(OFFSET('Hygiene Data'!$G$9,0,10*ROW('Hygiene Data'!G82))),'Data Summary'!DZ88="Yes"),OFFSET('Hygiene Data'!$G$9,0,10*ROW('Hygiene Data'!G82)),NA())</f>
        <v>#N/A</v>
      </c>
      <c r="BL88" s="492" t="e">
        <f ca="1">+IF(AND(ISNUMBER(OFFSET('Hygiene Data'!$H$5,0,10*ROW('Hygiene Data'!H82))),'Data Summary'!EA88="Yes"),OFFSET('Hygiene Data'!$H$5,0,10*ROW('Hygiene Data'!H82)),NA())</f>
        <v>#N/A</v>
      </c>
      <c r="BM88" s="492" t="e">
        <f ca="1">+IF(AND(ISNUMBER(OFFSET('Hygiene Data'!$H$7,0,10*ROW('Hygiene Data'!H82))),'Data Summary'!EB88="Yes"),OFFSET('Hygiene Data'!$H$7,0,10*ROW('Hygiene Data'!H82)),NA())</f>
        <v>#N/A</v>
      </c>
      <c r="BN88" s="492" t="e">
        <f ca="1">+IF(AND(ISNUMBER(OFFSET('Hygiene Data'!$H$9,0,10*ROW('Hygiene Data'!H82))),'Data Summary'!EC88="Yes"),OFFSET('Hygiene Data'!$H$9,0,10*ROW('Hygiene Data'!H82)),NA())</f>
        <v>#N/A</v>
      </c>
      <c r="BO88" s="492" t="e">
        <f ca="1">+IF(AND(ISNUMBER(OFFSET('Hygiene Data'!$I$5,0,10*ROW('Hygiene Data'!I82))),'Data Summary'!ED88="Yes"),OFFSET('Hygiene Data'!$I$5,0,10*ROW('Hygiene Data'!I82)),NA())</f>
        <v>#N/A</v>
      </c>
      <c r="BP88" s="492" t="e">
        <f ca="1">+IF(AND(ISNUMBER(OFFSET('Hygiene Data'!$I$7,0,10*ROW('Hygiene Data'!I82))),'Data Summary'!EE88="Yes"),OFFSET('Hygiene Data'!$I$7,0,10*ROW('Hygiene Data'!I82)),NA())</f>
        <v>#N/A</v>
      </c>
      <c r="BQ88" s="492" t="e">
        <f ca="1">+IF(AND(ISNUMBER(OFFSET('Hygiene Data'!$I$9,0,10*ROW('Hygiene Data'!I82))),'Data Summary'!EF88="Yes"),OFFSET('Hygiene Data'!$I$9,0,10*ROW('Hygiene Data'!I82)),NA())</f>
        <v>#N/A</v>
      </c>
    </row>
    <row r="89" spans="1:69" x14ac:dyDescent="0.25">
      <c r="A89" s="488" t="e">
        <f ca="1">+RIGHT('Data Summary'!A89,LEN('Data Summary'!A89)-9)</f>
        <v>#VALUE!</v>
      </c>
      <c r="B89" s="462" t="str">
        <f ca="1">+IF(ISTEXT('Data Summary'!B89),'Data Summary'!B89,"")</f>
        <v/>
      </c>
      <c r="C89" s="489" t="e">
        <f ca="1">+VALUE('Data Summary'!C89)</f>
        <v>#VALUE!</v>
      </c>
      <c r="D89" s="490" t="e">
        <f ca="1">+IF(AND(ISNUMBER(OFFSET('Water Data'!$D$4,0,10*ROW('Water Data'!D83))),'Data Summary'!BS89="Yes"),100-OFFSET('Water Data'!$D$4,0,10*ROW('Water Data'!D83)),NA())</f>
        <v>#N/A</v>
      </c>
      <c r="E89" s="490" t="e">
        <f ca="1">+IF(AND(ISNUMBER(OFFSET('Water Data'!$D$6,0,10*ROW('Water Data'!D83))),'Data Summary'!BT89="Yes"),OFFSET('Water Data'!$D$6,0,10*ROW('Water Data'!D83)),NA())</f>
        <v>#N/A</v>
      </c>
      <c r="F89" s="490" t="e">
        <f ca="1">+IF(AND(ISNUMBER(OFFSET('Water Data'!$D$9,0,10*ROW('Water Data'!D83))),'Data Summary'!BU89="Yes"),OFFSET('Water Data'!$D$9,0,10*ROW('Water Data'!D83)),NA())</f>
        <v>#N/A</v>
      </c>
      <c r="G89" s="490" t="e">
        <f ca="1">+IF(AND(ISNUMBER(OFFSET('Water Data'!$E$4,0,10*ROW('Water Data'!E83))),'Data Summary'!BV89="Yes"),100-OFFSET('Water Data'!$E$4,0,10*ROW('Water Data'!E83)),NA())</f>
        <v>#N/A</v>
      </c>
      <c r="H89" s="490" t="e">
        <f ca="1">+IF(AND(ISNUMBER(OFFSET('Water Data'!$E$6,0,10*ROW('Water Data'!E83))),'Data Summary'!BW89="Yes"),OFFSET('Water Data'!$E$6,0,10*ROW('Water Data'!E83)),NA())</f>
        <v>#N/A</v>
      </c>
      <c r="I89" s="490" t="e">
        <f ca="1">+IF(AND(ISNUMBER(OFFSET('Water Data'!$E$9,0,10*ROW('Water Data'!E83))),'Data Summary'!BX89="Yes"),OFFSET('Water Data'!$E$9,0,10*ROW('Water Data'!E83)),NA())</f>
        <v>#N/A</v>
      </c>
      <c r="J89" s="490" t="e">
        <f ca="1">+IF(AND(ISNUMBER(OFFSET('Water Data'!$F$4,0,10*ROW('Water Data'!F83))),'Data Summary'!BY89="Yes"),100-OFFSET('Water Data'!$F$4,0,10*ROW('Water Data'!F83)),NA())</f>
        <v>#N/A</v>
      </c>
      <c r="K89" s="490" t="e">
        <f ca="1">+IF(AND(ISNUMBER(OFFSET('Water Data'!$F$6,0,10*ROW('Water Data'!F83))),'Data Summary'!BZ89="Yes"),OFFSET('Water Data'!$F$6,0,10*ROW('Water Data'!F83)),NA())</f>
        <v>#N/A</v>
      </c>
      <c r="L89" s="490" t="e">
        <f ca="1">+IF(AND(ISNUMBER(OFFSET('Water Data'!$F$9,0,10*ROW('Water Data'!F83))),'Data Summary'!CA89="Yes"),OFFSET('Water Data'!$F$9,0,10*ROW('Water Data'!F83)),NA())</f>
        <v>#N/A</v>
      </c>
      <c r="M89" s="490" t="e">
        <f ca="1">+IF(AND(ISNUMBER(OFFSET('Water Data'!$G$4,0,10*ROW('Water Data'!G83))),'Data Summary'!CB89="Yes"),100-OFFSET('Water Data'!$G$4,0,10*ROW('Water Data'!G83)),NA())</f>
        <v>#N/A</v>
      </c>
      <c r="N89" s="490" t="e">
        <f ca="1">+IF(AND(ISNUMBER(OFFSET('Water Data'!$G$6,0,10*ROW('Water Data'!G83))),'Data Summary'!CC89="Yes"),OFFSET('Water Data'!$G$6,0,10*ROW('Water Data'!G83)),NA())</f>
        <v>#N/A</v>
      </c>
      <c r="O89" s="490" t="e">
        <f ca="1">+IF(AND(ISNUMBER(OFFSET('Water Data'!$G$9,0,10*ROW('Water Data'!G83))),'Data Summary'!CD89="Yes"),OFFSET('Water Data'!$G$9,0,10*ROW('Water Data'!G83)),NA())</f>
        <v>#N/A</v>
      </c>
      <c r="P89" s="490" t="e">
        <f ca="1">+IF(AND(ISNUMBER(OFFSET('Water Data'!$H$4,0,10*ROW('Water Data'!H83))),'Data Summary'!CE89="Yes"),100-OFFSET('Water Data'!$H$4,0,10*ROW('Water Data'!H83)),NA())</f>
        <v>#N/A</v>
      </c>
      <c r="Q89" s="490" t="e">
        <f ca="1">+IF(AND(ISNUMBER(OFFSET('Water Data'!$H$6,0,10*ROW('Water Data'!H83))),'Data Summary'!CF89="Yes"),OFFSET('Water Data'!$H$6,0,10*ROW('Water Data'!H83)),NA())</f>
        <v>#N/A</v>
      </c>
      <c r="R89" s="490" t="e">
        <f ca="1">+IF(AND(ISNUMBER(OFFSET('Water Data'!$H$9,0,10*ROW('Water Data'!H83))),'Data Summary'!CG89="Yes"),OFFSET('Water Data'!$H$9,0,10*ROW('Water Data'!H83)),NA())</f>
        <v>#N/A</v>
      </c>
      <c r="S89" s="490" t="e">
        <f ca="1">+IF(AND(ISNUMBER(OFFSET('Water Data'!$I$4,0,10*ROW('Water Data'!I83))),'Data Summary'!CH89="Yes"),100-OFFSET('Water Data'!$I$4,0,10*ROW('Water Data'!I83)),NA())</f>
        <v>#N/A</v>
      </c>
      <c r="T89" s="490" t="e">
        <f ca="1">+IF(AND(ISNUMBER(OFFSET('Water Data'!$I$6,0,10*ROW('Water Data'!I83))),'Data Summary'!CI89="Yes"),OFFSET('Water Data'!$I$6,0,10*ROW('Water Data'!I83)),NA())</f>
        <v>#N/A</v>
      </c>
      <c r="U89" s="490" t="e">
        <f ca="1">+IF(AND(ISNUMBER(OFFSET('Water Data'!$I$9,0,10*ROW('Water Data'!I83))),'Data Summary'!CJ89="Yes"),OFFSET('Water Data'!$I$9,0,10*ROW('Water Data'!I83)),NA())</f>
        <v>#N/A</v>
      </c>
      <c r="V89" s="491" t="e">
        <f ca="1">+IF(AND(ISNUMBER(OFFSET('Sanitation Data'!$D$4,0,10*ROW('Sanitation Data'!D83))),'Data Summary'!CK89="Yes"),100-OFFSET('Sanitation Data'!$D$4,0,10*ROW('Sanitation Data'!D83)),NA())</f>
        <v>#N/A</v>
      </c>
      <c r="W89" s="491" t="e">
        <f ca="1">+IF(AND(ISNUMBER(OFFSET('Sanitation Data'!$D$6,0,10*ROW('Sanitation Data'!D83))),'Data Summary'!CL89="Yes"),OFFSET('Sanitation Data'!$D$6,0,10*ROW('Sanitation Data'!D83)),NA())</f>
        <v>#N/A</v>
      </c>
      <c r="X89" s="491" t="e">
        <f ca="1">+IF(AND(ISNUMBER(OFFSET('Sanitation Data'!$D$10,0,10*ROW('Sanitation Data'!D83))),'Data Summary'!CM89="Yes"),OFFSET('Sanitation Data'!$D$10,0,10*ROW('Sanitation Data'!D83)),NA())</f>
        <v>#N/A</v>
      </c>
      <c r="Y89" s="491" t="e">
        <f ca="1">+IF(AND(ISNUMBER(OFFSET('Sanitation Data'!$D$11,0,10*ROW('Sanitation Data'!D83))),'Data Summary'!CN89="Yes"),OFFSET('Sanitation Data'!$D$11,0,10*ROW('Sanitation Data'!D83)),NA())</f>
        <v>#N/A</v>
      </c>
      <c r="Z89" s="491" t="e">
        <f ca="1">+IF(AND(ISNUMBER(OFFSET('Sanitation Data'!$D$12,0,10*ROW('Sanitation Data'!D83))),'Data Summary'!CO89="Yes"),OFFSET('Sanitation Data'!$D$12,0,10*ROW('Sanitation Data'!D83)),NA())</f>
        <v>#N/A</v>
      </c>
      <c r="AA89" s="491" t="e">
        <f ca="1">+IF(AND(ISNUMBER(OFFSET('Sanitation Data'!$E$4,0,10*ROW('Sanitation Data'!E83))),'Data Summary'!CP89="Yes"),100-OFFSET('Sanitation Data'!$E$4,0,10*ROW('Sanitation Data'!E83)),NA())</f>
        <v>#N/A</v>
      </c>
      <c r="AB89" s="491" t="e">
        <f ca="1">+IF(AND(ISNUMBER(OFFSET('Sanitation Data'!$E$6,0,10*ROW('Sanitation Data'!E83))),'Data Summary'!CQ89="Yes"),OFFSET('Sanitation Data'!$E$6,0,10*ROW('Sanitation Data'!E83)),NA())</f>
        <v>#N/A</v>
      </c>
      <c r="AC89" s="491" t="e">
        <f ca="1">+IF(AND(ISNUMBER(OFFSET('Sanitation Data'!$E$10,0,10*ROW('Sanitation Data'!E83))),'Data Summary'!CR89="Yes"),OFFSET('Sanitation Data'!$E$10,0,10*ROW('Sanitation Data'!E83)),NA())</f>
        <v>#N/A</v>
      </c>
      <c r="AD89" s="491" t="e">
        <f ca="1">+IF(AND(ISNUMBER(OFFSET('Sanitation Data'!$E$11,0,10*ROW('Sanitation Data'!E83))),'Data Summary'!CS89="Yes"),OFFSET('Sanitation Data'!$E$11,0,10*ROW('Sanitation Data'!E83)),NA())</f>
        <v>#N/A</v>
      </c>
      <c r="AE89" s="491" t="e">
        <f ca="1">+IF(AND(ISNUMBER(OFFSET('Sanitation Data'!$E$12,0,10*ROW('Sanitation Data'!E83))),'Data Summary'!CT89="Yes"),OFFSET('Sanitation Data'!$E$12,0,10*ROW('Sanitation Data'!E83)),NA())</f>
        <v>#N/A</v>
      </c>
      <c r="AF89" s="491" t="e">
        <f ca="1">+IF(AND(ISNUMBER(OFFSET('Sanitation Data'!$F$4,0,10*ROW('Sanitation Data'!F83))),'Data Summary'!CU89="Yes"),100-OFFSET('Sanitation Data'!$F$4,0,10*ROW('Sanitation Data'!F83)),NA())</f>
        <v>#N/A</v>
      </c>
      <c r="AG89" s="491" t="e">
        <f ca="1">+IF(AND(ISNUMBER(OFFSET('Sanitation Data'!$F$6,0,10*ROW('Sanitation Data'!F83))),'Data Summary'!CV89="Yes"),OFFSET('Sanitation Data'!$F$6,0,10*ROW('Sanitation Data'!F83)),NA())</f>
        <v>#N/A</v>
      </c>
      <c r="AH89" s="491" t="e">
        <f ca="1">+IF(AND(ISNUMBER(OFFSET('Sanitation Data'!$F$10,0,10*ROW('Sanitation Data'!F83))),'Data Summary'!CW89="Yes"),OFFSET('Sanitation Data'!$F$10,0,10*ROW('Sanitation Data'!F83)),NA())</f>
        <v>#N/A</v>
      </c>
      <c r="AI89" s="491" t="e">
        <f ca="1">+IF(AND(ISNUMBER(OFFSET('Sanitation Data'!$F$11,0,10*ROW('Sanitation Data'!F83))),'Data Summary'!CX89="Yes"),OFFSET('Sanitation Data'!$F$11,0,10*ROW('Sanitation Data'!F83)),NA())</f>
        <v>#N/A</v>
      </c>
      <c r="AJ89" s="491" t="e">
        <f ca="1">+IF(AND(ISNUMBER(OFFSET('Sanitation Data'!$F$12,0,10*ROW('Sanitation Data'!F83))),'Data Summary'!CY89="Yes"),OFFSET('Sanitation Data'!$F$12,0,10*ROW('Sanitation Data'!F83)),NA())</f>
        <v>#N/A</v>
      </c>
      <c r="AK89" s="491" t="e">
        <f ca="1">+IF(AND(ISNUMBER(OFFSET('Sanitation Data'!$G$4,0,10*ROW('Sanitation Data'!G83))),'Data Summary'!CZ89="Yes"),100-OFFSET('Sanitation Data'!$G$4,0,10*ROW('Sanitation Data'!G83)),NA())</f>
        <v>#N/A</v>
      </c>
      <c r="AL89" s="491" t="e">
        <f ca="1">+IF(AND(ISNUMBER(OFFSET('Sanitation Data'!$G$6,0,10*ROW('Sanitation Data'!G83))),'Data Summary'!DA89="Yes"),OFFSET('Sanitation Data'!$G$6,0,10*ROW('Sanitation Data'!G83)),NA())</f>
        <v>#N/A</v>
      </c>
      <c r="AM89" s="491" t="e">
        <f ca="1">+IF(AND(ISNUMBER(OFFSET('Sanitation Data'!$G$10,0,10*ROW('Sanitation Data'!G83))),'Data Summary'!DB89="Yes"),OFFSET('Sanitation Data'!$G$10,0,10*ROW('Sanitation Data'!G83)),NA())</f>
        <v>#N/A</v>
      </c>
      <c r="AN89" s="491" t="e">
        <f ca="1">+IF(AND(ISNUMBER(OFFSET('Sanitation Data'!$G$11,0,10*ROW('Sanitation Data'!G83))),'Data Summary'!DC89="Yes"),OFFSET('Sanitation Data'!$G$11,0,10*ROW('Sanitation Data'!G83)),NA())</f>
        <v>#N/A</v>
      </c>
      <c r="AO89" s="491" t="e">
        <f ca="1">+IF(AND(ISNUMBER(OFFSET('Sanitation Data'!$G$12,0,10*ROW('Sanitation Data'!G83))),'Data Summary'!DD89="Yes"),OFFSET('Sanitation Data'!$G$12,0,10*ROW('Sanitation Data'!G83)),NA())</f>
        <v>#N/A</v>
      </c>
      <c r="AP89" s="491" t="e">
        <f ca="1">+IF(AND(ISNUMBER(OFFSET('Sanitation Data'!$H$4,0,10*ROW('Sanitation Data'!H83))),'Data Summary'!DE89="Yes"),100-OFFSET('Sanitation Data'!$H$4,0,10*ROW('Sanitation Data'!H83)),NA())</f>
        <v>#N/A</v>
      </c>
      <c r="AQ89" s="491" t="e">
        <f ca="1">+IF(AND(ISNUMBER(OFFSET('Sanitation Data'!$H$6,0,10*ROW('Sanitation Data'!H83))),'Data Summary'!DF89="Yes"),OFFSET('Sanitation Data'!$H$6,0,10*ROW('Sanitation Data'!H83)),NA())</f>
        <v>#N/A</v>
      </c>
      <c r="AR89" s="491" t="e">
        <f ca="1">+IF(AND(ISNUMBER(OFFSET('Sanitation Data'!$H$10,0,10*ROW('Sanitation Data'!H83))),'Data Summary'!DG89="Yes"),OFFSET('Sanitation Data'!$H$10,0,10*ROW('Sanitation Data'!H83)),NA())</f>
        <v>#N/A</v>
      </c>
      <c r="AS89" s="491" t="e">
        <f ca="1">+IF(AND(ISNUMBER(OFFSET('Sanitation Data'!$H$11,0,10*ROW('Sanitation Data'!H83))),'Data Summary'!DH89="Yes"),OFFSET('Sanitation Data'!$H$11,0,10*ROW('Sanitation Data'!H83)),NA())</f>
        <v>#N/A</v>
      </c>
      <c r="AT89" s="491" t="e">
        <f ca="1">+IF(AND(ISNUMBER(OFFSET('Sanitation Data'!$H$12,0,10*ROW('Sanitation Data'!H83))),'Data Summary'!DI89="Yes"),OFFSET('Sanitation Data'!$H$12,0,10*ROW('Sanitation Data'!H83)),NA())</f>
        <v>#N/A</v>
      </c>
      <c r="AU89" s="491" t="e">
        <f ca="1">+IF(AND(ISNUMBER(OFFSET('Sanitation Data'!$I$4,0,10*ROW('Sanitation Data'!I83))),'Data Summary'!DJ89="Yes"),100-OFFSET('Sanitation Data'!$I$4,0,10*ROW('Sanitation Data'!I83)),NA())</f>
        <v>#N/A</v>
      </c>
      <c r="AV89" s="491" t="e">
        <f ca="1">+IF(AND(ISNUMBER(OFFSET('Sanitation Data'!$I$6,0,10*ROW('Sanitation Data'!I83))),'Data Summary'!DK89="Yes"),OFFSET('Sanitation Data'!$I$6,0,10*ROW('Sanitation Data'!I83)),NA())</f>
        <v>#N/A</v>
      </c>
      <c r="AW89" s="491" t="e">
        <f ca="1">+IF(AND(ISNUMBER(OFFSET('Sanitation Data'!$I$10,0,10*ROW('Sanitation Data'!I83))),'Data Summary'!DL89="Yes"),OFFSET('Sanitation Data'!$I$10,0,10*ROW('Sanitation Data'!I83)),NA())</f>
        <v>#N/A</v>
      </c>
      <c r="AX89" s="491" t="e">
        <f ca="1">+IF(AND(ISNUMBER(OFFSET('Sanitation Data'!$I$11,0,10*ROW('Sanitation Data'!I83))),'Data Summary'!DM89="Yes"),OFFSET('Sanitation Data'!$I$11,0,10*ROW('Sanitation Data'!I83)),NA())</f>
        <v>#N/A</v>
      </c>
      <c r="AY89" s="491" t="e">
        <f ca="1">+IF(AND(ISNUMBER(OFFSET('Sanitation Data'!$I$12,0,10*ROW('Sanitation Data'!I83))),'Data Summary'!DN89="Yes"),OFFSET('Sanitation Data'!$I$12,0,10*ROW('Sanitation Data'!I83)),NA())</f>
        <v>#N/A</v>
      </c>
      <c r="AZ89" s="492" t="e">
        <f ca="1">+IF(AND(ISNUMBER(OFFSET('Hygiene Data'!$D$5,0,10*ROW('Hygiene Data'!D83))),'Data Summary'!DO89="Yes"),OFFSET('Hygiene Data'!$D$5,0,10*ROW('Hygiene Data'!D83)),NA())</f>
        <v>#N/A</v>
      </c>
      <c r="BA89" s="492" t="e">
        <f ca="1">+IF(AND(ISNUMBER(OFFSET('Hygiene Data'!$D$7,0,10*ROW('Hygiene Data'!D83))),'Data Summary'!DP89="Yes"),OFFSET('Hygiene Data'!$D$7,0,10*ROW('Hygiene Data'!D83)),NA())</f>
        <v>#N/A</v>
      </c>
      <c r="BB89" s="492" t="e">
        <f ca="1">+IF(AND(ISNUMBER(OFFSET('Hygiene Data'!$D$9,0,10*ROW('Hygiene Data'!D83))),'Data Summary'!DQ89="Yes"),OFFSET('Hygiene Data'!$D$9,0,10*ROW('Hygiene Data'!D83)),NA())</f>
        <v>#N/A</v>
      </c>
      <c r="BC89" s="492" t="e">
        <f ca="1">+IF(AND(ISNUMBER(OFFSET('Hygiene Data'!$E$5,0,10*ROW('Hygiene Data'!E83))),'Data Summary'!DR89="Yes"),OFFSET('Hygiene Data'!$E$5,0,10*ROW('Hygiene Data'!E83)),NA())</f>
        <v>#N/A</v>
      </c>
      <c r="BD89" s="492" t="e">
        <f ca="1">+IF(AND(ISNUMBER(OFFSET('Hygiene Data'!$E$7,0,10*ROW('Hygiene Data'!E83))),'Data Summary'!DS89="Yes"),OFFSET('Hygiene Data'!$E$7,0,10*ROW('Hygiene Data'!E83)),NA())</f>
        <v>#N/A</v>
      </c>
      <c r="BE89" s="492" t="e">
        <f ca="1">+IF(AND(ISNUMBER(OFFSET('Hygiene Data'!$E$9,0,10*ROW('Hygiene Data'!E83))),'Data Summary'!DT89="Yes"),OFFSET('Hygiene Data'!$E$9,0,10*ROW('Hygiene Data'!E83)),NA())</f>
        <v>#N/A</v>
      </c>
      <c r="BF89" s="492" t="e">
        <f ca="1">+IF(AND(ISNUMBER(OFFSET('Hygiene Data'!$F$5,0,10*ROW('Hygiene Data'!F83))),'Data Summary'!DU89="Yes"),OFFSET('Hygiene Data'!$F$5,0,10*ROW('Hygiene Data'!F83)),NA())</f>
        <v>#N/A</v>
      </c>
      <c r="BG89" s="492" t="e">
        <f ca="1">+IF(AND(ISNUMBER(OFFSET('Hygiene Data'!$F$7,0,10*ROW('Hygiene Data'!F83))),'Data Summary'!DV89="Yes"),OFFSET('Hygiene Data'!$F$7,0,10*ROW('Hygiene Data'!F83)),NA())</f>
        <v>#N/A</v>
      </c>
      <c r="BH89" s="492" t="e">
        <f ca="1">+IF(AND(ISNUMBER(OFFSET('Hygiene Data'!$F$9,0,10*ROW('Hygiene Data'!F83))),'Data Summary'!DW89="Yes"),OFFSET('Hygiene Data'!$F$9,0,10*ROW('Hygiene Data'!F83)),NA())</f>
        <v>#N/A</v>
      </c>
      <c r="BI89" s="492" t="e">
        <f ca="1">+IF(AND(ISNUMBER(OFFSET('Hygiene Data'!$G$5,0,10*ROW('Hygiene Data'!G83))),'Data Summary'!DX89="Yes"),OFFSET('Hygiene Data'!$G$5,0,10*ROW('Hygiene Data'!G83)),NA())</f>
        <v>#N/A</v>
      </c>
      <c r="BJ89" s="492" t="e">
        <f ca="1">+IF(AND(ISNUMBER(OFFSET('Hygiene Data'!$G$7,0,10*ROW('Hygiene Data'!G83))),'Data Summary'!DY89="Yes"),OFFSET('Hygiene Data'!$G$7,0,10*ROW('Hygiene Data'!G83)),NA())</f>
        <v>#N/A</v>
      </c>
      <c r="BK89" s="492" t="e">
        <f ca="1">+IF(AND(ISNUMBER(OFFSET('Hygiene Data'!$G$9,0,10*ROW('Hygiene Data'!G83))),'Data Summary'!DZ89="Yes"),OFFSET('Hygiene Data'!$G$9,0,10*ROW('Hygiene Data'!G83)),NA())</f>
        <v>#N/A</v>
      </c>
      <c r="BL89" s="492" t="e">
        <f ca="1">+IF(AND(ISNUMBER(OFFSET('Hygiene Data'!$H$5,0,10*ROW('Hygiene Data'!H83))),'Data Summary'!EA89="Yes"),OFFSET('Hygiene Data'!$H$5,0,10*ROW('Hygiene Data'!H83)),NA())</f>
        <v>#N/A</v>
      </c>
      <c r="BM89" s="492" t="e">
        <f ca="1">+IF(AND(ISNUMBER(OFFSET('Hygiene Data'!$H$7,0,10*ROW('Hygiene Data'!H83))),'Data Summary'!EB89="Yes"),OFFSET('Hygiene Data'!$H$7,0,10*ROW('Hygiene Data'!H83)),NA())</f>
        <v>#N/A</v>
      </c>
      <c r="BN89" s="492" t="e">
        <f ca="1">+IF(AND(ISNUMBER(OFFSET('Hygiene Data'!$H$9,0,10*ROW('Hygiene Data'!H83))),'Data Summary'!EC89="Yes"),OFFSET('Hygiene Data'!$H$9,0,10*ROW('Hygiene Data'!H83)),NA())</f>
        <v>#N/A</v>
      </c>
      <c r="BO89" s="492" t="e">
        <f ca="1">+IF(AND(ISNUMBER(OFFSET('Hygiene Data'!$I$5,0,10*ROW('Hygiene Data'!I83))),'Data Summary'!ED89="Yes"),OFFSET('Hygiene Data'!$I$5,0,10*ROW('Hygiene Data'!I83)),NA())</f>
        <v>#N/A</v>
      </c>
      <c r="BP89" s="492" t="e">
        <f ca="1">+IF(AND(ISNUMBER(OFFSET('Hygiene Data'!$I$7,0,10*ROW('Hygiene Data'!I83))),'Data Summary'!EE89="Yes"),OFFSET('Hygiene Data'!$I$7,0,10*ROW('Hygiene Data'!I83)),NA())</f>
        <v>#N/A</v>
      </c>
      <c r="BQ89" s="492" t="e">
        <f ca="1">+IF(AND(ISNUMBER(OFFSET('Hygiene Data'!$I$9,0,10*ROW('Hygiene Data'!I83))),'Data Summary'!EF89="Yes"),OFFSET('Hygiene Data'!$I$9,0,10*ROW('Hygiene Data'!I83)),NA())</f>
        <v>#N/A</v>
      </c>
    </row>
    <row r="90" spans="1:69" x14ac:dyDescent="0.25">
      <c r="A90" s="488" t="e">
        <f ca="1">+RIGHT('Data Summary'!A90,LEN('Data Summary'!A90)-9)</f>
        <v>#VALUE!</v>
      </c>
      <c r="B90" s="462" t="str">
        <f ca="1">+IF(ISTEXT('Data Summary'!B90),'Data Summary'!B90,"")</f>
        <v/>
      </c>
      <c r="C90" s="489" t="e">
        <f ca="1">+VALUE('Data Summary'!C90)</f>
        <v>#VALUE!</v>
      </c>
      <c r="D90" s="490" t="e">
        <f ca="1">+IF(AND(ISNUMBER(OFFSET('Water Data'!$D$4,0,10*ROW('Water Data'!D84))),'Data Summary'!BS90="Yes"),100-OFFSET('Water Data'!$D$4,0,10*ROW('Water Data'!D84)),NA())</f>
        <v>#N/A</v>
      </c>
      <c r="E90" s="490" t="e">
        <f ca="1">+IF(AND(ISNUMBER(OFFSET('Water Data'!$D$6,0,10*ROW('Water Data'!D84))),'Data Summary'!BT90="Yes"),OFFSET('Water Data'!$D$6,0,10*ROW('Water Data'!D84)),NA())</f>
        <v>#N/A</v>
      </c>
      <c r="F90" s="490" t="e">
        <f ca="1">+IF(AND(ISNUMBER(OFFSET('Water Data'!$D$9,0,10*ROW('Water Data'!D84))),'Data Summary'!BU90="Yes"),OFFSET('Water Data'!$D$9,0,10*ROW('Water Data'!D84)),NA())</f>
        <v>#N/A</v>
      </c>
      <c r="G90" s="490" t="e">
        <f ca="1">+IF(AND(ISNUMBER(OFFSET('Water Data'!$E$4,0,10*ROW('Water Data'!E84))),'Data Summary'!BV90="Yes"),100-OFFSET('Water Data'!$E$4,0,10*ROW('Water Data'!E84)),NA())</f>
        <v>#N/A</v>
      </c>
      <c r="H90" s="490" t="e">
        <f ca="1">+IF(AND(ISNUMBER(OFFSET('Water Data'!$E$6,0,10*ROW('Water Data'!E84))),'Data Summary'!BW90="Yes"),OFFSET('Water Data'!$E$6,0,10*ROW('Water Data'!E84)),NA())</f>
        <v>#N/A</v>
      </c>
      <c r="I90" s="490" t="e">
        <f ca="1">+IF(AND(ISNUMBER(OFFSET('Water Data'!$E$9,0,10*ROW('Water Data'!E84))),'Data Summary'!BX90="Yes"),OFFSET('Water Data'!$E$9,0,10*ROW('Water Data'!E84)),NA())</f>
        <v>#N/A</v>
      </c>
      <c r="J90" s="490" t="e">
        <f ca="1">+IF(AND(ISNUMBER(OFFSET('Water Data'!$F$4,0,10*ROW('Water Data'!F84))),'Data Summary'!BY90="Yes"),100-OFFSET('Water Data'!$F$4,0,10*ROW('Water Data'!F84)),NA())</f>
        <v>#N/A</v>
      </c>
      <c r="K90" s="490" t="e">
        <f ca="1">+IF(AND(ISNUMBER(OFFSET('Water Data'!$F$6,0,10*ROW('Water Data'!F84))),'Data Summary'!BZ90="Yes"),OFFSET('Water Data'!$F$6,0,10*ROW('Water Data'!F84)),NA())</f>
        <v>#N/A</v>
      </c>
      <c r="L90" s="490" t="e">
        <f ca="1">+IF(AND(ISNUMBER(OFFSET('Water Data'!$F$9,0,10*ROW('Water Data'!F84))),'Data Summary'!CA90="Yes"),OFFSET('Water Data'!$F$9,0,10*ROW('Water Data'!F84)),NA())</f>
        <v>#N/A</v>
      </c>
      <c r="M90" s="490" t="e">
        <f ca="1">+IF(AND(ISNUMBER(OFFSET('Water Data'!$G$4,0,10*ROW('Water Data'!G84))),'Data Summary'!CB90="Yes"),100-OFFSET('Water Data'!$G$4,0,10*ROW('Water Data'!G84)),NA())</f>
        <v>#N/A</v>
      </c>
      <c r="N90" s="490" t="e">
        <f ca="1">+IF(AND(ISNUMBER(OFFSET('Water Data'!$G$6,0,10*ROW('Water Data'!G84))),'Data Summary'!CC90="Yes"),OFFSET('Water Data'!$G$6,0,10*ROW('Water Data'!G84)),NA())</f>
        <v>#N/A</v>
      </c>
      <c r="O90" s="490" t="e">
        <f ca="1">+IF(AND(ISNUMBER(OFFSET('Water Data'!$G$9,0,10*ROW('Water Data'!G84))),'Data Summary'!CD90="Yes"),OFFSET('Water Data'!$G$9,0,10*ROW('Water Data'!G84)),NA())</f>
        <v>#N/A</v>
      </c>
      <c r="P90" s="490" t="e">
        <f ca="1">+IF(AND(ISNUMBER(OFFSET('Water Data'!$H$4,0,10*ROW('Water Data'!H84))),'Data Summary'!CE90="Yes"),100-OFFSET('Water Data'!$H$4,0,10*ROW('Water Data'!H84)),NA())</f>
        <v>#N/A</v>
      </c>
      <c r="Q90" s="490" t="e">
        <f ca="1">+IF(AND(ISNUMBER(OFFSET('Water Data'!$H$6,0,10*ROW('Water Data'!H84))),'Data Summary'!CF90="Yes"),OFFSET('Water Data'!$H$6,0,10*ROW('Water Data'!H84)),NA())</f>
        <v>#N/A</v>
      </c>
      <c r="R90" s="490" t="e">
        <f ca="1">+IF(AND(ISNUMBER(OFFSET('Water Data'!$H$9,0,10*ROW('Water Data'!H84))),'Data Summary'!CG90="Yes"),OFFSET('Water Data'!$H$9,0,10*ROW('Water Data'!H84)),NA())</f>
        <v>#N/A</v>
      </c>
      <c r="S90" s="490" t="e">
        <f ca="1">+IF(AND(ISNUMBER(OFFSET('Water Data'!$I$4,0,10*ROW('Water Data'!I84))),'Data Summary'!CH90="Yes"),100-OFFSET('Water Data'!$I$4,0,10*ROW('Water Data'!I84)),NA())</f>
        <v>#N/A</v>
      </c>
      <c r="T90" s="490" t="e">
        <f ca="1">+IF(AND(ISNUMBER(OFFSET('Water Data'!$I$6,0,10*ROW('Water Data'!I84))),'Data Summary'!CI90="Yes"),OFFSET('Water Data'!$I$6,0,10*ROW('Water Data'!I84)),NA())</f>
        <v>#N/A</v>
      </c>
      <c r="U90" s="490" t="e">
        <f ca="1">+IF(AND(ISNUMBER(OFFSET('Water Data'!$I$9,0,10*ROW('Water Data'!I84))),'Data Summary'!CJ90="Yes"),OFFSET('Water Data'!$I$9,0,10*ROW('Water Data'!I84)),NA())</f>
        <v>#N/A</v>
      </c>
      <c r="V90" s="491" t="e">
        <f ca="1">+IF(AND(ISNUMBER(OFFSET('Sanitation Data'!$D$4,0,10*ROW('Sanitation Data'!D84))),'Data Summary'!CK90="Yes"),100-OFFSET('Sanitation Data'!$D$4,0,10*ROW('Sanitation Data'!D84)),NA())</f>
        <v>#N/A</v>
      </c>
      <c r="W90" s="491" t="e">
        <f ca="1">+IF(AND(ISNUMBER(OFFSET('Sanitation Data'!$D$6,0,10*ROW('Sanitation Data'!D84))),'Data Summary'!CL90="Yes"),OFFSET('Sanitation Data'!$D$6,0,10*ROW('Sanitation Data'!D84)),NA())</f>
        <v>#N/A</v>
      </c>
      <c r="X90" s="491" t="e">
        <f ca="1">+IF(AND(ISNUMBER(OFFSET('Sanitation Data'!$D$10,0,10*ROW('Sanitation Data'!D84))),'Data Summary'!CM90="Yes"),OFFSET('Sanitation Data'!$D$10,0,10*ROW('Sanitation Data'!D84)),NA())</f>
        <v>#N/A</v>
      </c>
      <c r="Y90" s="491" t="e">
        <f ca="1">+IF(AND(ISNUMBER(OFFSET('Sanitation Data'!$D$11,0,10*ROW('Sanitation Data'!D84))),'Data Summary'!CN90="Yes"),OFFSET('Sanitation Data'!$D$11,0,10*ROW('Sanitation Data'!D84)),NA())</f>
        <v>#N/A</v>
      </c>
      <c r="Z90" s="491" t="e">
        <f ca="1">+IF(AND(ISNUMBER(OFFSET('Sanitation Data'!$D$12,0,10*ROW('Sanitation Data'!D84))),'Data Summary'!CO90="Yes"),OFFSET('Sanitation Data'!$D$12,0,10*ROW('Sanitation Data'!D84)),NA())</f>
        <v>#N/A</v>
      </c>
      <c r="AA90" s="491" t="e">
        <f ca="1">+IF(AND(ISNUMBER(OFFSET('Sanitation Data'!$E$4,0,10*ROW('Sanitation Data'!E84))),'Data Summary'!CP90="Yes"),100-OFFSET('Sanitation Data'!$E$4,0,10*ROW('Sanitation Data'!E84)),NA())</f>
        <v>#N/A</v>
      </c>
      <c r="AB90" s="491" t="e">
        <f ca="1">+IF(AND(ISNUMBER(OFFSET('Sanitation Data'!$E$6,0,10*ROW('Sanitation Data'!E84))),'Data Summary'!CQ90="Yes"),OFFSET('Sanitation Data'!$E$6,0,10*ROW('Sanitation Data'!E84)),NA())</f>
        <v>#N/A</v>
      </c>
      <c r="AC90" s="491" t="e">
        <f ca="1">+IF(AND(ISNUMBER(OFFSET('Sanitation Data'!$E$10,0,10*ROW('Sanitation Data'!E84))),'Data Summary'!CR90="Yes"),OFFSET('Sanitation Data'!$E$10,0,10*ROW('Sanitation Data'!E84)),NA())</f>
        <v>#N/A</v>
      </c>
      <c r="AD90" s="491" t="e">
        <f ca="1">+IF(AND(ISNUMBER(OFFSET('Sanitation Data'!$E$11,0,10*ROW('Sanitation Data'!E84))),'Data Summary'!CS90="Yes"),OFFSET('Sanitation Data'!$E$11,0,10*ROW('Sanitation Data'!E84)),NA())</f>
        <v>#N/A</v>
      </c>
      <c r="AE90" s="491" t="e">
        <f ca="1">+IF(AND(ISNUMBER(OFFSET('Sanitation Data'!$E$12,0,10*ROW('Sanitation Data'!E84))),'Data Summary'!CT90="Yes"),OFFSET('Sanitation Data'!$E$12,0,10*ROW('Sanitation Data'!E84)),NA())</f>
        <v>#N/A</v>
      </c>
      <c r="AF90" s="491" t="e">
        <f ca="1">+IF(AND(ISNUMBER(OFFSET('Sanitation Data'!$F$4,0,10*ROW('Sanitation Data'!F84))),'Data Summary'!CU90="Yes"),100-OFFSET('Sanitation Data'!$F$4,0,10*ROW('Sanitation Data'!F84)),NA())</f>
        <v>#N/A</v>
      </c>
      <c r="AG90" s="491" t="e">
        <f ca="1">+IF(AND(ISNUMBER(OFFSET('Sanitation Data'!$F$6,0,10*ROW('Sanitation Data'!F84))),'Data Summary'!CV90="Yes"),OFFSET('Sanitation Data'!$F$6,0,10*ROW('Sanitation Data'!F84)),NA())</f>
        <v>#N/A</v>
      </c>
      <c r="AH90" s="491" t="e">
        <f ca="1">+IF(AND(ISNUMBER(OFFSET('Sanitation Data'!$F$10,0,10*ROW('Sanitation Data'!F84))),'Data Summary'!CW90="Yes"),OFFSET('Sanitation Data'!$F$10,0,10*ROW('Sanitation Data'!F84)),NA())</f>
        <v>#N/A</v>
      </c>
      <c r="AI90" s="491" t="e">
        <f ca="1">+IF(AND(ISNUMBER(OFFSET('Sanitation Data'!$F$11,0,10*ROW('Sanitation Data'!F84))),'Data Summary'!CX90="Yes"),OFFSET('Sanitation Data'!$F$11,0,10*ROW('Sanitation Data'!F84)),NA())</f>
        <v>#N/A</v>
      </c>
      <c r="AJ90" s="491" t="e">
        <f ca="1">+IF(AND(ISNUMBER(OFFSET('Sanitation Data'!$F$12,0,10*ROW('Sanitation Data'!F84))),'Data Summary'!CY90="Yes"),OFFSET('Sanitation Data'!$F$12,0,10*ROW('Sanitation Data'!F84)),NA())</f>
        <v>#N/A</v>
      </c>
      <c r="AK90" s="491" t="e">
        <f ca="1">+IF(AND(ISNUMBER(OFFSET('Sanitation Data'!$G$4,0,10*ROW('Sanitation Data'!G84))),'Data Summary'!CZ90="Yes"),100-OFFSET('Sanitation Data'!$G$4,0,10*ROW('Sanitation Data'!G84)),NA())</f>
        <v>#N/A</v>
      </c>
      <c r="AL90" s="491" t="e">
        <f ca="1">+IF(AND(ISNUMBER(OFFSET('Sanitation Data'!$G$6,0,10*ROW('Sanitation Data'!G84))),'Data Summary'!DA90="Yes"),OFFSET('Sanitation Data'!$G$6,0,10*ROW('Sanitation Data'!G84)),NA())</f>
        <v>#N/A</v>
      </c>
      <c r="AM90" s="491" t="e">
        <f ca="1">+IF(AND(ISNUMBER(OFFSET('Sanitation Data'!$G$10,0,10*ROW('Sanitation Data'!G84))),'Data Summary'!DB90="Yes"),OFFSET('Sanitation Data'!$G$10,0,10*ROW('Sanitation Data'!G84)),NA())</f>
        <v>#N/A</v>
      </c>
      <c r="AN90" s="491" t="e">
        <f ca="1">+IF(AND(ISNUMBER(OFFSET('Sanitation Data'!$G$11,0,10*ROW('Sanitation Data'!G84))),'Data Summary'!DC90="Yes"),OFFSET('Sanitation Data'!$G$11,0,10*ROW('Sanitation Data'!G84)),NA())</f>
        <v>#N/A</v>
      </c>
      <c r="AO90" s="491" t="e">
        <f ca="1">+IF(AND(ISNUMBER(OFFSET('Sanitation Data'!$G$12,0,10*ROW('Sanitation Data'!G84))),'Data Summary'!DD90="Yes"),OFFSET('Sanitation Data'!$G$12,0,10*ROW('Sanitation Data'!G84)),NA())</f>
        <v>#N/A</v>
      </c>
      <c r="AP90" s="491" t="e">
        <f ca="1">+IF(AND(ISNUMBER(OFFSET('Sanitation Data'!$H$4,0,10*ROW('Sanitation Data'!H84))),'Data Summary'!DE90="Yes"),100-OFFSET('Sanitation Data'!$H$4,0,10*ROW('Sanitation Data'!H84)),NA())</f>
        <v>#N/A</v>
      </c>
      <c r="AQ90" s="491" t="e">
        <f ca="1">+IF(AND(ISNUMBER(OFFSET('Sanitation Data'!$H$6,0,10*ROW('Sanitation Data'!H84))),'Data Summary'!DF90="Yes"),OFFSET('Sanitation Data'!$H$6,0,10*ROW('Sanitation Data'!H84)),NA())</f>
        <v>#N/A</v>
      </c>
      <c r="AR90" s="491" t="e">
        <f ca="1">+IF(AND(ISNUMBER(OFFSET('Sanitation Data'!$H$10,0,10*ROW('Sanitation Data'!H84))),'Data Summary'!DG90="Yes"),OFFSET('Sanitation Data'!$H$10,0,10*ROW('Sanitation Data'!H84)),NA())</f>
        <v>#N/A</v>
      </c>
      <c r="AS90" s="491" t="e">
        <f ca="1">+IF(AND(ISNUMBER(OFFSET('Sanitation Data'!$H$11,0,10*ROW('Sanitation Data'!H84))),'Data Summary'!DH90="Yes"),OFFSET('Sanitation Data'!$H$11,0,10*ROW('Sanitation Data'!H84)),NA())</f>
        <v>#N/A</v>
      </c>
      <c r="AT90" s="491" t="e">
        <f ca="1">+IF(AND(ISNUMBER(OFFSET('Sanitation Data'!$H$12,0,10*ROW('Sanitation Data'!H84))),'Data Summary'!DI90="Yes"),OFFSET('Sanitation Data'!$H$12,0,10*ROW('Sanitation Data'!H84)),NA())</f>
        <v>#N/A</v>
      </c>
      <c r="AU90" s="491" t="e">
        <f ca="1">+IF(AND(ISNUMBER(OFFSET('Sanitation Data'!$I$4,0,10*ROW('Sanitation Data'!I84))),'Data Summary'!DJ90="Yes"),100-OFFSET('Sanitation Data'!$I$4,0,10*ROW('Sanitation Data'!I84)),NA())</f>
        <v>#N/A</v>
      </c>
      <c r="AV90" s="491" t="e">
        <f ca="1">+IF(AND(ISNUMBER(OFFSET('Sanitation Data'!$I$6,0,10*ROW('Sanitation Data'!I84))),'Data Summary'!DK90="Yes"),OFFSET('Sanitation Data'!$I$6,0,10*ROW('Sanitation Data'!I84)),NA())</f>
        <v>#N/A</v>
      </c>
      <c r="AW90" s="491" t="e">
        <f ca="1">+IF(AND(ISNUMBER(OFFSET('Sanitation Data'!$I$10,0,10*ROW('Sanitation Data'!I84))),'Data Summary'!DL90="Yes"),OFFSET('Sanitation Data'!$I$10,0,10*ROW('Sanitation Data'!I84)),NA())</f>
        <v>#N/A</v>
      </c>
      <c r="AX90" s="491" t="e">
        <f ca="1">+IF(AND(ISNUMBER(OFFSET('Sanitation Data'!$I$11,0,10*ROW('Sanitation Data'!I84))),'Data Summary'!DM90="Yes"),OFFSET('Sanitation Data'!$I$11,0,10*ROW('Sanitation Data'!I84)),NA())</f>
        <v>#N/A</v>
      </c>
      <c r="AY90" s="491" t="e">
        <f ca="1">+IF(AND(ISNUMBER(OFFSET('Sanitation Data'!$I$12,0,10*ROW('Sanitation Data'!I84))),'Data Summary'!DN90="Yes"),OFFSET('Sanitation Data'!$I$12,0,10*ROW('Sanitation Data'!I84)),NA())</f>
        <v>#N/A</v>
      </c>
      <c r="AZ90" s="492" t="e">
        <f ca="1">+IF(AND(ISNUMBER(OFFSET('Hygiene Data'!$D$5,0,10*ROW('Hygiene Data'!D84))),'Data Summary'!DO90="Yes"),OFFSET('Hygiene Data'!$D$5,0,10*ROW('Hygiene Data'!D84)),NA())</f>
        <v>#N/A</v>
      </c>
      <c r="BA90" s="492" t="e">
        <f ca="1">+IF(AND(ISNUMBER(OFFSET('Hygiene Data'!$D$7,0,10*ROW('Hygiene Data'!D84))),'Data Summary'!DP90="Yes"),OFFSET('Hygiene Data'!$D$7,0,10*ROW('Hygiene Data'!D84)),NA())</f>
        <v>#N/A</v>
      </c>
      <c r="BB90" s="492" t="e">
        <f ca="1">+IF(AND(ISNUMBER(OFFSET('Hygiene Data'!$D$9,0,10*ROW('Hygiene Data'!D84))),'Data Summary'!DQ90="Yes"),OFFSET('Hygiene Data'!$D$9,0,10*ROW('Hygiene Data'!D84)),NA())</f>
        <v>#N/A</v>
      </c>
      <c r="BC90" s="492" t="e">
        <f ca="1">+IF(AND(ISNUMBER(OFFSET('Hygiene Data'!$E$5,0,10*ROW('Hygiene Data'!E84))),'Data Summary'!DR90="Yes"),OFFSET('Hygiene Data'!$E$5,0,10*ROW('Hygiene Data'!E84)),NA())</f>
        <v>#N/A</v>
      </c>
      <c r="BD90" s="492" t="e">
        <f ca="1">+IF(AND(ISNUMBER(OFFSET('Hygiene Data'!$E$7,0,10*ROW('Hygiene Data'!E84))),'Data Summary'!DS90="Yes"),OFFSET('Hygiene Data'!$E$7,0,10*ROW('Hygiene Data'!E84)),NA())</f>
        <v>#N/A</v>
      </c>
      <c r="BE90" s="492" t="e">
        <f ca="1">+IF(AND(ISNUMBER(OFFSET('Hygiene Data'!$E$9,0,10*ROW('Hygiene Data'!E84))),'Data Summary'!DT90="Yes"),OFFSET('Hygiene Data'!$E$9,0,10*ROW('Hygiene Data'!E84)),NA())</f>
        <v>#N/A</v>
      </c>
      <c r="BF90" s="492" t="e">
        <f ca="1">+IF(AND(ISNUMBER(OFFSET('Hygiene Data'!$F$5,0,10*ROW('Hygiene Data'!F84))),'Data Summary'!DU90="Yes"),OFFSET('Hygiene Data'!$F$5,0,10*ROW('Hygiene Data'!F84)),NA())</f>
        <v>#N/A</v>
      </c>
      <c r="BG90" s="492" t="e">
        <f ca="1">+IF(AND(ISNUMBER(OFFSET('Hygiene Data'!$F$7,0,10*ROW('Hygiene Data'!F84))),'Data Summary'!DV90="Yes"),OFFSET('Hygiene Data'!$F$7,0,10*ROW('Hygiene Data'!F84)),NA())</f>
        <v>#N/A</v>
      </c>
      <c r="BH90" s="492" t="e">
        <f ca="1">+IF(AND(ISNUMBER(OFFSET('Hygiene Data'!$F$9,0,10*ROW('Hygiene Data'!F84))),'Data Summary'!DW90="Yes"),OFFSET('Hygiene Data'!$F$9,0,10*ROW('Hygiene Data'!F84)),NA())</f>
        <v>#N/A</v>
      </c>
      <c r="BI90" s="492" t="e">
        <f ca="1">+IF(AND(ISNUMBER(OFFSET('Hygiene Data'!$G$5,0,10*ROW('Hygiene Data'!G84))),'Data Summary'!DX90="Yes"),OFFSET('Hygiene Data'!$G$5,0,10*ROW('Hygiene Data'!G84)),NA())</f>
        <v>#N/A</v>
      </c>
      <c r="BJ90" s="492" t="e">
        <f ca="1">+IF(AND(ISNUMBER(OFFSET('Hygiene Data'!$G$7,0,10*ROW('Hygiene Data'!G84))),'Data Summary'!DY90="Yes"),OFFSET('Hygiene Data'!$G$7,0,10*ROW('Hygiene Data'!G84)),NA())</f>
        <v>#N/A</v>
      </c>
      <c r="BK90" s="492" t="e">
        <f ca="1">+IF(AND(ISNUMBER(OFFSET('Hygiene Data'!$G$9,0,10*ROW('Hygiene Data'!G84))),'Data Summary'!DZ90="Yes"),OFFSET('Hygiene Data'!$G$9,0,10*ROW('Hygiene Data'!G84)),NA())</f>
        <v>#N/A</v>
      </c>
      <c r="BL90" s="492" t="e">
        <f ca="1">+IF(AND(ISNUMBER(OFFSET('Hygiene Data'!$H$5,0,10*ROW('Hygiene Data'!H84))),'Data Summary'!EA90="Yes"),OFFSET('Hygiene Data'!$H$5,0,10*ROW('Hygiene Data'!H84)),NA())</f>
        <v>#N/A</v>
      </c>
      <c r="BM90" s="492" t="e">
        <f ca="1">+IF(AND(ISNUMBER(OFFSET('Hygiene Data'!$H$7,0,10*ROW('Hygiene Data'!H84))),'Data Summary'!EB90="Yes"),OFFSET('Hygiene Data'!$H$7,0,10*ROW('Hygiene Data'!H84)),NA())</f>
        <v>#N/A</v>
      </c>
      <c r="BN90" s="492" t="e">
        <f ca="1">+IF(AND(ISNUMBER(OFFSET('Hygiene Data'!$H$9,0,10*ROW('Hygiene Data'!H84))),'Data Summary'!EC90="Yes"),OFFSET('Hygiene Data'!$H$9,0,10*ROW('Hygiene Data'!H84)),NA())</f>
        <v>#N/A</v>
      </c>
      <c r="BO90" s="492" t="e">
        <f ca="1">+IF(AND(ISNUMBER(OFFSET('Hygiene Data'!$I$5,0,10*ROW('Hygiene Data'!I84))),'Data Summary'!ED90="Yes"),OFFSET('Hygiene Data'!$I$5,0,10*ROW('Hygiene Data'!I84)),NA())</f>
        <v>#N/A</v>
      </c>
      <c r="BP90" s="492" t="e">
        <f ca="1">+IF(AND(ISNUMBER(OFFSET('Hygiene Data'!$I$7,0,10*ROW('Hygiene Data'!I84))),'Data Summary'!EE90="Yes"),OFFSET('Hygiene Data'!$I$7,0,10*ROW('Hygiene Data'!I84)),NA())</f>
        <v>#N/A</v>
      </c>
      <c r="BQ90" s="492" t="e">
        <f ca="1">+IF(AND(ISNUMBER(OFFSET('Hygiene Data'!$I$9,0,10*ROW('Hygiene Data'!I84))),'Data Summary'!EF90="Yes"),OFFSET('Hygiene Data'!$I$9,0,10*ROW('Hygiene Data'!I84)),NA())</f>
        <v>#N/A</v>
      </c>
    </row>
    <row r="91" spans="1:69" x14ac:dyDescent="0.25">
      <c r="A91" s="488" t="e">
        <f ca="1">+RIGHT('Data Summary'!A91,LEN('Data Summary'!A91)-9)</f>
        <v>#VALUE!</v>
      </c>
      <c r="B91" s="462" t="str">
        <f ca="1">+IF(ISTEXT('Data Summary'!B91),'Data Summary'!B91,"")</f>
        <v/>
      </c>
      <c r="C91" s="489" t="e">
        <f ca="1">+VALUE('Data Summary'!C91)</f>
        <v>#VALUE!</v>
      </c>
      <c r="D91" s="490" t="e">
        <f ca="1">+IF(AND(ISNUMBER(OFFSET('Water Data'!$D$4,0,10*ROW('Water Data'!D85))),'Data Summary'!BS91="Yes"),100-OFFSET('Water Data'!$D$4,0,10*ROW('Water Data'!D85)),NA())</f>
        <v>#N/A</v>
      </c>
      <c r="E91" s="490" t="e">
        <f ca="1">+IF(AND(ISNUMBER(OFFSET('Water Data'!$D$6,0,10*ROW('Water Data'!D85))),'Data Summary'!BT91="Yes"),OFFSET('Water Data'!$D$6,0,10*ROW('Water Data'!D85)),NA())</f>
        <v>#N/A</v>
      </c>
      <c r="F91" s="490" t="e">
        <f ca="1">+IF(AND(ISNUMBER(OFFSET('Water Data'!$D$9,0,10*ROW('Water Data'!D85))),'Data Summary'!BU91="Yes"),OFFSET('Water Data'!$D$9,0,10*ROW('Water Data'!D85)),NA())</f>
        <v>#N/A</v>
      </c>
      <c r="G91" s="490" t="e">
        <f ca="1">+IF(AND(ISNUMBER(OFFSET('Water Data'!$E$4,0,10*ROW('Water Data'!E85))),'Data Summary'!BV91="Yes"),100-OFFSET('Water Data'!$E$4,0,10*ROW('Water Data'!E85)),NA())</f>
        <v>#N/A</v>
      </c>
      <c r="H91" s="490" t="e">
        <f ca="1">+IF(AND(ISNUMBER(OFFSET('Water Data'!$E$6,0,10*ROW('Water Data'!E85))),'Data Summary'!BW91="Yes"),OFFSET('Water Data'!$E$6,0,10*ROW('Water Data'!E85)),NA())</f>
        <v>#N/A</v>
      </c>
      <c r="I91" s="490" t="e">
        <f ca="1">+IF(AND(ISNUMBER(OFFSET('Water Data'!$E$9,0,10*ROW('Water Data'!E85))),'Data Summary'!BX91="Yes"),OFFSET('Water Data'!$E$9,0,10*ROW('Water Data'!E85)),NA())</f>
        <v>#N/A</v>
      </c>
      <c r="J91" s="490" t="e">
        <f ca="1">+IF(AND(ISNUMBER(OFFSET('Water Data'!$F$4,0,10*ROW('Water Data'!F85))),'Data Summary'!BY91="Yes"),100-OFFSET('Water Data'!$F$4,0,10*ROW('Water Data'!F85)),NA())</f>
        <v>#N/A</v>
      </c>
      <c r="K91" s="490" t="e">
        <f ca="1">+IF(AND(ISNUMBER(OFFSET('Water Data'!$F$6,0,10*ROW('Water Data'!F85))),'Data Summary'!BZ91="Yes"),OFFSET('Water Data'!$F$6,0,10*ROW('Water Data'!F85)),NA())</f>
        <v>#N/A</v>
      </c>
      <c r="L91" s="490" t="e">
        <f ca="1">+IF(AND(ISNUMBER(OFFSET('Water Data'!$F$9,0,10*ROW('Water Data'!F85))),'Data Summary'!CA91="Yes"),OFFSET('Water Data'!$F$9,0,10*ROW('Water Data'!F85)),NA())</f>
        <v>#N/A</v>
      </c>
      <c r="M91" s="490" t="e">
        <f ca="1">+IF(AND(ISNUMBER(OFFSET('Water Data'!$G$4,0,10*ROW('Water Data'!G85))),'Data Summary'!CB91="Yes"),100-OFFSET('Water Data'!$G$4,0,10*ROW('Water Data'!G85)),NA())</f>
        <v>#N/A</v>
      </c>
      <c r="N91" s="490" t="e">
        <f ca="1">+IF(AND(ISNUMBER(OFFSET('Water Data'!$G$6,0,10*ROW('Water Data'!G85))),'Data Summary'!CC91="Yes"),OFFSET('Water Data'!$G$6,0,10*ROW('Water Data'!G85)),NA())</f>
        <v>#N/A</v>
      </c>
      <c r="O91" s="490" t="e">
        <f ca="1">+IF(AND(ISNUMBER(OFFSET('Water Data'!$G$9,0,10*ROW('Water Data'!G85))),'Data Summary'!CD91="Yes"),OFFSET('Water Data'!$G$9,0,10*ROW('Water Data'!G85)),NA())</f>
        <v>#N/A</v>
      </c>
      <c r="P91" s="490" t="e">
        <f ca="1">+IF(AND(ISNUMBER(OFFSET('Water Data'!$H$4,0,10*ROW('Water Data'!H85))),'Data Summary'!CE91="Yes"),100-OFFSET('Water Data'!$H$4,0,10*ROW('Water Data'!H85)),NA())</f>
        <v>#N/A</v>
      </c>
      <c r="Q91" s="490" t="e">
        <f ca="1">+IF(AND(ISNUMBER(OFFSET('Water Data'!$H$6,0,10*ROW('Water Data'!H85))),'Data Summary'!CF91="Yes"),OFFSET('Water Data'!$H$6,0,10*ROW('Water Data'!H85)),NA())</f>
        <v>#N/A</v>
      </c>
      <c r="R91" s="490" t="e">
        <f ca="1">+IF(AND(ISNUMBER(OFFSET('Water Data'!$H$9,0,10*ROW('Water Data'!H85))),'Data Summary'!CG91="Yes"),OFFSET('Water Data'!$H$9,0,10*ROW('Water Data'!H85)),NA())</f>
        <v>#N/A</v>
      </c>
      <c r="S91" s="490" t="e">
        <f ca="1">+IF(AND(ISNUMBER(OFFSET('Water Data'!$I$4,0,10*ROW('Water Data'!I85))),'Data Summary'!CH91="Yes"),100-OFFSET('Water Data'!$I$4,0,10*ROW('Water Data'!I85)),NA())</f>
        <v>#N/A</v>
      </c>
      <c r="T91" s="490" t="e">
        <f ca="1">+IF(AND(ISNUMBER(OFFSET('Water Data'!$I$6,0,10*ROW('Water Data'!I85))),'Data Summary'!CI91="Yes"),OFFSET('Water Data'!$I$6,0,10*ROW('Water Data'!I85)),NA())</f>
        <v>#N/A</v>
      </c>
      <c r="U91" s="490" t="e">
        <f ca="1">+IF(AND(ISNUMBER(OFFSET('Water Data'!$I$9,0,10*ROW('Water Data'!I85))),'Data Summary'!CJ91="Yes"),OFFSET('Water Data'!$I$9,0,10*ROW('Water Data'!I85)),NA())</f>
        <v>#N/A</v>
      </c>
      <c r="V91" s="491" t="e">
        <f ca="1">+IF(AND(ISNUMBER(OFFSET('Sanitation Data'!$D$4,0,10*ROW('Sanitation Data'!D85))),'Data Summary'!CK91="Yes"),100-OFFSET('Sanitation Data'!$D$4,0,10*ROW('Sanitation Data'!D85)),NA())</f>
        <v>#N/A</v>
      </c>
      <c r="W91" s="491" t="e">
        <f ca="1">+IF(AND(ISNUMBER(OFFSET('Sanitation Data'!$D$6,0,10*ROW('Sanitation Data'!D85))),'Data Summary'!CL91="Yes"),OFFSET('Sanitation Data'!$D$6,0,10*ROW('Sanitation Data'!D85)),NA())</f>
        <v>#N/A</v>
      </c>
      <c r="X91" s="491" t="e">
        <f ca="1">+IF(AND(ISNUMBER(OFFSET('Sanitation Data'!$D$10,0,10*ROW('Sanitation Data'!D85))),'Data Summary'!CM91="Yes"),OFFSET('Sanitation Data'!$D$10,0,10*ROW('Sanitation Data'!D85)),NA())</f>
        <v>#N/A</v>
      </c>
      <c r="Y91" s="491" t="e">
        <f ca="1">+IF(AND(ISNUMBER(OFFSET('Sanitation Data'!$D$11,0,10*ROW('Sanitation Data'!D85))),'Data Summary'!CN91="Yes"),OFFSET('Sanitation Data'!$D$11,0,10*ROW('Sanitation Data'!D85)),NA())</f>
        <v>#N/A</v>
      </c>
      <c r="Z91" s="491" t="e">
        <f ca="1">+IF(AND(ISNUMBER(OFFSET('Sanitation Data'!$D$12,0,10*ROW('Sanitation Data'!D85))),'Data Summary'!CO91="Yes"),OFFSET('Sanitation Data'!$D$12,0,10*ROW('Sanitation Data'!D85)),NA())</f>
        <v>#N/A</v>
      </c>
      <c r="AA91" s="491" t="e">
        <f ca="1">+IF(AND(ISNUMBER(OFFSET('Sanitation Data'!$E$4,0,10*ROW('Sanitation Data'!E85))),'Data Summary'!CP91="Yes"),100-OFFSET('Sanitation Data'!$E$4,0,10*ROW('Sanitation Data'!E85)),NA())</f>
        <v>#N/A</v>
      </c>
      <c r="AB91" s="491" t="e">
        <f ca="1">+IF(AND(ISNUMBER(OFFSET('Sanitation Data'!$E$6,0,10*ROW('Sanitation Data'!E85))),'Data Summary'!CQ91="Yes"),OFFSET('Sanitation Data'!$E$6,0,10*ROW('Sanitation Data'!E85)),NA())</f>
        <v>#N/A</v>
      </c>
      <c r="AC91" s="491" t="e">
        <f ca="1">+IF(AND(ISNUMBER(OFFSET('Sanitation Data'!$E$10,0,10*ROW('Sanitation Data'!E85))),'Data Summary'!CR91="Yes"),OFFSET('Sanitation Data'!$E$10,0,10*ROW('Sanitation Data'!E85)),NA())</f>
        <v>#N/A</v>
      </c>
      <c r="AD91" s="491" t="e">
        <f ca="1">+IF(AND(ISNUMBER(OFFSET('Sanitation Data'!$E$11,0,10*ROW('Sanitation Data'!E85))),'Data Summary'!CS91="Yes"),OFFSET('Sanitation Data'!$E$11,0,10*ROW('Sanitation Data'!E85)),NA())</f>
        <v>#N/A</v>
      </c>
      <c r="AE91" s="491" t="e">
        <f ca="1">+IF(AND(ISNUMBER(OFFSET('Sanitation Data'!$E$12,0,10*ROW('Sanitation Data'!E85))),'Data Summary'!CT91="Yes"),OFFSET('Sanitation Data'!$E$12,0,10*ROW('Sanitation Data'!E85)),NA())</f>
        <v>#N/A</v>
      </c>
      <c r="AF91" s="491" t="e">
        <f ca="1">+IF(AND(ISNUMBER(OFFSET('Sanitation Data'!$F$4,0,10*ROW('Sanitation Data'!F85))),'Data Summary'!CU91="Yes"),100-OFFSET('Sanitation Data'!$F$4,0,10*ROW('Sanitation Data'!F85)),NA())</f>
        <v>#N/A</v>
      </c>
      <c r="AG91" s="491" t="e">
        <f ca="1">+IF(AND(ISNUMBER(OFFSET('Sanitation Data'!$F$6,0,10*ROW('Sanitation Data'!F85))),'Data Summary'!CV91="Yes"),OFFSET('Sanitation Data'!$F$6,0,10*ROW('Sanitation Data'!F85)),NA())</f>
        <v>#N/A</v>
      </c>
      <c r="AH91" s="491" t="e">
        <f ca="1">+IF(AND(ISNUMBER(OFFSET('Sanitation Data'!$F$10,0,10*ROW('Sanitation Data'!F85))),'Data Summary'!CW91="Yes"),OFFSET('Sanitation Data'!$F$10,0,10*ROW('Sanitation Data'!F85)),NA())</f>
        <v>#N/A</v>
      </c>
      <c r="AI91" s="491" t="e">
        <f ca="1">+IF(AND(ISNUMBER(OFFSET('Sanitation Data'!$F$11,0,10*ROW('Sanitation Data'!F85))),'Data Summary'!CX91="Yes"),OFFSET('Sanitation Data'!$F$11,0,10*ROW('Sanitation Data'!F85)),NA())</f>
        <v>#N/A</v>
      </c>
      <c r="AJ91" s="491" t="e">
        <f ca="1">+IF(AND(ISNUMBER(OFFSET('Sanitation Data'!$F$12,0,10*ROW('Sanitation Data'!F85))),'Data Summary'!CY91="Yes"),OFFSET('Sanitation Data'!$F$12,0,10*ROW('Sanitation Data'!F85)),NA())</f>
        <v>#N/A</v>
      </c>
      <c r="AK91" s="491" t="e">
        <f ca="1">+IF(AND(ISNUMBER(OFFSET('Sanitation Data'!$G$4,0,10*ROW('Sanitation Data'!G85))),'Data Summary'!CZ91="Yes"),100-OFFSET('Sanitation Data'!$G$4,0,10*ROW('Sanitation Data'!G85)),NA())</f>
        <v>#N/A</v>
      </c>
      <c r="AL91" s="491" t="e">
        <f ca="1">+IF(AND(ISNUMBER(OFFSET('Sanitation Data'!$G$6,0,10*ROW('Sanitation Data'!G85))),'Data Summary'!DA91="Yes"),OFFSET('Sanitation Data'!$G$6,0,10*ROW('Sanitation Data'!G85)),NA())</f>
        <v>#N/A</v>
      </c>
      <c r="AM91" s="491" t="e">
        <f ca="1">+IF(AND(ISNUMBER(OFFSET('Sanitation Data'!$G$10,0,10*ROW('Sanitation Data'!G85))),'Data Summary'!DB91="Yes"),OFFSET('Sanitation Data'!$G$10,0,10*ROW('Sanitation Data'!G85)),NA())</f>
        <v>#N/A</v>
      </c>
      <c r="AN91" s="491" t="e">
        <f ca="1">+IF(AND(ISNUMBER(OFFSET('Sanitation Data'!$G$11,0,10*ROW('Sanitation Data'!G85))),'Data Summary'!DC91="Yes"),OFFSET('Sanitation Data'!$G$11,0,10*ROW('Sanitation Data'!G85)),NA())</f>
        <v>#N/A</v>
      </c>
      <c r="AO91" s="491" t="e">
        <f ca="1">+IF(AND(ISNUMBER(OFFSET('Sanitation Data'!$G$12,0,10*ROW('Sanitation Data'!G85))),'Data Summary'!DD91="Yes"),OFFSET('Sanitation Data'!$G$12,0,10*ROW('Sanitation Data'!G85)),NA())</f>
        <v>#N/A</v>
      </c>
      <c r="AP91" s="491" t="e">
        <f ca="1">+IF(AND(ISNUMBER(OFFSET('Sanitation Data'!$H$4,0,10*ROW('Sanitation Data'!H85))),'Data Summary'!DE91="Yes"),100-OFFSET('Sanitation Data'!$H$4,0,10*ROW('Sanitation Data'!H85)),NA())</f>
        <v>#N/A</v>
      </c>
      <c r="AQ91" s="491" t="e">
        <f ca="1">+IF(AND(ISNUMBER(OFFSET('Sanitation Data'!$H$6,0,10*ROW('Sanitation Data'!H85))),'Data Summary'!DF91="Yes"),OFFSET('Sanitation Data'!$H$6,0,10*ROW('Sanitation Data'!H85)),NA())</f>
        <v>#N/A</v>
      </c>
      <c r="AR91" s="491" t="e">
        <f ca="1">+IF(AND(ISNUMBER(OFFSET('Sanitation Data'!$H$10,0,10*ROW('Sanitation Data'!H85))),'Data Summary'!DG91="Yes"),OFFSET('Sanitation Data'!$H$10,0,10*ROW('Sanitation Data'!H85)),NA())</f>
        <v>#N/A</v>
      </c>
      <c r="AS91" s="491" t="e">
        <f ca="1">+IF(AND(ISNUMBER(OFFSET('Sanitation Data'!$H$11,0,10*ROW('Sanitation Data'!H85))),'Data Summary'!DH91="Yes"),OFFSET('Sanitation Data'!$H$11,0,10*ROW('Sanitation Data'!H85)),NA())</f>
        <v>#N/A</v>
      </c>
      <c r="AT91" s="491" t="e">
        <f ca="1">+IF(AND(ISNUMBER(OFFSET('Sanitation Data'!$H$12,0,10*ROW('Sanitation Data'!H85))),'Data Summary'!DI91="Yes"),OFFSET('Sanitation Data'!$H$12,0,10*ROW('Sanitation Data'!H85)),NA())</f>
        <v>#N/A</v>
      </c>
      <c r="AU91" s="491" t="e">
        <f ca="1">+IF(AND(ISNUMBER(OFFSET('Sanitation Data'!$I$4,0,10*ROW('Sanitation Data'!I85))),'Data Summary'!DJ91="Yes"),100-OFFSET('Sanitation Data'!$I$4,0,10*ROW('Sanitation Data'!I85)),NA())</f>
        <v>#N/A</v>
      </c>
      <c r="AV91" s="491" t="e">
        <f ca="1">+IF(AND(ISNUMBER(OFFSET('Sanitation Data'!$I$6,0,10*ROW('Sanitation Data'!I85))),'Data Summary'!DK91="Yes"),OFFSET('Sanitation Data'!$I$6,0,10*ROW('Sanitation Data'!I85)),NA())</f>
        <v>#N/A</v>
      </c>
      <c r="AW91" s="491" t="e">
        <f ca="1">+IF(AND(ISNUMBER(OFFSET('Sanitation Data'!$I$10,0,10*ROW('Sanitation Data'!I85))),'Data Summary'!DL91="Yes"),OFFSET('Sanitation Data'!$I$10,0,10*ROW('Sanitation Data'!I85)),NA())</f>
        <v>#N/A</v>
      </c>
      <c r="AX91" s="491" t="e">
        <f ca="1">+IF(AND(ISNUMBER(OFFSET('Sanitation Data'!$I$11,0,10*ROW('Sanitation Data'!I85))),'Data Summary'!DM91="Yes"),OFFSET('Sanitation Data'!$I$11,0,10*ROW('Sanitation Data'!I85)),NA())</f>
        <v>#N/A</v>
      </c>
      <c r="AY91" s="491" t="e">
        <f ca="1">+IF(AND(ISNUMBER(OFFSET('Sanitation Data'!$I$12,0,10*ROW('Sanitation Data'!I85))),'Data Summary'!DN91="Yes"),OFFSET('Sanitation Data'!$I$12,0,10*ROW('Sanitation Data'!I85)),NA())</f>
        <v>#N/A</v>
      </c>
      <c r="AZ91" s="492" t="e">
        <f ca="1">+IF(AND(ISNUMBER(OFFSET('Hygiene Data'!$D$5,0,10*ROW('Hygiene Data'!D85))),'Data Summary'!DO91="Yes"),OFFSET('Hygiene Data'!$D$5,0,10*ROW('Hygiene Data'!D85)),NA())</f>
        <v>#N/A</v>
      </c>
      <c r="BA91" s="492" t="e">
        <f ca="1">+IF(AND(ISNUMBER(OFFSET('Hygiene Data'!$D$7,0,10*ROW('Hygiene Data'!D85))),'Data Summary'!DP91="Yes"),OFFSET('Hygiene Data'!$D$7,0,10*ROW('Hygiene Data'!D85)),NA())</f>
        <v>#N/A</v>
      </c>
      <c r="BB91" s="492" t="e">
        <f ca="1">+IF(AND(ISNUMBER(OFFSET('Hygiene Data'!$D$9,0,10*ROW('Hygiene Data'!D85))),'Data Summary'!DQ91="Yes"),OFFSET('Hygiene Data'!$D$9,0,10*ROW('Hygiene Data'!D85)),NA())</f>
        <v>#N/A</v>
      </c>
      <c r="BC91" s="492" t="e">
        <f ca="1">+IF(AND(ISNUMBER(OFFSET('Hygiene Data'!$E$5,0,10*ROW('Hygiene Data'!E85))),'Data Summary'!DR91="Yes"),OFFSET('Hygiene Data'!$E$5,0,10*ROW('Hygiene Data'!E85)),NA())</f>
        <v>#N/A</v>
      </c>
      <c r="BD91" s="492" t="e">
        <f ca="1">+IF(AND(ISNUMBER(OFFSET('Hygiene Data'!$E$7,0,10*ROW('Hygiene Data'!E85))),'Data Summary'!DS91="Yes"),OFFSET('Hygiene Data'!$E$7,0,10*ROW('Hygiene Data'!E85)),NA())</f>
        <v>#N/A</v>
      </c>
      <c r="BE91" s="492" t="e">
        <f ca="1">+IF(AND(ISNUMBER(OFFSET('Hygiene Data'!$E$9,0,10*ROW('Hygiene Data'!E85))),'Data Summary'!DT91="Yes"),OFFSET('Hygiene Data'!$E$9,0,10*ROW('Hygiene Data'!E85)),NA())</f>
        <v>#N/A</v>
      </c>
      <c r="BF91" s="492" t="e">
        <f ca="1">+IF(AND(ISNUMBER(OFFSET('Hygiene Data'!$F$5,0,10*ROW('Hygiene Data'!F85))),'Data Summary'!DU91="Yes"),OFFSET('Hygiene Data'!$F$5,0,10*ROW('Hygiene Data'!F85)),NA())</f>
        <v>#N/A</v>
      </c>
      <c r="BG91" s="492" t="e">
        <f ca="1">+IF(AND(ISNUMBER(OFFSET('Hygiene Data'!$F$7,0,10*ROW('Hygiene Data'!F85))),'Data Summary'!DV91="Yes"),OFFSET('Hygiene Data'!$F$7,0,10*ROW('Hygiene Data'!F85)),NA())</f>
        <v>#N/A</v>
      </c>
      <c r="BH91" s="492" t="e">
        <f ca="1">+IF(AND(ISNUMBER(OFFSET('Hygiene Data'!$F$9,0,10*ROW('Hygiene Data'!F85))),'Data Summary'!DW91="Yes"),OFFSET('Hygiene Data'!$F$9,0,10*ROW('Hygiene Data'!F85)),NA())</f>
        <v>#N/A</v>
      </c>
      <c r="BI91" s="492" t="e">
        <f ca="1">+IF(AND(ISNUMBER(OFFSET('Hygiene Data'!$G$5,0,10*ROW('Hygiene Data'!G85))),'Data Summary'!DX91="Yes"),OFFSET('Hygiene Data'!$G$5,0,10*ROW('Hygiene Data'!G85)),NA())</f>
        <v>#N/A</v>
      </c>
      <c r="BJ91" s="492" t="e">
        <f ca="1">+IF(AND(ISNUMBER(OFFSET('Hygiene Data'!$G$7,0,10*ROW('Hygiene Data'!G85))),'Data Summary'!DY91="Yes"),OFFSET('Hygiene Data'!$G$7,0,10*ROW('Hygiene Data'!G85)),NA())</f>
        <v>#N/A</v>
      </c>
      <c r="BK91" s="492" t="e">
        <f ca="1">+IF(AND(ISNUMBER(OFFSET('Hygiene Data'!$G$9,0,10*ROW('Hygiene Data'!G85))),'Data Summary'!DZ91="Yes"),OFFSET('Hygiene Data'!$G$9,0,10*ROW('Hygiene Data'!G85)),NA())</f>
        <v>#N/A</v>
      </c>
      <c r="BL91" s="492" t="e">
        <f ca="1">+IF(AND(ISNUMBER(OFFSET('Hygiene Data'!$H$5,0,10*ROW('Hygiene Data'!H85))),'Data Summary'!EA91="Yes"),OFFSET('Hygiene Data'!$H$5,0,10*ROW('Hygiene Data'!H85)),NA())</f>
        <v>#N/A</v>
      </c>
      <c r="BM91" s="492" t="e">
        <f ca="1">+IF(AND(ISNUMBER(OFFSET('Hygiene Data'!$H$7,0,10*ROW('Hygiene Data'!H85))),'Data Summary'!EB91="Yes"),OFFSET('Hygiene Data'!$H$7,0,10*ROW('Hygiene Data'!H85)),NA())</f>
        <v>#N/A</v>
      </c>
      <c r="BN91" s="492" t="e">
        <f ca="1">+IF(AND(ISNUMBER(OFFSET('Hygiene Data'!$H$9,0,10*ROW('Hygiene Data'!H85))),'Data Summary'!EC91="Yes"),OFFSET('Hygiene Data'!$H$9,0,10*ROW('Hygiene Data'!H85)),NA())</f>
        <v>#N/A</v>
      </c>
      <c r="BO91" s="492" t="e">
        <f ca="1">+IF(AND(ISNUMBER(OFFSET('Hygiene Data'!$I$5,0,10*ROW('Hygiene Data'!I85))),'Data Summary'!ED91="Yes"),OFFSET('Hygiene Data'!$I$5,0,10*ROW('Hygiene Data'!I85)),NA())</f>
        <v>#N/A</v>
      </c>
      <c r="BP91" s="492" t="e">
        <f ca="1">+IF(AND(ISNUMBER(OFFSET('Hygiene Data'!$I$7,0,10*ROW('Hygiene Data'!I85))),'Data Summary'!EE91="Yes"),OFFSET('Hygiene Data'!$I$7,0,10*ROW('Hygiene Data'!I85)),NA())</f>
        <v>#N/A</v>
      </c>
      <c r="BQ91" s="492" t="e">
        <f ca="1">+IF(AND(ISNUMBER(OFFSET('Hygiene Data'!$I$9,0,10*ROW('Hygiene Data'!I85))),'Data Summary'!EF91="Yes"),OFFSET('Hygiene Data'!$I$9,0,10*ROW('Hygiene Data'!I85)),NA())</f>
        <v>#N/A</v>
      </c>
    </row>
    <row r="92" spans="1:69" x14ac:dyDescent="0.25">
      <c r="A92" s="488" t="e">
        <f ca="1">+RIGHT('Data Summary'!A92,LEN('Data Summary'!A92)-9)</f>
        <v>#VALUE!</v>
      </c>
      <c r="B92" s="462" t="str">
        <f ca="1">+IF(ISTEXT('Data Summary'!B92),'Data Summary'!B92,"")</f>
        <v/>
      </c>
      <c r="C92" s="489" t="e">
        <f ca="1">+VALUE('Data Summary'!C92)</f>
        <v>#VALUE!</v>
      </c>
      <c r="D92" s="490" t="e">
        <f ca="1">+IF(AND(ISNUMBER(OFFSET('Water Data'!$D$4,0,10*ROW('Water Data'!D86))),'Data Summary'!BS92="Yes"),100-OFFSET('Water Data'!$D$4,0,10*ROW('Water Data'!D86)),NA())</f>
        <v>#N/A</v>
      </c>
      <c r="E92" s="490" t="e">
        <f ca="1">+IF(AND(ISNUMBER(OFFSET('Water Data'!$D$6,0,10*ROW('Water Data'!D86))),'Data Summary'!BT92="Yes"),OFFSET('Water Data'!$D$6,0,10*ROW('Water Data'!D86)),NA())</f>
        <v>#N/A</v>
      </c>
      <c r="F92" s="490" t="e">
        <f ca="1">+IF(AND(ISNUMBER(OFFSET('Water Data'!$D$9,0,10*ROW('Water Data'!D86))),'Data Summary'!BU92="Yes"),OFFSET('Water Data'!$D$9,0,10*ROW('Water Data'!D86)),NA())</f>
        <v>#N/A</v>
      </c>
      <c r="G92" s="490" t="e">
        <f ca="1">+IF(AND(ISNUMBER(OFFSET('Water Data'!$E$4,0,10*ROW('Water Data'!E86))),'Data Summary'!BV92="Yes"),100-OFFSET('Water Data'!$E$4,0,10*ROW('Water Data'!E86)),NA())</f>
        <v>#N/A</v>
      </c>
      <c r="H92" s="490" t="e">
        <f ca="1">+IF(AND(ISNUMBER(OFFSET('Water Data'!$E$6,0,10*ROW('Water Data'!E86))),'Data Summary'!BW92="Yes"),OFFSET('Water Data'!$E$6,0,10*ROW('Water Data'!E86)),NA())</f>
        <v>#N/A</v>
      </c>
      <c r="I92" s="490" t="e">
        <f ca="1">+IF(AND(ISNUMBER(OFFSET('Water Data'!$E$9,0,10*ROW('Water Data'!E86))),'Data Summary'!BX92="Yes"),OFFSET('Water Data'!$E$9,0,10*ROW('Water Data'!E86)),NA())</f>
        <v>#N/A</v>
      </c>
      <c r="J92" s="490" t="e">
        <f ca="1">+IF(AND(ISNUMBER(OFFSET('Water Data'!$F$4,0,10*ROW('Water Data'!F86))),'Data Summary'!BY92="Yes"),100-OFFSET('Water Data'!$F$4,0,10*ROW('Water Data'!F86)),NA())</f>
        <v>#N/A</v>
      </c>
      <c r="K92" s="490" t="e">
        <f ca="1">+IF(AND(ISNUMBER(OFFSET('Water Data'!$F$6,0,10*ROW('Water Data'!F86))),'Data Summary'!BZ92="Yes"),OFFSET('Water Data'!$F$6,0,10*ROW('Water Data'!F86)),NA())</f>
        <v>#N/A</v>
      </c>
      <c r="L92" s="490" t="e">
        <f ca="1">+IF(AND(ISNUMBER(OFFSET('Water Data'!$F$9,0,10*ROW('Water Data'!F86))),'Data Summary'!CA92="Yes"),OFFSET('Water Data'!$F$9,0,10*ROW('Water Data'!F86)),NA())</f>
        <v>#N/A</v>
      </c>
      <c r="M92" s="490" t="e">
        <f ca="1">+IF(AND(ISNUMBER(OFFSET('Water Data'!$G$4,0,10*ROW('Water Data'!G86))),'Data Summary'!CB92="Yes"),100-OFFSET('Water Data'!$G$4,0,10*ROW('Water Data'!G86)),NA())</f>
        <v>#N/A</v>
      </c>
      <c r="N92" s="490" t="e">
        <f ca="1">+IF(AND(ISNUMBER(OFFSET('Water Data'!$G$6,0,10*ROW('Water Data'!G86))),'Data Summary'!CC92="Yes"),OFFSET('Water Data'!$G$6,0,10*ROW('Water Data'!G86)),NA())</f>
        <v>#N/A</v>
      </c>
      <c r="O92" s="490" t="e">
        <f ca="1">+IF(AND(ISNUMBER(OFFSET('Water Data'!$G$9,0,10*ROW('Water Data'!G86))),'Data Summary'!CD92="Yes"),OFFSET('Water Data'!$G$9,0,10*ROW('Water Data'!G86)),NA())</f>
        <v>#N/A</v>
      </c>
      <c r="P92" s="490" t="e">
        <f ca="1">+IF(AND(ISNUMBER(OFFSET('Water Data'!$H$4,0,10*ROW('Water Data'!H86))),'Data Summary'!CE92="Yes"),100-OFFSET('Water Data'!$H$4,0,10*ROW('Water Data'!H86)),NA())</f>
        <v>#N/A</v>
      </c>
      <c r="Q92" s="490" t="e">
        <f ca="1">+IF(AND(ISNUMBER(OFFSET('Water Data'!$H$6,0,10*ROW('Water Data'!H86))),'Data Summary'!CF92="Yes"),OFFSET('Water Data'!$H$6,0,10*ROW('Water Data'!H86)),NA())</f>
        <v>#N/A</v>
      </c>
      <c r="R92" s="490" t="e">
        <f ca="1">+IF(AND(ISNUMBER(OFFSET('Water Data'!$H$9,0,10*ROW('Water Data'!H86))),'Data Summary'!CG92="Yes"),OFFSET('Water Data'!$H$9,0,10*ROW('Water Data'!H86)),NA())</f>
        <v>#N/A</v>
      </c>
      <c r="S92" s="490" t="e">
        <f ca="1">+IF(AND(ISNUMBER(OFFSET('Water Data'!$I$4,0,10*ROW('Water Data'!I86))),'Data Summary'!CH92="Yes"),100-OFFSET('Water Data'!$I$4,0,10*ROW('Water Data'!I86)),NA())</f>
        <v>#N/A</v>
      </c>
      <c r="T92" s="490" t="e">
        <f ca="1">+IF(AND(ISNUMBER(OFFSET('Water Data'!$I$6,0,10*ROW('Water Data'!I86))),'Data Summary'!CI92="Yes"),OFFSET('Water Data'!$I$6,0,10*ROW('Water Data'!I86)),NA())</f>
        <v>#N/A</v>
      </c>
      <c r="U92" s="490" t="e">
        <f ca="1">+IF(AND(ISNUMBER(OFFSET('Water Data'!$I$9,0,10*ROW('Water Data'!I86))),'Data Summary'!CJ92="Yes"),OFFSET('Water Data'!$I$9,0,10*ROW('Water Data'!I86)),NA())</f>
        <v>#N/A</v>
      </c>
      <c r="V92" s="491" t="e">
        <f ca="1">+IF(AND(ISNUMBER(OFFSET('Sanitation Data'!$D$4,0,10*ROW('Sanitation Data'!D86))),'Data Summary'!CK92="Yes"),100-OFFSET('Sanitation Data'!$D$4,0,10*ROW('Sanitation Data'!D86)),NA())</f>
        <v>#N/A</v>
      </c>
      <c r="W92" s="491" t="e">
        <f ca="1">+IF(AND(ISNUMBER(OFFSET('Sanitation Data'!$D$6,0,10*ROW('Sanitation Data'!D86))),'Data Summary'!CL92="Yes"),OFFSET('Sanitation Data'!$D$6,0,10*ROW('Sanitation Data'!D86)),NA())</f>
        <v>#N/A</v>
      </c>
      <c r="X92" s="491" t="e">
        <f ca="1">+IF(AND(ISNUMBER(OFFSET('Sanitation Data'!$D$10,0,10*ROW('Sanitation Data'!D86))),'Data Summary'!CM92="Yes"),OFFSET('Sanitation Data'!$D$10,0,10*ROW('Sanitation Data'!D86)),NA())</f>
        <v>#N/A</v>
      </c>
      <c r="Y92" s="491" t="e">
        <f ca="1">+IF(AND(ISNUMBER(OFFSET('Sanitation Data'!$D$11,0,10*ROW('Sanitation Data'!D86))),'Data Summary'!CN92="Yes"),OFFSET('Sanitation Data'!$D$11,0,10*ROW('Sanitation Data'!D86)),NA())</f>
        <v>#N/A</v>
      </c>
      <c r="Z92" s="491" t="e">
        <f ca="1">+IF(AND(ISNUMBER(OFFSET('Sanitation Data'!$D$12,0,10*ROW('Sanitation Data'!D86))),'Data Summary'!CO92="Yes"),OFFSET('Sanitation Data'!$D$12,0,10*ROW('Sanitation Data'!D86)),NA())</f>
        <v>#N/A</v>
      </c>
      <c r="AA92" s="491" t="e">
        <f ca="1">+IF(AND(ISNUMBER(OFFSET('Sanitation Data'!$E$4,0,10*ROW('Sanitation Data'!E86))),'Data Summary'!CP92="Yes"),100-OFFSET('Sanitation Data'!$E$4,0,10*ROW('Sanitation Data'!E86)),NA())</f>
        <v>#N/A</v>
      </c>
      <c r="AB92" s="491" t="e">
        <f ca="1">+IF(AND(ISNUMBER(OFFSET('Sanitation Data'!$E$6,0,10*ROW('Sanitation Data'!E86))),'Data Summary'!CQ92="Yes"),OFFSET('Sanitation Data'!$E$6,0,10*ROW('Sanitation Data'!E86)),NA())</f>
        <v>#N/A</v>
      </c>
      <c r="AC92" s="491" t="e">
        <f ca="1">+IF(AND(ISNUMBER(OFFSET('Sanitation Data'!$E$10,0,10*ROW('Sanitation Data'!E86))),'Data Summary'!CR92="Yes"),OFFSET('Sanitation Data'!$E$10,0,10*ROW('Sanitation Data'!E86)),NA())</f>
        <v>#N/A</v>
      </c>
      <c r="AD92" s="491" t="e">
        <f ca="1">+IF(AND(ISNUMBER(OFFSET('Sanitation Data'!$E$11,0,10*ROW('Sanitation Data'!E86))),'Data Summary'!CS92="Yes"),OFFSET('Sanitation Data'!$E$11,0,10*ROW('Sanitation Data'!E86)),NA())</f>
        <v>#N/A</v>
      </c>
      <c r="AE92" s="491" t="e">
        <f ca="1">+IF(AND(ISNUMBER(OFFSET('Sanitation Data'!$E$12,0,10*ROW('Sanitation Data'!E86))),'Data Summary'!CT92="Yes"),OFFSET('Sanitation Data'!$E$12,0,10*ROW('Sanitation Data'!E86)),NA())</f>
        <v>#N/A</v>
      </c>
      <c r="AF92" s="491" t="e">
        <f ca="1">+IF(AND(ISNUMBER(OFFSET('Sanitation Data'!$F$4,0,10*ROW('Sanitation Data'!F86))),'Data Summary'!CU92="Yes"),100-OFFSET('Sanitation Data'!$F$4,0,10*ROW('Sanitation Data'!F86)),NA())</f>
        <v>#N/A</v>
      </c>
      <c r="AG92" s="491" t="e">
        <f ca="1">+IF(AND(ISNUMBER(OFFSET('Sanitation Data'!$F$6,0,10*ROW('Sanitation Data'!F86))),'Data Summary'!CV92="Yes"),OFFSET('Sanitation Data'!$F$6,0,10*ROW('Sanitation Data'!F86)),NA())</f>
        <v>#N/A</v>
      </c>
      <c r="AH92" s="491" t="e">
        <f ca="1">+IF(AND(ISNUMBER(OFFSET('Sanitation Data'!$F$10,0,10*ROW('Sanitation Data'!F86))),'Data Summary'!CW92="Yes"),OFFSET('Sanitation Data'!$F$10,0,10*ROW('Sanitation Data'!F86)),NA())</f>
        <v>#N/A</v>
      </c>
      <c r="AI92" s="491" t="e">
        <f ca="1">+IF(AND(ISNUMBER(OFFSET('Sanitation Data'!$F$11,0,10*ROW('Sanitation Data'!F86))),'Data Summary'!CX92="Yes"),OFFSET('Sanitation Data'!$F$11,0,10*ROW('Sanitation Data'!F86)),NA())</f>
        <v>#N/A</v>
      </c>
      <c r="AJ92" s="491" t="e">
        <f ca="1">+IF(AND(ISNUMBER(OFFSET('Sanitation Data'!$F$12,0,10*ROW('Sanitation Data'!F86))),'Data Summary'!CY92="Yes"),OFFSET('Sanitation Data'!$F$12,0,10*ROW('Sanitation Data'!F86)),NA())</f>
        <v>#N/A</v>
      </c>
      <c r="AK92" s="491" t="e">
        <f ca="1">+IF(AND(ISNUMBER(OFFSET('Sanitation Data'!$G$4,0,10*ROW('Sanitation Data'!G86))),'Data Summary'!CZ92="Yes"),100-OFFSET('Sanitation Data'!$G$4,0,10*ROW('Sanitation Data'!G86)),NA())</f>
        <v>#N/A</v>
      </c>
      <c r="AL92" s="491" t="e">
        <f ca="1">+IF(AND(ISNUMBER(OFFSET('Sanitation Data'!$G$6,0,10*ROW('Sanitation Data'!G86))),'Data Summary'!DA92="Yes"),OFFSET('Sanitation Data'!$G$6,0,10*ROW('Sanitation Data'!G86)),NA())</f>
        <v>#N/A</v>
      </c>
      <c r="AM92" s="491" t="e">
        <f ca="1">+IF(AND(ISNUMBER(OFFSET('Sanitation Data'!$G$10,0,10*ROW('Sanitation Data'!G86))),'Data Summary'!DB92="Yes"),OFFSET('Sanitation Data'!$G$10,0,10*ROW('Sanitation Data'!G86)),NA())</f>
        <v>#N/A</v>
      </c>
      <c r="AN92" s="491" t="e">
        <f ca="1">+IF(AND(ISNUMBER(OFFSET('Sanitation Data'!$G$11,0,10*ROW('Sanitation Data'!G86))),'Data Summary'!DC92="Yes"),OFFSET('Sanitation Data'!$G$11,0,10*ROW('Sanitation Data'!G86)),NA())</f>
        <v>#N/A</v>
      </c>
      <c r="AO92" s="491" t="e">
        <f ca="1">+IF(AND(ISNUMBER(OFFSET('Sanitation Data'!$G$12,0,10*ROW('Sanitation Data'!G86))),'Data Summary'!DD92="Yes"),OFFSET('Sanitation Data'!$G$12,0,10*ROW('Sanitation Data'!G86)),NA())</f>
        <v>#N/A</v>
      </c>
      <c r="AP92" s="491" t="e">
        <f ca="1">+IF(AND(ISNUMBER(OFFSET('Sanitation Data'!$H$4,0,10*ROW('Sanitation Data'!H86))),'Data Summary'!DE92="Yes"),100-OFFSET('Sanitation Data'!$H$4,0,10*ROW('Sanitation Data'!H86)),NA())</f>
        <v>#N/A</v>
      </c>
      <c r="AQ92" s="491" t="e">
        <f ca="1">+IF(AND(ISNUMBER(OFFSET('Sanitation Data'!$H$6,0,10*ROW('Sanitation Data'!H86))),'Data Summary'!DF92="Yes"),OFFSET('Sanitation Data'!$H$6,0,10*ROW('Sanitation Data'!H86)),NA())</f>
        <v>#N/A</v>
      </c>
      <c r="AR92" s="491" t="e">
        <f ca="1">+IF(AND(ISNUMBER(OFFSET('Sanitation Data'!$H$10,0,10*ROW('Sanitation Data'!H86))),'Data Summary'!DG92="Yes"),OFFSET('Sanitation Data'!$H$10,0,10*ROW('Sanitation Data'!H86)),NA())</f>
        <v>#N/A</v>
      </c>
      <c r="AS92" s="491" t="e">
        <f ca="1">+IF(AND(ISNUMBER(OFFSET('Sanitation Data'!$H$11,0,10*ROW('Sanitation Data'!H86))),'Data Summary'!DH92="Yes"),OFFSET('Sanitation Data'!$H$11,0,10*ROW('Sanitation Data'!H86)),NA())</f>
        <v>#N/A</v>
      </c>
      <c r="AT92" s="491" t="e">
        <f ca="1">+IF(AND(ISNUMBER(OFFSET('Sanitation Data'!$H$12,0,10*ROW('Sanitation Data'!H86))),'Data Summary'!DI92="Yes"),OFFSET('Sanitation Data'!$H$12,0,10*ROW('Sanitation Data'!H86)),NA())</f>
        <v>#N/A</v>
      </c>
      <c r="AU92" s="491" t="e">
        <f ca="1">+IF(AND(ISNUMBER(OFFSET('Sanitation Data'!$I$4,0,10*ROW('Sanitation Data'!I86))),'Data Summary'!DJ92="Yes"),100-OFFSET('Sanitation Data'!$I$4,0,10*ROW('Sanitation Data'!I86)),NA())</f>
        <v>#N/A</v>
      </c>
      <c r="AV92" s="491" t="e">
        <f ca="1">+IF(AND(ISNUMBER(OFFSET('Sanitation Data'!$I$6,0,10*ROW('Sanitation Data'!I86))),'Data Summary'!DK92="Yes"),OFFSET('Sanitation Data'!$I$6,0,10*ROW('Sanitation Data'!I86)),NA())</f>
        <v>#N/A</v>
      </c>
      <c r="AW92" s="491" t="e">
        <f ca="1">+IF(AND(ISNUMBER(OFFSET('Sanitation Data'!$I$10,0,10*ROW('Sanitation Data'!I86))),'Data Summary'!DL92="Yes"),OFFSET('Sanitation Data'!$I$10,0,10*ROW('Sanitation Data'!I86)),NA())</f>
        <v>#N/A</v>
      </c>
      <c r="AX92" s="491" t="e">
        <f ca="1">+IF(AND(ISNUMBER(OFFSET('Sanitation Data'!$I$11,0,10*ROW('Sanitation Data'!I86))),'Data Summary'!DM92="Yes"),OFFSET('Sanitation Data'!$I$11,0,10*ROW('Sanitation Data'!I86)),NA())</f>
        <v>#N/A</v>
      </c>
      <c r="AY92" s="491" t="e">
        <f ca="1">+IF(AND(ISNUMBER(OFFSET('Sanitation Data'!$I$12,0,10*ROW('Sanitation Data'!I86))),'Data Summary'!DN92="Yes"),OFFSET('Sanitation Data'!$I$12,0,10*ROW('Sanitation Data'!I86)),NA())</f>
        <v>#N/A</v>
      </c>
      <c r="AZ92" s="492" t="e">
        <f ca="1">+IF(AND(ISNUMBER(OFFSET('Hygiene Data'!$D$5,0,10*ROW('Hygiene Data'!D86))),'Data Summary'!DO92="Yes"),OFFSET('Hygiene Data'!$D$5,0,10*ROW('Hygiene Data'!D86)),NA())</f>
        <v>#N/A</v>
      </c>
      <c r="BA92" s="492" t="e">
        <f ca="1">+IF(AND(ISNUMBER(OFFSET('Hygiene Data'!$D$7,0,10*ROW('Hygiene Data'!D86))),'Data Summary'!DP92="Yes"),OFFSET('Hygiene Data'!$D$7,0,10*ROW('Hygiene Data'!D86)),NA())</f>
        <v>#N/A</v>
      </c>
      <c r="BB92" s="492" t="e">
        <f ca="1">+IF(AND(ISNUMBER(OFFSET('Hygiene Data'!$D$9,0,10*ROW('Hygiene Data'!D86))),'Data Summary'!DQ92="Yes"),OFFSET('Hygiene Data'!$D$9,0,10*ROW('Hygiene Data'!D86)),NA())</f>
        <v>#N/A</v>
      </c>
      <c r="BC92" s="492" t="e">
        <f ca="1">+IF(AND(ISNUMBER(OFFSET('Hygiene Data'!$E$5,0,10*ROW('Hygiene Data'!E86))),'Data Summary'!DR92="Yes"),OFFSET('Hygiene Data'!$E$5,0,10*ROW('Hygiene Data'!E86)),NA())</f>
        <v>#N/A</v>
      </c>
      <c r="BD92" s="492" t="e">
        <f ca="1">+IF(AND(ISNUMBER(OFFSET('Hygiene Data'!$E$7,0,10*ROW('Hygiene Data'!E86))),'Data Summary'!DS92="Yes"),OFFSET('Hygiene Data'!$E$7,0,10*ROW('Hygiene Data'!E86)),NA())</f>
        <v>#N/A</v>
      </c>
      <c r="BE92" s="492" t="e">
        <f ca="1">+IF(AND(ISNUMBER(OFFSET('Hygiene Data'!$E$9,0,10*ROW('Hygiene Data'!E86))),'Data Summary'!DT92="Yes"),OFFSET('Hygiene Data'!$E$9,0,10*ROW('Hygiene Data'!E86)),NA())</f>
        <v>#N/A</v>
      </c>
      <c r="BF92" s="492" t="e">
        <f ca="1">+IF(AND(ISNUMBER(OFFSET('Hygiene Data'!$F$5,0,10*ROW('Hygiene Data'!F86))),'Data Summary'!DU92="Yes"),OFFSET('Hygiene Data'!$F$5,0,10*ROW('Hygiene Data'!F86)),NA())</f>
        <v>#N/A</v>
      </c>
      <c r="BG92" s="492" t="e">
        <f ca="1">+IF(AND(ISNUMBER(OFFSET('Hygiene Data'!$F$7,0,10*ROW('Hygiene Data'!F86))),'Data Summary'!DV92="Yes"),OFFSET('Hygiene Data'!$F$7,0,10*ROW('Hygiene Data'!F86)),NA())</f>
        <v>#N/A</v>
      </c>
      <c r="BH92" s="492" t="e">
        <f ca="1">+IF(AND(ISNUMBER(OFFSET('Hygiene Data'!$F$9,0,10*ROW('Hygiene Data'!F86))),'Data Summary'!DW92="Yes"),OFFSET('Hygiene Data'!$F$9,0,10*ROW('Hygiene Data'!F86)),NA())</f>
        <v>#N/A</v>
      </c>
      <c r="BI92" s="492" t="e">
        <f ca="1">+IF(AND(ISNUMBER(OFFSET('Hygiene Data'!$G$5,0,10*ROW('Hygiene Data'!G86))),'Data Summary'!DX92="Yes"),OFFSET('Hygiene Data'!$G$5,0,10*ROW('Hygiene Data'!G86)),NA())</f>
        <v>#N/A</v>
      </c>
      <c r="BJ92" s="492" t="e">
        <f ca="1">+IF(AND(ISNUMBER(OFFSET('Hygiene Data'!$G$7,0,10*ROW('Hygiene Data'!G86))),'Data Summary'!DY92="Yes"),OFFSET('Hygiene Data'!$G$7,0,10*ROW('Hygiene Data'!G86)),NA())</f>
        <v>#N/A</v>
      </c>
      <c r="BK92" s="492" t="e">
        <f ca="1">+IF(AND(ISNUMBER(OFFSET('Hygiene Data'!$G$9,0,10*ROW('Hygiene Data'!G86))),'Data Summary'!DZ92="Yes"),OFFSET('Hygiene Data'!$G$9,0,10*ROW('Hygiene Data'!G86)),NA())</f>
        <v>#N/A</v>
      </c>
      <c r="BL92" s="492" t="e">
        <f ca="1">+IF(AND(ISNUMBER(OFFSET('Hygiene Data'!$H$5,0,10*ROW('Hygiene Data'!H86))),'Data Summary'!EA92="Yes"),OFFSET('Hygiene Data'!$H$5,0,10*ROW('Hygiene Data'!H86)),NA())</f>
        <v>#N/A</v>
      </c>
      <c r="BM92" s="492" t="e">
        <f ca="1">+IF(AND(ISNUMBER(OFFSET('Hygiene Data'!$H$7,0,10*ROW('Hygiene Data'!H86))),'Data Summary'!EB92="Yes"),OFFSET('Hygiene Data'!$H$7,0,10*ROW('Hygiene Data'!H86)),NA())</f>
        <v>#N/A</v>
      </c>
      <c r="BN92" s="492" t="e">
        <f ca="1">+IF(AND(ISNUMBER(OFFSET('Hygiene Data'!$H$9,0,10*ROW('Hygiene Data'!H86))),'Data Summary'!EC92="Yes"),OFFSET('Hygiene Data'!$H$9,0,10*ROW('Hygiene Data'!H86)),NA())</f>
        <v>#N/A</v>
      </c>
      <c r="BO92" s="492" t="e">
        <f ca="1">+IF(AND(ISNUMBER(OFFSET('Hygiene Data'!$I$5,0,10*ROW('Hygiene Data'!I86))),'Data Summary'!ED92="Yes"),OFFSET('Hygiene Data'!$I$5,0,10*ROW('Hygiene Data'!I86)),NA())</f>
        <v>#N/A</v>
      </c>
      <c r="BP92" s="492" t="e">
        <f ca="1">+IF(AND(ISNUMBER(OFFSET('Hygiene Data'!$I$7,0,10*ROW('Hygiene Data'!I86))),'Data Summary'!EE92="Yes"),OFFSET('Hygiene Data'!$I$7,0,10*ROW('Hygiene Data'!I86)),NA())</f>
        <v>#N/A</v>
      </c>
      <c r="BQ92" s="492" t="e">
        <f ca="1">+IF(AND(ISNUMBER(OFFSET('Hygiene Data'!$I$9,0,10*ROW('Hygiene Data'!I86))),'Data Summary'!EF92="Yes"),OFFSET('Hygiene Data'!$I$9,0,10*ROW('Hygiene Data'!I86)),NA())</f>
        <v>#N/A</v>
      </c>
    </row>
    <row r="93" spans="1:69" x14ac:dyDescent="0.25">
      <c r="A93" s="488" t="e">
        <f ca="1">+RIGHT('Data Summary'!A93,LEN('Data Summary'!A93)-9)</f>
        <v>#VALUE!</v>
      </c>
      <c r="B93" s="462" t="str">
        <f ca="1">+IF(ISTEXT('Data Summary'!B93),'Data Summary'!B93,"")</f>
        <v/>
      </c>
      <c r="C93" s="489" t="e">
        <f ca="1">+VALUE('Data Summary'!C93)</f>
        <v>#VALUE!</v>
      </c>
      <c r="D93" s="490" t="e">
        <f ca="1">+IF(AND(ISNUMBER(OFFSET('Water Data'!$D$4,0,10*ROW('Water Data'!D87))),'Data Summary'!BS93="Yes"),100-OFFSET('Water Data'!$D$4,0,10*ROW('Water Data'!D87)),NA())</f>
        <v>#N/A</v>
      </c>
      <c r="E93" s="490" t="e">
        <f ca="1">+IF(AND(ISNUMBER(OFFSET('Water Data'!$D$6,0,10*ROW('Water Data'!D87))),'Data Summary'!BT93="Yes"),OFFSET('Water Data'!$D$6,0,10*ROW('Water Data'!D87)),NA())</f>
        <v>#N/A</v>
      </c>
      <c r="F93" s="490" t="e">
        <f ca="1">+IF(AND(ISNUMBER(OFFSET('Water Data'!$D$9,0,10*ROW('Water Data'!D87))),'Data Summary'!BU93="Yes"),OFFSET('Water Data'!$D$9,0,10*ROW('Water Data'!D87)),NA())</f>
        <v>#N/A</v>
      </c>
      <c r="G93" s="490" t="e">
        <f ca="1">+IF(AND(ISNUMBER(OFFSET('Water Data'!$E$4,0,10*ROW('Water Data'!E87))),'Data Summary'!BV93="Yes"),100-OFFSET('Water Data'!$E$4,0,10*ROW('Water Data'!E87)),NA())</f>
        <v>#N/A</v>
      </c>
      <c r="H93" s="490" t="e">
        <f ca="1">+IF(AND(ISNUMBER(OFFSET('Water Data'!$E$6,0,10*ROW('Water Data'!E87))),'Data Summary'!BW93="Yes"),OFFSET('Water Data'!$E$6,0,10*ROW('Water Data'!E87)),NA())</f>
        <v>#N/A</v>
      </c>
      <c r="I93" s="490" t="e">
        <f ca="1">+IF(AND(ISNUMBER(OFFSET('Water Data'!$E$9,0,10*ROW('Water Data'!E87))),'Data Summary'!BX93="Yes"),OFFSET('Water Data'!$E$9,0,10*ROW('Water Data'!E87)),NA())</f>
        <v>#N/A</v>
      </c>
      <c r="J93" s="490" t="e">
        <f ca="1">+IF(AND(ISNUMBER(OFFSET('Water Data'!$F$4,0,10*ROW('Water Data'!F87))),'Data Summary'!BY93="Yes"),100-OFFSET('Water Data'!$F$4,0,10*ROW('Water Data'!F87)),NA())</f>
        <v>#N/A</v>
      </c>
      <c r="K93" s="490" t="e">
        <f ca="1">+IF(AND(ISNUMBER(OFFSET('Water Data'!$F$6,0,10*ROW('Water Data'!F87))),'Data Summary'!BZ93="Yes"),OFFSET('Water Data'!$F$6,0,10*ROW('Water Data'!F87)),NA())</f>
        <v>#N/A</v>
      </c>
      <c r="L93" s="490" t="e">
        <f ca="1">+IF(AND(ISNUMBER(OFFSET('Water Data'!$F$9,0,10*ROW('Water Data'!F87))),'Data Summary'!CA93="Yes"),OFFSET('Water Data'!$F$9,0,10*ROW('Water Data'!F87)),NA())</f>
        <v>#N/A</v>
      </c>
      <c r="M93" s="490" t="e">
        <f ca="1">+IF(AND(ISNUMBER(OFFSET('Water Data'!$G$4,0,10*ROW('Water Data'!G87))),'Data Summary'!CB93="Yes"),100-OFFSET('Water Data'!$G$4,0,10*ROW('Water Data'!G87)),NA())</f>
        <v>#N/A</v>
      </c>
      <c r="N93" s="490" t="e">
        <f ca="1">+IF(AND(ISNUMBER(OFFSET('Water Data'!$G$6,0,10*ROW('Water Data'!G87))),'Data Summary'!CC93="Yes"),OFFSET('Water Data'!$G$6,0,10*ROW('Water Data'!G87)),NA())</f>
        <v>#N/A</v>
      </c>
      <c r="O93" s="490" t="e">
        <f ca="1">+IF(AND(ISNUMBER(OFFSET('Water Data'!$G$9,0,10*ROW('Water Data'!G87))),'Data Summary'!CD93="Yes"),OFFSET('Water Data'!$G$9,0,10*ROW('Water Data'!G87)),NA())</f>
        <v>#N/A</v>
      </c>
      <c r="P93" s="490" t="e">
        <f ca="1">+IF(AND(ISNUMBER(OFFSET('Water Data'!$H$4,0,10*ROW('Water Data'!H87))),'Data Summary'!CE93="Yes"),100-OFFSET('Water Data'!$H$4,0,10*ROW('Water Data'!H87)),NA())</f>
        <v>#N/A</v>
      </c>
      <c r="Q93" s="490" t="e">
        <f ca="1">+IF(AND(ISNUMBER(OFFSET('Water Data'!$H$6,0,10*ROW('Water Data'!H87))),'Data Summary'!CF93="Yes"),OFFSET('Water Data'!$H$6,0,10*ROW('Water Data'!H87)),NA())</f>
        <v>#N/A</v>
      </c>
      <c r="R93" s="490" t="e">
        <f ca="1">+IF(AND(ISNUMBER(OFFSET('Water Data'!$H$9,0,10*ROW('Water Data'!H87))),'Data Summary'!CG93="Yes"),OFFSET('Water Data'!$H$9,0,10*ROW('Water Data'!H87)),NA())</f>
        <v>#N/A</v>
      </c>
      <c r="S93" s="490" t="e">
        <f ca="1">+IF(AND(ISNUMBER(OFFSET('Water Data'!$I$4,0,10*ROW('Water Data'!I87))),'Data Summary'!CH93="Yes"),100-OFFSET('Water Data'!$I$4,0,10*ROW('Water Data'!I87)),NA())</f>
        <v>#N/A</v>
      </c>
      <c r="T93" s="490" t="e">
        <f ca="1">+IF(AND(ISNUMBER(OFFSET('Water Data'!$I$6,0,10*ROW('Water Data'!I87))),'Data Summary'!CI93="Yes"),OFFSET('Water Data'!$I$6,0,10*ROW('Water Data'!I87)),NA())</f>
        <v>#N/A</v>
      </c>
      <c r="U93" s="490" t="e">
        <f ca="1">+IF(AND(ISNUMBER(OFFSET('Water Data'!$I$9,0,10*ROW('Water Data'!I87))),'Data Summary'!CJ93="Yes"),OFFSET('Water Data'!$I$9,0,10*ROW('Water Data'!I87)),NA())</f>
        <v>#N/A</v>
      </c>
      <c r="V93" s="491" t="e">
        <f ca="1">+IF(AND(ISNUMBER(OFFSET('Sanitation Data'!$D$4,0,10*ROW('Sanitation Data'!D87))),'Data Summary'!CK93="Yes"),100-OFFSET('Sanitation Data'!$D$4,0,10*ROW('Sanitation Data'!D87)),NA())</f>
        <v>#N/A</v>
      </c>
      <c r="W93" s="491" t="e">
        <f ca="1">+IF(AND(ISNUMBER(OFFSET('Sanitation Data'!$D$6,0,10*ROW('Sanitation Data'!D87))),'Data Summary'!CL93="Yes"),OFFSET('Sanitation Data'!$D$6,0,10*ROW('Sanitation Data'!D87)),NA())</f>
        <v>#N/A</v>
      </c>
      <c r="X93" s="491" t="e">
        <f ca="1">+IF(AND(ISNUMBER(OFFSET('Sanitation Data'!$D$10,0,10*ROW('Sanitation Data'!D87))),'Data Summary'!CM93="Yes"),OFFSET('Sanitation Data'!$D$10,0,10*ROW('Sanitation Data'!D87)),NA())</f>
        <v>#N/A</v>
      </c>
      <c r="Y93" s="491" t="e">
        <f ca="1">+IF(AND(ISNUMBER(OFFSET('Sanitation Data'!$D$11,0,10*ROW('Sanitation Data'!D87))),'Data Summary'!CN93="Yes"),OFFSET('Sanitation Data'!$D$11,0,10*ROW('Sanitation Data'!D87)),NA())</f>
        <v>#N/A</v>
      </c>
      <c r="Z93" s="491" t="e">
        <f ca="1">+IF(AND(ISNUMBER(OFFSET('Sanitation Data'!$D$12,0,10*ROW('Sanitation Data'!D87))),'Data Summary'!CO93="Yes"),OFFSET('Sanitation Data'!$D$12,0,10*ROW('Sanitation Data'!D87)),NA())</f>
        <v>#N/A</v>
      </c>
      <c r="AA93" s="491" t="e">
        <f ca="1">+IF(AND(ISNUMBER(OFFSET('Sanitation Data'!$E$4,0,10*ROW('Sanitation Data'!E87))),'Data Summary'!CP93="Yes"),100-OFFSET('Sanitation Data'!$E$4,0,10*ROW('Sanitation Data'!E87)),NA())</f>
        <v>#N/A</v>
      </c>
      <c r="AB93" s="491" t="e">
        <f ca="1">+IF(AND(ISNUMBER(OFFSET('Sanitation Data'!$E$6,0,10*ROW('Sanitation Data'!E87))),'Data Summary'!CQ93="Yes"),OFFSET('Sanitation Data'!$E$6,0,10*ROW('Sanitation Data'!E87)),NA())</f>
        <v>#N/A</v>
      </c>
      <c r="AC93" s="491" t="e">
        <f ca="1">+IF(AND(ISNUMBER(OFFSET('Sanitation Data'!$E$10,0,10*ROW('Sanitation Data'!E87))),'Data Summary'!CR93="Yes"),OFFSET('Sanitation Data'!$E$10,0,10*ROW('Sanitation Data'!E87)),NA())</f>
        <v>#N/A</v>
      </c>
      <c r="AD93" s="491" t="e">
        <f ca="1">+IF(AND(ISNUMBER(OFFSET('Sanitation Data'!$E$11,0,10*ROW('Sanitation Data'!E87))),'Data Summary'!CS93="Yes"),OFFSET('Sanitation Data'!$E$11,0,10*ROW('Sanitation Data'!E87)),NA())</f>
        <v>#N/A</v>
      </c>
      <c r="AE93" s="491" t="e">
        <f ca="1">+IF(AND(ISNUMBER(OFFSET('Sanitation Data'!$E$12,0,10*ROW('Sanitation Data'!E87))),'Data Summary'!CT93="Yes"),OFFSET('Sanitation Data'!$E$12,0,10*ROW('Sanitation Data'!E87)),NA())</f>
        <v>#N/A</v>
      </c>
      <c r="AF93" s="491" t="e">
        <f ca="1">+IF(AND(ISNUMBER(OFFSET('Sanitation Data'!$F$4,0,10*ROW('Sanitation Data'!F87))),'Data Summary'!CU93="Yes"),100-OFFSET('Sanitation Data'!$F$4,0,10*ROW('Sanitation Data'!F87)),NA())</f>
        <v>#N/A</v>
      </c>
      <c r="AG93" s="491" t="e">
        <f ca="1">+IF(AND(ISNUMBER(OFFSET('Sanitation Data'!$F$6,0,10*ROW('Sanitation Data'!F87))),'Data Summary'!CV93="Yes"),OFFSET('Sanitation Data'!$F$6,0,10*ROW('Sanitation Data'!F87)),NA())</f>
        <v>#N/A</v>
      </c>
      <c r="AH93" s="491" t="e">
        <f ca="1">+IF(AND(ISNUMBER(OFFSET('Sanitation Data'!$F$10,0,10*ROW('Sanitation Data'!F87))),'Data Summary'!CW93="Yes"),OFFSET('Sanitation Data'!$F$10,0,10*ROW('Sanitation Data'!F87)),NA())</f>
        <v>#N/A</v>
      </c>
      <c r="AI93" s="491" t="e">
        <f ca="1">+IF(AND(ISNUMBER(OFFSET('Sanitation Data'!$F$11,0,10*ROW('Sanitation Data'!F87))),'Data Summary'!CX93="Yes"),OFFSET('Sanitation Data'!$F$11,0,10*ROW('Sanitation Data'!F87)),NA())</f>
        <v>#N/A</v>
      </c>
      <c r="AJ93" s="491" t="e">
        <f ca="1">+IF(AND(ISNUMBER(OFFSET('Sanitation Data'!$F$12,0,10*ROW('Sanitation Data'!F87))),'Data Summary'!CY93="Yes"),OFFSET('Sanitation Data'!$F$12,0,10*ROW('Sanitation Data'!F87)),NA())</f>
        <v>#N/A</v>
      </c>
      <c r="AK93" s="491" t="e">
        <f ca="1">+IF(AND(ISNUMBER(OFFSET('Sanitation Data'!$G$4,0,10*ROW('Sanitation Data'!G87))),'Data Summary'!CZ93="Yes"),100-OFFSET('Sanitation Data'!$G$4,0,10*ROW('Sanitation Data'!G87)),NA())</f>
        <v>#N/A</v>
      </c>
      <c r="AL93" s="491" t="e">
        <f ca="1">+IF(AND(ISNUMBER(OFFSET('Sanitation Data'!$G$6,0,10*ROW('Sanitation Data'!G87))),'Data Summary'!DA93="Yes"),OFFSET('Sanitation Data'!$G$6,0,10*ROW('Sanitation Data'!G87)),NA())</f>
        <v>#N/A</v>
      </c>
      <c r="AM93" s="491" t="e">
        <f ca="1">+IF(AND(ISNUMBER(OFFSET('Sanitation Data'!$G$10,0,10*ROW('Sanitation Data'!G87))),'Data Summary'!DB93="Yes"),OFFSET('Sanitation Data'!$G$10,0,10*ROW('Sanitation Data'!G87)),NA())</f>
        <v>#N/A</v>
      </c>
      <c r="AN93" s="491" t="e">
        <f ca="1">+IF(AND(ISNUMBER(OFFSET('Sanitation Data'!$G$11,0,10*ROW('Sanitation Data'!G87))),'Data Summary'!DC93="Yes"),OFFSET('Sanitation Data'!$G$11,0,10*ROW('Sanitation Data'!G87)),NA())</f>
        <v>#N/A</v>
      </c>
      <c r="AO93" s="491" t="e">
        <f ca="1">+IF(AND(ISNUMBER(OFFSET('Sanitation Data'!$G$12,0,10*ROW('Sanitation Data'!G87))),'Data Summary'!DD93="Yes"),OFFSET('Sanitation Data'!$G$12,0,10*ROW('Sanitation Data'!G87)),NA())</f>
        <v>#N/A</v>
      </c>
      <c r="AP93" s="491" t="e">
        <f ca="1">+IF(AND(ISNUMBER(OFFSET('Sanitation Data'!$H$4,0,10*ROW('Sanitation Data'!H87))),'Data Summary'!DE93="Yes"),100-OFFSET('Sanitation Data'!$H$4,0,10*ROW('Sanitation Data'!H87)),NA())</f>
        <v>#N/A</v>
      </c>
      <c r="AQ93" s="491" t="e">
        <f ca="1">+IF(AND(ISNUMBER(OFFSET('Sanitation Data'!$H$6,0,10*ROW('Sanitation Data'!H87))),'Data Summary'!DF93="Yes"),OFFSET('Sanitation Data'!$H$6,0,10*ROW('Sanitation Data'!H87)),NA())</f>
        <v>#N/A</v>
      </c>
      <c r="AR93" s="491" t="e">
        <f ca="1">+IF(AND(ISNUMBER(OFFSET('Sanitation Data'!$H$10,0,10*ROW('Sanitation Data'!H87))),'Data Summary'!DG93="Yes"),OFFSET('Sanitation Data'!$H$10,0,10*ROW('Sanitation Data'!H87)),NA())</f>
        <v>#N/A</v>
      </c>
      <c r="AS93" s="491" t="e">
        <f ca="1">+IF(AND(ISNUMBER(OFFSET('Sanitation Data'!$H$11,0,10*ROW('Sanitation Data'!H87))),'Data Summary'!DH93="Yes"),OFFSET('Sanitation Data'!$H$11,0,10*ROW('Sanitation Data'!H87)),NA())</f>
        <v>#N/A</v>
      </c>
      <c r="AT93" s="491" t="e">
        <f ca="1">+IF(AND(ISNUMBER(OFFSET('Sanitation Data'!$H$12,0,10*ROW('Sanitation Data'!H87))),'Data Summary'!DI93="Yes"),OFFSET('Sanitation Data'!$H$12,0,10*ROW('Sanitation Data'!H87)),NA())</f>
        <v>#N/A</v>
      </c>
      <c r="AU93" s="491" t="e">
        <f ca="1">+IF(AND(ISNUMBER(OFFSET('Sanitation Data'!$I$4,0,10*ROW('Sanitation Data'!I87))),'Data Summary'!DJ93="Yes"),100-OFFSET('Sanitation Data'!$I$4,0,10*ROW('Sanitation Data'!I87)),NA())</f>
        <v>#N/A</v>
      </c>
      <c r="AV93" s="491" t="e">
        <f ca="1">+IF(AND(ISNUMBER(OFFSET('Sanitation Data'!$I$6,0,10*ROW('Sanitation Data'!I87))),'Data Summary'!DK93="Yes"),OFFSET('Sanitation Data'!$I$6,0,10*ROW('Sanitation Data'!I87)),NA())</f>
        <v>#N/A</v>
      </c>
      <c r="AW93" s="491" t="e">
        <f ca="1">+IF(AND(ISNUMBER(OFFSET('Sanitation Data'!$I$10,0,10*ROW('Sanitation Data'!I87))),'Data Summary'!DL93="Yes"),OFFSET('Sanitation Data'!$I$10,0,10*ROW('Sanitation Data'!I87)),NA())</f>
        <v>#N/A</v>
      </c>
      <c r="AX93" s="491" t="e">
        <f ca="1">+IF(AND(ISNUMBER(OFFSET('Sanitation Data'!$I$11,0,10*ROW('Sanitation Data'!I87))),'Data Summary'!DM93="Yes"),OFFSET('Sanitation Data'!$I$11,0,10*ROW('Sanitation Data'!I87)),NA())</f>
        <v>#N/A</v>
      </c>
      <c r="AY93" s="491" t="e">
        <f ca="1">+IF(AND(ISNUMBER(OFFSET('Sanitation Data'!$I$12,0,10*ROW('Sanitation Data'!I87))),'Data Summary'!DN93="Yes"),OFFSET('Sanitation Data'!$I$12,0,10*ROW('Sanitation Data'!I87)),NA())</f>
        <v>#N/A</v>
      </c>
      <c r="AZ93" s="492" t="e">
        <f ca="1">+IF(AND(ISNUMBER(OFFSET('Hygiene Data'!$D$5,0,10*ROW('Hygiene Data'!D87))),'Data Summary'!DO93="Yes"),OFFSET('Hygiene Data'!$D$5,0,10*ROW('Hygiene Data'!D87)),NA())</f>
        <v>#N/A</v>
      </c>
      <c r="BA93" s="492" t="e">
        <f ca="1">+IF(AND(ISNUMBER(OFFSET('Hygiene Data'!$D$7,0,10*ROW('Hygiene Data'!D87))),'Data Summary'!DP93="Yes"),OFFSET('Hygiene Data'!$D$7,0,10*ROW('Hygiene Data'!D87)),NA())</f>
        <v>#N/A</v>
      </c>
      <c r="BB93" s="492" t="e">
        <f ca="1">+IF(AND(ISNUMBER(OFFSET('Hygiene Data'!$D$9,0,10*ROW('Hygiene Data'!D87))),'Data Summary'!DQ93="Yes"),OFFSET('Hygiene Data'!$D$9,0,10*ROW('Hygiene Data'!D87)),NA())</f>
        <v>#N/A</v>
      </c>
      <c r="BC93" s="492" t="e">
        <f ca="1">+IF(AND(ISNUMBER(OFFSET('Hygiene Data'!$E$5,0,10*ROW('Hygiene Data'!E87))),'Data Summary'!DR93="Yes"),OFFSET('Hygiene Data'!$E$5,0,10*ROW('Hygiene Data'!E87)),NA())</f>
        <v>#N/A</v>
      </c>
      <c r="BD93" s="492" t="e">
        <f ca="1">+IF(AND(ISNUMBER(OFFSET('Hygiene Data'!$E$7,0,10*ROW('Hygiene Data'!E87))),'Data Summary'!DS93="Yes"),OFFSET('Hygiene Data'!$E$7,0,10*ROW('Hygiene Data'!E87)),NA())</f>
        <v>#N/A</v>
      </c>
      <c r="BE93" s="492" t="e">
        <f ca="1">+IF(AND(ISNUMBER(OFFSET('Hygiene Data'!$E$9,0,10*ROW('Hygiene Data'!E87))),'Data Summary'!DT93="Yes"),OFFSET('Hygiene Data'!$E$9,0,10*ROW('Hygiene Data'!E87)),NA())</f>
        <v>#N/A</v>
      </c>
      <c r="BF93" s="492" t="e">
        <f ca="1">+IF(AND(ISNUMBER(OFFSET('Hygiene Data'!$F$5,0,10*ROW('Hygiene Data'!F87))),'Data Summary'!DU93="Yes"),OFFSET('Hygiene Data'!$F$5,0,10*ROW('Hygiene Data'!F87)),NA())</f>
        <v>#N/A</v>
      </c>
      <c r="BG93" s="492" t="e">
        <f ca="1">+IF(AND(ISNUMBER(OFFSET('Hygiene Data'!$F$7,0,10*ROW('Hygiene Data'!F87))),'Data Summary'!DV93="Yes"),OFFSET('Hygiene Data'!$F$7,0,10*ROW('Hygiene Data'!F87)),NA())</f>
        <v>#N/A</v>
      </c>
      <c r="BH93" s="492" t="e">
        <f ca="1">+IF(AND(ISNUMBER(OFFSET('Hygiene Data'!$F$9,0,10*ROW('Hygiene Data'!F87))),'Data Summary'!DW93="Yes"),OFFSET('Hygiene Data'!$F$9,0,10*ROW('Hygiene Data'!F87)),NA())</f>
        <v>#N/A</v>
      </c>
      <c r="BI93" s="492" t="e">
        <f ca="1">+IF(AND(ISNUMBER(OFFSET('Hygiene Data'!$G$5,0,10*ROW('Hygiene Data'!G87))),'Data Summary'!DX93="Yes"),OFFSET('Hygiene Data'!$G$5,0,10*ROW('Hygiene Data'!G87)),NA())</f>
        <v>#N/A</v>
      </c>
      <c r="BJ93" s="492" t="e">
        <f ca="1">+IF(AND(ISNUMBER(OFFSET('Hygiene Data'!$G$7,0,10*ROW('Hygiene Data'!G87))),'Data Summary'!DY93="Yes"),OFFSET('Hygiene Data'!$G$7,0,10*ROW('Hygiene Data'!G87)),NA())</f>
        <v>#N/A</v>
      </c>
      <c r="BK93" s="492" t="e">
        <f ca="1">+IF(AND(ISNUMBER(OFFSET('Hygiene Data'!$G$9,0,10*ROW('Hygiene Data'!G87))),'Data Summary'!DZ93="Yes"),OFFSET('Hygiene Data'!$G$9,0,10*ROW('Hygiene Data'!G87)),NA())</f>
        <v>#N/A</v>
      </c>
      <c r="BL93" s="492" t="e">
        <f ca="1">+IF(AND(ISNUMBER(OFFSET('Hygiene Data'!$H$5,0,10*ROW('Hygiene Data'!H87))),'Data Summary'!EA93="Yes"),OFFSET('Hygiene Data'!$H$5,0,10*ROW('Hygiene Data'!H87)),NA())</f>
        <v>#N/A</v>
      </c>
      <c r="BM93" s="492" t="e">
        <f ca="1">+IF(AND(ISNUMBER(OFFSET('Hygiene Data'!$H$7,0,10*ROW('Hygiene Data'!H87))),'Data Summary'!EB93="Yes"),OFFSET('Hygiene Data'!$H$7,0,10*ROW('Hygiene Data'!H87)),NA())</f>
        <v>#N/A</v>
      </c>
      <c r="BN93" s="492" t="e">
        <f ca="1">+IF(AND(ISNUMBER(OFFSET('Hygiene Data'!$H$9,0,10*ROW('Hygiene Data'!H87))),'Data Summary'!EC93="Yes"),OFFSET('Hygiene Data'!$H$9,0,10*ROW('Hygiene Data'!H87)),NA())</f>
        <v>#N/A</v>
      </c>
      <c r="BO93" s="492" t="e">
        <f ca="1">+IF(AND(ISNUMBER(OFFSET('Hygiene Data'!$I$5,0,10*ROW('Hygiene Data'!I87))),'Data Summary'!ED93="Yes"),OFFSET('Hygiene Data'!$I$5,0,10*ROW('Hygiene Data'!I87)),NA())</f>
        <v>#N/A</v>
      </c>
      <c r="BP93" s="492" t="e">
        <f ca="1">+IF(AND(ISNUMBER(OFFSET('Hygiene Data'!$I$7,0,10*ROW('Hygiene Data'!I87))),'Data Summary'!EE93="Yes"),OFFSET('Hygiene Data'!$I$7,0,10*ROW('Hygiene Data'!I87)),NA())</f>
        <v>#N/A</v>
      </c>
      <c r="BQ93" s="492" t="e">
        <f ca="1">+IF(AND(ISNUMBER(OFFSET('Hygiene Data'!$I$9,0,10*ROW('Hygiene Data'!I87))),'Data Summary'!EF93="Yes"),OFFSET('Hygiene Data'!$I$9,0,10*ROW('Hygiene Data'!I87)),NA())</f>
        <v>#N/A</v>
      </c>
    </row>
    <row r="94" spans="1:69" x14ac:dyDescent="0.25">
      <c r="A94" s="488" t="e">
        <f ca="1">+RIGHT('Data Summary'!A94,LEN('Data Summary'!A94)-9)</f>
        <v>#VALUE!</v>
      </c>
      <c r="B94" s="462" t="str">
        <f ca="1">+IF(ISTEXT('Data Summary'!B94),'Data Summary'!B94,"")</f>
        <v/>
      </c>
      <c r="C94" s="489" t="e">
        <f ca="1">+VALUE('Data Summary'!C94)</f>
        <v>#VALUE!</v>
      </c>
      <c r="D94" s="490" t="e">
        <f ca="1">+IF(AND(ISNUMBER(OFFSET('Water Data'!$D$4,0,10*ROW('Water Data'!D88))),'Data Summary'!BS94="Yes"),100-OFFSET('Water Data'!$D$4,0,10*ROW('Water Data'!D88)),NA())</f>
        <v>#N/A</v>
      </c>
      <c r="E94" s="490" t="e">
        <f ca="1">+IF(AND(ISNUMBER(OFFSET('Water Data'!$D$6,0,10*ROW('Water Data'!D88))),'Data Summary'!BT94="Yes"),OFFSET('Water Data'!$D$6,0,10*ROW('Water Data'!D88)),NA())</f>
        <v>#N/A</v>
      </c>
      <c r="F94" s="490" t="e">
        <f ca="1">+IF(AND(ISNUMBER(OFFSET('Water Data'!$D$9,0,10*ROW('Water Data'!D88))),'Data Summary'!BU94="Yes"),OFFSET('Water Data'!$D$9,0,10*ROW('Water Data'!D88)),NA())</f>
        <v>#N/A</v>
      </c>
      <c r="G94" s="490" t="e">
        <f ca="1">+IF(AND(ISNUMBER(OFFSET('Water Data'!$E$4,0,10*ROW('Water Data'!E88))),'Data Summary'!BV94="Yes"),100-OFFSET('Water Data'!$E$4,0,10*ROW('Water Data'!E88)),NA())</f>
        <v>#N/A</v>
      </c>
      <c r="H94" s="490" t="e">
        <f ca="1">+IF(AND(ISNUMBER(OFFSET('Water Data'!$E$6,0,10*ROW('Water Data'!E88))),'Data Summary'!BW94="Yes"),OFFSET('Water Data'!$E$6,0,10*ROW('Water Data'!E88)),NA())</f>
        <v>#N/A</v>
      </c>
      <c r="I94" s="490" t="e">
        <f ca="1">+IF(AND(ISNUMBER(OFFSET('Water Data'!$E$9,0,10*ROW('Water Data'!E88))),'Data Summary'!BX94="Yes"),OFFSET('Water Data'!$E$9,0,10*ROW('Water Data'!E88)),NA())</f>
        <v>#N/A</v>
      </c>
      <c r="J94" s="490" t="e">
        <f ca="1">+IF(AND(ISNUMBER(OFFSET('Water Data'!$F$4,0,10*ROW('Water Data'!F88))),'Data Summary'!BY94="Yes"),100-OFFSET('Water Data'!$F$4,0,10*ROW('Water Data'!F88)),NA())</f>
        <v>#N/A</v>
      </c>
      <c r="K94" s="490" t="e">
        <f ca="1">+IF(AND(ISNUMBER(OFFSET('Water Data'!$F$6,0,10*ROW('Water Data'!F88))),'Data Summary'!BZ94="Yes"),OFFSET('Water Data'!$F$6,0,10*ROW('Water Data'!F88)),NA())</f>
        <v>#N/A</v>
      </c>
      <c r="L94" s="490" t="e">
        <f ca="1">+IF(AND(ISNUMBER(OFFSET('Water Data'!$F$9,0,10*ROW('Water Data'!F88))),'Data Summary'!CA94="Yes"),OFFSET('Water Data'!$F$9,0,10*ROW('Water Data'!F88)),NA())</f>
        <v>#N/A</v>
      </c>
      <c r="M94" s="490" t="e">
        <f ca="1">+IF(AND(ISNUMBER(OFFSET('Water Data'!$G$4,0,10*ROW('Water Data'!G88))),'Data Summary'!CB94="Yes"),100-OFFSET('Water Data'!$G$4,0,10*ROW('Water Data'!G88)),NA())</f>
        <v>#N/A</v>
      </c>
      <c r="N94" s="490" t="e">
        <f ca="1">+IF(AND(ISNUMBER(OFFSET('Water Data'!$G$6,0,10*ROW('Water Data'!G88))),'Data Summary'!CC94="Yes"),OFFSET('Water Data'!$G$6,0,10*ROW('Water Data'!G88)),NA())</f>
        <v>#N/A</v>
      </c>
      <c r="O94" s="490" t="e">
        <f ca="1">+IF(AND(ISNUMBER(OFFSET('Water Data'!$G$9,0,10*ROW('Water Data'!G88))),'Data Summary'!CD94="Yes"),OFFSET('Water Data'!$G$9,0,10*ROW('Water Data'!G88)),NA())</f>
        <v>#N/A</v>
      </c>
      <c r="P94" s="490" t="e">
        <f ca="1">+IF(AND(ISNUMBER(OFFSET('Water Data'!$H$4,0,10*ROW('Water Data'!H88))),'Data Summary'!CE94="Yes"),100-OFFSET('Water Data'!$H$4,0,10*ROW('Water Data'!H88)),NA())</f>
        <v>#N/A</v>
      </c>
      <c r="Q94" s="490" t="e">
        <f ca="1">+IF(AND(ISNUMBER(OFFSET('Water Data'!$H$6,0,10*ROW('Water Data'!H88))),'Data Summary'!CF94="Yes"),OFFSET('Water Data'!$H$6,0,10*ROW('Water Data'!H88)),NA())</f>
        <v>#N/A</v>
      </c>
      <c r="R94" s="490" t="e">
        <f ca="1">+IF(AND(ISNUMBER(OFFSET('Water Data'!$H$9,0,10*ROW('Water Data'!H88))),'Data Summary'!CG94="Yes"),OFFSET('Water Data'!$H$9,0,10*ROW('Water Data'!H88)),NA())</f>
        <v>#N/A</v>
      </c>
      <c r="S94" s="490" t="e">
        <f ca="1">+IF(AND(ISNUMBER(OFFSET('Water Data'!$I$4,0,10*ROW('Water Data'!I88))),'Data Summary'!CH94="Yes"),100-OFFSET('Water Data'!$I$4,0,10*ROW('Water Data'!I88)),NA())</f>
        <v>#N/A</v>
      </c>
      <c r="T94" s="490" t="e">
        <f ca="1">+IF(AND(ISNUMBER(OFFSET('Water Data'!$I$6,0,10*ROW('Water Data'!I88))),'Data Summary'!CI94="Yes"),OFFSET('Water Data'!$I$6,0,10*ROW('Water Data'!I88)),NA())</f>
        <v>#N/A</v>
      </c>
      <c r="U94" s="490" t="e">
        <f ca="1">+IF(AND(ISNUMBER(OFFSET('Water Data'!$I$9,0,10*ROW('Water Data'!I88))),'Data Summary'!CJ94="Yes"),OFFSET('Water Data'!$I$9,0,10*ROW('Water Data'!I88)),NA())</f>
        <v>#N/A</v>
      </c>
      <c r="V94" s="491" t="e">
        <f ca="1">+IF(AND(ISNUMBER(OFFSET('Sanitation Data'!$D$4,0,10*ROW('Sanitation Data'!D88))),'Data Summary'!CK94="Yes"),100-OFFSET('Sanitation Data'!$D$4,0,10*ROW('Sanitation Data'!D88)),NA())</f>
        <v>#N/A</v>
      </c>
      <c r="W94" s="491" t="e">
        <f ca="1">+IF(AND(ISNUMBER(OFFSET('Sanitation Data'!$D$6,0,10*ROW('Sanitation Data'!D88))),'Data Summary'!CL94="Yes"),OFFSET('Sanitation Data'!$D$6,0,10*ROW('Sanitation Data'!D88)),NA())</f>
        <v>#N/A</v>
      </c>
      <c r="X94" s="491" t="e">
        <f ca="1">+IF(AND(ISNUMBER(OFFSET('Sanitation Data'!$D$10,0,10*ROW('Sanitation Data'!D88))),'Data Summary'!CM94="Yes"),OFFSET('Sanitation Data'!$D$10,0,10*ROW('Sanitation Data'!D88)),NA())</f>
        <v>#N/A</v>
      </c>
      <c r="Y94" s="491" t="e">
        <f ca="1">+IF(AND(ISNUMBER(OFFSET('Sanitation Data'!$D$11,0,10*ROW('Sanitation Data'!D88))),'Data Summary'!CN94="Yes"),OFFSET('Sanitation Data'!$D$11,0,10*ROW('Sanitation Data'!D88)),NA())</f>
        <v>#N/A</v>
      </c>
      <c r="Z94" s="491" t="e">
        <f ca="1">+IF(AND(ISNUMBER(OFFSET('Sanitation Data'!$D$12,0,10*ROW('Sanitation Data'!D88))),'Data Summary'!CO94="Yes"),OFFSET('Sanitation Data'!$D$12,0,10*ROW('Sanitation Data'!D88)),NA())</f>
        <v>#N/A</v>
      </c>
      <c r="AA94" s="491" t="e">
        <f ca="1">+IF(AND(ISNUMBER(OFFSET('Sanitation Data'!$E$4,0,10*ROW('Sanitation Data'!E88))),'Data Summary'!CP94="Yes"),100-OFFSET('Sanitation Data'!$E$4,0,10*ROW('Sanitation Data'!E88)),NA())</f>
        <v>#N/A</v>
      </c>
      <c r="AB94" s="491" t="e">
        <f ca="1">+IF(AND(ISNUMBER(OFFSET('Sanitation Data'!$E$6,0,10*ROW('Sanitation Data'!E88))),'Data Summary'!CQ94="Yes"),OFFSET('Sanitation Data'!$E$6,0,10*ROW('Sanitation Data'!E88)),NA())</f>
        <v>#N/A</v>
      </c>
      <c r="AC94" s="491" t="e">
        <f ca="1">+IF(AND(ISNUMBER(OFFSET('Sanitation Data'!$E$10,0,10*ROW('Sanitation Data'!E88))),'Data Summary'!CR94="Yes"),OFFSET('Sanitation Data'!$E$10,0,10*ROW('Sanitation Data'!E88)),NA())</f>
        <v>#N/A</v>
      </c>
      <c r="AD94" s="491" t="e">
        <f ca="1">+IF(AND(ISNUMBER(OFFSET('Sanitation Data'!$E$11,0,10*ROW('Sanitation Data'!E88))),'Data Summary'!CS94="Yes"),OFFSET('Sanitation Data'!$E$11,0,10*ROW('Sanitation Data'!E88)),NA())</f>
        <v>#N/A</v>
      </c>
      <c r="AE94" s="491" t="e">
        <f ca="1">+IF(AND(ISNUMBER(OFFSET('Sanitation Data'!$E$12,0,10*ROW('Sanitation Data'!E88))),'Data Summary'!CT94="Yes"),OFFSET('Sanitation Data'!$E$12,0,10*ROW('Sanitation Data'!E88)),NA())</f>
        <v>#N/A</v>
      </c>
      <c r="AF94" s="491" t="e">
        <f ca="1">+IF(AND(ISNUMBER(OFFSET('Sanitation Data'!$F$4,0,10*ROW('Sanitation Data'!F88))),'Data Summary'!CU94="Yes"),100-OFFSET('Sanitation Data'!$F$4,0,10*ROW('Sanitation Data'!F88)),NA())</f>
        <v>#N/A</v>
      </c>
      <c r="AG94" s="491" t="e">
        <f ca="1">+IF(AND(ISNUMBER(OFFSET('Sanitation Data'!$F$6,0,10*ROW('Sanitation Data'!F88))),'Data Summary'!CV94="Yes"),OFFSET('Sanitation Data'!$F$6,0,10*ROW('Sanitation Data'!F88)),NA())</f>
        <v>#N/A</v>
      </c>
      <c r="AH94" s="491" t="e">
        <f ca="1">+IF(AND(ISNUMBER(OFFSET('Sanitation Data'!$F$10,0,10*ROW('Sanitation Data'!F88))),'Data Summary'!CW94="Yes"),OFFSET('Sanitation Data'!$F$10,0,10*ROW('Sanitation Data'!F88)),NA())</f>
        <v>#N/A</v>
      </c>
      <c r="AI94" s="491" t="e">
        <f ca="1">+IF(AND(ISNUMBER(OFFSET('Sanitation Data'!$F$11,0,10*ROW('Sanitation Data'!F88))),'Data Summary'!CX94="Yes"),OFFSET('Sanitation Data'!$F$11,0,10*ROW('Sanitation Data'!F88)),NA())</f>
        <v>#N/A</v>
      </c>
      <c r="AJ94" s="491" t="e">
        <f ca="1">+IF(AND(ISNUMBER(OFFSET('Sanitation Data'!$F$12,0,10*ROW('Sanitation Data'!F88))),'Data Summary'!CY94="Yes"),OFFSET('Sanitation Data'!$F$12,0,10*ROW('Sanitation Data'!F88)),NA())</f>
        <v>#N/A</v>
      </c>
      <c r="AK94" s="491" t="e">
        <f ca="1">+IF(AND(ISNUMBER(OFFSET('Sanitation Data'!$G$4,0,10*ROW('Sanitation Data'!G88))),'Data Summary'!CZ94="Yes"),100-OFFSET('Sanitation Data'!$G$4,0,10*ROW('Sanitation Data'!G88)),NA())</f>
        <v>#N/A</v>
      </c>
      <c r="AL94" s="491" t="e">
        <f ca="1">+IF(AND(ISNUMBER(OFFSET('Sanitation Data'!$G$6,0,10*ROW('Sanitation Data'!G88))),'Data Summary'!DA94="Yes"),OFFSET('Sanitation Data'!$G$6,0,10*ROW('Sanitation Data'!G88)),NA())</f>
        <v>#N/A</v>
      </c>
      <c r="AM94" s="491" t="e">
        <f ca="1">+IF(AND(ISNUMBER(OFFSET('Sanitation Data'!$G$10,0,10*ROW('Sanitation Data'!G88))),'Data Summary'!DB94="Yes"),OFFSET('Sanitation Data'!$G$10,0,10*ROW('Sanitation Data'!G88)),NA())</f>
        <v>#N/A</v>
      </c>
      <c r="AN94" s="491" t="e">
        <f ca="1">+IF(AND(ISNUMBER(OFFSET('Sanitation Data'!$G$11,0,10*ROW('Sanitation Data'!G88))),'Data Summary'!DC94="Yes"),OFFSET('Sanitation Data'!$G$11,0,10*ROW('Sanitation Data'!G88)),NA())</f>
        <v>#N/A</v>
      </c>
      <c r="AO94" s="491" t="e">
        <f ca="1">+IF(AND(ISNUMBER(OFFSET('Sanitation Data'!$G$12,0,10*ROW('Sanitation Data'!G88))),'Data Summary'!DD94="Yes"),OFFSET('Sanitation Data'!$G$12,0,10*ROW('Sanitation Data'!G88)),NA())</f>
        <v>#N/A</v>
      </c>
      <c r="AP94" s="491" t="e">
        <f ca="1">+IF(AND(ISNUMBER(OFFSET('Sanitation Data'!$H$4,0,10*ROW('Sanitation Data'!H88))),'Data Summary'!DE94="Yes"),100-OFFSET('Sanitation Data'!$H$4,0,10*ROW('Sanitation Data'!H88)),NA())</f>
        <v>#N/A</v>
      </c>
      <c r="AQ94" s="491" t="e">
        <f ca="1">+IF(AND(ISNUMBER(OFFSET('Sanitation Data'!$H$6,0,10*ROW('Sanitation Data'!H88))),'Data Summary'!DF94="Yes"),OFFSET('Sanitation Data'!$H$6,0,10*ROW('Sanitation Data'!H88)),NA())</f>
        <v>#N/A</v>
      </c>
      <c r="AR94" s="491" t="e">
        <f ca="1">+IF(AND(ISNUMBER(OFFSET('Sanitation Data'!$H$10,0,10*ROW('Sanitation Data'!H88))),'Data Summary'!DG94="Yes"),OFFSET('Sanitation Data'!$H$10,0,10*ROW('Sanitation Data'!H88)),NA())</f>
        <v>#N/A</v>
      </c>
      <c r="AS94" s="491" t="e">
        <f ca="1">+IF(AND(ISNUMBER(OFFSET('Sanitation Data'!$H$11,0,10*ROW('Sanitation Data'!H88))),'Data Summary'!DH94="Yes"),OFFSET('Sanitation Data'!$H$11,0,10*ROW('Sanitation Data'!H88)),NA())</f>
        <v>#N/A</v>
      </c>
      <c r="AT94" s="491" t="e">
        <f ca="1">+IF(AND(ISNUMBER(OFFSET('Sanitation Data'!$H$12,0,10*ROW('Sanitation Data'!H88))),'Data Summary'!DI94="Yes"),OFFSET('Sanitation Data'!$H$12,0,10*ROW('Sanitation Data'!H88)),NA())</f>
        <v>#N/A</v>
      </c>
      <c r="AU94" s="491" t="e">
        <f ca="1">+IF(AND(ISNUMBER(OFFSET('Sanitation Data'!$I$4,0,10*ROW('Sanitation Data'!I88))),'Data Summary'!DJ94="Yes"),100-OFFSET('Sanitation Data'!$I$4,0,10*ROW('Sanitation Data'!I88)),NA())</f>
        <v>#N/A</v>
      </c>
      <c r="AV94" s="491" t="e">
        <f ca="1">+IF(AND(ISNUMBER(OFFSET('Sanitation Data'!$I$6,0,10*ROW('Sanitation Data'!I88))),'Data Summary'!DK94="Yes"),OFFSET('Sanitation Data'!$I$6,0,10*ROW('Sanitation Data'!I88)),NA())</f>
        <v>#N/A</v>
      </c>
      <c r="AW94" s="491" t="e">
        <f ca="1">+IF(AND(ISNUMBER(OFFSET('Sanitation Data'!$I$10,0,10*ROW('Sanitation Data'!I88))),'Data Summary'!DL94="Yes"),OFFSET('Sanitation Data'!$I$10,0,10*ROW('Sanitation Data'!I88)),NA())</f>
        <v>#N/A</v>
      </c>
      <c r="AX94" s="491" t="e">
        <f ca="1">+IF(AND(ISNUMBER(OFFSET('Sanitation Data'!$I$11,0,10*ROW('Sanitation Data'!I88))),'Data Summary'!DM94="Yes"),OFFSET('Sanitation Data'!$I$11,0,10*ROW('Sanitation Data'!I88)),NA())</f>
        <v>#N/A</v>
      </c>
      <c r="AY94" s="491" t="e">
        <f ca="1">+IF(AND(ISNUMBER(OFFSET('Sanitation Data'!$I$12,0,10*ROW('Sanitation Data'!I88))),'Data Summary'!DN94="Yes"),OFFSET('Sanitation Data'!$I$12,0,10*ROW('Sanitation Data'!I88)),NA())</f>
        <v>#N/A</v>
      </c>
      <c r="AZ94" s="492" t="e">
        <f ca="1">+IF(AND(ISNUMBER(OFFSET('Hygiene Data'!$D$5,0,10*ROW('Hygiene Data'!D88))),'Data Summary'!DO94="Yes"),OFFSET('Hygiene Data'!$D$5,0,10*ROW('Hygiene Data'!D88)),NA())</f>
        <v>#N/A</v>
      </c>
      <c r="BA94" s="492" t="e">
        <f ca="1">+IF(AND(ISNUMBER(OFFSET('Hygiene Data'!$D$7,0,10*ROW('Hygiene Data'!D88))),'Data Summary'!DP94="Yes"),OFFSET('Hygiene Data'!$D$7,0,10*ROW('Hygiene Data'!D88)),NA())</f>
        <v>#N/A</v>
      </c>
      <c r="BB94" s="492" t="e">
        <f ca="1">+IF(AND(ISNUMBER(OFFSET('Hygiene Data'!$D$9,0,10*ROW('Hygiene Data'!D88))),'Data Summary'!DQ94="Yes"),OFFSET('Hygiene Data'!$D$9,0,10*ROW('Hygiene Data'!D88)),NA())</f>
        <v>#N/A</v>
      </c>
      <c r="BC94" s="492" t="e">
        <f ca="1">+IF(AND(ISNUMBER(OFFSET('Hygiene Data'!$E$5,0,10*ROW('Hygiene Data'!E88))),'Data Summary'!DR94="Yes"),OFFSET('Hygiene Data'!$E$5,0,10*ROW('Hygiene Data'!E88)),NA())</f>
        <v>#N/A</v>
      </c>
      <c r="BD94" s="492" t="e">
        <f ca="1">+IF(AND(ISNUMBER(OFFSET('Hygiene Data'!$E$7,0,10*ROW('Hygiene Data'!E88))),'Data Summary'!DS94="Yes"),OFFSET('Hygiene Data'!$E$7,0,10*ROW('Hygiene Data'!E88)),NA())</f>
        <v>#N/A</v>
      </c>
      <c r="BE94" s="492" t="e">
        <f ca="1">+IF(AND(ISNUMBER(OFFSET('Hygiene Data'!$E$9,0,10*ROW('Hygiene Data'!E88))),'Data Summary'!DT94="Yes"),OFFSET('Hygiene Data'!$E$9,0,10*ROW('Hygiene Data'!E88)),NA())</f>
        <v>#N/A</v>
      </c>
      <c r="BF94" s="492" t="e">
        <f ca="1">+IF(AND(ISNUMBER(OFFSET('Hygiene Data'!$F$5,0,10*ROW('Hygiene Data'!F88))),'Data Summary'!DU94="Yes"),OFFSET('Hygiene Data'!$F$5,0,10*ROW('Hygiene Data'!F88)),NA())</f>
        <v>#N/A</v>
      </c>
      <c r="BG94" s="492" t="e">
        <f ca="1">+IF(AND(ISNUMBER(OFFSET('Hygiene Data'!$F$7,0,10*ROW('Hygiene Data'!F88))),'Data Summary'!DV94="Yes"),OFFSET('Hygiene Data'!$F$7,0,10*ROW('Hygiene Data'!F88)),NA())</f>
        <v>#N/A</v>
      </c>
      <c r="BH94" s="492" t="e">
        <f ca="1">+IF(AND(ISNUMBER(OFFSET('Hygiene Data'!$F$9,0,10*ROW('Hygiene Data'!F88))),'Data Summary'!DW94="Yes"),OFFSET('Hygiene Data'!$F$9,0,10*ROW('Hygiene Data'!F88)),NA())</f>
        <v>#N/A</v>
      </c>
      <c r="BI94" s="492" t="e">
        <f ca="1">+IF(AND(ISNUMBER(OFFSET('Hygiene Data'!$G$5,0,10*ROW('Hygiene Data'!G88))),'Data Summary'!DX94="Yes"),OFFSET('Hygiene Data'!$G$5,0,10*ROW('Hygiene Data'!G88)),NA())</f>
        <v>#N/A</v>
      </c>
      <c r="BJ94" s="492" t="e">
        <f ca="1">+IF(AND(ISNUMBER(OFFSET('Hygiene Data'!$G$7,0,10*ROW('Hygiene Data'!G88))),'Data Summary'!DY94="Yes"),OFFSET('Hygiene Data'!$G$7,0,10*ROW('Hygiene Data'!G88)),NA())</f>
        <v>#N/A</v>
      </c>
      <c r="BK94" s="492" t="e">
        <f ca="1">+IF(AND(ISNUMBER(OFFSET('Hygiene Data'!$G$9,0,10*ROW('Hygiene Data'!G88))),'Data Summary'!DZ94="Yes"),OFFSET('Hygiene Data'!$G$9,0,10*ROW('Hygiene Data'!G88)),NA())</f>
        <v>#N/A</v>
      </c>
      <c r="BL94" s="492" t="e">
        <f ca="1">+IF(AND(ISNUMBER(OFFSET('Hygiene Data'!$H$5,0,10*ROW('Hygiene Data'!H88))),'Data Summary'!EA94="Yes"),OFFSET('Hygiene Data'!$H$5,0,10*ROW('Hygiene Data'!H88)),NA())</f>
        <v>#N/A</v>
      </c>
      <c r="BM94" s="492" t="e">
        <f ca="1">+IF(AND(ISNUMBER(OFFSET('Hygiene Data'!$H$7,0,10*ROW('Hygiene Data'!H88))),'Data Summary'!EB94="Yes"),OFFSET('Hygiene Data'!$H$7,0,10*ROW('Hygiene Data'!H88)),NA())</f>
        <v>#N/A</v>
      </c>
      <c r="BN94" s="492" t="e">
        <f ca="1">+IF(AND(ISNUMBER(OFFSET('Hygiene Data'!$H$9,0,10*ROW('Hygiene Data'!H88))),'Data Summary'!EC94="Yes"),OFFSET('Hygiene Data'!$H$9,0,10*ROW('Hygiene Data'!H88)),NA())</f>
        <v>#N/A</v>
      </c>
      <c r="BO94" s="492" t="e">
        <f ca="1">+IF(AND(ISNUMBER(OFFSET('Hygiene Data'!$I$5,0,10*ROW('Hygiene Data'!I88))),'Data Summary'!ED94="Yes"),OFFSET('Hygiene Data'!$I$5,0,10*ROW('Hygiene Data'!I88)),NA())</f>
        <v>#N/A</v>
      </c>
      <c r="BP94" s="492" t="e">
        <f ca="1">+IF(AND(ISNUMBER(OFFSET('Hygiene Data'!$I$7,0,10*ROW('Hygiene Data'!I88))),'Data Summary'!EE94="Yes"),OFFSET('Hygiene Data'!$I$7,0,10*ROW('Hygiene Data'!I88)),NA())</f>
        <v>#N/A</v>
      </c>
      <c r="BQ94" s="492" t="e">
        <f ca="1">+IF(AND(ISNUMBER(OFFSET('Hygiene Data'!$I$9,0,10*ROW('Hygiene Data'!I88))),'Data Summary'!EF94="Yes"),OFFSET('Hygiene Data'!$I$9,0,10*ROW('Hygiene Data'!I88)),NA())</f>
        <v>#N/A</v>
      </c>
    </row>
    <row r="95" spans="1:69" x14ac:dyDescent="0.25">
      <c r="A95" s="488" t="e">
        <f ca="1">+RIGHT('Data Summary'!A95,LEN('Data Summary'!A95)-9)</f>
        <v>#VALUE!</v>
      </c>
      <c r="B95" s="462" t="str">
        <f ca="1">+IF(ISTEXT('Data Summary'!B95),'Data Summary'!B95,"")</f>
        <v/>
      </c>
      <c r="C95" s="489" t="e">
        <f ca="1">+VALUE('Data Summary'!C95)</f>
        <v>#VALUE!</v>
      </c>
      <c r="D95" s="490" t="e">
        <f ca="1">+IF(AND(ISNUMBER(OFFSET('Water Data'!$D$4,0,10*ROW('Water Data'!D89))),'Data Summary'!BS95="Yes"),100-OFFSET('Water Data'!$D$4,0,10*ROW('Water Data'!D89)),NA())</f>
        <v>#N/A</v>
      </c>
      <c r="E95" s="490" t="e">
        <f ca="1">+IF(AND(ISNUMBER(OFFSET('Water Data'!$D$6,0,10*ROW('Water Data'!D89))),'Data Summary'!BT95="Yes"),OFFSET('Water Data'!$D$6,0,10*ROW('Water Data'!D89)),NA())</f>
        <v>#N/A</v>
      </c>
      <c r="F95" s="490" t="e">
        <f ca="1">+IF(AND(ISNUMBER(OFFSET('Water Data'!$D$9,0,10*ROW('Water Data'!D89))),'Data Summary'!BU95="Yes"),OFFSET('Water Data'!$D$9,0,10*ROW('Water Data'!D89)),NA())</f>
        <v>#N/A</v>
      </c>
      <c r="G95" s="490" t="e">
        <f ca="1">+IF(AND(ISNUMBER(OFFSET('Water Data'!$E$4,0,10*ROW('Water Data'!E89))),'Data Summary'!BV95="Yes"),100-OFFSET('Water Data'!$E$4,0,10*ROW('Water Data'!E89)),NA())</f>
        <v>#N/A</v>
      </c>
      <c r="H95" s="490" t="e">
        <f ca="1">+IF(AND(ISNUMBER(OFFSET('Water Data'!$E$6,0,10*ROW('Water Data'!E89))),'Data Summary'!BW95="Yes"),OFFSET('Water Data'!$E$6,0,10*ROW('Water Data'!E89)),NA())</f>
        <v>#N/A</v>
      </c>
      <c r="I95" s="490" t="e">
        <f ca="1">+IF(AND(ISNUMBER(OFFSET('Water Data'!$E$9,0,10*ROW('Water Data'!E89))),'Data Summary'!BX95="Yes"),OFFSET('Water Data'!$E$9,0,10*ROW('Water Data'!E89)),NA())</f>
        <v>#N/A</v>
      </c>
      <c r="J95" s="490" t="e">
        <f ca="1">+IF(AND(ISNUMBER(OFFSET('Water Data'!$F$4,0,10*ROW('Water Data'!F89))),'Data Summary'!BY95="Yes"),100-OFFSET('Water Data'!$F$4,0,10*ROW('Water Data'!F89)),NA())</f>
        <v>#N/A</v>
      </c>
      <c r="K95" s="490" t="e">
        <f ca="1">+IF(AND(ISNUMBER(OFFSET('Water Data'!$F$6,0,10*ROW('Water Data'!F89))),'Data Summary'!BZ95="Yes"),OFFSET('Water Data'!$F$6,0,10*ROW('Water Data'!F89)),NA())</f>
        <v>#N/A</v>
      </c>
      <c r="L95" s="490" t="e">
        <f ca="1">+IF(AND(ISNUMBER(OFFSET('Water Data'!$F$9,0,10*ROW('Water Data'!F89))),'Data Summary'!CA95="Yes"),OFFSET('Water Data'!$F$9,0,10*ROW('Water Data'!F89)),NA())</f>
        <v>#N/A</v>
      </c>
      <c r="M95" s="490" t="e">
        <f ca="1">+IF(AND(ISNUMBER(OFFSET('Water Data'!$G$4,0,10*ROW('Water Data'!G89))),'Data Summary'!CB95="Yes"),100-OFFSET('Water Data'!$G$4,0,10*ROW('Water Data'!G89)),NA())</f>
        <v>#N/A</v>
      </c>
      <c r="N95" s="490" t="e">
        <f ca="1">+IF(AND(ISNUMBER(OFFSET('Water Data'!$G$6,0,10*ROW('Water Data'!G89))),'Data Summary'!CC95="Yes"),OFFSET('Water Data'!$G$6,0,10*ROW('Water Data'!G89)),NA())</f>
        <v>#N/A</v>
      </c>
      <c r="O95" s="490" t="e">
        <f ca="1">+IF(AND(ISNUMBER(OFFSET('Water Data'!$G$9,0,10*ROW('Water Data'!G89))),'Data Summary'!CD95="Yes"),OFFSET('Water Data'!$G$9,0,10*ROW('Water Data'!G89)),NA())</f>
        <v>#N/A</v>
      </c>
      <c r="P95" s="490" t="e">
        <f ca="1">+IF(AND(ISNUMBER(OFFSET('Water Data'!$H$4,0,10*ROW('Water Data'!H89))),'Data Summary'!CE95="Yes"),100-OFFSET('Water Data'!$H$4,0,10*ROW('Water Data'!H89)),NA())</f>
        <v>#N/A</v>
      </c>
      <c r="Q95" s="490" t="e">
        <f ca="1">+IF(AND(ISNUMBER(OFFSET('Water Data'!$H$6,0,10*ROW('Water Data'!H89))),'Data Summary'!CF95="Yes"),OFFSET('Water Data'!$H$6,0,10*ROW('Water Data'!H89)),NA())</f>
        <v>#N/A</v>
      </c>
      <c r="R95" s="490" t="e">
        <f ca="1">+IF(AND(ISNUMBER(OFFSET('Water Data'!$H$9,0,10*ROW('Water Data'!H89))),'Data Summary'!CG95="Yes"),OFFSET('Water Data'!$H$9,0,10*ROW('Water Data'!H89)),NA())</f>
        <v>#N/A</v>
      </c>
      <c r="S95" s="490" t="e">
        <f ca="1">+IF(AND(ISNUMBER(OFFSET('Water Data'!$I$4,0,10*ROW('Water Data'!I89))),'Data Summary'!CH95="Yes"),100-OFFSET('Water Data'!$I$4,0,10*ROW('Water Data'!I89)),NA())</f>
        <v>#N/A</v>
      </c>
      <c r="T95" s="490" t="e">
        <f ca="1">+IF(AND(ISNUMBER(OFFSET('Water Data'!$I$6,0,10*ROW('Water Data'!I89))),'Data Summary'!CI95="Yes"),OFFSET('Water Data'!$I$6,0,10*ROW('Water Data'!I89)),NA())</f>
        <v>#N/A</v>
      </c>
      <c r="U95" s="490" t="e">
        <f ca="1">+IF(AND(ISNUMBER(OFFSET('Water Data'!$I$9,0,10*ROW('Water Data'!I89))),'Data Summary'!CJ95="Yes"),OFFSET('Water Data'!$I$9,0,10*ROW('Water Data'!I89)),NA())</f>
        <v>#N/A</v>
      </c>
      <c r="V95" s="491" t="e">
        <f ca="1">+IF(AND(ISNUMBER(OFFSET('Sanitation Data'!$D$4,0,10*ROW('Sanitation Data'!D89))),'Data Summary'!CK95="Yes"),100-OFFSET('Sanitation Data'!$D$4,0,10*ROW('Sanitation Data'!D89)),NA())</f>
        <v>#N/A</v>
      </c>
      <c r="W95" s="491" t="e">
        <f ca="1">+IF(AND(ISNUMBER(OFFSET('Sanitation Data'!$D$6,0,10*ROW('Sanitation Data'!D89))),'Data Summary'!CL95="Yes"),OFFSET('Sanitation Data'!$D$6,0,10*ROW('Sanitation Data'!D89)),NA())</f>
        <v>#N/A</v>
      </c>
      <c r="X95" s="491" t="e">
        <f ca="1">+IF(AND(ISNUMBER(OFFSET('Sanitation Data'!$D$10,0,10*ROW('Sanitation Data'!D89))),'Data Summary'!CM95="Yes"),OFFSET('Sanitation Data'!$D$10,0,10*ROW('Sanitation Data'!D89)),NA())</f>
        <v>#N/A</v>
      </c>
      <c r="Y95" s="491" t="e">
        <f ca="1">+IF(AND(ISNUMBER(OFFSET('Sanitation Data'!$D$11,0,10*ROW('Sanitation Data'!D89))),'Data Summary'!CN95="Yes"),OFFSET('Sanitation Data'!$D$11,0,10*ROW('Sanitation Data'!D89)),NA())</f>
        <v>#N/A</v>
      </c>
      <c r="Z95" s="491" t="e">
        <f ca="1">+IF(AND(ISNUMBER(OFFSET('Sanitation Data'!$D$12,0,10*ROW('Sanitation Data'!D89))),'Data Summary'!CO95="Yes"),OFFSET('Sanitation Data'!$D$12,0,10*ROW('Sanitation Data'!D89)),NA())</f>
        <v>#N/A</v>
      </c>
      <c r="AA95" s="491" t="e">
        <f ca="1">+IF(AND(ISNUMBER(OFFSET('Sanitation Data'!$E$4,0,10*ROW('Sanitation Data'!E89))),'Data Summary'!CP95="Yes"),100-OFFSET('Sanitation Data'!$E$4,0,10*ROW('Sanitation Data'!E89)),NA())</f>
        <v>#N/A</v>
      </c>
      <c r="AB95" s="491" t="e">
        <f ca="1">+IF(AND(ISNUMBER(OFFSET('Sanitation Data'!$E$6,0,10*ROW('Sanitation Data'!E89))),'Data Summary'!CQ95="Yes"),OFFSET('Sanitation Data'!$E$6,0,10*ROW('Sanitation Data'!E89)),NA())</f>
        <v>#N/A</v>
      </c>
      <c r="AC95" s="491" t="e">
        <f ca="1">+IF(AND(ISNUMBER(OFFSET('Sanitation Data'!$E$10,0,10*ROW('Sanitation Data'!E89))),'Data Summary'!CR95="Yes"),OFFSET('Sanitation Data'!$E$10,0,10*ROW('Sanitation Data'!E89)),NA())</f>
        <v>#N/A</v>
      </c>
      <c r="AD95" s="491" t="e">
        <f ca="1">+IF(AND(ISNUMBER(OFFSET('Sanitation Data'!$E$11,0,10*ROW('Sanitation Data'!E89))),'Data Summary'!CS95="Yes"),OFFSET('Sanitation Data'!$E$11,0,10*ROW('Sanitation Data'!E89)),NA())</f>
        <v>#N/A</v>
      </c>
      <c r="AE95" s="491" t="e">
        <f ca="1">+IF(AND(ISNUMBER(OFFSET('Sanitation Data'!$E$12,0,10*ROW('Sanitation Data'!E89))),'Data Summary'!CT95="Yes"),OFFSET('Sanitation Data'!$E$12,0,10*ROW('Sanitation Data'!E89)),NA())</f>
        <v>#N/A</v>
      </c>
      <c r="AF95" s="491" t="e">
        <f ca="1">+IF(AND(ISNUMBER(OFFSET('Sanitation Data'!$F$4,0,10*ROW('Sanitation Data'!F89))),'Data Summary'!CU95="Yes"),100-OFFSET('Sanitation Data'!$F$4,0,10*ROW('Sanitation Data'!F89)),NA())</f>
        <v>#N/A</v>
      </c>
      <c r="AG95" s="491" t="e">
        <f ca="1">+IF(AND(ISNUMBER(OFFSET('Sanitation Data'!$F$6,0,10*ROW('Sanitation Data'!F89))),'Data Summary'!CV95="Yes"),OFFSET('Sanitation Data'!$F$6,0,10*ROW('Sanitation Data'!F89)),NA())</f>
        <v>#N/A</v>
      </c>
      <c r="AH95" s="491" t="e">
        <f ca="1">+IF(AND(ISNUMBER(OFFSET('Sanitation Data'!$F$10,0,10*ROW('Sanitation Data'!F89))),'Data Summary'!CW95="Yes"),OFFSET('Sanitation Data'!$F$10,0,10*ROW('Sanitation Data'!F89)),NA())</f>
        <v>#N/A</v>
      </c>
      <c r="AI95" s="491" t="e">
        <f ca="1">+IF(AND(ISNUMBER(OFFSET('Sanitation Data'!$F$11,0,10*ROW('Sanitation Data'!F89))),'Data Summary'!CX95="Yes"),OFFSET('Sanitation Data'!$F$11,0,10*ROW('Sanitation Data'!F89)),NA())</f>
        <v>#N/A</v>
      </c>
      <c r="AJ95" s="491" t="e">
        <f ca="1">+IF(AND(ISNUMBER(OFFSET('Sanitation Data'!$F$12,0,10*ROW('Sanitation Data'!F89))),'Data Summary'!CY95="Yes"),OFFSET('Sanitation Data'!$F$12,0,10*ROW('Sanitation Data'!F89)),NA())</f>
        <v>#N/A</v>
      </c>
      <c r="AK95" s="491" t="e">
        <f ca="1">+IF(AND(ISNUMBER(OFFSET('Sanitation Data'!$G$4,0,10*ROW('Sanitation Data'!G89))),'Data Summary'!CZ95="Yes"),100-OFFSET('Sanitation Data'!$G$4,0,10*ROW('Sanitation Data'!G89)),NA())</f>
        <v>#N/A</v>
      </c>
      <c r="AL95" s="491" t="e">
        <f ca="1">+IF(AND(ISNUMBER(OFFSET('Sanitation Data'!$G$6,0,10*ROW('Sanitation Data'!G89))),'Data Summary'!DA95="Yes"),OFFSET('Sanitation Data'!$G$6,0,10*ROW('Sanitation Data'!G89)),NA())</f>
        <v>#N/A</v>
      </c>
      <c r="AM95" s="491" t="e">
        <f ca="1">+IF(AND(ISNUMBER(OFFSET('Sanitation Data'!$G$10,0,10*ROW('Sanitation Data'!G89))),'Data Summary'!DB95="Yes"),OFFSET('Sanitation Data'!$G$10,0,10*ROW('Sanitation Data'!G89)),NA())</f>
        <v>#N/A</v>
      </c>
      <c r="AN95" s="491" t="e">
        <f ca="1">+IF(AND(ISNUMBER(OFFSET('Sanitation Data'!$G$11,0,10*ROW('Sanitation Data'!G89))),'Data Summary'!DC95="Yes"),OFFSET('Sanitation Data'!$G$11,0,10*ROW('Sanitation Data'!G89)),NA())</f>
        <v>#N/A</v>
      </c>
      <c r="AO95" s="491" t="e">
        <f ca="1">+IF(AND(ISNUMBER(OFFSET('Sanitation Data'!$G$12,0,10*ROW('Sanitation Data'!G89))),'Data Summary'!DD95="Yes"),OFFSET('Sanitation Data'!$G$12,0,10*ROW('Sanitation Data'!G89)),NA())</f>
        <v>#N/A</v>
      </c>
      <c r="AP95" s="491" t="e">
        <f ca="1">+IF(AND(ISNUMBER(OFFSET('Sanitation Data'!$H$4,0,10*ROW('Sanitation Data'!H89))),'Data Summary'!DE95="Yes"),100-OFFSET('Sanitation Data'!$H$4,0,10*ROW('Sanitation Data'!H89)),NA())</f>
        <v>#N/A</v>
      </c>
      <c r="AQ95" s="491" t="e">
        <f ca="1">+IF(AND(ISNUMBER(OFFSET('Sanitation Data'!$H$6,0,10*ROW('Sanitation Data'!H89))),'Data Summary'!DF95="Yes"),OFFSET('Sanitation Data'!$H$6,0,10*ROW('Sanitation Data'!H89)),NA())</f>
        <v>#N/A</v>
      </c>
      <c r="AR95" s="491" t="e">
        <f ca="1">+IF(AND(ISNUMBER(OFFSET('Sanitation Data'!$H$10,0,10*ROW('Sanitation Data'!H89))),'Data Summary'!DG95="Yes"),OFFSET('Sanitation Data'!$H$10,0,10*ROW('Sanitation Data'!H89)),NA())</f>
        <v>#N/A</v>
      </c>
      <c r="AS95" s="491" t="e">
        <f ca="1">+IF(AND(ISNUMBER(OFFSET('Sanitation Data'!$H$11,0,10*ROW('Sanitation Data'!H89))),'Data Summary'!DH95="Yes"),OFFSET('Sanitation Data'!$H$11,0,10*ROW('Sanitation Data'!H89)),NA())</f>
        <v>#N/A</v>
      </c>
      <c r="AT95" s="491" t="e">
        <f ca="1">+IF(AND(ISNUMBER(OFFSET('Sanitation Data'!$H$12,0,10*ROW('Sanitation Data'!H89))),'Data Summary'!DI95="Yes"),OFFSET('Sanitation Data'!$H$12,0,10*ROW('Sanitation Data'!H89)),NA())</f>
        <v>#N/A</v>
      </c>
      <c r="AU95" s="491" t="e">
        <f ca="1">+IF(AND(ISNUMBER(OFFSET('Sanitation Data'!$I$4,0,10*ROW('Sanitation Data'!I89))),'Data Summary'!DJ95="Yes"),100-OFFSET('Sanitation Data'!$I$4,0,10*ROW('Sanitation Data'!I89)),NA())</f>
        <v>#N/A</v>
      </c>
      <c r="AV95" s="491" t="e">
        <f ca="1">+IF(AND(ISNUMBER(OFFSET('Sanitation Data'!$I$6,0,10*ROW('Sanitation Data'!I89))),'Data Summary'!DK95="Yes"),OFFSET('Sanitation Data'!$I$6,0,10*ROW('Sanitation Data'!I89)),NA())</f>
        <v>#N/A</v>
      </c>
      <c r="AW95" s="491" t="e">
        <f ca="1">+IF(AND(ISNUMBER(OFFSET('Sanitation Data'!$I$10,0,10*ROW('Sanitation Data'!I89))),'Data Summary'!DL95="Yes"),OFFSET('Sanitation Data'!$I$10,0,10*ROW('Sanitation Data'!I89)),NA())</f>
        <v>#N/A</v>
      </c>
      <c r="AX95" s="491" t="e">
        <f ca="1">+IF(AND(ISNUMBER(OFFSET('Sanitation Data'!$I$11,0,10*ROW('Sanitation Data'!I89))),'Data Summary'!DM95="Yes"),OFFSET('Sanitation Data'!$I$11,0,10*ROW('Sanitation Data'!I89)),NA())</f>
        <v>#N/A</v>
      </c>
      <c r="AY95" s="491" t="e">
        <f ca="1">+IF(AND(ISNUMBER(OFFSET('Sanitation Data'!$I$12,0,10*ROW('Sanitation Data'!I89))),'Data Summary'!DN95="Yes"),OFFSET('Sanitation Data'!$I$12,0,10*ROW('Sanitation Data'!I89)),NA())</f>
        <v>#N/A</v>
      </c>
      <c r="AZ95" s="492" t="e">
        <f ca="1">+IF(AND(ISNUMBER(OFFSET('Hygiene Data'!$D$5,0,10*ROW('Hygiene Data'!D89))),'Data Summary'!DO95="Yes"),OFFSET('Hygiene Data'!$D$5,0,10*ROW('Hygiene Data'!D89)),NA())</f>
        <v>#N/A</v>
      </c>
      <c r="BA95" s="492" t="e">
        <f ca="1">+IF(AND(ISNUMBER(OFFSET('Hygiene Data'!$D$7,0,10*ROW('Hygiene Data'!D89))),'Data Summary'!DP95="Yes"),OFFSET('Hygiene Data'!$D$7,0,10*ROW('Hygiene Data'!D89)),NA())</f>
        <v>#N/A</v>
      </c>
      <c r="BB95" s="492" t="e">
        <f ca="1">+IF(AND(ISNUMBER(OFFSET('Hygiene Data'!$D$9,0,10*ROW('Hygiene Data'!D89))),'Data Summary'!DQ95="Yes"),OFFSET('Hygiene Data'!$D$9,0,10*ROW('Hygiene Data'!D89)),NA())</f>
        <v>#N/A</v>
      </c>
      <c r="BC95" s="492" t="e">
        <f ca="1">+IF(AND(ISNUMBER(OFFSET('Hygiene Data'!$E$5,0,10*ROW('Hygiene Data'!E89))),'Data Summary'!DR95="Yes"),OFFSET('Hygiene Data'!$E$5,0,10*ROW('Hygiene Data'!E89)),NA())</f>
        <v>#N/A</v>
      </c>
      <c r="BD95" s="492" t="e">
        <f ca="1">+IF(AND(ISNUMBER(OFFSET('Hygiene Data'!$E$7,0,10*ROW('Hygiene Data'!E89))),'Data Summary'!DS95="Yes"),OFFSET('Hygiene Data'!$E$7,0,10*ROW('Hygiene Data'!E89)),NA())</f>
        <v>#N/A</v>
      </c>
      <c r="BE95" s="492" t="e">
        <f ca="1">+IF(AND(ISNUMBER(OFFSET('Hygiene Data'!$E$9,0,10*ROW('Hygiene Data'!E89))),'Data Summary'!DT95="Yes"),OFFSET('Hygiene Data'!$E$9,0,10*ROW('Hygiene Data'!E89)),NA())</f>
        <v>#N/A</v>
      </c>
      <c r="BF95" s="492" t="e">
        <f ca="1">+IF(AND(ISNUMBER(OFFSET('Hygiene Data'!$F$5,0,10*ROW('Hygiene Data'!F89))),'Data Summary'!DU95="Yes"),OFFSET('Hygiene Data'!$F$5,0,10*ROW('Hygiene Data'!F89)),NA())</f>
        <v>#N/A</v>
      </c>
      <c r="BG95" s="492" t="e">
        <f ca="1">+IF(AND(ISNUMBER(OFFSET('Hygiene Data'!$F$7,0,10*ROW('Hygiene Data'!F89))),'Data Summary'!DV95="Yes"),OFFSET('Hygiene Data'!$F$7,0,10*ROW('Hygiene Data'!F89)),NA())</f>
        <v>#N/A</v>
      </c>
      <c r="BH95" s="492" t="e">
        <f ca="1">+IF(AND(ISNUMBER(OFFSET('Hygiene Data'!$F$9,0,10*ROW('Hygiene Data'!F89))),'Data Summary'!DW95="Yes"),OFFSET('Hygiene Data'!$F$9,0,10*ROW('Hygiene Data'!F89)),NA())</f>
        <v>#N/A</v>
      </c>
      <c r="BI95" s="492" t="e">
        <f ca="1">+IF(AND(ISNUMBER(OFFSET('Hygiene Data'!$G$5,0,10*ROW('Hygiene Data'!G89))),'Data Summary'!DX95="Yes"),OFFSET('Hygiene Data'!$G$5,0,10*ROW('Hygiene Data'!G89)),NA())</f>
        <v>#N/A</v>
      </c>
      <c r="BJ95" s="492" t="e">
        <f ca="1">+IF(AND(ISNUMBER(OFFSET('Hygiene Data'!$G$7,0,10*ROW('Hygiene Data'!G89))),'Data Summary'!DY95="Yes"),OFFSET('Hygiene Data'!$G$7,0,10*ROW('Hygiene Data'!G89)),NA())</f>
        <v>#N/A</v>
      </c>
      <c r="BK95" s="492" t="e">
        <f ca="1">+IF(AND(ISNUMBER(OFFSET('Hygiene Data'!$G$9,0,10*ROW('Hygiene Data'!G89))),'Data Summary'!DZ95="Yes"),OFFSET('Hygiene Data'!$G$9,0,10*ROW('Hygiene Data'!G89)),NA())</f>
        <v>#N/A</v>
      </c>
      <c r="BL95" s="492" t="e">
        <f ca="1">+IF(AND(ISNUMBER(OFFSET('Hygiene Data'!$H$5,0,10*ROW('Hygiene Data'!H89))),'Data Summary'!EA95="Yes"),OFFSET('Hygiene Data'!$H$5,0,10*ROW('Hygiene Data'!H89)),NA())</f>
        <v>#N/A</v>
      </c>
      <c r="BM95" s="492" t="e">
        <f ca="1">+IF(AND(ISNUMBER(OFFSET('Hygiene Data'!$H$7,0,10*ROW('Hygiene Data'!H89))),'Data Summary'!EB95="Yes"),OFFSET('Hygiene Data'!$H$7,0,10*ROW('Hygiene Data'!H89)),NA())</f>
        <v>#N/A</v>
      </c>
      <c r="BN95" s="492" t="e">
        <f ca="1">+IF(AND(ISNUMBER(OFFSET('Hygiene Data'!$H$9,0,10*ROW('Hygiene Data'!H89))),'Data Summary'!EC95="Yes"),OFFSET('Hygiene Data'!$H$9,0,10*ROW('Hygiene Data'!H89)),NA())</f>
        <v>#N/A</v>
      </c>
      <c r="BO95" s="492" t="e">
        <f ca="1">+IF(AND(ISNUMBER(OFFSET('Hygiene Data'!$I$5,0,10*ROW('Hygiene Data'!I89))),'Data Summary'!ED95="Yes"),OFFSET('Hygiene Data'!$I$5,0,10*ROW('Hygiene Data'!I89)),NA())</f>
        <v>#N/A</v>
      </c>
      <c r="BP95" s="492" t="e">
        <f ca="1">+IF(AND(ISNUMBER(OFFSET('Hygiene Data'!$I$7,0,10*ROW('Hygiene Data'!I89))),'Data Summary'!EE95="Yes"),OFFSET('Hygiene Data'!$I$7,0,10*ROW('Hygiene Data'!I89)),NA())</f>
        <v>#N/A</v>
      </c>
      <c r="BQ95" s="492" t="e">
        <f ca="1">+IF(AND(ISNUMBER(OFFSET('Hygiene Data'!$I$9,0,10*ROW('Hygiene Data'!I89))),'Data Summary'!EF95="Yes"),OFFSET('Hygiene Data'!$I$9,0,10*ROW('Hygiene Data'!I89)),NA())</f>
        <v>#N/A</v>
      </c>
    </row>
    <row r="96" spans="1:69" x14ac:dyDescent="0.25">
      <c r="A96" s="488" t="e">
        <f ca="1">+RIGHT('Data Summary'!A96,LEN('Data Summary'!A96)-9)</f>
        <v>#VALUE!</v>
      </c>
      <c r="B96" s="462" t="str">
        <f ca="1">+IF(ISTEXT('Data Summary'!B96),'Data Summary'!B96,"")</f>
        <v/>
      </c>
      <c r="C96" s="489" t="e">
        <f ca="1">+VALUE('Data Summary'!C96)</f>
        <v>#VALUE!</v>
      </c>
      <c r="D96" s="490" t="e">
        <f ca="1">+IF(AND(ISNUMBER(OFFSET('Water Data'!$D$4,0,10*ROW('Water Data'!D90))),'Data Summary'!BS96="Yes"),100-OFFSET('Water Data'!$D$4,0,10*ROW('Water Data'!D90)),NA())</f>
        <v>#N/A</v>
      </c>
      <c r="E96" s="490" t="e">
        <f ca="1">+IF(AND(ISNUMBER(OFFSET('Water Data'!$D$6,0,10*ROW('Water Data'!D90))),'Data Summary'!BT96="Yes"),OFFSET('Water Data'!$D$6,0,10*ROW('Water Data'!D90)),NA())</f>
        <v>#N/A</v>
      </c>
      <c r="F96" s="490" t="e">
        <f ca="1">+IF(AND(ISNUMBER(OFFSET('Water Data'!$D$9,0,10*ROW('Water Data'!D90))),'Data Summary'!BU96="Yes"),OFFSET('Water Data'!$D$9,0,10*ROW('Water Data'!D90)),NA())</f>
        <v>#N/A</v>
      </c>
      <c r="G96" s="490" t="e">
        <f ca="1">+IF(AND(ISNUMBER(OFFSET('Water Data'!$E$4,0,10*ROW('Water Data'!E90))),'Data Summary'!BV96="Yes"),100-OFFSET('Water Data'!$E$4,0,10*ROW('Water Data'!E90)),NA())</f>
        <v>#N/A</v>
      </c>
      <c r="H96" s="490" t="e">
        <f ca="1">+IF(AND(ISNUMBER(OFFSET('Water Data'!$E$6,0,10*ROW('Water Data'!E90))),'Data Summary'!BW96="Yes"),OFFSET('Water Data'!$E$6,0,10*ROW('Water Data'!E90)),NA())</f>
        <v>#N/A</v>
      </c>
      <c r="I96" s="490" t="e">
        <f ca="1">+IF(AND(ISNUMBER(OFFSET('Water Data'!$E$9,0,10*ROW('Water Data'!E90))),'Data Summary'!BX96="Yes"),OFFSET('Water Data'!$E$9,0,10*ROW('Water Data'!E90)),NA())</f>
        <v>#N/A</v>
      </c>
      <c r="J96" s="490" t="e">
        <f ca="1">+IF(AND(ISNUMBER(OFFSET('Water Data'!$F$4,0,10*ROW('Water Data'!F90))),'Data Summary'!BY96="Yes"),100-OFFSET('Water Data'!$F$4,0,10*ROW('Water Data'!F90)),NA())</f>
        <v>#N/A</v>
      </c>
      <c r="K96" s="490" t="e">
        <f ca="1">+IF(AND(ISNUMBER(OFFSET('Water Data'!$F$6,0,10*ROW('Water Data'!F90))),'Data Summary'!BZ96="Yes"),OFFSET('Water Data'!$F$6,0,10*ROW('Water Data'!F90)),NA())</f>
        <v>#N/A</v>
      </c>
      <c r="L96" s="490" t="e">
        <f ca="1">+IF(AND(ISNUMBER(OFFSET('Water Data'!$F$9,0,10*ROW('Water Data'!F90))),'Data Summary'!CA96="Yes"),OFFSET('Water Data'!$F$9,0,10*ROW('Water Data'!F90)),NA())</f>
        <v>#N/A</v>
      </c>
      <c r="M96" s="490" t="e">
        <f ca="1">+IF(AND(ISNUMBER(OFFSET('Water Data'!$G$4,0,10*ROW('Water Data'!G90))),'Data Summary'!CB96="Yes"),100-OFFSET('Water Data'!$G$4,0,10*ROW('Water Data'!G90)),NA())</f>
        <v>#N/A</v>
      </c>
      <c r="N96" s="490" t="e">
        <f ca="1">+IF(AND(ISNUMBER(OFFSET('Water Data'!$G$6,0,10*ROW('Water Data'!G90))),'Data Summary'!CC96="Yes"),OFFSET('Water Data'!$G$6,0,10*ROW('Water Data'!G90)),NA())</f>
        <v>#N/A</v>
      </c>
      <c r="O96" s="490" t="e">
        <f ca="1">+IF(AND(ISNUMBER(OFFSET('Water Data'!$G$9,0,10*ROW('Water Data'!G90))),'Data Summary'!CD96="Yes"),OFFSET('Water Data'!$G$9,0,10*ROW('Water Data'!G90)),NA())</f>
        <v>#N/A</v>
      </c>
      <c r="P96" s="490" t="e">
        <f ca="1">+IF(AND(ISNUMBER(OFFSET('Water Data'!$H$4,0,10*ROW('Water Data'!H90))),'Data Summary'!CE96="Yes"),100-OFFSET('Water Data'!$H$4,0,10*ROW('Water Data'!H90)),NA())</f>
        <v>#N/A</v>
      </c>
      <c r="Q96" s="490" t="e">
        <f ca="1">+IF(AND(ISNUMBER(OFFSET('Water Data'!$H$6,0,10*ROW('Water Data'!H90))),'Data Summary'!CF96="Yes"),OFFSET('Water Data'!$H$6,0,10*ROW('Water Data'!H90)),NA())</f>
        <v>#N/A</v>
      </c>
      <c r="R96" s="490" t="e">
        <f ca="1">+IF(AND(ISNUMBER(OFFSET('Water Data'!$H$9,0,10*ROW('Water Data'!H90))),'Data Summary'!CG96="Yes"),OFFSET('Water Data'!$H$9,0,10*ROW('Water Data'!H90)),NA())</f>
        <v>#N/A</v>
      </c>
      <c r="S96" s="490" t="e">
        <f ca="1">+IF(AND(ISNUMBER(OFFSET('Water Data'!$I$4,0,10*ROW('Water Data'!I90))),'Data Summary'!CH96="Yes"),100-OFFSET('Water Data'!$I$4,0,10*ROW('Water Data'!I90)),NA())</f>
        <v>#N/A</v>
      </c>
      <c r="T96" s="490" t="e">
        <f ca="1">+IF(AND(ISNUMBER(OFFSET('Water Data'!$I$6,0,10*ROW('Water Data'!I90))),'Data Summary'!CI96="Yes"),OFFSET('Water Data'!$I$6,0,10*ROW('Water Data'!I90)),NA())</f>
        <v>#N/A</v>
      </c>
      <c r="U96" s="490" t="e">
        <f ca="1">+IF(AND(ISNUMBER(OFFSET('Water Data'!$I$9,0,10*ROW('Water Data'!I90))),'Data Summary'!CJ96="Yes"),OFFSET('Water Data'!$I$9,0,10*ROW('Water Data'!I90)),NA())</f>
        <v>#N/A</v>
      </c>
      <c r="V96" s="491" t="e">
        <f ca="1">+IF(AND(ISNUMBER(OFFSET('Sanitation Data'!$D$4,0,10*ROW('Sanitation Data'!D90))),'Data Summary'!CK96="Yes"),100-OFFSET('Sanitation Data'!$D$4,0,10*ROW('Sanitation Data'!D90)),NA())</f>
        <v>#N/A</v>
      </c>
      <c r="W96" s="491" t="e">
        <f ca="1">+IF(AND(ISNUMBER(OFFSET('Sanitation Data'!$D$6,0,10*ROW('Sanitation Data'!D90))),'Data Summary'!CL96="Yes"),OFFSET('Sanitation Data'!$D$6,0,10*ROW('Sanitation Data'!D90)),NA())</f>
        <v>#N/A</v>
      </c>
      <c r="X96" s="491" t="e">
        <f ca="1">+IF(AND(ISNUMBER(OFFSET('Sanitation Data'!$D$10,0,10*ROW('Sanitation Data'!D90))),'Data Summary'!CM96="Yes"),OFFSET('Sanitation Data'!$D$10,0,10*ROW('Sanitation Data'!D90)),NA())</f>
        <v>#N/A</v>
      </c>
      <c r="Y96" s="491" t="e">
        <f ca="1">+IF(AND(ISNUMBER(OFFSET('Sanitation Data'!$D$11,0,10*ROW('Sanitation Data'!D90))),'Data Summary'!CN96="Yes"),OFFSET('Sanitation Data'!$D$11,0,10*ROW('Sanitation Data'!D90)),NA())</f>
        <v>#N/A</v>
      </c>
      <c r="Z96" s="491" t="e">
        <f ca="1">+IF(AND(ISNUMBER(OFFSET('Sanitation Data'!$D$12,0,10*ROW('Sanitation Data'!D90))),'Data Summary'!CO96="Yes"),OFFSET('Sanitation Data'!$D$12,0,10*ROW('Sanitation Data'!D90)),NA())</f>
        <v>#N/A</v>
      </c>
      <c r="AA96" s="491" t="e">
        <f ca="1">+IF(AND(ISNUMBER(OFFSET('Sanitation Data'!$E$4,0,10*ROW('Sanitation Data'!E90))),'Data Summary'!CP96="Yes"),100-OFFSET('Sanitation Data'!$E$4,0,10*ROW('Sanitation Data'!E90)),NA())</f>
        <v>#N/A</v>
      </c>
      <c r="AB96" s="491" t="e">
        <f ca="1">+IF(AND(ISNUMBER(OFFSET('Sanitation Data'!$E$6,0,10*ROW('Sanitation Data'!E90))),'Data Summary'!CQ96="Yes"),OFFSET('Sanitation Data'!$E$6,0,10*ROW('Sanitation Data'!E90)),NA())</f>
        <v>#N/A</v>
      </c>
      <c r="AC96" s="491" t="e">
        <f ca="1">+IF(AND(ISNUMBER(OFFSET('Sanitation Data'!$E$10,0,10*ROW('Sanitation Data'!E90))),'Data Summary'!CR96="Yes"),OFFSET('Sanitation Data'!$E$10,0,10*ROW('Sanitation Data'!E90)),NA())</f>
        <v>#N/A</v>
      </c>
      <c r="AD96" s="491" t="e">
        <f ca="1">+IF(AND(ISNUMBER(OFFSET('Sanitation Data'!$E$11,0,10*ROW('Sanitation Data'!E90))),'Data Summary'!CS96="Yes"),OFFSET('Sanitation Data'!$E$11,0,10*ROW('Sanitation Data'!E90)),NA())</f>
        <v>#N/A</v>
      </c>
      <c r="AE96" s="491" t="e">
        <f ca="1">+IF(AND(ISNUMBER(OFFSET('Sanitation Data'!$E$12,0,10*ROW('Sanitation Data'!E90))),'Data Summary'!CT96="Yes"),OFFSET('Sanitation Data'!$E$12,0,10*ROW('Sanitation Data'!E90)),NA())</f>
        <v>#N/A</v>
      </c>
      <c r="AF96" s="491" t="e">
        <f ca="1">+IF(AND(ISNUMBER(OFFSET('Sanitation Data'!$F$4,0,10*ROW('Sanitation Data'!F90))),'Data Summary'!CU96="Yes"),100-OFFSET('Sanitation Data'!$F$4,0,10*ROW('Sanitation Data'!F90)),NA())</f>
        <v>#N/A</v>
      </c>
      <c r="AG96" s="491" t="e">
        <f ca="1">+IF(AND(ISNUMBER(OFFSET('Sanitation Data'!$F$6,0,10*ROW('Sanitation Data'!F90))),'Data Summary'!CV96="Yes"),OFFSET('Sanitation Data'!$F$6,0,10*ROW('Sanitation Data'!F90)),NA())</f>
        <v>#N/A</v>
      </c>
      <c r="AH96" s="491" t="e">
        <f ca="1">+IF(AND(ISNUMBER(OFFSET('Sanitation Data'!$F$10,0,10*ROW('Sanitation Data'!F90))),'Data Summary'!CW96="Yes"),OFFSET('Sanitation Data'!$F$10,0,10*ROW('Sanitation Data'!F90)),NA())</f>
        <v>#N/A</v>
      </c>
      <c r="AI96" s="491" t="e">
        <f ca="1">+IF(AND(ISNUMBER(OFFSET('Sanitation Data'!$F$11,0,10*ROW('Sanitation Data'!F90))),'Data Summary'!CX96="Yes"),OFFSET('Sanitation Data'!$F$11,0,10*ROW('Sanitation Data'!F90)),NA())</f>
        <v>#N/A</v>
      </c>
      <c r="AJ96" s="491" t="e">
        <f ca="1">+IF(AND(ISNUMBER(OFFSET('Sanitation Data'!$F$12,0,10*ROW('Sanitation Data'!F90))),'Data Summary'!CY96="Yes"),OFFSET('Sanitation Data'!$F$12,0,10*ROW('Sanitation Data'!F90)),NA())</f>
        <v>#N/A</v>
      </c>
      <c r="AK96" s="491" t="e">
        <f ca="1">+IF(AND(ISNUMBER(OFFSET('Sanitation Data'!$G$4,0,10*ROW('Sanitation Data'!G90))),'Data Summary'!CZ96="Yes"),100-OFFSET('Sanitation Data'!$G$4,0,10*ROW('Sanitation Data'!G90)),NA())</f>
        <v>#N/A</v>
      </c>
      <c r="AL96" s="491" t="e">
        <f ca="1">+IF(AND(ISNUMBER(OFFSET('Sanitation Data'!$G$6,0,10*ROW('Sanitation Data'!G90))),'Data Summary'!DA96="Yes"),OFFSET('Sanitation Data'!$G$6,0,10*ROW('Sanitation Data'!G90)),NA())</f>
        <v>#N/A</v>
      </c>
      <c r="AM96" s="491" t="e">
        <f ca="1">+IF(AND(ISNUMBER(OFFSET('Sanitation Data'!$G$10,0,10*ROW('Sanitation Data'!G90))),'Data Summary'!DB96="Yes"),OFFSET('Sanitation Data'!$G$10,0,10*ROW('Sanitation Data'!G90)),NA())</f>
        <v>#N/A</v>
      </c>
      <c r="AN96" s="491" t="e">
        <f ca="1">+IF(AND(ISNUMBER(OFFSET('Sanitation Data'!$G$11,0,10*ROW('Sanitation Data'!G90))),'Data Summary'!DC96="Yes"),OFFSET('Sanitation Data'!$G$11,0,10*ROW('Sanitation Data'!G90)),NA())</f>
        <v>#N/A</v>
      </c>
      <c r="AO96" s="491" t="e">
        <f ca="1">+IF(AND(ISNUMBER(OFFSET('Sanitation Data'!$G$12,0,10*ROW('Sanitation Data'!G90))),'Data Summary'!DD96="Yes"),OFFSET('Sanitation Data'!$G$12,0,10*ROW('Sanitation Data'!G90)),NA())</f>
        <v>#N/A</v>
      </c>
      <c r="AP96" s="491" t="e">
        <f ca="1">+IF(AND(ISNUMBER(OFFSET('Sanitation Data'!$H$4,0,10*ROW('Sanitation Data'!H90))),'Data Summary'!DE96="Yes"),100-OFFSET('Sanitation Data'!$H$4,0,10*ROW('Sanitation Data'!H90)),NA())</f>
        <v>#N/A</v>
      </c>
      <c r="AQ96" s="491" t="e">
        <f ca="1">+IF(AND(ISNUMBER(OFFSET('Sanitation Data'!$H$6,0,10*ROW('Sanitation Data'!H90))),'Data Summary'!DF96="Yes"),OFFSET('Sanitation Data'!$H$6,0,10*ROW('Sanitation Data'!H90)),NA())</f>
        <v>#N/A</v>
      </c>
      <c r="AR96" s="491" t="e">
        <f ca="1">+IF(AND(ISNUMBER(OFFSET('Sanitation Data'!$H$10,0,10*ROW('Sanitation Data'!H90))),'Data Summary'!DG96="Yes"),OFFSET('Sanitation Data'!$H$10,0,10*ROW('Sanitation Data'!H90)),NA())</f>
        <v>#N/A</v>
      </c>
      <c r="AS96" s="491" t="e">
        <f ca="1">+IF(AND(ISNUMBER(OFFSET('Sanitation Data'!$H$11,0,10*ROW('Sanitation Data'!H90))),'Data Summary'!DH96="Yes"),OFFSET('Sanitation Data'!$H$11,0,10*ROW('Sanitation Data'!H90)),NA())</f>
        <v>#N/A</v>
      </c>
      <c r="AT96" s="491" t="e">
        <f ca="1">+IF(AND(ISNUMBER(OFFSET('Sanitation Data'!$H$12,0,10*ROW('Sanitation Data'!H90))),'Data Summary'!DI96="Yes"),OFFSET('Sanitation Data'!$H$12,0,10*ROW('Sanitation Data'!H90)),NA())</f>
        <v>#N/A</v>
      </c>
      <c r="AU96" s="491" t="e">
        <f ca="1">+IF(AND(ISNUMBER(OFFSET('Sanitation Data'!$I$4,0,10*ROW('Sanitation Data'!I90))),'Data Summary'!DJ96="Yes"),100-OFFSET('Sanitation Data'!$I$4,0,10*ROW('Sanitation Data'!I90)),NA())</f>
        <v>#N/A</v>
      </c>
      <c r="AV96" s="491" t="e">
        <f ca="1">+IF(AND(ISNUMBER(OFFSET('Sanitation Data'!$I$6,0,10*ROW('Sanitation Data'!I90))),'Data Summary'!DK96="Yes"),OFFSET('Sanitation Data'!$I$6,0,10*ROW('Sanitation Data'!I90)),NA())</f>
        <v>#N/A</v>
      </c>
      <c r="AW96" s="491" t="e">
        <f ca="1">+IF(AND(ISNUMBER(OFFSET('Sanitation Data'!$I$10,0,10*ROW('Sanitation Data'!I90))),'Data Summary'!DL96="Yes"),OFFSET('Sanitation Data'!$I$10,0,10*ROW('Sanitation Data'!I90)),NA())</f>
        <v>#N/A</v>
      </c>
      <c r="AX96" s="491" t="e">
        <f ca="1">+IF(AND(ISNUMBER(OFFSET('Sanitation Data'!$I$11,0,10*ROW('Sanitation Data'!I90))),'Data Summary'!DM96="Yes"),OFFSET('Sanitation Data'!$I$11,0,10*ROW('Sanitation Data'!I90)),NA())</f>
        <v>#N/A</v>
      </c>
      <c r="AY96" s="491" t="e">
        <f ca="1">+IF(AND(ISNUMBER(OFFSET('Sanitation Data'!$I$12,0,10*ROW('Sanitation Data'!I90))),'Data Summary'!DN96="Yes"),OFFSET('Sanitation Data'!$I$12,0,10*ROW('Sanitation Data'!I90)),NA())</f>
        <v>#N/A</v>
      </c>
      <c r="AZ96" s="492" t="e">
        <f ca="1">+IF(AND(ISNUMBER(OFFSET('Hygiene Data'!$D$5,0,10*ROW('Hygiene Data'!D90))),'Data Summary'!DO96="Yes"),OFFSET('Hygiene Data'!$D$5,0,10*ROW('Hygiene Data'!D90)),NA())</f>
        <v>#N/A</v>
      </c>
      <c r="BA96" s="492" t="e">
        <f ca="1">+IF(AND(ISNUMBER(OFFSET('Hygiene Data'!$D$7,0,10*ROW('Hygiene Data'!D90))),'Data Summary'!DP96="Yes"),OFFSET('Hygiene Data'!$D$7,0,10*ROW('Hygiene Data'!D90)),NA())</f>
        <v>#N/A</v>
      </c>
      <c r="BB96" s="492" t="e">
        <f ca="1">+IF(AND(ISNUMBER(OFFSET('Hygiene Data'!$D$9,0,10*ROW('Hygiene Data'!D90))),'Data Summary'!DQ96="Yes"),OFFSET('Hygiene Data'!$D$9,0,10*ROW('Hygiene Data'!D90)),NA())</f>
        <v>#N/A</v>
      </c>
      <c r="BC96" s="492" t="e">
        <f ca="1">+IF(AND(ISNUMBER(OFFSET('Hygiene Data'!$E$5,0,10*ROW('Hygiene Data'!E90))),'Data Summary'!DR96="Yes"),OFFSET('Hygiene Data'!$E$5,0,10*ROW('Hygiene Data'!E90)),NA())</f>
        <v>#N/A</v>
      </c>
      <c r="BD96" s="492" t="e">
        <f ca="1">+IF(AND(ISNUMBER(OFFSET('Hygiene Data'!$E$7,0,10*ROW('Hygiene Data'!E90))),'Data Summary'!DS96="Yes"),OFFSET('Hygiene Data'!$E$7,0,10*ROW('Hygiene Data'!E90)),NA())</f>
        <v>#N/A</v>
      </c>
      <c r="BE96" s="492" t="e">
        <f ca="1">+IF(AND(ISNUMBER(OFFSET('Hygiene Data'!$E$9,0,10*ROW('Hygiene Data'!E90))),'Data Summary'!DT96="Yes"),OFFSET('Hygiene Data'!$E$9,0,10*ROW('Hygiene Data'!E90)),NA())</f>
        <v>#N/A</v>
      </c>
      <c r="BF96" s="492" t="e">
        <f ca="1">+IF(AND(ISNUMBER(OFFSET('Hygiene Data'!$F$5,0,10*ROW('Hygiene Data'!F90))),'Data Summary'!DU96="Yes"),OFFSET('Hygiene Data'!$F$5,0,10*ROW('Hygiene Data'!F90)),NA())</f>
        <v>#N/A</v>
      </c>
      <c r="BG96" s="492" t="e">
        <f ca="1">+IF(AND(ISNUMBER(OFFSET('Hygiene Data'!$F$7,0,10*ROW('Hygiene Data'!F90))),'Data Summary'!DV96="Yes"),OFFSET('Hygiene Data'!$F$7,0,10*ROW('Hygiene Data'!F90)),NA())</f>
        <v>#N/A</v>
      </c>
      <c r="BH96" s="492" t="e">
        <f ca="1">+IF(AND(ISNUMBER(OFFSET('Hygiene Data'!$F$9,0,10*ROW('Hygiene Data'!F90))),'Data Summary'!DW96="Yes"),OFFSET('Hygiene Data'!$F$9,0,10*ROW('Hygiene Data'!F90)),NA())</f>
        <v>#N/A</v>
      </c>
      <c r="BI96" s="492" t="e">
        <f ca="1">+IF(AND(ISNUMBER(OFFSET('Hygiene Data'!$G$5,0,10*ROW('Hygiene Data'!G90))),'Data Summary'!DX96="Yes"),OFFSET('Hygiene Data'!$G$5,0,10*ROW('Hygiene Data'!G90)),NA())</f>
        <v>#N/A</v>
      </c>
      <c r="BJ96" s="492" t="e">
        <f ca="1">+IF(AND(ISNUMBER(OFFSET('Hygiene Data'!$G$7,0,10*ROW('Hygiene Data'!G90))),'Data Summary'!DY96="Yes"),OFFSET('Hygiene Data'!$G$7,0,10*ROW('Hygiene Data'!G90)),NA())</f>
        <v>#N/A</v>
      </c>
      <c r="BK96" s="492" t="e">
        <f ca="1">+IF(AND(ISNUMBER(OFFSET('Hygiene Data'!$G$9,0,10*ROW('Hygiene Data'!G90))),'Data Summary'!DZ96="Yes"),OFFSET('Hygiene Data'!$G$9,0,10*ROW('Hygiene Data'!G90)),NA())</f>
        <v>#N/A</v>
      </c>
      <c r="BL96" s="492" t="e">
        <f ca="1">+IF(AND(ISNUMBER(OFFSET('Hygiene Data'!$H$5,0,10*ROW('Hygiene Data'!H90))),'Data Summary'!EA96="Yes"),OFFSET('Hygiene Data'!$H$5,0,10*ROW('Hygiene Data'!H90)),NA())</f>
        <v>#N/A</v>
      </c>
      <c r="BM96" s="492" t="e">
        <f ca="1">+IF(AND(ISNUMBER(OFFSET('Hygiene Data'!$H$7,0,10*ROW('Hygiene Data'!H90))),'Data Summary'!EB96="Yes"),OFFSET('Hygiene Data'!$H$7,0,10*ROW('Hygiene Data'!H90)),NA())</f>
        <v>#N/A</v>
      </c>
      <c r="BN96" s="492" t="e">
        <f ca="1">+IF(AND(ISNUMBER(OFFSET('Hygiene Data'!$H$9,0,10*ROW('Hygiene Data'!H90))),'Data Summary'!EC96="Yes"),OFFSET('Hygiene Data'!$H$9,0,10*ROW('Hygiene Data'!H90)),NA())</f>
        <v>#N/A</v>
      </c>
      <c r="BO96" s="492" t="e">
        <f ca="1">+IF(AND(ISNUMBER(OFFSET('Hygiene Data'!$I$5,0,10*ROW('Hygiene Data'!I90))),'Data Summary'!ED96="Yes"),OFFSET('Hygiene Data'!$I$5,0,10*ROW('Hygiene Data'!I90)),NA())</f>
        <v>#N/A</v>
      </c>
      <c r="BP96" s="492" t="e">
        <f ca="1">+IF(AND(ISNUMBER(OFFSET('Hygiene Data'!$I$7,0,10*ROW('Hygiene Data'!I90))),'Data Summary'!EE96="Yes"),OFFSET('Hygiene Data'!$I$7,0,10*ROW('Hygiene Data'!I90)),NA())</f>
        <v>#N/A</v>
      </c>
      <c r="BQ96" s="492" t="e">
        <f ca="1">+IF(AND(ISNUMBER(OFFSET('Hygiene Data'!$I$9,0,10*ROW('Hygiene Data'!I90))),'Data Summary'!EF96="Yes"),OFFSET('Hygiene Data'!$I$9,0,10*ROW('Hygiene Data'!I90)),NA())</f>
        <v>#N/A</v>
      </c>
    </row>
    <row r="97" spans="1:69" x14ac:dyDescent="0.25">
      <c r="A97" s="488" t="e">
        <f ca="1">+RIGHT('Data Summary'!A97,LEN('Data Summary'!A97)-9)</f>
        <v>#VALUE!</v>
      </c>
      <c r="B97" s="462" t="str">
        <f ca="1">+IF(ISTEXT('Data Summary'!B97),'Data Summary'!B97,"")</f>
        <v/>
      </c>
      <c r="C97" s="489" t="e">
        <f ca="1">+VALUE('Data Summary'!C97)</f>
        <v>#VALUE!</v>
      </c>
      <c r="D97" s="490" t="e">
        <f ca="1">+IF(AND(ISNUMBER(OFFSET('Water Data'!$D$4,0,10*ROW('Water Data'!D91))),'Data Summary'!BS97="Yes"),100-OFFSET('Water Data'!$D$4,0,10*ROW('Water Data'!D91)),NA())</f>
        <v>#N/A</v>
      </c>
      <c r="E97" s="490" t="e">
        <f ca="1">+IF(AND(ISNUMBER(OFFSET('Water Data'!$D$6,0,10*ROW('Water Data'!D91))),'Data Summary'!BT97="Yes"),OFFSET('Water Data'!$D$6,0,10*ROW('Water Data'!D91)),NA())</f>
        <v>#N/A</v>
      </c>
      <c r="F97" s="490" t="e">
        <f ca="1">+IF(AND(ISNUMBER(OFFSET('Water Data'!$D$9,0,10*ROW('Water Data'!D91))),'Data Summary'!BU97="Yes"),OFFSET('Water Data'!$D$9,0,10*ROW('Water Data'!D91)),NA())</f>
        <v>#N/A</v>
      </c>
      <c r="G97" s="490" t="e">
        <f ca="1">+IF(AND(ISNUMBER(OFFSET('Water Data'!$E$4,0,10*ROW('Water Data'!E91))),'Data Summary'!BV97="Yes"),100-OFFSET('Water Data'!$E$4,0,10*ROW('Water Data'!E91)),NA())</f>
        <v>#N/A</v>
      </c>
      <c r="H97" s="490" t="e">
        <f ca="1">+IF(AND(ISNUMBER(OFFSET('Water Data'!$E$6,0,10*ROW('Water Data'!E91))),'Data Summary'!BW97="Yes"),OFFSET('Water Data'!$E$6,0,10*ROW('Water Data'!E91)),NA())</f>
        <v>#N/A</v>
      </c>
      <c r="I97" s="490" t="e">
        <f ca="1">+IF(AND(ISNUMBER(OFFSET('Water Data'!$E$9,0,10*ROW('Water Data'!E91))),'Data Summary'!BX97="Yes"),OFFSET('Water Data'!$E$9,0,10*ROW('Water Data'!E91)),NA())</f>
        <v>#N/A</v>
      </c>
      <c r="J97" s="490" t="e">
        <f ca="1">+IF(AND(ISNUMBER(OFFSET('Water Data'!$F$4,0,10*ROW('Water Data'!F91))),'Data Summary'!BY97="Yes"),100-OFFSET('Water Data'!$F$4,0,10*ROW('Water Data'!F91)),NA())</f>
        <v>#N/A</v>
      </c>
      <c r="K97" s="490" t="e">
        <f ca="1">+IF(AND(ISNUMBER(OFFSET('Water Data'!$F$6,0,10*ROW('Water Data'!F91))),'Data Summary'!BZ97="Yes"),OFFSET('Water Data'!$F$6,0,10*ROW('Water Data'!F91)),NA())</f>
        <v>#N/A</v>
      </c>
      <c r="L97" s="490" t="e">
        <f ca="1">+IF(AND(ISNUMBER(OFFSET('Water Data'!$F$9,0,10*ROW('Water Data'!F91))),'Data Summary'!CA97="Yes"),OFFSET('Water Data'!$F$9,0,10*ROW('Water Data'!F91)),NA())</f>
        <v>#N/A</v>
      </c>
      <c r="M97" s="490" t="e">
        <f ca="1">+IF(AND(ISNUMBER(OFFSET('Water Data'!$G$4,0,10*ROW('Water Data'!G91))),'Data Summary'!CB97="Yes"),100-OFFSET('Water Data'!$G$4,0,10*ROW('Water Data'!G91)),NA())</f>
        <v>#N/A</v>
      </c>
      <c r="N97" s="490" t="e">
        <f ca="1">+IF(AND(ISNUMBER(OFFSET('Water Data'!$G$6,0,10*ROW('Water Data'!G91))),'Data Summary'!CC97="Yes"),OFFSET('Water Data'!$G$6,0,10*ROW('Water Data'!G91)),NA())</f>
        <v>#N/A</v>
      </c>
      <c r="O97" s="490" t="e">
        <f ca="1">+IF(AND(ISNUMBER(OFFSET('Water Data'!$G$9,0,10*ROW('Water Data'!G91))),'Data Summary'!CD97="Yes"),OFFSET('Water Data'!$G$9,0,10*ROW('Water Data'!G91)),NA())</f>
        <v>#N/A</v>
      </c>
      <c r="P97" s="490" t="e">
        <f ca="1">+IF(AND(ISNUMBER(OFFSET('Water Data'!$H$4,0,10*ROW('Water Data'!H91))),'Data Summary'!CE97="Yes"),100-OFFSET('Water Data'!$H$4,0,10*ROW('Water Data'!H91)),NA())</f>
        <v>#N/A</v>
      </c>
      <c r="Q97" s="490" t="e">
        <f ca="1">+IF(AND(ISNUMBER(OFFSET('Water Data'!$H$6,0,10*ROW('Water Data'!H91))),'Data Summary'!CF97="Yes"),OFFSET('Water Data'!$H$6,0,10*ROW('Water Data'!H91)),NA())</f>
        <v>#N/A</v>
      </c>
      <c r="R97" s="490" t="e">
        <f ca="1">+IF(AND(ISNUMBER(OFFSET('Water Data'!$H$9,0,10*ROW('Water Data'!H91))),'Data Summary'!CG97="Yes"),OFFSET('Water Data'!$H$9,0,10*ROW('Water Data'!H91)),NA())</f>
        <v>#N/A</v>
      </c>
      <c r="S97" s="490" t="e">
        <f ca="1">+IF(AND(ISNUMBER(OFFSET('Water Data'!$I$4,0,10*ROW('Water Data'!I91))),'Data Summary'!CH97="Yes"),100-OFFSET('Water Data'!$I$4,0,10*ROW('Water Data'!I91)),NA())</f>
        <v>#N/A</v>
      </c>
      <c r="T97" s="490" t="e">
        <f ca="1">+IF(AND(ISNUMBER(OFFSET('Water Data'!$I$6,0,10*ROW('Water Data'!I91))),'Data Summary'!CI97="Yes"),OFFSET('Water Data'!$I$6,0,10*ROW('Water Data'!I91)),NA())</f>
        <v>#N/A</v>
      </c>
      <c r="U97" s="490" t="e">
        <f ca="1">+IF(AND(ISNUMBER(OFFSET('Water Data'!$I$9,0,10*ROW('Water Data'!I91))),'Data Summary'!CJ97="Yes"),OFFSET('Water Data'!$I$9,0,10*ROW('Water Data'!I91)),NA())</f>
        <v>#N/A</v>
      </c>
      <c r="V97" s="491" t="e">
        <f ca="1">+IF(AND(ISNUMBER(OFFSET('Sanitation Data'!$D$4,0,10*ROW('Sanitation Data'!D91))),'Data Summary'!CK97="Yes"),100-OFFSET('Sanitation Data'!$D$4,0,10*ROW('Sanitation Data'!D91)),NA())</f>
        <v>#N/A</v>
      </c>
      <c r="W97" s="491" t="e">
        <f ca="1">+IF(AND(ISNUMBER(OFFSET('Sanitation Data'!$D$6,0,10*ROW('Sanitation Data'!D91))),'Data Summary'!CL97="Yes"),OFFSET('Sanitation Data'!$D$6,0,10*ROW('Sanitation Data'!D91)),NA())</f>
        <v>#N/A</v>
      </c>
      <c r="X97" s="491" t="e">
        <f ca="1">+IF(AND(ISNUMBER(OFFSET('Sanitation Data'!$D$10,0,10*ROW('Sanitation Data'!D91))),'Data Summary'!CM97="Yes"),OFFSET('Sanitation Data'!$D$10,0,10*ROW('Sanitation Data'!D91)),NA())</f>
        <v>#N/A</v>
      </c>
      <c r="Y97" s="491" t="e">
        <f ca="1">+IF(AND(ISNUMBER(OFFSET('Sanitation Data'!$D$11,0,10*ROW('Sanitation Data'!D91))),'Data Summary'!CN97="Yes"),OFFSET('Sanitation Data'!$D$11,0,10*ROW('Sanitation Data'!D91)),NA())</f>
        <v>#N/A</v>
      </c>
      <c r="Z97" s="491" t="e">
        <f ca="1">+IF(AND(ISNUMBER(OFFSET('Sanitation Data'!$D$12,0,10*ROW('Sanitation Data'!D91))),'Data Summary'!CO97="Yes"),OFFSET('Sanitation Data'!$D$12,0,10*ROW('Sanitation Data'!D91)),NA())</f>
        <v>#N/A</v>
      </c>
      <c r="AA97" s="491" t="e">
        <f ca="1">+IF(AND(ISNUMBER(OFFSET('Sanitation Data'!$E$4,0,10*ROW('Sanitation Data'!E91))),'Data Summary'!CP97="Yes"),100-OFFSET('Sanitation Data'!$E$4,0,10*ROW('Sanitation Data'!E91)),NA())</f>
        <v>#N/A</v>
      </c>
      <c r="AB97" s="491" t="e">
        <f ca="1">+IF(AND(ISNUMBER(OFFSET('Sanitation Data'!$E$6,0,10*ROW('Sanitation Data'!E91))),'Data Summary'!CQ97="Yes"),OFFSET('Sanitation Data'!$E$6,0,10*ROW('Sanitation Data'!E91)),NA())</f>
        <v>#N/A</v>
      </c>
      <c r="AC97" s="491" t="e">
        <f ca="1">+IF(AND(ISNUMBER(OFFSET('Sanitation Data'!$E$10,0,10*ROW('Sanitation Data'!E91))),'Data Summary'!CR97="Yes"),OFFSET('Sanitation Data'!$E$10,0,10*ROW('Sanitation Data'!E91)),NA())</f>
        <v>#N/A</v>
      </c>
      <c r="AD97" s="491" t="e">
        <f ca="1">+IF(AND(ISNUMBER(OFFSET('Sanitation Data'!$E$11,0,10*ROW('Sanitation Data'!E91))),'Data Summary'!CS97="Yes"),OFFSET('Sanitation Data'!$E$11,0,10*ROW('Sanitation Data'!E91)),NA())</f>
        <v>#N/A</v>
      </c>
      <c r="AE97" s="491" t="e">
        <f ca="1">+IF(AND(ISNUMBER(OFFSET('Sanitation Data'!$E$12,0,10*ROW('Sanitation Data'!E91))),'Data Summary'!CT97="Yes"),OFFSET('Sanitation Data'!$E$12,0,10*ROW('Sanitation Data'!E91)),NA())</f>
        <v>#N/A</v>
      </c>
      <c r="AF97" s="491" t="e">
        <f ca="1">+IF(AND(ISNUMBER(OFFSET('Sanitation Data'!$F$4,0,10*ROW('Sanitation Data'!F91))),'Data Summary'!CU97="Yes"),100-OFFSET('Sanitation Data'!$F$4,0,10*ROW('Sanitation Data'!F91)),NA())</f>
        <v>#N/A</v>
      </c>
      <c r="AG97" s="491" t="e">
        <f ca="1">+IF(AND(ISNUMBER(OFFSET('Sanitation Data'!$F$6,0,10*ROW('Sanitation Data'!F91))),'Data Summary'!CV97="Yes"),OFFSET('Sanitation Data'!$F$6,0,10*ROW('Sanitation Data'!F91)),NA())</f>
        <v>#N/A</v>
      </c>
      <c r="AH97" s="491" t="e">
        <f ca="1">+IF(AND(ISNUMBER(OFFSET('Sanitation Data'!$F$10,0,10*ROW('Sanitation Data'!F91))),'Data Summary'!CW97="Yes"),OFFSET('Sanitation Data'!$F$10,0,10*ROW('Sanitation Data'!F91)),NA())</f>
        <v>#N/A</v>
      </c>
      <c r="AI97" s="491" t="e">
        <f ca="1">+IF(AND(ISNUMBER(OFFSET('Sanitation Data'!$F$11,0,10*ROW('Sanitation Data'!F91))),'Data Summary'!CX97="Yes"),OFFSET('Sanitation Data'!$F$11,0,10*ROW('Sanitation Data'!F91)),NA())</f>
        <v>#N/A</v>
      </c>
      <c r="AJ97" s="491" t="e">
        <f ca="1">+IF(AND(ISNUMBER(OFFSET('Sanitation Data'!$F$12,0,10*ROW('Sanitation Data'!F91))),'Data Summary'!CY97="Yes"),OFFSET('Sanitation Data'!$F$12,0,10*ROW('Sanitation Data'!F91)),NA())</f>
        <v>#N/A</v>
      </c>
      <c r="AK97" s="491" t="e">
        <f ca="1">+IF(AND(ISNUMBER(OFFSET('Sanitation Data'!$G$4,0,10*ROW('Sanitation Data'!G91))),'Data Summary'!CZ97="Yes"),100-OFFSET('Sanitation Data'!$G$4,0,10*ROW('Sanitation Data'!G91)),NA())</f>
        <v>#N/A</v>
      </c>
      <c r="AL97" s="491" t="e">
        <f ca="1">+IF(AND(ISNUMBER(OFFSET('Sanitation Data'!$G$6,0,10*ROW('Sanitation Data'!G91))),'Data Summary'!DA97="Yes"),OFFSET('Sanitation Data'!$G$6,0,10*ROW('Sanitation Data'!G91)),NA())</f>
        <v>#N/A</v>
      </c>
      <c r="AM97" s="491" t="e">
        <f ca="1">+IF(AND(ISNUMBER(OFFSET('Sanitation Data'!$G$10,0,10*ROW('Sanitation Data'!G91))),'Data Summary'!DB97="Yes"),OFFSET('Sanitation Data'!$G$10,0,10*ROW('Sanitation Data'!G91)),NA())</f>
        <v>#N/A</v>
      </c>
      <c r="AN97" s="491" t="e">
        <f ca="1">+IF(AND(ISNUMBER(OFFSET('Sanitation Data'!$G$11,0,10*ROW('Sanitation Data'!G91))),'Data Summary'!DC97="Yes"),OFFSET('Sanitation Data'!$G$11,0,10*ROW('Sanitation Data'!G91)),NA())</f>
        <v>#N/A</v>
      </c>
      <c r="AO97" s="491" t="e">
        <f ca="1">+IF(AND(ISNUMBER(OFFSET('Sanitation Data'!$G$12,0,10*ROW('Sanitation Data'!G91))),'Data Summary'!DD97="Yes"),OFFSET('Sanitation Data'!$G$12,0,10*ROW('Sanitation Data'!G91)),NA())</f>
        <v>#N/A</v>
      </c>
      <c r="AP97" s="491" t="e">
        <f ca="1">+IF(AND(ISNUMBER(OFFSET('Sanitation Data'!$H$4,0,10*ROW('Sanitation Data'!H91))),'Data Summary'!DE97="Yes"),100-OFFSET('Sanitation Data'!$H$4,0,10*ROW('Sanitation Data'!H91)),NA())</f>
        <v>#N/A</v>
      </c>
      <c r="AQ97" s="491" t="e">
        <f ca="1">+IF(AND(ISNUMBER(OFFSET('Sanitation Data'!$H$6,0,10*ROW('Sanitation Data'!H91))),'Data Summary'!DF97="Yes"),OFFSET('Sanitation Data'!$H$6,0,10*ROW('Sanitation Data'!H91)),NA())</f>
        <v>#N/A</v>
      </c>
      <c r="AR97" s="491" t="e">
        <f ca="1">+IF(AND(ISNUMBER(OFFSET('Sanitation Data'!$H$10,0,10*ROW('Sanitation Data'!H91))),'Data Summary'!DG97="Yes"),OFFSET('Sanitation Data'!$H$10,0,10*ROW('Sanitation Data'!H91)),NA())</f>
        <v>#N/A</v>
      </c>
      <c r="AS97" s="491" t="e">
        <f ca="1">+IF(AND(ISNUMBER(OFFSET('Sanitation Data'!$H$11,0,10*ROW('Sanitation Data'!H91))),'Data Summary'!DH97="Yes"),OFFSET('Sanitation Data'!$H$11,0,10*ROW('Sanitation Data'!H91)),NA())</f>
        <v>#N/A</v>
      </c>
      <c r="AT97" s="491" t="e">
        <f ca="1">+IF(AND(ISNUMBER(OFFSET('Sanitation Data'!$H$12,0,10*ROW('Sanitation Data'!H91))),'Data Summary'!DI97="Yes"),OFFSET('Sanitation Data'!$H$12,0,10*ROW('Sanitation Data'!H91)),NA())</f>
        <v>#N/A</v>
      </c>
      <c r="AU97" s="491" t="e">
        <f ca="1">+IF(AND(ISNUMBER(OFFSET('Sanitation Data'!$I$4,0,10*ROW('Sanitation Data'!I91))),'Data Summary'!DJ97="Yes"),100-OFFSET('Sanitation Data'!$I$4,0,10*ROW('Sanitation Data'!I91)),NA())</f>
        <v>#N/A</v>
      </c>
      <c r="AV97" s="491" t="e">
        <f ca="1">+IF(AND(ISNUMBER(OFFSET('Sanitation Data'!$I$6,0,10*ROW('Sanitation Data'!I91))),'Data Summary'!DK97="Yes"),OFFSET('Sanitation Data'!$I$6,0,10*ROW('Sanitation Data'!I91)),NA())</f>
        <v>#N/A</v>
      </c>
      <c r="AW97" s="491" t="e">
        <f ca="1">+IF(AND(ISNUMBER(OFFSET('Sanitation Data'!$I$10,0,10*ROW('Sanitation Data'!I91))),'Data Summary'!DL97="Yes"),OFFSET('Sanitation Data'!$I$10,0,10*ROW('Sanitation Data'!I91)),NA())</f>
        <v>#N/A</v>
      </c>
      <c r="AX97" s="491" t="e">
        <f ca="1">+IF(AND(ISNUMBER(OFFSET('Sanitation Data'!$I$11,0,10*ROW('Sanitation Data'!I91))),'Data Summary'!DM97="Yes"),OFFSET('Sanitation Data'!$I$11,0,10*ROW('Sanitation Data'!I91)),NA())</f>
        <v>#N/A</v>
      </c>
      <c r="AY97" s="491" t="e">
        <f ca="1">+IF(AND(ISNUMBER(OFFSET('Sanitation Data'!$I$12,0,10*ROW('Sanitation Data'!I91))),'Data Summary'!DN97="Yes"),OFFSET('Sanitation Data'!$I$12,0,10*ROW('Sanitation Data'!I91)),NA())</f>
        <v>#N/A</v>
      </c>
      <c r="AZ97" s="492" t="e">
        <f ca="1">+IF(AND(ISNUMBER(OFFSET('Hygiene Data'!$D$5,0,10*ROW('Hygiene Data'!D91))),'Data Summary'!DO97="Yes"),OFFSET('Hygiene Data'!$D$5,0,10*ROW('Hygiene Data'!D91)),NA())</f>
        <v>#N/A</v>
      </c>
      <c r="BA97" s="492" t="e">
        <f ca="1">+IF(AND(ISNUMBER(OFFSET('Hygiene Data'!$D$7,0,10*ROW('Hygiene Data'!D91))),'Data Summary'!DP97="Yes"),OFFSET('Hygiene Data'!$D$7,0,10*ROW('Hygiene Data'!D91)),NA())</f>
        <v>#N/A</v>
      </c>
      <c r="BB97" s="492" t="e">
        <f ca="1">+IF(AND(ISNUMBER(OFFSET('Hygiene Data'!$D$9,0,10*ROW('Hygiene Data'!D91))),'Data Summary'!DQ97="Yes"),OFFSET('Hygiene Data'!$D$9,0,10*ROW('Hygiene Data'!D91)),NA())</f>
        <v>#N/A</v>
      </c>
      <c r="BC97" s="492" t="e">
        <f ca="1">+IF(AND(ISNUMBER(OFFSET('Hygiene Data'!$E$5,0,10*ROW('Hygiene Data'!E91))),'Data Summary'!DR97="Yes"),OFFSET('Hygiene Data'!$E$5,0,10*ROW('Hygiene Data'!E91)),NA())</f>
        <v>#N/A</v>
      </c>
      <c r="BD97" s="492" t="e">
        <f ca="1">+IF(AND(ISNUMBER(OFFSET('Hygiene Data'!$E$7,0,10*ROW('Hygiene Data'!E91))),'Data Summary'!DS97="Yes"),OFFSET('Hygiene Data'!$E$7,0,10*ROW('Hygiene Data'!E91)),NA())</f>
        <v>#N/A</v>
      </c>
      <c r="BE97" s="492" t="e">
        <f ca="1">+IF(AND(ISNUMBER(OFFSET('Hygiene Data'!$E$9,0,10*ROW('Hygiene Data'!E91))),'Data Summary'!DT97="Yes"),OFFSET('Hygiene Data'!$E$9,0,10*ROW('Hygiene Data'!E91)),NA())</f>
        <v>#N/A</v>
      </c>
      <c r="BF97" s="492" t="e">
        <f ca="1">+IF(AND(ISNUMBER(OFFSET('Hygiene Data'!$F$5,0,10*ROW('Hygiene Data'!F91))),'Data Summary'!DU97="Yes"),OFFSET('Hygiene Data'!$F$5,0,10*ROW('Hygiene Data'!F91)),NA())</f>
        <v>#N/A</v>
      </c>
      <c r="BG97" s="492" t="e">
        <f ca="1">+IF(AND(ISNUMBER(OFFSET('Hygiene Data'!$F$7,0,10*ROW('Hygiene Data'!F91))),'Data Summary'!DV97="Yes"),OFFSET('Hygiene Data'!$F$7,0,10*ROW('Hygiene Data'!F91)),NA())</f>
        <v>#N/A</v>
      </c>
      <c r="BH97" s="492" t="e">
        <f ca="1">+IF(AND(ISNUMBER(OFFSET('Hygiene Data'!$F$9,0,10*ROW('Hygiene Data'!F91))),'Data Summary'!DW97="Yes"),OFFSET('Hygiene Data'!$F$9,0,10*ROW('Hygiene Data'!F91)),NA())</f>
        <v>#N/A</v>
      </c>
      <c r="BI97" s="492" t="e">
        <f ca="1">+IF(AND(ISNUMBER(OFFSET('Hygiene Data'!$G$5,0,10*ROW('Hygiene Data'!G91))),'Data Summary'!DX97="Yes"),OFFSET('Hygiene Data'!$G$5,0,10*ROW('Hygiene Data'!G91)),NA())</f>
        <v>#N/A</v>
      </c>
      <c r="BJ97" s="492" t="e">
        <f ca="1">+IF(AND(ISNUMBER(OFFSET('Hygiene Data'!$G$7,0,10*ROW('Hygiene Data'!G91))),'Data Summary'!DY97="Yes"),OFFSET('Hygiene Data'!$G$7,0,10*ROW('Hygiene Data'!G91)),NA())</f>
        <v>#N/A</v>
      </c>
      <c r="BK97" s="492" t="e">
        <f ca="1">+IF(AND(ISNUMBER(OFFSET('Hygiene Data'!$G$9,0,10*ROW('Hygiene Data'!G91))),'Data Summary'!DZ97="Yes"),OFFSET('Hygiene Data'!$G$9,0,10*ROW('Hygiene Data'!G91)),NA())</f>
        <v>#N/A</v>
      </c>
      <c r="BL97" s="492" t="e">
        <f ca="1">+IF(AND(ISNUMBER(OFFSET('Hygiene Data'!$H$5,0,10*ROW('Hygiene Data'!H91))),'Data Summary'!EA97="Yes"),OFFSET('Hygiene Data'!$H$5,0,10*ROW('Hygiene Data'!H91)),NA())</f>
        <v>#N/A</v>
      </c>
      <c r="BM97" s="492" t="e">
        <f ca="1">+IF(AND(ISNUMBER(OFFSET('Hygiene Data'!$H$7,0,10*ROW('Hygiene Data'!H91))),'Data Summary'!EB97="Yes"),OFFSET('Hygiene Data'!$H$7,0,10*ROW('Hygiene Data'!H91)),NA())</f>
        <v>#N/A</v>
      </c>
      <c r="BN97" s="492" t="e">
        <f ca="1">+IF(AND(ISNUMBER(OFFSET('Hygiene Data'!$H$9,0,10*ROW('Hygiene Data'!H91))),'Data Summary'!EC97="Yes"),OFFSET('Hygiene Data'!$H$9,0,10*ROW('Hygiene Data'!H91)),NA())</f>
        <v>#N/A</v>
      </c>
      <c r="BO97" s="492" t="e">
        <f ca="1">+IF(AND(ISNUMBER(OFFSET('Hygiene Data'!$I$5,0,10*ROW('Hygiene Data'!I91))),'Data Summary'!ED97="Yes"),OFFSET('Hygiene Data'!$I$5,0,10*ROW('Hygiene Data'!I91)),NA())</f>
        <v>#N/A</v>
      </c>
      <c r="BP97" s="492" t="e">
        <f ca="1">+IF(AND(ISNUMBER(OFFSET('Hygiene Data'!$I$7,0,10*ROW('Hygiene Data'!I91))),'Data Summary'!EE97="Yes"),OFFSET('Hygiene Data'!$I$7,0,10*ROW('Hygiene Data'!I91)),NA())</f>
        <v>#N/A</v>
      </c>
      <c r="BQ97" s="492" t="e">
        <f ca="1">+IF(AND(ISNUMBER(OFFSET('Hygiene Data'!$I$9,0,10*ROW('Hygiene Data'!I91))),'Data Summary'!EF97="Yes"),OFFSET('Hygiene Data'!$I$9,0,10*ROW('Hygiene Data'!I91)),NA())</f>
        <v>#N/A</v>
      </c>
    </row>
    <row r="98" spans="1:69" x14ac:dyDescent="0.25">
      <c r="A98" s="488" t="e">
        <f ca="1">+RIGHT('Data Summary'!A98,LEN('Data Summary'!A98)-9)</f>
        <v>#VALUE!</v>
      </c>
      <c r="B98" s="462" t="str">
        <f ca="1">+IF(ISTEXT('Data Summary'!B98),'Data Summary'!B98,"")</f>
        <v/>
      </c>
      <c r="C98" s="489" t="e">
        <f ca="1">+VALUE('Data Summary'!C98)</f>
        <v>#VALUE!</v>
      </c>
      <c r="D98" s="490" t="e">
        <f ca="1">+IF(AND(ISNUMBER(OFFSET('Water Data'!$D$4,0,10*ROW('Water Data'!D92))),'Data Summary'!BS98="Yes"),100-OFFSET('Water Data'!$D$4,0,10*ROW('Water Data'!D92)),NA())</f>
        <v>#N/A</v>
      </c>
      <c r="E98" s="490" t="e">
        <f ca="1">+IF(AND(ISNUMBER(OFFSET('Water Data'!$D$6,0,10*ROW('Water Data'!D92))),'Data Summary'!BT98="Yes"),OFFSET('Water Data'!$D$6,0,10*ROW('Water Data'!D92)),NA())</f>
        <v>#N/A</v>
      </c>
      <c r="F98" s="490" t="e">
        <f ca="1">+IF(AND(ISNUMBER(OFFSET('Water Data'!$D$9,0,10*ROW('Water Data'!D92))),'Data Summary'!BU98="Yes"),OFFSET('Water Data'!$D$9,0,10*ROW('Water Data'!D92)),NA())</f>
        <v>#N/A</v>
      </c>
      <c r="G98" s="490" t="e">
        <f ca="1">+IF(AND(ISNUMBER(OFFSET('Water Data'!$E$4,0,10*ROW('Water Data'!E92))),'Data Summary'!BV98="Yes"),100-OFFSET('Water Data'!$E$4,0,10*ROW('Water Data'!E92)),NA())</f>
        <v>#N/A</v>
      </c>
      <c r="H98" s="490" t="e">
        <f ca="1">+IF(AND(ISNUMBER(OFFSET('Water Data'!$E$6,0,10*ROW('Water Data'!E92))),'Data Summary'!BW98="Yes"),OFFSET('Water Data'!$E$6,0,10*ROW('Water Data'!E92)),NA())</f>
        <v>#N/A</v>
      </c>
      <c r="I98" s="490" t="e">
        <f ca="1">+IF(AND(ISNUMBER(OFFSET('Water Data'!$E$9,0,10*ROW('Water Data'!E92))),'Data Summary'!BX98="Yes"),OFFSET('Water Data'!$E$9,0,10*ROW('Water Data'!E92)),NA())</f>
        <v>#N/A</v>
      </c>
      <c r="J98" s="490" t="e">
        <f ca="1">+IF(AND(ISNUMBER(OFFSET('Water Data'!$F$4,0,10*ROW('Water Data'!F92))),'Data Summary'!BY98="Yes"),100-OFFSET('Water Data'!$F$4,0,10*ROW('Water Data'!F92)),NA())</f>
        <v>#N/A</v>
      </c>
      <c r="K98" s="490" t="e">
        <f ca="1">+IF(AND(ISNUMBER(OFFSET('Water Data'!$F$6,0,10*ROW('Water Data'!F92))),'Data Summary'!BZ98="Yes"),OFFSET('Water Data'!$F$6,0,10*ROW('Water Data'!F92)),NA())</f>
        <v>#N/A</v>
      </c>
      <c r="L98" s="490" t="e">
        <f ca="1">+IF(AND(ISNUMBER(OFFSET('Water Data'!$F$9,0,10*ROW('Water Data'!F92))),'Data Summary'!CA98="Yes"),OFFSET('Water Data'!$F$9,0,10*ROW('Water Data'!F92)),NA())</f>
        <v>#N/A</v>
      </c>
      <c r="M98" s="490" t="e">
        <f ca="1">+IF(AND(ISNUMBER(OFFSET('Water Data'!$G$4,0,10*ROW('Water Data'!G92))),'Data Summary'!CB98="Yes"),100-OFFSET('Water Data'!$G$4,0,10*ROW('Water Data'!G92)),NA())</f>
        <v>#N/A</v>
      </c>
      <c r="N98" s="490" t="e">
        <f ca="1">+IF(AND(ISNUMBER(OFFSET('Water Data'!$G$6,0,10*ROW('Water Data'!G92))),'Data Summary'!CC98="Yes"),OFFSET('Water Data'!$G$6,0,10*ROW('Water Data'!G92)),NA())</f>
        <v>#N/A</v>
      </c>
      <c r="O98" s="490" t="e">
        <f ca="1">+IF(AND(ISNUMBER(OFFSET('Water Data'!$G$9,0,10*ROW('Water Data'!G92))),'Data Summary'!CD98="Yes"),OFFSET('Water Data'!$G$9,0,10*ROW('Water Data'!G92)),NA())</f>
        <v>#N/A</v>
      </c>
      <c r="P98" s="490" t="e">
        <f ca="1">+IF(AND(ISNUMBER(OFFSET('Water Data'!$H$4,0,10*ROW('Water Data'!H92))),'Data Summary'!CE98="Yes"),100-OFFSET('Water Data'!$H$4,0,10*ROW('Water Data'!H92)),NA())</f>
        <v>#N/A</v>
      </c>
      <c r="Q98" s="490" t="e">
        <f ca="1">+IF(AND(ISNUMBER(OFFSET('Water Data'!$H$6,0,10*ROW('Water Data'!H92))),'Data Summary'!CF98="Yes"),OFFSET('Water Data'!$H$6,0,10*ROW('Water Data'!H92)),NA())</f>
        <v>#N/A</v>
      </c>
      <c r="R98" s="490" t="e">
        <f ca="1">+IF(AND(ISNUMBER(OFFSET('Water Data'!$H$9,0,10*ROW('Water Data'!H92))),'Data Summary'!CG98="Yes"),OFFSET('Water Data'!$H$9,0,10*ROW('Water Data'!H92)),NA())</f>
        <v>#N/A</v>
      </c>
      <c r="S98" s="490" t="e">
        <f ca="1">+IF(AND(ISNUMBER(OFFSET('Water Data'!$I$4,0,10*ROW('Water Data'!I92))),'Data Summary'!CH98="Yes"),100-OFFSET('Water Data'!$I$4,0,10*ROW('Water Data'!I92)),NA())</f>
        <v>#N/A</v>
      </c>
      <c r="T98" s="490" t="e">
        <f ca="1">+IF(AND(ISNUMBER(OFFSET('Water Data'!$I$6,0,10*ROW('Water Data'!I92))),'Data Summary'!CI98="Yes"),OFFSET('Water Data'!$I$6,0,10*ROW('Water Data'!I92)),NA())</f>
        <v>#N/A</v>
      </c>
      <c r="U98" s="490" t="e">
        <f ca="1">+IF(AND(ISNUMBER(OFFSET('Water Data'!$I$9,0,10*ROW('Water Data'!I92))),'Data Summary'!CJ98="Yes"),OFFSET('Water Data'!$I$9,0,10*ROW('Water Data'!I92)),NA())</f>
        <v>#N/A</v>
      </c>
      <c r="V98" s="491" t="e">
        <f ca="1">+IF(AND(ISNUMBER(OFFSET('Sanitation Data'!$D$4,0,10*ROW('Sanitation Data'!D92))),'Data Summary'!CK98="Yes"),100-OFFSET('Sanitation Data'!$D$4,0,10*ROW('Sanitation Data'!D92)),NA())</f>
        <v>#N/A</v>
      </c>
      <c r="W98" s="491" t="e">
        <f ca="1">+IF(AND(ISNUMBER(OFFSET('Sanitation Data'!$D$6,0,10*ROW('Sanitation Data'!D92))),'Data Summary'!CL98="Yes"),OFFSET('Sanitation Data'!$D$6,0,10*ROW('Sanitation Data'!D92)),NA())</f>
        <v>#N/A</v>
      </c>
      <c r="X98" s="491" t="e">
        <f ca="1">+IF(AND(ISNUMBER(OFFSET('Sanitation Data'!$D$10,0,10*ROW('Sanitation Data'!D92))),'Data Summary'!CM98="Yes"),OFFSET('Sanitation Data'!$D$10,0,10*ROW('Sanitation Data'!D92)),NA())</f>
        <v>#N/A</v>
      </c>
      <c r="Y98" s="491" t="e">
        <f ca="1">+IF(AND(ISNUMBER(OFFSET('Sanitation Data'!$D$11,0,10*ROW('Sanitation Data'!D92))),'Data Summary'!CN98="Yes"),OFFSET('Sanitation Data'!$D$11,0,10*ROW('Sanitation Data'!D92)),NA())</f>
        <v>#N/A</v>
      </c>
      <c r="Z98" s="491" t="e">
        <f ca="1">+IF(AND(ISNUMBER(OFFSET('Sanitation Data'!$D$12,0,10*ROW('Sanitation Data'!D92))),'Data Summary'!CO98="Yes"),OFFSET('Sanitation Data'!$D$12,0,10*ROW('Sanitation Data'!D92)),NA())</f>
        <v>#N/A</v>
      </c>
      <c r="AA98" s="491" t="e">
        <f ca="1">+IF(AND(ISNUMBER(OFFSET('Sanitation Data'!$E$4,0,10*ROW('Sanitation Data'!E92))),'Data Summary'!CP98="Yes"),100-OFFSET('Sanitation Data'!$E$4,0,10*ROW('Sanitation Data'!E92)),NA())</f>
        <v>#N/A</v>
      </c>
      <c r="AB98" s="491" t="e">
        <f ca="1">+IF(AND(ISNUMBER(OFFSET('Sanitation Data'!$E$6,0,10*ROW('Sanitation Data'!E92))),'Data Summary'!CQ98="Yes"),OFFSET('Sanitation Data'!$E$6,0,10*ROW('Sanitation Data'!E92)),NA())</f>
        <v>#N/A</v>
      </c>
      <c r="AC98" s="491" t="e">
        <f ca="1">+IF(AND(ISNUMBER(OFFSET('Sanitation Data'!$E$10,0,10*ROW('Sanitation Data'!E92))),'Data Summary'!CR98="Yes"),OFFSET('Sanitation Data'!$E$10,0,10*ROW('Sanitation Data'!E92)),NA())</f>
        <v>#N/A</v>
      </c>
      <c r="AD98" s="491" t="e">
        <f ca="1">+IF(AND(ISNUMBER(OFFSET('Sanitation Data'!$E$11,0,10*ROW('Sanitation Data'!E92))),'Data Summary'!CS98="Yes"),OFFSET('Sanitation Data'!$E$11,0,10*ROW('Sanitation Data'!E92)),NA())</f>
        <v>#N/A</v>
      </c>
      <c r="AE98" s="491" t="e">
        <f ca="1">+IF(AND(ISNUMBER(OFFSET('Sanitation Data'!$E$12,0,10*ROW('Sanitation Data'!E92))),'Data Summary'!CT98="Yes"),OFFSET('Sanitation Data'!$E$12,0,10*ROW('Sanitation Data'!E92)),NA())</f>
        <v>#N/A</v>
      </c>
      <c r="AF98" s="491" t="e">
        <f ca="1">+IF(AND(ISNUMBER(OFFSET('Sanitation Data'!$F$4,0,10*ROW('Sanitation Data'!F92))),'Data Summary'!CU98="Yes"),100-OFFSET('Sanitation Data'!$F$4,0,10*ROW('Sanitation Data'!F92)),NA())</f>
        <v>#N/A</v>
      </c>
      <c r="AG98" s="491" t="e">
        <f ca="1">+IF(AND(ISNUMBER(OFFSET('Sanitation Data'!$F$6,0,10*ROW('Sanitation Data'!F92))),'Data Summary'!CV98="Yes"),OFFSET('Sanitation Data'!$F$6,0,10*ROW('Sanitation Data'!F92)),NA())</f>
        <v>#N/A</v>
      </c>
      <c r="AH98" s="491" t="e">
        <f ca="1">+IF(AND(ISNUMBER(OFFSET('Sanitation Data'!$F$10,0,10*ROW('Sanitation Data'!F92))),'Data Summary'!CW98="Yes"),OFFSET('Sanitation Data'!$F$10,0,10*ROW('Sanitation Data'!F92)),NA())</f>
        <v>#N/A</v>
      </c>
      <c r="AI98" s="491" t="e">
        <f ca="1">+IF(AND(ISNUMBER(OFFSET('Sanitation Data'!$F$11,0,10*ROW('Sanitation Data'!F92))),'Data Summary'!CX98="Yes"),OFFSET('Sanitation Data'!$F$11,0,10*ROW('Sanitation Data'!F92)),NA())</f>
        <v>#N/A</v>
      </c>
      <c r="AJ98" s="491" t="e">
        <f ca="1">+IF(AND(ISNUMBER(OFFSET('Sanitation Data'!$F$12,0,10*ROW('Sanitation Data'!F92))),'Data Summary'!CY98="Yes"),OFFSET('Sanitation Data'!$F$12,0,10*ROW('Sanitation Data'!F92)),NA())</f>
        <v>#N/A</v>
      </c>
      <c r="AK98" s="491" t="e">
        <f ca="1">+IF(AND(ISNUMBER(OFFSET('Sanitation Data'!$G$4,0,10*ROW('Sanitation Data'!G92))),'Data Summary'!CZ98="Yes"),100-OFFSET('Sanitation Data'!$G$4,0,10*ROW('Sanitation Data'!G92)),NA())</f>
        <v>#N/A</v>
      </c>
      <c r="AL98" s="491" t="e">
        <f ca="1">+IF(AND(ISNUMBER(OFFSET('Sanitation Data'!$G$6,0,10*ROW('Sanitation Data'!G92))),'Data Summary'!DA98="Yes"),OFFSET('Sanitation Data'!$G$6,0,10*ROW('Sanitation Data'!G92)),NA())</f>
        <v>#N/A</v>
      </c>
      <c r="AM98" s="491" t="e">
        <f ca="1">+IF(AND(ISNUMBER(OFFSET('Sanitation Data'!$G$10,0,10*ROW('Sanitation Data'!G92))),'Data Summary'!DB98="Yes"),OFFSET('Sanitation Data'!$G$10,0,10*ROW('Sanitation Data'!G92)),NA())</f>
        <v>#N/A</v>
      </c>
      <c r="AN98" s="491" t="e">
        <f ca="1">+IF(AND(ISNUMBER(OFFSET('Sanitation Data'!$G$11,0,10*ROW('Sanitation Data'!G92))),'Data Summary'!DC98="Yes"),OFFSET('Sanitation Data'!$G$11,0,10*ROW('Sanitation Data'!G92)),NA())</f>
        <v>#N/A</v>
      </c>
      <c r="AO98" s="491" t="e">
        <f ca="1">+IF(AND(ISNUMBER(OFFSET('Sanitation Data'!$G$12,0,10*ROW('Sanitation Data'!G92))),'Data Summary'!DD98="Yes"),OFFSET('Sanitation Data'!$G$12,0,10*ROW('Sanitation Data'!G92)),NA())</f>
        <v>#N/A</v>
      </c>
      <c r="AP98" s="491" t="e">
        <f ca="1">+IF(AND(ISNUMBER(OFFSET('Sanitation Data'!$H$4,0,10*ROW('Sanitation Data'!H92))),'Data Summary'!DE98="Yes"),100-OFFSET('Sanitation Data'!$H$4,0,10*ROW('Sanitation Data'!H92)),NA())</f>
        <v>#N/A</v>
      </c>
      <c r="AQ98" s="491" t="e">
        <f ca="1">+IF(AND(ISNUMBER(OFFSET('Sanitation Data'!$H$6,0,10*ROW('Sanitation Data'!H92))),'Data Summary'!DF98="Yes"),OFFSET('Sanitation Data'!$H$6,0,10*ROW('Sanitation Data'!H92)),NA())</f>
        <v>#N/A</v>
      </c>
      <c r="AR98" s="491" t="e">
        <f ca="1">+IF(AND(ISNUMBER(OFFSET('Sanitation Data'!$H$10,0,10*ROW('Sanitation Data'!H92))),'Data Summary'!DG98="Yes"),OFFSET('Sanitation Data'!$H$10,0,10*ROW('Sanitation Data'!H92)),NA())</f>
        <v>#N/A</v>
      </c>
      <c r="AS98" s="491" t="e">
        <f ca="1">+IF(AND(ISNUMBER(OFFSET('Sanitation Data'!$H$11,0,10*ROW('Sanitation Data'!H92))),'Data Summary'!DH98="Yes"),OFFSET('Sanitation Data'!$H$11,0,10*ROW('Sanitation Data'!H92)),NA())</f>
        <v>#N/A</v>
      </c>
      <c r="AT98" s="491" t="e">
        <f ca="1">+IF(AND(ISNUMBER(OFFSET('Sanitation Data'!$H$12,0,10*ROW('Sanitation Data'!H92))),'Data Summary'!DI98="Yes"),OFFSET('Sanitation Data'!$H$12,0,10*ROW('Sanitation Data'!H92)),NA())</f>
        <v>#N/A</v>
      </c>
      <c r="AU98" s="491" t="e">
        <f ca="1">+IF(AND(ISNUMBER(OFFSET('Sanitation Data'!$I$4,0,10*ROW('Sanitation Data'!I92))),'Data Summary'!DJ98="Yes"),100-OFFSET('Sanitation Data'!$I$4,0,10*ROW('Sanitation Data'!I92)),NA())</f>
        <v>#N/A</v>
      </c>
      <c r="AV98" s="491" t="e">
        <f ca="1">+IF(AND(ISNUMBER(OFFSET('Sanitation Data'!$I$6,0,10*ROW('Sanitation Data'!I92))),'Data Summary'!DK98="Yes"),OFFSET('Sanitation Data'!$I$6,0,10*ROW('Sanitation Data'!I92)),NA())</f>
        <v>#N/A</v>
      </c>
      <c r="AW98" s="491" t="e">
        <f ca="1">+IF(AND(ISNUMBER(OFFSET('Sanitation Data'!$I$10,0,10*ROW('Sanitation Data'!I92))),'Data Summary'!DL98="Yes"),OFFSET('Sanitation Data'!$I$10,0,10*ROW('Sanitation Data'!I92)),NA())</f>
        <v>#N/A</v>
      </c>
      <c r="AX98" s="491" t="e">
        <f ca="1">+IF(AND(ISNUMBER(OFFSET('Sanitation Data'!$I$11,0,10*ROW('Sanitation Data'!I92))),'Data Summary'!DM98="Yes"),OFFSET('Sanitation Data'!$I$11,0,10*ROW('Sanitation Data'!I92)),NA())</f>
        <v>#N/A</v>
      </c>
      <c r="AY98" s="491" t="e">
        <f ca="1">+IF(AND(ISNUMBER(OFFSET('Sanitation Data'!$I$12,0,10*ROW('Sanitation Data'!I92))),'Data Summary'!DN98="Yes"),OFFSET('Sanitation Data'!$I$12,0,10*ROW('Sanitation Data'!I92)),NA())</f>
        <v>#N/A</v>
      </c>
      <c r="AZ98" s="492" t="e">
        <f ca="1">+IF(AND(ISNUMBER(OFFSET('Hygiene Data'!$D$5,0,10*ROW('Hygiene Data'!D92))),'Data Summary'!DO98="Yes"),OFFSET('Hygiene Data'!$D$5,0,10*ROW('Hygiene Data'!D92)),NA())</f>
        <v>#N/A</v>
      </c>
      <c r="BA98" s="492" t="e">
        <f ca="1">+IF(AND(ISNUMBER(OFFSET('Hygiene Data'!$D$7,0,10*ROW('Hygiene Data'!D92))),'Data Summary'!DP98="Yes"),OFFSET('Hygiene Data'!$D$7,0,10*ROW('Hygiene Data'!D92)),NA())</f>
        <v>#N/A</v>
      </c>
      <c r="BB98" s="492" t="e">
        <f ca="1">+IF(AND(ISNUMBER(OFFSET('Hygiene Data'!$D$9,0,10*ROW('Hygiene Data'!D92))),'Data Summary'!DQ98="Yes"),OFFSET('Hygiene Data'!$D$9,0,10*ROW('Hygiene Data'!D92)),NA())</f>
        <v>#N/A</v>
      </c>
      <c r="BC98" s="492" t="e">
        <f ca="1">+IF(AND(ISNUMBER(OFFSET('Hygiene Data'!$E$5,0,10*ROW('Hygiene Data'!E92))),'Data Summary'!DR98="Yes"),OFFSET('Hygiene Data'!$E$5,0,10*ROW('Hygiene Data'!E92)),NA())</f>
        <v>#N/A</v>
      </c>
      <c r="BD98" s="492" t="e">
        <f ca="1">+IF(AND(ISNUMBER(OFFSET('Hygiene Data'!$E$7,0,10*ROW('Hygiene Data'!E92))),'Data Summary'!DS98="Yes"),OFFSET('Hygiene Data'!$E$7,0,10*ROW('Hygiene Data'!E92)),NA())</f>
        <v>#N/A</v>
      </c>
      <c r="BE98" s="492" t="e">
        <f ca="1">+IF(AND(ISNUMBER(OFFSET('Hygiene Data'!$E$9,0,10*ROW('Hygiene Data'!E92))),'Data Summary'!DT98="Yes"),OFFSET('Hygiene Data'!$E$9,0,10*ROW('Hygiene Data'!E92)),NA())</f>
        <v>#N/A</v>
      </c>
      <c r="BF98" s="492" t="e">
        <f ca="1">+IF(AND(ISNUMBER(OFFSET('Hygiene Data'!$F$5,0,10*ROW('Hygiene Data'!F92))),'Data Summary'!DU98="Yes"),OFFSET('Hygiene Data'!$F$5,0,10*ROW('Hygiene Data'!F92)),NA())</f>
        <v>#N/A</v>
      </c>
      <c r="BG98" s="492" t="e">
        <f ca="1">+IF(AND(ISNUMBER(OFFSET('Hygiene Data'!$F$7,0,10*ROW('Hygiene Data'!F92))),'Data Summary'!DV98="Yes"),OFFSET('Hygiene Data'!$F$7,0,10*ROW('Hygiene Data'!F92)),NA())</f>
        <v>#N/A</v>
      </c>
      <c r="BH98" s="492" t="e">
        <f ca="1">+IF(AND(ISNUMBER(OFFSET('Hygiene Data'!$F$9,0,10*ROW('Hygiene Data'!F92))),'Data Summary'!DW98="Yes"),OFFSET('Hygiene Data'!$F$9,0,10*ROW('Hygiene Data'!F92)),NA())</f>
        <v>#N/A</v>
      </c>
      <c r="BI98" s="492" t="e">
        <f ca="1">+IF(AND(ISNUMBER(OFFSET('Hygiene Data'!$G$5,0,10*ROW('Hygiene Data'!G92))),'Data Summary'!DX98="Yes"),OFFSET('Hygiene Data'!$G$5,0,10*ROW('Hygiene Data'!G92)),NA())</f>
        <v>#N/A</v>
      </c>
      <c r="BJ98" s="492" t="e">
        <f ca="1">+IF(AND(ISNUMBER(OFFSET('Hygiene Data'!$G$7,0,10*ROW('Hygiene Data'!G92))),'Data Summary'!DY98="Yes"),OFFSET('Hygiene Data'!$G$7,0,10*ROW('Hygiene Data'!G92)),NA())</f>
        <v>#N/A</v>
      </c>
      <c r="BK98" s="492" t="e">
        <f ca="1">+IF(AND(ISNUMBER(OFFSET('Hygiene Data'!$G$9,0,10*ROW('Hygiene Data'!G92))),'Data Summary'!DZ98="Yes"),OFFSET('Hygiene Data'!$G$9,0,10*ROW('Hygiene Data'!G92)),NA())</f>
        <v>#N/A</v>
      </c>
      <c r="BL98" s="492" t="e">
        <f ca="1">+IF(AND(ISNUMBER(OFFSET('Hygiene Data'!$H$5,0,10*ROW('Hygiene Data'!H92))),'Data Summary'!EA98="Yes"),OFFSET('Hygiene Data'!$H$5,0,10*ROW('Hygiene Data'!H92)),NA())</f>
        <v>#N/A</v>
      </c>
      <c r="BM98" s="492" t="e">
        <f ca="1">+IF(AND(ISNUMBER(OFFSET('Hygiene Data'!$H$7,0,10*ROW('Hygiene Data'!H92))),'Data Summary'!EB98="Yes"),OFFSET('Hygiene Data'!$H$7,0,10*ROW('Hygiene Data'!H92)),NA())</f>
        <v>#N/A</v>
      </c>
      <c r="BN98" s="492" t="e">
        <f ca="1">+IF(AND(ISNUMBER(OFFSET('Hygiene Data'!$H$9,0,10*ROW('Hygiene Data'!H92))),'Data Summary'!EC98="Yes"),OFFSET('Hygiene Data'!$H$9,0,10*ROW('Hygiene Data'!H92)),NA())</f>
        <v>#N/A</v>
      </c>
      <c r="BO98" s="492" t="e">
        <f ca="1">+IF(AND(ISNUMBER(OFFSET('Hygiene Data'!$I$5,0,10*ROW('Hygiene Data'!I92))),'Data Summary'!ED98="Yes"),OFFSET('Hygiene Data'!$I$5,0,10*ROW('Hygiene Data'!I92)),NA())</f>
        <v>#N/A</v>
      </c>
      <c r="BP98" s="492" t="e">
        <f ca="1">+IF(AND(ISNUMBER(OFFSET('Hygiene Data'!$I$7,0,10*ROW('Hygiene Data'!I92))),'Data Summary'!EE98="Yes"),OFFSET('Hygiene Data'!$I$7,0,10*ROW('Hygiene Data'!I92)),NA())</f>
        <v>#N/A</v>
      </c>
      <c r="BQ98" s="492" t="e">
        <f ca="1">+IF(AND(ISNUMBER(OFFSET('Hygiene Data'!$I$9,0,10*ROW('Hygiene Data'!I92))),'Data Summary'!EF98="Yes"),OFFSET('Hygiene Data'!$I$9,0,10*ROW('Hygiene Data'!I92)),NA())</f>
        <v>#N/A</v>
      </c>
    </row>
    <row r="99" spans="1:69" x14ac:dyDescent="0.25">
      <c r="A99" s="488" t="e">
        <f ca="1">+RIGHT('Data Summary'!A99,LEN('Data Summary'!A99)-9)</f>
        <v>#VALUE!</v>
      </c>
      <c r="B99" s="462" t="str">
        <f ca="1">+IF(ISTEXT('Data Summary'!B99),'Data Summary'!B99,"")</f>
        <v/>
      </c>
      <c r="C99" s="489" t="e">
        <f ca="1">+VALUE('Data Summary'!C99)</f>
        <v>#VALUE!</v>
      </c>
      <c r="D99" s="490" t="e">
        <f ca="1">+IF(AND(ISNUMBER(OFFSET('Water Data'!$D$4,0,10*ROW('Water Data'!D93))),'Data Summary'!BS99="Yes"),100-OFFSET('Water Data'!$D$4,0,10*ROW('Water Data'!D93)),NA())</f>
        <v>#N/A</v>
      </c>
      <c r="E99" s="490" t="e">
        <f ca="1">+IF(AND(ISNUMBER(OFFSET('Water Data'!$D$6,0,10*ROW('Water Data'!D93))),'Data Summary'!BT99="Yes"),OFFSET('Water Data'!$D$6,0,10*ROW('Water Data'!D93)),NA())</f>
        <v>#N/A</v>
      </c>
      <c r="F99" s="490" t="e">
        <f ca="1">+IF(AND(ISNUMBER(OFFSET('Water Data'!$D$9,0,10*ROW('Water Data'!D93))),'Data Summary'!BU99="Yes"),OFFSET('Water Data'!$D$9,0,10*ROW('Water Data'!D93)),NA())</f>
        <v>#N/A</v>
      </c>
      <c r="G99" s="490" t="e">
        <f ca="1">+IF(AND(ISNUMBER(OFFSET('Water Data'!$E$4,0,10*ROW('Water Data'!E93))),'Data Summary'!BV99="Yes"),100-OFFSET('Water Data'!$E$4,0,10*ROW('Water Data'!E93)),NA())</f>
        <v>#N/A</v>
      </c>
      <c r="H99" s="490" t="e">
        <f ca="1">+IF(AND(ISNUMBER(OFFSET('Water Data'!$E$6,0,10*ROW('Water Data'!E93))),'Data Summary'!BW99="Yes"),OFFSET('Water Data'!$E$6,0,10*ROW('Water Data'!E93)),NA())</f>
        <v>#N/A</v>
      </c>
      <c r="I99" s="490" t="e">
        <f ca="1">+IF(AND(ISNUMBER(OFFSET('Water Data'!$E$9,0,10*ROW('Water Data'!E93))),'Data Summary'!BX99="Yes"),OFFSET('Water Data'!$E$9,0,10*ROW('Water Data'!E93)),NA())</f>
        <v>#N/A</v>
      </c>
      <c r="J99" s="490" t="e">
        <f ca="1">+IF(AND(ISNUMBER(OFFSET('Water Data'!$F$4,0,10*ROW('Water Data'!F93))),'Data Summary'!BY99="Yes"),100-OFFSET('Water Data'!$F$4,0,10*ROW('Water Data'!F93)),NA())</f>
        <v>#N/A</v>
      </c>
      <c r="K99" s="490" t="e">
        <f ca="1">+IF(AND(ISNUMBER(OFFSET('Water Data'!$F$6,0,10*ROW('Water Data'!F93))),'Data Summary'!BZ99="Yes"),OFFSET('Water Data'!$F$6,0,10*ROW('Water Data'!F93)),NA())</f>
        <v>#N/A</v>
      </c>
      <c r="L99" s="490" t="e">
        <f ca="1">+IF(AND(ISNUMBER(OFFSET('Water Data'!$F$9,0,10*ROW('Water Data'!F93))),'Data Summary'!CA99="Yes"),OFFSET('Water Data'!$F$9,0,10*ROW('Water Data'!F93)),NA())</f>
        <v>#N/A</v>
      </c>
      <c r="M99" s="490" t="e">
        <f ca="1">+IF(AND(ISNUMBER(OFFSET('Water Data'!$G$4,0,10*ROW('Water Data'!G93))),'Data Summary'!CB99="Yes"),100-OFFSET('Water Data'!$G$4,0,10*ROW('Water Data'!G93)),NA())</f>
        <v>#N/A</v>
      </c>
      <c r="N99" s="490" t="e">
        <f ca="1">+IF(AND(ISNUMBER(OFFSET('Water Data'!$G$6,0,10*ROW('Water Data'!G93))),'Data Summary'!CC99="Yes"),OFFSET('Water Data'!$G$6,0,10*ROW('Water Data'!G93)),NA())</f>
        <v>#N/A</v>
      </c>
      <c r="O99" s="490" t="e">
        <f ca="1">+IF(AND(ISNUMBER(OFFSET('Water Data'!$G$9,0,10*ROW('Water Data'!G93))),'Data Summary'!CD99="Yes"),OFFSET('Water Data'!$G$9,0,10*ROW('Water Data'!G93)),NA())</f>
        <v>#N/A</v>
      </c>
      <c r="P99" s="490" t="e">
        <f ca="1">+IF(AND(ISNUMBER(OFFSET('Water Data'!$H$4,0,10*ROW('Water Data'!H93))),'Data Summary'!CE99="Yes"),100-OFFSET('Water Data'!$H$4,0,10*ROW('Water Data'!H93)),NA())</f>
        <v>#N/A</v>
      </c>
      <c r="Q99" s="490" t="e">
        <f ca="1">+IF(AND(ISNUMBER(OFFSET('Water Data'!$H$6,0,10*ROW('Water Data'!H93))),'Data Summary'!CF99="Yes"),OFFSET('Water Data'!$H$6,0,10*ROW('Water Data'!H93)),NA())</f>
        <v>#N/A</v>
      </c>
      <c r="R99" s="490" t="e">
        <f ca="1">+IF(AND(ISNUMBER(OFFSET('Water Data'!$H$9,0,10*ROW('Water Data'!H93))),'Data Summary'!CG99="Yes"),OFFSET('Water Data'!$H$9,0,10*ROW('Water Data'!H93)),NA())</f>
        <v>#N/A</v>
      </c>
      <c r="S99" s="490" t="e">
        <f ca="1">+IF(AND(ISNUMBER(OFFSET('Water Data'!$I$4,0,10*ROW('Water Data'!I93))),'Data Summary'!CH99="Yes"),100-OFFSET('Water Data'!$I$4,0,10*ROW('Water Data'!I93)),NA())</f>
        <v>#N/A</v>
      </c>
      <c r="T99" s="490" t="e">
        <f ca="1">+IF(AND(ISNUMBER(OFFSET('Water Data'!$I$6,0,10*ROW('Water Data'!I93))),'Data Summary'!CI99="Yes"),OFFSET('Water Data'!$I$6,0,10*ROW('Water Data'!I93)),NA())</f>
        <v>#N/A</v>
      </c>
      <c r="U99" s="490" t="e">
        <f ca="1">+IF(AND(ISNUMBER(OFFSET('Water Data'!$I$9,0,10*ROW('Water Data'!I93))),'Data Summary'!CJ99="Yes"),OFFSET('Water Data'!$I$9,0,10*ROW('Water Data'!I93)),NA())</f>
        <v>#N/A</v>
      </c>
      <c r="V99" s="491" t="e">
        <f ca="1">+IF(AND(ISNUMBER(OFFSET('Sanitation Data'!$D$4,0,10*ROW('Sanitation Data'!D93))),'Data Summary'!CK99="Yes"),100-OFFSET('Sanitation Data'!$D$4,0,10*ROW('Sanitation Data'!D93)),NA())</f>
        <v>#N/A</v>
      </c>
      <c r="W99" s="491" t="e">
        <f ca="1">+IF(AND(ISNUMBER(OFFSET('Sanitation Data'!$D$6,0,10*ROW('Sanitation Data'!D93))),'Data Summary'!CL99="Yes"),OFFSET('Sanitation Data'!$D$6,0,10*ROW('Sanitation Data'!D93)),NA())</f>
        <v>#N/A</v>
      </c>
      <c r="X99" s="491" t="e">
        <f ca="1">+IF(AND(ISNUMBER(OFFSET('Sanitation Data'!$D$10,0,10*ROW('Sanitation Data'!D93))),'Data Summary'!CM99="Yes"),OFFSET('Sanitation Data'!$D$10,0,10*ROW('Sanitation Data'!D93)),NA())</f>
        <v>#N/A</v>
      </c>
      <c r="Y99" s="491" t="e">
        <f ca="1">+IF(AND(ISNUMBER(OFFSET('Sanitation Data'!$D$11,0,10*ROW('Sanitation Data'!D93))),'Data Summary'!CN99="Yes"),OFFSET('Sanitation Data'!$D$11,0,10*ROW('Sanitation Data'!D93)),NA())</f>
        <v>#N/A</v>
      </c>
      <c r="Z99" s="491" t="e">
        <f ca="1">+IF(AND(ISNUMBER(OFFSET('Sanitation Data'!$D$12,0,10*ROW('Sanitation Data'!D93))),'Data Summary'!CO99="Yes"),OFFSET('Sanitation Data'!$D$12,0,10*ROW('Sanitation Data'!D93)),NA())</f>
        <v>#N/A</v>
      </c>
      <c r="AA99" s="491" t="e">
        <f ca="1">+IF(AND(ISNUMBER(OFFSET('Sanitation Data'!$E$4,0,10*ROW('Sanitation Data'!E93))),'Data Summary'!CP99="Yes"),100-OFFSET('Sanitation Data'!$E$4,0,10*ROW('Sanitation Data'!E93)),NA())</f>
        <v>#N/A</v>
      </c>
      <c r="AB99" s="491" t="e">
        <f ca="1">+IF(AND(ISNUMBER(OFFSET('Sanitation Data'!$E$6,0,10*ROW('Sanitation Data'!E93))),'Data Summary'!CQ99="Yes"),OFFSET('Sanitation Data'!$E$6,0,10*ROW('Sanitation Data'!E93)),NA())</f>
        <v>#N/A</v>
      </c>
      <c r="AC99" s="491" t="e">
        <f ca="1">+IF(AND(ISNUMBER(OFFSET('Sanitation Data'!$E$10,0,10*ROW('Sanitation Data'!E93))),'Data Summary'!CR99="Yes"),OFFSET('Sanitation Data'!$E$10,0,10*ROW('Sanitation Data'!E93)),NA())</f>
        <v>#N/A</v>
      </c>
      <c r="AD99" s="491" t="e">
        <f ca="1">+IF(AND(ISNUMBER(OFFSET('Sanitation Data'!$E$11,0,10*ROW('Sanitation Data'!E93))),'Data Summary'!CS99="Yes"),OFFSET('Sanitation Data'!$E$11,0,10*ROW('Sanitation Data'!E93)),NA())</f>
        <v>#N/A</v>
      </c>
      <c r="AE99" s="491" t="e">
        <f ca="1">+IF(AND(ISNUMBER(OFFSET('Sanitation Data'!$E$12,0,10*ROW('Sanitation Data'!E93))),'Data Summary'!CT99="Yes"),OFFSET('Sanitation Data'!$E$12,0,10*ROW('Sanitation Data'!E93)),NA())</f>
        <v>#N/A</v>
      </c>
      <c r="AF99" s="491" t="e">
        <f ca="1">+IF(AND(ISNUMBER(OFFSET('Sanitation Data'!$F$4,0,10*ROW('Sanitation Data'!F93))),'Data Summary'!CU99="Yes"),100-OFFSET('Sanitation Data'!$F$4,0,10*ROW('Sanitation Data'!F93)),NA())</f>
        <v>#N/A</v>
      </c>
      <c r="AG99" s="491" t="e">
        <f ca="1">+IF(AND(ISNUMBER(OFFSET('Sanitation Data'!$F$6,0,10*ROW('Sanitation Data'!F93))),'Data Summary'!CV99="Yes"),OFFSET('Sanitation Data'!$F$6,0,10*ROW('Sanitation Data'!F93)),NA())</f>
        <v>#N/A</v>
      </c>
      <c r="AH99" s="491" t="e">
        <f ca="1">+IF(AND(ISNUMBER(OFFSET('Sanitation Data'!$F$10,0,10*ROW('Sanitation Data'!F93))),'Data Summary'!CW99="Yes"),OFFSET('Sanitation Data'!$F$10,0,10*ROW('Sanitation Data'!F93)),NA())</f>
        <v>#N/A</v>
      </c>
      <c r="AI99" s="491" t="e">
        <f ca="1">+IF(AND(ISNUMBER(OFFSET('Sanitation Data'!$F$11,0,10*ROW('Sanitation Data'!F93))),'Data Summary'!CX99="Yes"),OFFSET('Sanitation Data'!$F$11,0,10*ROW('Sanitation Data'!F93)),NA())</f>
        <v>#N/A</v>
      </c>
      <c r="AJ99" s="491" t="e">
        <f ca="1">+IF(AND(ISNUMBER(OFFSET('Sanitation Data'!$F$12,0,10*ROW('Sanitation Data'!F93))),'Data Summary'!CY99="Yes"),OFFSET('Sanitation Data'!$F$12,0,10*ROW('Sanitation Data'!F93)),NA())</f>
        <v>#N/A</v>
      </c>
      <c r="AK99" s="491" t="e">
        <f ca="1">+IF(AND(ISNUMBER(OFFSET('Sanitation Data'!$G$4,0,10*ROW('Sanitation Data'!G93))),'Data Summary'!CZ99="Yes"),100-OFFSET('Sanitation Data'!$G$4,0,10*ROW('Sanitation Data'!G93)),NA())</f>
        <v>#N/A</v>
      </c>
      <c r="AL99" s="491" t="e">
        <f ca="1">+IF(AND(ISNUMBER(OFFSET('Sanitation Data'!$G$6,0,10*ROW('Sanitation Data'!G93))),'Data Summary'!DA99="Yes"),OFFSET('Sanitation Data'!$G$6,0,10*ROW('Sanitation Data'!G93)),NA())</f>
        <v>#N/A</v>
      </c>
      <c r="AM99" s="491" t="e">
        <f ca="1">+IF(AND(ISNUMBER(OFFSET('Sanitation Data'!$G$10,0,10*ROW('Sanitation Data'!G93))),'Data Summary'!DB99="Yes"),OFFSET('Sanitation Data'!$G$10,0,10*ROW('Sanitation Data'!G93)),NA())</f>
        <v>#N/A</v>
      </c>
      <c r="AN99" s="491" t="e">
        <f ca="1">+IF(AND(ISNUMBER(OFFSET('Sanitation Data'!$G$11,0,10*ROW('Sanitation Data'!G93))),'Data Summary'!DC99="Yes"),OFFSET('Sanitation Data'!$G$11,0,10*ROW('Sanitation Data'!G93)),NA())</f>
        <v>#N/A</v>
      </c>
      <c r="AO99" s="491" t="e">
        <f ca="1">+IF(AND(ISNUMBER(OFFSET('Sanitation Data'!$G$12,0,10*ROW('Sanitation Data'!G93))),'Data Summary'!DD99="Yes"),OFFSET('Sanitation Data'!$G$12,0,10*ROW('Sanitation Data'!G93)),NA())</f>
        <v>#N/A</v>
      </c>
      <c r="AP99" s="491" t="e">
        <f ca="1">+IF(AND(ISNUMBER(OFFSET('Sanitation Data'!$H$4,0,10*ROW('Sanitation Data'!H93))),'Data Summary'!DE99="Yes"),100-OFFSET('Sanitation Data'!$H$4,0,10*ROW('Sanitation Data'!H93)),NA())</f>
        <v>#N/A</v>
      </c>
      <c r="AQ99" s="491" t="e">
        <f ca="1">+IF(AND(ISNUMBER(OFFSET('Sanitation Data'!$H$6,0,10*ROW('Sanitation Data'!H93))),'Data Summary'!DF99="Yes"),OFFSET('Sanitation Data'!$H$6,0,10*ROW('Sanitation Data'!H93)),NA())</f>
        <v>#N/A</v>
      </c>
      <c r="AR99" s="491" t="e">
        <f ca="1">+IF(AND(ISNUMBER(OFFSET('Sanitation Data'!$H$10,0,10*ROW('Sanitation Data'!H93))),'Data Summary'!DG99="Yes"),OFFSET('Sanitation Data'!$H$10,0,10*ROW('Sanitation Data'!H93)),NA())</f>
        <v>#N/A</v>
      </c>
      <c r="AS99" s="491" t="e">
        <f ca="1">+IF(AND(ISNUMBER(OFFSET('Sanitation Data'!$H$11,0,10*ROW('Sanitation Data'!H93))),'Data Summary'!DH99="Yes"),OFFSET('Sanitation Data'!$H$11,0,10*ROW('Sanitation Data'!H93)),NA())</f>
        <v>#N/A</v>
      </c>
      <c r="AT99" s="491" t="e">
        <f ca="1">+IF(AND(ISNUMBER(OFFSET('Sanitation Data'!$H$12,0,10*ROW('Sanitation Data'!H93))),'Data Summary'!DI99="Yes"),OFFSET('Sanitation Data'!$H$12,0,10*ROW('Sanitation Data'!H93)),NA())</f>
        <v>#N/A</v>
      </c>
      <c r="AU99" s="491" t="e">
        <f ca="1">+IF(AND(ISNUMBER(OFFSET('Sanitation Data'!$I$4,0,10*ROW('Sanitation Data'!I93))),'Data Summary'!DJ99="Yes"),100-OFFSET('Sanitation Data'!$I$4,0,10*ROW('Sanitation Data'!I93)),NA())</f>
        <v>#N/A</v>
      </c>
      <c r="AV99" s="491" t="e">
        <f ca="1">+IF(AND(ISNUMBER(OFFSET('Sanitation Data'!$I$6,0,10*ROW('Sanitation Data'!I93))),'Data Summary'!DK99="Yes"),OFFSET('Sanitation Data'!$I$6,0,10*ROW('Sanitation Data'!I93)),NA())</f>
        <v>#N/A</v>
      </c>
      <c r="AW99" s="491" t="e">
        <f ca="1">+IF(AND(ISNUMBER(OFFSET('Sanitation Data'!$I$10,0,10*ROW('Sanitation Data'!I93))),'Data Summary'!DL99="Yes"),OFFSET('Sanitation Data'!$I$10,0,10*ROW('Sanitation Data'!I93)),NA())</f>
        <v>#N/A</v>
      </c>
      <c r="AX99" s="491" t="e">
        <f ca="1">+IF(AND(ISNUMBER(OFFSET('Sanitation Data'!$I$11,0,10*ROW('Sanitation Data'!I93))),'Data Summary'!DM99="Yes"),OFFSET('Sanitation Data'!$I$11,0,10*ROW('Sanitation Data'!I93)),NA())</f>
        <v>#N/A</v>
      </c>
      <c r="AY99" s="491" t="e">
        <f ca="1">+IF(AND(ISNUMBER(OFFSET('Sanitation Data'!$I$12,0,10*ROW('Sanitation Data'!I93))),'Data Summary'!DN99="Yes"),OFFSET('Sanitation Data'!$I$12,0,10*ROW('Sanitation Data'!I93)),NA())</f>
        <v>#N/A</v>
      </c>
      <c r="AZ99" s="492" t="e">
        <f ca="1">+IF(AND(ISNUMBER(OFFSET('Hygiene Data'!$D$5,0,10*ROW('Hygiene Data'!D93))),'Data Summary'!DO99="Yes"),OFFSET('Hygiene Data'!$D$5,0,10*ROW('Hygiene Data'!D93)),NA())</f>
        <v>#N/A</v>
      </c>
      <c r="BA99" s="492" t="e">
        <f ca="1">+IF(AND(ISNUMBER(OFFSET('Hygiene Data'!$D$7,0,10*ROW('Hygiene Data'!D93))),'Data Summary'!DP99="Yes"),OFFSET('Hygiene Data'!$D$7,0,10*ROW('Hygiene Data'!D93)),NA())</f>
        <v>#N/A</v>
      </c>
      <c r="BB99" s="492" t="e">
        <f ca="1">+IF(AND(ISNUMBER(OFFSET('Hygiene Data'!$D$9,0,10*ROW('Hygiene Data'!D93))),'Data Summary'!DQ99="Yes"),OFFSET('Hygiene Data'!$D$9,0,10*ROW('Hygiene Data'!D93)),NA())</f>
        <v>#N/A</v>
      </c>
      <c r="BC99" s="492" t="e">
        <f ca="1">+IF(AND(ISNUMBER(OFFSET('Hygiene Data'!$E$5,0,10*ROW('Hygiene Data'!E93))),'Data Summary'!DR99="Yes"),OFFSET('Hygiene Data'!$E$5,0,10*ROW('Hygiene Data'!E93)),NA())</f>
        <v>#N/A</v>
      </c>
      <c r="BD99" s="492" t="e">
        <f ca="1">+IF(AND(ISNUMBER(OFFSET('Hygiene Data'!$E$7,0,10*ROW('Hygiene Data'!E93))),'Data Summary'!DS99="Yes"),OFFSET('Hygiene Data'!$E$7,0,10*ROW('Hygiene Data'!E93)),NA())</f>
        <v>#N/A</v>
      </c>
      <c r="BE99" s="492" t="e">
        <f ca="1">+IF(AND(ISNUMBER(OFFSET('Hygiene Data'!$E$9,0,10*ROW('Hygiene Data'!E93))),'Data Summary'!DT99="Yes"),OFFSET('Hygiene Data'!$E$9,0,10*ROW('Hygiene Data'!E93)),NA())</f>
        <v>#N/A</v>
      </c>
      <c r="BF99" s="492" t="e">
        <f ca="1">+IF(AND(ISNUMBER(OFFSET('Hygiene Data'!$F$5,0,10*ROW('Hygiene Data'!F93))),'Data Summary'!DU99="Yes"),OFFSET('Hygiene Data'!$F$5,0,10*ROW('Hygiene Data'!F93)),NA())</f>
        <v>#N/A</v>
      </c>
      <c r="BG99" s="492" t="e">
        <f ca="1">+IF(AND(ISNUMBER(OFFSET('Hygiene Data'!$F$7,0,10*ROW('Hygiene Data'!F93))),'Data Summary'!DV99="Yes"),OFFSET('Hygiene Data'!$F$7,0,10*ROW('Hygiene Data'!F93)),NA())</f>
        <v>#N/A</v>
      </c>
      <c r="BH99" s="492" t="e">
        <f ca="1">+IF(AND(ISNUMBER(OFFSET('Hygiene Data'!$F$9,0,10*ROW('Hygiene Data'!F93))),'Data Summary'!DW99="Yes"),OFFSET('Hygiene Data'!$F$9,0,10*ROW('Hygiene Data'!F93)),NA())</f>
        <v>#N/A</v>
      </c>
      <c r="BI99" s="492" t="e">
        <f ca="1">+IF(AND(ISNUMBER(OFFSET('Hygiene Data'!$G$5,0,10*ROW('Hygiene Data'!G93))),'Data Summary'!DX99="Yes"),OFFSET('Hygiene Data'!$G$5,0,10*ROW('Hygiene Data'!G93)),NA())</f>
        <v>#N/A</v>
      </c>
      <c r="BJ99" s="492" t="e">
        <f ca="1">+IF(AND(ISNUMBER(OFFSET('Hygiene Data'!$G$7,0,10*ROW('Hygiene Data'!G93))),'Data Summary'!DY99="Yes"),OFFSET('Hygiene Data'!$G$7,0,10*ROW('Hygiene Data'!G93)),NA())</f>
        <v>#N/A</v>
      </c>
      <c r="BK99" s="492" t="e">
        <f ca="1">+IF(AND(ISNUMBER(OFFSET('Hygiene Data'!$G$9,0,10*ROW('Hygiene Data'!G93))),'Data Summary'!DZ99="Yes"),OFFSET('Hygiene Data'!$G$9,0,10*ROW('Hygiene Data'!G93)),NA())</f>
        <v>#N/A</v>
      </c>
      <c r="BL99" s="492" t="e">
        <f ca="1">+IF(AND(ISNUMBER(OFFSET('Hygiene Data'!$H$5,0,10*ROW('Hygiene Data'!H93))),'Data Summary'!EA99="Yes"),OFFSET('Hygiene Data'!$H$5,0,10*ROW('Hygiene Data'!H93)),NA())</f>
        <v>#N/A</v>
      </c>
      <c r="BM99" s="492" t="e">
        <f ca="1">+IF(AND(ISNUMBER(OFFSET('Hygiene Data'!$H$7,0,10*ROW('Hygiene Data'!H93))),'Data Summary'!EB99="Yes"),OFFSET('Hygiene Data'!$H$7,0,10*ROW('Hygiene Data'!H93)),NA())</f>
        <v>#N/A</v>
      </c>
      <c r="BN99" s="492" t="e">
        <f ca="1">+IF(AND(ISNUMBER(OFFSET('Hygiene Data'!$H$9,0,10*ROW('Hygiene Data'!H93))),'Data Summary'!EC99="Yes"),OFFSET('Hygiene Data'!$H$9,0,10*ROW('Hygiene Data'!H93)),NA())</f>
        <v>#N/A</v>
      </c>
      <c r="BO99" s="492" t="e">
        <f ca="1">+IF(AND(ISNUMBER(OFFSET('Hygiene Data'!$I$5,0,10*ROW('Hygiene Data'!I93))),'Data Summary'!ED99="Yes"),OFFSET('Hygiene Data'!$I$5,0,10*ROW('Hygiene Data'!I93)),NA())</f>
        <v>#N/A</v>
      </c>
      <c r="BP99" s="492" t="e">
        <f ca="1">+IF(AND(ISNUMBER(OFFSET('Hygiene Data'!$I$7,0,10*ROW('Hygiene Data'!I93))),'Data Summary'!EE99="Yes"),OFFSET('Hygiene Data'!$I$7,0,10*ROW('Hygiene Data'!I93)),NA())</f>
        <v>#N/A</v>
      </c>
      <c r="BQ99" s="492" t="e">
        <f ca="1">+IF(AND(ISNUMBER(OFFSET('Hygiene Data'!$I$9,0,10*ROW('Hygiene Data'!I93))),'Data Summary'!EF99="Yes"),OFFSET('Hygiene Data'!$I$9,0,10*ROW('Hygiene Data'!I93)),NA())</f>
        <v>#N/A</v>
      </c>
    </row>
    <row r="100" spans="1:69" x14ac:dyDescent="0.25">
      <c r="A100" s="488" t="e">
        <f ca="1">+RIGHT('Data Summary'!A100,LEN('Data Summary'!A100)-9)</f>
        <v>#VALUE!</v>
      </c>
      <c r="B100" s="462" t="str">
        <f ca="1">+IF(ISTEXT('Data Summary'!B100),'Data Summary'!B100,"")</f>
        <v/>
      </c>
      <c r="C100" s="489" t="e">
        <f ca="1">+VALUE('Data Summary'!C100)</f>
        <v>#VALUE!</v>
      </c>
      <c r="D100" s="490" t="e">
        <f ca="1">+IF(AND(ISNUMBER(OFFSET('Water Data'!$D$4,0,10*ROW('Water Data'!D94))),'Data Summary'!BS100="Yes"),100-OFFSET('Water Data'!$D$4,0,10*ROW('Water Data'!D94)),NA())</f>
        <v>#N/A</v>
      </c>
      <c r="E100" s="490" t="e">
        <f ca="1">+IF(AND(ISNUMBER(OFFSET('Water Data'!$D$6,0,10*ROW('Water Data'!D94))),'Data Summary'!BT100="Yes"),OFFSET('Water Data'!$D$6,0,10*ROW('Water Data'!D94)),NA())</f>
        <v>#N/A</v>
      </c>
      <c r="F100" s="490" t="e">
        <f ca="1">+IF(AND(ISNUMBER(OFFSET('Water Data'!$D$9,0,10*ROW('Water Data'!D94))),'Data Summary'!BU100="Yes"),OFFSET('Water Data'!$D$9,0,10*ROW('Water Data'!D94)),NA())</f>
        <v>#N/A</v>
      </c>
      <c r="G100" s="490" t="e">
        <f ca="1">+IF(AND(ISNUMBER(OFFSET('Water Data'!$E$4,0,10*ROW('Water Data'!E94))),'Data Summary'!BV100="Yes"),100-OFFSET('Water Data'!$E$4,0,10*ROW('Water Data'!E94)),NA())</f>
        <v>#N/A</v>
      </c>
      <c r="H100" s="490" t="e">
        <f ca="1">+IF(AND(ISNUMBER(OFFSET('Water Data'!$E$6,0,10*ROW('Water Data'!E94))),'Data Summary'!BW100="Yes"),OFFSET('Water Data'!$E$6,0,10*ROW('Water Data'!E94)),NA())</f>
        <v>#N/A</v>
      </c>
      <c r="I100" s="490" t="e">
        <f ca="1">+IF(AND(ISNUMBER(OFFSET('Water Data'!$E$9,0,10*ROW('Water Data'!E94))),'Data Summary'!BX100="Yes"),OFFSET('Water Data'!$E$9,0,10*ROW('Water Data'!E94)),NA())</f>
        <v>#N/A</v>
      </c>
      <c r="J100" s="490" t="e">
        <f ca="1">+IF(AND(ISNUMBER(OFFSET('Water Data'!$F$4,0,10*ROW('Water Data'!F94))),'Data Summary'!BY100="Yes"),100-OFFSET('Water Data'!$F$4,0,10*ROW('Water Data'!F94)),NA())</f>
        <v>#N/A</v>
      </c>
      <c r="K100" s="490" t="e">
        <f ca="1">+IF(AND(ISNUMBER(OFFSET('Water Data'!$F$6,0,10*ROW('Water Data'!F94))),'Data Summary'!BZ100="Yes"),OFFSET('Water Data'!$F$6,0,10*ROW('Water Data'!F94)),NA())</f>
        <v>#N/A</v>
      </c>
      <c r="L100" s="490" t="e">
        <f ca="1">+IF(AND(ISNUMBER(OFFSET('Water Data'!$F$9,0,10*ROW('Water Data'!F94))),'Data Summary'!CA100="Yes"),OFFSET('Water Data'!$F$9,0,10*ROW('Water Data'!F94)),NA())</f>
        <v>#N/A</v>
      </c>
      <c r="M100" s="490" t="e">
        <f ca="1">+IF(AND(ISNUMBER(OFFSET('Water Data'!$G$4,0,10*ROW('Water Data'!G94))),'Data Summary'!CB100="Yes"),100-OFFSET('Water Data'!$G$4,0,10*ROW('Water Data'!G94)),NA())</f>
        <v>#N/A</v>
      </c>
      <c r="N100" s="490" t="e">
        <f ca="1">+IF(AND(ISNUMBER(OFFSET('Water Data'!$G$6,0,10*ROW('Water Data'!G94))),'Data Summary'!CC100="Yes"),OFFSET('Water Data'!$G$6,0,10*ROW('Water Data'!G94)),NA())</f>
        <v>#N/A</v>
      </c>
      <c r="O100" s="490" t="e">
        <f ca="1">+IF(AND(ISNUMBER(OFFSET('Water Data'!$G$9,0,10*ROW('Water Data'!G94))),'Data Summary'!CD100="Yes"),OFFSET('Water Data'!$G$9,0,10*ROW('Water Data'!G94)),NA())</f>
        <v>#N/A</v>
      </c>
      <c r="P100" s="490" t="e">
        <f ca="1">+IF(AND(ISNUMBER(OFFSET('Water Data'!$H$4,0,10*ROW('Water Data'!H94))),'Data Summary'!CE100="Yes"),100-OFFSET('Water Data'!$H$4,0,10*ROW('Water Data'!H94)),NA())</f>
        <v>#N/A</v>
      </c>
      <c r="Q100" s="490" t="e">
        <f ca="1">+IF(AND(ISNUMBER(OFFSET('Water Data'!$H$6,0,10*ROW('Water Data'!H94))),'Data Summary'!CF100="Yes"),OFFSET('Water Data'!$H$6,0,10*ROW('Water Data'!H94)),NA())</f>
        <v>#N/A</v>
      </c>
      <c r="R100" s="490" t="e">
        <f ca="1">+IF(AND(ISNUMBER(OFFSET('Water Data'!$H$9,0,10*ROW('Water Data'!H94))),'Data Summary'!CG100="Yes"),OFFSET('Water Data'!$H$9,0,10*ROW('Water Data'!H94)),NA())</f>
        <v>#N/A</v>
      </c>
      <c r="S100" s="490" t="e">
        <f ca="1">+IF(AND(ISNUMBER(OFFSET('Water Data'!$I$4,0,10*ROW('Water Data'!I94))),'Data Summary'!CH100="Yes"),100-OFFSET('Water Data'!$I$4,0,10*ROW('Water Data'!I94)),NA())</f>
        <v>#N/A</v>
      </c>
      <c r="T100" s="490" t="e">
        <f ca="1">+IF(AND(ISNUMBER(OFFSET('Water Data'!$I$6,0,10*ROW('Water Data'!I94))),'Data Summary'!CI100="Yes"),OFFSET('Water Data'!$I$6,0,10*ROW('Water Data'!I94)),NA())</f>
        <v>#N/A</v>
      </c>
      <c r="U100" s="490" t="e">
        <f ca="1">+IF(AND(ISNUMBER(OFFSET('Water Data'!$I$9,0,10*ROW('Water Data'!I94))),'Data Summary'!CJ100="Yes"),OFFSET('Water Data'!$I$9,0,10*ROW('Water Data'!I94)),NA())</f>
        <v>#N/A</v>
      </c>
      <c r="V100" s="491" t="e">
        <f ca="1">+IF(AND(ISNUMBER(OFFSET('Sanitation Data'!$D$4,0,10*ROW('Sanitation Data'!D94))),'Data Summary'!CK100="Yes"),100-OFFSET('Sanitation Data'!$D$4,0,10*ROW('Sanitation Data'!D94)),NA())</f>
        <v>#N/A</v>
      </c>
      <c r="W100" s="491" t="e">
        <f ca="1">+IF(AND(ISNUMBER(OFFSET('Sanitation Data'!$D$6,0,10*ROW('Sanitation Data'!D94))),'Data Summary'!CL100="Yes"),OFFSET('Sanitation Data'!$D$6,0,10*ROW('Sanitation Data'!D94)),NA())</f>
        <v>#N/A</v>
      </c>
      <c r="X100" s="491" t="e">
        <f ca="1">+IF(AND(ISNUMBER(OFFSET('Sanitation Data'!$D$10,0,10*ROW('Sanitation Data'!D94))),'Data Summary'!CM100="Yes"),OFFSET('Sanitation Data'!$D$10,0,10*ROW('Sanitation Data'!D94)),NA())</f>
        <v>#N/A</v>
      </c>
      <c r="Y100" s="491" t="e">
        <f ca="1">+IF(AND(ISNUMBER(OFFSET('Sanitation Data'!$D$11,0,10*ROW('Sanitation Data'!D94))),'Data Summary'!CN100="Yes"),OFFSET('Sanitation Data'!$D$11,0,10*ROW('Sanitation Data'!D94)),NA())</f>
        <v>#N/A</v>
      </c>
      <c r="Z100" s="491" t="e">
        <f ca="1">+IF(AND(ISNUMBER(OFFSET('Sanitation Data'!$D$12,0,10*ROW('Sanitation Data'!D94))),'Data Summary'!CO100="Yes"),OFFSET('Sanitation Data'!$D$12,0,10*ROW('Sanitation Data'!D94)),NA())</f>
        <v>#N/A</v>
      </c>
      <c r="AA100" s="491" t="e">
        <f ca="1">+IF(AND(ISNUMBER(OFFSET('Sanitation Data'!$E$4,0,10*ROW('Sanitation Data'!E94))),'Data Summary'!CP100="Yes"),100-OFFSET('Sanitation Data'!$E$4,0,10*ROW('Sanitation Data'!E94)),NA())</f>
        <v>#N/A</v>
      </c>
      <c r="AB100" s="491" t="e">
        <f ca="1">+IF(AND(ISNUMBER(OFFSET('Sanitation Data'!$E$6,0,10*ROW('Sanitation Data'!E94))),'Data Summary'!CQ100="Yes"),OFFSET('Sanitation Data'!$E$6,0,10*ROW('Sanitation Data'!E94)),NA())</f>
        <v>#N/A</v>
      </c>
      <c r="AC100" s="491" t="e">
        <f ca="1">+IF(AND(ISNUMBER(OFFSET('Sanitation Data'!$E$10,0,10*ROW('Sanitation Data'!E94))),'Data Summary'!CR100="Yes"),OFFSET('Sanitation Data'!$E$10,0,10*ROW('Sanitation Data'!E94)),NA())</f>
        <v>#N/A</v>
      </c>
      <c r="AD100" s="491" t="e">
        <f ca="1">+IF(AND(ISNUMBER(OFFSET('Sanitation Data'!$E$11,0,10*ROW('Sanitation Data'!E94))),'Data Summary'!CS100="Yes"),OFFSET('Sanitation Data'!$E$11,0,10*ROW('Sanitation Data'!E94)),NA())</f>
        <v>#N/A</v>
      </c>
      <c r="AE100" s="491" t="e">
        <f ca="1">+IF(AND(ISNUMBER(OFFSET('Sanitation Data'!$E$12,0,10*ROW('Sanitation Data'!E94))),'Data Summary'!CT100="Yes"),OFFSET('Sanitation Data'!$E$12,0,10*ROW('Sanitation Data'!E94)),NA())</f>
        <v>#N/A</v>
      </c>
      <c r="AF100" s="491" t="e">
        <f ca="1">+IF(AND(ISNUMBER(OFFSET('Sanitation Data'!$F$4,0,10*ROW('Sanitation Data'!F94))),'Data Summary'!CU100="Yes"),100-OFFSET('Sanitation Data'!$F$4,0,10*ROW('Sanitation Data'!F94)),NA())</f>
        <v>#N/A</v>
      </c>
      <c r="AG100" s="491" t="e">
        <f ca="1">+IF(AND(ISNUMBER(OFFSET('Sanitation Data'!$F$6,0,10*ROW('Sanitation Data'!F94))),'Data Summary'!CV100="Yes"),OFFSET('Sanitation Data'!$F$6,0,10*ROW('Sanitation Data'!F94)),NA())</f>
        <v>#N/A</v>
      </c>
      <c r="AH100" s="491" t="e">
        <f ca="1">+IF(AND(ISNUMBER(OFFSET('Sanitation Data'!$F$10,0,10*ROW('Sanitation Data'!F94))),'Data Summary'!CW100="Yes"),OFFSET('Sanitation Data'!$F$10,0,10*ROW('Sanitation Data'!F94)),NA())</f>
        <v>#N/A</v>
      </c>
      <c r="AI100" s="491" t="e">
        <f ca="1">+IF(AND(ISNUMBER(OFFSET('Sanitation Data'!$F$11,0,10*ROW('Sanitation Data'!F94))),'Data Summary'!CX100="Yes"),OFFSET('Sanitation Data'!$F$11,0,10*ROW('Sanitation Data'!F94)),NA())</f>
        <v>#N/A</v>
      </c>
      <c r="AJ100" s="491" t="e">
        <f ca="1">+IF(AND(ISNUMBER(OFFSET('Sanitation Data'!$F$12,0,10*ROW('Sanitation Data'!F94))),'Data Summary'!CY100="Yes"),OFFSET('Sanitation Data'!$F$12,0,10*ROW('Sanitation Data'!F94)),NA())</f>
        <v>#N/A</v>
      </c>
      <c r="AK100" s="491" t="e">
        <f ca="1">+IF(AND(ISNUMBER(OFFSET('Sanitation Data'!$G$4,0,10*ROW('Sanitation Data'!G94))),'Data Summary'!CZ100="Yes"),100-OFFSET('Sanitation Data'!$G$4,0,10*ROW('Sanitation Data'!G94)),NA())</f>
        <v>#N/A</v>
      </c>
      <c r="AL100" s="491" t="e">
        <f ca="1">+IF(AND(ISNUMBER(OFFSET('Sanitation Data'!$G$6,0,10*ROW('Sanitation Data'!G94))),'Data Summary'!DA100="Yes"),OFFSET('Sanitation Data'!$G$6,0,10*ROW('Sanitation Data'!G94)),NA())</f>
        <v>#N/A</v>
      </c>
      <c r="AM100" s="491" t="e">
        <f ca="1">+IF(AND(ISNUMBER(OFFSET('Sanitation Data'!$G$10,0,10*ROW('Sanitation Data'!G94))),'Data Summary'!DB100="Yes"),OFFSET('Sanitation Data'!$G$10,0,10*ROW('Sanitation Data'!G94)),NA())</f>
        <v>#N/A</v>
      </c>
      <c r="AN100" s="491" t="e">
        <f ca="1">+IF(AND(ISNUMBER(OFFSET('Sanitation Data'!$G$11,0,10*ROW('Sanitation Data'!G94))),'Data Summary'!DC100="Yes"),OFFSET('Sanitation Data'!$G$11,0,10*ROW('Sanitation Data'!G94)),NA())</f>
        <v>#N/A</v>
      </c>
      <c r="AO100" s="491" t="e">
        <f ca="1">+IF(AND(ISNUMBER(OFFSET('Sanitation Data'!$G$12,0,10*ROW('Sanitation Data'!G94))),'Data Summary'!DD100="Yes"),OFFSET('Sanitation Data'!$G$12,0,10*ROW('Sanitation Data'!G94)),NA())</f>
        <v>#N/A</v>
      </c>
      <c r="AP100" s="491" t="e">
        <f ca="1">+IF(AND(ISNUMBER(OFFSET('Sanitation Data'!$H$4,0,10*ROW('Sanitation Data'!H94))),'Data Summary'!DE100="Yes"),100-OFFSET('Sanitation Data'!$H$4,0,10*ROW('Sanitation Data'!H94)),NA())</f>
        <v>#N/A</v>
      </c>
      <c r="AQ100" s="491" t="e">
        <f ca="1">+IF(AND(ISNUMBER(OFFSET('Sanitation Data'!$H$6,0,10*ROW('Sanitation Data'!H94))),'Data Summary'!DF100="Yes"),OFFSET('Sanitation Data'!$H$6,0,10*ROW('Sanitation Data'!H94)),NA())</f>
        <v>#N/A</v>
      </c>
      <c r="AR100" s="491" t="e">
        <f ca="1">+IF(AND(ISNUMBER(OFFSET('Sanitation Data'!$H$10,0,10*ROW('Sanitation Data'!H94))),'Data Summary'!DG100="Yes"),OFFSET('Sanitation Data'!$H$10,0,10*ROW('Sanitation Data'!H94)),NA())</f>
        <v>#N/A</v>
      </c>
      <c r="AS100" s="491" t="e">
        <f ca="1">+IF(AND(ISNUMBER(OFFSET('Sanitation Data'!$H$11,0,10*ROW('Sanitation Data'!H94))),'Data Summary'!DH100="Yes"),OFFSET('Sanitation Data'!$H$11,0,10*ROW('Sanitation Data'!H94)),NA())</f>
        <v>#N/A</v>
      </c>
      <c r="AT100" s="491" t="e">
        <f ca="1">+IF(AND(ISNUMBER(OFFSET('Sanitation Data'!$H$12,0,10*ROW('Sanitation Data'!H94))),'Data Summary'!DI100="Yes"),OFFSET('Sanitation Data'!$H$12,0,10*ROW('Sanitation Data'!H94)),NA())</f>
        <v>#N/A</v>
      </c>
      <c r="AU100" s="491" t="e">
        <f ca="1">+IF(AND(ISNUMBER(OFFSET('Sanitation Data'!$I$4,0,10*ROW('Sanitation Data'!I94))),'Data Summary'!DJ100="Yes"),100-OFFSET('Sanitation Data'!$I$4,0,10*ROW('Sanitation Data'!I94)),NA())</f>
        <v>#N/A</v>
      </c>
      <c r="AV100" s="491" t="e">
        <f ca="1">+IF(AND(ISNUMBER(OFFSET('Sanitation Data'!$I$6,0,10*ROW('Sanitation Data'!I94))),'Data Summary'!DK100="Yes"),OFFSET('Sanitation Data'!$I$6,0,10*ROW('Sanitation Data'!I94)),NA())</f>
        <v>#N/A</v>
      </c>
      <c r="AW100" s="491" t="e">
        <f ca="1">+IF(AND(ISNUMBER(OFFSET('Sanitation Data'!$I$10,0,10*ROW('Sanitation Data'!I94))),'Data Summary'!DL100="Yes"),OFFSET('Sanitation Data'!$I$10,0,10*ROW('Sanitation Data'!I94)),NA())</f>
        <v>#N/A</v>
      </c>
      <c r="AX100" s="491" t="e">
        <f ca="1">+IF(AND(ISNUMBER(OFFSET('Sanitation Data'!$I$11,0,10*ROW('Sanitation Data'!I94))),'Data Summary'!DM100="Yes"),OFFSET('Sanitation Data'!$I$11,0,10*ROW('Sanitation Data'!I94)),NA())</f>
        <v>#N/A</v>
      </c>
      <c r="AY100" s="491" t="e">
        <f ca="1">+IF(AND(ISNUMBER(OFFSET('Sanitation Data'!$I$12,0,10*ROW('Sanitation Data'!I94))),'Data Summary'!DN100="Yes"),OFFSET('Sanitation Data'!$I$12,0,10*ROW('Sanitation Data'!I94)),NA())</f>
        <v>#N/A</v>
      </c>
      <c r="AZ100" s="492" t="e">
        <f ca="1">+IF(AND(ISNUMBER(OFFSET('Hygiene Data'!$D$5,0,10*ROW('Hygiene Data'!D94))),'Data Summary'!DO100="Yes"),OFFSET('Hygiene Data'!$D$5,0,10*ROW('Hygiene Data'!D94)),NA())</f>
        <v>#N/A</v>
      </c>
      <c r="BA100" s="492" t="e">
        <f ca="1">+IF(AND(ISNUMBER(OFFSET('Hygiene Data'!$D$7,0,10*ROW('Hygiene Data'!D94))),'Data Summary'!DP100="Yes"),OFFSET('Hygiene Data'!$D$7,0,10*ROW('Hygiene Data'!D94)),NA())</f>
        <v>#N/A</v>
      </c>
      <c r="BB100" s="492" t="e">
        <f ca="1">+IF(AND(ISNUMBER(OFFSET('Hygiene Data'!$D$9,0,10*ROW('Hygiene Data'!D94))),'Data Summary'!DQ100="Yes"),OFFSET('Hygiene Data'!$D$9,0,10*ROW('Hygiene Data'!D94)),NA())</f>
        <v>#N/A</v>
      </c>
      <c r="BC100" s="492" t="e">
        <f ca="1">+IF(AND(ISNUMBER(OFFSET('Hygiene Data'!$E$5,0,10*ROW('Hygiene Data'!E94))),'Data Summary'!DR100="Yes"),OFFSET('Hygiene Data'!$E$5,0,10*ROW('Hygiene Data'!E94)),NA())</f>
        <v>#N/A</v>
      </c>
      <c r="BD100" s="492" t="e">
        <f ca="1">+IF(AND(ISNUMBER(OFFSET('Hygiene Data'!$E$7,0,10*ROW('Hygiene Data'!E94))),'Data Summary'!DS100="Yes"),OFFSET('Hygiene Data'!$E$7,0,10*ROW('Hygiene Data'!E94)),NA())</f>
        <v>#N/A</v>
      </c>
      <c r="BE100" s="492" t="e">
        <f ca="1">+IF(AND(ISNUMBER(OFFSET('Hygiene Data'!$E$9,0,10*ROW('Hygiene Data'!E94))),'Data Summary'!DT100="Yes"),OFFSET('Hygiene Data'!$E$9,0,10*ROW('Hygiene Data'!E94)),NA())</f>
        <v>#N/A</v>
      </c>
      <c r="BF100" s="492" t="e">
        <f ca="1">+IF(AND(ISNUMBER(OFFSET('Hygiene Data'!$F$5,0,10*ROW('Hygiene Data'!F94))),'Data Summary'!DU100="Yes"),OFFSET('Hygiene Data'!$F$5,0,10*ROW('Hygiene Data'!F94)),NA())</f>
        <v>#N/A</v>
      </c>
      <c r="BG100" s="492" t="e">
        <f ca="1">+IF(AND(ISNUMBER(OFFSET('Hygiene Data'!$F$7,0,10*ROW('Hygiene Data'!F94))),'Data Summary'!DV100="Yes"),OFFSET('Hygiene Data'!$F$7,0,10*ROW('Hygiene Data'!F94)),NA())</f>
        <v>#N/A</v>
      </c>
      <c r="BH100" s="492" t="e">
        <f ca="1">+IF(AND(ISNUMBER(OFFSET('Hygiene Data'!$F$9,0,10*ROW('Hygiene Data'!F94))),'Data Summary'!DW100="Yes"),OFFSET('Hygiene Data'!$F$9,0,10*ROW('Hygiene Data'!F94)),NA())</f>
        <v>#N/A</v>
      </c>
      <c r="BI100" s="492" t="e">
        <f ca="1">+IF(AND(ISNUMBER(OFFSET('Hygiene Data'!$G$5,0,10*ROW('Hygiene Data'!G94))),'Data Summary'!DX100="Yes"),OFFSET('Hygiene Data'!$G$5,0,10*ROW('Hygiene Data'!G94)),NA())</f>
        <v>#N/A</v>
      </c>
      <c r="BJ100" s="492" t="e">
        <f ca="1">+IF(AND(ISNUMBER(OFFSET('Hygiene Data'!$G$7,0,10*ROW('Hygiene Data'!G94))),'Data Summary'!DY100="Yes"),OFFSET('Hygiene Data'!$G$7,0,10*ROW('Hygiene Data'!G94)),NA())</f>
        <v>#N/A</v>
      </c>
      <c r="BK100" s="492" t="e">
        <f ca="1">+IF(AND(ISNUMBER(OFFSET('Hygiene Data'!$G$9,0,10*ROW('Hygiene Data'!G94))),'Data Summary'!DZ100="Yes"),OFFSET('Hygiene Data'!$G$9,0,10*ROW('Hygiene Data'!G94)),NA())</f>
        <v>#N/A</v>
      </c>
      <c r="BL100" s="492" t="e">
        <f ca="1">+IF(AND(ISNUMBER(OFFSET('Hygiene Data'!$H$5,0,10*ROW('Hygiene Data'!H94))),'Data Summary'!EA100="Yes"),OFFSET('Hygiene Data'!$H$5,0,10*ROW('Hygiene Data'!H94)),NA())</f>
        <v>#N/A</v>
      </c>
      <c r="BM100" s="492" t="e">
        <f ca="1">+IF(AND(ISNUMBER(OFFSET('Hygiene Data'!$H$7,0,10*ROW('Hygiene Data'!H94))),'Data Summary'!EB100="Yes"),OFFSET('Hygiene Data'!$H$7,0,10*ROW('Hygiene Data'!H94)),NA())</f>
        <v>#N/A</v>
      </c>
      <c r="BN100" s="492" t="e">
        <f ca="1">+IF(AND(ISNUMBER(OFFSET('Hygiene Data'!$H$9,0,10*ROW('Hygiene Data'!H94))),'Data Summary'!EC100="Yes"),OFFSET('Hygiene Data'!$H$9,0,10*ROW('Hygiene Data'!H94)),NA())</f>
        <v>#N/A</v>
      </c>
      <c r="BO100" s="492" t="e">
        <f ca="1">+IF(AND(ISNUMBER(OFFSET('Hygiene Data'!$I$5,0,10*ROW('Hygiene Data'!I94))),'Data Summary'!ED100="Yes"),OFFSET('Hygiene Data'!$I$5,0,10*ROW('Hygiene Data'!I94)),NA())</f>
        <v>#N/A</v>
      </c>
      <c r="BP100" s="492" t="e">
        <f ca="1">+IF(AND(ISNUMBER(OFFSET('Hygiene Data'!$I$7,0,10*ROW('Hygiene Data'!I94))),'Data Summary'!EE100="Yes"),OFFSET('Hygiene Data'!$I$7,0,10*ROW('Hygiene Data'!I94)),NA())</f>
        <v>#N/A</v>
      </c>
      <c r="BQ100" s="492" t="e">
        <f ca="1">+IF(AND(ISNUMBER(OFFSET('Hygiene Data'!$I$9,0,10*ROW('Hygiene Data'!I94))),'Data Summary'!EF100="Yes"),OFFSET('Hygiene Data'!$I$9,0,10*ROW('Hygiene Data'!I94)),NA())</f>
        <v>#N/A</v>
      </c>
    </row>
    <row r="101" spans="1:69" x14ac:dyDescent="0.25">
      <c r="A101" s="488" t="e">
        <f ca="1">+RIGHT('Data Summary'!A101,LEN('Data Summary'!A101)-9)</f>
        <v>#VALUE!</v>
      </c>
      <c r="B101" s="462" t="str">
        <f ca="1">+IF(ISTEXT('Data Summary'!B101),'Data Summary'!B101,"")</f>
        <v/>
      </c>
      <c r="C101" s="489" t="e">
        <f ca="1">+VALUE('Data Summary'!C101)</f>
        <v>#VALUE!</v>
      </c>
      <c r="D101" s="490" t="e">
        <f ca="1">+IF(AND(ISNUMBER(OFFSET('Water Data'!$D$4,0,10*ROW('Water Data'!D95))),'Data Summary'!BS101="Yes"),100-OFFSET('Water Data'!$D$4,0,10*ROW('Water Data'!D95)),NA())</f>
        <v>#N/A</v>
      </c>
      <c r="E101" s="490" t="e">
        <f ca="1">+IF(AND(ISNUMBER(OFFSET('Water Data'!$D$6,0,10*ROW('Water Data'!D95))),'Data Summary'!BT101="Yes"),OFFSET('Water Data'!$D$6,0,10*ROW('Water Data'!D95)),NA())</f>
        <v>#N/A</v>
      </c>
      <c r="F101" s="490" t="e">
        <f ca="1">+IF(AND(ISNUMBER(OFFSET('Water Data'!$D$9,0,10*ROW('Water Data'!D95))),'Data Summary'!BU101="Yes"),OFFSET('Water Data'!$D$9,0,10*ROW('Water Data'!D95)),NA())</f>
        <v>#N/A</v>
      </c>
      <c r="G101" s="490" t="e">
        <f ca="1">+IF(AND(ISNUMBER(OFFSET('Water Data'!$E$4,0,10*ROW('Water Data'!E95))),'Data Summary'!BV101="Yes"),100-OFFSET('Water Data'!$E$4,0,10*ROW('Water Data'!E95)),NA())</f>
        <v>#N/A</v>
      </c>
      <c r="H101" s="490" t="e">
        <f ca="1">+IF(AND(ISNUMBER(OFFSET('Water Data'!$E$6,0,10*ROW('Water Data'!E95))),'Data Summary'!BW101="Yes"),OFFSET('Water Data'!$E$6,0,10*ROW('Water Data'!E95)),NA())</f>
        <v>#N/A</v>
      </c>
      <c r="I101" s="490" t="e">
        <f ca="1">+IF(AND(ISNUMBER(OFFSET('Water Data'!$E$9,0,10*ROW('Water Data'!E95))),'Data Summary'!BX101="Yes"),OFFSET('Water Data'!$E$9,0,10*ROW('Water Data'!E95)),NA())</f>
        <v>#N/A</v>
      </c>
      <c r="J101" s="490" t="e">
        <f ca="1">+IF(AND(ISNUMBER(OFFSET('Water Data'!$F$4,0,10*ROW('Water Data'!F95))),'Data Summary'!BY101="Yes"),100-OFFSET('Water Data'!$F$4,0,10*ROW('Water Data'!F95)),NA())</f>
        <v>#N/A</v>
      </c>
      <c r="K101" s="490" t="e">
        <f ca="1">+IF(AND(ISNUMBER(OFFSET('Water Data'!$F$6,0,10*ROW('Water Data'!F95))),'Data Summary'!BZ101="Yes"),OFFSET('Water Data'!$F$6,0,10*ROW('Water Data'!F95)),NA())</f>
        <v>#N/A</v>
      </c>
      <c r="L101" s="490" t="e">
        <f ca="1">+IF(AND(ISNUMBER(OFFSET('Water Data'!$F$9,0,10*ROW('Water Data'!F95))),'Data Summary'!CA101="Yes"),OFFSET('Water Data'!$F$9,0,10*ROW('Water Data'!F95)),NA())</f>
        <v>#N/A</v>
      </c>
      <c r="M101" s="490" t="e">
        <f ca="1">+IF(AND(ISNUMBER(OFFSET('Water Data'!$G$4,0,10*ROW('Water Data'!G95))),'Data Summary'!CB101="Yes"),100-OFFSET('Water Data'!$G$4,0,10*ROW('Water Data'!G95)),NA())</f>
        <v>#N/A</v>
      </c>
      <c r="N101" s="490" t="e">
        <f ca="1">+IF(AND(ISNUMBER(OFFSET('Water Data'!$G$6,0,10*ROW('Water Data'!G95))),'Data Summary'!CC101="Yes"),OFFSET('Water Data'!$G$6,0,10*ROW('Water Data'!G95)),NA())</f>
        <v>#N/A</v>
      </c>
      <c r="O101" s="490" t="e">
        <f ca="1">+IF(AND(ISNUMBER(OFFSET('Water Data'!$G$9,0,10*ROW('Water Data'!G95))),'Data Summary'!CD101="Yes"),OFFSET('Water Data'!$G$9,0,10*ROW('Water Data'!G95)),NA())</f>
        <v>#N/A</v>
      </c>
      <c r="P101" s="490" t="e">
        <f ca="1">+IF(AND(ISNUMBER(OFFSET('Water Data'!$H$4,0,10*ROW('Water Data'!H95))),'Data Summary'!CE101="Yes"),100-OFFSET('Water Data'!$H$4,0,10*ROW('Water Data'!H95)),NA())</f>
        <v>#N/A</v>
      </c>
      <c r="Q101" s="490" t="e">
        <f ca="1">+IF(AND(ISNUMBER(OFFSET('Water Data'!$H$6,0,10*ROW('Water Data'!H95))),'Data Summary'!CF101="Yes"),OFFSET('Water Data'!$H$6,0,10*ROW('Water Data'!H95)),NA())</f>
        <v>#N/A</v>
      </c>
      <c r="R101" s="490" t="e">
        <f ca="1">+IF(AND(ISNUMBER(OFFSET('Water Data'!$H$9,0,10*ROW('Water Data'!H95))),'Data Summary'!CG101="Yes"),OFFSET('Water Data'!$H$9,0,10*ROW('Water Data'!H95)),NA())</f>
        <v>#N/A</v>
      </c>
      <c r="S101" s="490" t="e">
        <f ca="1">+IF(AND(ISNUMBER(OFFSET('Water Data'!$I$4,0,10*ROW('Water Data'!I95))),'Data Summary'!CH101="Yes"),100-OFFSET('Water Data'!$I$4,0,10*ROW('Water Data'!I95)),NA())</f>
        <v>#N/A</v>
      </c>
      <c r="T101" s="490" t="e">
        <f ca="1">+IF(AND(ISNUMBER(OFFSET('Water Data'!$I$6,0,10*ROW('Water Data'!I95))),'Data Summary'!CI101="Yes"),OFFSET('Water Data'!$I$6,0,10*ROW('Water Data'!I95)),NA())</f>
        <v>#N/A</v>
      </c>
      <c r="U101" s="490" t="e">
        <f ca="1">+IF(AND(ISNUMBER(OFFSET('Water Data'!$I$9,0,10*ROW('Water Data'!I95))),'Data Summary'!CJ101="Yes"),OFFSET('Water Data'!$I$9,0,10*ROW('Water Data'!I95)),NA())</f>
        <v>#N/A</v>
      </c>
      <c r="V101" s="491" t="e">
        <f ca="1">+IF(AND(ISNUMBER(OFFSET('Sanitation Data'!$D$4,0,10*ROW('Sanitation Data'!D95))),'Data Summary'!CK101="Yes"),100-OFFSET('Sanitation Data'!$D$4,0,10*ROW('Sanitation Data'!D95)),NA())</f>
        <v>#N/A</v>
      </c>
      <c r="W101" s="491" t="e">
        <f ca="1">+IF(AND(ISNUMBER(OFFSET('Sanitation Data'!$D$6,0,10*ROW('Sanitation Data'!D95))),'Data Summary'!CL101="Yes"),OFFSET('Sanitation Data'!$D$6,0,10*ROW('Sanitation Data'!D95)),NA())</f>
        <v>#N/A</v>
      </c>
      <c r="X101" s="491" t="e">
        <f ca="1">+IF(AND(ISNUMBER(OFFSET('Sanitation Data'!$D$10,0,10*ROW('Sanitation Data'!D95))),'Data Summary'!CM101="Yes"),OFFSET('Sanitation Data'!$D$10,0,10*ROW('Sanitation Data'!D95)),NA())</f>
        <v>#N/A</v>
      </c>
      <c r="Y101" s="491" t="e">
        <f ca="1">+IF(AND(ISNUMBER(OFFSET('Sanitation Data'!$D$11,0,10*ROW('Sanitation Data'!D95))),'Data Summary'!CN101="Yes"),OFFSET('Sanitation Data'!$D$11,0,10*ROW('Sanitation Data'!D95)),NA())</f>
        <v>#N/A</v>
      </c>
      <c r="Z101" s="491" t="e">
        <f ca="1">+IF(AND(ISNUMBER(OFFSET('Sanitation Data'!$D$12,0,10*ROW('Sanitation Data'!D95))),'Data Summary'!CO101="Yes"),OFFSET('Sanitation Data'!$D$12,0,10*ROW('Sanitation Data'!D95)),NA())</f>
        <v>#N/A</v>
      </c>
      <c r="AA101" s="491" t="e">
        <f ca="1">+IF(AND(ISNUMBER(OFFSET('Sanitation Data'!$E$4,0,10*ROW('Sanitation Data'!E95))),'Data Summary'!CP101="Yes"),100-OFFSET('Sanitation Data'!$E$4,0,10*ROW('Sanitation Data'!E95)),NA())</f>
        <v>#N/A</v>
      </c>
      <c r="AB101" s="491" t="e">
        <f ca="1">+IF(AND(ISNUMBER(OFFSET('Sanitation Data'!$E$6,0,10*ROW('Sanitation Data'!E95))),'Data Summary'!CQ101="Yes"),OFFSET('Sanitation Data'!$E$6,0,10*ROW('Sanitation Data'!E95)),NA())</f>
        <v>#N/A</v>
      </c>
      <c r="AC101" s="491" t="e">
        <f ca="1">+IF(AND(ISNUMBER(OFFSET('Sanitation Data'!$E$10,0,10*ROW('Sanitation Data'!E95))),'Data Summary'!CR101="Yes"),OFFSET('Sanitation Data'!$E$10,0,10*ROW('Sanitation Data'!E95)),NA())</f>
        <v>#N/A</v>
      </c>
      <c r="AD101" s="491" t="e">
        <f ca="1">+IF(AND(ISNUMBER(OFFSET('Sanitation Data'!$E$11,0,10*ROW('Sanitation Data'!E95))),'Data Summary'!CS101="Yes"),OFFSET('Sanitation Data'!$E$11,0,10*ROW('Sanitation Data'!E95)),NA())</f>
        <v>#N/A</v>
      </c>
      <c r="AE101" s="491" t="e">
        <f ca="1">+IF(AND(ISNUMBER(OFFSET('Sanitation Data'!$E$12,0,10*ROW('Sanitation Data'!E95))),'Data Summary'!CT101="Yes"),OFFSET('Sanitation Data'!$E$12,0,10*ROW('Sanitation Data'!E95)),NA())</f>
        <v>#N/A</v>
      </c>
      <c r="AF101" s="491" t="e">
        <f ca="1">+IF(AND(ISNUMBER(OFFSET('Sanitation Data'!$F$4,0,10*ROW('Sanitation Data'!F95))),'Data Summary'!CU101="Yes"),100-OFFSET('Sanitation Data'!$F$4,0,10*ROW('Sanitation Data'!F95)),NA())</f>
        <v>#N/A</v>
      </c>
      <c r="AG101" s="491" t="e">
        <f ca="1">+IF(AND(ISNUMBER(OFFSET('Sanitation Data'!$F$6,0,10*ROW('Sanitation Data'!F95))),'Data Summary'!CV101="Yes"),OFFSET('Sanitation Data'!$F$6,0,10*ROW('Sanitation Data'!F95)),NA())</f>
        <v>#N/A</v>
      </c>
      <c r="AH101" s="491" t="e">
        <f ca="1">+IF(AND(ISNUMBER(OFFSET('Sanitation Data'!$F$10,0,10*ROW('Sanitation Data'!F95))),'Data Summary'!CW101="Yes"),OFFSET('Sanitation Data'!$F$10,0,10*ROW('Sanitation Data'!F95)),NA())</f>
        <v>#N/A</v>
      </c>
      <c r="AI101" s="491" t="e">
        <f ca="1">+IF(AND(ISNUMBER(OFFSET('Sanitation Data'!$F$11,0,10*ROW('Sanitation Data'!F95))),'Data Summary'!CX101="Yes"),OFFSET('Sanitation Data'!$F$11,0,10*ROW('Sanitation Data'!F95)),NA())</f>
        <v>#N/A</v>
      </c>
      <c r="AJ101" s="491" t="e">
        <f ca="1">+IF(AND(ISNUMBER(OFFSET('Sanitation Data'!$F$12,0,10*ROW('Sanitation Data'!F95))),'Data Summary'!CY101="Yes"),OFFSET('Sanitation Data'!$F$12,0,10*ROW('Sanitation Data'!F95)),NA())</f>
        <v>#N/A</v>
      </c>
      <c r="AK101" s="491" t="e">
        <f ca="1">+IF(AND(ISNUMBER(OFFSET('Sanitation Data'!$G$4,0,10*ROW('Sanitation Data'!G95))),'Data Summary'!CZ101="Yes"),100-OFFSET('Sanitation Data'!$G$4,0,10*ROW('Sanitation Data'!G95)),NA())</f>
        <v>#N/A</v>
      </c>
      <c r="AL101" s="491" t="e">
        <f ca="1">+IF(AND(ISNUMBER(OFFSET('Sanitation Data'!$G$6,0,10*ROW('Sanitation Data'!G95))),'Data Summary'!DA101="Yes"),OFFSET('Sanitation Data'!$G$6,0,10*ROW('Sanitation Data'!G95)),NA())</f>
        <v>#N/A</v>
      </c>
      <c r="AM101" s="491" t="e">
        <f ca="1">+IF(AND(ISNUMBER(OFFSET('Sanitation Data'!$G$10,0,10*ROW('Sanitation Data'!G95))),'Data Summary'!DB101="Yes"),OFFSET('Sanitation Data'!$G$10,0,10*ROW('Sanitation Data'!G95)),NA())</f>
        <v>#N/A</v>
      </c>
      <c r="AN101" s="491" t="e">
        <f ca="1">+IF(AND(ISNUMBER(OFFSET('Sanitation Data'!$G$11,0,10*ROW('Sanitation Data'!G95))),'Data Summary'!DC101="Yes"),OFFSET('Sanitation Data'!$G$11,0,10*ROW('Sanitation Data'!G95)),NA())</f>
        <v>#N/A</v>
      </c>
      <c r="AO101" s="491" t="e">
        <f ca="1">+IF(AND(ISNUMBER(OFFSET('Sanitation Data'!$G$12,0,10*ROW('Sanitation Data'!G95))),'Data Summary'!DD101="Yes"),OFFSET('Sanitation Data'!$G$12,0,10*ROW('Sanitation Data'!G95)),NA())</f>
        <v>#N/A</v>
      </c>
      <c r="AP101" s="491" t="e">
        <f ca="1">+IF(AND(ISNUMBER(OFFSET('Sanitation Data'!$H$4,0,10*ROW('Sanitation Data'!H95))),'Data Summary'!DE101="Yes"),100-OFFSET('Sanitation Data'!$H$4,0,10*ROW('Sanitation Data'!H95)),NA())</f>
        <v>#N/A</v>
      </c>
      <c r="AQ101" s="491" t="e">
        <f ca="1">+IF(AND(ISNUMBER(OFFSET('Sanitation Data'!$H$6,0,10*ROW('Sanitation Data'!H95))),'Data Summary'!DF101="Yes"),OFFSET('Sanitation Data'!$H$6,0,10*ROW('Sanitation Data'!H95)),NA())</f>
        <v>#N/A</v>
      </c>
      <c r="AR101" s="491" t="e">
        <f ca="1">+IF(AND(ISNUMBER(OFFSET('Sanitation Data'!$H$10,0,10*ROW('Sanitation Data'!H95))),'Data Summary'!DG101="Yes"),OFFSET('Sanitation Data'!$H$10,0,10*ROW('Sanitation Data'!H95)),NA())</f>
        <v>#N/A</v>
      </c>
      <c r="AS101" s="491" t="e">
        <f ca="1">+IF(AND(ISNUMBER(OFFSET('Sanitation Data'!$H$11,0,10*ROW('Sanitation Data'!H95))),'Data Summary'!DH101="Yes"),OFFSET('Sanitation Data'!$H$11,0,10*ROW('Sanitation Data'!H95)),NA())</f>
        <v>#N/A</v>
      </c>
      <c r="AT101" s="491" t="e">
        <f ca="1">+IF(AND(ISNUMBER(OFFSET('Sanitation Data'!$H$12,0,10*ROW('Sanitation Data'!H95))),'Data Summary'!DI101="Yes"),OFFSET('Sanitation Data'!$H$12,0,10*ROW('Sanitation Data'!H95)),NA())</f>
        <v>#N/A</v>
      </c>
      <c r="AU101" s="491" t="e">
        <f ca="1">+IF(AND(ISNUMBER(OFFSET('Sanitation Data'!$I$4,0,10*ROW('Sanitation Data'!I95))),'Data Summary'!DJ101="Yes"),100-OFFSET('Sanitation Data'!$I$4,0,10*ROW('Sanitation Data'!I95)),NA())</f>
        <v>#N/A</v>
      </c>
      <c r="AV101" s="491" t="e">
        <f ca="1">+IF(AND(ISNUMBER(OFFSET('Sanitation Data'!$I$6,0,10*ROW('Sanitation Data'!I95))),'Data Summary'!DK101="Yes"),OFFSET('Sanitation Data'!$I$6,0,10*ROW('Sanitation Data'!I95)),NA())</f>
        <v>#N/A</v>
      </c>
      <c r="AW101" s="491" t="e">
        <f ca="1">+IF(AND(ISNUMBER(OFFSET('Sanitation Data'!$I$10,0,10*ROW('Sanitation Data'!I95))),'Data Summary'!DL101="Yes"),OFFSET('Sanitation Data'!$I$10,0,10*ROW('Sanitation Data'!I95)),NA())</f>
        <v>#N/A</v>
      </c>
      <c r="AX101" s="491" t="e">
        <f ca="1">+IF(AND(ISNUMBER(OFFSET('Sanitation Data'!$I$11,0,10*ROW('Sanitation Data'!I95))),'Data Summary'!DM101="Yes"),OFFSET('Sanitation Data'!$I$11,0,10*ROW('Sanitation Data'!I95)),NA())</f>
        <v>#N/A</v>
      </c>
      <c r="AY101" s="491" t="e">
        <f ca="1">+IF(AND(ISNUMBER(OFFSET('Sanitation Data'!$I$12,0,10*ROW('Sanitation Data'!I95))),'Data Summary'!DN101="Yes"),OFFSET('Sanitation Data'!$I$12,0,10*ROW('Sanitation Data'!I95)),NA())</f>
        <v>#N/A</v>
      </c>
      <c r="AZ101" s="492" t="e">
        <f ca="1">+IF(AND(ISNUMBER(OFFSET('Hygiene Data'!$D$5,0,10*ROW('Hygiene Data'!D95))),'Data Summary'!DO101="Yes"),OFFSET('Hygiene Data'!$D$5,0,10*ROW('Hygiene Data'!D95)),NA())</f>
        <v>#N/A</v>
      </c>
      <c r="BA101" s="492" t="e">
        <f ca="1">+IF(AND(ISNUMBER(OFFSET('Hygiene Data'!$D$7,0,10*ROW('Hygiene Data'!D95))),'Data Summary'!DP101="Yes"),OFFSET('Hygiene Data'!$D$7,0,10*ROW('Hygiene Data'!D95)),NA())</f>
        <v>#N/A</v>
      </c>
      <c r="BB101" s="492" t="e">
        <f ca="1">+IF(AND(ISNUMBER(OFFSET('Hygiene Data'!$D$9,0,10*ROW('Hygiene Data'!D95))),'Data Summary'!DQ101="Yes"),OFFSET('Hygiene Data'!$D$9,0,10*ROW('Hygiene Data'!D95)),NA())</f>
        <v>#N/A</v>
      </c>
      <c r="BC101" s="492" t="e">
        <f ca="1">+IF(AND(ISNUMBER(OFFSET('Hygiene Data'!$E$5,0,10*ROW('Hygiene Data'!E95))),'Data Summary'!DR101="Yes"),OFFSET('Hygiene Data'!$E$5,0,10*ROW('Hygiene Data'!E95)),NA())</f>
        <v>#N/A</v>
      </c>
      <c r="BD101" s="492" t="e">
        <f ca="1">+IF(AND(ISNUMBER(OFFSET('Hygiene Data'!$E$7,0,10*ROW('Hygiene Data'!E95))),'Data Summary'!DS101="Yes"),OFFSET('Hygiene Data'!$E$7,0,10*ROW('Hygiene Data'!E95)),NA())</f>
        <v>#N/A</v>
      </c>
      <c r="BE101" s="492" t="e">
        <f ca="1">+IF(AND(ISNUMBER(OFFSET('Hygiene Data'!$E$9,0,10*ROW('Hygiene Data'!E95))),'Data Summary'!DT101="Yes"),OFFSET('Hygiene Data'!$E$9,0,10*ROW('Hygiene Data'!E95)),NA())</f>
        <v>#N/A</v>
      </c>
      <c r="BF101" s="492" t="e">
        <f ca="1">+IF(AND(ISNUMBER(OFFSET('Hygiene Data'!$F$5,0,10*ROW('Hygiene Data'!F95))),'Data Summary'!DU101="Yes"),OFFSET('Hygiene Data'!$F$5,0,10*ROW('Hygiene Data'!F95)),NA())</f>
        <v>#N/A</v>
      </c>
      <c r="BG101" s="492" t="e">
        <f ca="1">+IF(AND(ISNUMBER(OFFSET('Hygiene Data'!$F$7,0,10*ROW('Hygiene Data'!F95))),'Data Summary'!DV101="Yes"),OFFSET('Hygiene Data'!$F$7,0,10*ROW('Hygiene Data'!F95)),NA())</f>
        <v>#N/A</v>
      </c>
      <c r="BH101" s="492" t="e">
        <f ca="1">+IF(AND(ISNUMBER(OFFSET('Hygiene Data'!$F$9,0,10*ROW('Hygiene Data'!F95))),'Data Summary'!DW101="Yes"),OFFSET('Hygiene Data'!$F$9,0,10*ROW('Hygiene Data'!F95)),NA())</f>
        <v>#N/A</v>
      </c>
      <c r="BI101" s="492" t="e">
        <f ca="1">+IF(AND(ISNUMBER(OFFSET('Hygiene Data'!$G$5,0,10*ROW('Hygiene Data'!G95))),'Data Summary'!DX101="Yes"),OFFSET('Hygiene Data'!$G$5,0,10*ROW('Hygiene Data'!G95)),NA())</f>
        <v>#N/A</v>
      </c>
      <c r="BJ101" s="492" t="e">
        <f ca="1">+IF(AND(ISNUMBER(OFFSET('Hygiene Data'!$G$7,0,10*ROW('Hygiene Data'!G95))),'Data Summary'!DY101="Yes"),OFFSET('Hygiene Data'!$G$7,0,10*ROW('Hygiene Data'!G95)),NA())</f>
        <v>#N/A</v>
      </c>
      <c r="BK101" s="492" t="e">
        <f ca="1">+IF(AND(ISNUMBER(OFFSET('Hygiene Data'!$G$9,0,10*ROW('Hygiene Data'!G95))),'Data Summary'!DZ101="Yes"),OFFSET('Hygiene Data'!$G$9,0,10*ROW('Hygiene Data'!G95)),NA())</f>
        <v>#N/A</v>
      </c>
      <c r="BL101" s="492" t="e">
        <f ca="1">+IF(AND(ISNUMBER(OFFSET('Hygiene Data'!$H$5,0,10*ROW('Hygiene Data'!H95))),'Data Summary'!EA101="Yes"),OFFSET('Hygiene Data'!$H$5,0,10*ROW('Hygiene Data'!H95)),NA())</f>
        <v>#N/A</v>
      </c>
      <c r="BM101" s="492" t="e">
        <f ca="1">+IF(AND(ISNUMBER(OFFSET('Hygiene Data'!$H$7,0,10*ROW('Hygiene Data'!H95))),'Data Summary'!EB101="Yes"),OFFSET('Hygiene Data'!$H$7,0,10*ROW('Hygiene Data'!H95)),NA())</f>
        <v>#N/A</v>
      </c>
      <c r="BN101" s="492" t="e">
        <f ca="1">+IF(AND(ISNUMBER(OFFSET('Hygiene Data'!$H$9,0,10*ROW('Hygiene Data'!H95))),'Data Summary'!EC101="Yes"),OFFSET('Hygiene Data'!$H$9,0,10*ROW('Hygiene Data'!H95)),NA())</f>
        <v>#N/A</v>
      </c>
      <c r="BO101" s="492" t="e">
        <f ca="1">+IF(AND(ISNUMBER(OFFSET('Hygiene Data'!$I$5,0,10*ROW('Hygiene Data'!I95))),'Data Summary'!ED101="Yes"),OFFSET('Hygiene Data'!$I$5,0,10*ROW('Hygiene Data'!I95)),NA())</f>
        <v>#N/A</v>
      </c>
      <c r="BP101" s="492" t="e">
        <f ca="1">+IF(AND(ISNUMBER(OFFSET('Hygiene Data'!$I$7,0,10*ROW('Hygiene Data'!I95))),'Data Summary'!EE101="Yes"),OFFSET('Hygiene Data'!$I$7,0,10*ROW('Hygiene Data'!I95)),NA())</f>
        <v>#N/A</v>
      </c>
      <c r="BQ101" s="492" t="e">
        <f ca="1">+IF(AND(ISNUMBER(OFFSET('Hygiene Data'!$I$9,0,10*ROW('Hygiene Data'!I95))),'Data Summary'!EF101="Yes"),OFFSET('Hygiene Data'!$I$9,0,10*ROW('Hygiene Data'!I95)),NA())</f>
        <v>#N/A</v>
      </c>
    </row>
    <row r="102" spans="1:69" x14ac:dyDescent="0.25">
      <c r="A102" s="488" t="e">
        <f ca="1">+RIGHT('Data Summary'!A102,LEN('Data Summary'!A102)-9)</f>
        <v>#VALUE!</v>
      </c>
      <c r="B102" s="462" t="str">
        <f ca="1">+IF(ISTEXT('Data Summary'!B102),'Data Summary'!B102,"")</f>
        <v/>
      </c>
      <c r="C102" s="489" t="e">
        <f ca="1">+VALUE('Data Summary'!C102)</f>
        <v>#VALUE!</v>
      </c>
      <c r="D102" s="490" t="e">
        <f ca="1">+IF(AND(ISNUMBER(OFFSET('Water Data'!$D$4,0,10*ROW('Water Data'!D96))),'Data Summary'!BS102="Yes"),100-OFFSET('Water Data'!$D$4,0,10*ROW('Water Data'!D96)),NA())</f>
        <v>#N/A</v>
      </c>
      <c r="E102" s="490" t="e">
        <f ca="1">+IF(AND(ISNUMBER(OFFSET('Water Data'!$D$6,0,10*ROW('Water Data'!D96))),'Data Summary'!BT102="Yes"),OFFSET('Water Data'!$D$6,0,10*ROW('Water Data'!D96)),NA())</f>
        <v>#N/A</v>
      </c>
      <c r="F102" s="490" t="e">
        <f ca="1">+IF(AND(ISNUMBER(OFFSET('Water Data'!$D$9,0,10*ROW('Water Data'!D96))),'Data Summary'!BU102="Yes"),OFFSET('Water Data'!$D$9,0,10*ROW('Water Data'!D96)),NA())</f>
        <v>#N/A</v>
      </c>
      <c r="G102" s="490" t="e">
        <f ca="1">+IF(AND(ISNUMBER(OFFSET('Water Data'!$E$4,0,10*ROW('Water Data'!E96))),'Data Summary'!BV102="Yes"),100-OFFSET('Water Data'!$E$4,0,10*ROW('Water Data'!E96)),NA())</f>
        <v>#N/A</v>
      </c>
      <c r="H102" s="490" t="e">
        <f ca="1">+IF(AND(ISNUMBER(OFFSET('Water Data'!$E$6,0,10*ROW('Water Data'!E96))),'Data Summary'!BW102="Yes"),OFFSET('Water Data'!$E$6,0,10*ROW('Water Data'!E96)),NA())</f>
        <v>#N/A</v>
      </c>
      <c r="I102" s="490" t="e">
        <f ca="1">+IF(AND(ISNUMBER(OFFSET('Water Data'!$E$9,0,10*ROW('Water Data'!E96))),'Data Summary'!BX102="Yes"),OFFSET('Water Data'!$E$9,0,10*ROW('Water Data'!E96)),NA())</f>
        <v>#N/A</v>
      </c>
      <c r="J102" s="490" t="e">
        <f ca="1">+IF(AND(ISNUMBER(OFFSET('Water Data'!$F$4,0,10*ROW('Water Data'!F96))),'Data Summary'!BY102="Yes"),100-OFFSET('Water Data'!$F$4,0,10*ROW('Water Data'!F96)),NA())</f>
        <v>#N/A</v>
      </c>
      <c r="K102" s="490" t="e">
        <f ca="1">+IF(AND(ISNUMBER(OFFSET('Water Data'!$F$6,0,10*ROW('Water Data'!F96))),'Data Summary'!BZ102="Yes"),OFFSET('Water Data'!$F$6,0,10*ROW('Water Data'!F96)),NA())</f>
        <v>#N/A</v>
      </c>
      <c r="L102" s="490" t="e">
        <f ca="1">+IF(AND(ISNUMBER(OFFSET('Water Data'!$F$9,0,10*ROW('Water Data'!F96))),'Data Summary'!CA102="Yes"),OFFSET('Water Data'!$F$9,0,10*ROW('Water Data'!F96)),NA())</f>
        <v>#N/A</v>
      </c>
      <c r="M102" s="490" t="e">
        <f ca="1">+IF(AND(ISNUMBER(OFFSET('Water Data'!$G$4,0,10*ROW('Water Data'!G96))),'Data Summary'!CB102="Yes"),100-OFFSET('Water Data'!$G$4,0,10*ROW('Water Data'!G96)),NA())</f>
        <v>#N/A</v>
      </c>
      <c r="N102" s="490" t="e">
        <f ca="1">+IF(AND(ISNUMBER(OFFSET('Water Data'!$G$6,0,10*ROW('Water Data'!G96))),'Data Summary'!CC102="Yes"),OFFSET('Water Data'!$G$6,0,10*ROW('Water Data'!G96)),NA())</f>
        <v>#N/A</v>
      </c>
      <c r="O102" s="490" t="e">
        <f ca="1">+IF(AND(ISNUMBER(OFFSET('Water Data'!$G$9,0,10*ROW('Water Data'!G96))),'Data Summary'!CD102="Yes"),OFFSET('Water Data'!$G$9,0,10*ROW('Water Data'!G96)),NA())</f>
        <v>#N/A</v>
      </c>
      <c r="P102" s="490" t="e">
        <f ca="1">+IF(AND(ISNUMBER(OFFSET('Water Data'!$H$4,0,10*ROW('Water Data'!H96))),'Data Summary'!CE102="Yes"),100-OFFSET('Water Data'!$H$4,0,10*ROW('Water Data'!H96)),NA())</f>
        <v>#N/A</v>
      </c>
      <c r="Q102" s="490" t="e">
        <f ca="1">+IF(AND(ISNUMBER(OFFSET('Water Data'!$H$6,0,10*ROW('Water Data'!H96))),'Data Summary'!CF102="Yes"),OFFSET('Water Data'!$H$6,0,10*ROW('Water Data'!H96)),NA())</f>
        <v>#N/A</v>
      </c>
      <c r="R102" s="490" t="e">
        <f ca="1">+IF(AND(ISNUMBER(OFFSET('Water Data'!$H$9,0,10*ROW('Water Data'!H96))),'Data Summary'!CG102="Yes"),OFFSET('Water Data'!$H$9,0,10*ROW('Water Data'!H96)),NA())</f>
        <v>#N/A</v>
      </c>
      <c r="S102" s="490" t="e">
        <f ca="1">+IF(AND(ISNUMBER(OFFSET('Water Data'!$I$4,0,10*ROW('Water Data'!I96))),'Data Summary'!CH102="Yes"),100-OFFSET('Water Data'!$I$4,0,10*ROW('Water Data'!I96)),NA())</f>
        <v>#N/A</v>
      </c>
      <c r="T102" s="490" t="e">
        <f ca="1">+IF(AND(ISNUMBER(OFFSET('Water Data'!$I$6,0,10*ROW('Water Data'!I96))),'Data Summary'!CI102="Yes"),OFFSET('Water Data'!$I$6,0,10*ROW('Water Data'!I96)),NA())</f>
        <v>#N/A</v>
      </c>
      <c r="U102" s="490" t="e">
        <f ca="1">+IF(AND(ISNUMBER(OFFSET('Water Data'!$I$9,0,10*ROW('Water Data'!I96))),'Data Summary'!CJ102="Yes"),OFFSET('Water Data'!$I$9,0,10*ROW('Water Data'!I96)),NA())</f>
        <v>#N/A</v>
      </c>
      <c r="V102" s="491" t="e">
        <f ca="1">+IF(AND(ISNUMBER(OFFSET('Sanitation Data'!$D$4,0,10*ROW('Sanitation Data'!D96))),'Data Summary'!CK102="Yes"),100-OFFSET('Sanitation Data'!$D$4,0,10*ROW('Sanitation Data'!D96)),NA())</f>
        <v>#N/A</v>
      </c>
      <c r="W102" s="491" t="e">
        <f ca="1">+IF(AND(ISNUMBER(OFFSET('Sanitation Data'!$D$6,0,10*ROW('Sanitation Data'!D96))),'Data Summary'!CL102="Yes"),OFFSET('Sanitation Data'!$D$6,0,10*ROW('Sanitation Data'!D96)),NA())</f>
        <v>#N/A</v>
      </c>
      <c r="X102" s="491" t="e">
        <f ca="1">+IF(AND(ISNUMBER(OFFSET('Sanitation Data'!$D$10,0,10*ROW('Sanitation Data'!D96))),'Data Summary'!CM102="Yes"),OFFSET('Sanitation Data'!$D$10,0,10*ROW('Sanitation Data'!D96)),NA())</f>
        <v>#N/A</v>
      </c>
      <c r="Y102" s="491" t="e">
        <f ca="1">+IF(AND(ISNUMBER(OFFSET('Sanitation Data'!$D$11,0,10*ROW('Sanitation Data'!D96))),'Data Summary'!CN102="Yes"),OFFSET('Sanitation Data'!$D$11,0,10*ROW('Sanitation Data'!D96)),NA())</f>
        <v>#N/A</v>
      </c>
      <c r="Z102" s="491" t="e">
        <f ca="1">+IF(AND(ISNUMBER(OFFSET('Sanitation Data'!$D$12,0,10*ROW('Sanitation Data'!D96))),'Data Summary'!CO102="Yes"),OFFSET('Sanitation Data'!$D$12,0,10*ROW('Sanitation Data'!D96)),NA())</f>
        <v>#N/A</v>
      </c>
      <c r="AA102" s="491" t="e">
        <f ca="1">+IF(AND(ISNUMBER(OFFSET('Sanitation Data'!$E$4,0,10*ROW('Sanitation Data'!E96))),'Data Summary'!CP102="Yes"),100-OFFSET('Sanitation Data'!$E$4,0,10*ROW('Sanitation Data'!E96)),NA())</f>
        <v>#N/A</v>
      </c>
      <c r="AB102" s="491" t="e">
        <f ca="1">+IF(AND(ISNUMBER(OFFSET('Sanitation Data'!$E$6,0,10*ROW('Sanitation Data'!E96))),'Data Summary'!CQ102="Yes"),OFFSET('Sanitation Data'!$E$6,0,10*ROW('Sanitation Data'!E96)),NA())</f>
        <v>#N/A</v>
      </c>
      <c r="AC102" s="491" t="e">
        <f ca="1">+IF(AND(ISNUMBER(OFFSET('Sanitation Data'!$E$10,0,10*ROW('Sanitation Data'!E96))),'Data Summary'!CR102="Yes"),OFFSET('Sanitation Data'!$E$10,0,10*ROW('Sanitation Data'!E96)),NA())</f>
        <v>#N/A</v>
      </c>
      <c r="AD102" s="491" t="e">
        <f ca="1">+IF(AND(ISNUMBER(OFFSET('Sanitation Data'!$E$11,0,10*ROW('Sanitation Data'!E96))),'Data Summary'!CS102="Yes"),OFFSET('Sanitation Data'!$E$11,0,10*ROW('Sanitation Data'!E96)),NA())</f>
        <v>#N/A</v>
      </c>
      <c r="AE102" s="491" t="e">
        <f ca="1">+IF(AND(ISNUMBER(OFFSET('Sanitation Data'!$E$12,0,10*ROW('Sanitation Data'!E96))),'Data Summary'!CT102="Yes"),OFFSET('Sanitation Data'!$E$12,0,10*ROW('Sanitation Data'!E96)),NA())</f>
        <v>#N/A</v>
      </c>
      <c r="AF102" s="491" t="e">
        <f ca="1">+IF(AND(ISNUMBER(OFFSET('Sanitation Data'!$F$4,0,10*ROW('Sanitation Data'!F96))),'Data Summary'!CU102="Yes"),100-OFFSET('Sanitation Data'!$F$4,0,10*ROW('Sanitation Data'!F96)),NA())</f>
        <v>#N/A</v>
      </c>
      <c r="AG102" s="491" t="e">
        <f ca="1">+IF(AND(ISNUMBER(OFFSET('Sanitation Data'!$F$6,0,10*ROW('Sanitation Data'!F96))),'Data Summary'!CV102="Yes"),OFFSET('Sanitation Data'!$F$6,0,10*ROW('Sanitation Data'!F96)),NA())</f>
        <v>#N/A</v>
      </c>
      <c r="AH102" s="491" t="e">
        <f ca="1">+IF(AND(ISNUMBER(OFFSET('Sanitation Data'!$F$10,0,10*ROW('Sanitation Data'!F96))),'Data Summary'!CW102="Yes"),OFFSET('Sanitation Data'!$F$10,0,10*ROW('Sanitation Data'!F96)),NA())</f>
        <v>#N/A</v>
      </c>
      <c r="AI102" s="491" t="e">
        <f ca="1">+IF(AND(ISNUMBER(OFFSET('Sanitation Data'!$F$11,0,10*ROW('Sanitation Data'!F96))),'Data Summary'!CX102="Yes"),OFFSET('Sanitation Data'!$F$11,0,10*ROW('Sanitation Data'!F96)),NA())</f>
        <v>#N/A</v>
      </c>
      <c r="AJ102" s="491" t="e">
        <f ca="1">+IF(AND(ISNUMBER(OFFSET('Sanitation Data'!$F$12,0,10*ROW('Sanitation Data'!F96))),'Data Summary'!CY102="Yes"),OFFSET('Sanitation Data'!$F$12,0,10*ROW('Sanitation Data'!F96)),NA())</f>
        <v>#N/A</v>
      </c>
      <c r="AK102" s="491" t="e">
        <f ca="1">+IF(AND(ISNUMBER(OFFSET('Sanitation Data'!$G$4,0,10*ROW('Sanitation Data'!G96))),'Data Summary'!CZ102="Yes"),100-OFFSET('Sanitation Data'!$G$4,0,10*ROW('Sanitation Data'!G96)),NA())</f>
        <v>#N/A</v>
      </c>
      <c r="AL102" s="491" t="e">
        <f ca="1">+IF(AND(ISNUMBER(OFFSET('Sanitation Data'!$G$6,0,10*ROW('Sanitation Data'!G96))),'Data Summary'!DA102="Yes"),OFFSET('Sanitation Data'!$G$6,0,10*ROW('Sanitation Data'!G96)),NA())</f>
        <v>#N/A</v>
      </c>
      <c r="AM102" s="491" t="e">
        <f ca="1">+IF(AND(ISNUMBER(OFFSET('Sanitation Data'!$G$10,0,10*ROW('Sanitation Data'!G96))),'Data Summary'!DB102="Yes"),OFFSET('Sanitation Data'!$G$10,0,10*ROW('Sanitation Data'!G96)),NA())</f>
        <v>#N/A</v>
      </c>
      <c r="AN102" s="491" t="e">
        <f ca="1">+IF(AND(ISNUMBER(OFFSET('Sanitation Data'!$G$11,0,10*ROW('Sanitation Data'!G96))),'Data Summary'!DC102="Yes"),OFFSET('Sanitation Data'!$G$11,0,10*ROW('Sanitation Data'!G96)),NA())</f>
        <v>#N/A</v>
      </c>
      <c r="AO102" s="491" t="e">
        <f ca="1">+IF(AND(ISNUMBER(OFFSET('Sanitation Data'!$G$12,0,10*ROW('Sanitation Data'!G96))),'Data Summary'!DD102="Yes"),OFFSET('Sanitation Data'!$G$12,0,10*ROW('Sanitation Data'!G96)),NA())</f>
        <v>#N/A</v>
      </c>
      <c r="AP102" s="491" t="e">
        <f ca="1">+IF(AND(ISNUMBER(OFFSET('Sanitation Data'!$H$4,0,10*ROW('Sanitation Data'!H96))),'Data Summary'!DE102="Yes"),100-OFFSET('Sanitation Data'!$H$4,0,10*ROW('Sanitation Data'!H96)),NA())</f>
        <v>#N/A</v>
      </c>
      <c r="AQ102" s="491" t="e">
        <f ca="1">+IF(AND(ISNUMBER(OFFSET('Sanitation Data'!$H$6,0,10*ROW('Sanitation Data'!H96))),'Data Summary'!DF102="Yes"),OFFSET('Sanitation Data'!$H$6,0,10*ROW('Sanitation Data'!H96)),NA())</f>
        <v>#N/A</v>
      </c>
      <c r="AR102" s="491" t="e">
        <f ca="1">+IF(AND(ISNUMBER(OFFSET('Sanitation Data'!$H$10,0,10*ROW('Sanitation Data'!H96))),'Data Summary'!DG102="Yes"),OFFSET('Sanitation Data'!$H$10,0,10*ROW('Sanitation Data'!H96)),NA())</f>
        <v>#N/A</v>
      </c>
      <c r="AS102" s="491" t="e">
        <f ca="1">+IF(AND(ISNUMBER(OFFSET('Sanitation Data'!$H$11,0,10*ROW('Sanitation Data'!H96))),'Data Summary'!DH102="Yes"),OFFSET('Sanitation Data'!$H$11,0,10*ROW('Sanitation Data'!H96)),NA())</f>
        <v>#N/A</v>
      </c>
      <c r="AT102" s="491" t="e">
        <f ca="1">+IF(AND(ISNUMBER(OFFSET('Sanitation Data'!$H$12,0,10*ROW('Sanitation Data'!H96))),'Data Summary'!DI102="Yes"),OFFSET('Sanitation Data'!$H$12,0,10*ROW('Sanitation Data'!H96)),NA())</f>
        <v>#N/A</v>
      </c>
      <c r="AU102" s="491" t="e">
        <f ca="1">+IF(AND(ISNUMBER(OFFSET('Sanitation Data'!$I$4,0,10*ROW('Sanitation Data'!I96))),'Data Summary'!DJ102="Yes"),100-OFFSET('Sanitation Data'!$I$4,0,10*ROW('Sanitation Data'!I96)),NA())</f>
        <v>#N/A</v>
      </c>
      <c r="AV102" s="491" t="e">
        <f ca="1">+IF(AND(ISNUMBER(OFFSET('Sanitation Data'!$I$6,0,10*ROW('Sanitation Data'!I96))),'Data Summary'!DK102="Yes"),OFFSET('Sanitation Data'!$I$6,0,10*ROW('Sanitation Data'!I96)),NA())</f>
        <v>#N/A</v>
      </c>
      <c r="AW102" s="491" t="e">
        <f ca="1">+IF(AND(ISNUMBER(OFFSET('Sanitation Data'!$I$10,0,10*ROW('Sanitation Data'!I96))),'Data Summary'!DL102="Yes"),OFFSET('Sanitation Data'!$I$10,0,10*ROW('Sanitation Data'!I96)),NA())</f>
        <v>#N/A</v>
      </c>
      <c r="AX102" s="491" t="e">
        <f ca="1">+IF(AND(ISNUMBER(OFFSET('Sanitation Data'!$I$11,0,10*ROW('Sanitation Data'!I96))),'Data Summary'!DM102="Yes"),OFFSET('Sanitation Data'!$I$11,0,10*ROW('Sanitation Data'!I96)),NA())</f>
        <v>#N/A</v>
      </c>
      <c r="AY102" s="491" t="e">
        <f ca="1">+IF(AND(ISNUMBER(OFFSET('Sanitation Data'!$I$12,0,10*ROW('Sanitation Data'!I96))),'Data Summary'!DN102="Yes"),OFFSET('Sanitation Data'!$I$12,0,10*ROW('Sanitation Data'!I96)),NA())</f>
        <v>#N/A</v>
      </c>
      <c r="AZ102" s="492" t="e">
        <f ca="1">+IF(AND(ISNUMBER(OFFSET('Hygiene Data'!$D$5,0,10*ROW('Hygiene Data'!D96))),'Data Summary'!DO102="Yes"),OFFSET('Hygiene Data'!$D$5,0,10*ROW('Hygiene Data'!D96)),NA())</f>
        <v>#N/A</v>
      </c>
      <c r="BA102" s="492" t="e">
        <f ca="1">+IF(AND(ISNUMBER(OFFSET('Hygiene Data'!$D$7,0,10*ROW('Hygiene Data'!D96))),'Data Summary'!DP102="Yes"),OFFSET('Hygiene Data'!$D$7,0,10*ROW('Hygiene Data'!D96)),NA())</f>
        <v>#N/A</v>
      </c>
      <c r="BB102" s="492" t="e">
        <f ca="1">+IF(AND(ISNUMBER(OFFSET('Hygiene Data'!$D$9,0,10*ROW('Hygiene Data'!D96))),'Data Summary'!DQ102="Yes"),OFFSET('Hygiene Data'!$D$9,0,10*ROW('Hygiene Data'!D96)),NA())</f>
        <v>#N/A</v>
      </c>
      <c r="BC102" s="492" t="e">
        <f ca="1">+IF(AND(ISNUMBER(OFFSET('Hygiene Data'!$E$5,0,10*ROW('Hygiene Data'!E96))),'Data Summary'!DR102="Yes"),OFFSET('Hygiene Data'!$E$5,0,10*ROW('Hygiene Data'!E96)),NA())</f>
        <v>#N/A</v>
      </c>
      <c r="BD102" s="492" t="e">
        <f ca="1">+IF(AND(ISNUMBER(OFFSET('Hygiene Data'!$E$7,0,10*ROW('Hygiene Data'!E96))),'Data Summary'!DS102="Yes"),OFFSET('Hygiene Data'!$E$7,0,10*ROW('Hygiene Data'!E96)),NA())</f>
        <v>#N/A</v>
      </c>
      <c r="BE102" s="492" t="e">
        <f ca="1">+IF(AND(ISNUMBER(OFFSET('Hygiene Data'!$E$9,0,10*ROW('Hygiene Data'!E96))),'Data Summary'!DT102="Yes"),OFFSET('Hygiene Data'!$E$9,0,10*ROW('Hygiene Data'!E96)),NA())</f>
        <v>#N/A</v>
      </c>
      <c r="BF102" s="492" t="e">
        <f ca="1">+IF(AND(ISNUMBER(OFFSET('Hygiene Data'!$F$5,0,10*ROW('Hygiene Data'!F96))),'Data Summary'!DU102="Yes"),OFFSET('Hygiene Data'!$F$5,0,10*ROW('Hygiene Data'!F96)),NA())</f>
        <v>#N/A</v>
      </c>
      <c r="BG102" s="492" t="e">
        <f ca="1">+IF(AND(ISNUMBER(OFFSET('Hygiene Data'!$F$7,0,10*ROW('Hygiene Data'!F96))),'Data Summary'!DV102="Yes"),OFFSET('Hygiene Data'!$F$7,0,10*ROW('Hygiene Data'!F96)),NA())</f>
        <v>#N/A</v>
      </c>
      <c r="BH102" s="492" t="e">
        <f ca="1">+IF(AND(ISNUMBER(OFFSET('Hygiene Data'!$F$9,0,10*ROW('Hygiene Data'!F96))),'Data Summary'!DW102="Yes"),OFFSET('Hygiene Data'!$F$9,0,10*ROW('Hygiene Data'!F96)),NA())</f>
        <v>#N/A</v>
      </c>
      <c r="BI102" s="492" t="e">
        <f ca="1">+IF(AND(ISNUMBER(OFFSET('Hygiene Data'!$G$5,0,10*ROW('Hygiene Data'!G96))),'Data Summary'!DX102="Yes"),OFFSET('Hygiene Data'!$G$5,0,10*ROW('Hygiene Data'!G96)),NA())</f>
        <v>#N/A</v>
      </c>
      <c r="BJ102" s="492" t="e">
        <f ca="1">+IF(AND(ISNUMBER(OFFSET('Hygiene Data'!$G$7,0,10*ROW('Hygiene Data'!G96))),'Data Summary'!DY102="Yes"),OFFSET('Hygiene Data'!$G$7,0,10*ROW('Hygiene Data'!G96)),NA())</f>
        <v>#N/A</v>
      </c>
      <c r="BK102" s="492" t="e">
        <f ca="1">+IF(AND(ISNUMBER(OFFSET('Hygiene Data'!$G$9,0,10*ROW('Hygiene Data'!G96))),'Data Summary'!DZ102="Yes"),OFFSET('Hygiene Data'!$G$9,0,10*ROW('Hygiene Data'!G96)),NA())</f>
        <v>#N/A</v>
      </c>
      <c r="BL102" s="492" t="e">
        <f ca="1">+IF(AND(ISNUMBER(OFFSET('Hygiene Data'!$H$5,0,10*ROW('Hygiene Data'!H96))),'Data Summary'!EA102="Yes"),OFFSET('Hygiene Data'!$H$5,0,10*ROW('Hygiene Data'!H96)),NA())</f>
        <v>#N/A</v>
      </c>
      <c r="BM102" s="492" t="e">
        <f ca="1">+IF(AND(ISNUMBER(OFFSET('Hygiene Data'!$H$7,0,10*ROW('Hygiene Data'!H96))),'Data Summary'!EB102="Yes"),OFFSET('Hygiene Data'!$H$7,0,10*ROW('Hygiene Data'!H96)),NA())</f>
        <v>#N/A</v>
      </c>
      <c r="BN102" s="492" t="e">
        <f ca="1">+IF(AND(ISNUMBER(OFFSET('Hygiene Data'!$H$9,0,10*ROW('Hygiene Data'!H96))),'Data Summary'!EC102="Yes"),OFFSET('Hygiene Data'!$H$9,0,10*ROW('Hygiene Data'!H96)),NA())</f>
        <v>#N/A</v>
      </c>
      <c r="BO102" s="492" t="e">
        <f ca="1">+IF(AND(ISNUMBER(OFFSET('Hygiene Data'!$I$5,0,10*ROW('Hygiene Data'!I96))),'Data Summary'!ED102="Yes"),OFFSET('Hygiene Data'!$I$5,0,10*ROW('Hygiene Data'!I96)),NA())</f>
        <v>#N/A</v>
      </c>
      <c r="BP102" s="492" t="e">
        <f ca="1">+IF(AND(ISNUMBER(OFFSET('Hygiene Data'!$I$7,0,10*ROW('Hygiene Data'!I96))),'Data Summary'!EE102="Yes"),OFFSET('Hygiene Data'!$I$7,0,10*ROW('Hygiene Data'!I96)),NA())</f>
        <v>#N/A</v>
      </c>
      <c r="BQ102" s="492" t="e">
        <f ca="1">+IF(AND(ISNUMBER(OFFSET('Hygiene Data'!$I$9,0,10*ROW('Hygiene Data'!I96))),'Data Summary'!EF102="Yes"),OFFSET('Hygiene Data'!$I$9,0,10*ROW('Hygiene Data'!I96)),NA())</f>
        <v>#N/A</v>
      </c>
    </row>
    <row r="103" spans="1:69" x14ac:dyDescent="0.25">
      <c r="A103" s="488" t="e">
        <f ca="1">+RIGHT('Data Summary'!A103,LEN('Data Summary'!A103)-9)</f>
        <v>#VALUE!</v>
      </c>
      <c r="B103" s="462" t="str">
        <f ca="1">+IF(ISTEXT('Data Summary'!B103),'Data Summary'!B103,"")</f>
        <v/>
      </c>
      <c r="C103" s="489" t="e">
        <f ca="1">+VALUE('Data Summary'!C103)</f>
        <v>#VALUE!</v>
      </c>
      <c r="D103" s="490" t="e">
        <f ca="1">+IF(AND(ISNUMBER(OFFSET('Water Data'!$D$4,0,10*ROW('Water Data'!D97))),'Data Summary'!BS103="Yes"),100-OFFSET('Water Data'!$D$4,0,10*ROW('Water Data'!D97)),NA())</f>
        <v>#N/A</v>
      </c>
      <c r="E103" s="490" t="e">
        <f ca="1">+IF(AND(ISNUMBER(OFFSET('Water Data'!$D$6,0,10*ROW('Water Data'!D97))),'Data Summary'!BT103="Yes"),OFFSET('Water Data'!$D$6,0,10*ROW('Water Data'!D97)),NA())</f>
        <v>#N/A</v>
      </c>
      <c r="F103" s="490" t="e">
        <f ca="1">+IF(AND(ISNUMBER(OFFSET('Water Data'!$D$9,0,10*ROW('Water Data'!D97))),'Data Summary'!BU103="Yes"),OFFSET('Water Data'!$D$9,0,10*ROW('Water Data'!D97)),NA())</f>
        <v>#N/A</v>
      </c>
      <c r="G103" s="490" t="e">
        <f ca="1">+IF(AND(ISNUMBER(OFFSET('Water Data'!$E$4,0,10*ROW('Water Data'!E97))),'Data Summary'!BV103="Yes"),100-OFFSET('Water Data'!$E$4,0,10*ROW('Water Data'!E97)),NA())</f>
        <v>#N/A</v>
      </c>
      <c r="H103" s="490" t="e">
        <f ca="1">+IF(AND(ISNUMBER(OFFSET('Water Data'!$E$6,0,10*ROW('Water Data'!E97))),'Data Summary'!BW103="Yes"),OFFSET('Water Data'!$E$6,0,10*ROW('Water Data'!E97)),NA())</f>
        <v>#N/A</v>
      </c>
      <c r="I103" s="490" t="e">
        <f ca="1">+IF(AND(ISNUMBER(OFFSET('Water Data'!$E$9,0,10*ROW('Water Data'!E97))),'Data Summary'!BX103="Yes"),OFFSET('Water Data'!$E$9,0,10*ROW('Water Data'!E97)),NA())</f>
        <v>#N/A</v>
      </c>
      <c r="J103" s="490" t="e">
        <f ca="1">+IF(AND(ISNUMBER(OFFSET('Water Data'!$F$4,0,10*ROW('Water Data'!F97))),'Data Summary'!BY103="Yes"),100-OFFSET('Water Data'!$F$4,0,10*ROW('Water Data'!F97)),NA())</f>
        <v>#N/A</v>
      </c>
      <c r="K103" s="490" t="e">
        <f ca="1">+IF(AND(ISNUMBER(OFFSET('Water Data'!$F$6,0,10*ROW('Water Data'!F97))),'Data Summary'!BZ103="Yes"),OFFSET('Water Data'!$F$6,0,10*ROW('Water Data'!F97)),NA())</f>
        <v>#N/A</v>
      </c>
      <c r="L103" s="490" t="e">
        <f ca="1">+IF(AND(ISNUMBER(OFFSET('Water Data'!$F$9,0,10*ROW('Water Data'!F97))),'Data Summary'!CA103="Yes"),OFFSET('Water Data'!$F$9,0,10*ROW('Water Data'!F97)),NA())</f>
        <v>#N/A</v>
      </c>
      <c r="M103" s="490" t="e">
        <f ca="1">+IF(AND(ISNUMBER(OFFSET('Water Data'!$G$4,0,10*ROW('Water Data'!G97))),'Data Summary'!CB103="Yes"),100-OFFSET('Water Data'!$G$4,0,10*ROW('Water Data'!G97)),NA())</f>
        <v>#N/A</v>
      </c>
      <c r="N103" s="490" t="e">
        <f ca="1">+IF(AND(ISNUMBER(OFFSET('Water Data'!$G$6,0,10*ROW('Water Data'!G97))),'Data Summary'!CC103="Yes"),OFFSET('Water Data'!$G$6,0,10*ROW('Water Data'!G97)),NA())</f>
        <v>#N/A</v>
      </c>
      <c r="O103" s="490" t="e">
        <f ca="1">+IF(AND(ISNUMBER(OFFSET('Water Data'!$G$9,0,10*ROW('Water Data'!G97))),'Data Summary'!CD103="Yes"),OFFSET('Water Data'!$G$9,0,10*ROW('Water Data'!G97)),NA())</f>
        <v>#N/A</v>
      </c>
      <c r="P103" s="490" t="e">
        <f ca="1">+IF(AND(ISNUMBER(OFFSET('Water Data'!$H$4,0,10*ROW('Water Data'!H97))),'Data Summary'!CE103="Yes"),100-OFFSET('Water Data'!$H$4,0,10*ROW('Water Data'!H97)),NA())</f>
        <v>#N/A</v>
      </c>
      <c r="Q103" s="490" t="e">
        <f ca="1">+IF(AND(ISNUMBER(OFFSET('Water Data'!$H$6,0,10*ROW('Water Data'!H97))),'Data Summary'!CF103="Yes"),OFFSET('Water Data'!$H$6,0,10*ROW('Water Data'!H97)),NA())</f>
        <v>#N/A</v>
      </c>
      <c r="R103" s="490" t="e">
        <f ca="1">+IF(AND(ISNUMBER(OFFSET('Water Data'!$H$9,0,10*ROW('Water Data'!H97))),'Data Summary'!CG103="Yes"),OFFSET('Water Data'!$H$9,0,10*ROW('Water Data'!H97)),NA())</f>
        <v>#N/A</v>
      </c>
      <c r="S103" s="490" t="e">
        <f ca="1">+IF(AND(ISNUMBER(OFFSET('Water Data'!$I$4,0,10*ROW('Water Data'!I97))),'Data Summary'!CH103="Yes"),100-OFFSET('Water Data'!$I$4,0,10*ROW('Water Data'!I97)),NA())</f>
        <v>#N/A</v>
      </c>
      <c r="T103" s="490" t="e">
        <f ca="1">+IF(AND(ISNUMBER(OFFSET('Water Data'!$I$6,0,10*ROW('Water Data'!I97))),'Data Summary'!CI103="Yes"),OFFSET('Water Data'!$I$6,0,10*ROW('Water Data'!I97)),NA())</f>
        <v>#N/A</v>
      </c>
      <c r="U103" s="490" t="e">
        <f ca="1">+IF(AND(ISNUMBER(OFFSET('Water Data'!$I$9,0,10*ROW('Water Data'!I97))),'Data Summary'!CJ103="Yes"),OFFSET('Water Data'!$I$9,0,10*ROW('Water Data'!I97)),NA())</f>
        <v>#N/A</v>
      </c>
      <c r="V103" s="491" t="e">
        <f ca="1">+IF(AND(ISNUMBER(OFFSET('Sanitation Data'!$D$4,0,10*ROW('Sanitation Data'!D97))),'Data Summary'!CK103="Yes"),100-OFFSET('Sanitation Data'!$D$4,0,10*ROW('Sanitation Data'!D97)),NA())</f>
        <v>#N/A</v>
      </c>
      <c r="W103" s="491" t="e">
        <f ca="1">+IF(AND(ISNUMBER(OFFSET('Sanitation Data'!$D$6,0,10*ROW('Sanitation Data'!D97))),'Data Summary'!CL103="Yes"),OFFSET('Sanitation Data'!$D$6,0,10*ROW('Sanitation Data'!D97)),NA())</f>
        <v>#N/A</v>
      </c>
      <c r="X103" s="491" t="e">
        <f ca="1">+IF(AND(ISNUMBER(OFFSET('Sanitation Data'!$D$10,0,10*ROW('Sanitation Data'!D97))),'Data Summary'!CM103="Yes"),OFFSET('Sanitation Data'!$D$10,0,10*ROW('Sanitation Data'!D97)),NA())</f>
        <v>#N/A</v>
      </c>
      <c r="Y103" s="491" t="e">
        <f ca="1">+IF(AND(ISNUMBER(OFFSET('Sanitation Data'!$D$11,0,10*ROW('Sanitation Data'!D97))),'Data Summary'!CN103="Yes"),OFFSET('Sanitation Data'!$D$11,0,10*ROW('Sanitation Data'!D97)),NA())</f>
        <v>#N/A</v>
      </c>
      <c r="Z103" s="491" t="e">
        <f ca="1">+IF(AND(ISNUMBER(OFFSET('Sanitation Data'!$D$12,0,10*ROW('Sanitation Data'!D97))),'Data Summary'!CO103="Yes"),OFFSET('Sanitation Data'!$D$12,0,10*ROW('Sanitation Data'!D97)),NA())</f>
        <v>#N/A</v>
      </c>
      <c r="AA103" s="491" t="e">
        <f ca="1">+IF(AND(ISNUMBER(OFFSET('Sanitation Data'!$E$4,0,10*ROW('Sanitation Data'!E97))),'Data Summary'!CP103="Yes"),100-OFFSET('Sanitation Data'!$E$4,0,10*ROW('Sanitation Data'!E97)),NA())</f>
        <v>#N/A</v>
      </c>
      <c r="AB103" s="491" t="e">
        <f ca="1">+IF(AND(ISNUMBER(OFFSET('Sanitation Data'!$E$6,0,10*ROW('Sanitation Data'!E97))),'Data Summary'!CQ103="Yes"),OFFSET('Sanitation Data'!$E$6,0,10*ROW('Sanitation Data'!E97)),NA())</f>
        <v>#N/A</v>
      </c>
      <c r="AC103" s="491" t="e">
        <f ca="1">+IF(AND(ISNUMBER(OFFSET('Sanitation Data'!$E$10,0,10*ROW('Sanitation Data'!E97))),'Data Summary'!CR103="Yes"),OFFSET('Sanitation Data'!$E$10,0,10*ROW('Sanitation Data'!E97)),NA())</f>
        <v>#N/A</v>
      </c>
      <c r="AD103" s="491" t="e">
        <f ca="1">+IF(AND(ISNUMBER(OFFSET('Sanitation Data'!$E$11,0,10*ROW('Sanitation Data'!E97))),'Data Summary'!CS103="Yes"),OFFSET('Sanitation Data'!$E$11,0,10*ROW('Sanitation Data'!E97)),NA())</f>
        <v>#N/A</v>
      </c>
      <c r="AE103" s="491" t="e">
        <f ca="1">+IF(AND(ISNUMBER(OFFSET('Sanitation Data'!$E$12,0,10*ROW('Sanitation Data'!E97))),'Data Summary'!CT103="Yes"),OFFSET('Sanitation Data'!$E$12,0,10*ROW('Sanitation Data'!E97)),NA())</f>
        <v>#N/A</v>
      </c>
      <c r="AF103" s="491" t="e">
        <f ca="1">+IF(AND(ISNUMBER(OFFSET('Sanitation Data'!$F$4,0,10*ROW('Sanitation Data'!F97))),'Data Summary'!CU103="Yes"),100-OFFSET('Sanitation Data'!$F$4,0,10*ROW('Sanitation Data'!F97)),NA())</f>
        <v>#N/A</v>
      </c>
      <c r="AG103" s="491" t="e">
        <f ca="1">+IF(AND(ISNUMBER(OFFSET('Sanitation Data'!$F$6,0,10*ROW('Sanitation Data'!F97))),'Data Summary'!CV103="Yes"),OFFSET('Sanitation Data'!$F$6,0,10*ROW('Sanitation Data'!F97)),NA())</f>
        <v>#N/A</v>
      </c>
      <c r="AH103" s="491" t="e">
        <f ca="1">+IF(AND(ISNUMBER(OFFSET('Sanitation Data'!$F$10,0,10*ROW('Sanitation Data'!F97))),'Data Summary'!CW103="Yes"),OFFSET('Sanitation Data'!$F$10,0,10*ROW('Sanitation Data'!F97)),NA())</f>
        <v>#N/A</v>
      </c>
      <c r="AI103" s="491" t="e">
        <f ca="1">+IF(AND(ISNUMBER(OFFSET('Sanitation Data'!$F$11,0,10*ROW('Sanitation Data'!F97))),'Data Summary'!CX103="Yes"),OFFSET('Sanitation Data'!$F$11,0,10*ROW('Sanitation Data'!F97)),NA())</f>
        <v>#N/A</v>
      </c>
      <c r="AJ103" s="491" t="e">
        <f ca="1">+IF(AND(ISNUMBER(OFFSET('Sanitation Data'!$F$12,0,10*ROW('Sanitation Data'!F97))),'Data Summary'!CY103="Yes"),OFFSET('Sanitation Data'!$F$12,0,10*ROW('Sanitation Data'!F97)),NA())</f>
        <v>#N/A</v>
      </c>
      <c r="AK103" s="491" t="e">
        <f ca="1">+IF(AND(ISNUMBER(OFFSET('Sanitation Data'!$G$4,0,10*ROW('Sanitation Data'!G97))),'Data Summary'!CZ103="Yes"),100-OFFSET('Sanitation Data'!$G$4,0,10*ROW('Sanitation Data'!G97)),NA())</f>
        <v>#N/A</v>
      </c>
      <c r="AL103" s="491" t="e">
        <f ca="1">+IF(AND(ISNUMBER(OFFSET('Sanitation Data'!$G$6,0,10*ROW('Sanitation Data'!G97))),'Data Summary'!DA103="Yes"),OFFSET('Sanitation Data'!$G$6,0,10*ROW('Sanitation Data'!G97)),NA())</f>
        <v>#N/A</v>
      </c>
      <c r="AM103" s="491" t="e">
        <f ca="1">+IF(AND(ISNUMBER(OFFSET('Sanitation Data'!$G$10,0,10*ROW('Sanitation Data'!G97))),'Data Summary'!DB103="Yes"),OFFSET('Sanitation Data'!$G$10,0,10*ROW('Sanitation Data'!G97)),NA())</f>
        <v>#N/A</v>
      </c>
      <c r="AN103" s="491" t="e">
        <f ca="1">+IF(AND(ISNUMBER(OFFSET('Sanitation Data'!$G$11,0,10*ROW('Sanitation Data'!G97))),'Data Summary'!DC103="Yes"),OFFSET('Sanitation Data'!$G$11,0,10*ROW('Sanitation Data'!G97)),NA())</f>
        <v>#N/A</v>
      </c>
      <c r="AO103" s="491" t="e">
        <f ca="1">+IF(AND(ISNUMBER(OFFSET('Sanitation Data'!$G$12,0,10*ROW('Sanitation Data'!G97))),'Data Summary'!DD103="Yes"),OFFSET('Sanitation Data'!$G$12,0,10*ROW('Sanitation Data'!G97)),NA())</f>
        <v>#N/A</v>
      </c>
      <c r="AP103" s="491" t="e">
        <f ca="1">+IF(AND(ISNUMBER(OFFSET('Sanitation Data'!$H$4,0,10*ROW('Sanitation Data'!H97))),'Data Summary'!DE103="Yes"),100-OFFSET('Sanitation Data'!$H$4,0,10*ROW('Sanitation Data'!H97)),NA())</f>
        <v>#N/A</v>
      </c>
      <c r="AQ103" s="491" t="e">
        <f ca="1">+IF(AND(ISNUMBER(OFFSET('Sanitation Data'!$H$6,0,10*ROW('Sanitation Data'!H97))),'Data Summary'!DF103="Yes"),OFFSET('Sanitation Data'!$H$6,0,10*ROW('Sanitation Data'!H97)),NA())</f>
        <v>#N/A</v>
      </c>
      <c r="AR103" s="491" t="e">
        <f ca="1">+IF(AND(ISNUMBER(OFFSET('Sanitation Data'!$H$10,0,10*ROW('Sanitation Data'!H97))),'Data Summary'!DG103="Yes"),OFFSET('Sanitation Data'!$H$10,0,10*ROW('Sanitation Data'!H97)),NA())</f>
        <v>#N/A</v>
      </c>
      <c r="AS103" s="491" t="e">
        <f ca="1">+IF(AND(ISNUMBER(OFFSET('Sanitation Data'!$H$11,0,10*ROW('Sanitation Data'!H97))),'Data Summary'!DH103="Yes"),OFFSET('Sanitation Data'!$H$11,0,10*ROW('Sanitation Data'!H97)),NA())</f>
        <v>#N/A</v>
      </c>
      <c r="AT103" s="491" t="e">
        <f ca="1">+IF(AND(ISNUMBER(OFFSET('Sanitation Data'!$H$12,0,10*ROW('Sanitation Data'!H97))),'Data Summary'!DI103="Yes"),OFFSET('Sanitation Data'!$H$12,0,10*ROW('Sanitation Data'!H97)),NA())</f>
        <v>#N/A</v>
      </c>
      <c r="AU103" s="491" t="e">
        <f ca="1">+IF(AND(ISNUMBER(OFFSET('Sanitation Data'!$I$4,0,10*ROW('Sanitation Data'!I97))),'Data Summary'!DJ103="Yes"),100-OFFSET('Sanitation Data'!$I$4,0,10*ROW('Sanitation Data'!I97)),NA())</f>
        <v>#N/A</v>
      </c>
      <c r="AV103" s="491" t="e">
        <f ca="1">+IF(AND(ISNUMBER(OFFSET('Sanitation Data'!$I$6,0,10*ROW('Sanitation Data'!I97))),'Data Summary'!DK103="Yes"),OFFSET('Sanitation Data'!$I$6,0,10*ROW('Sanitation Data'!I97)),NA())</f>
        <v>#N/A</v>
      </c>
      <c r="AW103" s="491" t="e">
        <f ca="1">+IF(AND(ISNUMBER(OFFSET('Sanitation Data'!$I$10,0,10*ROW('Sanitation Data'!I97))),'Data Summary'!DL103="Yes"),OFFSET('Sanitation Data'!$I$10,0,10*ROW('Sanitation Data'!I97)),NA())</f>
        <v>#N/A</v>
      </c>
      <c r="AX103" s="491" t="e">
        <f ca="1">+IF(AND(ISNUMBER(OFFSET('Sanitation Data'!$I$11,0,10*ROW('Sanitation Data'!I97))),'Data Summary'!DM103="Yes"),OFFSET('Sanitation Data'!$I$11,0,10*ROW('Sanitation Data'!I97)),NA())</f>
        <v>#N/A</v>
      </c>
      <c r="AY103" s="491" t="e">
        <f ca="1">+IF(AND(ISNUMBER(OFFSET('Sanitation Data'!$I$12,0,10*ROW('Sanitation Data'!I97))),'Data Summary'!DN103="Yes"),OFFSET('Sanitation Data'!$I$12,0,10*ROW('Sanitation Data'!I97)),NA())</f>
        <v>#N/A</v>
      </c>
      <c r="AZ103" s="492" t="e">
        <f ca="1">+IF(AND(ISNUMBER(OFFSET('Hygiene Data'!$D$5,0,10*ROW('Hygiene Data'!D97))),'Data Summary'!DO103="Yes"),OFFSET('Hygiene Data'!$D$5,0,10*ROW('Hygiene Data'!D97)),NA())</f>
        <v>#N/A</v>
      </c>
      <c r="BA103" s="492" t="e">
        <f ca="1">+IF(AND(ISNUMBER(OFFSET('Hygiene Data'!$D$7,0,10*ROW('Hygiene Data'!D97))),'Data Summary'!DP103="Yes"),OFFSET('Hygiene Data'!$D$7,0,10*ROW('Hygiene Data'!D97)),NA())</f>
        <v>#N/A</v>
      </c>
      <c r="BB103" s="492" t="e">
        <f ca="1">+IF(AND(ISNUMBER(OFFSET('Hygiene Data'!$D$9,0,10*ROW('Hygiene Data'!D97))),'Data Summary'!DQ103="Yes"),OFFSET('Hygiene Data'!$D$9,0,10*ROW('Hygiene Data'!D97)),NA())</f>
        <v>#N/A</v>
      </c>
      <c r="BC103" s="492" t="e">
        <f ca="1">+IF(AND(ISNUMBER(OFFSET('Hygiene Data'!$E$5,0,10*ROW('Hygiene Data'!E97))),'Data Summary'!DR103="Yes"),OFFSET('Hygiene Data'!$E$5,0,10*ROW('Hygiene Data'!E97)),NA())</f>
        <v>#N/A</v>
      </c>
      <c r="BD103" s="492" t="e">
        <f ca="1">+IF(AND(ISNUMBER(OFFSET('Hygiene Data'!$E$7,0,10*ROW('Hygiene Data'!E97))),'Data Summary'!DS103="Yes"),OFFSET('Hygiene Data'!$E$7,0,10*ROW('Hygiene Data'!E97)),NA())</f>
        <v>#N/A</v>
      </c>
      <c r="BE103" s="492" t="e">
        <f ca="1">+IF(AND(ISNUMBER(OFFSET('Hygiene Data'!$E$9,0,10*ROW('Hygiene Data'!E97))),'Data Summary'!DT103="Yes"),OFFSET('Hygiene Data'!$E$9,0,10*ROW('Hygiene Data'!E97)),NA())</f>
        <v>#N/A</v>
      </c>
      <c r="BF103" s="492" t="e">
        <f ca="1">+IF(AND(ISNUMBER(OFFSET('Hygiene Data'!$F$5,0,10*ROW('Hygiene Data'!F97))),'Data Summary'!DU103="Yes"),OFFSET('Hygiene Data'!$F$5,0,10*ROW('Hygiene Data'!F97)),NA())</f>
        <v>#N/A</v>
      </c>
      <c r="BG103" s="492" t="e">
        <f ca="1">+IF(AND(ISNUMBER(OFFSET('Hygiene Data'!$F$7,0,10*ROW('Hygiene Data'!F97))),'Data Summary'!DV103="Yes"),OFFSET('Hygiene Data'!$F$7,0,10*ROW('Hygiene Data'!F97)),NA())</f>
        <v>#N/A</v>
      </c>
      <c r="BH103" s="492" t="e">
        <f ca="1">+IF(AND(ISNUMBER(OFFSET('Hygiene Data'!$F$9,0,10*ROW('Hygiene Data'!F97))),'Data Summary'!DW103="Yes"),OFFSET('Hygiene Data'!$F$9,0,10*ROW('Hygiene Data'!F97)),NA())</f>
        <v>#N/A</v>
      </c>
      <c r="BI103" s="492" t="e">
        <f ca="1">+IF(AND(ISNUMBER(OFFSET('Hygiene Data'!$G$5,0,10*ROW('Hygiene Data'!G97))),'Data Summary'!DX103="Yes"),OFFSET('Hygiene Data'!$G$5,0,10*ROW('Hygiene Data'!G97)),NA())</f>
        <v>#N/A</v>
      </c>
      <c r="BJ103" s="492" t="e">
        <f ca="1">+IF(AND(ISNUMBER(OFFSET('Hygiene Data'!$G$7,0,10*ROW('Hygiene Data'!G97))),'Data Summary'!DY103="Yes"),OFFSET('Hygiene Data'!$G$7,0,10*ROW('Hygiene Data'!G97)),NA())</f>
        <v>#N/A</v>
      </c>
      <c r="BK103" s="492" t="e">
        <f ca="1">+IF(AND(ISNUMBER(OFFSET('Hygiene Data'!$G$9,0,10*ROW('Hygiene Data'!G97))),'Data Summary'!DZ103="Yes"),OFFSET('Hygiene Data'!$G$9,0,10*ROW('Hygiene Data'!G97)),NA())</f>
        <v>#N/A</v>
      </c>
      <c r="BL103" s="492" t="e">
        <f ca="1">+IF(AND(ISNUMBER(OFFSET('Hygiene Data'!$H$5,0,10*ROW('Hygiene Data'!H97))),'Data Summary'!EA103="Yes"),OFFSET('Hygiene Data'!$H$5,0,10*ROW('Hygiene Data'!H97)),NA())</f>
        <v>#N/A</v>
      </c>
      <c r="BM103" s="492" t="e">
        <f ca="1">+IF(AND(ISNUMBER(OFFSET('Hygiene Data'!$H$7,0,10*ROW('Hygiene Data'!H97))),'Data Summary'!EB103="Yes"),OFFSET('Hygiene Data'!$H$7,0,10*ROW('Hygiene Data'!H97)),NA())</f>
        <v>#N/A</v>
      </c>
      <c r="BN103" s="492" t="e">
        <f ca="1">+IF(AND(ISNUMBER(OFFSET('Hygiene Data'!$H$9,0,10*ROW('Hygiene Data'!H97))),'Data Summary'!EC103="Yes"),OFFSET('Hygiene Data'!$H$9,0,10*ROW('Hygiene Data'!H97)),NA())</f>
        <v>#N/A</v>
      </c>
      <c r="BO103" s="492" t="e">
        <f ca="1">+IF(AND(ISNUMBER(OFFSET('Hygiene Data'!$I$5,0,10*ROW('Hygiene Data'!I97))),'Data Summary'!ED103="Yes"),OFFSET('Hygiene Data'!$I$5,0,10*ROW('Hygiene Data'!I97)),NA())</f>
        <v>#N/A</v>
      </c>
      <c r="BP103" s="492" t="e">
        <f ca="1">+IF(AND(ISNUMBER(OFFSET('Hygiene Data'!$I$7,0,10*ROW('Hygiene Data'!I97))),'Data Summary'!EE103="Yes"),OFFSET('Hygiene Data'!$I$7,0,10*ROW('Hygiene Data'!I97)),NA())</f>
        <v>#N/A</v>
      </c>
      <c r="BQ103" s="492" t="e">
        <f ca="1">+IF(AND(ISNUMBER(OFFSET('Hygiene Data'!$I$9,0,10*ROW('Hygiene Data'!I97))),'Data Summary'!EF103="Yes"),OFFSET('Hygiene Data'!$I$9,0,10*ROW('Hygiene Data'!I97)),NA())</f>
        <v>#N/A</v>
      </c>
    </row>
    <row r="104" spans="1:69" x14ac:dyDescent="0.25">
      <c r="A104" s="488" t="e">
        <f ca="1">+RIGHT('Data Summary'!A104,LEN('Data Summary'!A104)-9)</f>
        <v>#VALUE!</v>
      </c>
      <c r="B104" s="462" t="str">
        <f ca="1">+IF(ISTEXT('Data Summary'!B104),'Data Summary'!B104,"")</f>
        <v/>
      </c>
      <c r="C104" s="489" t="e">
        <f ca="1">+VALUE('Data Summary'!C104)</f>
        <v>#VALUE!</v>
      </c>
      <c r="D104" s="490" t="e">
        <f ca="1">+IF(AND(ISNUMBER(OFFSET('Water Data'!$D$4,0,10*ROW('Water Data'!D98))),'Data Summary'!BS104="Yes"),100-OFFSET('Water Data'!$D$4,0,10*ROW('Water Data'!D98)),NA())</f>
        <v>#N/A</v>
      </c>
      <c r="E104" s="490" t="e">
        <f ca="1">+IF(AND(ISNUMBER(OFFSET('Water Data'!$D$6,0,10*ROW('Water Data'!D98))),'Data Summary'!BT104="Yes"),OFFSET('Water Data'!$D$6,0,10*ROW('Water Data'!D98)),NA())</f>
        <v>#N/A</v>
      </c>
      <c r="F104" s="490" t="e">
        <f ca="1">+IF(AND(ISNUMBER(OFFSET('Water Data'!$D$9,0,10*ROW('Water Data'!D98))),'Data Summary'!BU104="Yes"),OFFSET('Water Data'!$D$9,0,10*ROW('Water Data'!D98)),NA())</f>
        <v>#N/A</v>
      </c>
      <c r="G104" s="490" t="e">
        <f ca="1">+IF(AND(ISNUMBER(OFFSET('Water Data'!$E$4,0,10*ROW('Water Data'!E98))),'Data Summary'!BV104="Yes"),100-OFFSET('Water Data'!$E$4,0,10*ROW('Water Data'!E98)),NA())</f>
        <v>#N/A</v>
      </c>
      <c r="H104" s="490" t="e">
        <f ca="1">+IF(AND(ISNUMBER(OFFSET('Water Data'!$E$6,0,10*ROW('Water Data'!E98))),'Data Summary'!BW104="Yes"),OFFSET('Water Data'!$E$6,0,10*ROW('Water Data'!E98)),NA())</f>
        <v>#N/A</v>
      </c>
      <c r="I104" s="490" t="e">
        <f ca="1">+IF(AND(ISNUMBER(OFFSET('Water Data'!$E$9,0,10*ROW('Water Data'!E98))),'Data Summary'!BX104="Yes"),OFFSET('Water Data'!$E$9,0,10*ROW('Water Data'!E98)),NA())</f>
        <v>#N/A</v>
      </c>
      <c r="J104" s="490" t="e">
        <f ca="1">+IF(AND(ISNUMBER(OFFSET('Water Data'!$F$4,0,10*ROW('Water Data'!F98))),'Data Summary'!BY104="Yes"),100-OFFSET('Water Data'!$F$4,0,10*ROW('Water Data'!F98)),NA())</f>
        <v>#N/A</v>
      </c>
      <c r="K104" s="490" t="e">
        <f ca="1">+IF(AND(ISNUMBER(OFFSET('Water Data'!$F$6,0,10*ROW('Water Data'!F98))),'Data Summary'!BZ104="Yes"),OFFSET('Water Data'!$F$6,0,10*ROW('Water Data'!F98)),NA())</f>
        <v>#N/A</v>
      </c>
      <c r="L104" s="490" t="e">
        <f ca="1">+IF(AND(ISNUMBER(OFFSET('Water Data'!$F$9,0,10*ROW('Water Data'!F98))),'Data Summary'!CA104="Yes"),OFFSET('Water Data'!$F$9,0,10*ROW('Water Data'!F98)),NA())</f>
        <v>#N/A</v>
      </c>
      <c r="M104" s="490" t="e">
        <f ca="1">+IF(AND(ISNUMBER(OFFSET('Water Data'!$G$4,0,10*ROW('Water Data'!G98))),'Data Summary'!CB104="Yes"),100-OFFSET('Water Data'!$G$4,0,10*ROW('Water Data'!G98)),NA())</f>
        <v>#N/A</v>
      </c>
      <c r="N104" s="490" t="e">
        <f ca="1">+IF(AND(ISNUMBER(OFFSET('Water Data'!$G$6,0,10*ROW('Water Data'!G98))),'Data Summary'!CC104="Yes"),OFFSET('Water Data'!$G$6,0,10*ROW('Water Data'!G98)),NA())</f>
        <v>#N/A</v>
      </c>
      <c r="O104" s="490" t="e">
        <f ca="1">+IF(AND(ISNUMBER(OFFSET('Water Data'!$G$9,0,10*ROW('Water Data'!G98))),'Data Summary'!CD104="Yes"),OFFSET('Water Data'!$G$9,0,10*ROW('Water Data'!G98)),NA())</f>
        <v>#N/A</v>
      </c>
      <c r="P104" s="490" t="e">
        <f ca="1">+IF(AND(ISNUMBER(OFFSET('Water Data'!$H$4,0,10*ROW('Water Data'!H98))),'Data Summary'!CE104="Yes"),100-OFFSET('Water Data'!$H$4,0,10*ROW('Water Data'!H98)),NA())</f>
        <v>#N/A</v>
      </c>
      <c r="Q104" s="490" t="e">
        <f ca="1">+IF(AND(ISNUMBER(OFFSET('Water Data'!$H$6,0,10*ROW('Water Data'!H98))),'Data Summary'!CF104="Yes"),OFFSET('Water Data'!$H$6,0,10*ROW('Water Data'!H98)),NA())</f>
        <v>#N/A</v>
      </c>
      <c r="R104" s="490" t="e">
        <f ca="1">+IF(AND(ISNUMBER(OFFSET('Water Data'!$H$9,0,10*ROW('Water Data'!H98))),'Data Summary'!CG104="Yes"),OFFSET('Water Data'!$H$9,0,10*ROW('Water Data'!H98)),NA())</f>
        <v>#N/A</v>
      </c>
      <c r="S104" s="490" t="e">
        <f ca="1">+IF(AND(ISNUMBER(OFFSET('Water Data'!$I$4,0,10*ROW('Water Data'!I98))),'Data Summary'!CH104="Yes"),100-OFFSET('Water Data'!$I$4,0,10*ROW('Water Data'!I98)),NA())</f>
        <v>#N/A</v>
      </c>
      <c r="T104" s="490" t="e">
        <f ca="1">+IF(AND(ISNUMBER(OFFSET('Water Data'!$I$6,0,10*ROW('Water Data'!I98))),'Data Summary'!CI104="Yes"),OFFSET('Water Data'!$I$6,0,10*ROW('Water Data'!I98)),NA())</f>
        <v>#N/A</v>
      </c>
      <c r="U104" s="490" t="e">
        <f ca="1">+IF(AND(ISNUMBER(OFFSET('Water Data'!$I$9,0,10*ROW('Water Data'!I98))),'Data Summary'!CJ104="Yes"),OFFSET('Water Data'!$I$9,0,10*ROW('Water Data'!I98)),NA())</f>
        <v>#N/A</v>
      </c>
      <c r="V104" s="491" t="e">
        <f ca="1">+IF(AND(ISNUMBER(OFFSET('Sanitation Data'!$D$4,0,10*ROW('Sanitation Data'!D98))),'Data Summary'!CK104="Yes"),100-OFFSET('Sanitation Data'!$D$4,0,10*ROW('Sanitation Data'!D98)),NA())</f>
        <v>#N/A</v>
      </c>
      <c r="W104" s="491" t="e">
        <f ca="1">+IF(AND(ISNUMBER(OFFSET('Sanitation Data'!$D$6,0,10*ROW('Sanitation Data'!D98))),'Data Summary'!CL104="Yes"),OFFSET('Sanitation Data'!$D$6,0,10*ROW('Sanitation Data'!D98)),NA())</f>
        <v>#N/A</v>
      </c>
      <c r="X104" s="491" t="e">
        <f ca="1">+IF(AND(ISNUMBER(OFFSET('Sanitation Data'!$D$10,0,10*ROW('Sanitation Data'!D98))),'Data Summary'!CM104="Yes"),OFFSET('Sanitation Data'!$D$10,0,10*ROW('Sanitation Data'!D98)),NA())</f>
        <v>#N/A</v>
      </c>
      <c r="Y104" s="491" t="e">
        <f ca="1">+IF(AND(ISNUMBER(OFFSET('Sanitation Data'!$D$11,0,10*ROW('Sanitation Data'!D98))),'Data Summary'!CN104="Yes"),OFFSET('Sanitation Data'!$D$11,0,10*ROW('Sanitation Data'!D98)),NA())</f>
        <v>#N/A</v>
      </c>
      <c r="Z104" s="491" t="e">
        <f ca="1">+IF(AND(ISNUMBER(OFFSET('Sanitation Data'!$D$12,0,10*ROW('Sanitation Data'!D98))),'Data Summary'!CO104="Yes"),OFFSET('Sanitation Data'!$D$12,0,10*ROW('Sanitation Data'!D98)),NA())</f>
        <v>#N/A</v>
      </c>
      <c r="AA104" s="491" t="e">
        <f ca="1">+IF(AND(ISNUMBER(OFFSET('Sanitation Data'!$E$4,0,10*ROW('Sanitation Data'!E98))),'Data Summary'!CP104="Yes"),100-OFFSET('Sanitation Data'!$E$4,0,10*ROW('Sanitation Data'!E98)),NA())</f>
        <v>#N/A</v>
      </c>
      <c r="AB104" s="491" t="e">
        <f ca="1">+IF(AND(ISNUMBER(OFFSET('Sanitation Data'!$E$6,0,10*ROW('Sanitation Data'!E98))),'Data Summary'!CQ104="Yes"),OFFSET('Sanitation Data'!$E$6,0,10*ROW('Sanitation Data'!E98)),NA())</f>
        <v>#N/A</v>
      </c>
      <c r="AC104" s="491" t="e">
        <f ca="1">+IF(AND(ISNUMBER(OFFSET('Sanitation Data'!$E$10,0,10*ROW('Sanitation Data'!E98))),'Data Summary'!CR104="Yes"),OFFSET('Sanitation Data'!$E$10,0,10*ROW('Sanitation Data'!E98)),NA())</f>
        <v>#N/A</v>
      </c>
      <c r="AD104" s="491" t="e">
        <f ca="1">+IF(AND(ISNUMBER(OFFSET('Sanitation Data'!$E$11,0,10*ROW('Sanitation Data'!E98))),'Data Summary'!CS104="Yes"),OFFSET('Sanitation Data'!$E$11,0,10*ROW('Sanitation Data'!E98)),NA())</f>
        <v>#N/A</v>
      </c>
      <c r="AE104" s="491" t="e">
        <f ca="1">+IF(AND(ISNUMBER(OFFSET('Sanitation Data'!$E$12,0,10*ROW('Sanitation Data'!E98))),'Data Summary'!CT104="Yes"),OFFSET('Sanitation Data'!$E$12,0,10*ROW('Sanitation Data'!E98)),NA())</f>
        <v>#N/A</v>
      </c>
      <c r="AF104" s="491" t="e">
        <f ca="1">+IF(AND(ISNUMBER(OFFSET('Sanitation Data'!$F$4,0,10*ROW('Sanitation Data'!F98))),'Data Summary'!CU104="Yes"),100-OFFSET('Sanitation Data'!$F$4,0,10*ROW('Sanitation Data'!F98)),NA())</f>
        <v>#N/A</v>
      </c>
      <c r="AG104" s="491" t="e">
        <f ca="1">+IF(AND(ISNUMBER(OFFSET('Sanitation Data'!$F$6,0,10*ROW('Sanitation Data'!F98))),'Data Summary'!CV104="Yes"),OFFSET('Sanitation Data'!$F$6,0,10*ROW('Sanitation Data'!F98)),NA())</f>
        <v>#N/A</v>
      </c>
      <c r="AH104" s="491" t="e">
        <f ca="1">+IF(AND(ISNUMBER(OFFSET('Sanitation Data'!$F$10,0,10*ROW('Sanitation Data'!F98))),'Data Summary'!CW104="Yes"),OFFSET('Sanitation Data'!$F$10,0,10*ROW('Sanitation Data'!F98)),NA())</f>
        <v>#N/A</v>
      </c>
      <c r="AI104" s="491" t="e">
        <f ca="1">+IF(AND(ISNUMBER(OFFSET('Sanitation Data'!$F$11,0,10*ROW('Sanitation Data'!F98))),'Data Summary'!CX104="Yes"),OFFSET('Sanitation Data'!$F$11,0,10*ROW('Sanitation Data'!F98)),NA())</f>
        <v>#N/A</v>
      </c>
      <c r="AJ104" s="491" t="e">
        <f ca="1">+IF(AND(ISNUMBER(OFFSET('Sanitation Data'!$F$12,0,10*ROW('Sanitation Data'!F98))),'Data Summary'!CY104="Yes"),OFFSET('Sanitation Data'!$F$12,0,10*ROW('Sanitation Data'!F98)),NA())</f>
        <v>#N/A</v>
      </c>
      <c r="AK104" s="491" t="e">
        <f ca="1">+IF(AND(ISNUMBER(OFFSET('Sanitation Data'!$G$4,0,10*ROW('Sanitation Data'!G98))),'Data Summary'!CZ104="Yes"),100-OFFSET('Sanitation Data'!$G$4,0,10*ROW('Sanitation Data'!G98)),NA())</f>
        <v>#N/A</v>
      </c>
      <c r="AL104" s="491" t="e">
        <f ca="1">+IF(AND(ISNUMBER(OFFSET('Sanitation Data'!$G$6,0,10*ROW('Sanitation Data'!G98))),'Data Summary'!DA104="Yes"),OFFSET('Sanitation Data'!$G$6,0,10*ROW('Sanitation Data'!G98)),NA())</f>
        <v>#N/A</v>
      </c>
      <c r="AM104" s="491" t="e">
        <f ca="1">+IF(AND(ISNUMBER(OFFSET('Sanitation Data'!$G$10,0,10*ROW('Sanitation Data'!G98))),'Data Summary'!DB104="Yes"),OFFSET('Sanitation Data'!$G$10,0,10*ROW('Sanitation Data'!G98)),NA())</f>
        <v>#N/A</v>
      </c>
      <c r="AN104" s="491" t="e">
        <f ca="1">+IF(AND(ISNUMBER(OFFSET('Sanitation Data'!$G$11,0,10*ROW('Sanitation Data'!G98))),'Data Summary'!DC104="Yes"),OFFSET('Sanitation Data'!$G$11,0,10*ROW('Sanitation Data'!G98)),NA())</f>
        <v>#N/A</v>
      </c>
      <c r="AO104" s="491" t="e">
        <f ca="1">+IF(AND(ISNUMBER(OFFSET('Sanitation Data'!$G$12,0,10*ROW('Sanitation Data'!G98))),'Data Summary'!DD104="Yes"),OFFSET('Sanitation Data'!$G$12,0,10*ROW('Sanitation Data'!G98)),NA())</f>
        <v>#N/A</v>
      </c>
      <c r="AP104" s="491" t="e">
        <f ca="1">+IF(AND(ISNUMBER(OFFSET('Sanitation Data'!$H$4,0,10*ROW('Sanitation Data'!H98))),'Data Summary'!DE104="Yes"),100-OFFSET('Sanitation Data'!$H$4,0,10*ROW('Sanitation Data'!H98)),NA())</f>
        <v>#N/A</v>
      </c>
      <c r="AQ104" s="491" t="e">
        <f ca="1">+IF(AND(ISNUMBER(OFFSET('Sanitation Data'!$H$6,0,10*ROW('Sanitation Data'!H98))),'Data Summary'!DF104="Yes"),OFFSET('Sanitation Data'!$H$6,0,10*ROW('Sanitation Data'!H98)),NA())</f>
        <v>#N/A</v>
      </c>
      <c r="AR104" s="491" t="e">
        <f ca="1">+IF(AND(ISNUMBER(OFFSET('Sanitation Data'!$H$10,0,10*ROW('Sanitation Data'!H98))),'Data Summary'!DG104="Yes"),OFFSET('Sanitation Data'!$H$10,0,10*ROW('Sanitation Data'!H98)),NA())</f>
        <v>#N/A</v>
      </c>
      <c r="AS104" s="491" t="e">
        <f ca="1">+IF(AND(ISNUMBER(OFFSET('Sanitation Data'!$H$11,0,10*ROW('Sanitation Data'!H98))),'Data Summary'!DH104="Yes"),OFFSET('Sanitation Data'!$H$11,0,10*ROW('Sanitation Data'!H98)),NA())</f>
        <v>#N/A</v>
      </c>
      <c r="AT104" s="491" t="e">
        <f ca="1">+IF(AND(ISNUMBER(OFFSET('Sanitation Data'!$H$12,0,10*ROW('Sanitation Data'!H98))),'Data Summary'!DI104="Yes"),OFFSET('Sanitation Data'!$H$12,0,10*ROW('Sanitation Data'!H98)),NA())</f>
        <v>#N/A</v>
      </c>
      <c r="AU104" s="491" t="e">
        <f ca="1">+IF(AND(ISNUMBER(OFFSET('Sanitation Data'!$I$4,0,10*ROW('Sanitation Data'!I98))),'Data Summary'!DJ104="Yes"),100-OFFSET('Sanitation Data'!$I$4,0,10*ROW('Sanitation Data'!I98)),NA())</f>
        <v>#N/A</v>
      </c>
      <c r="AV104" s="491" t="e">
        <f ca="1">+IF(AND(ISNUMBER(OFFSET('Sanitation Data'!$I$6,0,10*ROW('Sanitation Data'!I98))),'Data Summary'!DK104="Yes"),OFFSET('Sanitation Data'!$I$6,0,10*ROW('Sanitation Data'!I98)),NA())</f>
        <v>#N/A</v>
      </c>
      <c r="AW104" s="491" t="e">
        <f ca="1">+IF(AND(ISNUMBER(OFFSET('Sanitation Data'!$I$10,0,10*ROW('Sanitation Data'!I98))),'Data Summary'!DL104="Yes"),OFFSET('Sanitation Data'!$I$10,0,10*ROW('Sanitation Data'!I98)),NA())</f>
        <v>#N/A</v>
      </c>
      <c r="AX104" s="491" t="e">
        <f ca="1">+IF(AND(ISNUMBER(OFFSET('Sanitation Data'!$I$11,0,10*ROW('Sanitation Data'!I98))),'Data Summary'!DM104="Yes"),OFFSET('Sanitation Data'!$I$11,0,10*ROW('Sanitation Data'!I98)),NA())</f>
        <v>#N/A</v>
      </c>
      <c r="AY104" s="491" t="e">
        <f ca="1">+IF(AND(ISNUMBER(OFFSET('Sanitation Data'!$I$12,0,10*ROW('Sanitation Data'!I98))),'Data Summary'!DN104="Yes"),OFFSET('Sanitation Data'!$I$12,0,10*ROW('Sanitation Data'!I98)),NA())</f>
        <v>#N/A</v>
      </c>
      <c r="AZ104" s="492" t="e">
        <f ca="1">+IF(AND(ISNUMBER(OFFSET('Hygiene Data'!$D$5,0,10*ROW('Hygiene Data'!D98))),'Data Summary'!DO104="Yes"),OFFSET('Hygiene Data'!$D$5,0,10*ROW('Hygiene Data'!D98)),NA())</f>
        <v>#N/A</v>
      </c>
      <c r="BA104" s="492" t="e">
        <f ca="1">+IF(AND(ISNUMBER(OFFSET('Hygiene Data'!$D$7,0,10*ROW('Hygiene Data'!D98))),'Data Summary'!DP104="Yes"),OFFSET('Hygiene Data'!$D$7,0,10*ROW('Hygiene Data'!D98)),NA())</f>
        <v>#N/A</v>
      </c>
      <c r="BB104" s="492" t="e">
        <f ca="1">+IF(AND(ISNUMBER(OFFSET('Hygiene Data'!$D$9,0,10*ROW('Hygiene Data'!D98))),'Data Summary'!DQ104="Yes"),OFFSET('Hygiene Data'!$D$9,0,10*ROW('Hygiene Data'!D98)),NA())</f>
        <v>#N/A</v>
      </c>
      <c r="BC104" s="492" t="e">
        <f ca="1">+IF(AND(ISNUMBER(OFFSET('Hygiene Data'!$E$5,0,10*ROW('Hygiene Data'!E98))),'Data Summary'!DR104="Yes"),OFFSET('Hygiene Data'!$E$5,0,10*ROW('Hygiene Data'!E98)),NA())</f>
        <v>#N/A</v>
      </c>
      <c r="BD104" s="492" t="e">
        <f ca="1">+IF(AND(ISNUMBER(OFFSET('Hygiene Data'!$E$7,0,10*ROW('Hygiene Data'!E98))),'Data Summary'!DS104="Yes"),OFFSET('Hygiene Data'!$E$7,0,10*ROW('Hygiene Data'!E98)),NA())</f>
        <v>#N/A</v>
      </c>
      <c r="BE104" s="492" t="e">
        <f ca="1">+IF(AND(ISNUMBER(OFFSET('Hygiene Data'!$E$9,0,10*ROW('Hygiene Data'!E98))),'Data Summary'!DT104="Yes"),OFFSET('Hygiene Data'!$E$9,0,10*ROW('Hygiene Data'!E98)),NA())</f>
        <v>#N/A</v>
      </c>
      <c r="BF104" s="492" t="e">
        <f ca="1">+IF(AND(ISNUMBER(OFFSET('Hygiene Data'!$F$5,0,10*ROW('Hygiene Data'!F98))),'Data Summary'!DU104="Yes"),OFFSET('Hygiene Data'!$F$5,0,10*ROW('Hygiene Data'!F98)),NA())</f>
        <v>#N/A</v>
      </c>
      <c r="BG104" s="492" t="e">
        <f ca="1">+IF(AND(ISNUMBER(OFFSET('Hygiene Data'!$F$7,0,10*ROW('Hygiene Data'!F98))),'Data Summary'!DV104="Yes"),OFFSET('Hygiene Data'!$F$7,0,10*ROW('Hygiene Data'!F98)),NA())</f>
        <v>#N/A</v>
      </c>
      <c r="BH104" s="492" t="e">
        <f ca="1">+IF(AND(ISNUMBER(OFFSET('Hygiene Data'!$F$9,0,10*ROW('Hygiene Data'!F98))),'Data Summary'!DW104="Yes"),OFFSET('Hygiene Data'!$F$9,0,10*ROW('Hygiene Data'!F98)),NA())</f>
        <v>#N/A</v>
      </c>
      <c r="BI104" s="492" t="e">
        <f ca="1">+IF(AND(ISNUMBER(OFFSET('Hygiene Data'!$G$5,0,10*ROW('Hygiene Data'!G98))),'Data Summary'!DX104="Yes"),OFFSET('Hygiene Data'!$G$5,0,10*ROW('Hygiene Data'!G98)),NA())</f>
        <v>#N/A</v>
      </c>
      <c r="BJ104" s="492" t="e">
        <f ca="1">+IF(AND(ISNUMBER(OFFSET('Hygiene Data'!$G$7,0,10*ROW('Hygiene Data'!G98))),'Data Summary'!DY104="Yes"),OFFSET('Hygiene Data'!$G$7,0,10*ROW('Hygiene Data'!G98)),NA())</f>
        <v>#N/A</v>
      </c>
      <c r="BK104" s="492" t="e">
        <f ca="1">+IF(AND(ISNUMBER(OFFSET('Hygiene Data'!$G$9,0,10*ROW('Hygiene Data'!G98))),'Data Summary'!DZ104="Yes"),OFFSET('Hygiene Data'!$G$9,0,10*ROW('Hygiene Data'!G98)),NA())</f>
        <v>#N/A</v>
      </c>
      <c r="BL104" s="492" t="e">
        <f ca="1">+IF(AND(ISNUMBER(OFFSET('Hygiene Data'!$H$5,0,10*ROW('Hygiene Data'!H98))),'Data Summary'!EA104="Yes"),OFFSET('Hygiene Data'!$H$5,0,10*ROW('Hygiene Data'!H98)),NA())</f>
        <v>#N/A</v>
      </c>
      <c r="BM104" s="492" t="e">
        <f ca="1">+IF(AND(ISNUMBER(OFFSET('Hygiene Data'!$H$7,0,10*ROW('Hygiene Data'!H98))),'Data Summary'!EB104="Yes"),OFFSET('Hygiene Data'!$H$7,0,10*ROW('Hygiene Data'!H98)),NA())</f>
        <v>#N/A</v>
      </c>
      <c r="BN104" s="492" t="e">
        <f ca="1">+IF(AND(ISNUMBER(OFFSET('Hygiene Data'!$H$9,0,10*ROW('Hygiene Data'!H98))),'Data Summary'!EC104="Yes"),OFFSET('Hygiene Data'!$H$9,0,10*ROW('Hygiene Data'!H98)),NA())</f>
        <v>#N/A</v>
      </c>
      <c r="BO104" s="492" t="e">
        <f ca="1">+IF(AND(ISNUMBER(OFFSET('Hygiene Data'!$I$5,0,10*ROW('Hygiene Data'!I98))),'Data Summary'!ED104="Yes"),OFFSET('Hygiene Data'!$I$5,0,10*ROW('Hygiene Data'!I98)),NA())</f>
        <v>#N/A</v>
      </c>
      <c r="BP104" s="492" t="e">
        <f ca="1">+IF(AND(ISNUMBER(OFFSET('Hygiene Data'!$I$7,0,10*ROW('Hygiene Data'!I98))),'Data Summary'!EE104="Yes"),OFFSET('Hygiene Data'!$I$7,0,10*ROW('Hygiene Data'!I98)),NA())</f>
        <v>#N/A</v>
      </c>
      <c r="BQ104" s="492" t="e">
        <f ca="1">+IF(AND(ISNUMBER(OFFSET('Hygiene Data'!$I$9,0,10*ROW('Hygiene Data'!I98))),'Data Summary'!EF104="Yes"),OFFSET('Hygiene Data'!$I$9,0,10*ROW('Hygiene Data'!I98)),NA())</f>
        <v>#N/A</v>
      </c>
    </row>
    <row r="105" spans="1:69" x14ac:dyDescent="0.25">
      <c r="A105" s="488" t="e">
        <f ca="1">+RIGHT('Data Summary'!A105,LEN('Data Summary'!A105)-9)</f>
        <v>#VALUE!</v>
      </c>
      <c r="B105" s="462" t="str">
        <f ca="1">+IF(ISTEXT('Data Summary'!B105),'Data Summary'!B105,"")</f>
        <v/>
      </c>
      <c r="C105" s="489" t="e">
        <f ca="1">+VALUE('Data Summary'!C105)</f>
        <v>#VALUE!</v>
      </c>
      <c r="D105" s="490" t="e">
        <f ca="1">+IF(AND(ISNUMBER(OFFSET('Water Data'!$D$4,0,10*ROW('Water Data'!D99))),'Data Summary'!BS105="Yes"),100-OFFSET('Water Data'!$D$4,0,10*ROW('Water Data'!D99)),NA())</f>
        <v>#N/A</v>
      </c>
      <c r="E105" s="490" t="e">
        <f ca="1">+IF(AND(ISNUMBER(OFFSET('Water Data'!$D$6,0,10*ROW('Water Data'!D99))),'Data Summary'!BT105="Yes"),OFFSET('Water Data'!$D$6,0,10*ROW('Water Data'!D99)),NA())</f>
        <v>#N/A</v>
      </c>
      <c r="F105" s="490" t="e">
        <f ca="1">+IF(AND(ISNUMBER(OFFSET('Water Data'!$D$9,0,10*ROW('Water Data'!D99))),'Data Summary'!BU105="Yes"),OFFSET('Water Data'!$D$9,0,10*ROW('Water Data'!D99)),NA())</f>
        <v>#N/A</v>
      </c>
      <c r="G105" s="490" t="e">
        <f ca="1">+IF(AND(ISNUMBER(OFFSET('Water Data'!$E$4,0,10*ROW('Water Data'!E99))),'Data Summary'!BV105="Yes"),100-OFFSET('Water Data'!$E$4,0,10*ROW('Water Data'!E99)),NA())</f>
        <v>#N/A</v>
      </c>
      <c r="H105" s="490" t="e">
        <f ca="1">+IF(AND(ISNUMBER(OFFSET('Water Data'!$E$6,0,10*ROW('Water Data'!E99))),'Data Summary'!BW105="Yes"),OFFSET('Water Data'!$E$6,0,10*ROW('Water Data'!E99)),NA())</f>
        <v>#N/A</v>
      </c>
      <c r="I105" s="490" t="e">
        <f ca="1">+IF(AND(ISNUMBER(OFFSET('Water Data'!$E$9,0,10*ROW('Water Data'!E99))),'Data Summary'!BX105="Yes"),OFFSET('Water Data'!$E$9,0,10*ROW('Water Data'!E99)),NA())</f>
        <v>#N/A</v>
      </c>
      <c r="J105" s="490" t="e">
        <f ca="1">+IF(AND(ISNUMBER(OFFSET('Water Data'!$F$4,0,10*ROW('Water Data'!F99))),'Data Summary'!BY105="Yes"),100-OFFSET('Water Data'!$F$4,0,10*ROW('Water Data'!F99)),NA())</f>
        <v>#N/A</v>
      </c>
      <c r="K105" s="490" t="e">
        <f ca="1">+IF(AND(ISNUMBER(OFFSET('Water Data'!$F$6,0,10*ROW('Water Data'!F99))),'Data Summary'!BZ105="Yes"),OFFSET('Water Data'!$F$6,0,10*ROW('Water Data'!F99)),NA())</f>
        <v>#N/A</v>
      </c>
      <c r="L105" s="490" t="e">
        <f ca="1">+IF(AND(ISNUMBER(OFFSET('Water Data'!$F$9,0,10*ROW('Water Data'!F99))),'Data Summary'!CA105="Yes"),OFFSET('Water Data'!$F$9,0,10*ROW('Water Data'!F99)),NA())</f>
        <v>#N/A</v>
      </c>
      <c r="M105" s="490" t="e">
        <f ca="1">+IF(AND(ISNUMBER(OFFSET('Water Data'!$G$4,0,10*ROW('Water Data'!G99))),'Data Summary'!CB105="Yes"),100-OFFSET('Water Data'!$G$4,0,10*ROW('Water Data'!G99)),NA())</f>
        <v>#N/A</v>
      </c>
      <c r="N105" s="490" t="e">
        <f ca="1">+IF(AND(ISNUMBER(OFFSET('Water Data'!$G$6,0,10*ROW('Water Data'!G99))),'Data Summary'!CC105="Yes"),OFFSET('Water Data'!$G$6,0,10*ROW('Water Data'!G99)),NA())</f>
        <v>#N/A</v>
      </c>
      <c r="O105" s="490" t="e">
        <f ca="1">+IF(AND(ISNUMBER(OFFSET('Water Data'!$G$9,0,10*ROW('Water Data'!G99))),'Data Summary'!CD105="Yes"),OFFSET('Water Data'!$G$9,0,10*ROW('Water Data'!G99)),NA())</f>
        <v>#N/A</v>
      </c>
      <c r="P105" s="490" t="e">
        <f ca="1">+IF(AND(ISNUMBER(OFFSET('Water Data'!$H$4,0,10*ROW('Water Data'!H99))),'Data Summary'!CE105="Yes"),100-OFFSET('Water Data'!$H$4,0,10*ROW('Water Data'!H99)),NA())</f>
        <v>#N/A</v>
      </c>
      <c r="Q105" s="490" t="e">
        <f ca="1">+IF(AND(ISNUMBER(OFFSET('Water Data'!$H$6,0,10*ROW('Water Data'!H99))),'Data Summary'!CF105="Yes"),OFFSET('Water Data'!$H$6,0,10*ROW('Water Data'!H99)),NA())</f>
        <v>#N/A</v>
      </c>
      <c r="R105" s="490" t="e">
        <f ca="1">+IF(AND(ISNUMBER(OFFSET('Water Data'!$H$9,0,10*ROW('Water Data'!H99))),'Data Summary'!CG105="Yes"),OFFSET('Water Data'!$H$9,0,10*ROW('Water Data'!H99)),NA())</f>
        <v>#N/A</v>
      </c>
      <c r="S105" s="490" t="e">
        <f ca="1">+IF(AND(ISNUMBER(OFFSET('Water Data'!$I$4,0,10*ROW('Water Data'!I99))),'Data Summary'!CH105="Yes"),100-OFFSET('Water Data'!$I$4,0,10*ROW('Water Data'!I99)),NA())</f>
        <v>#N/A</v>
      </c>
      <c r="T105" s="490" t="e">
        <f ca="1">+IF(AND(ISNUMBER(OFFSET('Water Data'!$I$6,0,10*ROW('Water Data'!I99))),'Data Summary'!CI105="Yes"),OFFSET('Water Data'!$I$6,0,10*ROW('Water Data'!I99)),NA())</f>
        <v>#N/A</v>
      </c>
      <c r="U105" s="490" t="e">
        <f ca="1">+IF(AND(ISNUMBER(OFFSET('Water Data'!$I$9,0,10*ROW('Water Data'!I99))),'Data Summary'!CJ105="Yes"),OFFSET('Water Data'!$I$9,0,10*ROW('Water Data'!I99)),NA())</f>
        <v>#N/A</v>
      </c>
      <c r="V105" s="491" t="e">
        <f ca="1">+IF(AND(ISNUMBER(OFFSET('Sanitation Data'!$D$4,0,10*ROW('Sanitation Data'!D99))),'Data Summary'!CK105="Yes"),100-OFFSET('Sanitation Data'!$D$4,0,10*ROW('Sanitation Data'!D99)),NA())</f>
        <v>#N/A</v>
      </c>
      <c r="W105" s="491" t="e">
        <f ca="1">+IF(AND(ISNUMBER(OFFSET('Sanitation Data'!$D$6,0,10*ROW('Sanitation Data'!D99))),'Data Summary'!CL105="Yes"),OFFSET('Sanitation Data'!$D$6,0,10*ROW('Sanitation Data'!D99)),NA())</f>
        <v>#N/A</v>
      </c>
      <c r="X105" s="491" t="e">
        <f ca="1">+IF(AND(ISNUMBER(OFFSET('Sanitation Data'!$D$10,0,10*ROW('Sanitation Data'!D99))),'Data Summary'!CM105="Yes"),OFFSET('Sanitation Data'!$D$10,0,10*ROW('Sanitation Data'!D99)),NA())</f>
        <v>#N/A</v>
      </c>
      <c r="Y105" s="491" t="e">
        <f ca="1">+IF(AND(ISNUMBER(OFFSET('Sanitation Data'!$D$11,0,10*ROW('Sanitation Data'!D99))),'Data Summary'!CN105="Yes"),OFFSET('Sanitation Data'!$D$11,0,10*ROW('Sanitation Data'!D99)),NA())</f>
        <v>#N/A</v>
      </c>
      <c r="Z105" s="491" t="e">
        <f ca="1">+IF(AND(ISNUMBER(OFFSET('Sanitation Data'!$D$12,0,10*ROW('Sanitation Data'!D99))),'Data Summary'!CO105="Yes"),OFFSET('Sanitation Data'!$D$12,0,10*ROW('Sanitation Data'!D99)),NA())</f>
        <v>#N/A</v>
      </c>
      <c r="AA105" s="491" t="e">
        <f ca="1">+IF(AND(ISNUMBER(OFFSET('Sanitation Data'!$E$4,0,10*ROW('Sanitation Data'!E99))),'Data Summary'!CP105="Yes"),100-OFFSET('Sanitation Data'!$E$4,0,10*ROW('Sanitation Data'!E99)),NA())</f>
        <v>#N/A</v>
      </c>
      <c r="AB105" s="491" t="e">
        <f ca="1">+IF(AND(ISNUMBER(OFFSET('Sanitation Data'!$E$6,0,10*ROW('Sanitation Data'!E99))),'Data Summary'!CQ105="Yes"),OFFSET('Sanitation Data'!$E$6,0,10*ROW('Sanitation Data'!E99)),NA())</f>
        <v>#N/A</v>
      </c>
      <c r="AC105" s="491" t="e">
        <f ca="1">+IF(AND(ISNUMBER(OFFSET('Sanitation Data'!$E$10,0,10*ROW('Sanitation Data'!E99))),'Data Summary'!CR105="Yes"),OFFSET('Sanitation Data'!$E$10,0,10*ROW('Sanitation Data'!E99)),NA())</f>
        <v>#N/A</v>
      </c>
      <c r="AD105" s="491" t="e">
        <f ca="1">+IF(AND(ISNUMBER(OFFSET('Sanitation Data'!$E$11,0,10*ROW('Sanitation Data'!E99))),'Data Summary'!CS105="Yes"),OFFSET('Sanitation Data'!$E$11,0,10*ROW('Sanitation Data'!E99)),NA())</f>
        <v>#N/A</v>
      </c>
      <c r="AE105" s="491" t="e">
        <f ca="1">+IF(AND(ISNUMBER(OFFSET('Sanitation Data'!$E$12,0,10*ROW('Sanitation Data'!E99))),'Data Summary'!CT105="Yes"),OFFSET('Sanitation Data'!$E$12,0,10*ROW('Sanitation Data'!E99)),NA())</f>
        <v>#N/A</v>
      </c>
      <c r="AF105" s="491" t="e">
        <f ca="1">+IF(AND(ISNUMBER(OFFSET('Sanitation Data'!$F$4,0,10*ROW('Sanitation Data'!F99))),'Data Summary'!CU105="Yes"),100-OFFSET('Sanitation Data'!$F$4,0,10*ROW('Sanitation Data'!F99)),NA())</f>
        <v>#N/A</v>
      </c>
      <c r="AG105" s="491" t="e">
        <f ca="1">+IF(AND(ISNUMBER(OFFSET('Sanitation Data'!$F$6,0,10*ROW('Sanitation Data'!F99))),'Data Summary'!CV105="Yes"),OFFSET('Sanitation Data'!$F$6,0,10*ROW('Sanitation Data'!F99)),NA())</f>
        <v>#N/A</v>
      </c>
      <c r="AH105" s="491" t="e">
        <f ca="1">+IF(AND(ISNUMBER(OFFSET('Sanitation Data'!$F$10,0,10*ROW('Sanitation Data'!F99))),'Data Summary'!CW105="Yes"),OFFSET('Sanitation Data'!$F$10,0,10*ROW('Sanitation Data'!F99)),NA())</f>
        <v>#N/A</v>
      </c>
      <c r="AI105" s="491" t="e">
        <f ca="1">+IF(AND(ISNUMBER(OFFSET('Sanitation Data'!$F$11,0,10*ROW('Sanitation Data'!F99))),'Data Summary'!CX105="Yes"),OFFSET('Sanitation Data'!$F$11,0,10*ROW('Sanitation Data'!F99)),NA())</f>
        <v>#N/A</v>
      </c>
      <c r="AJ105" s="491" t="e">
        <f ca="1">+IF(AND(ISNUMBER(OFFSET('Sanitation Data'!$F$12,0,10*ROW('Sanitation Data'!F99))),'Data Summary'!CY105="Yes"),OFFSET('Sanitation Data'!$F$12,0,10*ROW('Sanitation Data'!F99)),NA())</f>
        <v>#N/A</v>
      </c>
      <c r="AK105" s="491" t="e">
        <f ca="1">+IF(AND(ISNUMBER(OFFSET('Sanitation Data'!$G$4,0,10*ROW('Sanitation Data'!G99))),'Data Summary'!CZ105="Yes"),100-OFFSET('Sanitation Data'!$G$4,0,10*ROW('Sanitation Data'!G99)),NA())</f>
        <v>#N/A</v>
      </c>
      <c r="AL105" s="491" t="e">
        <f ca="1">+IF(AND(ISNUMBER(OFFSET('Sanitation Data'!$G$6,0,10*ROW('Sanitation Data'!G99))),'Data Summary'!DA105="Yes"),OFFSET('Sanitation Data'!$G$6,0,10*ROW('Sanitation Data'!G99)),NA())</f>
        <v>#N/A</v>
      </c>
      <c r="AM105" s="491" t="e">
        <f ca="1">+IF(AND(ISNUMBER(OFFSET('Sanitation Data'!$G$10,0,10*ROW('Sanitation Data'!G99))),'Data Summary'!DB105="Yes"),OFFSET('Sanitation Data'!$G$10,0,10*ROW('Sanitation Data'!G99)),NA())</f>
        <v>#N/A</v>
      </c>
      <c r="AN105" s="491" t="e">
        <f ca="1">+IF(AND(ISNUMBER(OFFSET('Sanitation Data'!$G$11,0,10*ROW('Sanitation Data'!G99))),'Data Summary'!DC105="Yes"),OFFSET('Sanitation Data'!$G$11,0,10*ROW('Sanitation Data'!G99)),NA())</f>
        <v>#N/A</v>
      </c>
      <c r="AO105" s="491" t="e">
        <f ca="1">+IF(AND(ISNUMBER(OFFSET('Sanitation Data'!$G$12,0,10*ROW('Sanitation Data'!G99))),'Data Summary'!DD105="Yes"),OFFSET('Sanitation Data'!$G$12,0,10*ROW('Sanitation Data'!G99)),NA())</f>
        <v>#N/A</v>
      </c>
      <c r="AP105" s="491" t="e">
        <f ca="1">+IF(AND(ISNUMBER(OFFSET('Sanitation Data'!$H$4,0,10*ROW('Sanitation Data'!H99))),'Data Summary'!DE105="Yes"),100-OFFSET('Sanitation Data'!$H$4,0,10*ROW('Sanitation Data'!H99)),NA())</f>
        <v>#N/A</v>
      </c>
      <c r="AQ105" s="491" t="e">
        <f ca="1">+IF(AND(ISNUMBER(OFFSET('Sanitation Data'!$H$6,0,10*ROW('Sanitation Data'!H99))),'Data Summary'!DF105="Yes"),OFFSET('Sanitation Data'!$H$6,0,10*ROW('Sanitation Data'!H99)),NA())</f>
        <v>#N/A</v>
      </c>
      <c r="AR105" s="491" t="e">
        <f ca="1">+IF(AND(ISNUMBER(OFFSET('Sanitation Data'!$H$10,0,10*ROW('Sanitation Data'!H99))),'Data Summary'!DG105="Yes"),OFFSET('Sanitation Data'!$H$10,0,10*ROW('Sanitation Data'!H99)),NA())</f>
        <v>#N/A</v>
      </c>
      <c r="AS105" s="491" t="e">
        <f ca="1">+IF(AND(ISNUMBER(OFFSET('Sanitation Data'!$H$11,0,10*ROW('Sanitation Data'!H99))),'Data Summary'!DH105="Yes"),OFFSET('Sanitation Data'!$H$11,0,10*ROW('Sanitation Data'!H99)),NA())</f>
        <v>#N/A</v>
      </c>
      <c r="AT105" s="491" t="e">
        <f ca="1">+IF(AND(ISNUMBER(OFFSET('Sanitation Data'!$H$12,0,10*ROW('Sanitation Data'!H99))),'Data Summary'!DI105="Yes"),OFFSET('Sanitation Data'!$H$12,0,10*ROW('Sanitation Data'!H99)),NA())</f>
        <v>#N/A</v>
      </c>
      <c r="AU105" s="491" t="e">
        <f ca="1">+IF(AND(ISNUMBER(OFFSET('Sanitation Data'!$I$4,0,10*ROW('Sanitation Data'!I99))),'Data Summary'!DJ105="Yes"),100-OFFSET('Sanitation Data'!$I$4,0,10*ROW('Sanitation Data'!I99)),NA())</f>
        <v>#N/A</v>
      </c>
      <c r="AV105" s="491" t="e">
        <f ca="1">+IF(AND(ISNUMBER(OFFSET('Sanitation Data'!$I$6,0,10*ROW('Sanitation Data'!I99))),'Data Summary'!DK105="Yes"),OFFSET('Sanitation Data'!$I$6,0,10*ROW('Sanitation Data'!I99)),NA())</f>
        <v>#N/A</v>
      </c>
      <c r="AW105" s="491" t="e">
        <f ca="1">+IF(AND(ISNUMBER(OFFSET('Sanitation Data'!$I$10,0,10*ROW('Sanitation Data'!I99))),'Data Summary'!DL105="Yes"),OFFSET('Sanitation Data'!$I$10,0,10*ROW('Sanitation Data'!I99)),NA())</f>
        <v>#N/A</v>
      </c>
      <c r="AX105" s="491" t="e">
        <f ca="1">+IF(AND(ISNUMBER(OFFSET('Sanitation Data'!$I$11,0,10*ROW('Sanitation Data'!I99))),'Data Summary'!DM105="Yes"),OFFSET('Sanitation Data'!$I$11,0,10*ROW('Sanitation Data'!I99)),NA())</f>
        <v>#N/A</v>
      </c>
      <c r="AY105" s="491" t="e">
        <f ca="1">+IF(AND(ISNUMBER(OFFSET('Sanitation Data'!$I$12,0,10*ROW('Sanitation Data'!I99))),'Data Summary'!DN105="Yes"),OFFSET('Sanitation Data'!$I$12,0,10*ROW('Sanitation Data'!I99)),NA())</f>
        <v>#N/A</v>
      </c>
      <c r="AZ105" s="492" t="e">
        <f ca="1">+IF(AND(ISNUMBER(OFFSET('Hygiene Data'!$D$5,0,10*ROW('Hygiene Data'!D99))),'Data Summary'!DO105="Yes"),OFFSET('Hygiene Data'!$D$5,0,10*ROW('Hygiene Data'!D99)),NA())</f>
        <v>#N/A</v>
      </c>
      <c r="BA105" s="492" t="e">
        <f ca="1">+IF(AND(ISNUMBER(OFFSET('Hygiene Data'!$D$7,0,10*ROW('Hygiene Data'!D99))),'Data Summary'!DP105="Yes"),OFFSET('Hygiene Data'!$D$7,0,10*ROW('Hygiene Data'!D99)),NA())</f>
        <v>#N/A</v>
      </c>
      <c r="BB105" s="492" t="e">
        <f ca="1">+IF(AND(ISNUMBER(OFFSET('Hygiene Data'!$D$9,0,10*ROW('Hygiene Data'!D99))),'Data Summary'!DQ105="Yes"),OFFSET('Hygiene Data'!$D$9,0,10*ROW('Hygiene Data'!D99)),NA())</f>
        <v>#N/A</v>
      </c>
      <c r="BC105" s="492" t="e">
        <f ca="1">+IF(AND(ISNUMBER(OFFSET('Hygiene Data'!$E$5,0,10*ROW('Hygiene Data'!E99))),'Data Summary'!DR105="Yes"),OFFSET('Hygiene Data'!$E$5,0,10*ROW('Hygiene Data'!E99)),NA())</f>
        <v>#N/A</v>
      </c>
      <c r="BD105" s="492" t="e">
        <f ca="1">+IF(AND(ISNUMBER(OFFSET('Hygiene Data'!$E$7,0,10*ROW('Hygiene Data'!E99))),'Data Summary'!DS105="Yes"),OFFSET('Hygiene Data'!$E$7,0,10*ROW('Hygiene Data'!E99)),NA())</f>
        <v>#N/A</v>
      </c>
      <c r="BE105" s="492" t="e">
        <f ca="1">+IF(AND(ISNUMBER(OFFSET('Hygiene Data'!$E$9,0,10*ROW('Hygiene Data'!E99))),'Data Summary'!DT105="Yes"),OFFSET('Hygiene Data'!$E$9,0,10*ROW('Hygiene Data'!E99)),NA())</f>
        <v>#N/A</v>
      </c>
      <c r="BF105" s="492" t="e">
        <f ca="1">+IF(AND(ISNUMBER(OFFSET('Hygiene Data'!$F$5,0,10*ROW('Hygiene Data'!F99))),'Data Summary'!DU105="Yes"),OFFSET('Hygiene Data'!$F$5,0,10*ROW('Hygiene Data'!F99)),NA())</f>
        <v>#N/A</v>
      </c>
      <c r="BG105" s="492" t="e">
        <f ca="1">+IF(AND(ISNUMBER(OFFSET('Hygiene Data'!$F$7,0,10*ROW('Hygiene Data'!F99))),'Data Summary'!DV105="Yes"),OFFSET('Hygiene Data'!$F$7,0,10*ROW('Hygiene Data'!F99)),NA())</f>
        <v>#N/A</v>
      </c>
      <c r="BH105" s="492" t="e">
        <f ca="1">+IF(AND(ISNUMBER(OFFSET('Hygiene Data'!$F$9,0,10*ROW('Hygiene Data'!F99))),'Data Summary'!DW105="Yes"),OFFSET('Hygiene Data'!$F$9,0,10*ROW('Hygiene Data'!F99)),NA())</f>
        <v>#N/A</v>
      </c>
      <c r="BI105" s="492" t="e">
        <f ca="1">+IF(AND(ISNUMBER(OFFSET('Hygiene Data'!$G$5,0,10*ROW('Hygiene Data'!G99))),'Data Summary'!DX105="Yes"),OFFSET('Hygiene Data'!$G$5,0,10*ROW('Hygiene Data'!G99)),NA())</f>
        <v>#N/A</v>
      </c>
      <c r="BJ105" s="492" t="e">
        <f ca="1">+IF(AND(ISNUMBER(OFFSET('Hygiene Data'!$G$7,0,10*ROW('Hygiene Data'!G99))),'Data Summary'!DY105="Yes"),OFFSET('Hygiene Data'!$G$7,0,10*ROW('Hygiene Data'!G99)),NA())</f>
        <v>#N/A</v>
      </c>
      <c r="BK105" s="492" t="e">
        <f ca="1">+IF(AND(ISNUMBER(OFFSET('Hygiene Data'!$G$9,0,10*ROW('Hygiene Data'!G99))),'Data Summary'!DZ105="Yes"),OFFSET('Hygiene Data'!$G$9,0,10*ROW('Hygiene Data'!G99)),NA())</f>
        <v>#N/A</v>
      </c>
      <c r="BL105" s="492" t="e">
        <f ca="1">+IF(AND(ISNUMBER(OFFSET('Hygiene Data'!$H$5,0,10*ROW('Hygiene Data'!H99))),'Data Summary'!EA105="Yes"),OFFSET('Hygiene Data'!$H$5,0,10*ROW('Hygiene Data'!H99)),NA())</f>
        <v>#N/A</v>
      </c>
      <c r="BM105" s="492" t="e">
        <f ca="1">+IF(AND(ISNUMBER(OFFSET('Hygiene Data'!$H$7,0,10*ROW('Hygiene Data'!H99))),'Data Summary'!EB105="Yes"),OFFSET('Hygiene Data'!$H$7,0,10*ROW('Hygiene Data'!H99)),NA())</f>
        <v>#N/A</v>
      </c>
      <c r="BN105" s="492" t="e">
        <f ca="1">+IF(AND(ISNUMBER(OFFSET('Hygiene Data'!$H$9,0,10*ROW('Hygiene Data'!H99))),'Data Summary'!EC105="Yes"),OFFSET('Hygiene Data'!$H$9,0,10*ROW('Hygiene Data'!H99)),NA())</f>
        <v>#N/A</v>
      </c>
      <c r="BO105" s="492" t="e">
        <f ca="1">+IF(AND(ISNUMBER(OFFSET('Hygiene Data'!$I$5,0,10*ROW('Hygiene Data'!I99))),'Data Summary'!ED105="Yes"),OFFSET('Hygiene Data'!$I$5,0,10*ROW('Hygiene Data'!I99)),NA())</f>
        <v>#N/A</v>
      </c>
      <c r="BP105" s="492" t="e">
        <f ca="1">+IF(AND(ISNUMBER(OFFSET('Hygiene Data'!$I$7,0,10*ROW('Hygiene Data'!I99))),'Data Summary'!EE105="Yes"),OFFSET('Hygiene Data'!$I$7,0,10*ROW('Hygiene Data'!I99)),NA())</f>
        <v>#N/A</v>
      </c>
      <c r="BQ105" s="492" t="e">
        <f ca="1">+IF(AND(ISNUMBER(OFFSET('Hygiene Data'!$I$9,0,10*ROW('Hygiene Data'!I99))),'Data Summary'!EF105="Yes"),OFFSET('Hygiene Data'!$I$9,0,10*ROW('Hygiene Data'!I99)),NA())</f>
        <v>#N/A</v>
      </c>
    </row>
    <row r="106" spans="1:69" x14ac:dyDescent="0.25">
      <c r="A106" s="488" t="e">
        <f ca="1">+RIGHT('Data Summary'!A106,LEN('Data Summary'!A106)-9)</f>
        <v>#VALUE!</v>
      </c>
      <c r="B106" s="462" t="str">
        <f ca="1">+IF(ISTEXT('Data Summary'!B106),'Data Summary'!B106,"")</f>
        <v/>
      </c>
      <c r="C106" s="489" t="e">
        <f ca="1">+VALUE('Data Summary'!C106)</f>
        <v>#VALUE!</v>
      </c>
      <c r="D106" s="490" t="e">
        <f ca="1">+IF(AND(ISNUMBER(OFFSET('Water Data'!$D$4,0,10*ROW('Water Data'!D100))),'Data Summary'!BS106="Yes"),100-OFFSET('Water Data'!$D$4,0,10*ROW('Water Data'!D100)),NA())</f>
        <v>#N/A</v>
      </c>
      <c r="E106" s="490" t="e">
        <f ca="1">+IF(AND(ISNUMBER(OFFSET('Water Data'!$D$6,0,10*ROW('Water Data'!D100))),'Data Summary'!BT106="Yes"),OFFSET('Water Data'!$D$6,0,10*ROW('Water Data'!D100)),NA())</f>
        <v>#N/A</v>
      </c>
      <c r="F106" s="490" t="e">
        <f ca="1">+IF(AND(ISNUMBER(OFFSET('Water Data'!$D$9,0,10*ROW('Water Data'!D100))),'Data Summary'!BU106="Yes"),OFFSET('Water Data'!$D$9,0,10*ROW('Water Data'!D100)),NA())</f>
        <v>#N/A</v>
      </c>
      <c r="G106" s="490" t="e">
        <f ca="1">+IF(AND(ISNUMBER(OFFSET('Water Data'!$E$4,0,10*ROW('Water Data'!E100))),'Data Summary'!BV106="Yes"),100-OFFSET('Water Data'!$E$4,0,10*ROW('Water Data'!E100)),NA())</f>
        <v>#N/A</v>
      </c>
      <c r="H106" s="490" t="e">
        <f ca="1">+IF(AND(ISNUMBER(OFFSET('Water Data'!$E$6,0,10*ROW('Water Data'!E100))),'Data Summary'!BW106="Yes"),OFFSET('Water Data'!$E$6,0,10*ROW('Water Data'!E100)),NA())</f>
        <v>#N/A</v>
      </c>
      <c r="I106" s="490" t="e">
        <f ca="1">+IF(AND(ISNUMBER(OFFSET('Water Data'!$E$9,0,10*ROW('Water Data'!E100))),'Data Summary'!BX106="Yes"),OFFSET('Water Data'!$E$9,0,10*ROW('Water Data'!E100)),NA())</f>
        <v>#N/A</v>
      </c>
      <c r="J106" s="490" t="e">
        <f ca="1">+IF(AND(ISNUMBER(OFFSET('Water Data'!$F$4,0,10*ROW('Water Data'!F100))),'Data Summary'!BY106="Yes"),100-OFFSET('Water Data'!$F$4,0,10*ROW('Water Data'!F100)),NA())</f>
        <v>#N/A</v>
      </c>
      <c r="K106" s="490" t="e">
        <f ca="1">+IF(AND(ISNUMBER(OFFSET('Water Data'!$F$6,0,10*ROW('Water Data'!F100))),'Data Summary'!BZ106="Yes"),OFFSET('Water Data'!$F$6,0,10*ROW('Water Data'!F100)),NA())</f>
        <v>#N/A</v>
      </c>
      <c r="L106" s="490" t="e">
        <f ca="1">+IF(AND(ISNUMBER(OFFSET('Water Data'!$F$9,0,10*ROW('Water Data'!F100))),'Data Summary'!CA106="Yes"),OFFSET('Water Data'!$F$9,0,10*ROW('Water Data'!F100)),NA())</f>
        <v>#N/A</v>
      </c>
      <c r="M106" s="490" t="e">
        <f ca="1">+IF(AND(ISNUMBER(OFFSET('Water Data'!$G$4,0,10*ROW('Water Data'!G100))),'Data Summary'!CB106="Yes"),100-OFFSET('Water Data'!$G$4,0,10*ROW('Water Data'!G100)),NA())</f>
        <v>#N/A</v>
      </c>
      <c r="N106" s="490" t="e">
        <f ca="1">+IF(AND(ISNUMBER(OFFSET('Water Data'!$G$6,0,10*ROW('Water Data'!G100))),'Data Summary'!CC106="Yes"),OFFSET('Water Data'!$G$6,0,10*ROW('Water Data'!G100)),NA())</f>
        <v>#N/A</v>
      </c>
      <c r="O106" s="490" t="e">
        <f ca="1">+IF(AND(ISNUMBER(OFFSET('Water Data'!$G$9,0,10*ROW('Water Data'!G100))),'Data Summary'!CD106="Yes"),OFFSET('Water Data'!$G$9,0,10*ROW('Water Data'!G100)),NA())</f>
        <v>#N/A</v>
      </c>
      <c r="P106" s="490" t="e">
        <f ca="1">+IF(AND(ISNUMBER(OFFSET('Water Data'!$H$4,0,10*ROW('Water Data'!H100))),'Data Summary'!CE106="Yes"),100-OFFSET('Water Data'!$H$4,0,10*ROW('Water Data'!H100)),NA())</f>
        <v>#N/A</v>
      </c>
      <c r="Q106" s="490" t="e">
        <f ca="1">+IF(AND(ISNUMBER(OFFSET('Water Data'!$H$6,0,10*ROW('Water Data'!H100))),'Data Summary'!CF106="Yes"),OFFSET('Water Data'!$H$6,0,10*ROW('Water Data'!H100)),NA())</f>
        <v>#N/A</v>
      </c>
      <c r="R106" s="490" t="e">
        <f ca="1">+IF(AND(ISNUMBER(OFFSET('Water Data'!$H$9,0,10*ROW('Water Data'!H100))),'Data Summary'!CG106="Yes"),OFFSET('Water Data'!$H$9,0,10*ROW('Water Data'!H100)),NA())</f>
        <v>#N/A</v>
      </c>
      <c r="S106" s="490" t="e">
        <f ca="1">+IF(AND(ISNUMBER(OFFSET('Water Data'!$I$4,0,10*ROW('Water Data'!I100))),'Data Summary'!CH106="Yes"),100-OFFSET('Water Data'!$I$4,0,10*ROW('Water Data'!I100)),NA())</f>
        <v>#N/A</v>
      </c>
      <c r="T106" s="490" t="e">
        <f ca="1">+IF(AND(ISNUMBER(OFFSET('Water Data'!$I$6,0,10*ROW('Water Data'!I100))),'Data Summary'!CI106="Yes"),OFFSET('Water Data'!$I$6,0,10*ROW('Water Data'!I100)),NA())</f>
        <v>#N/A</v>
      </c>
      <c r="U106" s="490" t="e">
        <f ca="1">+IF(AND(ISNUMBER(OFFSET('Water Data'!$I$9,0,10*ROW('Water Data'!I100))),'Data Summary'!CJ106="Yes"),OFFSET('Water Data'!$I$9,0,10*ROW('Water Data'!I100)),NA())</f>
        <v>#N/A</v>
      </c>
      <c r="V106" s="491" t="e">
        <f ca="1">+IF(AND(ISNUMBER(OFFSET('Sanitation Data'!$D$4,0,10*ROW('Sanitation Data'!D100))),'Data Summary'!CK106="Yes"),100-OFFSET('Sanitation Data'!$D$4,0,10*ROW('Sanitation Data'!D100)),NA())</f>
        <v>#N/A</v>
      </c>
      <c r="W106" s="491" t="e">
        <f ca="1">+IF(AND(ISNUMBER(OFFSET('Sanitation Data'!$D$6,0,10*ROW('Sanitation Data'!D100))),'Data Summary'!CL106="Yes"),OFFSET('Sanitation Data'!$D$6,0,10*ROW('Sanitation Data'!D100)),NA())</f>
        <v>#N/A</v>
      </c>
      <c r="X106" s="491" t="e">
        <f ca="1">+IF(AND(ISNUMBER(OFFSET('Sanitation Data'!$D$10,0,10*ROW('Sanitation Data'!D100))),'Data Summary'!CM106="Yes"),OFFSET('Sanitation Data'!$D$10,0,10*ROW('Sanitation Data'!D100)),NA())</f>
        <v>#N/A</v>
      </c>
      <c r="Y106" s="491" t="e">
        <f ca="1">+IF(AND(ISNUMBER(OFFSET('Sanitation Data'!$D$11,0,10*ROW('Sanitation Data'!D100))),'Data Summary'!CN106="Yes"),OFFSET('Sanitation Data'!$D$11,0,10*ROW('Sanitation Data'!D100)),NA())</f>
        <v>#N/A</v>
      </c>
      <c r="Z106" s="491" t="e">
        <f ca="1">+IF(AND(ISNUMBER(OFFSET('Sanitation Data'!$D$12,0,10*ROW('Sanitation Data'!D100))),'Data Summary'!CO106="Yes"),OFFSET('Sanitation Data'!$D$12,0,10*ROW('Sanitation Data'!D100)),NA())</f>
        <v>#N/A</v>
      </c>
      <c r="AA106" s="491" t="e">
        <f ca="1">+IF(AND(ISNUMBER(OFFSET('Sanitation Data'!$E$4,0,10*ROW('Sanitation Data'!E100))),'Data Summary'!CP106="Yes"),100-OFFSET('Sanitation Data'!$E$4,0,10*ROW('Sanitation Data'!E100)),NA())</f>
        <v>#N/A</v>
      </c>
      <c r="AB106" s="491" t="e">
        <f ca="1">+IF(AND(ISNUMBER(OFFSET('Sanitation Data'!$E$6,0,10*ROW('Sanitation Data'!E100))),'Data Summary'!CQ106="Yes"),OFFSET('Sanitation Data'!$E$6,0,10*ROW('Sanitation Data'!E100)),NA())</f>
        <v>#N/A</v>
      </c>
      <c r="AC106" s="491" t="e">
        <f ca="1">+IF(AND(ISNUMBER(OFFSET('Sanitation Data'!$E$10,0,10*ROW('Sanitation Data'!E100))),'Data Summary'!CR106="Yes"),OFFSET('Sanitation Data'!$E$10,0,10*ROW('Sanitation Data'!E100)),NA())</f>
        <v>#N/A</v>
      </c>
      <c r="AD106" s="491" t="e">
        <f ca="1">+IF(AND(ISNUMBER(OFFSET('Sanitation Data'!$E$11,0,10*ROW('Sanitation Data'!E100))),'Data Summary'!CS106="Yes"),OFFSET('Sanitation Data'!$E$11,0,10*ROW('Sanitation Data'!E100)),NA())</f>
        <v>#N/A</v>
      </c>
      <c r="AE106" s="491" t="e">
        <f ca="1">+IF(AND(ISNUMBER(OFFSET('Sanitation Data'!$E$12,0,10*ROW('Sanitation Data'!E100))),'Data Summary'!CT106="Yes"),OFFSET('Sanitation Data'!$E$12,0,10*ROW('Sanitation Data'!E100)),NA())</f>
        <v>#N/A</v>
      </c>
      <c r="AF106" s="491" t="e">
        <f ca="1">+IF(AND(ISNUMBER(OFFSET('Sanitation Data'!$F$4,0,10*ROW('Sanitation Data'!F100))),'Data Summary'!CU106="Yes"),100-OFFSET('Sanitation Data'!$F$4,0,10*ROW('Sanitation Data'!F100)),NA())</f>
        <v>#N/A</v>
      </c>
      <c r="AG106" s="491" t="e">
        <f ca="1">+IF(AND(ISNUMBER(OFFSET('Sanitation Data'!$F$6,0,10*ROW('Sanitation Data'!F100))),'Data Summary'!CV106="Yes"),OFFSET('Sanitation Data'!$F$6,0,10*ROW('Sanitation Data'!F100)),NA())</f>
        <v>#N/A</v>
      </c>
      <c r="AH106" s="491" t="e">
        <f ca="1">+IF(AND(ISNUMBER(OFFSET('Sanitation Data'!$F$10,0,10*ROW('Sanitation Data'!F100))),'Data Summary'!CW106="Yes"),OFFSET('Sanitation Data'!$F$10,0,10*ROW('Sanitation Data'!F100)),NA())</f>
        <v>#N/A</v>
      </c>
      <c r="AI106" s="491" t="e">
        <f ca="1">+IF(AND(ISNUMBER(OFFSET('Sanitation Data'!$F$11,0,10*ROW('Sanitation Data'!F100))),'Data Summary'!CX106="Yes"),OFFSET('Sanitation Data'!$F$11,0,10*ROW('Sanitation Data'!F100)),NA())</f>
        <v>#N/A</v>
      </c>
      <c r="AJ106" s="491" t="e">
        <f ca="1">+IF(AND(ISNUMBER(OFFSET('Sanitation Data'!$F$12,0,10*ROW('Sanitation Data'!F100))),'Data Summary'!CY106="Yes"),OFFSET('Sanitation Data'!$F$12,0,10*ROW('Sanitation Data'!F100)),NA())</f>
        <v>#N/A</v>
      </c>
      <c r="AK106" s="491" t="e">
        <f ca="1">+IF(AND(ISNUMBER(OFFSET('Sanitation Data'!$G$4,0,10*ROW('Sanitation Data'!G100))),'Data Summary'!CZ106="Yes"),100-OFFSET('Sanitation Data'!$G$4,0,10*ROW('Sanitation Data'!G100)),NA())</f>
        <v>#N/A</v>
      </c>
      <c r="AL106" s="491" t="e">
        <f ca="1">+IF(AND(ISNUMBER(OFFSET('Sanitation Data'!$G$6,0,10*ROW('Sanitation Data'!G100))),'Data Summary'!DA106="Yes"),OFFSET('Sanitation Data'!$G$6,0,10*ROW('Sanitation Data'!G100)),NA())</f>
        <v>#N/A</v>
      </c>
      <c r="AM106" s="491" t="e">
        <f ca="1">+IF(AND(ISNUMBER(OFFSET('Sanitation Data'!$G$10,0,10*ROW('Sanitation Data'!G100))),'Data Summary'!DB106="Yes"),OFFSET('Sanitation Data'!$G$10,0,10*ROW('Sanitation Data'!G100)),NA())</f>
        <v>#N/A</v>
      </c>
      <c r="AN106" s="491" t="e">
        <f ca="1">+IF(AND(ISNUMBER(OFFSET('Sanitation Data'!$G$11,0,10*ROW('Sanitation Data'!G100))),'Data Summary'!DC106="Yes"),OFFSET('Sanitation Data'!$G$11,0,10*ROW('Sanitation Data'!G100)),NA())</f>
        <v>#N/A</v>
      </c>
      <c r="AO106" s="491" t="e">
        <f ca="1">+IF(AND(ISNUMBER(OFFSET('Sanitation Data'!$G$12,0,10*ROW('Sanitation Data'!G100))),'Data Summary'!DD106="Yes"),OFFSET('Sanitation Data'!$G$12,0,10*ROW('Sanitation Data'!G100)),NA())</f>
        <v>#N/A</v>
      </c>
      <c r="AP106" s="491" t="e">
        <f ca="1">+IF(AND(ISNUMBER(OFFSET('Sanitation Data'!$H$4,0,10*ROW('Sanitation Data'!H100))),'Data Summary'!DE106="Yes"),100-OFFSET('Sanitation Data'!$H$4,0,10*ROW('Sanitation Data'!H100)),NA())</f>
        <v>#N/A</v>
      </c>
      <c r="AQ106" s="491" t="e">
        <f ca="1">+IF(AND(ISNUMBER(OFFSET('Sanitation Data'!$H$6,0,10*ROW('Sanitation Data'!H100))),'Data Summary'!DF106="Yes"),OFFSET('Sanitation Data'!$H$6,0,10*ROW('Sanitation Data'!H100)),NA())</f>
        <v>#N/A</v>
      </c>
      <c r="AR106" s="491" t="e">
        <f ca="1">+IF(AND(ISNUMBER(OFFSET('Sanitation Data'!$H$10,0,10*ROW('Sanitation Data'!H100))),'Data Summary'!DG106="Yes"),OFFSET('Sanitation Data'!$H$10,0,10*ROW('Sanitation Data'!H100)),NA())</f>
        <v>#N/A</v>
      </c>
      <c r="AS106" s="491" t="e">
        <f ca="1">+IF(AND(ISNUMBER(OFFSET('Sanitation Data'!$H$11,0,10*ROW('Sanitation Data'!H100))),'Data Summary'!DH106="Yes"),OFFSET('Sanitation Data'!$H$11,0,10*ROW('Sanitation Data'!H100)),NA())</f>
        <v>#N/A</v>
      </c>
      <c r="AT106" s="491" t="e">
        <f ca="1">+IF(AND(ISNUMBER(OFFSET('Sanitation Data'!$H$12,0,10*ROW('Sanitation Data'!H100))),'Data Summary'!DI106="Yes"),OFFSET('Sanitation Data'!$H$12,0,10*ROW('Sanitation Data'!H100)),NA())</f>
        <v>#N/A</v>
      </c>
      <c r="AU106" s="491" t="e">
        <f ca="1">+IF(AND(ISNUMBER(OFFSET('Sanitation Data'!$I$4,0,10*ROW('Sanitation Data'!I100))),'Data Summary'!DJ106="Yes"),100-OFFSET('Sanitation Data'!$I$4,0,10*ROW('Sanitation Data'!I100)),NA())</f>
        <v>#N/A</v>
      </c>
      <c r="AV106" s="491" t="e">
        <f ca="1">+IF(AND(ISNUMBER(OFFSET('Sanitation Data'!$I$6,0,10*ROW('Sanitation Data'!I100))),'Data Summary'!DK106="Yes"),OFFSET('Sanitation Data'!$I$6,0,10*ROW('Sanitation Data'!I100)),NA())</f>
        <v>#N/A</v>
      </c>
      <c r="AW106" s="491" t="e">
        <f ca="1">+IF(AND(ISNUMBER(OFFSET('Sanitation Data'!$I$10,0,10*ROW('Sanitation Data'!I100))),'Data Summary'!DL106="Yes"),OFFSET('Sanitation Data'!$I$10,0,10*ROW('Sanitation Data'!I100)),NA())</f>
        <v>#N/A</v>
      </c>
      <c r="AX106" s="491" t="e">
        <f ca="1">+IF(AND(ISNUMBER(OFFSET('Sanitation Data'!$I$11,0,10*ROW('Sanitation Data'!I100))),'Data Summary'!DM106="Yes"),OFFSET('Sanitation Data'!$I$11,0,10*ROW('Sanitation Data'!I100)),NA())</f>
        <v>#N/A</v>
      </c>
      <c r="AY106" s="491" t="e">
        <f ca="1">+IF(AND(ISNUMBER(OFFSET('Sanitation Data'!$I$12,0,10*ROW('Sanitation Data'!I100))),'Data Summary'!DN106="Yes"),OFFSET('Sanitation Data'!$I$12,0,10*ROW('Sanitation Data'!I100)),NA())</f>
        <v>#N/A</v>
      </c>
      <c r="AZ106" s="492" t="e">
        <f ca="1">+IF(AND(ISNUMBER(OFFSET('Hygiene Data'!$D$5,0,10*ROW('Hygiene Data'!D100))),'Data Summary'!DO106="Yes"),OFFSET('Hygiene Data'!$D$5,0,10*ROW('Hygiene Data'!D100)),NA())</f>
        <v>#N/A</v>
      </c>
      <c r="BA106" s="492" t="e">
        <f ca="1">+IF(AND(ISNUMBER(OFFSET('Hygiene Data'!$D$7,0,10*ROW('Hygiene Data'!D100))),'Data Summary'!DP106="Yes"),OFFSET('Hygiene Data'!$D$7,0,10*ROW('Hygiene Data'!D100)),NA())</f>
        <v>#N/A</v>
      </c>
      <c r="BB106" s="492" t="e">
        <f ca="1">+IF(AND(ISNUMBER(OFFSET('Hygiene Data'!$D$9,0,10*ROW('Hygiene Data'!D100))),'Data Summary'!DQ106="Yes"),OFFSET('Hygiene Data'!$D$9,0,10*ROW('Hygiene Data'!D100)),NA())</f>
        <v>#N/A</v>
      </c>
      <c r="BC106" s="492" t="e">
        <f ca="1">+IF(AND(ISNUMBER(OFFSET('Hygiene Data'!$E$5,0,10*ROW('Hygiene Data'!E100))),'Data Summary'!DR106="Yes"),OFFSET('Hygiene Data'!$E$5,0,10*ROW('Hygiene Data'!E100)),NA())</f>
        <v>#N/A</v>
      </c>
      <c r="BD106" s="492" t="e">
        <f ca="1">+IF(AND(ISNUMBER(OFFSET('Hygiene Data'!$E$7,0,10*ROW('Hygiene Data'!E100))),'Data Summary'!DS106="Yes"),OFFSET('Hygiene Data'!$E$7,0,10*ROW('Hygiene Data'!E100)),NA())</f>
        <v>#N/A</v>
      </c>
      <c r="BE106" s="492" t="e">
        <f ca="1">+IF(AND(ISNUMBER(OFFSET('Hygiene Data'!$E$9,0,10*ROW('Hygiene Data'!E100))),'Data Summary'!DT106="Yes"),OFFSET('Hygiene Data'!$E$9,0,10*ROW('Hygiene Data'!E100)),NA())</f>
        <v>#N/A</v>
      </c>
      <c r="BF106" s="492" t="e">
        <f ca="1">+IF(AND(ISNUMBER(OFFSET('Hygiene Data'!$F$5,0,10*ROW('Hygiene Data'!F100))),'Data Summary'!DU106="Yes"),OFFSET('Hygiene Data'!$F$5,0,10*ROW('Hygiene Data'!F100)),NA())</f>
        <v>#N/A</v>
      </c>
      <c r="BG106" s="492" t="e">
        <f ca="1">+IF(AND(ISNUMBER(OFFSET('Hygiene Data'!$F$7,0,10*ROW('Hygiene Data'!F100))),'Data Summary'!DV106="Yes"),OFFSET('Hygiene Data'!$F$7,0,10*ROW('Hygiene Data'!F100)),NA())</f>
        <v>#N/A</v>
      </c>
      <c r="BH106" s="492" t="e">
        <f ca="1">+IF(AND(ISNUMBER(OFFSET('Hygiene Data'!$F$9,0,10*ROW('Hygiene Data'!F100))),'Data Summary'!DW106="Yes"),OFFSET('Hygiene Data'!$F$9,0,10*ROW('Hygiene Data'!F100)),NA())</f>
        <v>#N/A</v>
      </c>
      <c r="BI106" s="492" t="e">
        <f ca="1">+IF(AND(ISNUMBER(OFFSET('Hygiene Data'!$G$5,0,10*ROW('Hygiene Data'!G100))),'Data Summary'!DX106="Yes"),OFFSET('Hygiene Data'!$G$5,0,10*ROW('Hygiene Data'!G100)),NA())</f>
        <v>#N/A</v>
      </c>
      <c r="BJ106" s="492" t="e">
        <f ca="1">+IF(AND(ISNUMBER(OFFSET('Hygiene Data'!$G$7,0,10*ROW('Hygiene Data'!G100))),'Data Summary'!DY106="Yes"),OFFSET('Hygiene Data'!$G$7,0,10*ROW('Hygiene Data'!G100)),NA())</f>
        <v>#N/A</v>
      </c>
      <c r="BK106" s="492" t="e">
        <f ca="1">+IF(AND(ISNUMBER(OFFSET('Hygiene Data'!$G$9,0,10*ROW('Hygiene Data'!G100))),'Data Summary'!DZ106="Yes"),OFFSET('Hygiene Data'!$G$9,0,10*ROW('Hygiene Data'!G100)),NA())</f>
        <v>#N/A</v>
      </c>
      <c r="BL106" s="492" t="e">
        <f ca="1">+IF(AND(ISNUMBER(OFFSET('Hygiene Data'!$H$5,0,10*ROW('Hygiene Data'!H100))),'Data Summary'!EA106="Yes"),OFFSET('Hygiene Data'!$H$5,0,10*ROW('Hygiene Data'!H100)),NA())</f>
        <v>#N/A</v>
      </c>
      <c r="BM106" s="492" t="e">
        <f ca="1">+IF(AND(ISNUMBER(OFFSET('Hygiene Data'!$H$7,0,10*ROW('Hygiene Data'!H100))),'Data Summary'!EB106="Yes"),OFFSET('Hygiene Data'!$H$7,0,10*ROW('Hygiene Data'!H100)),NA())</f>
        <v>#N/A</v>
      </c>
      <c r="BN106" s="492" t="e">
        <f ca="1">+IF(AND(ISNUMBER(OFFSET('Hygiene Data'!$H$9,0,10*ROW('Hygiene Data'!H100))),'Data Summary'!EC106="Yes"),OFFSET('Hygiene Data'!$H$9,0,10*ROW('Hygiene Data'!H100)),NA())</f>
        <v>#N/A</v>
      </c>
      <c r="BO106" s="492" t="e">
        <f ca="1">+IF(AND(ISNUMBER(OFFSET('Hygiene Data'!$I$5,0,10*ROW('Hygiene Data'!I100))),'Data Summary'!ED106="Yes"),OFFSET('Hygiene Data'!$I$5,0,10*ROW('Hygiene Data'!I100)),NA())</f>
        <v>#N/A</v>
      </c>
      <c r="BP106" s="492" t="e">
        <f ca="1">+IF(AND(ISNUMBER(OFFSET('Hygiene Data'!$I$7,0,10*ROW('Hygiene Data'!I100))),'Data Summary'!EE106="Yes"),OFFSET('Hygiene Data'!$I$7,0,10*ROW('Hygiene Data'!I100)),NA())</f>
        <v>#N/A</v>
      </c>
      <c r="BQ106" s="492" t="e">
        <f ca="1">+IF(AND(ISNUMBER(OFFSET('Hygiene Data'!$I$9,0,10*ROW('Hygiene Data'!I100))),'Data Summary'!EF106="Yes"),OFFSET('Hygiene Data'!$I$9,0,10*ROW('Hygiene Data'!I100)),NA())</f>
        <v>#N/A</v>
      </c>
    </row>
    <row r="107" spans="1:69" x14ac:dyDescent="0.25">
      <c r="A107" s="488" t="e">
        <f ca="1">+RIGHT('Data Summary'!A107,LEN('Data Summary'!A107)-9)</f>
        <v>#VALUE!</v>
      </c>
      <c r="B107" s="462" t="str">
        <f ca="1">+IF(ISTEXT('Data Summary'!B107),'Data Summary'!B107,"")</f>
        <v/>
      </c>
      <c r="C107" s="489" t="e">
        <f ca="1">+VALUE('Data Summary'!C107)</f>
        <v>#VALUE!</v>
      </c>
      <c r="D107" s="490" t="e">
        <f ca="1">+IF(AND(ISNUMBER(OFFSET('Water Data'!$D$4,0,10*ROW('Water Data'!D101))),'Data Summary'!BS107="Yes"),100-OFFSET('Water Data'!$D$4,0,10*ROW('Water Data'!D101)),NA())</f>
        <v>#N/A</v>
      </c>
      <c r="E107" s="490" t="e">
        <f ca="1">+IF(AND(ISNUMBER(OFFSET('Water Data'!$D$6,0,10*ROW('Water Data'!D101))),'Data Summary'!BT107="Yes"),OFFSET('Water Data'!$D$6,0,10*ROW('Water Data'!D101)),NA())</f>
        <v>#N/A</v>
      </c>
      <c r="F107" s="490" t="e">
        <f ca="1">+IF(AND(ISNUMBER(OFFSET('Water Data'!$D$9,0,10*ROW('Water Data'!D101))),'Data Summary'!BU107="Yes"),OFFSET('Water Data'!$D$9,0,10*ROW('Water Data'!D101)),NA())</f>
        <v>#N/A</v>
      </c>
      <c r="G107" s="490" t="e">
        <f ca="1">+IF(AND(ISNUMBER(OFFSET('Water Data'!$E$4,0,10*ROW('Water Data'!E101))),'Data Summary'!BV107="Yes"),100-OFFSET('Water Data'!$E$4,0,10*ROW('Water Data'!E101)),NA())</f>
        <v>#N/A</v>
      </c>
      <c r="H107" s="490" t="e">
        <f ca="1">+IF(AND(ISNUMBER(OFFSET('Water Data'!$E$6,0,10*ROW('Water Data'!E101))),'Data Summary'!BW107="Yes"),OFFSET('Water Data'!$E$6,0,10*ROW('Water Data'!E101)),NA())</f>
        <v>#N/A</v>
      </c>
      <c r="I107" s="490" t="e">
        <f ca="1">+IF(AND(ISNUMBER(OFFSET('Water Data'!$E$9,0,10*ROW('Water Data'!E101))),'Data Summary'!BX107="Yes"),OFFSET('Water Data'!$E$9,0,10*ROW('Water Data'!E101)),NA())</f>
        <v>#N/A</v>
      </c>
      <c r="J107" s="490" t="e">
        <f ca="1">+IF(AND(ISNUMBER(OFFSET('Water Data'!$F$4,0,10*ROW('Water Data'!F101))),'Data Summary'!BY107="Yes"),100-OFFSET('Water Data'!$F$4,0,10*ROW('Water Data'!F101)),NA())</f>
        <v>#N/A</v>
      </c>
      <c r="K107" s="490" t="e">
        <f ca="1">+IF(AND(ISNUMBER(OFFSET('Water Data'!$F$6,0,10*ROW('Water Data'!F101))),'Data Summary'!BZ107="Yes"),OFFSET('Water Data'!$F$6,0,10*ROW('Water Data'!F101)),NA())</f>
        <v>#N/A</v>
      </c>
      <c r="L107" s="490" t="e">
        <f ca="1">+IF(AND(ISNUMBER(OFFSET('Water Data'!$F$9,0,10*ROW('Water Data'!F101))),'Data Summary'!CA107="Yes"),OFFSET('Water Data'!$F$9,0,10*ROW('Water Data'!F101)),NA())</f>
        <v>#N/A</v>
      </c>
      <c r="M107" s="490" t="e">
        <f ca="1">+IF(AND(ISNUMBER(OFFSET('Water Data'!$G$4,0,10*ROW('Water Data'!G101))),'Data Summary'!CB107="Yes"),100-OFFSET('Water Data'!$G$4,0,10*ROW('Water Data'!G101)),NA())</f>
        <v>#N/A</v>
      </c>
      <c r="N107" s="490" t="e">
        <f ca="1">+IF(AND(ISNUMBER(OFFSET('Water Data'!$G$6,0,10*ROW('Water Data'!G101))),'Data Summary'!CC107="Yes"),OFFSET('Water Data'!$G$6,0,10*ROW('Water Data'!G101)),NA())</f>
        <v>#N/A</v>
      </c>
      <c r="O107" s="490" t="e">
        <f ca="1">+IF(AND(ISNUMBER(OFFSET('Water Data'!$G$9,0,10*ROW('Water Data'!G101))),'Data Summary'!CD107="Yes"),OFFSET('Water Data'!$G$9,0,10*ROW('Water Data'!G101)),NA())</f>
        <v>#N/A</v>
      </c>
      <c r="P107" s="490" t="e">
        <f ca="1">+IF(AND(ISNUMBER(OFFSET('Water Data'!$H$4,0,10*ROW('Water Data'!H101))),'Data Summary'!CE107="Yes"),100-OFFSET('Water Data'!$H$4,0,10*ROW('Water Data'!H101)),NA())</f>
        <v>#N/A</v>
      </c>
      <c r="Q107" s="490" t="e">
        <f ca="1">+IF(AND(ISNUMBER(OFFSET('Water Data'!$H$6,0,10*ROW('Water Data'!H101))),'Data Summary'!CF107="Yes"),OFFSET('Water Data'!$H$6,0,10*ROW('Water Data'!H101)),NA())</f>
        <v>#N/A</v>
      </c>
      <c r="R107" s="490" t="e">
        <f ca="1">+IF(AND(ISNUMBER(OFFSET('Water Data'!$H$9,0,10*ROW('Water Data'!H101))),'Data Summary'!CG107="Yes"),OFFSET('Water Data'!$H$9,0,10*ROW('Water Data'!H101)),NA())</f>
        <v>#N/A</v>
      </c>
      <c r="S107" s="490" t="e">
        <f ca="1">+IF(AND(ISNUMBER(OFFSET('Water Data'!$I$4,0,10*ROW('Water Data'!I101))),'Data Summary'!CH107="Yes"),100-OFFSET('Water Data'!$I$4,0,10*ROW('Water Data'!I101)),NA())</f>
        <v>#N/A</v>
      </c>
      <c r="T107" s="490" t="e">
        <f ca="1">+IF(AND(ISNUMBER(OFFSET('Water Data'!$I$6,0,10*ROW('Water Data'!I101))),'Data Summary'!CI107="Yes"),OFFSET('Water Data'!$I$6,0,10*ROW('Water Data'!I101)),NA())</f>
        <v>#N/A</v>
      </c>
      <c r="U107" s="490" t="e">
        <f ca="1">+IF(AND(ISNUMBER(OFFSET('Water Data'!$I$9,0,10*ROW('Water Data'!I101))),'Data Summary'!CJ107="Yes"),OFFSET('Water Data'!$I$9,0,10*ROW('Water Data'!I101)),NA())</f>
        <v>#N/A</v>
      </c>
      <c r="V107" s="491" t="e">
        <f ca="1">+IF(AND(ISNUMBER(OFFSET('Sanitation Data'!$D$4,0,10*ROW('Sanitation Data'!D101))),'Data Summary'!CK107="Yes"),100-OFFSET('Sanitation Data'!$D$4,0,10*ROW('Sanitation Data'!D101)),NA())</f>
        <v>#N/A</v>
      </c>
      <c r="W107" s="491" t="e">
        <f ca="1">+IF(AND(ISNUMBER(OFFSET('Sanitation Data'!$D$6,0,10*ROW('Sanitation Data'!D101))),'Data Summary'!CL107="Yes"),OFFSET('Sanitation Data'!$D$6,0,10*ROW('Sanitation Data'!D101)),NA())</f>
        <v>#N/A</v>
      </c>
      <c r="X107" s="491" t="e">
        <f ca="1">+IF(AND(ISNUMBER(OFFSET('Sanitation Data'!$D$10,0,10*ROW('Sanitation Data'!D101))),'Data Summary'!CM107="Yes"),OFFSET('Sanitation Data'!$D$10,0,10*ROW('Sanitation Data'!D101)),NA())</f>
        <v>#N/A</v>
      </c>
      <c r="Y107" s="491" t="e">
        <f ca="1">+IF(AND(ISNUMBER(OFFSET('Sanitation Data'!$D$11,0,10*ROW('Sanitation Data'!D101))),'Data Summary'!CN107="Yes"),OFFSET('Sanitation Data'!$D$11,0,10*ROW('Sanitation Data'!D101)),NA())</f>
        <v>#N/A</v>
      </c>
      <c r="Z107" s="491" t="e">
        <f ca="1">+IF(AND(ISNUMBER(OFFSET('Sanitation Data'!$D$12,0,10*ROW('Sanitation Data'!D101))),'Data Summary'!CO107="Yes"),OFFSET('Sanitation Data'!$D$12,0,10*ROW('Sanitation Data'!D101)),NA())</f>
        <v>#N/A</v>
      </c>
      <c r="AA107" s="491" t="e">
        <f ca="1">+IF(AND(ISNUMBER(OFFSET('Sanitation Data'!$E$4,0,10*ROW('Sanitation Data'!E101))),'Data Summary'!CP107="Yes"),100-OFFSET('Sanitation Data'!$E$4,0,10*ROW('Sanitation Data'!E101)),NA())</f>
        <v>#N/A</v>
      </c>
      <c r="AB107" s="491" t="e">
        <f ca="1">+IF(AND(ISNUMBER(OFFSET('Sanitation Data'!$E$6,0,10*ROW('Sanitation Data'!E101))),'Data Summary'!CQ107="Yes"),OFFSET('Sanitation Data'!$E$6,0,10*ROW('Sanitation Data'!E101)),NA())</f>
        <v>#N/A</v>
      </c>
      <c r="AC107" s="491" t="e">
        <f ca="1">+IF(AND(ISNUMBER(OFFSET('Sanitation Data'!$E$10,0,10*ROW('Sanitation Data'!E101))),'Data Summary'!CR107="Yes"),OFFSET('Sanitation Data'!$E$10,0,10*ROW('Sanitation Data'!E101)),NA())</f>
        <v>#N/A</v>
      </c>
      <c r="AD107" s="491" t="e">
        <f ca="1">+IF(AND(ISNUMBER(OFFSET('Sanitation Data'!$E$11,0,10*ROW('Sanitation Data'!E101))),'Data Summary'!CS107="Yes"),OFFSET('Sanitation Data'!$E$11,0,10*ROW('Sanitation Data'!E101)),NA())</f>
        <v>#N/A</v>
      </c>
      <c r="AE107" s="491" t="e">
        <f ca="1">+IF(AND(ISNUMBER(OFFSET('Sanitation Data'!$E$12,0,10*ROW('Sanitation Data'!E101))),'Data Summary'!CT107="Yes"),OFFSET('Sanitation Data'!$E$12,0,10*ROW('Sanitation Data'!E101)),NA())</f>
        <v>#N/A</v>
      </c>
      <c r="AF107" s="491" t="e">
        <f ca="1">+IF(AND(ISNUMBER(OFFSET('Sanitation Data'!$F$4,0,10*ROW('Sanitation Data'!F101))),'Data Summary'!CU107="Yes"),100-OFFSET('Sanitation Data'!$F$4,0,10*ROW('Sanitation Data'!F101)),NA())</f>
        <v>#N/A</v>
      </c>
      <c r="AG107" s="491" t="e">
        <f ca="1">+IF(AND(ISNUMBER(OFFSET('Sanitation Data'!$F$6,0,10*ROW('Sanitation Data'!F101))),'Data Summary'!CV107="Yes"),OFFSET('Sanitation Data'!$F$6,0,10*ROW('Sanitation Data'!F101)),NA())</f>
        <v>#N/A</v>
      </c>
      <c r="AH107" s="491" t="e">
        <f ca="1">+IF(AND(ISNUMBER(OFFSET('Sanitation Data'!$F$10,0,10*ROW('Sanitation Data'!F101))),'Data Summary'!CW107="Yes"),OFFSET('Sanitation Data'!$F$10,0,10*ROW('Sanitation Data'!F101)),NA())</f>
        <v>#N/A</v>
      </c>
      <c r="AI107" s="491" t="e">
        <f ca="1">+IF(AND(ISNUMBER(OFFSET('Sanitation Data'!$F$11,0,10*ROW('Sanitation Data'!F101))),'Data Summary'!CX107="Yes"),OFFSET('Sanitation Data'!$F$11,0,10*ROW('Sanitation Data'!F101)),NA())</f>
        <v>#N/A</v>
      </c>
      <c r="AJ107" s="491" t="e">
        <f ca="1">+IF(AND(ISNUMBER(OFFSET('Sanitation Data'!$F$12,0,10*ROW('Sanitation Data'!F101))),'Data Summary'!CY107="Yes"),OFFSET('Sanitation Data'!$F$12,0,10*ROW('Sanitation Data'!F101)),NA())</f>
        <v>#N/A</v>
      </c>
      <c r="AK107" s="491" t="e">
        <f ca="1">+IF(AND(ISNUMBER(OFFSET('Sanitation Data'!$G$4,0,10*ROW('Sanitation Data'!G101))),'Data Summary'!CZ107="Yes"),100-OFFSET('Sanitation Data'!$G$4,0,10*ROW('Sanitation Data'!G101)),NA())</f>
        <v>#N/A</v>
      </c>
      <c r="AL107" s="491" t="e">
        <f ca="1">+IF(AND(ISNUMBER(OFFSET('Sanitation Data'!$G$6,0,10*ROW('Sanitation Data'!G101))),'Data Summary'!DA107="Yes"),OFFSET('Sanitation Data'!$G$6,0,10*ROW('Sanitation Data'!G101)),NA())</f>
        <v>#N/A</v>
      </c>
      <c r="AM107" s="491" t="e">
        <f ca="1">+IF(AND(ISNUMBER(OFFSET('Sanitation Data'!$G$10,0,10*ROW('Sanitation Data'!G101))),'Data Summary'!DB107="Yes"),OFFSET('Sanitation Data'!$G$10,0,10*ROW('Sanitation Data'!G101)),NA())</f>
        <v>#N/A</v>
      </c>
      <c r="AN107" s="491" t="e">
        <f ca="1">+IF(AND(ISNUMBER(OFFSET('Sanitation Data'!$G$11,0,10*ROW('Sanitation Data'!G101))),'Data Summary'!DC107="Yes"),OFFSET('Sanitation Data'!$G$11,0,10*ROW('Sanitation Data'!G101)),NA())</f>
        <v>#N/A</v>
      </c>
      <c r="AO107" s="491" t="e">
        <f ca="1">+IF(AND(ISNUMBER(OFFSET('Sanitation Data'!$G$12,0,10*ROW('Sanitation Data'!G101))),'Data Summary'!DD107="Yes"),OFFSET('Sanitation Data'!$G$12,0,10*ROW('Sanitation Data'!G101)),NA())</f>
        <v>#N/A</v>
      </c>
      <c r="AP107" s="491" t="e">
        <f ca="1">+IF(AND(ISNUMBER(OFFSET('Sanitation Data'!$H$4,0,10*ROW('Sanitation Data'!H101))),'Data Summary'!DE107="Yes"),100-OFFSET('Sanitation Data'!$H$4,0,10*ROW('Sanitation Data'!H101)),NA())</f>
        <v>#N/A</v>
      </c>
      <c r="AQ107" s="491" t="e">
        <f ca="1">+IF(AND(ISNUMBER(OFFSET('Sanitation Data'!$H$6,0,10*ROW('Sanitation Data'!H101))),'Data Summary'!DF107="Yes"),OFFSET('Sanitation Data'!$H$6,0,10*ROW('Sanitation Data'!H101)),NA())</f>
        <v>#N/A</v>
      </c>
      <c r="AR107" s="491" t="e">
        <f ca="1">+IF(AND(ISNUMBER(OFFSET('Sanitation Data'!$H$10,0,10*ROW('Sanitation Data'!H101))),'Data Summary'!DG107="Yes"),OFFSET('Sanitation Data'!$H$10,0,10*ROW('Sanitation Data'!H101)),NA())</f>
        <v>#N/A</v>
      </c>
      <c r="AS107" s="491" t="e">
        <f ca="1">+IF(AND(ISNUMBER(OFFSET('Sanitation Data'!$H$11,0,10*ROW('Sanitation Data'!H101))),'Data Summary'!DH107="Yes"),OFFSET('Sanitation Data'!$H$11,0,10*ROW('Sanitation Data'!H101)),NA())</f>
        <v>#N/A</v>
      </c>
      <c r="AT107" s="491" t="e">
        <f ca="1">+IF(AND(ISNUMBER(OFFSET('Sanitation Data'!$H$12,0,10*ROW('Sanitation Data'!H101))),'Data Summary'!DI107="Yes"),OFFSET('Sanitation Data'!$H$12,0,10*ROW('Sanitation Data'!H101)),NA())</f>
        <v>#N/A</v>
      </c>
      <c r="AU107" s="491" t="e">
        <f ca="1">+IF(AND(ISNUMBER(OFFSET('Sanitation Data'!$I$4,0,10*ROW('Sanitation Data'!I101))),'Data Summary'!DJ107="Yes"),100-OFFSET('Sanitation Data'!$I$4,0,10*ROW('Sanitation Data'!I101)),NA())</f>
        <v>#N/A</v>
      </c>
      <c r="AV107" s="491" t="e">
        <f ca="1">+IF(AND(ISNUMBER(OFFSET('Sanitation Data'!$I$6,0,10*ROW('Sanitation Data'!I101))),'Data Summary'!DK107="Yes"),OFFSET('Sanitation Data'!$I$6,0,10*ROW('Sanitation Data'!I101)),NA())</f>
        <v>#N/A</v>
      </c>
      <c r="AW107" s="491" t="e">
        <f ca="1">+IF(AND(ISNUMBER(OFFSET('Sanitation Data'!$I$10,0,10*ROW('Sanitation Data'!I101))),'Data Summary'!DL107="Yes"),OFFSET('Sanitation Data'!$I$10,0,10*ROW('Sanitation Data'!I101)),NA())</f>
        <v>#N/A</v>
      </c>
      <c r="AX107" s="491" t="e">
        <f ca="1">+IF(AND(ISNUMBER(OFFSET('Sanitation Data'!$I$11,0,10*ROW('Sanitation Data'!I101))),'Data Summary'!DM107="Yes"),OFFSET('Sanitation Data'!$I$11,0,10*ROW('Sanitation Data'!I101)),NA())</f>
        <v>#N/A</v>
      </c>
      <c r="AY107" s="491" t="e">
        <f ca="1">+IF(AND(ISNUMBER(OFFSET('Sanitation Data'!$I$12,0,10*ROW('Sanitation Data'!I101))),'Data Summary'!DN107="Yes"),OFFSET('Sanitation Data'!$I$12,0,10*ROW('Sanitation Data'!I101)),NA())</f>
        <v>#N/A</v>
      </c>
      <c r="AZ107" s="492" t="e">
        <f ca="1">+IF(AND(ISNUMBER(OFFSET('Hygiene Data'!$D$5,0,10*ROW('Hygiene Data'!D101))),'Data Summary'!DO107="Yes"),OFFSET('Hygiene Data'!$D$5,0,10*ROW('Hygiene Data'!D101)),NA())</f>
        <v>#N/A</v>
      </c>
      <c r="BA107" s="492" t="e">
        <f ca="1">+IF(AND(ISNUMBER(OFFSET('Hygiene Data'!$D$7,0,10*ROW('Hygiene Data'!D101))),'Data Summary'!DP107="Yes"),OFFSET('Hygiene Data'!$D$7,0,10*ROW('Hygiene Data'!D101)),NA())</f>
        <v>#N/A</v>
      </c>
      <c r="BB107" s="492" t="e">
        <f ca="1">+IF(AND(ISNUMBER(OFFSET('Hygiene Data'!$D$9,0,10*ROW('Hygiene Data'!D101))),'Data Summary'!DQ107="Yes"),OFFSET('Hygiene Data'!$D$9,0,10*ROW('Hygiene Data'!D101)),NA())</f>
        <v>#N/A</v>
      </c>
      <c r="BC107" s="492" t="e">
        <f ca="1">+IF(AND(ISNUMBER(OFFSET('Hygiene Data'!$E$5,0,10*ROW('Hygiene Data'!E101))),'Data Summary'!DR107="Yes"),OFFSET('Hygiene Data'!$E$5,0,10*ROW('Hygiene Data'!E101)),NA())</f>
        <v>#N/A</v>
      </c>
      <c r="BD107" s="492" t="e">
        <f ca="1">+IF(AND(ISNUMBER(OFFSET('Hygiene Data'!$E$7,0,10*ROW('Hygiene Data'!E101))),'Data Summary'!DS107="Yes"),OFFSET('Hygiene Data'!$E$7,0,10*ROW('Hygiene Data'!E101)),NA())</f>
        <v>#N/A</v>
      </c>
      <c r="BE107" s="492" t="e">
        <f ca="1">+IF(AND(ISNUMBER(OFFSET('Hygiene Data'!$E$9,0,10*ROW('Hygiene Data'!E101))),'Data Summary'!DT107="Yes"),OFFSET('Hygiene Data'!$E$9,0,10*ROW('Hygiene Data'!E101)),NA())</f>
        <v>#N/A</v>
      </c>
      <c r="BF107" s="492" t="e">
        <f ca="1">+IF(AND(ISNUMBER(OFFSET('Hygiene Data'!$F$5,0,10*ROW('Hygiene Data'!F101))),'Data Summary'!DU107="Yes"),OFFSET('Hygiene Data'!$F$5,0,10*ROW('Hygiene Data'!F101)),NA())</f>
        <v>#N/A</v>
      </c>
      <c r="BG107" s="492" t="e">
        <f ca="1">+IF(AND(ISNUMBER(OFFSET('Hygiene Data'!$F$7,0,10*ROW('Hygiene Data'!F101))),'Data Summary'!DV107="Yes"),OFFSET('Hygiene Data'!$F$7,0,10*ROW('Hygiene Data'!F101)),NA())</f>
        <v>#N/A</v>
      </c>
      <c r="BH107" s="492" t="e">
        <f ca="1">+IF(AND(ISNUMBER(OFFSET('Hygiene Data'!$F$9,0,10*ROW('Hygiene Data'!F101))),'Data Summary'!DW107="Yes"),OFFSET('Hygiene Data'!$F$9,0,10*ROW('Hygiene Data'!F101)),NA())</f>
        <v>#N/A</v>
      </c>
      <c r="BI107" s="492" t="e">
        <f ca="1">+IF(AND(ISNUMBER(OFFSET('Hygiene Data'!$G$5,0,10*ROW('Hygiene Data'!G101))),'Data Summary'!DX107="Yes"),OFFSET('Hygiene Data'!$G$5,0,10*ROW('Hygiene Data'!G101)),NA())</f>
        <v>#N/A</v>
      </c>
      <c r="BJ107" s="492" t="e">
        <f ca="1">+IF(AND(ISNUMBER(OFFSET('Hygiene Data'!$G$7,0,10*ROW('Hygiene Data'!G101))),'Data Summary'!DY107="Yes"),OFFSET('Hygiene Data'!$G$7,0,10*ROW('Hygiene Data'!G101)),NA())</f>
        <v>#N/A</v>
      </c>
      <c r="BK107" s="492" t="e">
        <f ca="1">+IF(AND(ISNUMBER(OFFSET('Hygiene Data'!$G$9,0,10*ROW('Hygiene Data'!G101))),'Data Summary'!DZ107="Yes"),OFFSET('Hygiene Data'!$G$9,0,10*ROW('Hygiene Data'!G101)),NA())</f>
        <v>#N/A</v>
      </c>
      <c r="BL107" s="492" t="e">
        <f ca="1">+IF(AND(ISNUMBER(OFFSET('Hygiene Data'!$H$5,0,10*ROW('Hygiene Data'!H101))),'Data Summary'!EA107="Yes"),OFFSET('Hygiene Data'!$H$5,0,10*ROW('Hygiene Data'!H101)),NA())</f>
        <v>#N/A</v>
      </c>
      <c r="BM107" s="492" t="e">
        <f ca="1">+IF(AND(ISNUMBER(OFFSET('Hygiene Data'!$H$7,0,10*ROW('Hygiene Data'!H101))),'Data Summary'!EB107="Yes"),OFFSET('Hygiene Data'!$H$7,0,10*ROW('Hygiene Data'!H101)),NA())</f>
        <v>#N/A</v>
      </c>
      <c r="BN107" s="492" t="e">
        <f ca="1">+IF(AND(ISNUMBER(OFFSET('Hygiene Data'!$H$9,0,10*ROW('Hygiene Data'!H101))),'Data Summary'!EC107="Yes"),OFFSET('Hygiene Data'!$H$9,0,10*ROW('Hygiene Data'!H101)),NA())</f>
        <v>#N/A</v>
      </c>
      <c r="BO107" s="492" t="e">
        <f ca="1">+IF(AND(ISNUMBER(OFFSET('Hygiene Data'!$I$5,0,10*ROW('Hygiene Data'!I101))),'Data Summary'!ED107="Yes"),OFFSET('Hygiene Data'!$I$5,0,10*ROW('Hygiene Data'!I101)),NA())</f>
        <v>#N/A</v>
      </c>
      <c r="BP107" s="492" t="e">
        <f ca="1">+IF(AND(ISNUMBER(OFFSET('Hygiene Data'!$I$7,0,10*ROW('Hygiene Data'!I101))),'Data Summary'!EE107="Yes"),OFFSET('Hygiene Data'!$I$7,0,10*ROW('Hygiene Data'!I101)),NA())</f>
        <v>#N/A</v>
      </c>
      <c r="BQ107" s="492" t="e">
        <f ca="1">+IF(AND(ISNUMBER(OFFSET('Hygiene Data'!$I$9,0,10*ROW('Hygiene Data'!I101))),'Data Summary'!EF107="Yes"),OFFSET('Hygiene Data'!$I$9,0,10*ROW('Hygiene Data'!I101)),NA())</f>
        <v>#N/A</v>
      </c>
    </row>
    <row r="108" spans="1:69" x14ac:dyDescent="0.25">
      <c r="A108" s="488" t="e">
        <f ca="1">+RIGHT('Data Summary'!A108,LEN('Data Summary'!A108)-9)</f>
        <v>#VALUE!</v>
      </c>
      <c r="B108" s="462" t="str">
        <f ca="1">+IF(ISTEXT('Data Summary'!B108),'Data Summary'!B108,"")</f>
        <v/>
      </c>
      <c r="C108" s="489" t="e">
        <f ca="1">+VALUE('Data Summary'!C108)</f>
        <v>#VALUE!</v>
      </c>
      <c r="D108" s="490" t="e">
        <f ca="1">+IF(AND(ISNUMBER(OFFSET('Water Data'!$D$4,0,10*ROW('Water Data'!D102))),'Data Summary'!BS108="Yes"),100-OFFSET('Water Data'!$D$4,0,10*ROW('Water Data'!D102)),NA())</f>
        <v>#N/A</v>
      </c>
      <c r="E108" s="490" t="e">
        <f ca="1">+IF(AND(ISNUMBER(OFFSET('Water Data'!$D$6,0,10*ROW('Water Data'!D102))),'Data Summary'!BT108="Yes"),OFFSET('Water Data'!$D$6,0,10*ROW('Water Data'!D102)),NA())</f>
        <v>#N/A</v>
      </c>
      <c r="F108" s="490" t="e">
        <f ca="1">+IF(AND(ISNUMBER(OFFSET('Water Data'!$D$9,0,10*ROW('Water Data'!D102))),'Data Summary'!BU108="Yes"),OFFSET('Water Data'!$D$9,0,10*ROW('Water Data'!D102)),NA())</f>
        <v>#N/A</v>
      </c>
      <c r="G108" s="490" t="e">
        <f ca="1">+IF(AND(ISNUMBER(OFFSET('Water Data'!$E$4,0,10*ROW('Water Data'!E102))),'Data Summary'!BV108="Yes"),100-OFFSET('Water Data'!$E$4,0,10*ROW('Water Data'!E102)),NA())</f>
        <v>#N/A</v>
      </c>
      <c r="H108" s="490" t="e">
        <f ca="1">+IF(AND(ISNUMBER(OFFSET('Water Data'!$E$6,0,10*ROW('Water Data'!E102))),'Data Summary'!BW108="Yes"),OFFSET('Water Data'!$E$6,0,10*ROW('Water Data'!E102)),NA())</f>
        <v>#N/A</v>
      </c>
      <c r="I108" s="490" t="e">
        <f ca="1">+IF(AND(ISNUMBER(OFFSET('Water Data'!$E$9,0,10*ROW('Water Data'!E102))),'Data Summary'!BX108="Yes"),OFFSET('Water Data'!$E$9,0,10*ROW('Water Data'!E102)),NA())</f>
        <v>#N/A</v>
      </c>
      <c r="J108" s="490" t="e">
        <f ca="1">+IF(AND(ISNUMBER(OFFSET('Water Data'!$F$4,0,10*ROW('Water Data'!F102))),'Data Summary'!BY108="Yes"),100-OFFSET('Water Data'!$F$4,0,10*ROW('Water Data'!F102)),NA())</f>
        <v>#N/A</v>
      </c>
      <c r="K108" s="490" t="e">
        <f ca="1">+IF(AND(ISNUMBER(OFFSET('Water Data'!$F$6,0,10*ROW('Water Data'!F102))),'Data Summary'!BZ108="Yes"),OFFSET('Water Data'!$F$6,0,10*ROW('Water Data'!F102)),NA())</f>
        <v>#N/A</v>
      </c>
      <c r="L108" s="490" t="e">
        <f ca="1">+IF(AND(ISNUMBER(OFFSET('Water Data'!$F$9,0,10*ROW('Water Data'!F102))),'Data Summary'!CA108="Yes"),OFFSET('Water Data'!$F$9,0,10*ROW('Water Data'!F102)),NA())</f>
        <v>#N/A</v>
      </c>
      <c r="M108" s="490" t="e">
        <f ca="1">+IF(AND(ISNUMBER(OFFSET('Water Data'!$G$4,0,10*ROW('Water Data'!G102))),'Data Summary'!CB108="Yes"),100-OFFSET('Water Data'!$G$4,0,10*ROW('Water Data'!G102)),NA())</f>
        <v>#N/A</v>
      </c>
      <c r="N108" s="490" t="e">
        <f ca="1">+IF(AND(ISNUMBER(OFFSET('Water Data'!$G$6,0,10*ROW('Water Data'!G102))),'Data Summary'!CC108="Yes"),OFFSET('Water Data'!$G$6,0,10*ROW('Water Data'!G102)),NA())</f>
        <v>#N/A</v>
      </c>
      <c r="O108" s="490" t="e">
        <f ca="1">+IF(AND(ISNUMBER(OFFSET('Water Data'!$G$9,0,10*ROW('Water Data'!G102))),'Data Summary'!CD108="Yes"),OFFSET('Water Data'!$G$9,0,10*ROW('Water Data'!G102)),NA())</f>
        <v>#N/A</v>
      </c>
      <c r="P108" s="490" t="e">
        <f ca="1">+IF(AND(ISNUMBER(OFFSET('Water Data'!$H$4,0,10*ROW('Water Data'!H102))),'Data Summary'!CE108="Yes"),100-OFFSET('Water Data'!$H$4,0,10*ROW('Water Data'!H102)),NA())</f>
        <v>#N/A</v>
      </c>
      <c r="Q108" s="490" t="e">
        <f ca="1">+IF(AND(ISNUMBER(OFFSET('Water Data'!$H$6,0,10*ROW('Water Data'!H102))),'Data Summary'!CF108="Yes"),OFFSET('Water Data'!$H$6,0,10*ROW('Water Data'!H102)),NA())</f>
        <v>#N/A</v>
      </c>
      <c r="R108" s="490" t="e">
        <f ca="1">+IF(AND(ISNUMBER(OFFSET('Water Data'!$H$9,0,10*ROW('Water Data'!H102))),'Data Summary'!CG108="Yes"),OFFSET('Water Data'!$H$9,0,10*ROW('Water Data'!H102)),NA())</f>
        <v>#N/A</v>
      </c>
      <c r="S108" s="490" t="e">
        <f ca="1">+IF(AND(ISNUMBER(OFFSET('Water Data'!$I$4,0,10*ROW('Water Data'!I102))),'Data Summary'!CH108="Yes"),100-OFFSET('Water Data'!$I$4,0,10*ROW('Water Data'!I102)),NA())</f>
        <v>#N/A</v>
      </c>
      <c r="T108" s="490" t="e">
        <f ca="1">+IF(AND(ISNUMBER(OFFSET('Water Data'!$I$6,0,10*ROW('Water Data'!I102))),'Data Summary'!CI108="Yes"),OFFSET('Water Data'!$I$6,0,10*ROW('Water Data'!I102)),NA())</f>
        <v>#N/A</v>
      </c>
      <c r="U108" s="490" t="e">
        <f ca="1">+IF(AND(ISNUMBER(OFFSET('Water Data'!$I$9,0,10*ROW('Water Data'!I102))),'Data Summary'!CJ108="Yes"),OFFSET('Water Data'!$I$9,0,10*ROW('Water Data'!I102)),NA())</f>
        <v>#N/A</v>
      </c>
      <c r="V108" s="491" t="e">
        <f ca="1">+IF(AND(ISNUMBER(OFFSET('Sanitation Data'!$D$4,0,10*ROW('Sanitation Data'!D102))),'Data Summary'!CK108="Yes"),100-OFFSET('Sanitation Data'!$D$4,0,10*ROW('Sanitation Data'!D102)),NA())</f>
        <v>#N/A</v>
      </c>
      <c r="W108" s="491" t="e">
        <f ca="1">+IF(AND(ISNUMBER(OFFSET('Sanitation Data'!$D$6,0,10*ROW('Sanitation Data'!D102))),'Data Summary'!CL108="Yes"),OFFSET('Sanitation Data'!$D$6,0,10*ROW('Sanitation Data'!D102)),NA())</f>
        <v>#N/A</v>
      </c>
      <c r="X108" s="491" t="e">
        <f ca="1">+IF(AND(ISNUMBER(OFFSET('Sanitation Data'!$D$10,0,10*ROW('Sanitation Data'!D102))),'Data Summary'!CM108="Yes"),OFFSET('Sanitation Data'!$D$10,0,10*ROW('Sanitation Data'!D102)),NA())</f>
        <v>#N/A</v>
      </c>
      <c r="Y108" s="491" t="e">
        <f ca="1">+IF(AND(ISNUMBER(OFFSET('Sanitation Data'!$D$11,0,10*ROW('Sanitation Data'!D102))),'Data Summary'!CN108="Yes"),OFFSET('Sanitation Data'!$D$11,0,10*ROW('Sanitation Data'!D102)),NA())</f>
        <v>#N/A</v>
      </c>
      <c r="Z108" s="491" t="e">
        <f ca="1">+IF(AND(ISNUMBER(OFFSET('Sanitation Data'!$D$12,0,10*ROW('Sanitation Data'!D102))),'Data Summary'!CO108="Yes"),OFFSET('Sanitation Data'!$D$12,0,10*ROW('Sanitation Data'!D102)),NA())</f>
        <v>#N/A</v>
      </c>
      <c r="AA108" s="491" t="e">
        <f ca="1">+IF(AND(ISNUMBER(OFFSET('Sanitation Data'!$E$4,0,10*ROW('Sanitation Data'!E102))),'Data Summary'!CP108="Yes"),100-OFFSET('Sanitation Data'!$E$4,0,10*ROW('Sanitation Data'!E102)),NA())</f>
        <v>#N/A</v>
      </c>
      <c r="AB108" s="491" t="e">
        <f ca="1">+IF(AND(ISNUMBER(OFFSET('Sanitation Data'!$E$6,0,10*ROW('Sanitation Data'!E102))),'Data Summary'!CQ108="Yes"),OFFSET('Sanitation Data'!$E$6,0,10*ROW('Sanitation Data'!E102)),NA())</f>
        <v>#N/A</v>
      </c>
      <c r="AC108" s="491" t="e">
        <f ca="1">+IF(AND(ISNUMBER(OFFSET('Sanitation Data'!$E$10,0,10*ROW('Sanitation Data'!E102))),'Data Summary'!CR108="Yes"),OFFSET('Sanitation Data'!$E$10,0,10*ROW('Sanitation Data'!E102)),NA())</f>
        <v>#N/A</v>
      </c>
      <c r="AD108" s="491" t="e">
        <f ca="1">+IF(AND(ISNUMBER(OFFSET('Sanitation Data'!$E$11,0,10*ROW('Sanitation Data'!E102))),'Data Summary'!CS108="Yes"),OFFSET('Sanitation Data'!$E$11,0,10*ROW('Sanitation Data'!E102)),NA())</f>
        <v>#N/A</v>
      </c>
      <c r="AE108" s="491" t="e">
        <f ca="1">+IF(AND(ISNUMBER(OFFSET('Sanitation Data'!$E$12,0,10*ROW('Sanitation Data'!E102))),'Data Summary'!CT108="Yes"),OFFSET('Sanitation Data'!$E$12,0,10*ROW('Sanitation Data'!E102)),NA())</f>
        <v>#N/A</v>
      </c>
      <c r="AF108" s="491" t="e">
        <f ca="1">+IF(AND(ISNUMBER(OFFSET('Sanitation Data'!$F$4,0,10*ROW('Sanitation Data'!F102))),'Data Summary'!CU108="Yes"),100-OFFSET('Sanitation Data'!$F$4,0,10*ROW('Sanitation Data'!F102)),NA())</f>
        <v>#N/A</v>
      </c>
      <c r="AG108" s="491" t="e">
        <f ca="1">+IF(AND(ISNUMBER(OFFSET('Sanitation Data'!$F$6,0,10*ROW('Sanitation Data'!F102))),'Data Summary'!CV108="Yes"),OFFSET('Sanitation Data'!$F$6,0,10*ROW('Sanitation Data'!F102)),NA())</f>
        <v>#N/A</v>
      </c>
      <c r="AH108" s="491" t="e">
        <f ca="1">+IF(AND(ISNUMBER(OFFSET('Sanitation Data'!$F$10,0,10*ROW('Sanitation Data'!F102))),'Data Summary'!CW108="Yes"),OFFSET('Sanitation Data'!$F$10,0,10*ROW('Sanitation Data'!F102)),NA())</f>
        <v>#N/A</v>
      </c>
      <c r="AI108" s="491" t="e">
        <f ca="1">+IF(AND(ISNUMBER(OFFSET('Sanitation Data'!$F$11,0,10*ROW('Sanitation Data'!F102))),'Data Summary'!CX108="Yes"),OFFSET('Sanitation Data'!$F$11,0,10*ROW('Sanitation Data'!F102)),NA())</f>
        <v>#N/A</v>
      </c>
      <c r="AJ108" s="491" t="e">
        <f ca="1">+IF(AND(ISNUMBER(OFFSET('Sanitation Data'!$F$12,0,10*ROW('Sanitation Data'!F102))),'Data Summary'!CY108="Yes"),OFFSET('Sanitation Data'!$F$12,0,10*ROW('Sanitation Data'!F102)),NA())</f>
        <v>#N/A</v>
      </c>
      <c r="AK108" s="491" t="e">
        <f ca="1">+IF(AND(ISNUMBER(OFFSET('Sanitation Data'!$G$4,0,10*ROW('Sanitation Data'!G102))),'Data Summary'!CZ108="Yes"),100-OFFSET('Sanitation Data'!$G$4,0,10*ROW('Sanitation Data'!G102)),NA())</f>
        <v>#N/A</v>
      </c>
      <c r="AL108" s="491" t="e">
        <f ca="1">+IF(AND(ISNUMBER(OFFSET('Sanitation Data'!$G$6,0,10*ROW('Sanitation Data'!G102))),'Data Summary'!DA108="Yes"),OFFSET('Sanitation Data'!$G$6,0,10*ROW('Sanitation Data'!G102)),NA())</f>
        <v>#N/A</v>
      </c>
      <c r="AM108" s="491" t="e">
        <f ca="1">+IF(AND(ISNUMBER(OFFSET('Sanitation Data'!$G$10,0,10*ROW('Sanitation Data'!G102))),'Data Summary'!DB108="Yes"),OFFSET('Sanitation Data'!$G$10,0,10*ROW('Sanitation Data'!G102)),NA())</f>
        <v>#N/A</v>
      </c>
      <c r="AN108" s="491" t="e">
        <f ca="1">+IF(AND(ISNUMBER(OFFSET('Sanitation Data'!$G$11,0,10*ROW('Sanitation Data'!G102))),'Data Summary'!DC108="Yes"),OFFSET('Sanitation Data'!$G$11,0,10*ROW('Sanitation Data'!G102)),NA())</f>
        <v>#N/A</v>
      </c>
      <c r="AO108" s="491" t="e">
        <f ca="1">+IF(AND(ISNUMBER(OFFSET('Sanitation Data'!$G$12,0,10*ROW('Sanitation Data'!G102))),'Data Summary'!DD108="Yes"),OFFSET('Sanitation Data'!$G$12,0,10*ROW('Sanitation Data'!G102)),NA())</f>
        <v>#N/A</v>
      </c>
      <c r="AP108" s="491" t="e">
        <f ca="1">+IF(AND(ISNUMBER(OFFSET('Sanitation Data'!$H$4,0,10*ROW('Sanitation Data'!H102))),'Data Summary'!DE108="Yes"),100-OFFSET('Sanitation Data'!$H$4,0,10*ROW('Sanitation Data'!H102)),NA())</f>
        <v>#N/A</v>
      </c>
      <c r="AQ108" s="491" t="e">
        <f ca="1">+IF(AND(ISNUMBER(OFFSET('Sanitation Data'!$H$6,0,10*ROW('Sanitation Data'!H102))),'Data Summary'!DF108="Yes"),OFFSET('Sanitation Data'!$H$6,0,10*ROW('Sanitation Data'!H102)),NA())</f>
        <v>#N/A</v>
      </c>
      <c r="AR108" s="491" t="e">
        <f ca="1">+IF(AND(ISNUMBER(OFFSET('Sanitation Data'!$H$10,0,10*ROW('Sanitation Data'!H102))),'Data Summary'!DG108="Yes"),OFFSET('Sanitation Data'!$H$10,0,10*ROW('Sanitation Data'!H102)),NA())</f>
        <v>#N/A</v>
      </c>
      <c r="AS108" s="491" t="e">
        <f ca="1">+IF(AND(ISNUMBER(OFFSET('Sanitation Data'!$H$11,0,10*ROW('Sanitation Data'!H102))),'Data Summary'!DH108="Yes"),OFFSET('Sanitation Data'!$H$11,0,10*ROW('Sanitation Data'!H102)),NA())</f>
        <v>#N/A</v>
      </c>
      <c r="AT108" s="491" t="e">
        <f ca="1">+IF(AND(ISNUMBER(OFFSET('Sanitation Data'!$H$12,0,10*ROW('Sanitation Data'!H102))),'Data Summary'!DI108="Yes"),OFFSET('Sanitation Data'!$H$12,0,10*ROW('Sanitation Data'!H102)),NA())</f>
        <v>#N/A</v>
      </c>
      <c r="AU108" s="491" t="e">
        <f ca="1">+IF(AND(ISNUMBER(OFFSET('Sanitation Data'!$I$4,0,10*ROW('Sanitation Data'!I102))),'Data Summary'!DJ108="Yes"),100-OFFSET('Sanitation Data'!$I$4,0,10*ROW('Sanitation Data'!I102)),NA())</f>
        <v>#N/A</v>
      </c>
      <c r="AV108" s="491" t="e">
        <f ca="1">+IF(AND(ISNUMBER(OFFSET('Sanitation Data'!$I$6,0,10*ROW('Sanitation Data'!I102))),'Data Summary'!DK108="Yes"),OFFSET('Sanitation Data'!$I$6,0,10*ROW('Sanitation Data'!I102)),NA())</f>
        <v>#N/A</v>
      </c>
      <c r="AW108" s="491" t="e">
        <f ca="1">+IF(AND(ISNUMBER(OFFSET('Sanitation Data'!$I$10,0,10*ROW('Sanitation Data'!I102))),'Data Summary'!DL108="Yes"),OFFSET('Sanitation Data'!$I$10,0,10*ROW('Sanitation Data'!I102)),NA())</f>
        <v>#N/A</v>
      </c>
      <c r="AX108" s="491" t="e">
        <f ca="1">+IF(AND(ISNUMBER(OFFSET('Sanitation Data'!$I$11,0,10*ROW('Sanitation Data'!I102))),'Data Summary'!DM108="Yes"),OFFSET('Sanitation Data'!$I$11,0,10*ROW('Sanitation Data'!I102)),NA())</f>
        <v>#N/A</v>
      </c>
      <c r="AY108" s="491" t="e">
        <f ca="1">+IF(AND(ISNUMBER(OFFSET('Sanitation Data'!$I$12,0,10*ROW('Sanitation Data'!I102))),'Data Summary'!DN108="Yes"),OFFSET('Sanitation Data'!$I$12,0,10*ROW('Sanitation Data'!I102)),NA())</f>
        <v>#N/A</v>
      </c>
      <c r="AZ108" s="492" t="e">
        <f ca="1">+IF(AND(ISNUMBER(OFFSET('Hygiene Data'!$D$5,0,10*ROW('Hygiene Data'!D102))),'Data Summary'!DO108="Yes"),OFFSET('Hygiene Data'!$D$5,0,10*ROW('Hygiene Data'!D102)),NA())</f>
        <v>#N/A</v>
      </c>
      <c r="BA108" s="492" t="e">
        <f ca="1">+IF(AND(ISNUMBER(OFFSET('Hygiene Data'!$D$7,0,10*ROW('Hygiene Data'!D102))),'Data Summary'!DP108="Yes"),OFFSET('Hygiene Data'!$D$7,0,10*ROW('Hygiene Data'!D102)),NA())</f>
        <v>#N/A</v>
      </c>
      <c r="BB108" s="492" t="e">
        <f ca="1">+IF(AND(ISNUMBER(OFFSET('Hygiene Data'!$D$9,0,10*ROW('Hygiene Data'!D102))),'Data Summary'!DQ108="Yes"),OFFSET('Hygiene Data'!$D$9,0,10*ROW('Hygiene Data'!D102)),NA())</f>
        <v>#N/A</v>
      </c>
      <c r="BC108" s="492" t="e">
        <f ca="1">+IF(AND(ISNUMBER(OFFSET('Hygiene Data'!$E$5,0,10*ROW('Hygiene Data'!E102))),'Data Summary'!DR108="Yes"),OFFSET('Hygiene Data'!$E$5,0,10*ROW('Hygiene Data'!E102)),NA())</f>
        <v>#N/A</v>
      </c>
      <c r="BD108" s="492" t="e">
        <f ca="1">+IF(AND(ISNUMBER(OFFSET('Hygiene Data'!$E$7,0,10*ROW('Hygiene Data'!E102))),'Data Summary'!DS108="Yes"),OFFSET('Hygiene Data'!$E$7,0,10*ROW('Hygiene Data'!E102)),NA())</f>
        <v>#N/A</v>
      </c>
      <c r="BE108" s="492" t="e">
        <f ca="1">+IF(AND(ISNUMBER(OFFSET('Hygiene Data'!$E$9,0,10*ROW('Hygiene Data'!E102))),'Data Summary'!DT108="Yes"),OFFSET('Hygiene Data'!$E$9,0,10*ROW('Hygiene Data'!E102)),NA())</f>
        <v>#N/A</v>
      </c>
      <c r="BF108" s="492" t="e">
        <f ca="1">+IF(AND(ISNUMBER(OFFSET('Hygiene Data'!$F$5,0,10*ROW('Hygiene Data'!F102))),'Data Summary'!DU108="Yes"),OFFSET('Hygiene Data'!$F$5,0,10*ROW('Hygiene Data'!F102)),NA())</f>
        <v>#N/A</v>
      </c>
      <c r="BG108" s="492" t="e">
        <f ca="1">+IF(AND(ISNUMBER(OFFSET('Hygiene Data'!$F$7,0,10*ROW('Hygiene Data'!F102))),'Data Summary'!DV108="Yes"),OFFSET('Hygiene Data'!$F$7,0,10*ROW('Hygiene Data'!F102)),NA())</f>
        <v>#N/A</v>
      </c>
      <c r="BH108" s="492" t="e">
        <f ca="1">+IF(AND(ISNUMBER(OFFSET('Hygiene Data'!$F$9,0,10*ROW('Hygiene Data'!F102))),'Data Summary'!DW108="Yes"),OFFSET('Hygiene Data'!$F$9,0,10*ROW('Hygiene Data'!F102)),NA())</f>
        <v>#N/A</v>
      </c>
      <c r="BI108" s="492" t="e">
        <f ca="1">+IF(AND(ISNUMBER(OFFSET('Hygiene Data'!$G$5,0,10*ROW('Hygiene Data'!G102))),'Data Summary'!DX108="Yes"),OFFSET('Hygiene Data'!$G$5,0,10*ROW('Hygiene Data'!G102)),NA())</f>
        <v>#N/A</v>
      </c>
      <c r="BJ108" s="492" t="e">
        <f ca="1">+IF(AND(ISNUMBER(OFFSET('Hygiene Data'!$G$7,0,10*ROW('Hygiene Data'!G102))),'Data Summary'!DY108="Yes"),OFFSET('Hygiene Data'!$G$7,0,10*ROW('Hygiene Data'!G102)),NA())</f>
        <v>#N/A</v>
      </c>
      <c r="BK108" s="492" t="e">
        <f ca="1">+IF(AND(ISNUMBER(OFFSET('Hygiene Data'!$G$9,0,10*ROW('Hygiene Data'!G102))),'Data Summary'!DZ108="Yes"),OFFSET('Hygiene Data'!$G$9,0,10*ROW('Hygiene Data'!G102)),NA())</f>
        <v>#N/A</v>
      </c>
      <c r="BL108" s="492" t="e">
        <f ca="1">+IF(AND(ISNUMBER(OFFSET('Hygiene Data'!$H$5,0,10*ROW('Hygiene Data'!H102))),'Data Summary'!EA108="Yes"),OFFSET('Hygiene Data'!$H$5,0,10*ROW('Hygiene Data'!H102)),NA())</f>
        <v>#N/A</v>
      </c>
      <c r="BM108" s="492" t="e">
        <f ca="1">+IF(AND(ISNUMBER(OFFSET('Hygiene Data'!$H$7,0,10*ROW('Hygiene Data'!H102))),'Data Summary'!EB108="Yes"),OFFSET('Hygiene Data'!$H$7,0,10*ROW('Hygiene Data'!H102)),NA())</f>
        <v>#N/A</v>
      </c>
      <c r="BN108" s="492" t="e">
        <f ca="1">+IF(AND(ISNUMBER(OFFSET('Hygiene Data'!$H$9,0,10*ROW('Hygiene Data'!H102))),'Data Summary'!EC108="Yes"),OFFSET('Hygiene Data'!$H$9,0,10*ROW('Hygiene Data'!H102)),NA())</f>
        <v>#N/A</v>
      </c>
      <c r="BO108" s="492" t="e">
        <f ca="1">+IF(AND(ISNUMBER(OFFSET('Hygiene Data'!$I$5,0,10*ROW('Hygiene Data'!I102))),'Data Summary'!ED108="Yes"),OFFSET('Hygiene Data'!$I$5,0,10*ROW('Hygiene Data'!I102)),NA())</f>
        <v>#N/A</v>
      </c>
      <c r="BP108" s="492" t="e">
        <f ca="1">+IF(AND(ISNUMBER(OFFSET('Hygiene Data'!$I$7,0,10*ROW('Hygiene Data'!I102))),'Data Summary'!EE108="Yes"),OFFSET('Hygiene Data'!$I$7,0,10*ROW('Hygiene Data'!I102)),NA())</f>
        <v>#N/A</v>
      </c>
      <c r="BQ108" s="492" t="e">
        <f ca="1">+IF(AND(ISNUMBER(OFFSET('Hygiene Data'!$I$9,0,10*ROW('Hygiene Data'!I102))),'Data Summary'!EF108="Yes"),OFFSET('Hygiene Data'!$I$9,0,10*ROW('Hygiene Data'!I102)),NA())</f>
        <v>#N/A</v>
      </c>
    </row>
    <row r="109" spans="1:69" x14ac:dyDescent="0.25">
      <c r="A109" s="488" t="e">
        <f ca="1">+RIGHT('Data Summary'!A109,LEN('Data Summary'!A109)-9)</f>
        <v>#VALUE!</v>
      </c>
      <c r="B109" s="462" t="str">
        <f ca="1">+IF(ISTEXT('Data Summary'!B109),'Data Summary'!B109,"")</f>
        <v/>
      </c>
      <c r="C109" s="489" t="e">
        <f ca="1">+VALUE('Data Summary'!C109)</f>
        <v>#VALUE!</v>
      </c>
      <c r="D109" s="490" t="e">
        <f ca="1">+IF(AND(ISNUMBER(OFFSET('Water Data'!$D$4,0,10*ROW('Water Data'!D103))),'Data Summary'!BS109="Yes"),100-OFFSET('Water Data'!$D$4,0,10*ROW('Water Data'!D103)),NA())</f>
        <v>#N/A</v>
      </c>
      <c r="E109" s="490" t="e">
        <f ca="1">+IF(AND(ISNUMBER(OFFSET('Water Data'!$D$6,0,10*ROW('Water Data'!D103))),'Data Summary'!BT109="Yes"),OFFSET('Water Data'!$D$6,0,10*ROW('Water Data'!D103)),NA())</f>
        <v>#N/A</v>
      </c>
      <c r="F109" s="490" t="e">
        <f ca="1">+IF(AND(ISNUMBER(OFFSET('Water Data'!$D$9,0,10*ROW('Water Data'!D103))),'Data Summary'!BU109="Yes"),OFFSET('Water Data'!$D$9,0,10*ROW('Water Data'!D103)),NA())</f>
        <v>#N/A</v>
      </c>
      <c r="G109" s="490" t="e">
        <f ca="1">+IF(AND(ISNUMBER(OFFSET('Water Data'!$E$4,0,10*ROW('Water Data'!E103))),'Data Summary'!BV109="Yes"),100-OFFSET('Water Data'!$E$4,0,10*ROW('Water Data'!E103)),NA())</f>
        <v>#N/A</v>
      </c>
      <c r="H109" s="490" t="e">
        <f ca="1">+IF(AND(ISNUMBER(OFFSET('Water Data'!$E$6,0,10*ROW('Water Data'!E103))),'Data Summary'!BW109="Yes"),OFFSET('Water Data'!$E$6,0,10*ROW('Water Data'!E103)),NA())</f>
        <v>#N/A</v>
      </c>
      <c r="I109" s="490" t="e">
        <f ca="1">+IF(AND(ISNUMBER(OFFSET('Water Data'!$E$9,0,10*ROW('Water Data'!E103))),'Data Summary'!BX109="Yes"),OFFSET('Water Data'!$E$9,0,10*ROW('Water Data'!E103)),NA())</f>
        <v>#N/A</v>
      </c>
      <c r="J109" s="490" t="e">
        <f ca="1">+IF(AND(ISNUMBER(OFFSET('Water Data'!$F$4,0,10*ROW('Water Data'!F103))),'Data Summary'!BY109="Yes"),100-OFFSET('Water Data'!$F$4,0,10*ROW('Water Data'!F103)),NA())</f>
        <v>#N/A</v>
      </c>
      <c r="K109" s="490" t="e">
        <f ca="1">+IF(AND(ISNUMBER(OFFSET('Water Data'!$F$6,0,10*ROW('Water Data'!F103))),'Data Summary'!BZ109="Yes"),OFFSET('Water Data'!$F$6,0,10*ROW('Water Data'!F103)),NA())</f>
        <v>#N/A</v>
      </c>
      <c r="L109" s="490" t="e">
        <f ca="1">+IF(AND(ISNUMBER(OFFSET('Water Data'!$F$9,0,10*ROW('Water Data'!F103))),'Data Summary'!CA109="Yes"),OFFSET('Water Data'!$F$9,0,10*ROW('Water Data'!F103)),NA())</f>
        <v>#N/A</v>
      </c>
      <c r="M109" s="490" t="e">
        <f ca="1">+IF(AND(ISNUMBER(OFFSET('Water Data'!$G$4,0,10*ROW('Water Data'!G103))),'Data Summary'!CB109="Yes"),100-OFFSET('Water Data'!$G$4,0,10*ROW('Water Data'!G103)),NA())</f>
        <v>#N/A</v>
      </c>
      <c r="N109" s="490" t="e">
        <f ca="1">+IF(AND(ISNUMBER(OFFSET('Water Data'!$G$6,0,10*ROW('Water Data'!G103))),'Data Summary'!CC109="Yes"),OFFSET('Water Data'!$G$6,0,10*ROW('Water Data'!G103)),NA())</f>
        <v>#N/A</v>
      </c>
      <c r="O109" s="490" t="e">
        <f ca="1">+IF(AND(ISNUMBER(OFFSET('Water Data'!$G$9,0,10*ROW('Water Data'!G103))),'Data Summary'!CD109="Yes"),OFFSET('Water Data'!$G$9,0,10*ROW('Water Data'!G103)),NA())</f>
        <v>#N/A</v>
      </c>
      <c r="P109" s="490" t="e">
        <f ca="1">+IF(AND(ISNUMBER(OFFSET('Water Data'!$H$4,0,10*ROW('Water Data'!H103))),'Data Summary'!CE109="Yes"),100-OFFSET('Water Data'!$H$4,0,10*ROW('Water Data'!H103)),NA())</f>
        <v>#N/A</v>
      </c>
      <c r="Q109" s="490" t="e">
        <f ca="1">+IF(AND(ISNUMBER(OFFSET('Water Data'!$H$6,0,10*ROW('Water Data'!H103))),'Data Summary'!CF109="Yes"),OFFSET('Water Data'!$H$6,0,10*ROW('Water Data'!H103)),NA())</f>
        <v>#N/A</v>
      </c>
      <c r="R109" s="490" t="e">
        <f ca="1">+IF(AND(ISNUMBER(OFFSET('Water Data'!$H$9,0,10*ROW('Water Data'!H103))),'Data Summary'!CG109="Yes"),OFFSET('Water Data'!$H$9,0,10*ROW('Water Data'!H103)),NA())</f>
        <v>#N/A</v>
      </c>
      <c r="S109" s="490" t="e">
        <f ca="1">+IF(AND(ISNUMBER(OFFSET('Water Data'!$I$4,0,10*ROW('Water Data'!I103))),'Data Summary'!CH109="Yes"),100-OFFSET('Water Data'!$I$4,0,10*ROW('Water Data'!I103)),NA())</f>
        <v>#N/A</v>
      </c>
      <c r="T109" s="490" t="e">
        <f ca="1">+IF(AND(ISNUMBER(OFFSET('Water Data'!$I$6,0,10*ROW('Water Data'!I103))),'Data Summary'!CI109="Yes"),OFFSET('Water Data'!$I$6,0,10*ROW('Water Data'!I103)),NA())</f>
        <v>#N/A</v>
      </c>
      <c r="U109" s="490" t="e">
        <f ca="1">+IF(AND(ISNUMBER(OFFSET('Water Data'!$I$9,0,10*ROW('Water Data'!I103))),'Data Summary'!CJ109="Yes"),OFFSET('Water Data'!$I$9,0,10*ROW('Water Data'!I103)),NA())</f>
        <v>#N/A</v>
      </c>
      <c r="V109" s="491" t="e">
        <f ca="1">+IF(AND(ISNUMBER(OFFSET('Sanitation Data'!$D$4,0,10*ROW('Sanitation Data'!D103))),'Data Summary'!CK109="Yes"),100-OFFSET('Sanitation Data'!$D$4,0,10*ROW('Sanitation Data'!D103)),NA())</f>
        <v>#N/A</v>
      </c>
      <c r="W109" s="491" t="e">
        <f ca="1">+IF(AND(ISNUMBER(OFFSET('Sanitation Data'!$D$6,0,10*ROW('Sanitation Data'!D103))),'Data Summary'!CL109="Yes"),OFFSET('Sanitation Data'!$D$6,0,10*ROW('Sanitation Data'!D103)),NA())</f>
        <v>#N/A</v>
      </c>
      <c r="X109" s="491" t="e">
        <f ca="1">+IF(AND(ISNUMBER(OFFSET('Sanitation Data'!$D$10,0,10*ROW('Sanitation Data'!D103))),'Data Summary'!CM109="Yes"),OFFSET('Sanitation Data'!$D$10,0,10*ROW('Sanitation Data'!D103)),NA())</f>
        <v>#N/A</v>
      </c>
      <c r="Y109" s="491" t="e">
        <f ca="1">+IF(AND(ISNUMBER(OFFSET('Sanitation Data'!$D$11,0,10*ROW('Sanitation Data'!D103))),'Data Summary'!CN109="Yes"),OFFSET('Sanitation Data'!$D$11,0,10*ROW('Sanitation Data'!D103)),NA())</f>
        <v>#N/A</v>
      </c>
      <c r="Z109" s="491" t="e">
        <f ca="1">+IF(AND(ISNUMBER(OFFSET('Sanitation Data'!$D$12,0,10*ROW('Sanitation Data'!D103))),'Data Summary'!CO109="Yes"),OFFSET('Sanitation Data'!$D$12,0,10*ROW('Sanitation Data'!D103)),NA())</f>
        <v>#N/A</v>
      </c>
      <c r="AA109" s="491" t="e">
        <f ca="1">+IF(AND(ISNUMBER(OFFSET('Sanitation Data'!$E$4,0,10*ROW('Sanitation Data'!E103))),'Data Summary'!CP109="Yes"),100-OFFSET('Sanitation Data'!$E$4,0,10*ROW('Sanitation Data'!E103)),NA())</f>
        <v>#N/A</v>
      </c>
      <c r="AB109" s="491" t="e">
        <f ca="1">+IF(AND(ISNUMBER(OFFSET('Sanitation Data'!$E$6,0,10*ROW('Sanitation Data'!E103))),'Data Summary'!CQ109="Yes"),OFFSET('Sanitation Data'!$E$6,0,10*ROW('Sanitation Data'!E103)),NA())</f>
        <v>#N/A</v>
      </c>
      <c r="AC109" s="491" t="e">
        <f ca="1">+IF(AND(ISNUMBER(OFFSET('Sanitation Data'!$E$10,0,10*ROW('Sanitation Data'!E103))),'Data Summary'!CR109="Yes"),OFFSET('Sanitation Data'!$E$10,0,10*ROW('Sanitation Data'!E103)),NA())</f>
        <v>#N/A</v>
      </c>
      <c r="AD109" s="491" t="e">
        <f ca="1">+IF(AND(ISNUMBER(OFFSET('Sanitation Data'!$E$11,0,10*ROW('Sanitation Data'!E103))),'Data Summary'!CS109="Yes"),OFFSET('Sanitation Data'!$E$11,0,10*ROW('Sanitation Data'!E103)),NA())</f>
        <v>#N/A</v>
      </c>
      <c r="AE109" s="491" t="e">
        <f ca="1">+IF(AND(ISNUMBER(OFFSET('Sanitation Data'!$E$12,0,10*ROW('Sanitation Data'!E103))),'Data Summary'!CT109="Yes"),OFFSET('Sanitation Data'!$E$12,0,10*ROW('Sanitation Data'!E103)),NA())</f>
        <v>#N/A</v>
      </c>
      <c r="AF109" s="491" t="e">
        <f ca="1">+IF(AND(ISNUMBER(OFFSET('Sanitation Data'!$F$4,0,10*ROW('Sanitation Data'!F103))),'Data Summary'!CU109="Yes"),100-OFFSET('Sanitation Data'!$F$4,0,10*ROW('Sanitation Data'!F103)),NA())</f>
        <v>#N/A</v>
      </c>
      <c r="AG109" s="491" t="e">
        <f ca="1">+IF(AND(ISNUMBER(OFFSET('Sanitation Data'!$F$6,0,10*ROW('Sanitation Data'!F103))),'Data Summary'!CV109="Yes"),OFFSET('Sanitation Data'!$F$6,0,10*ROW('Sanitation Data'!F103)),NA())</f>
        <v>#N/A</v>
      </c>
      <c r="AH109" s="491" t="e">
        <f ca="1">+IF(AND(ISNUMBER(OFFSET('Sanitation Data'!$F$10,0,10*ROW('Sanitation Data'!F103))),'Data Summary'!CW109="Yes"),OFFSET('Sanitation Data'!$F$10,0,10*ROW('Sanitation Data'!F103)),NA())</f>
        <v>#N/A</v>
      </c>
      <c r="AI109" s="491" t="e">
        <f ca="1">+IF(AND(ISNUMBER(OFFSET('Sanitation Data'!$F$11,0,10*ROW('Sanitation Data'!F103))),'Data Summary'!CX109="Yes"),OFFSET('Sanitation Data'!$F$11,0,10*ROW('Sanitation Data'!F103)),NA())</f>
        <v>#N/A</v>
      </c>
      <c r="AJ109" s="491" t="e">
        <f ca="1">+IF(AND(ISNUMBER(OFFSET('Sanitation Data'!$F$12,0,10*ROW('Sanitation Data'!F103))),'Data Summary'!CY109="Yes"),OFFSET('Sanitation Data'!$F$12,0,10*ROW('Sanitation Data'!F103)),NA())</f>
        <v>#N/A</v>
      </c>
      <c r="AK109" s="491" t="e">
        <f ca="1">+IF(AND(ISNUMBER(OFFSET('Sanitation Data'!$G$4,0,10*ROW('Sanitation Data'!G103))),'Data Summary'!CZ109="Yes"),100-OFFSET('Sanitation Data'!$G$4,0,10*ROW('Sanitation Data'!G103)),NA())</f>
        <v>#N/A</v>
      </c>
      <c r="AL109" s="491" t="e">
        <f ca="1">+IF(AND(ISNUMBER(OFFSET('Sanitation Data'!$G$6,0,10*ROW('Sanitation Data'!G103))),'Data Summary'!DA109="Yes"),OFFSET('Sanitation Data'!$G$6,0,10*ROW('Sanitation Data'!G103)),NA())</f>
        <v>#N/A</v>
      </c>
      <c r="AM109" s="491" t="e">
        <f ca="1">+IF(AND(ISNUMBER(OFFSET('Sanitation Data'!$G$10,0,10*ROW('Sanitation Data'!G103))),'Data Summary'!DB109="Yes"),OFFSET('Sanitation Data'!$G$10,0,10*ROW('Sanitation Data'!G103)),NA())</f>
        <v>#N/A</v>
      </c>
      <c r="AN109" s="491" t="e">
        <f ca="1">+IF(AND(ISNUMBER(OFFSET('Sanitation Data'!$G$11,0,10*ROW('Sanitation Data'!G103))),'Data Summary'!DC109="Yes"),OFFSET('Sanitation Data'!$G$11,0,10*ROW('Sanitation Data'!G103)),NA())</f>
        <v>#N/A</v>
      </c>
      <c r="AO109" s="491" t="e">
        <f ca="1">+IF(AND(ISNUMBER(OFFSET('Sanitation Data'!$G$12,0,10*ROW('Sanitation Data'!G103))),'Data Summary'!DD109="Yes"),OFFSET('Sanitation Data'!$G$12,0,10*ROW('Sanitation Data'!G103)),NA())</f>
        <v>#N/A</v>
      </c>
      <c r="AP109" s="491" t="e">
        <f ca="1">+IF(AND(ISNUMBER(OFFSET('Sanitation Data'!$H$4,0,10*ROW('Sanitation Data'!H103))),'Data Summary'!DE109="Yes"),100-OFFSET('Sanitation Data'!$H$4,0,10*ROW('Sanitation Data'!H103)),NA())</f>
        <v>#N/A</v>
      </c>
      <c r="AQ109" s="491" t="e">
        <f ca="1">+IF(AND(ISNUMBER(OFFSET('Sanitation Data'!$H$6,0,10*ROW('Sanitation Data'!H103))),'Data Summary'!DF109="Yes"),OFFSET('Sanitation Data'!$H$6,0,10*ROW('Sanitation Data'!H103)),NA())</f>
        <v>#N/A</v>
      </c>
      <c r="AR109" s="491" t="e">
        <f ca="1">+IF(AND(ISNUMBER(OFFSET('Sanitation Data'!$H$10,0,10*ROW('Sanitation Data'!H103))),'Data Summary'!DG109="Yes"),OFFSET('Sanitation Data'!$H$10,0,10*ROW('Sanitation Data'!H103)),NA())</f>
        <v>#N/A</v>
      </c>
      <c r="AS109" s="491" t="e">
        <f ca="1">+IF(AND(ISNUMBER(OFFSET('Sanitation Data'!$H$11,0,10*ROW('Sanitation Data'!H103))),'Data Summary'!DH109="Yes"),OFFSET('Sanitation Data'!$H$11,0,10*ROW('Sanitation Data'!H103)),NA())</f>
        <v>#N/A</v>
      </c>
      <c r="AT109" s="491" t="e">
        <f ca="1">+IF(AND(ISNUMBER(OFFSET('Sanitation Data'!$H$12,0,10*ROW('Sanitation Data'!H103))),'Data Summary'!DI109="Yes"),OFFSET('Sanitation Data'!$H$12,0,10*ROW('Sanitation Data'!H103)),NA())</f>
        <v>#N/A</v>
      </c>
      <c r="AU109" s="491" t="e">
        <f ca="1">+IF(AND(ISNUMBER(OFFSET('Sanitation Data'!$I$4,0,10*ROW('Sanitation Data'!I103))),'Data Summary'!DJ109="Yes"),100-OFFSET('Sanitation Data'!$I$4,0,10*ROW('Sanitation Data'!I103)),NA())</f>
        <v>#N/A</v>
      </c>
      <c r="AV109" s="491" t="e">
        <f ca="1">+IF(AND(ISNUMBER(OFFSET('Sanitation Data'!$I$6,0,10*ROW('Sanitation Data'!I103))),'Data Summary'!DK109="Yes"),OFFSET('Sanitation Data'!$I$6,0,10*ROW('Sanitation Data'!I103)),NA())</f>
        <v>#N/A</v>
      </c>
      <c r="AW109" s="491" t="e">
        <f ca="1">+IF(AND(ISNUMBER(OFFSET('Sanitation Data'!$I$10,0,10*ROW('Sanitation Data'!I103))),'Data Summary'!DL109="Yes"),OFFSET('Sanitation Data'!$I$10,0,10*ROW('Sanitation Data'!I103)),NA())</f>
        <v>#N/A</v>
      </c>
      <c r="AX109" s="491" t="e">
        <f ca="1">+IF(AND(ISNUMBER(OFFSET('Sanitation Data'!$I$11,0,10*ROW('Sanitation Data'!I103))),'Data Summary'!DM109="Yes"),OFFSET('Sanitation Data'!$I$11,0,10*ROW('Sanitation Data'!I103)),NA())</f>
        <v>#N/A</v>
      </c>
      <c r="AY109" s="491" t="e">
        <f ca="1">+IF(AND(ISNUMBER(OFFSET('Sanitation Data'!$I$12,0,10*ROW('Sanitation Data'!I103))),'Data Summary'!DN109="Yes"),OFFSET('Sanitation Data'!$I$12,0,10*ROW('Sanitation Data'!I103)),NA())</f>
        <v>#N/A</v>
      </c>
      <c r="AZ109" s="492" t="e">
        <f ca="1">+IF(AND(ISNUMBER(OFFSET('Hygiene Data'!$D$5,0,10*ROW('Hygiene Data'!D103))),'Data Summary'!DO109="Yes"),OFFSET('Hygiene Data'!$D$5,0,10*ROW('Hygiene Data'!D103)),NA())</f>
        <v>#N/A</v>
      </c>
      <c r="BA109" s="492" t="e">
        <f ca="1">+IF(AND(ISNUMBER(OFFSET('Hygiene Data'!$D$7,0,10*ROW('Hygiene Data'!D103))),'Data Summary'!DP109="Yes"),OFFSET('Hygiene Data'!$D$7,0,10*ROW('Hygiene Data'!D103)),NA())</f>
        <v>#N/A</v>
      </c>
      <c r="BB109" s="492" t="e">
        <f ca="1">+IF(AND(ISNUMBER(OFFSET('Hygiene Data'!$D$9,0,10*ROW('Hygiene Data'!D103))),'Data Summary'!DQ109="Yes"),OFFSET('Hygiene Data'!$D$9,0,10*ROW('Hygiene Data'!D103)),NA())</f>
        <v>#N/A</v>
      </c>
      <c r="BC109" s="492" t="e">
        <f ca="1">+IF(AND(ISNUMBER(OFFSET('Hygiene Data'!$E$5,0,10*ROW('Hygiene Data'!E103))),'Data Summary'!DR109="Yes"),OFFSET('Hygiene Data'!$E$5,0,10*ROW('Hygiene Data'!E103)),NA())</f>
        <v>#N/A</v>
      </c>
      <c r="BD109" s="492" t="e">
        <f ca="1">+IF(AND(ISNUMBER(OFFSET('Hygiene Data'!$E$7,0,10*ROW('Hygiene Data'!E103))),'Data Summary'!DS109="Yes"),OFFSET('Hygiene Data'!$E$7,0,10*ROW('Hygiene Data'!E103)),NA())</f>
        <v>#N/A</v>
      </c>
      <c r="BE109" s="492" t="e">
        <f ca="1">+IF(AND(ISNUMBER(OFFSET('Hygiene Data'!$E$9,0,10*ROW('Hygiene Data'!E103))),'Data Summary'!DT109="Yes"),OFFSET('Hygiene Data'!$E$9,0,10*ROW('Hygiene Data'!E103)),NA())</f>
        <v>#N/A</v>
      </c>
      <c r="BF109" s="492" t="e">
        <f ca="1">+IF(AND(ISNUMBER(OFFSET('Hygiene Data'!$F$5,0,10*ROW('Hygiene Data'!F103))),'Data Summary'!DU109="Yes"),OFFSET('Hygiene Data'!$F$5,0,10*ROW('Hygiene Data'!F103)),NA())</f>
        <v>#N/A</v>
      </c>
      <c r="BG109" s="492" t="e">
        <f ca="1">+IF(AND(ISNUMBER(OFFSET('Hygiene Data'!$F$7,0,10*ROW('Hygiene Data'!F103))),'Data Summary'!DV109="Yes"),OFFSET('Hygiene Data'!$F$7,0,10*ROW('Hygiene Data'!F103)),NA())</f>
        <v>#N/A</v>
      </c>
      <c r="BH109" s="492" t="e">
        <f ca="1">+IF(AND(ISNUMBER(OFFSET('Hygiene Data'!$F$9,0,10*ROW('Hygiene Data'!F103))),'Data Summary'!DW109="Yes"),OFFSET('Hygiene Data'!$F$9,0,10*ROW('Hygiene Data'!F103)),NA())</f>
        <v>#N/A</v>
      </c>
      <c r="BI109" s="492" t="e">
        <f ca="1">+IF(AND(ISNUMBER(OFFSET('Hygiene Data'!$G$5,0,10*ROW('Hygiene Data'!G103))),'Data Summary'!DX109="Yes"),OFFSET('Hygiene Data'!$G$5,0,10*ROW('Hygiene Data'!G103)),NA())</f>
        <v>#N/A</v>
      </c>
      <c r="BJ109" s="492" t="e">
        <f ca="1">+IF(AND(ISNUMBER(OFFSET('Hygiene Data'!$G$7,0,10*ROW('Hygiene Data'!G103))),'Data Summary'!DY109="Yes"),OFFSET('Hygiene Data'!$G$7,0,10*ROW('Hygiene Data'!G103)),NA())</f>
        <v>#N/A</v>
      </c>
      <c r="BK109" s="492" t="e">
        <f ca="1">+IF(AND(ISNUMBER(OFFSET('Hygiene Data'!$G$9,0,10*ROW('Hygiene Data'!G103))),'Data Summary'!DZ109="Yes"),OFFSET('Hygiene Data'!$G$9,0,10*ROW('Hygiene Data'!G103)),NA())</f>
        <v>#N/A</v>
      </c>
      <c r="BL109" s="492" t="e">
        <f ca="1">+IF(AND(ISNUMBER(OFFSET('Hygiene Data'!$H$5,0,10*ROW('Hygiene Data'!H103))),'Data Summary'!EA109="Yes"),OFFSET('Hygiene Data'!$H$5,0,10*ROW('Hygiene Data'!H103)),NA())</f>
        <v>#N/A</v>
      </c>
      <c r="BM109" s="492" t="e">
        <f ca="1">+IF(AND(ISNUMBER(OFFSET('Hygiene Data'!$H$7,0,10*ROW('Hygiene Data'!H103))),'Data Summary'!EB109="Yes"),OFFSET('Hygiene Data'!$H$7,0,10*ROW('Hygiene Data'!H103)),NA())</f>
        <v>#N/A</v>
      </c>
      <c r="BN109" s="492" t="e">
        <f ca="1">+IF(AND(ISNUMBER(OFFSET('Hygiene Data'!$H$9,0,10*ROW('Hygiene Data'!H103))),'Data Summary'!EC109="Yes"),OFFSET('Hygiene Data'!$H$9,0,10*ROW('Hygiene Data'!H103)),NA())</f>
        <v>#N/A</v>
      </c>
      <c r="BO109" s="492" t="e">
        <f ca="1">+IF(AND(ISNUMBER(OFFSET('Hygiene Data'!$I$5,0,10*ROW('Hygiene Data'!I103))),'Data Summary'!ED109="Yes"),OFFSET('Hygiene Data'!$I$5,0,10*ROW('Hygiene Data'!I103)),NA())</f>
        <v>#N/A</v>
      </c>
      <c r="BP109" s="492" t="e">
        <f ca="1">+IF(AND(ISNUMBER(OFFSET('Hygiene Data'!$I$7,0,10*ROW('Hygiene Data'!I103))),'Data Summary'!EE109="Yes"),OFFSET('Hygiene Data'!$I$7,0,10*ROW('Hygiene Data'!I103)),NA())</f>
        <v>#N/A</v>
      </c>
      <c r="BQ109" s="492" t="e">
        <f ca="1">+IF(AND(ISNUMBER(OFFSET('Hygiene Data'!$I$9,0,10*ROW('Hygiene Data'!I103))),'Data Summary'!EF109="Yes"),OFFSET('Hygiene Data'!$I$9,0,10*ROW('Hygiene Data'!I103)),NA())</f>
        <v>#N/A</v>
      </c>
    </row>
    <row r="110" spans="1:69" x14ac:dyDescent="0.25">
      <c r="A110" s="488" t="e">
        <f ca="1">+RIGHT('Data Summary'!A110,LEN('Data Summary'!A110)-9)</f>
        <v>#VALUE!</v>
      </c>
      <c r="B110" s="462" t="str">
        <f ca="1">+IF(ISTEXT('Data Summary'!B110),'Data Summary'!B110,"")</f>
        <v/>
      </c>
      <c r="C110" s="489" t="e">
        <f ca="1">+VALUE('Data Summary'!C110)</f>
        <v>#VALUE!</v>
      </c>
      <c r="D110" s="490" t="e">
        <f ca="1">+IF(AND(ISNUMBER(OFFSET('Water Data'!$D$4,0,10*ROW('Water Data'!D104))),'Data Summary'!BS110="Yes"),100-OFFSET('Water Data'!$D$4,0,10*ROW('Water Data'!D104)),NA())</f>
        <v>#N/A</v>
      </c>
      <c r="E110" s="490" t="e">
        <f ca="1">+IF(AND(ISNUMBER(OFFSET('Water Data'!$D$6,0,10*ROW('Water Data'!D104))),'Data Summary'!BT110="Yes"),OFFSET('Water Data'!$D$6,0,10*ROW('Water Data'!D104)),NA())</f>
        <v>#N/A</v>
      </c>
      <c r="F110" s="490" t="e">
        <f ca="1">+IF(AND(ISNUMBER(OFFSET('Water Data'!$D$9,0,10*ROW('Water Data'!D104))),'Data Summary'!BU110="Yes"),OFFSET('Water Data'!$D$9,0,10*ROW('Water Data'!D104)),NA())</f>
        <v>#N/A</v>
      </c>
      <c r="G110" s="490" t="e">
        <f ca="1">+IF(AND(ISNUMBER(OFFSET('Water Data'!$E$4,0,10*ROW('Water Data'!E104))),'Data Summary'!BV110="Yes"),100-OFFSET('Water Data'!$E$4,0,10*ROW('Water Data'!E104)),NA())</f>
        <v>#N/A</v>
      </c>
      <c r="H110" s="490" t="e">
        <f ca="1">+IF(AND(ISNUMBER(OFFSET('Water Data'!$E$6,0,10*ROW('Water Data'!E104))),'Data Summary'!BW110="Yes"),OFFSET('Water Data'!$E$6,0,10*ROW('Water Data'!E104)),NA())</f>
        <v>#N/A</v>
      </c>
      <c r="I110" s="490" t="e">
        <f ca="1">+IF(AND(ISNUMBER(OFFSET('Water Data'!$E$9,0,10*ROW('Water Data'!E104))),'Data Summary'!BX110="Yes"),OFFSET('Water Data'!$E$9,0,10*ROW('Water Data'!E104)),NA())</f>
        <v>#N/A</v>
      </c>
      <c r="J110" s="490" t="e">
        <f ca="1">+IF(AND(ISNUMBER(OFFSET('Water Data'!$F$4,0,10*ROW('Water Data'!F104))),'Data Summary'!BY110="Yes"),100-OFFSET('Water Data'!$F$4,0,10*ROW('Water Data'!F104)),NA())</f>
        <v>#N/A</v>
      </c>
      <c r="K110" s="490" t="e">
        <f ca="1">+IF(AND(ISNUMBER(OFFSET('Water Data'!$F$6,0,10*ROW('Water Data'!F104))),'Data Summary'!BZ110="Yes"),OFFSET('Water Data'!$F$6,0,10*ROW('Water Data'!F104)),NA())</f>
        <v>#N/A</v>
      </c>
      <c r="L110" s="490" t="e">
        <f ca="1">+IF(AND(ISNUMBER(OFFSET('Water Data'!$F$9,0,10*ROW('Water Data'!F104))),'Data Summary'!CA110="Yes"),OFFSET('Water Data'!$F$9,0,10*ROW('Water Data'!F104)),NA())</f>
        <v>#N/A</v>
      </c>
      <c r="M110" s="490" t="e">
        <f ca="1">+IF(AND(ISNUMBER(OFFSET('Water Data'!$G$4,0,10*ROW('Water Data'!G104))),'Data Summary'!CB110="Yes"),100-OFFSET('Water Data'!$G$4,0,10*ROW('Water Data'!G104)),NA())</f>
        <v>#N/A</v>
      </c>
      <c r="N110" s="490" t="e">
        <f ca="1">+IF(AND(ISNUMBER(OFFSET('Water Data'!$G$6,0,10*ROW('Water Data'!G104))),'Data Summary'!CC110="Yes"),OFFSET('Water Data'!$G$6,0,10*ROW('Water Data'!G104)),NA())</f>
        <v>#N/A</v>
      </c>
      <c r="O110" s="490" t="e">
        <f ca="1">+IF(AND(ISNUMBER(OFFSET('Water Data'!$G$9,0,10*ROW('Water Data'!G104))),'Data Summary'!CD110="Yes"),OFFSET('Water Data'!$G$9,0,10*ROW('Water Data'!G104)),NA())</f>
        <v>#N/A</v>
      </c>
      <c r="P110" s="490" t="e">
        <f ca="1">+IF(AND(ISNUMBER(OFFSET('Water Data'!$H$4,0,10*ROW('Water Data'!H104))),'Data Summary'!CE110="Yes"),100-OFFSET('Water Data'!$H$4,0,10*ROW('Water Data'!H104)),NA())</f>
        <v>#N/A</v>
      </c>
      <c r="Q110" s="490" t="e">
        <f ca="1">+IF(AND(ISNUMBER(OFFSET('Water Data'!$H$6,0,10*ROW('Water Data'!H104))),'Data Summary'!CF110="Yes"),OFFSET('Water Data'!$H$6,0,10*ROW('Water Data'!H104)),NA())</f>
        <v>#N/A</v>
      </c>
      <c r="R110" s="490" t="e">
        <f ca="1">+IF(AND(ISNUMBER(OFFSET('Water Data'!$H$9,0,10*ROW('Water Data'!H104))),'Data Summary'!CG110="Yes"),OFFSET('Water Data'!$H$9,0,10*ROW('Water Data'!H104)),NA())</f>
        <v>#N/A</v>
      </c>
      <c r="S110" s="490" t="e">
        <f ca="1">+IF(AND(ISNUMBER(OFFSET('Water Data'!$I$4,0,10*ROW('Water Data'!I104))),'Data Summary'!CH110="Yes"),100-OFFSET('Water Data'!$I$4,0,10*ROW('Water Data'!I104)),NA())</f>
        <v>#N/A</v>
      </c>
      <c r="T110" s="490" t="e">
        <f ca="1">+IF(AND(ISNUMBER(OFFSET('Water Data'!$I$6,0,10*ROW('Water Data'!I104))),'Data Summary'!CI110="Yes"),OFFSET('Water Data'!$I$6,0,10*ROW('Water Data'!I104)),NA())</f>
        <v>#N/A</v>
      </c>
      <c r="U110" s="490" t="e">
        <f ca="1">+IF(AND(ISNUMBER(OFFSET('Water Data'!$I$9,0,10*ROW('Water Data'!I104))),'Data Summary'!CJ110="Yes"),OFFSET('Water Data'!$I$9,0,10*ROW('Water Data'!I104)),NA())</f>
        <v>#N/A</v>
      </c>
      <c r="V110" s="491" t="e">
        <f ca="1">+IF(AND(ISNUMBER(OFFSET('Sanitation Data'!$D$4,0,10*ROW('Sanitation Data'!D104))),'Data Summary'!CK110="Yes"),100-OFFSET('Sanitation Data'!$D$4,0,10*ROW('Sanitation Data'!D104)),NA())</f>
        <v>#N/A</v>
      </c>
      <c r="W110" s="491" t="e">
        <f ca="1">+IF(AND(ISNUMBER(OFFSET('Sanitation Data'!$D$6,0,10*ROW('Sanitation Data'!D104))),'Data Summary'!CL110="Yes"),OFFSET('Sanitation Data'!$D$6,0,10*ROW('Sanitation Data'!D104)),NA())</f>
        <v>#N/A</v>
      </c>
      <c r="X110" s="491" t="e">
        <f ca="1">+IF(AND(ISNUMBER(OFFSET('Sanitation Data'!$D$10,0,10*ROW('Sanitation Data'!D104))),'Data Summary'!CM110="Yes"),OFFSET('Sanitation Data'!$D$10,0,10*ROW('Sanitation Data'!D104)),NA())</f>
        <v>#N/A</v>
      </c>
      <c r="Y110" s="491" t="e">
        <f ca="1">+IF(AND(ISNUMBER(OFFSET('Sanitation Data'!$D$11,0,10*ROW('Sanitation Data'!D104))),'Data Summary'!CN110="Yes"),OFFSET('Sanitation Data'!$D$11,0,10*ROW('Sanitation Data'!D104)),NA())</f>
        <v>#N/A</v>
      </c>
      <c r="Z110" s="491" t="e">
        <f ca="1">+IF(AND(ISNUMBER(OFFSET('Sanitation Data'!$D$12,0,10*ROW('Sanitation Data'!D104))),'Data Summary'!CO110="Yes"),OFFSET('Sanitation Data'!$D$12,0,10*ROW('Sanitation Data'!D104)),NA())</f>
        <v>#N/A</v>
      </c>
      <c r="AA110" s="491" t="e">
        <f ca="1">+IF(AND(ISNUMBER(OFFSET('Sanitation Data'!$E$4,0,10*ROW('Sanitation Data'!E104))),'Data Summary'!CP110="Yes"),100-OFFSET('Sanitation Data'!$E$4,0,10*ROW('Sanitation Data'!E104)),NA())</f>
        <v>#N/A</v>
      </c>
      <c r="AB110" s="491" t="e">
        <f ca="1">+IF(AND(ISNUMBER(OFFSET('Sanitation Data'!$E$6,0,10*ROW('Sanitation Data'!E104))),'Data Summary'!CQ110="Yes"),OFFSET('Sanitation Data'!$E$6,0,10*ROW('Sanitation Data'!E104)),NA())</f>
        <v>#N/A</v>
      </c>
      <c r="AC110" s="491" t="e">
        <f ca="1">+IF(AND(ISNUMBER(OFFSET('Sanitation Data'!$E$10,0,10*ROW('Sanitation Data'!E104))),'Data Summary'!CR110="Yes"),OFFSET('Sanitation Data'!$E$10,0,10*ROW('Sanitation Data'!E104)),NA())</f>
        <v>#N/A</v>
      </c>
      <c r="AD110" s="491" t="e">
        <f ca="1">+IF(AND(ISNUMBER(OFFSET('Sanitation Data'!$E$11,0,10*ROW('Sanitation Data'!E104))),'Data Summary'!CS110="Yes"),OFFSET('Sanitation Data'!$E$11,0,10*ROW('Sanitation Data'!E104)),NA())</f>
        <v>#N/A</v>
      </c>
      <c r="AE110" s="491" t="e">
        <f ca="1">+IF(AND(ISNUMBER(OFFSET('Sanitation Data'!$E$12,0,10*ROW('Sanitation Data'!E104))),'Data Summary'!CT110="Yes"),OFFSET('Sanitation Data'!$E$12,0,10*ROW('Sanitation Data'!E104)),NA())</f>
        <v>#N/A</v>
      </c>
      <c r="AF110" s="491" t="e">
        <f ca="1">+IF(AND(ISNUMBER(OFFSET('Sanitation Data'!$F$4,0,10*ROW('Sanitation Data'!F104))),'Data Summary'!CU110="Yes"),100-OFFSET('Sanitation Data'!$F$4,0,10*ROW('Sanitation Data'!F104)),NA())</f>
        <v>#N/A</v>
      </c>
      <c r="AG110" s="491" t="e">
        <f ca="1">+IF(AND(ISNUMBER(OFFSET('Sanitation Data'!$F$6,0,10*ROW('Sanitation Data'!F104))),'Data Summary'!CV110="Yes"),OFFSET('Sanitation Data'!$F$6,0,10*ROW('Sanitation Data'!F104)),NA())</f>
        <v>#N/A</v>
      </c>
      <c r="AH110" s="491" t="e">
        <f ca="1">+IF(AND(ISNUMBER(OFFSET('Sanitation Data'!$F$10,0,10*ROW('Sanitation Data'!F104))),'Data Summary'!CW110="Yes"),OFFSET('Sanitation Data'!$F$10,0,10*ROW('Sanitation Data'!F104)),NA())</f>
        <v>#N/A</v>
      </c>
      <c r="AI110" s="491" t="e">
        <f ca="1">+IF(AND(ISNUMBER(OFFSET('Sanitation Data'!$F$11,0,10*ROW('Sanitation Data'!F104))),'Data Summary'!CX110="Yes"),OFFSET('Sanitation Data'!$F$11,0,10*ROW('Sanitation Data'!F104)),NA())</f>
        <v>#N/A</v>
      </c>
      <c r="AJ110" s="491" t="e">
        <f ca="1">+IF(AND(ISNUMBER(OFFSET('Sanitation Data'!$F$12,0,10*ROW('Sanitation Data'!F104))),'Data Summary'!CY110="Yes"),OFFSET('Sanitation Data'!$F$12,0,10*ROW('Sanitation Data'!F104)),NA())</f>
        <v>#N/A</v>
      </c>
      <c r="AK110" s="491" t="e">
        <f ca="1">+IF(AND(ISNUMBER(OFFSET('Sanitation Data'!$G$4,0,10*ROW('Sanitation Data'!G104))),'Data Summary'!CZ110="Yes"),100-OFFSET('Sanitation Data'!$G$4,0,10*ROW('Sanitation Data'!G104)),NA())</f>
        <v>#N/A</v>
      </c>
      <c r="AL110" s="491" t="e">
        <f ca="1">+IF(AND(ISNUMBER(OFFSET('Sanitation Data'!$G$6,0,10*ROW('Sanitation Data'!G104))),'Data Summary'!DA110="Yes"),OFFSET('Sanitation Data'!$G$6,0,10*ROW('Sanitation Data'!G104)),NA())</f>
        <v>#N/A</v>
      </c>
      <c r="AM110" s="491" t="e">
        <f ca="1">+IF(AND(ISNUMBER(OFFSET('Sanitation Data'!$G$10,0,10*ROW('Sanitation Data'!G104))),'Data Summary'!DB110="Yes"),OFFSET('Sanitation Data'!$G$10,0,10*ROW('Sanitation Data'!G104)),NA())</f>
        <v>#N/A</v>
      </c>
      <c r="AN110" s="491" t="e">
        <f ca="1">+IF(AND(ISNUMBER(OFFSET('Sanitation Data'!$G$11,0,10*ROW('Sanitation Data'!G104))),'Data Summary'!DC110="Yes"),OFFSET('Sanitation Data'!$G$11,0,10*ROW('Sanitation Data'!G104)),NA())</f>
        <v>#N/A</v>
      </c>
      <c r="AO110" s="491" t="e">
        <f ca="1">+IF(AND(ISNUMBER(OFFSET('Sanitation Data'!$G$12,0,10*ROW('Sanitation Data'!G104))),'Data Summary'!DD110="Yes"),OFFSET('Sanitation Data'!$G$12,0,10*ROW('Sanitation Data'!G104)),NA())</f>
        <v>#N/A</v>
      </c>
      <c r="AP110" s="491" t="e">
        <f ca="1">+IF(AND(ISNUMBER(OFFSET('Sanitation Data'!$H$4,0,10*ROW('Sanitation Data'!H104))),'Data Summary'!DE110="Yes"),100-OFFSET('Sanitation Data'!$H$4,0,10*ROW('Sanitation Data'!H104)),NA())</f>
        <v>#N/A</v>
      </c>
      <c r="AQ110" s="491" t="e">
        <f ca="1">+IF(AND(ISNUMBER(OFFSET('Sanitation Data'!$H$6,0,10*ROW('Sanitation Data'!H104))),'Data Summary'!DF110="Yes"),OFFSET('Sanitation Data'!$H$6,0,10*ROW('Sanitation Data'!H104)),NA())</f>
        <v>#N/A</v>
      </c>
      <c r="AR110" s="491" t="e">
        <f ca="1">+IF(AND(ISNUMBER(OFFSET('Sanitation Data'!$H$10,0,10*ROW('Sanitation Data'!H104))),'Data Summary'!DG110="Yes"),OFFSET('Sanitation Data'!$H$10,0,10*ROW('Sanitation Data'!H104)),NA())</f>
        <v>#N/A</v>
      </c>
      <c r="AS110" s="491" t="e">
        <f ca="1">+IF(AND(ISNUMBER(OFFSET('Sanitation Data'!$H$11,0,10*ROW('Sanitation Data'!H104))),'Data Summary'!DH110="Yes"),OFFSET('Sanitation Data'!$H$11,0,10*ROW('Sanitation Data'!H104)),NA())</f>
        <v>#N/A</v>
      </c>
      <c r="AT110" s="491" t="e">
        <f ca="1">+IF(AND(ISNUMBER(OFFSET('Sanitation Data'!$H$12,0,10*ROW('Sanitation Data'!H104))),'Data Summary'!DI110="Yes"),OFFSET('Sanitation Data'!$H$12,0,10*ROW('Sanitation Data'!H104)),NA())</f>
        <v>#N/A</v>
      </c>
      <c r="AU110" s="491" t="e">
        <f ca="1">+IF(AND(ISNUMBER(OFFSET('Sanitation Data'!$I$4,0,10*ROW('Sanitation Data'!I104))),'Data Summary'!DJ110="Yes"),100-OFFSET('Sanitation Data'!$I$4,0,10*ROW('Sanitation Data'!I104)),NA())</f>
        <v>#N/A</v>
      </c>
      <c r="AV110" s="491" t="e">
        <f ca="1">+IF(AND(ISNUMBER(OFFSET('Sanitation Data'!$I$6,0,10*ROW('Sanitation Data'!I104))),'Data Summary'!DK110="Yes"),OFFSET('Sanitation Data'!$I$6,0,10*ROW('Sanitation Data'!I104)),NA())</f>
        <v>#N/A</v>
      </c>
      <c r="AW110" s="491" t="e">
        <f ca="1">+IF(AND(ISNUMBER(OFFSET('Sanitation Data'!$I$10,0,10*ROW('Sanitation Data'!I104))),'Data Summary'!DL110="Yes"),OFFSET('Sanitation Data'!$I$10,0,10*ROW('Sanitation Data'!I104)),NA())</f>
        <v>#N/A</v>
      </c>
      <c r="AX110" s="491" t="e">
        <f ca="1">+IF(AND(ISNUMBER(OFFSET('Sanitation Data'!$I$11,0,10*ROW('Sanitation Data'!I104))),'Data Summary'!DM110="Yes"),OFFSET('Sanitation Data'!$I$11,0,10*ROW('Sanitation Data'!I104)),NA())</f>
        <v>#N/A</v>
      </c>
      <c r="AY110" s="491" t="e">
        <f ca="1">+IF(AND(ISNUMBER(OFFSET('Sanitation Data'!$I$12,0,10*ROW('Sanitation Data'!I104))),'Data Summary'!DN110="Yes"),OFFSET('Sanitation Data'!$I$12,0,10*ROW('Sanitation Data'!I104)),NA())</f>
        <v>#N/A</v>
      </c>
      <c r="AZ110" s="492" t="e">
        <f ca="1">+IF(AND(ISNUMBER(OFFSET('Hygiene Data'!$D$5,0,10*ROW('Hygiene Data'!D104))),'Data Summary'!DO110="Yes"),OFFSET('Hygiene Data'!$D$5,0,10*ROW('Hygiene Data'!D104)),NA())</f>
        <v>#N/A</v>
      </c>
      <c r="BA110" s="492" t="e">
        <f ca="1">+IF(AND(ISNUMBER(OFFSET('Hygiene Data'!$D$7,0,10*ROW('Hygiene Data'!D104))),'Data Summary'!DP110="Yes"),OFFSET('Hygiene Data'!$D$7,0,10*ROW('Hygiene Data'!D104)),NA())</f>
        <v>#N/A</v>
      </c>
      <c r="BB110" s="492" t="e">
        <f ca="1">+IF(AND(ISNUMBER(OFFSET('Hygiene Data'!$D$9,0,10*ROW('Hygiene Data'!D104))),'Data Summary'!DQ110="Yes"),OFFSET('Hygiene Data'!$D$9,0,10*ROW('Hygiene Data'!D104)),NA())</f>
        <v>#N/A</v>
      </c>
      <c r="BC110" s="492" t="e">
        <f ca="1">+IF(AND(ISNUMBER(OFFSET('Hygiene Data'!$E$5,0,10*ROW('Hygiene Data'!E104))),'Data Summary'!DR110="Yes"),OFFSET('Hygiene Data'!$E$5,0,10*ROW('Hygiene Data'!E104)),NA())</f>
        <v>#N/A</v>
      </c>
      <c r="BD110" s="492" t="e">
        <f ca="1">+IF(AND(ISNUMBER(OFFSET('Hygiene Data'!$E$7,0,10*ROW('Hygiene Data'!E104))),'Data Summary'!DS110="Yes"),OFFSET('Hygiene Data'!$E$7,0,10*ROW('Hygiene Data'!E104)),NA())</f>
        <v>#N/A</v>
      </c>
      <c r="BE110" s="492" t="e">
        <f ca="1">+IF(AND(ISNUMBER(OFFSET('Hygiene Data'!$E$9,0,10*ROW('Hygiene Data'!E104))),'Data Summary'!DT110="Yes"),OFFSET('Hygiene Data'!$E$9,0,10*ROW('Hygiene Data'!E104)),NA())</f>
        <v>#N/A</v>
      </c>
      <c r="BF110" s="492" t="e">
        <f ca="1">+IF(AND(ISNUMBER(OFFSET('Hygiene Data'!$F$5,0,10*ROW('Hygiene Data'!F104))),'Data Summary'!DU110="Yes"),OFFSET('Hygiene Data'!$F$5,0,10*ROW('Hygiene Data'!F104)),NA())</f>
        <v>#N/A</v>
      </c>
      <c r="BG110" s="492" t="e">
        <f ca="1">+IF(AND(ISNUMBER(OFFSET('Hygiene Data'!$F$7,0,10*ROW('Hygiene Data'!F104))),'Data Summary'!DV110="Yes"),OFFSET('Hygiene Data'!$F$7,0,10*ROW('Hygiene Data'!F104)),NA())</f>
        <v>#N/A</v>
      </c>
      <c r="BH110" s="492" t="e">
        <f ca="1">+IF(AND(ISNUMBER(OFFSET('Hygiene Data'!$F$9,0,10*ROW('Hygiene Data'!F104))),'Data Summary'!DW110="Yes"),OFFSET('Hygiene Data'!$F$9,0,10*ROW('Hygiene Data'!F104)),NA())</f>
        <v>#N/A</v>
      </c>
      <c r="BI110" s="492" t="e">
        <f ca="1">+IF(AND(ISNUMBER(OFFSET('Hygiene Data'!$G$5,0,10*ROW('Hygiene Data'!G104))),'Data Summary'!DX110="Yes"),OFFSET('Hygiene Data'!$G$5,0,10*ROW('Hygiene Data'!G104)),NA())</f>
        <v>#N/A</v>
      </c>
      <c r="BJ110" s="492" t="e">
        <f ca="1">+IF(AND(ISNUMBER(OFFSET('Hygiene Data'!$G$7,0,10*ROW('Hygiene Data'!G104))),'Data Summary'!DY110="Yes"),OFFSET('Hygiene Data'!$G$7,0,10*ROW('Hygiene Data'!G104)),NA())</f>
        <v>#N/A</v>
      </c>
      <c r="BK110" s="492" t="e">
        <f ca="1">+IF(AND(ISNUMBER(OFFSET('Hygiene Data'!$G$9,0,10*ROW('Hygiene Data'!G104))),'Data Summary'!DZ110="Yes"),OFFSET('Hygiene Data'!$G$9,0,10*ROW('Hygiene Data'!G104)),NA())</f>
        <v>#N/A</v>
      </c>
      <c r="BL110" s="492" t="e">
        <f ca="1">+IF(AND(ISNUMBER(OFFSET('Hygiene Data'!$H$5,0,10*ROW('Hygiene Data'!H104))),'Data Summary'!EA110="Yes"),OFFSET('Hygiene Data'!$H$5,0,10*ROW('Hygiene Data'!H104)),NA())</f>
        <v>#N/A</v>
      </c>
      <c r="BM110" s="492" t="e">
        <f ca="1">+IF(AND(ISNUMBER(OFFSET('Hygiene Data'!$H$7,0,10*ROW('Hygiene Data'!H104))),'Data Summary'!EB110="Yes"),OFFSET('Hygiene Data'!$H$7,0,10*ROW('Hygiene Data'!H104)),NA())</f>
        <v>#N/A</v>
      </c>
      <c r="BN110" s="492" t="e">
        <f ca="1">+IF(AND(ISNUMBER(OFFSET('Hygiene Data'!$H$9,0,10*ROW('Hygiene Data'!H104))),'Data Summary'!EC110="Yes"),OFFSET('Hygiene Data'!$H$9,0,10*ROW('Hygiene Data'!H104)),NA())</f>
        <v>#N/A</v>
      </c>
      <c r="BO110" s="492" t="e">
        <f ca="1">+IF(AND(ISNUMBER(OFFSET('Hygiene Data'!$I$5,0,10*ROW('Hygiene Data'!I104))),'Data Summary'!ED110="Yes"),OFFSET('Hygiene Data'!$I$5,0,10*ROW('Hygiene Data'!I104)),NA())</f>
        <v>#N/A</v>
      </c>
      <c r="BP110" s="492" t="e">
        <f ca="1">+IF(AND(ISNUMBER(OFFSET('Hygiene Data'!$I$7,0,10*ROW('Hygiene Data'!I104))),'Data Summary'!EE110="Yes"),OFFSET('Hygiene Data'!$I$7,0,10*ROW('Hygiene Data'!I104)),NA())</f>
        <v>#N/A</v>
      </c>
      <c r="BQ110" s="492" t="e">
        <f ca="1">+IF(AND(ISNUMBER(OFFSET('Hygiene Data'!$I$9,0,10*ROW('Hygiene Data'!I104))),'Data Summary'!EF110="Yes"),OFFSET('Hygiene Data'!$I$9,0,10*ROW('Hygiene Data'!I104)),NA())</f>
        <v>#N/A</v>
      </c>
    </row>
    <row r="111" spans="1:69" x14ac:dyDescent="0.25">
      <c r="A111" s="488" t="e">
        <f ca="1">+RIGHT('Data Summary'!A111,LEN('Data Summary'!A111)-9)</f>
        <v>#VALUE!</v>
      </c>
      <c r="B111" s="462" t="str">
        <f ca="1">+IF(ISTEXT('Data Summary'!B111),'Data Summary'!B111,"")</f>
        <v/>
      </c>
      <c r="C111" s="489" t="e">
        <f ca="1">+VALUE('Data Summary'!C111)</f>
        <v>#VALUE!</v>
      </c>
      <c r="D111" s="490" t="e">
        <f ca="1">+IF(AND(ISNUMBER(OFFSET('Water Data'!$D$4,0,10*ROW('Water Data'!D105))),'Data Summary'!BS111="Yes"),100-OFFSET('Water Data'!$D$4,0,10*ROW('Water Data'!D105)),NA())</f>
        <v>#N/A</v>
      </c>
      <c r="E111" s="490" t="e">
        <f ca="1">+IF(AND(ISNUMBER(OFFSET('Water Data'!$D$6,0,10*ROW('Water Data'!D105))),'Data Summary'!BT111="Yes"),OFFSET('Water Data'!$D$6,0,10*ROW('Water Data'!D105)),NA())</f>
        <v>#N/A</v>
      </c>
      <c r="F111" s="490" t="e">
        <f ca="1">+IF(AND(ISNUMBER(OFFSET('Water Data'!$D$9,0,10*ROW('Water Data'!D105))),'Data Summary'!BU111="Yes"),OFFSET('Water Data'!$D$9,0,10*ROW('Water Data'!D105)),NA())</f>
        <v>#N/A</v>
      </c>
      <c r="G111" s="490" t="e">
        <f ca="1">+IF(AND(ISNUMBER(OFFSET('Water Data'!$E$4,0,10*ROW('Water Data'!E105))),'Data Summary'!BV111="Yes"),100-OFFSET('Water Data'!$E$4,0,10*ROW('Water Data'!E105)),NA())</f>
        <v>#N/A</v>
      </c>
      <c r="H111" s="490" t="e">
        <f ca="1">+IF(AND(ISNUMBER(OFFSET('Water Data'!$E$6,0,10*ROW('Water Data'!E105))),'Data Summary'!BW111="Yes"),OFFSET('Water Data'!$E$6,0,10*ROW('Water Data'!E105)),NA())</f>
        <v>#N/A</v>
      </c>
      <c r="I111" s="490" t="e">
        <f ca="1">+IF(AND(ISNUMBER(OFFSET('Water Data'!$E$9,0,10*ROW('Water Data'!E105))),'Data Summary'!BX111="Yes"),OFFSET('Water Data'!$E$9,0,10*ROW('Water Data'!E105)),NA())</f>
        <v>#N/A</v>
      </c>
      <c r="J111" s="490" t="e">
        <f ca="1">+IF(AND(ISNUMBER(OFFSET('Water Data'!$F$4,0,10*ROW('Water Data'!F105))),'Data Summary'!BY111="Yes"),100-OFFSET('Water Data'!$F$4,0,10*ROW('Water Data'!F105)),NA())</f>
        <v>#N/A</v>
      </c>
      <c r="K111" s="490" t="e">
        <f ca="1">+IF(AND(ISNUMBER(OFFSET('Water Data'!$F$6,0,10*ROW('Water Data'!F105))),'Data Summary'!BZ111="Yes"),OFFSET('Water Data'!$F$6,0,10*ROW('Water Data'!F105)),NA())</f>
        <v>#N/A</v>
      </c>
      <c r="L111" s="490" t="e">
        <f ca="1">+IF(AND(ISNUMBER(OFFSET('Water Data'!$F$9,0,10*ROW('Water Data'!F105))),'Data Summary'!CA111="Yes"),OFFSET('Water Data'!$F$9,0,10*ROW('Water Data'!F105)),NA())</f>
        <v>#N/A</v>
      </c>
      <c r="M111" s="490" t="e">
        <f ca="1">+IF(AND(ISNUMBER(OFFSET('Water Data'!$G$4,0,10*ROW('Water Data'!G105))),'Data Summary'!CB111="Yes"),100-OFFSET('Water Data'!$G$4,0,10*ROW('Water Data'!G105)),NA())</f>
        <v>#N/A</v>
      </c>
      <c r="N111" s="490" t="e">
        <f ca="1">+IF(AND(ISNUMBER(OFFSET('Water Data'!$G$6,0,10*ROW('Water Data'!G105))),'Data Summary'!CC111="Yes"),OFFSET('Water Data'!$G$6,0,10*ROW('Water Data'!G105)),NA())</f>
        <v>#N/A</v>
      </c>
      <c r="O111" s="490" t="e">
        <f ca="1">+IF(AND(ISNUMBER(OFFSET('Water Data'!$G$9,0,10*ROW('Water Data'!G105))),'Data Summary'!CD111="Yes"),OFFSET('Water Data'!$G$9,0,10*ROW('Water Data'!G105)),NA())</f>
        <v>#N/A</v>
      </c>
      <c r="P111" s="490" t="e">
        <f ca="1">+IF(AND(ISNUMBER(OFFSET('Water Data'!$H$4,0,10*ROW('Water Data'!H105))),'Data Summary'!CE111="Yes"),100-OFFSET('Water Data'!$H$4,0,10*ROW('Water Data'!H105)),NA())</f>
        <v>#N/A</v>
      </c>
      <c r="Q111" s="490" t="e">
        <f ca="1">+IF(AND(ISNUMBER(OFFSET('Water Data'!$H$6,0,10*ROW('Water Data'!H105))),'Data Summary'!CF111="Yes"),OFFSET('Water Data'!$H$6,0,10*ROW('Water Data'!H105)),NA())</f>
        <v>#N/A</v>
      </c>
      <c r="R111" s="490" t="e">
        <f ca="1">+IF(AND(ISNUMBER(OFFSET('Water Data'!$H$9,0,10*ROW('Water Data'!H105))),'Data Summary'!CG111="Yes"),OFFSET('Water Data'!$H$9,0,10*ROW('Water Data'!H105)),NA())</f>
        <v>#N/A</v>
      </c>
      <c r="S111" s="490" t="e">
        <f ca="1">+IF(AND(ISNUMBER(OFFSET('Water Data'!$I$4,0,10*ROW('Water Data'!I105))),'Data Summary'!CH111="Yes"),100-OFFSET('Water Data'!$I$4,0,10*ROW('Water Data'!I105)),NA())</f>
        <v>#N/A</v>
      </c>
      <c r="T111" s="490" t="e">
        <f ca="1">+IF(AND(ISNUMBER(OFFSET('Water Data'!$I$6,0,10*ROW('Water Data'!I105))),'Data Summary'!CI111="Yes"),OFFSET('Water Data'!$I$6,0,10*ROW('Water Data'!I105)),NA())</f>
        <v>#N/A</v>
      </c>
      <c r="U111" s="490" t="e">
        <f ca="1">+IF(AND(ISNUMBER(OFFSET('Water Data'!$I$9,0,10*ROW('Water Data'!I105))),'Data Summary'!CJ111="Yes"),OFFSET('Water Data'!$I$9,0,10*ROW('Water Data'!I105)),NA())</f>
        <v>#N/A</v>
      </c>
      <c r="V111" s="491" t="e">
        <f ca="1">+IF(AND(ISNUMBER(OFFSET('Sanitation Data'!$D$4,0,10*ROW('Sanitation Data'!D105))),'Data Summary'!CK111="Yes"),100-OFFSET('Sanitation Data'!$D$4,0,10*ROW('Sanitation Data'!D105)),NA())</f>
        <v>#N/A</v>
      </c>
      <c r="W111" s="491" t="e">
        <f ca="1">+IF(AND(ISNUMBER(OFFSET('Sanitation Data'!$D$6,0,10*ROW('Sanitation Data'!D105))),'Data Summary'!CL111="Yes"),OFFSET('Sanitation Data'!$D$6,0,10*ROW('Sanitation Data'!D105)),NA())</f>
        <v>#N/A</v>
      </c>
      <c r="X111" s="491" t="e">
        <f ca="1">+IF(AND(ISNUMBER(OFFSET('Sanitation Data'!$D$10,0,10*ROW('Sanitation Data'!D105))),'Data Summary'!CM111="Yes"),OFFSET('Sanitation Data'!$D$10,0,10*ROW('Sanitation Data'!D105)),NA())</f>
        <v>#N/A</v>
      </c>
      <c r="Y111" s="491" t="e">
        <f ca="1">+IF(AND(ISNUMBER(OFFSET('Sanitation Data'!$D$11,0,10*ROW('Sanitation Data'!D105))),'Data Summary'!CN111="Yes"),OFFSET('Sanitation Data'!$D$11,0,10*ROW('Sanitation Data'!D105)),NA())</f>
        <v>#N/A</v>
      </c>
      <c r="Z111" s="491" t="e">
        <f ca="1">+IF(AND(ISNUMBER(OFFSET('Sanitation Data'!$D$12,0,10*ROW('Sanitation Data'!D105))),'Data Summary'!CO111="Yes"),OFFSET('Sanitation Data'!$D$12,0,10*ROW('Sanitation Data'!D105)),NA())</f>
        <v>#N/A</v>
      </c>
      <c r="AA111" s="491" t="e">
        <f ca="1">+IF(AND(ISNUMBER(OFFSET('Sanitation Data'!$E$4,0,10*ROW('Sanitation Data'!E105))),'Data Summary'!CP111="Yes"),100-OFFSET('Sanitation Data'!$E$4,0,10*ROW('Sanitation Data'!E105)),NA())</f>
        <v>#N/A</v>
      </c>
      <c r="AB111" s="491" t="e">
        <f ca="1">+IF(AND(ISNUMBER(OFFSET('Sanitation Data'!$E$6,0,10*ROW('Sanitation Data'!E105))),'Data Summary'!CQ111="Yes"),OFFSET('Sanitation Data'!$E$6,0,10*ROW('Sanitation Data'!E105)),NA())</f>
        <v>#N/A</v>
      </c>
      <c r="AC111" s="491" t="e">
        <f ca="1">+IF(AND(ISNUMBER(OFFSET('Sanitation Data'!$E$10,0,10*ROW('Sanitation Data'!E105))),'Data Summary'!CR111="Yes"),OFFSET('Sanitation Data'!$E$10,0,10*ROW('Sanitation Data'!E105)),NA())</f>
        <v>#N/A</v>
      </c>
      <c r="AD111" s="491" t="e">
        <f ca="1">+IF(AND(ISNUMBER(OFFSET('Sanitation Data'!$E$11,0,10*ROW('Sanitation Data'!E105))),'Data Summary'!CS111="Yes"),OFFSET('Sanitation Data'!$E$11,0,10*ROW('Sanitation Data'!E105)),NA())</f>
        <v>#N/A</v>
      </c>
      <c r="AE111" s="491" t="e">
        <f ca="1">+IF(AND(ISNUMBER(OFFSET('Sanitation Data'!$E$12,0,10*ROW('Sanitation Data'!E105))),'Data Summary'!CT111="Yes"),OFFSET('Sanitation Data'!$E$12,0,10*ROW('Sanitation Data'!E105)),NA())</f>
        <v>#N/A</v>
      </c>
      <c r="AF111" s="491" t="e">
        <f ca="1">+IF(AND(ISNUMBER(OFFSET('Sanitation Data'!$F$4,0,10*ROW('Sanitation Data'!F105))),'Data Summary'!CU111="Yes"),100-OFFSET('Sanitation Data'!$F$4,0,10*ROW('Sanitation Data'!F105)),NA())</f>
        <v>#N/A</v>
      </c>
      <c r="AG111" s="491" t="e">
        <f ca="1">+IF(AND(ISNUMBER(OFFSET('Sanitation Data'!$F$6,0,10*ROW('Sanitation Data'!F105))),'Data Summary'!CV111="Yes"),OFFSET('Sanitation Data'!$F$6,0,10*ROW('Sanitation Data'!F105)),NA())</f>
        <v>#N/A</v>
      </c>
      <c r="AH111" s="491" t="e">
        <f ca="1">+IF(AND(ISNUMBER(OFFSET('Sanitation Data'!$F$10,0,10*ROW('Sanitation Data'!F105))),'Data Summary'!CW111="Yes"),OFFSET('Sanitation Data'!$F$10,0,10*ROW('Sanitation Data'!F105)),NA())</f>
        <v>#N/A</v>
      </c>
      <c r="AI111" s="491" t="e">
        <f ca="1">+IF(AND(ISNUMBER(OFFSET('Sanitation Data'!$F$11,0,10*ROW('Sanitation Data'!F105))),'Data Summary'!CX111="Yes"),OFFSET('Sanitation Data'!$F$11,0,10*ROW('Sanitation Data'!F105)),NA())</f>
        <v>#N/A</v>
      </c>
      <c r="AJ111" s="491" t="e">
        <f ca="1">+IF(AND(ISNUMBER(OFFSET('Sanitation Data'!$F$12,0,10*ROW('Sanitation Data'!F105))),'Data Summary'!CY111="Yes"),OFFSET('Sanitation Data'!$F$12,0,10*ROW('Sanitation Data'!F105)),NA())</f>
        <v>#N/A</v>
      </c>
      <c r="AK111" s="491" t="e">
        <f ca="1">+IF(AND(ISNUMBER(OFFSET('Sanitation Data'!$G$4,0,10*ROW('Sanitation Data'!G105))),'Data Summary'!CZ111="Yes"),100-OFFSET('Sanitation Data'!$G$4,0,10*ROW('Sanitation Data'!G105)),NA())</f>
        <v>#N/A</v>
      </c>
      <c r="AL111" s="491" t="e">
        <f ca="1">+IF(AND(ISNUMBER(OFFSET('Sanitation Data'!$G$6,0,10*ROW('Sanitation Data'!G105))),'Data Summary'!DA111="Yes"),OFFSET('Sanitation Data'!$G$6,0,10*ROW('Sanitation Data'!G105)),NA())</f>
        <v>#N/A</v>
      </c>
      <c r="AM111" s="491" t="e">
        <f ca="1">+IF(AND(ISNUMBER(OFFSET('Sanitation Data'!$G$10,0,10*ROW('Sanitation Data'!G105))),'Data Summary'!DB111="Yes"),OFFSET('Sanitation Data'!$G$10,0,10*ROW('Sanitation Data'!G105)),NA())</f>
        <v>#N/A</v>
      </c>
      <c r="AN111" s="491" t="e">
        <f ca="1">+IF(AND(ISNUMBER(OFFSET('Sanitation Data'!$G$11,0,10*ROW('Sanitation Data'!G105))),'Data Summary'!DC111="Yes"),OFFSET('Sanitation Data'!$G$11,0,10*ROW('Sanitation Data'!G105)),NA())</f>
        <v>#N/A</v>
      </c>
      <c r="AO111" s="491" t="e">
        <f ca="1">+IF(AND(ISNUMBER(OFFSET('Sanitation Data'!$G$12,0,10*ROW('Sanitation Data'!G105))),'Data Summary'!DD111="Yes"),OFFSET('Sanitation Data'!$G$12,0,10*ROW('Sanitation Data'!G105)),NA())</f>
        <v>#N/A</v>
      </c>
      <c r="AP111" s="491" t="e">
        <f ca="1">+IF(AND(ISNUMBER(OFFSET('Sanitation Data'!$H$4,0,10*ROW('Sanitation Data'!H105))),'Data Summary'!DE111="Yes"),100-OFFSET('Sanitation Data'!$H$4,0,10*ROW('Sanitation Data'!H105)),NA())</f>
        <v>#N/A</v>
      </c>
      <c r="AQ111" s="491" t="e">
        <f ca="1">+IF(AND(ISNUMBER(OFFSET('Sanitation Data'!$H$6,0,10*ROW('Sanitation Data'!H105))),'Data Summary'!DF111="Yes"),OFFSET('Sanitation Data'!$H$6,0,10*ROW('Sanitation Data'!H105)),NA())</f>
        <v>#N/A</v>
      </c>
      <c r="AR111" s="491" t="e">
        <f ca="1">+IF(AND(ISNUMBER(OFFSET('Sanitation Data'!$H$10,0,10*ROW('Sanitation Data'!H105))),'Data Summary'!DG111="Yes"),OFFSET('Sanitation Data'!$H$10,0,10*ROW('Sanitation Data'!H105)),NA())</f>
        <v>#N/A</v>
      </c>
      <c r="AS111" s="491" t="e">
        <f ca="1">+IF(AND(ISNUMBER(OFFSET('Sanitation Data'!$H$11,0,10*ROW('Sanitation Data'!H105))),'Data Summary'!DH111="Yes"),OFFSET('Sanitation Data'!$H$11,0,10*ROW('Sanitation Data'!H105)),NA())</f>
        <v>#N/A</v>
      </c>
      <c r="AT111" s="491" t="e">
        <f ca="1">+IF(AND(ISNUMBER(OFFSET('Sanitation Data'!$H$12,0,10*ROW('Sanitation Data'!H105))),'Data Summary'!DI111="Yes"),OFFSET('Sanitation Data'!$H$12,0,10*ROW('Sanitation Data'!H105)),NA())</f>
        <v>#N/A</v>
      </c>
      <c r="AU111" s="491" t="e">
        <f ca="1">+IF(AND(ISNUMBER(OFFSET('Sanitation Data'!$I$4,0,10*ROW('Sanitation Data'!I105))),'Data Summary'!DJ111="Yes"),100-OFFSET('Sanitation Data'!$I$4,0,10*ROW('Sanitation Data'!I105)),NA())</f>
        <v>#N/A</v>
      </c>
      <c r="AV111" s="491" t="e">
        <f ca="1">+IF(AND(ISNUMBER(OFFSET('Sanitation Data'!$I$6,0,10*ROW('Sanitation Data'!I105))),'Data Summary'!DK111="Yes"),OFFSET('Sanitation Data'!$I$6,0,10*ROW('Sanitation Data'!I105)),NA())</f>
        <v>#N/A</v>
      </c>
      <c r="AW111" s="491" t="e">
        <f ca="1">+IF(AND(ISNUMBER(OFFSET('Sanitation Data'!$I$10,0,10*ROW('Sanitation Data'!I105))),'Data Summary'!DL111="Yes"),OFFSET('Sanitation Data'!$I$10,0,10*ROW('Sanitation Data'!I105)),NA())</f>
        <v>#N/A</v>
      </c>
      <c r="AX111" s="491" t="e">
        <f ca="1">+IF(AND(ISNUMBER(OFFSET('Sanitation Data'!$I$11,0,10*ROW('Sanitation Data'!I105))),'Data Summary'!DM111="Yes"),OFFSET('Sanitation Data'!$I$11,0,10*ROW('Sanitation Data'!I105)),NA())</f>
        <v>#N/A</v>
      </c>
      <c r="AY111" s="491" t="e">
        <f ca="1">+IF(AND(ISNUMBER(OFFSET('Sanitation Data'!$I$12,0,10*ROW('Sanitation Data'!I105))),'Data Summary'!DN111="Yes"),OFFSET('Sanitation Data'!$I$12,0,10*ROW('Sanitation Data'!I105)),NA())</f>
        <v>#N/A</v>
      </c>
      <c r="AZ111" s="492" t="e">
        <f ca="1">+IF(AND(ISNUMBER(OFFSET('Hygiene Data'!$D$5,0,10*ROW('Hygiene Data'!D105))),'Data Summary'!DO111="Yes"),OFFSET('Hygiene Data'!$D$5,0,10*ROW('Hygiene Data'!D105)),NA())</f>
        <v>#N/A</v>
      </c>
      <c r="BA111" s="492" t="e">
        <f ca="1">+IF(AND(ISNUMBER(OFFSET('Hygiene Data'!$D$7,0,10*ROW('Hygiene Data'!D105))),'Data Summary'!DP111="Yes"),OFFSET('Hygiene Data'!$D$7,0,10*ROW('Hygiene Data'!D105)),NA())</f>
        <v>#N/A</v>
      </c>
      <c r="BB111" s="492" t="e">
        <f ca="1">+IF(AND(ISNUMBER(OFFSET('Hygiene Data'!$D$9,0,10*ROW('Hygiene Data'!D105))),'Data Summary'!DQ111="Yes"),OFFSET('Hygiene Data'!$D$9,0,10*ROW('Hygiene Data'!D105)),NA())</f>
        <v>#N/A</v>
      </c>
      <c r="BC111" s="492" t="e">
        <f ca="1">+IF(AND(ISNUMBER(OFFSET('Hygiene Data'!$E$5,0,10*ROW('Hygiene Data'!E105))),'Data Summary'!DR111="Yes"),OFFSET('Hygiene Data'!$E$5,0,10*ROW('Hygiene Data'!E105)),NA())</f>
        <v>#N/A</v>
      </c>
      <c r="BD111" s="492" t="e">
        <f ca="1">+IF(AND(ISNUMBER(OFFSET('Hygiene Data'!$E$7,0,10*ROW('Hygiene Data'!E105))),'Data Summary'!DS111="Yes"),OFFSET('Hygiene Data'!$E$7,0,10*ROW('Hygiene Data'!E105)),NA())</f>
        <v>#N/A</v>
      </c>
      <c r="BE111" s="492" t="e">
        <f ca="1">+IF(AND(ISNUMBER(OFFSET('Hygiene Data'!$E$9,0,10*ROW('Hygiene Data'!E105))),'Data Summary'!DT111="Yes"),OFFSET('Hygiene Data'!$E$9,0,10*ROW('Hygiene Data'!E105)),NA())</f>
        <v>#N/A</v>
      </c>
      <c r="BF111" s="492" t="e">
        <f ca="1">+IF(AND(ISNUMBER(OFFSET('Hygiene Data'!$F$5,0,10*ROW('Hygiene Data'!F105))),'Data Summary'!DU111="Yes"),OFFSET('Hygiene Data'!$F$5,0,10*ROW('Hygiene Data'!F105)),NA())</f>
        <v>#N/A</v>
      </c>
      <c r="BG111" s="492" t="e">
        <f ca="1">+IF(AND(ISNUMBER(OFFSET('Hygiene Data'!$F$7,0,10*ROW('Hygiene Data'!F105))),'Data Summary'!DV111="Yes"),OFFSET('Hygiene Data'!$F$7,0,10*ROW('Hygiene Data'!F105)),NA())</f>
        <v>#N/A</v>
      </c>
      <c r="BH111" s="492" t="e">
        <f ca="1">+IF(AND(ISNUMBER(OFFSET('Hygiene Data'!$F$9,0,10*ROW('Hygiene Data'!F105))),'Data Summary'!DW111="Yes"),OFFSET('Hygiene Data'!$F$9,0,10*ROW('Hygiene Data'!F105)),NA())</f>
        <v>#N/A</v>
      </c>
      <c r="BI111" s="492" t="e">
        <f ca="1">+IF(AND(ISNUMBER(OFFSET('Hygiene Data'!$G$5,0,10*ROW('Hygiene Data'!G105))),'Data Summary'!DX111="Yes"),OFFSET('Hygiene Data'!$G$5,0,10*ROW('Hygiene Data'!G105)),NA())</f>
        <v>#N/A</v>
      </c>
      <c r="BJ111" s="492" t="e">
        <f ca="1">+IF(AND(ISNUMBER(OFFSET('Hygiene Data'!$G$7,0,10*ROW('Hygiene Data'!G105))),'Data Summary'!DY111="Yes"),OFFSET('Hygiene Data'!$G$7,0,10*ROW('Hygiene Data'!G105)),NA())</f>
        <v>#N/A</v>
      </c>
      <c r="BK111" s="492" t="e">
        <f ca="1">+IF(AND(ISNUMBER(OFFSET('Hygiene Data'!$G$9,0,10*ROW('Hygiene Data'!G105))),'Data Summary'!DZ111="Yes"),OFFSET('Hygiene Data'!$G$9,0,10*ROW('Hygiene Data'!G105)),NA())</f>
        <v>#N/A</v>
      </c>
      <c r="BL111" s="492" t="e">
        <f ca="1">+IF(AND(ISNUMBER(OFFSET('Hygiene Data'!$H$5,0,10*ROW('Hygiene Data'!H105))),'Data Summary'!EA111="Yes"),OFFSET('Hygiene Data'!$H$5,0,10*ROW('Hygiene Data'!H105)),NA())</f>
        <v>#N/A</v>
      </c>
      <c r="BM111" s="492" t="e">
        <f ca="1">+IF(AND(ISNUMBER(OFFSET('Hygiene Data'!$H$7,0,10*ROW('Hygiene Data'!H105))),'Data Summary'!EB111="Yes"),OFFSET('Hygiene Data'!$H$7,0,10*ROW('Hygiene Data'!H105)),NA())</f>
        <v>#N/A</v>
      </c>
      <c r="BN111" s="492" t="e">
        <f ca="1">+IF(AND(ISNUMBER(OFFSET('Hygiene Data'!$H$9,0,10*ROW('Hygiene Data'!H105))),'Data Summary'!EC111="Yes"),OFFSET('Hygiene Data'!$H$9,0,10*ROW('Hygiene Data'!H105)),NA())</f>
        <v>#N/A</v>
      </c>
      <c r="BO111" s="492" t="e">
        <f ca="1">+IF(AND(ISNUMBER(OFFSET('Hygiene Data'!$I$5,0,10*ROW('Hygiene Data'!I105))),'Data Summary'!ED111="Yes"),OFFSET('Hygiene Data'!$I$5,0,10*ROW('Hygiene Data'!I105)),NA())</f>
        <v>#N/A</v>
      </c>
      <c r="BP111" s="492" t="e">
        <f ca="1">+IF(AND(ISNUMBER(OFFSET('Hygiene Data'!$I$7,0,10*ROW('Hygiene Data'!I105))),'Data Summary'!EE111="Yes"),OFFSET('Hygiene Data'!$I$7,0,10*ROW('Hygiene Data'!I105)),NA())</f>
        <v>#N/A</v>
      </c>
      <c r="BQ111" s="492" t="e">
        <f ca="1">+IF(AND(ISNUMBER(OFFSET('Hygiene Data'!$I$9,0,10*ROW('Hygiene Data'!I105))),'Data Summary'!EF111="Yes"),OFFSET('Hygiene Data'!$I$9,0,10*ROW('Hygiene Data'!I105)),NA())</f>
        <v>#N/A</v>
      </c>
    </row>
    <row r="112" spans="1:69" x14ac:dyDescent="0.25">
      <c r="A112" s="488" t="e">
        <f ca="1">+RIGHT('Data Summary'!A112,LEN('Data Summary'!A112)-9)</f>
        <v>#VALUE!</v>
      </c>
      <c r="B112" s="462" t="str">
        <f ca="1">+IF(ISTEXT('Data Summary'!B112),'Data Summary'!B112,"")</f>
        <v/>
      </c>
      <c r="C112" s="489" t="e">
        <f ca="1">+VALUE('Data Summary'!C112)</f>
        <v>#VALUE!</v>
      </c>
      <c r="D112" s="490" t="e">
        <f ca="1">+IF(AND(ISNUMBER(OFFSET('Water Data'!$D$4,0,10*ROW('Water Data'!D106))),'Data Summary'!BS112="Yes"),100-OFFSET('Water Data'!$D$4,0,10*ROW('Water Data'!D106)),NA())</f>
        <v>#N/A</v>
      </c>
      <c r="E112" s="490" t="e">
        <f ca="1">+IF(AND(ISNUMBER(OFFSET('Water Data'!$D$6,0,10*ROW('Water Data'!D106))),'Data Summary'!BT112="Yes"),OFFSET('Water Data'!$D$6,0,10*ROW('Water Data'!D106)),NA())</f>
        <v>#N/A</v>
      </c>
      <c r="F112" s="490" t="e">
        <f ca="1">+IF(AND(ISNUMBER(OFFSET('Water Data'!$D$9,0,10*ROW('Water Data'!D106))),'Data Summary'!BU112="Yes"),OFFSET('Water Data'!$D$9,0,10*ROW('Water Data'!D106)),NA())</f>
        <v>#N/A</v>
      </c>
      <c r="G112" s="490" t="e">
        <f ca="1">+IF(AND(ISNUMBER(OFFSET('Water Data'!$E$4,0,10*ROW('Water Data'!E106))),'Data Summary'!BV112="Yes"),100-OFFSET('Water Data'!$E$4,0,10*ROW('Water Data'!E106)),NA())</f>
        <v>#N/A</v>
      </c>
      <c r="H112" s="490" t="e">
        <f ca="1">+IF(AND(ISNUMBER(OFFSET('Water Data'!$E$6,0,10*ROW('Water Data'!E106))),'Data Summary'!BW112="Yes"),OFFSET('Water Data'!$E$6,0,10*ROW('Water Data'!E106)),NA())</f>
        <v>#N/A</v>
      </c>
      <c r="I112" s="490" t="e">
        <f ca="1">+IF(AND(ISNUMBER(OFFSET('Water Data'!$E$9,0,10*ROW('Water Data'!E106))),'Data Summary'!BX112="Yes"),OFFSET('Water Data'!$E$9,0,10*ROW('Water Data'!E106)),NA())</f>
        <v>#N/A</v>
      </c>
      <c r="J112" s="490" t="e">
        <f ca="1">+IF(AND(ISNUMBER(OFFSET('Water Data'!$F$4,0,10*ROW('Water Data'!F106))),'Data Summary'!BY112="Yes"),100-OFFSET('Water Data'!$F$4,0,10*ROW('Water Data'!F106)),NA())</f>
        <v>#N/A</v>
      </c>
      <c r="K112" s="490" t="e">
        <f ca="1">+IF(AND(ISNUMBER(OFFSET('Water Data'!$F$6,0,10*ROW('Water Data'!F106))),'Data Summary'!BZ112="Yes"),OFFSET('Water Data'!$F$6,0,10*ROW('Water Data'!F106)),NA())</f>
        <v>#N/A</v>
      </c>
      <c r="L112" s="490" t="e">
        <f ca="1">+IF(AND(ISNUMBER(OFFSET('Water Data'!$F$9,0,10*ROW('Water Data'!F106))),'Data Summary'!CA112="Yes"),OFFSET('Water Data'!$F$9,0,10*ROW('Water Data'!F106)),NA())</f>
        <v>#N/A</v>
      </c>
      <c r="M112" s="490" t="e">
        <f ca="1">+IF(AND(ISNUMBER(OFFSET('Water Data'!$G$4,0,10*ROW('Water Data'!G106))),'Data Summary'!CB112="Yes"),100-OFFSET('Water Data'!$G$4,0,10*ROW('Water Data'!G106)),NA())</f>
        <v>#N/A</v>
      </c>
      <c r="N112" s="490" t="e">
        <f ca="1">+IF(AND(ISNUMBER(OFFSET('Water Data'!$G$6,0,10*ROW('Water Data'!G106))),'Data Summary'!CC112="Yes"),OFFSET('Water Data'!$G$6,0,10*ROW('Water Data'!G106)),NA())</f>
        <v>#N/A</v>
      </c>
      <c r="O112" s="490" t="e">
        <f ca="1">+IF(AND(ISNUMBER(OFFSET('Water Data'!$G$9,0,10*ROW('Water Data'!G106))),'Data Summary'!CD112="Yes"),OFFSET('Water Data'!$G$9,0,10*ROW('Water Data'!G106)),NA())</f>
        <v>#N/A</v>
      </c>
      <c r="P112" s="490" t="e">
        <f ca="1">+IF(AND(ISNUMBER(OFFSET('Water Data'!$H$4,0,10*ROW('Water Data'!H106))),'Data Summary'!CE112="Yes"),100-OFFSET('Water Data'!$H$4,0,10*ROW('Water Data'!H106)),NA())</f>
        <v>#N/A</v>
      </c>
      <c r="Q112" s="490" t="e">
        <f ca="1">+IF(AND(ISNUMBER(OFFSET('Water Data'!$H$6,0,10*ROW('Water Data'!H106))),'Data Summary'!CF112="Yes"),OFFSET('Water Data'!$H$6,0,10*ROW('Water Data'!H106)),NA())</f>
        <v>#N/A</v>
      </c>
      <c r="R112" s="490" t="e">
        <f ca="1">+IF(AND(ISNUMBER(OFFSET('Water Data'!$H$9,0,10*ROW('Water Data'!H106))),'Data Summary'!CG112="Yes"),OFFSET('Water Data'!$H$9,0,10*ROW('Water Data'!H106)),NA())</f>
        <v>#N/A</v>
      </c>
      <c r="S112" s="490" t="e">
        <f ca="1">+IF(AND(ISNUMBER(OFFSET('Water Data'!$I$4,0,10*ROW('Water Data'!I106))),'Data Summary'!CH112="Yes"),100-OFFSET('Water Data'!$I$4,0,10*ROW('Water Data'!I106)),NA())</f>
        <v>#N/A</v>
      </c>
      <c r="T112" s="490" t="e">
        <f ca="1">+IF(AND(ISNUMBER(OFFSET('Water Data'!$I$6,0,10*ROW('Water Data'!I106))),'Data Summary'!CI112="Yes"),OFFSET('Water Data'!$I$6,0,10*ROW('Water Data'!I106)),NA())</f>
        <v>#N/A</v>
      </c>
      <c r="U112" s="490" t="e">
        <f ca="1">+IF(AND(ISNUMBER(OFFSET('Water Data'!$I$9,0,10*ROW('Water Data'!I106))),'Data Summary'!CJ112="Yes"),OFFSET('Water Data'!$I$9,0,10*ROW('Water Data'!I106)),NA())</f>
        <v>#N/A</v>
      </c>
      <c r="V112" s="491" t="e">
        <f ca="1">+IF(AND(ISNUMBER(OFFSET('Sanitation Data'!$D$4,0,10*ROW('Sanitation Data'!D106))),'Data Summary'!CK112="Yes"),100-OFFSET('Sanitation Data'!$D$4,0,10*ROW('Sanitation Data'!D106)),NA())</f>
        <v>#N/A</v>
      </c>
      <c r="W112" s="491" t="e">
        <f ca="1">+IF(AND(ISNUMBER(OFFSET('Sanitation Data'!$D$6,0,10*ROW('Sanitation Data'!D106))),'Data Summary'!CL112="Yes"),OFFSET('Sanitation Data'!$D$6,0,10*ROW('Sanitation Data'!D106)),NA())</f>
        <v>#N/A</v>
      </c>
      <c r="X112" s="491" t="e">
        <f ca="1">+IF(AND(ISNUMBER(OFFSET('Sanitation Data'!$D$10,0,10*ROW('Sanitation Data'!D106))),'Data Summary'!CM112="Yes"),OFFSET('Sanitation Data'!$D$10,0,10*ROW('Sanitation Data'!D106)),NA())</f>
        <v>#N/A</v>
      </c>
      <c r="Y112" s="491" t="e">
        <f ca="1">+IF(AND(ISNUMBER(OFFSET('Sanitation Data'!$D$11,0,10*ROW('Sanitation Data'!D106))),'Data Summary'!CN112="Yes"),OFFSET('Sanitation Data'!$D$11,0,10*ROW('Sanitation Data'!D106)),NA())</f>
        <v>#N/A</v>
      </c>
      <c r="Z112" s="491" t="e">
        <f ca="1">+IF(AND(ISNUMBER(OFFSET('Sanitation Data'!$D$12,0,10*ROW('Sanitation Data'!D106))),'Data Summary'!CO112="Yes"),OFFSET('Sanitation Data'!$D$12,0,10*ROW('Sanitation Data'!D106)),NA())</f>
        <v>#N/A</v>
      </c>
      <c r="AA112" s="491" t="e">
        <f ca="1">+IF(AND(ISNUMBER(OFFSET('Sanitation Data'!$E$4,0,10*ROW('Sanitation Data'!E106))),'Data Summary'!CP112="Yes"),100-OFFSET('Sanitation Data'!$E$4,0,10*ROW('Sanitation Data'!E106)),NA())</f>
        <v>#N/A</v>
      </c>
      <c r="AB112" s="491" t="e">
        <f ca="1">+IF(AND(ISNUMBER(OFFSET('Sanitation Data'!$E$6,0,10*ROW('Sanitation Data'!E106))),'Data Summary'!CQ112="Yes"),OFFSET('Sanitation Data'!$E$6,0,10*ROW('Sanitation Data'!E106)),NA())</f>
        <v>#N/A</v>
      </c>
      <c r="AC112" s="491" t="e">
        <f ca="1">+IF(AND(ISNUMBER(OFFSET('Sanitation Data'!$E$10,0,10*ROW('Sanitation Data'!E106))),'Data Summary'!CR112="Yes"),OFFSET('Sanitation Data'!$E$10,0,10*ROW('Sanitation Data'!E106)),NA())</f>
        <v>#N/A</v>
      </c>
      <c r="AD112" s="491" t="e">
        <f ca="1">+IF(AND(ISNUMBER(OFFSET('Sanitation Data'!$E$11,0,10*ROW('Sanitation Data'!E106))),'Data Summary'!CS112="Yes"),OFFSET('Sanitation Data'!$E$11,0,10*ROW('Sanitation Data'!E106)),NA())</f>
        <v>#N/A</v>
      </c>
      <c r="AE112" s="491" t="e">
        <f ca="1">+IF(AND(ISNUMBER(OFFSET('Sanitation Data'!$E$12,0,10*ROW('Sanitation Data'!E106))),'Data Summary'!CT112="Yes"),OFFSET('Sanitation Data'!$E$12,0,10*ROW('Sanitation Data'!E106)),NA())</f>
        <v>#N/A</v>
      </c>
      <c r="AF112" s="491" t="e">
        <f ca="1">+IF(AND(ISNUMBER(OFFSET('Sanitation Data'!$F$4,0,10*ROW('Sanitation Data'!F106))),'Data Summary'!CU112="Yes"),100-OFFSET('Sanitation Data'!$F$4,0,10*ROW('Sanitation Data'!F106)),NA())</f>
        <v>#N/A</v>
      </c>
      <c r="AG112" s="491" t="e">
        <f ca="1">+IF(AND(ISNUMBER(OFFSET('Sanitation Data'!$F$6,0,10*ROW('Sanitation Data'!F106))),'Data Summary'!CV112="Yes"),OFFSET('Sanitation Data'!$F$6,0,10*ROW('Sanitation Data'!F106)),NA())</f>
        <v>#N/A</v>
      </c>
      <c r="AH112" s="491" t="e">
        <f ca="1">+IF(AND(ISNUMBER(OFFSET('Sanitation Data'!$F$10,0,10*ROW('Sanitation Data'!F106))),'Data Summary'!CW112="Yes"),OFFSET('Sanitation Data'!$F$10,0,10*ROW('Sanitation Data'!F106)),NA())</f>
        <v>#N/A</v>
      </c>
      <c r="AI112" s="491" t="e">
        <f ca="1">+IF(AND(ISNUMBER(OFFSET('Sanitation Data'!$F$11,0,10*ROW('Sanitation Data'!F106))),'Data Summary'!CX112="Yes"),OFFSET('Sanitation Data'!$F$11,0,10*ROW('Sanitation Data'!F106)),NA())</f>
        <v>#N/A</v>
      </c>
      <c r="AJ112" s="491" t="e">
        <f ca="1">+IF(AND(ISNUMBER(OFFSET('Sanitation Data'!$F$12,0,10*ROW('Sanitation Data'!F106))),'Data Summary'!CY112="Yes"),OFFSET('Sanitation Data'!$F$12,0,10*ROW('Sanitation Data'!F106)),NA())</f>
        <v>#N/A</v>
      </c>
      <c r="AK112" s="491" t="e">
        <f ca="1">+IF(AND(ISNUMBER(OFFSET('Sanitation Data'!$G$4,0,10*ROW('Sanitation Data'!G106))),'Data Summary'!CZ112="Yes"),100-OFFSET('Sanitation Data'!$G$4,0,10*ROW('Sanitation Data'!G106)),NA())</f>
        <v>#N/A</v>
      </c>
      <c r="AL112" s="491" t="e">
        <f ca="1">+IF(AND(ISNUMBER(OFFSET('Sanitation Data'!$G$6,0,10*ROW('Sanitation Data'!G106))),'Data Summary'!DA112="Yes"),OFFSET('Sanitation Data'!$G$6,0,10*ROW('Sanitation Data'!G106)),NA())</f>
        <v>#N/A</v>
      </c>
      <c r="AM112" s="491" t="e">
        <f ca="1">+IF(AND(ISNUMBER(OFFSET('Sanitation Data'!$G$10,0,10*ROW('Sanitation Data'!G106))),'Data Summary'!DB112="Yes"),OFFSET('Sanitation Data'!$G$10,0,10*ROW('Sanitation Data'!G106)),NA())</f>
        <v>#N/A</v>
      </c>
      <c r="AN112" s="491" t="e">
        <f ca="1">+IF(AND(ISNUMBER(OFFSET('Sanitation Data'!$G$11,0,10*ROW('Sanitation Data'!G106))),'Data Summary'!DC112="Yes"),OFFSET('Sanitation Data'!$G$11,0,10*ROW('Sanitation Data'!G106)),NA())</f>
        <v>#N/A</v>
      </c>
      <c r="AO112" s="491" t="e">
        <f ca="1">+IF(AND(ISNUMBER(OFFSET('Sanitation Data'!$G$12,0,10*ROW('Sanitation Data'!G106))),'Data Summary'!DD112="Yes"),OFFSET('Sanitation Data'!$G$12,0,10*ROW('Sanitation Data'!G106)),NA())</f>
        <v>#N/A</v>
      </c>
      <c r="AP112" s="491" t="e">
        <f ca="1">+IF(AND(ISNUMBER(OFFSET('Sanitation Data'!$H$4,0,10*ROW('Sanitation Data'!H106))),'Data Summary'!DE112="Yes"),100-OFFSET('Sanitation Data'!$H$4,0,10*ROW('Sanitation Data'!H106)),NA())</f>
        <v>#N/A</v>
      </c>
      <c r="AQ112" s="491" t="e">
        <f ca="1">+IF(AND(ISNUMBER(OFFSET('Sanitation Data'!$H$6,0,10*ROW('Sanitation Data'!H106))),'Data Summary'!DF112="Yes"),OFFSET('Sanitation Data'!$H$6,0,10*ROW('Sanitation Data'!H106)),NA())</f>
        <v>#N/A</v>
      </c>
      <c r="AR112" s="491" t="e">
        <f ca="1">+IF(AND(ISNUMBER(OFFSET('Sanitation Data'!$H$10,0,10*ROW('Sanitation Data'!H106))),'Data Summary'!DG112="Yes"),OFFSET('Sanitation Data'!$H$10,0,10*ROW('Sanitation Data'!H106)),NA())</f>
        <v>#N/A</v>
      </c>
      <c r="AS112" s="491" t="e">
        <f ca="1">+IF(AND(ISNUMBER(OFFSET('Sanitation Data'!$H$11,0,10*ROW('Sanitation Data'!H106))),'Data Summary'!DH112="Yes"),OFFSET('Sanitation Data'!$H$11,0,10*ROW('Sanitation Data'!H106)),NA())</f>
        <v>#N/A</v>
      </c>
      <c r="AT112" s="491" t="e">
        <f ca="1">+IF(AND(ISNUMBER(OFFSET('Sanitation Data'!$H$12,0,10*ROW('Sanitation Data'!H106))),'Data Summary'!DI112="Yes"),OFFSET('Sanitation Data'!$H$12,0,10*ROW('Sanitation Data'!H106)),NA())</f>
        <v>#N/A</v>
      </c>
      <c r="AU112" s="491" t="e">
        <f ca="1">+IF(AND(ISNUMBER(OFFSET('Sanitation Data'!$I$4,0,10*ROW('Sanitation Data'!I106))),'Data Summary'!DJ112="Yes"),100-OFFSET('Sanitation Data'!$I$4,0,10*ROW('Sanitation Data'!I106)),NA())</f>
        <v>#N/A</v>
      </c>
      <c r="AV112" s="491" t="e">
        <f ca="1">+IF(AND(ISNUMBER(OFFSET('Sanitation Data'!$I$6,0,10*ROW('Sanitation Data'!I106))),'Data Summary'!DK112="Yes"),OFFSET('Sanitation Data'!$I$6,0,10*ROW('Sanitation Data'!I106)),NA())</f>
        <v>#N/A</v>
      </c>
      <c r="AW112" s="491" t="e">
        <f ca="1">+IF(AND(ISNUMBER(OFFSET('Sanitation Data'!$I$10,0,10*ROW('Sanitation Data'!I106))),'Data Summary'!DL112="Yes"),OFFSET('Sanitation Data'!$I$10,0,10*ROW('Sanitation Data'!I106)),NA())</f>
        <v>#N/A</v>
      </c>
      <c r="AX112" s="491" t="e">
        <f ca="1">+IF(AND(ISNUMBER(OFFSET('Sanitation Data'!$I$11,0,10*ROW('Sanitation Data'!I106))),'Data Summary'!DM112="Yes"),OFFSET('Sanitation Data'!$I$11,0,10*ROW('Sanitation Data'!I106)),NA())</f>
        <v>#N/A</v>
      </c>
      <c r="AY112" s="491" t="e">
        <f ca="1">+IF(AND(ISNUMBER(OFFSET('Sanitation Data'!$I$12,0,10*ROW('Sanitation Data'!I106))),'Data Summary'!DN112="Yes"),OFFSET('Sanitation Data'!$I$12,0,10*ROW('Sanitation Data'!I106)),NA())</f>
        <v>#N/A</v>
      </c>
      <c r="AZ112" s="492" t="e">
        <f ca="1">+IF(AND(ISNUMBER(OFFSET('Hygiene Data'!$D$5,0,10*ROW('Hygiene Data'!D106))),'Data Summary'!DO112="Yes"),OFFSET('Hygiene Data'!$D$5,0,10*ROW('Hygiene Data'!D106)),NA())</f>
        <v>#N/A</v>
      </c>
      <c r="BA112" s="492" t="e">
        <f ca="1">+IF(AND(ISNUMBER(OFFSET('Hygiene Data'!$D$7,0,10*ROW('Hygiene Data'!D106))),'Data Summary'!DP112="Yes"),OFFSET('Hygiene Data'!$D$7,0,10*ROW('Hygiene Data'!D106)),NA())</f>
        <v>#N/A</v>
      </c>
      <c r="BB112" s="492" t="e">
        <f ca="1">+IF(AND(ISNUMBER(OFFSET('Hygiene Data'!$D$9,0,10*ROW('Hygiene Data'!D106))),'Data Summary'!DQ112="Yes"),OFFSET('Hygiene Data'!$D$9,0,10*ROW('Hygiene Data'!D106)),NA())</f>
        <v>#N/A</v>
      </c>
      <c r="BC112" s="492" t="e">
        <f ca="1">+IF(AND(ISNUMBER(OFFSET('Hygiene Data'!$E$5,0,10*ROW('Hygiene Data'!E106))),'Data Summary'!DR112="Yes"),OFFSET('Hygiene Data'!$E$5,0,10*ROW('Hygiene Data'!E106)),NA())</f>
        <v>#N/A</v>
      </c>
      <c r="BD112" s="492" t="e">
        <f ca="1">+IF(AND(ISNUMBER(OFFSET('Hygiene Data'!$E$7,0,10*ROW('Hygiene Data'!E106))),'Data Summary'!DS112="Yes"),OFFSET('Hygiene Data'!$E$7,0,10*ROW('Hygiene Data'!E106)),NA())</f>
        <v>#N/A</v>
      </c>
      <c r="BE112" s="492" t="e">
        <f ca="1">+IF(AND(ISNUMBER(OFFSET('Hygiene Data'!$E$9,0,10*ROW('Hygiene Data'!E106))),'Data Summary'!DT112="Yes"),OFFSET('Hygiene Data'!$E$9,0,10*ROW('Hygiene Data'!E106)),NA())</f>
        <v>#N/A</v>
      </c>
      <c r="BF112" s="492" t="e">
        <f ca="1">+IF(AND(ISNUMBER(OFFSET('Hygiene Data'!$F$5,0,10*ROW('Hygiene Data'!F106))),'Data Summary'!DU112="Yes"),OFFSET('Hygiene Data'!$F$5,0,10*ROW('Hygiene Data'!F106)),NA())</f>
        <v>#N/A</v>
      </c>
      <c r="BG112" s="492" t="e">
        <f ca="1">+IF(AND(ISNUMBER(OFFSET('Hygiene Data'!$F$7,0,10*ROW('Hygiene Data'!F106))),'Data Summary'!DV112="Yes"),OFFSET('Hygiene Data'!$F$7,0,10*ROW('Hygiene Data'!F106)),NA())</f>
        <v>#N/A</v>
      </c>
      <c r="BH112" s="492" t="e">
        <f ca="1">+IF(AND(ISNUMBER(OFFSET('Hygiene Data'!$F$9,0,10*ROW('Hygiene Data'!F106))),'Data Summary'!DW112="Yes"),OFFSET('Hygiene Data'!$F$9,0,10*ROW('Hygiene Data'!F106)),NA())</f>
        <v>#N/A</v>
      </c>
      <c r="BI112" s="492" t="e">
        <f ca="1">+IF(AND(ISNUMBER(OFFSET('Hygiene Data'!$G$5,0,10*ROW('Hygiene Data'!G106))),'Data Summary'!DX112="Yes"),OFFSET('Hygiene Data'!$G$5,0,10*ROW('Hygiene Data'!G106)),NA())</f>
        <v>#N/A</v>
      </c>
      <c r="BJ112" s="492" t="e">
        <f ca="1">+IF(AND(ISNUMBER(OFFSET('Hygiene Data'!$G$7,0,10*ROW('Hygiene Data'!G106))),'Data Summary'!DY112="Yes"),OFFSET('Hygiene Data'!$G$7,0,10*ROW('Hygiene Data'!G106)),NA())</f>
        <v>#N/A</v>
      </c>
      <c r="BK112" s="492" t="e">
        <f ca="1">+IF(AND(ISNUMBER(OFFSET('Hygiene Data'!$G$9,0,10*ROW('Hygiene Data'!G106))),'Data Summary'!DZ112="Yes"),OFFSET('Hygiene Data'!$G$9,0,10*ROW('Hygiene Data'!G106)),NA())</f>
        <v>#N/A</v>
      </c>
      <c r="BL112" s="492" t="e">
        <f ca="1">+IF(AND(ISNUMBER(OFFSET('Hygiene Data'!$H$5,0,10*ROW('Hygiene Data'!H106))),'Data Summary'!EA112="Yes"),OFFSET('Hygiene Data'!$H$5,0,10*ROW('Hygiene Data'!H106)),NA())</f>
        <v>#N/A</v>
      </c>
      <c r="BM112" s="492" t="e">
        <f ca="1">+IF(AND(ISNUMBER(OFFSET('Hygiene Data'!$H$7,0,10*ROW('Hygiene Data'!H106))),'Data Summary'!EB112="Yes"),OFFSET('Hygiene Data'!$H$7,0,10*ROW('Hygiene Data'!H106)),NA())</f>
        <v>#N/A</v>
      </c>
      <c r="BN112" s="492" t="e">
        <f ca="1">+IF(AND(ISNUMBER(OFFSET('Hygiene Data'!$H$9,0,10*ROW('Hygiene Data'!H106))),'Data Summary'!EC112="Yes"),OFFSET('Hygiene Data'!$H$9,0,10*ROW('Hygiene Data'!H106)),NA())</f>
        <v>#N/A</v>
      </c>
      <c r="BO112" s="492" t="e">
        <f ca="1">+IF(AND(ISNUMBER(OFFSET('Hygiene Data'!$I$5,0,10*ROW('Hygiene Data'!I106))),'Data Summary'!ED112="Yes"),OFFSET('Hygiene Data'!$I$5,0,10*ROW('Hygiene Data'!I106)),NA())</f>
        <v>#N/A</v>
      </c>
      <c r="BP112" s="492" t="e">
        <f ca="1">+IF(AND(ISNUMBER(OFFSET('Hygiene Data'!$I$7,0,10*ROW('Hygiene Data'!I106))),'Data Summary'!EE112="Yes"),OFFSET('Hygiene Data'!$I$7,0,10*ROW('Hygiene Data'!I106)),NA())</f>
        <v>#N/A</v>
      </c>
      <c r="BQ112" s="492" t="e">
        <f ca="1">+IF(AND(ISNUMBER(OFFSET('Hygiene Data'!$I$9,0,10*ROW('Hygiene Data'!I106))),'Data Summary'!EF112="Yes"),OFFSET('Hygiene Data'!$I$9,0,10*ROW('Hygiene Data'!I106)),NA())</f>
        <v>#N/A</v>
      </c>
    </row>
    <row r="113" spans="1:69" x14ac:dyDescent="0.25">
      <c r="A113" s="488" t="e">
        <f ca="1">+RIGHT('Data Summary'!A113,LEN('Data Summary'!A113)-9)</f>
        <v>#VALUE!</v>
      </c>
      <c r="B113" s="462" t="str">
        <f ca="1">+IF(ISTEXT('Data Summary'!B113),'Data Summary'!B113,"")</f>
        <v/>
      </c>
      <c r="C113" s="489" t="e">
        <f ca="1">+VALUE('Data Summary'!C113)</f>
        <v>#VALUE!</v>
      </c>
      <c r="D113" s="490" t="e">
        <f ca="1">+IF(AND(ISNUMBER(OFFSET('Water Data'!$D$4,0,10*ROW('Water Data'!D107))),'Data Summary'!BS113="Yes"),100-OFFSET('Water Data'!$D$4,0,10*ROW('Water Data'!D107)),NA())</f>
        <v>#N/A</v>
      </c>
      <c r="E113" s="490" t="e">
        <f ca="1">+IF(AND(ISNUMBER(OFFSET('Water Data'!$D$6,0,10*ROW('Water Data'!D107))),'Data Summary'!BT113="Yes"),OFFSET('Water Data'!$D$6,0,10*ROW('Water Data'!D107)),NA())</f>
        <v>#N/A</v>
      </c>
      <c r="F113" s="490" t="e">
        <f ca="1">+IF(AND(ISNUMBER(OFFSET('Water Data'!$D$9,0,10*ROW('Water Data'!D107))),'Data Summary'!BU113="Yes"),OFFSET('Water Data'!$D$9,0,10*ROW('Water Data'!D107)),NA())</f>
        <v>#N/A</v>
      </c>
      <c r="G113" s="490" t="e">
        <f ca="1">+IF(AND(ISNUMBER(OFFSET('Water Data'!$E$4,0,10*ROW('Water Data'!E107))),'Data Summary'!BV113="Yes"),100-OFFSET('Water Data'!$E$4,0,10*ROW('Water Data'!E107)),NA())</f>
        <v>#N/A</v>
      </c>
      <c r="H113" s="490" t="e">
        <f ca="1">+IF(AND(ISNUMBER(OFFSET('Water Data'!$E$6,0,10*ROW('Water Data'!E107))),'Data Summary'!BW113="Yes"),OFFSET('Water Data'!$E$6,0,10*ROW('Water Data'!E107)),NA())</f>
        <v>#N/A</v>
      </c>
      <c r="I113" s="490" t="e">
        <f ca="1">+IF(AND(ISNUMBER(OFFSET('Water Data'!$E$9,0,10*ROW('Water Data'!E107))),'Data Summary'!BX113="Yes"),OFFSET('Water Data'!$E$9,0,10*ROW('Water Data'!E107)),NA())</f>
        <v>#N/A</v>
      </c>
      <c r="J113" s="490" t="e">
        <f ca="1">+IF(AND(ISNUMBER(OFFSET('Water Data'!$F$4,0,10*ROW('Water Data'!F107))),'Data Summary'!BY113="Yes"),100-OFFSET('Water Data'!$F$4,0,10*ROW('Water Data'!F107)),NA())</f>
        <v>#N/A</v>
      </c>
      <c r="K113" s="490" t="e">
        <f ca="1">+IF(AND(ISNUMBER(OFFSET('Water Data'!$F$6,0,10*ROW('Water Data'!F107))),'Data Summary'!BZ113="Yes"),OFFSET('Water Data'!$F$6,0,10*ROW('Water Data'!F107)),NA())</f>
        <v>#N/A</v>
      </c>
      <c r="L113" s="490" t="e">
        <f ca="1">+IF(AND(ISNUMBER(OFFSET('Water Data'!$F$9,0,10*ROW('Water Data'!F107))),'Data Summary'!CA113="Yes"),OFFSET('Water Data'!$F$9,0,10*ROW('Water Data'!F107)),NA())</f>
        <v>#N/A</v>
      </c>
      <c r="M113" s="490" t="e">
        <f ca="1">+IF(AND(ISNUMBER(OFFSET('Water Data'!$G$4,0,10*ROW('Water Data'!G107))),'Data Summary'!CB113="Yes"),100-OFFSET('Water Data'!$G$4,0,10*ROW('Water Data'!G107)),NA())</f>
        <v>#N/A</v>
      </c>
      <c r="N113" s="490" t="e">
        <f ca="1">+IF(AND(ISNUMBER(OFFSET('Water Data'!$G$6,0,10*ROW('Water Data'!G107))),'Data Summary'!CC113="Yes"),OFFSET('Water Data'!$G$6,0,10*ROW('Water Data'!G107)),NA())</f>
        <v>#N/A</v>
      </c>
      <c r="O113" s="490" t="e">
        <f ca="1">+IF(AND(ISNUMBER(OFFSET('Water Data'!$G$9,0,10*ROW('Water Data'!G107))),'Data Summary'!CD113="Yes"),OFFSET('Water Data'!$G$9,0,10*ROW('Water Data'!G107)),NA())</f>
        <v>#N/A</v>
      </c>
      <c r="P113" s="490" t="e">
        <f ca="1">+IF(AND(ISNUMBER(OFFSET('Water Data'!$H$4,0,10*ROW('Water Data'!H107))),'Data Summary'!CE113="Yes"),100-OFFSET('Water Data'!$H$4,0,10*ROW('Water Data'!H107)),NA())</f>
        <v>#N/A</v>
      </c>
      <c r="Q113" s="490" t="e">
        <f ca="1">+IF(AND(ISNUMBER(OFFSET('Water Data'!$H$6,0,10*ROW('Water Data'!H107))),'Data Summary'!CF113="Yes"),OFFSET('Water Data'!$H$6,0,10*ROW('Water Data'!H107)),NA())</f>
        <v>#N/A</v>
      </c>
      <c r="R113" s="490" t="e">
        <f ca="1">+IF(AND(ISNUMBER(OFFSET('Water Data'!$H$9,0,10*ROW('Water Data'!H107))),'Data Summary'!CG113="Yes"),OFFSET('Water Data'!$H$9,0,10*ROW('Water Data'!H107)),NA())</f>
        <v>#N/A</v>
      </c>
      <c r="S113" s="490" t="e">
        <f ca="1">+IF(AND(ISNUMBER(OFFSET('Water Data'!$I$4,0,10*ROW('Water Data'!I107))),'Data Summary'!CH113="Yes"),100-OFFSET('Water Data'!$I$4,0,10*ROW('Water Data'!I107)),NA())</f>
        <v>#N/A</v>
      </c>
      <c r="T113" s="490" t="e">
        <f ca="1">+IF(AND(ISNUMBER(OFFSET('Water Data'!$I$6,0,10*ROW('Water Data'!I107))),'Data Summary'!CI113="Yes"),OFFSET('Water Data'!$I$6,0,10*ROW('Water Data'!I107)),NA())</f>
        <v>#N/A</v>
      </c>
      <c r="U113" s="490" t="e">
        <f ca="1">+IF(AND(ISNUMBER(OFFSET('Water Data'!$I$9,0,10*ROW('Water Data'!I107))),'Data Summary'!CJ113="Yes"),OFFSET('Water Data'!$I$9,0,10*ROW('Water Data'!I107)),NA())</f>
        <v>#N/A</v>
      </c>
      <c r="V113" s="491" t="e">
        <f ca="1">+IF(AND(ISNUMBER(OFFSET('Sanitation Data'!$D$4,0,10*ROW('Sanitation Data'!D107))),'Data Summary'!CK113="Yes"),100-OFFSET('Sanitation Data'!$D$4,0,10*ROW('Sanitation Data'!D107)),NA())</f>
        <v>#N/A</v>
      </c>
      <c r="W113" s="491" t="e">
        <f ca="1">+IF(AND(ISNUMBER(OFFSET('Sanitation Data'!$D$6,0,10*ROW('Sanitation Data'!D107))),'Data Summary'!CL113="Yes"),OFFSET('Sanitation Data'!$D$6,0,10*ROW('Sanitation Data'!D107)),NA())</f>
        <v>#N/A</v>
      </c>
      <c r="X113" s="491" t="e">
        <f ca="1">+IF(AND(ISNUMBER(OFFSET('Sanitation Data'!$D$10,0,10*ROW('Sanitation Data'!D107))),'Data Summary'!CM113="Yes"),OFFSET('Sanitation Data'!$D$10,0,10*ROW('Sanitation Data'!D107)),NA())</f>
        <v>#N/A</v>
      </c>
      <c r="Y113" s="491" t="e">
        <f ca="1">+IF(AND(ISNUMBER(OFFSET('Sanitation Data'!$D$11,0,10*ROW('Sanitation Data'!D107))),'Data Summary'!CN113="Yes"),OFFSET('Sanitation Data'!$D$11,0,10*ROW('Sanitation Data'!D107)),NA())</f>
        <v>#N/A</v>
      </c>
      <c r="Z113" s="491" t="e">
        <f ca="1">+IF(AND(ISNUMBER(OFFSET('Sanitation Data'!$D$12,0,10*ROW('Sanitation Data'!D107))),'Data Summary'!CO113="Yes"),OFFSET('Sanitation Data'!$D$12,0,10*ROW('Sanitation Data'!D107)),NA())</f>
        <v>#N/A</v>
      </c>
      <c r="AA113" s="491" t="e">
        <f ca="1">+IF(AND(ISNUMBER(OFFSET('Sanitation Data'!$E$4,0,10*ROW('Sanitation Data'!E107))),'Data Summary'!CP113="Yes"),100-OFFSET('Sanitation Data'!$E$4,0,10*ROW('Sanitation Data'!E107)),NA())</f>
        <v>#N/A</v>
      </c>
      <c r="AB113" s="491" t="e">
        <f ca="1">+IF(AND(ISNUMBER(OFFSET('Sanitation Data'!$E$6,0,10*ROW('Sanitation Data'!E107))),'Data Summary'!CQ113="Yes"),OFFSET('Sanitation Data'!$E$6,0,10*ROW('Sanitation Data'!E107)),NA())</f>
        <v>#N/A</v>
      </c>
      <c r="AC113" s="491" t="e">
        <f ca="1">+IF(AND(ISNUMBER(OFFSET('Sanitation Data'!$E$10,0,10*ROW('Sanitation Data'!E107))),'Data Summary'!CR113="Yes"),OFFSET('Sanitation Data'!$E$10,0,10*ROW('Sanitation Data'!E107)),NA())</f>
        <v>#N/A</v>
      </c>
      <c r="AD113" s="491" t="e">
        <f ca="1">+IF(AND(ISNUMBER(OFFSET('Sanitation Data'!$E$11,0,10*ROW('Sanitation Data'!E107))),'Data Summary'!CS113="Yes"),OFFSET('Sanitation Data'!$E$11,0,10*ROW('Sanitation Data'!E107)),NA())</f>
        <v>#N/A</v>
      </c>
      <c r="AE113" s="491" t="e">
        <f ca="1">+IF(AND(ISNUMBER(OFFSET('Sanitation Data'!$E$12,0,10*ROW('Sanitation Data'!E107))),'Data Summary'!CT113="Yes"),OFFSET('Sanitation Data'!$E$12,0,10*ROW('Sanitation Data'!E107)),NA())</f>
        <v>#N/A</v>
      </c>
      <c r="AF113" s="491" t="e">
        <f ca="1">+IF(AND(ISNUMBER(OFFSET('Sanitation Data'!$F$4,0,10*ROW('Sanitation Data'!F107))),'Data Summary'!CU113="Yes"),100-OFFSET('Sanitation Data'!$F$4,0,10*ROW('Sanitation Data'!F107)),NA())</f>
        <v>#N/A</v>
      </c>
      <c r="AG113" s="491" t="e">
        <f ca="1">+IF(AND(ISNUMBER(OFFSET('Sanitation Data'!$F$6,0,10*ROW('Sanitation Data'!F107))),'Data Summary'!CV113="Yes"),OFFSET('Sanitation Data'!$F$6,0,10*ROW('Sanitation Data'!F107)),NA())</f>
        <v>#N/A</v>
      </c>
      <c r="AH113" s="491" t="e">
        <f ca="1">+IF(AND(ISNUMBER(OFFSET('Sanitation Data'!$F$10,0,10*ROW('Sanitation Data'!F107))),'Data Summary'!CW113="Yes"),OFFSET('Sanitation Data'!$F$10,0,10*ROW('Sanitation Data'!F107)),NA())</f>
        <v>#N/A</v>
      </c>
      <c r="AI113" s="491" t="e">
        <f ca="1">+IF(AND(ISNUMBER(OFFSET('Sanitation Data'!$F$11,0,10*ROW('Sanitation Data'!F107))),'Data Summary'!CX113="Yes"),OFFSET('Sanitation Data'!$F$11,0,10*ROW('Sanitation Data'!F107)),NA())</f>
        <v>#N/A</v>
      </c>
      <c r="AJ113" s="491" t="e">
        <f ca="1">+IF(AND(ISNUMBER(OFFSET('Sanitation Data'!$F$12,0,10*ROW('Sanitation Data'!F107))),'Data Summary'!CY113="Yes"),OFFSET('Sanitation Data'!$F$12,0,10*ROW('Sanitation Data'!F107)),NA())</f>
        <v>#N/A</v>
      </c>
      <c r="AK113" s="491" t="e">
        <f ca="1">+IF(AND(ISNUMBER(OFFSET('Sanitation Data'!$G$4,0,10*ROW('Sanitation Data'!G107))),'Data Summary'!CZ113="Yes"),100-OFFSET('Sanitation Data'!$G$4,0,10*ROW('Sanitation Data'!G107)),NA())</f>
        <v>#N/A</v>
      </c>
      <c r="AL113" s="491" t="e">
        <f ca="1">+IF(AND(ISNUMBER(OFFSET('Sanitation Data'!$G$6,0,10*ROW('Sanitation Data'!G107))),'Data Summary'!DA113="Yes"),OFFSET('Sanitation Data'!$G$6,0,10*ROW('Sanitation Data'!G107)),NA())</f>
        <v>#N/A</v>
      </c>
      <c r="AM113" s="491" t="e">
        <f ca="1">+IF(AND(ISNUMBER(OFFSET('Sanitation Data'!$G$10,0,10*ROW('Sanitation Data'!G107))),'Data Summary'!DB113="Yes"),OFFSET('Sanitation Data'!$G$10,0,10*ROW('Sanitation Data'!G107)),NA())</f>
        <v>#N/A</v>
      </c>
      <c r="AN113" s="491" t="e">
        <f ca="1">+IF(AND(ISNUMBER(OFFSET('Sanitation Data'!$G$11,0,10*ROW('Sanitation Data'!G107))),'Data Summary'!DC113="Yes"),OFFSET('Sanitation Data'!$G$11,0,10*ROW('Sanitation Data'!G107)),NA())</f>
        <v>#N/A</v>
      </c>
      <c r="AO113" s="491" t="e">
        <f ca="1">+IF(AND(ISNUMBER(OFFSET('Sanitation Data'!$G$12,0,10*ROW('Sanitation Data'!G107))),'Data Summary'!DD113="Yes"),OFFSET('Sanitation Data'!$G$12,0,10*ROW('Sanitation Data'!G107)),NA())</f>
        <v>#N/A</v>
      </c>
      <c r="AP113" s="491" t="e">
        <f ca="1">+IF(AND(ISNUMBER(OFFSET('Sanitation Data'!$H$4,0,10*ROW('Sanitation Data'!H107))),'Data Summary'!DE113="Yes"),100-OFFSET('Sanitation Data'!$H$4,0,10*ROW('Sanitation Data'!H107)),NA())</f>
        <v>#N/A</v>
      </c>
      <c r="AQ113" s="491" t="e">
        <f ca="1">+IF(AND(ISNUMBER(OFFSET('Sanitation Data'!$H$6,0,10*ROW('Sanitation Data'!H107))),'Data Summary'!DF113="Yes"),OFFSET('Sanitation Data'!$H$6,0,10*ROW('Sanitation Data'!H107)),NA())</f>
        <v>#N/A</v>
      </c>
      <c r="AR113" s="491" t="e">
        <f ca="1">+IF(AND(ISNUMBER(OFFSET('Sanitation Data'!$H$10,0,10*ROW('Sanitation Data'!H107))),'Data Summary'!DG113="Yes"),OFFSET('Sanitation Data'!$H$10,0,10*ROW('Sanitation Data'!H107)),NA())</f>
        <v>#N/A</v>
      </c>
      <c r="AS113" s="491" t="e">
        <f ca="1">+IF(AND(ISNUMBER(OFFSET('Sanitation Data'!$H$11,0,10*ROW('Sanitation Data'!H107))),'Data Summary'!DH113="Yes"),OFFSET('Sanitation Data'!$H$11,0,10*ROW('Sanitation Data'!H107)),NA())</f>
        <v>#N/A</v>
      </c>
      <c r="AT113" s="491" t="e">
        <f ca="1">+IF(AND(ISNUMBER(OFFSET('Sanitation Data'!$H$12,0,10*ROW('Sanitation Data'!H107))),'Data Summary'!DI113="Yes"),OFFSET('Sanitation Data'!$H$12,0,10*ROW('Sanitation Data'!H107)),NA())</f>
        <v>#N/A</v>
      </c>
      <c r="AU113" s="491" t="e">
        <f ca="1">+IF(AND(ISNUMBER(OFFSET('Sanitation Data'!$I$4,0,10*ROW('Sanitation Data'!I107))),'Data Summary'!DJ113="Yes"),100-OFFSET('Sanitation Data'!$I$4,0,10*ROW('Sanitation Data'!I107)),NA())</f>
        <v>#N/A</v>
      </c>
      <c r="AV113" s="491" t="e">
        <f ca="1">+IF(AND(ISNUMBER(OFFSET('Sanitation Data'!$I$6,0,10*ROW('Sanitation Data'!I107))),'Data Summary'!DK113="Yes"),OFFSET('Sanitation Data'!$I$6,0,10*ROW('Sanitation Data'!I107)),NA())</f>
        <v>#N/A</v>
      </c>
      <c r="AW113" s="491" t="e">
        <f ca="1">+IF(AND(ISNUMBER(OFFSET('Sanitation Data'!$I$10,0,10*ROW('Sanitation Data'!I107))),'Data Summary'!DL113="Yes"),OFFSET('Sanitation Data'!$I$10,0,10*ROW('Sanitation Data'!I107)),NA())</f>
        <v>#N/A</v>
      </c>
      <c r="AX113" s="491" t="e">
        <f ca="1">+IF(AND(ISNUMBER(OFFSET('Sanitation Data'!$I$11,0,10*ROW('Sanitation Data'!I107))),'Data Summary'!DM113="Yes"),OFFSET('Sanitation Data'!$I$11,0,10*ROW('Sanitation Data'!I107)),NA())</f>
        <v>#N/A</v>
      </c>
      <c r="AY113" s="491" t="e">
        <f ca="1">+IF(AND(ISNUMBER(OFFSET('Sanitation Data'!$I$12,0,10*ROW('Sanitation Data'!I107))),'Data Summary'!DN113="Yes"),OFFSET('Sanitation Data'!$I$12,0,10*ROW('Sanitation Data'!I107)),NA())</f>
        <v>#N/A</v>
      </c>
      <c r="AZ113" s="492" t="e">
        <f ca="1">+IF(AND(ISNUMBER(OFFSET('Hygiene Data'!$D$5,0,10*ROW('Hygiene Data'!D107))),'Data Summary'!DO113="Yes"),OFFSET('Hygiene Data'!$D$5,0,10*ROW('Hygiene Data'!D107)),NA())</f>
        <v>#N/A</v>
      </c>
      <c r="BA113" s="492" t="e">
        <f ca="1">+IF(AND(ISNUMBER(OFFSET('Hygiene Data'!$D$7,0,10*ROW('Hygiene Data'!D107))),'Data Summary'!DP113="Yes"),OFFSET('Hygiene Data'!$D$7,0,10*ROW('Hygiene Data'!D107)),NA())</f>
        <v>#N/A</v>
      </c>
      <c r="BB113" s="492" t="e">
        <f ca="1">+IF(AND(ISNUMBER(OFFSET('Hygiene Data'!$D$9,0,10*ROW('Hygiene Data'!D107))),'Data Summary'!DQ113="Yes"),OFFSET('Hygiene Data'!$D$9,0,10*ROW('Hygiene Data'!D107)),NA())</f>
        <v>#N/A</v>
      </c>
      <c r="BC113" s="492" t="e">
        <f ca="1">+IF(AND(ISNUMBER(OFFSET('Hygiene Data'!$E$5,0,10*ROW('Hygiene Data'!E107))),'Data Summary'!DR113="Yes"),OFFSET('Hygiene Data'!$E$5,0,10*ROW('Hygiene Data'!E107)),NA())</f>
        <v>#N/A</v>
      </c>
      <c r="BD113" s="492" t="e">
        <f ca="1">+IF(AND(ISNUMBER(OFFSET('Hygiene Data'!$E$7,0,10*ROW('Hygiene Data'!E107))),'Data Summary'!DS113="Yes"),OFFSET('Hygiene Data'!$E$7,0,10*ROW('Hygiene Data'!E107)),NA())</f>
        <v>#N/A</v>
      </c>
      <c r="BE113" s="492" t="e">
        <f ca="1">+IF(AND(ISNUMBER(OFFSET('Hygiene Data'!$E$9,0,10*ROW('Hygiene Data'!E107))),'Data Summary'!DT113="Yes"),OFFSET('Hygiene Data'!$E$9,0,10*ROW('Hygiene Data'!E107)),NA())</f>
        <v>#N/A</v>
      </c>
      <c r="BF113" s="492" t="e">
        <f ca="1">+IF(AND(ISNUMBER(OFFSET('Hygiene Data'!$F$5,0,10*ROW('Hygiene Data'!F107))),'Data Summary'!DU113="Yes"),OFFSET('Hygiene Data'!$F$5,0,10*ROW('Hygiene Data'!F107)),NA())</f>
        <v>#N/A</v>
      </c>
      <c r="BG113" s="492" t="e">
        <f ca="1">+IF(AND(ISNUMBER(OFFSET('Hygiene Data'!$F$7,0,10*ROW('Hygiene Data'!F107))),'Data Summary'!DV113="Yes"),OFFSET('Hygiene Data'!$F$7,0,10*ROW('Hygiene Data'!F107)),NA())</f>
        <v>#N/A</v>
      </c>
      <c r="BH113" s="492" t="e">
        <f ca="1">+IF(AND(ISNUMBER(OFFSET('Hygiene Data'!$F$9,0,10*ROW('Hygiene Data'!F107))),'Data Summary'!DW113="Yes"),OFFSET('Hygiene Data'!$F$9,0,10*ROW('Hygiene Data'!F107)),NA())</f>
        <v>#N/A</v>
      </c>
      <c r="BI113" s="492" t="e">
        <f ca="1">+IF(AND(ISNUMBER(OFFSET('Hygiene Data'!$G$5,0,10*ROW('Hygiene Data'!G107))),'Data Summary'!DX113="Yes"),OFFSET('Hygiene Data'!$G$5,0,10*ROW('Hygiene Data'!G107)),NA())</f>
        <v>#N/A</v>
      </c>
      <c r="BJ113" s="492" t="e">
        <f ca="1">+IF(AND(ISNUMBER(OFFSET('Hygiene Data'!$G$7,0,10*ROW('Hygiene Data'!G107))),'Data Summary'!DY113="Yes"),OFFSET('Hygiene Data'!$G$7,0,10*ROW('Hygiene Data'!G107)),NA())</f>
        <v>#N/A</v>
      </c>
      <c r="BK113" s="492" t="e">
        <f ca="1">+IF(AND(ISNUMBER(OFFSET('Hygiene Data'!$G$9,0,10*ROW('Hygiene Data'!G107))),'Data Summary'!DZ113="Yes"),OFFSET('Hygiene Data'!$G$9,0,10*ROW('Hygiene Data'!G107)),NA())</f>
        <v>#N/A</v>
      </c>
      <c r="BL113" s="492" t="e">
        <f ca="1">+IF(AND(ISNUMBER(OFFSET('Hygiene Data'!$H$5,0,10*ROW('Hygiene Data'!H107))),'Data Summary'!EA113="Yes"),OFFSET('Hygiene Data'!$H$5,0,10*ROW('Hygiene Data'!H107)),NA())</f>
        <v>#N/A</v>
      </c>
      <c r="BM113" s="492" t="e">
        <f ca="1">+IF(AND(ISNUMBER(OFFSET('Hygiene Data'!$H$7,0,10*ROW('Hygiene Data'!H107))),'Data Summary'!EB113="Yes"),OFFSET('Hygiene Data'!$H$7,0,10*ROW('Hygiene Data'!H107)),NA())</f>
        <v>#N/A</v>
      </c>
      <c r="BN113" s="492" t="e">
        <f ca="1">+IF(AND(ISNUMBER(OFFSET('Hygiene Data'!$H$9,0,10*ROW('Hygiene Data'!H107))),'Data Summary'!EC113="Yes"),OFFSET('Hygiene Data'!$H$9,0,10*ROW('Hygiene Data'!H107)),NA())</f>
        <v>#N/A</v>
      </c>
      <c r="BO113" s="492" t="e">
        <f ca="1">+IF(AND(ISNUMBER(OFFSET('Hygiene Data'!$I$5,0,10*ROW('Hygiene Data'!I107))),'Data Summary'!ED113="Yes"),OFFSET('Hygiene Data'!$I$5,0,10*ROW('Hygiene Data'!I107)),NA())</f>
        <v>#N/A</v>
      </c>
      <c r="BP113" s="492" t="e">
        <f ca="1">+IF(AND(ISNUMBER(OFFSET('Hygiene Data'!$I$7,0,10*ROW('Hygiene Data'!I107))),'Data Summary'!EE113="Yes"),OFFSET('Hygiene Data'!$I$7,0,10*ROW('Hygiene Data'!I107)),NA())</f>
        <v>#N/A</v>
      </c>
      <c r="BQ113" s="492" t="e">
        <f ca="1">+IF(AND(ISNUMBER(OFFSET('Hygiene Data'!$I$9,0,10*ROW('Hygiene Data'!I107))),'Data Summary'!EF113="Yes"),OFFSET('Hygiene Data'!$I$9,0,10*ROW('Hygiene Data'!I107)),NA())</f>
        <v>#N/A</v>
      </c>
    </row>
    <row r="114" spans="1:69" x14ac:dyDescent="0.25">
      <c r="A114" s="488" t="e">
        <f ca="1">+RIGHT('Data Summary'!A114,LEN('Data Summary'!A114)-9)</f>
        <v>#VALUE!</v>
      </c>
      <c r="B114" s="462" t="str">
        <f ca="1">+IF(ISTEXT('Data Summary'!B114),'Data Summary'!B114,"")</f>
        <v/>
      </c>
      <c r="C114" s="489" t="e">
        <f ca="1">+VALUE('Data Summary'!C114)</f>
        <v>#VALUE!</v>
      </c>
      <c r="D114" s="490" t="e">
        <f ca="1">+IF(AND(ISNUMBER(OFFSET('Water Data'!$D$4,0,10*ROW('Water Data'!D108))),'Data Summary'!BS114="Yes"),100-OFFSET('Water Data'!$D$4,0,10*ROW('Water Data'!D108)),NA())</f>
        <v>#N/A</v>
      </c>
      <c r="E114" s="490" t="e">
        <f ca="1">+IF(AND(ISNUMBER(OFFSET('Water Data'!$D$6,0,10*ROW('Water Data'!D108))),'Data Summary'!BT114="Yes"),OFFSET('Water Data'!$D$6,0,10*ROW('Water Data'!D108)),NA())</f>
        <v>#N/A</v>
      </c>
      <c r="F114" s="490" t="e">
        <f ca="1">+IF(AND(ISNUMBER(OFFSET('Water Data'!$D$9,0,10*ROW('Water Data'!D108))),'Data Summary'!BU114="Yes"),OFFSET('Water Data'!$D$9,0,10*ROW('Water Data'!D108)),NA())</f>
        <v>#N/A</v>
      </c>
      <c r="G114" s="490" t="e">
        <f ca="1">+IF(AND(ISNUMBER(OFFSET('Water Data'!$E$4,0,10*ROW('Water Data'!E108))),'Data Summary'!BV114="Yes"),100-OFFSET('Water Data'!$E$4,0,10*ROW('Water Data'!E108)),NA())</f>
        <v>#N/A</v>
      </c>
      <c r="H114" s="490" t="e">
        <f ca="1">+IF(AND(ISNUMBER(OFFSET('Water Data'!$E$6,0,10*ROW('Water Data'!E108))),'Data Summary'!BW114="Yes"),OFFSET('Water Data'!$E$6,0,10*ROW('Water Data'!E108)),NA())</f>
        <v>#N/A</v>
      </c>
      <c r="I114" s="490" t="e">
        <f ca="1">+IF(AND(ISNUMBER(OFFSET('Water Data'!$E$9,0,10*ROW('Water Data'!E108))),'Data Summary'!BX114="Yes"),OFFSET('Water Data'!$E$9,0,10*ROW('Water Data'!E108)),NA())</f>
        <v>#N/A</v>
      </c>
      <c r="J114" s="490" t="e">
        <f ca="1">+IF(AND(ISNUMBER(OFFSET('Water Data'!$F$4,0,10*ROW('Water Data'!F108))),'Data Summary'!BY114="Yes"),100-OFFSET('Water Data'!$F$4,0,10*ROW('Water Data'!F108)),NA())</f>
        <v>#N/A</v>
      </c>
      <c r="K114" s="490" t="e">
        <f ca="1">+IF(AND(ISNUMBER(OFFSET('Water Data'!$F$6,0,10*ROW('Water Data'!F108))),'Data Summary'!BZ114="Yes"),OFFSET('Water Data'!$F$6,0,10*ROW('Water Data'!F108)),NA())</f>
        <v>#N/A</v>
      </c>
      <c r="L114" s="490" t="e">
        <f ca="1">+IF(AND(ISNUMBER(OFFSET('Water Data'!$F$9,0,10*ROW('Water Data'!F108))),'Data Summary'!CA114="Yes"),OFFSET('Water Data'!$F$9,0,10*ROW('Water Data'!F108)),NA())</f>
        <v>#N/A</v>
      </c>
      <c r="M114" s="490" t="e">
        <f ca="1">+IF(AND(ISNUMBER(OFFSET('Water Data'!$G$4,0,10*ROW('Water Data'!G108))),'Data Summary'!CB114="Yes"),100-OFFSET('Water Data'!$G$4,0,10*ROW('Water Data'!G108)),NA())</f>
        <v>#N/A</v>
      </c>
      <c r="N114" s="490" t="e">
        <f ca="1">+IF(AND(ISNUMBER(OFFSET('Water Data'!$G$6,0,10*ROW('Water Data'!G108))),'Data Summary'!CC114="Yes"),OFFSET('Water Data'!$G$6,0,10*ROW('Water Data'!G108)),NA())</f>
        <v>#N/A</v>
      </c>
      <c r="O114" s="490" t="e">
        <f ca="1">+IF(AND(ISNUMBER(OFFSET('Water Data'!$G$9,0,10*ROW('Water Data'!G108))),'Data Summary'!CD114="Yes"),OFFSET('Water Data'!$G$9,0,10*ROW('Water Data'!G108)),NA())</f>
        <v>#N/A</v>
      </c>
      <c r="P114" s="490" t="e">
        <f ca="1">+IF(AND(ISNUMBER(OFFSET('Water Data'!$H$4,0,10*ROW('Water Data'!H108))),'Data Summary'!CE114="Yes"),100-OFFSET('Water Data'!$H$4,0,10*ROW('Water Data'!H108)),NA())</f>
        <v>#N/A</v>
      </c>
      <c r="Q114" s="490" t="e">
        <f ca="1">+IF(AND(ISNUMBER(OFFSET('Water Data'!$H$6,0,10*ROW('Water Data'!H108))),'Data Summary'!CF114="Yes"),OFFSET('Water Data'!$H$6,0,10*ROW('Water Data'!H108)),NA())</f>
        <v>#N/A</v>
      </c>
      <c r="R114" s="490" t="e">
        <f ca="1">+IF(AND(ISNUMBER(OFFSET('Water Data'!$H$9,0,10*ROW('Water Data'!H108))),'Data Summary'!CG114="Yes"),OFFSET('Water Data'!$H$9,0,10*ROW('Water Data'!H108)),NA())</f>
        <v>#N/A</v>
      </c>
      <c r="S114" s="490" t="e">
        <f ca="1">+IF(AND(ISNUMBER(OFFSET('Water Data'!$I$4,0,10*ROW('Water Data'!I108))),'Data Summary'!CH114="Yes"),100-OFFSET('Water Data'!$I$4,0,10*ROW('Water Data'!I108)),NA())</f>
        <v>#N/A</v>
      </c>
      <c r="T114" s="490" t="e">
        <f ca="1">+IF(AND(ISNUMBER(OFFSET('Water Data'!$I$6,0,10*ROW('Water Data'!I108))),'Data Summary'!CI114="Yes"),OFFSET('Water Data'!$I$6,0,10*ROW('Water Data'!I108)),NA())</f>
        <v>#N/A</v>
      </c>
      <c r="U114" s="490" t="e">
        <f ca="1">+IF(AND(ISNUMBER(OFFSET('Water Data'!$I$9,0,10*ROW('Water Data'!I108))),'Data Summary'!CJ114="Yes"),OFFSET('Water Data'!$I$9,0,10*ROW('Water Data'!I108)),NA())</f>
        <v>#N/A</v>
      </c>
      <c r="V114" s="491" t="e">
        <f ca="1">+IF(AND(ISNUMBER(OFFSET('Sanitation Data'!$D$4,0,10*ROW('Sanitation Data'!D108))),'Data Summary'!CK114="Yes"),100-OFFSET('Sanitation Data'!$D$4,0,10*ROW('Sanitation Data'!D108)),NA())</f>
        <v>#N/A</v>
      </c>
      <c r="W114" s="491" t="e">
        <f ca="1">+IF(AND(ISNUMBER(OFFSET('Sanitation Data'!$D$6,0,10*ROW('Sanitation Data'!D108))),'Data Summary'!CL114="Yes"),OFFSET('Sanitation Data'!$D$6,0,10*ROW('Sanitation Data'!D108)),NA())</f>
        <v>#N/A</v>
      </c>
      <c r="X114" s="491" t="e">
        <f ca="1">+IF(AND(ISNUMBER(OFFSET('Sanitation Data'!$D$10,0,10*ROW('Sanitation Data'!D108))),'Data Summary'!CM114="Yes"),OFFSET('Sanitation Data'!$D$10,0,10*ROW('Sanitation Data'!D108)),NA())</f>
        <v>#N/A</v>
      </c>
      <c r="Y114" s="491" t="e">
        <f ca="1">+IF(AND(ISNUMBER(OFFSET('Sanitation Data'!$D$11,0,10*ROW('Sanitation Data'!D108))),'Data Summary'!CN114="Yes"),OFFSET('Sanitation Data'!$D$11,0,10*ROW('Sanitation Data'!D108)),NA())</f>
        <v>#N/A</v>
      </c>
      <c r="Z114" s="491" t="e">
        <f ca="1">+IF(AND(ISNUMBER(OFFSET('Sanitation Data'!$D$12,0,10*ROW('Sanitation Data'!D108))),'Data Summary'!CO114="Yes"),OFFSET('Sanitation Data'!$D$12,0,10*ROW('Sanitation Data'!D108)),NA())</f>
        <v>#N/A</v>
      </c>
      <c r="AA114" s="491" t="e">
        <f ca="1">+IF(AND(ISNUMBER(OFFSET('Sanitation Data'!$E$4,0,10*ROW('Sanitation Data'!E108))),'Data Summary'!CP114="Yes"),100-OFFSET('Sanitation Data'!$E$4,0,10*ROW('Sanitation Data'!E108)),NA())</f>
        <v>#N/A</v>
      </c>
      <c r="AB114" s="491" t="e">
        <f ca="1">+IF(AND(ISNUMBER(OFFSET('Sanitation Data'!$E$6,0,10*ROW('Sanitation Data'!E108))),'Data Summary'!CQ114="Yes"),OFFSET('Sanitation Data'!$E$6,0,10*ROW('Sanitation Data'!E108)),NA())</f>
        <v>#N/A</v>
      </c>
      <c r="AC114" s="491" t="e">
        <f ca="1">+IF(AND(ISNUMBER(OFFSET('Sanitation Data'!$E$10,0,10*ROW('Sanitation Data'!E108))),'Data Summary'!CR114="Yes"),OFFSET('Sanitation Data'!$E$10,0,10*ROW('Sanitation Data'!E108)),NA())</f>
        <v>#N/A</v>
      </c>
      <c r="AD114" s="491" t="e">
        <f ca="1">+IF(AND(ISNUMBER(OFFSET('Sanitation Data'!$E$11,0,10*ROW('Sanitation Data'!E108))),'Data Summary'!CS114="Yes"),OFFSET('Sanitation Data'!$E$11,0,10*ROW('Sanitation Data'!E108)),NA())</f>
        <v>#N/A</v>
      </c>
      <c r="AE114" s="491" t="e">
        <f ca="1">+IF(AND(ISNUMBER(OFFSET('Sanitation Data'!$E$12,0,10*ROW('Sanitation Data'!E108))),'Data Summary'!CT114="Yes"),OFFSET('Sanitation Data'!$E$12,0,10*ROW('Sanitation Data'!E108)),NA())</f>
        <v>#N/A</v>
      </c>
      <c r="AF114" s="491" t="e">
        <f ca="1">+IF(AND(ISNUMBER(OFFSET('Sanitation Data'!$F$4,0,10*ROW('Sanitation Data'!F108))),'Data Summary'!CU114="Yes"),100-OFFSET('Sanitation Data'!$F$4,0,10*ROW('Sanitation Data'!F108)),NA())</f>
        <v>#N/A</v>
      </c>
      <c r="AG114" s="491" t="e">
        <f ca="1">+IF(AND(ISNUMBER(OFFSET('Sanitation Data'!$F$6,0,10*ROW('Sanitation Data'!F108))),'Data Summary'!CV114="Yes"),OFFSET('Sanitation Data'!$F$6,0,10*ROW('Sanitation Data'!F108)),NA())</f>
        <v>#N/A</v>
      </c>
      <c r="AH114" s="491" t="e">
        <f ca="1">+IF(AND(ISNUMBER(OFFSET('Sanitation Data'!$F$10,0,10*ROW('Sanitation Data'!F108))),'Data Summary'!CW114="Yes"),OFFSET('Sanitation Data'!$F$10,0,10*ROW('Sanitation Data'!F108)),NA())</f>
        <v>#N/A</v>
      </c>
      <c r="AI114" s="491" t="e">
        <f ca="1">+IF(AND(ISNUMBER(OFFSET('Sanitation Data'!$F$11,0,10*ROW('Sanitation Data'!F108))),'Data Summary'!CX114="Yes"),OFFSET('Sanitation Data'!$F$11,0,10*ROW('Sanitation Data'!F108)),NA())</f>
        <v>#N/A</v>
      </c>
      <c r="AJ114" s="491" t="e">
        <f ca="1">+IF(AND(ISNUMBER(OFFSET('Sanitation Data'!$F$12,0,10*ROW('Sanitation Data'!F108))),'Data Summary'!CY114="Yes"),OFFSET('Sanitation Data'!$F$12,0,10*ROW('Sanitation Data'!F108)),NA())</f>
        <v>#N/A</v>
      </c>
      <c r="AK114" s="491" t="e">
        <f ca="1">+IF(AND(ISNUMBER(OFFSET('Sanitation Data'!$G$4,0,10*ROW('Sanitation Data'!G108))),'Data Summary'!CZ114="Yes"),100-OFFSET('Sanitation Data'!$G$4,0,10*ROW('Sanitation Data'!G108)),NA())</f>
        <v>#N/A</v>
      </c>
      <c r="AL114" s="491" t="e">
        <f ca="1">+IF(AND(ISNUMBER(OFFSET('Sanitation Data'!$G$6,0,10*ROW('Sanitation Data'!G108))),'Data Summary'!DA114="Yes"),OFFSET('Sanitation Data'!$G$6,0,10*ROW('Sanitation Data'!G108)),NA())</f>
        <v>#N/A</v>
      </c>
      <c r="AM114" s="491" t="e">
        <f ca="1">+IF(AND(ISNUMBER(OFFSET('Sanitation Data'!$G$10,0,10*ROW('Sanitation Data'!G108))),'Data Summary'!DB114="Yes"),OFFSET('Sanitation Data'!$G$10,0,10*ROW('Sanitation Data'!G108)),NA())</f>
        <v>#N/A</v>
      </c>
      <c r="AN114" s="491" t="e">
        <f ca="1">+IF(AND(ISNUMBER(OFFSET('Sanitation Data'!$G$11,0,10*ROW('Sanitation Data'!G108))),'Data Summary'!DC114="Yes"),OFFSET('Sanitation Data'!$G$11,0,10*ROW('Sanitation Data'!G108)),NA())</f>
        <v>#N/A</v>
      </c>
      <c r="AO114" s="491" t="e">
        <f ca="1">+IF(AND(ISNUMBER(OFFSET('Sanitation Data'!$G$12,0,10*ROW('Sanitation Data'!G108))),'Data Summary'!DD114="Yes"),OFFSET('Sanitation Data'!$G$12,0,10*ROW('Sanitation Data'!G108)),NA())</f>
        <v>#N/A</v>
      </c>
      <c r="AP114" s="491" t="e">
        <f ca="1">+IF(AND(ISNUMBER(OFFSET('Sanitation Data'!$H$4,0,10*ROW('Sanitation Data'!H108))),'Data Summary'!DE114="Yes"),100-OFFSET('Sanitation Data'!$H$4,0,10*ROW('Sanitation Data'!H108)),NA())</f>
        <v>#N/A</v>
      </c>
      <c r="AQ114" s="491" t="e">
        <f ca="1">+IF(AND(ISNUMBER(OFFSET('Sanitation Data'!$H$6,0,10*ROW('Sanitation Data'!H108))),'Data Summary'!DF114="Yes"),OFFSET('Sanitation Data'!$H$6,0,10*ROW('Sanitation Data'!H108)),NA())</f>
        <v>#N/A</v>
      </c>
      <c r="AR114" s="491" t="e">
        <f ca="1">+IF(AND(ISNUMBER(OFFSET('Sanitation Data'!$H$10,0,10*ROW('Sanitation Data'!H108))),'Data Summary'!DG114="Yes"),OFFSET('Sanitation Data'!$H$10,0,10*ROW('Sanitation Data'!H108)),NA())</f>
        <v>#N/A</v>
      </c>
      <c r="AS114" s="491" t="e">
        <f ca="1">+IF(AND(ISNUMBER(OFFSET('Sanitation Data'!$H$11,0,10*ROW('Sanitation Data'!H108))),'Data Summary'!DH114="Yes"),OFFSET('Sanitation Data'!$H$11,0,10*ROW('Sanitation Data'!H108)),NA())</f>
        <v>#N/A</v>
      </c>
      <c r="AT114" s="491" t="e">
        <f ca="1">+IF(AND(ISNUMBER(OFFSET('Sanitation Data'!$H$12,0,10*ROW('Sanitation Data'!H108))),'Data Summary'!DI114="Yes"),OFFSET('Sanitation Data'!$H$12,0,10*ROW('Sanitation Data'!H108)),NA())</f>
        <v>#N/A</v>
      </c>
      <c r="AU114" s="491" t="e">
        <f ca="1">+IF(AND(ISNUMBER(OFFSET('Sanitation Data'!$I$4,0,10*ROW('Sanitation Data'!I108))),'Data Summary'!DJ114="Yes"),100-OFFSET('Sanitation Data'!$I$4,0,10*ROW('Sanitation Data'!I108)),NA())</f>
        <v>#N/A</v>
      </c>
      <c r="AV114" s="491" t="e">
        <f ca="1">+IF(AND(ISNUMBER(OFFSET('Sanitation Data'!$I$6,0,10*ROW('Sanitation Data'!I108))),'Data Summary'!DK114="Yes"),OFFSET('Sanitation Data'!$I$6,0,10*ROW('Sanitation Data'!I108)),NA())</f>
        <v>#N/A</v>
      </c>
      <c r="AW114" s="491" t="e">
        <f ca="1">+IF(AND(ISNUMBER(OFFSET('Sanitation Data'!$I$10,0,10*ROW('Sanitation Data'!I108))),'Data Summary'!DL114="Yes"),OFFSET('Sanitation Data'!$I$10,0,10*ROW('Sanitation Data'!I108)),NA())</f>
        <v>#N/A</v>
      </c>
      <c r="AX114" s="491" t="e">
        <f ca="1">+IF(AND(ISNUMBER(OFFSET('Sanitation Data'!$I$11,0,10*ROW('Sanitation Data'!I108))),'Data Summary'!DM114="Yes"),OFFSET('Sanitation Data'!$I$11,0,10*ROW('Sanitation Data'!I108)),NA())</f>
        <v>#N/A</v>
      </c>
      <c r="AY114" s="491" t="e">
        <f ca="1">+IF(AND(ISNUMBER(OFFSET('Sanitation Data'!$I$12,0,10*ROW('Sanitation Data'!I108))),'Data Summary'!DN114="Yes"),OFFSET('Sanitation Data'!$I$12,0,10*ROW('Sanitation Data'!I108)),NA())</f>
        <v>#N/A</v>
      </c>
      <c r="AZ114" s="492" t="e">
        <f ca="1">+IF(AND(ISNUMBER(OFFSET('Hygiene Data'!$D$5,0,10*ROW('Hygiene Data'!D108))),'Data Summary'!DO114="Yes"),OFFSET('Hygiene Data'!$D$5,0,10*ROW('Hygiene Data'!D108)),NA())</f>
        <v>#N/A</v>
      </c>
      <c r="BA114" s="492" t="e">
        <f ca="1">+IF(AND(ISNUMBER(OFFSET('Hygiene Data'!$D$7,0,10*ROW('Hygiene Data'!D108))),'Data Summary'!DP114="Yes"),OFFSET('Hygiene Data'!$D$7,0,10*ROW('Hygiene Data'!D108)),NA())</f>
        <v>#N/A</v>
      </c>
      <c r="BB114" s="492" t="e">
        <f ca="1">+IF(AND(ISNUMBER(OFFSET('Hygiene Data'!$D$9,0,10*ROW('Hygiene Data'!D108))),'Data Summary'!DQ114="Yes"),OFFSET('Hygiene Data'!$D$9,0,10*ROW('Hygiene Data'!D108)),NA())</f>
        <v>#N/A</v>
      </c>
      <c r="BC114" s="492" t="e">
        <f ca="1">+IF(AND(ISNUMBER(OFFSET('Hygiene Data'!$E$5,0,10*ROW('Hygiene Data'!E108))),'Data Summary'!DR114="Yes"),OFFSET('Hygiene Data'!$E$5,0,10*ROW('Hygiene Data'!E108)),NA())</f>
        <v>#N/A</v>
      </c>
      <c r="BD114" s="492" t="e">
        <f ca="1">+IF(AND(ISNUMBER(OFFSET('Hygiene Data'!$E$7,0,10*ROW('Hygiene Data'!E108))),'Data Summary'!DS114="Yes"),OFFSET('Hygiene Data'!$E$7,0,10*ROW('Hygiene Data'!E108)),NA())</f>
        <v>#N/A</v>
      </c>
      <c r="BE114" s="492" t="e">
        <f ca="1">+IF(AND(ISNUMBER(OFFSET('Hygiene Data'!$E$9,0,10*ROW('Hygiene Data'!E108))),'Data Summary'!DT114="Yes"),OFFSET('Hygiene Data'!$E$9,0,10*ROW('Hygiene Data'!E108)),NA())</f>
        <v>#N/A</v>
      </c>
      <c r="BF114" s="492" t="e">
        <f ca="1">+IF(AND(ISNUMBER(OFFSET('Hygiene Data'!$F$5,0,10*ROW('Hygiene Data'!F108))),'Data Summary'!DU114="Yes"),OFFSET('Hygiene Data'!$F$5,0,10*ROW('Hygiene Data'!F108)),NA())</f>
        <v>#N/A</v>
      </c>
      <c r="BG114" s="492" t="e">
        <f ca="1">+IF(AND(ISNUMBER(OFFSET('Hygiene Data'!$F$7,0,10*ROW('Hygiene Data'!F108))),'Data Summary'!DV114="Yes"),OFFSET('Hygiene Data'!$F$7,0,10*ROW('Hygiene Data'!F108)),NA())</f>
        <v>#N/A</v>
      </c>
      <c r="BH114" s="492" t="e">
        <f ca="1">+IF(AND(ISNUMBER(OFFSET('Hygiene Data'!$F$9,0,10*ROW('Hygiene Data'!F108))),'Data Summary'!DW114="Yes"),OFFSET('Hygiene Data'!$F$9,0,10*ROW('Hygiene Data'!F108)),NA())</f>
        <v>#N/A</v>
      </c>
      <c r="BI114" s="492" t="e">
        <f ca="1">+IF(AND(ISNUMBER(OFFSET('Hygiene Data'!$G$5,0,10*ROW('Hygiene Data'!G108))),'Data Summary'!DX114="Yes"),OFFSET('Hygiene Data'!$G$5,0,10*ROW('Hygiene Data'!G108)),NA())</f>
        <v>#N/A</v>
      </c>
      <c r="BJ114" s="492" t="e">
        <f ca="1">+IF(AND(ISNUMBER(OFFSET('Hygiene Data'!$G$7,0,10*ROW('Hygiene Data'!G108))),'Data Summary'!DY114="Yes"),OFFSET('Hygiene Data'!$G$7,0,10*ROW('Hygiene Data'!G108)),NA())</f>
        <v>#N/A</v>
      </c>
      <c r="BK114" s="492" t="e">
        <f ca="1">+IF(AND(ISNUMBER(OFFSET('Hygiene Data'!$G$9,0,10*ROW('Hygiene Data'!G108))),'Data Summary'!DZ114="Yes"),OFFSET('Hygiene Data'!$G$9,0,10*ROW('Hygiene Data'!G108)),NA())</f>
        <v>#N/A</v>
      </c>
      <c r="BL114" s="492" t="e">
        <f ca="1">+IF(AND(ISNUMBER(OFFSET('Hygiene Data'!$H$5,0,10*ROW('Hygiene Data'!H108))),'Data Summary'!EA114="Yes"),OFFSET('Hygiene Data'!$H$5,0,10*ROW('Hygiene Data'!H108)),NA())</f>
        <v>#N/A</v>
      </c>
      <c r="BM114" s="492" t="e">
        <f ca="1">+IF(AND(ISNUMBER(OFFSET('Hygiene Data'!$H$7,0,10*ROW('Hygiene Data'!H108))),'Data Summary'!EB114="Yes"),OFFSET('Hygiene Data'!$H$7,0,10*ROW('Hygiene Data'!H108)),NA())</f>
        <v>#N/A</v>
      </c>
      <c r="BN114" s="492" t="e">
        <f ca="1">+IF(AND(ISNUMBER(OFFSET('Hygiene Data'!$H$9,0,10*ROW('Hygiene Data'!H108))),'Data Summary'!EC114="Yes"),OFFSET('Hygiene Data'!$H$9,0,10*ROW('Hygiene Data'!H108)),NA())</f>
        <v>#N/A</v>
      </c>
      <c r="BO114" s="492" t="e">
        <f ca="1">+IF(AND(ISNUMBER(OFFSET('Hygiene Data'!$I$5,0,10*ROW('Hygiene Data'!I108))),'Data Summary'!ED114="Yes"),OFFSET('Hygiene Data'!$I$5,0,10*ROW('Hygiene Data'!I108)),NA())</f>
        <v>#N/A</v>
      </c>
      <c r="BP114" s="492" t="e">
        <f ca="1">+IF(AND(ISNUMBER(OFFSET('Hygiene Data'!$I$7,0,10*ROW('Hygiene Data'!I108))),'Data Summary'!EE114="Yes"),OFFSET('Hygiene Data'!$I$7,0,10*ROW('Hygiene Data'!I108)),NA())</f>
        <v>#N/A</v>
      </c>
      <c r="BQ114" s="492" t="e">
        <f ca="1">+IF(AND(ISNUMBER(OFFSET('Hygiene Data'!$I$9,0,10*ROW('Hygiene Data'!I108))),'Data Summary'!EF114="Yes"),OFFSET('Hygiene Data'!$I$9,0,10*ROW('Hygiene Data'!I108)),NA())</f>
        <v>#N/A</v>
      </c>
    </row>
    <row r="115" spans="1:69" x14ac:dyDescent="0.25">
      <c r="A115" s="488" t="e">
        <f ca="1">+RIGHT('Data Summary'!A115,LEN('Data Summary'!A115)-9)</f>
        <v>#VALUE!</v>
      </c>
      <c r="B115" s="462" t="str">
        <f ca="1">+IF(ISTEXT('Data Summary'!B115),'Data Summary'!B115,"")</f>
        <v/>
      </c>
      <c r="C115" s="489" t="e">
        <f ca="1">+VALUE('Data Summary'!C115)</f>
        <v>#VALUE!</v>
      </c>
      <c r="D115" s="490" t="e">
        <f ca="1">+IF(AND(ISNUMBER(OFFSET('Water Data'!$D$4,0,10*ROW('Water Data'!D109))),'Data Summary'!BS115="Yes"),100-OFFSET('Water Data'!$D$4,0,10*ROW('Water Data'!D109)),NA())</f>
        <v>#N/A</v>
      </c>
      <c r="E115" s="490" t="e">
        <f ca="1">+IF(AND(ISNUMBER(OFFSET('Water Data'!$D$6,0,10*ROW('Water Data'!D109))),'Data Summary'!BT115="Yes"),OFFSET('Water Data'!$D$6,0,10*ROW('Water Data'!D109)),NA())</f>
        <v>#N/A</v>
      </c>
      <c r="F115" s="490" t="e">
        <f ca="1">+IF(AND(ISNUMBER(OFFSET('Water Data'!$D$9,0,10*ROW('Water Data'!D109))),'Data Summary'!BU115="Yes"),OFFSET('Water Data'!$D$9,0,10*ROW('Water Data'!D109)),NA())</f>
        <v>#N/A</v>
      </c>
      <c r="G115" s="490" t="e">
        <f ca="1">+IF(AND(ISNUMBER(OFFSET('Water Data'!$E$4,0,10*ROW('Water Data'!E109))),'Data Summary'!BV115="Yes"),100-OFFSET('Water Data'!$E$4,0,10*ROW('Water Data'!E109)),NA())</f>
        <v>#N/A</v>
      </c>
      <c r="H115" s="490" t="e">
        <f ca="1">+IF(AND(ISNUMBER(OFFSET('Water Data'!$E$6,0,10*ROW('Water Data'!E109))),'Data Summary'!BW115="Yes"),OFFSET('Water Data'!$E$6,0,10*ROW('Water Data'!E109)),NA())</f>
        <v>#N/A</v>
      </c>
      <c r="I115" s="490" t="e">
        <f ca="1">+IF(AND(ISNUMBER(OFFSET('Water Data'!$E$9,0,10*ROW('Water Data'!E109))),'Data Summary'!BX115="Yes"),OFFSET('Water Data'!$E$9,0,10*ROW('Water Data'!E109)),NA())</f>
        <v>#N/A</v>
      </c>
      <c r="J115" s="490" t="e">
        <f ca="1">+IF(AND(ISNUMBER(OFFSET('Water Data'!$F$4,0,10*ROW('Water Data'!F109))),'Data Summary'!BY115="Yes"),100-OFFSET('Water Data'!$F$4,0,10*ROW('Water Data'!F109)),NA())</f>
        <v>#N/A</v>
      </c>
      <c r="K115" s="490" t="e">
        <f ca="1">+IF(AND(ISNUMBER(OFFSET('Water Data'!$F$6,0,10*ROW('Water Data'!F109))),'Data Summary'!BZ115="Yes"),OFFSET('Water Data'!$F$6,0,10*ROW('Water Data'!F109)),NA())</f>
        <v>#N/A</v>
      </c>
      <c r="L115" s="490" t="e">
        <f ca="1">+IF(AND(ISNUMBER(OFFSET('Water Data'!$F$9,0,10*ROW('Water Data'!F109))),'Data Summary'!CA115="Yes"),OFFSET('Water Data'!$F$9,0,10*ROW('Water Data'!F109)),NA())</f>
        <v>#N/A</v>
      </c>
      <c r="M115" s="490" t="e">
        <f ca="1">+IF(AND(ISNUMBER(OFFSET('Water Data'!$G$4,0,10*ROW('Water Data'!G109))),'Data Summary'!CB115="Yes"),100-OFFSET('Water Data'!$G$4,0,10*ROW('Water Data'!G109)),NA())</f>
        <v>#N/A</v>
      </c>
      <c r="N115" s="490" t="e">
        <f ca="1">+IF(AND(ISNUMBER(OFFSET('Water Data'!$G$6,0,10*ROW('Water Data'!G109))),'Data Summary'!CC115="Yes"),OFFSET('Water Data'!$G$6,0,10*ROW('Water Data'!G109)),NA())</f>
        <v>#N/A</v>
      </c>
      <c r="O115" s="490" t="e">
        <f ca="1">+IF(AND(ISNUMBER(OFFSET('Water Data'!$G$9,0,10*ROW('Water Data'!G109))),'Data Summary'!CD115="Yes"),OFFSET('Water Data'!$G$9,0,10*ROW('Water Data'!G109)),NA())</f>
        <v>#N/A</v>
      </c>
      <c r="P115" s="490" t="e">
        <f ca="1">+IF(AND(ISNUMBER(OFFSET('Water Data'!$H$4,0,10*ROW('Water Data'!H109))),'Data Summary'!CE115="Yes"),100-OFFSET('Water Data'!$H$4,0,10*ROW('Water Data'!H109)),NA())</f>
        <v>#N/A</v>
      </c>
      <c r="Q115" s="490" t="e">
        <f ca="1">+IF(AND(ISNUMBER(OFFSET('Water Data'!$H$6,0,10*ROW('Water Data'!H109))),'Data Summary'!CF115="Yes"),OFFSET('Water Data'!$H$6,0,10*ROW('Water Data'!H109)),NA())</f>
        <v>#N/A</v>
      </c>
      <c r="R115" s="490" t="e">
        <f ca="1">+IF(AND(ISNUMBER(OFFSET('Water Data'!$H$9,0,10*ROW('Water Data'!H109))),'Data Summary'!CG115="Yes"),OFFSET('Water Data'!$H$9,0,10*ROW('Water Data'!H109)),NA())</f>
        <v>#N/A</v>
      </c>
      <c r="S115" s="490" t="e">
        <f ca="1">+IF(AND(ISNUMBER(OFFSET('Water Data'!$I$4,0,10*ROW('Water Data'!I109))),'Data Summary'!CH115="Yes"),100-OFFSET('Water Data'!$I$4,0,10*ROW('Water Data'!I109)),NA())</f>
        <v>#N/A</v>
      </c>
      <c r="T115" s="490" t="e">
        <f ca="1">+IF(AND(ISNUMBER(OFFSET('Water Data'!$I$6,0,10*ROW('Water Data'!I109))),'Data Summary'!CI115="Yes"),OFFSET('Water Data'!$I$6,0,10*ROW('Water Data'!I109)),NA())</f>
        <v>#N/A</v>
      </c>
      <c r="U115" s="490" t="e">
        <f ca="1">+IF(AND(ISNUMBER(OFFSET('Water Data'!$I$9,0,10*ROW('Water Data'!I109))),'Data Summary'!CJ115="Yes"),OFFSET('Water Data'!$I$9,0,10*ROW('Water Data'!I109)),NA())</f>
        <v>#N/A</v>
      </c>
      <c r="V115" s="491" t="e">
        <f ca="1">+IF(AND(ISNUMBER(OFFSET('Sanitation Data'!$D$4,0,10*ROW('Sanitation Data'!D109))),'Data Summary'!CK115="Yes"),100-OFFSET('Sanitation Data'!$D$4,0,10*ROW('Sanitation Data'!D109)),NA())</f>
        <v>#N/A</v>
      </c>
      <c r="W115" s="491" t="e">
        <f ca="1">+IF(AND(ISNUMBER(OFFSET('Sanitation Data'!$D$6,0,10*ROW('Sanitation Data'!D109))),'Data Summary'!CL115="Yes"),OFFSET('Sanitation Data'!$D$6,0,10*ROW('Sanitation Data'!D109)),NA())</f>
        <v>#N/A</v>
      </c>
      <c r="X115" s="491" t="e">
        <f ca="1">+IF(AND(ISNUMBER(OFFSET('Sanitation Data'!$D$10,0,10*ROW('Sanitation Data'!D109))),'Data Summary'!CM115="Yes"),OFFSET('Sanitation Data'!$D$10,0,10*ROW('Sanitation Data'!D109)),NA())</f>
        <v>#N/A</v>
      </c>
      <c r="Y115" s="491" t="e">
        <f ca="1">+IF(AND(ISNUMBER(OFFSET('Sanitation Data'!$D$11,0,10*ROW('Sanitation Data'!D109))),'Data Summary'!CN115="Yes"),OFFSET('Sanitation Data'!$D$11,0,10*ROW('Sanitation Data'!D109)),NA())</f>
        <v>#N/A</v>
      </c>
      <c r="Z115" s="491" t="e">
        <f ca="1">+IF(AND(ISNUMBER(OFFSET('Sanitation Data'!$D$12,0,10*ROW('Sanitation Data'!D109))),'Data Summary'!CO115="Yes"),OFFSET('Sanitation Data'!$D$12,0,10*ROW('Sanitation Data'!D109)),NA())</f>
        <v>#N/A</v>
      </c>
      <c r="AA115" s="491" t="e">
        <f ca="1">+IF(AND(ISNUMBER(OFFSET('Sanitation Data'!$E$4,0,10*ROW('Sanitation Data'!E109))),'Data Summary'!CP115="Yes"),100-OFFSET('Sanitation Data'!$E$4,0,10*ROW('Sanitation Data'!E109)),NA())</f>
        <v>#N/A</v>
      </c>
      <c r="AB115" s="491" t="e">
        <f ca="1">+IF(AND(ISNUMBER(OFFSET('Sanitation Data'!$E$6,0,10*ROW('Sanitation Data'!E109))),'Data Summary'!CQ115="Yes"),OFFSET('Sanitation Data'!$E$6,0,10*ROW('Sanitation Data'!E109)),NA())</f>
        <v>#N/A</v>
      </c>
      <c r="AC115" s="491" t="e">
        <f ca="1">+IF(AND(ISNUMBER(OFFSET('Sanitation Data'!$E$10,0,10*ROW('Sanitation Data'!E109))),'Data Summary'!CR115="Yes"),OFFSET('Sanitation Data'!$E$10,0,10*ROW('Sanitation Data'!E109)),NA())</f>
        <v>#N/A</v>
      </c>
      <c r="AD115" s="491" t="e">
        <f ca="1">+IF(AND(ISNUMBER(OFFSET('Sanitation Data'!$E$11,0,10*ROW('Sanitation Data'!E109))),'Data Summary'!CS115="Yes"),OFFSET('Sanitation Data'!$E$11,0,10*ROW('Sanitation Data'!E109)),NA())</f>
        <v>#N/A</v>
      </c>
      <c r="AE115" s="491" t="e">
        <f ca="1">+IF(AND(ISNUMBER(OFFSET('Sanitation Data'!$E$12,0,10*ROW('Sanitation Data'!E109))),'Data Summary'!CT115="Yes"),OFFSET('Sanitation Data'!$E$12,0,10*ROW('Sanitation Data'!E109)),NA())</f>
        <v>#N/A</v>
      </c>
      <c r="AF115" s="491" t="e">
        <f ca="1">+IF(AND(ISNUMBER(OFFSET('Sanitation Data'!$F$4,0,10*ROW('Sanitation Data'!F109))),'Data Summary'!CU115="Yes"),100-OFFSET('Sanitation Data'!$F$4,0,10*ROW('Sanitation Data'!F109)),NA())</f>
        <v>#N/A</v>
      </c>
      <c r="AG115" s="491" t="e">
        <f ca="1">+IF(AND(ISNUMBER(OFFSET('Sanitation Data'!$F$6,0,10*ROW('Sanitation Data'!F109))),'Data Summary'!CV115="Yes"),OFFSET('Sanitation Data'!$F$6,0,10*ROW('Sanitation Data'!F109)),NA())</f>
        <v>#N/A</v>
      </c>
      <c r="AH115" s="491" t="e">
        <f ca="1">+IF(AND(ISNUMBER(OFFSET('Sanitation Data'!$F$10,0,10*ROW('Sanitation Data'!F109))),'Data Summary'!CW115="Yes"),OFFSET('Sanitation Data'!$F$10,0,10*ROW('Sanitation Data'!F109)),NA())</f>
        <v>#N/A</v>
      </c>
      <c r="AI115" s="491" t="e">
        <f ca="1">+IF(AND(ISNUMBER(OFFSET('Sanitation Data'!$F$11,0,10*ROW('Sanitation Data'!F109))),'Data Summary'!CX115="Yes"),OFFSET('Sanitation Data'!$F$11,0,10*ROW('Sanitation Data'!F109)),NA())</f>
        <v>#N/A</v>
      </c>
      <c r="AJ115" s="491" t="e">
        <f ca="1">+IF(AND(ISNUMBER(OFFSET('Sanitation Data'!$F$12,0,10*ROW('Sanitation Data'!F109))),'Data Summary'!CY115="Yes"),OFFSET('Sanitation Data'!$F$12,0,10*ROW('Sanitation Data'!F109)),NA())</f>
        <v>#N/A</v>
      </c>
      <c r="AK115" s="491" t="e">
        <f ca="1">+IF(AND(ISNUMBER(OFFSET('Sanitation Data'!$G$4,0,10*ROW('Sanitation Data'!G109))),'Data Summary'!CZ115="Yes"),100-OFFSET('Sanitation Data'!$G$4,0,10*ROW('Sanitation Data'!G109)),NA())</f>
        <v>#N/A</v>
      </c>
      <c r="AL115" s="491" t="e">
        <f ca="1">+IF(AND(ISNUMBER(OFFSET('Sanitation Data'!$G$6,0,10*ROW('Sanitation Data'!G109))),'Data Summary'!DA115="Yes"),OFFSET('Sanitation Data'!$G$6,0,10*ROW('Sanitation Data'!G109)),NA())</f>
        <v>#N/A</v>
      </c>
      <c r="AM115" s="491" t="e">
        <f ca="1">+IF(AND(ISNUMBER(OFFSET('Sanitation Data'!$G$10,0,10*ROW('Sanitation Data'!G109))),'Data Summary'!DB115="Yes"),OFFSET('Sanitation Data'!$G$10,0,10*ROW('Sanitation Data'!G109)),NA())</f>
        <v>#N/A</v>
      </c>
      <c r="AN115" s="491" t="e">
        <f ca="1">+IF(AND(ISNUMBER(OFFSET('Sanitation Data'!$G$11,0,10*ROW('Sanitation Data'!G109))),'Data Summary'!DC115="Yes"),OFFSET('Sanitation Data'!$G$11,0,10*ROW('Sanitation Data'!G109)),NA())</f>
        <v>#N/A</v>
      </c>
      <c r="AO115" s="491" t="e">
        <f ca="1">+IF(AND(ISNUMBER(OFFSET('Sanitation Data'!$G$12,0,10*ROW('Sanitation Data'!G109))),'Data Summary'!DD115="Yes"),OFFSET('Sanitation Data'!$G$12,0,10*ROW('Sanitation Data'!G109)),NA())</f>
        <v>#N/A</v>
      </c>
      <c r="AP115" s="491" t="e">
        <f ca="1">+IF(AND(ISNUMBER(OFFSET('Sanitation Data'!$H$4,0,10*ROW('Sanitation Data'!H109))),'Data Summary'!DE115="Yes"),100-OFFSET('Sanitation Data'!$H$4,0,10*ROW('Sanitation Data'!H109)),NA())</f>
        <v>#N/A</v>
      </c>
      <c r="AQ115" s="491" t="e">
        <f ca="1">+IF(AND(ISNUMBER(OFFSET('Sanitation Data'!$H$6,0,10*ROW('Sanitation Data'!H109))),'Data Summary'!DF115="Yes"),OFFSET('Sanitation Data'!$H$6,0,10*ROW('Sanitation Data'!H109)),NA())</f>
        <v>#N/A</v>
      </c>
      <c r="AR115" s="491" t="e">
        <f ca="1">+IF(AND(ISNUMBER(OFFSET('Sanitation Data'!$H$10,0,10*ROW('Sanitation Data'!H109))),'Data Summary'!DG115="Yes"),OFFSET('Sanitation Data'!$H$10,0,10*ROW('Sanitation Data'!H109)),NA())</f>
        <v>#N/A</v>
      </c>
      <c r="AS115" s="491" t="e">
        <f ca="1">+IF(AND(ISNUMBER(OFFSET('Sanitation Data'!$H$11,0,10*ROW('Sanitation Data'!H109))),'Data Summary'!DH115="Yes"),OFFSET('Sanitation Data'!$H$11,0,10*ROW('Sanitation Data'!H109)),NA())</f>
        <v>#N/A</v>
      </c>
      <c r="AT115" s="491" t="e">
        <f ca="1">+IF(AND(ISNUMBER(OFFSET('Sanitation Data'!$H$12,0,10*ROW('Sanitation Data'!H109))),'Data Summary'!DI115="Yes"),OFFSET('Sanitation Data'!$H$12,0,10*ROW('Sanitation Data'!H109)),NA())</f>
        <v>#N/A</v>
      </c>
      <c r="AU115" s="491" t="e">
        <f ca="1">+IF(AND(ISNUMBER(OFFSET('Sanitation Data'!$I$4,0,10*ROW('Sanitation Data'!I109))),'Data Summary'!DJ115="Yes"),100-OFFSET('Sanitation Data'!$I$4,0,10*ROW('Sanitation Data'!I109)),NA())</f>
        <v>#N/A</v>
      </c>
      <c r="AV115" s="491" t="e">
        <f ca="1">+IF(AND(ISNUMBER(OFFSET('Sanitation Data'!$I$6,0,10*ROW('Sanitation Data'!I109))),'Data Summary'!DK115="Yes"),OFFSET('Sanitation Data'!$I$6,0,10*ROW('Sanitation Data'!I109)),NA())</f>
        <v>#N/A</v>
      </c>
      <c r="AW115" s="491" t="e">
        <f ca="1">+IF(AND(ISNUMBER(OFFSET('Sanitation Data'!$I$10,0,10*ROW('Sanitation Data'!I109))),'Data Summary'!DL115="Yes"),OFFSET('Sanitation Data'!$I$10,0,10*ROW('Sanitation Data'!I109)),NA())</f>
        <v>#N/A</v>
      </c>
      <c r="AX115" s="491" t="e">
        <f ca="1">+IF(AND(ISNUMBER(OFFSET('Sanitation Data'!$I$11,0,10*ROW('Sanitation Data'!I109))),'Data Summary'!DM115="Yes"),OFFSET('Sanitation Data'!$I$11,0,10*ROW('Sanitation Data'!I109)),NA())</f>
        <v>#N/A</v>
      </c>
      <c r="AY115" s="491" t="e">
        <f ca="1">+IF(AND(ISNUMBER(OFFSET('Sanitation Data'!$I$12,0,10*ROW('Sanitation Data'!I109))),'Data Summary'!DN115="Yes"),OFFSET('Sanitation Data'!$I$12,0,10*ROW('Sanitation Data'!I109)),NA())</f>
        <v>#N/A</v>
      </c>
      <c r="AZ115" s="492" t="e">
        <f ca="1">+IF(AND(ISNUMBER(OFFSET('Hygiene Data'!$D$5,0,10*ROW('Hygiene Data'!D109))),'Data Summary'!DO115="Yes"),OFFSET('Hygiene Data'!$D$5,0,10*ROW('Hygiene Data'!D109)),NA())</f>
        <v>#N/A</v>
      </c>
      <c r="BA115" s="492" t="e">
        <f ca="1">+IF(AND(ISNUMBER(OFFSET('Hygiene Data'!$D$7,0,10*ROW('Hygiene Data'!D109))),'Data Summary'!DP115="Yes"),OFFSET('Hygiene Data'!$D$7,0,10*ROW('Hygiene Data'!D109)),NA())</f>
        <v>#N/A</v>
      </c>
      <c r="BB115" s="492" t="e">
        <f ca="1">+IF(AND(ISNUMBER(OFFSET('Hygiene Data'!$D$9,0,10*ROW('Hygiene Data'!D109))),'Data Summary'!DQ115="Yes"),OFFSET('Hygiene Data'!$D$9,0,10*ROW('Hygiene Data'!D109)),NA())</f>
        <v>#N/A</v>
      </c>
      <c r="BC115" s="492" t="e">
        <f ca="1">+IF(AND(ISNUMBER(OFFSET('Hygiene Data'!$E$5,0,10*ROW('Hygiene Data'!E109))),'Data Summary'!DR115="Yes"),OFFSET('Hygiene Data'!$E$5,0,10*ROW('Hygiene Data'!E109)),NA())</f>
        <v>#N/A</v>
      </c>
      <c r="BD115" s="492" t="e">
        <f ca="1">+IF(AND(ISNUMBER(OFFSET('Hygiene Data'!$E$7,0,10*ROW('Hygiene Data'!E109))),'Data Summary'!DS115="Yes"),OFFSET('Hygiene Data'!$E$7,0,10*ROW('Hygiene Data'!E109)),NA())</f>
        <v>#N/A</v>
      </c>
      <c r="BE115" s="492" t="e">
        <f ca="1">+IF(AND(ISNUMBER(OFFSET('Hygiene Data'!$E$9,0,10*ROW('Hygiene Data'!E109))),'Data Summary'!DT115="Yes"),OFFSET('Hygiene Data'!$E$9,0,10*ROW('Hygiene Data'!E109)),NA())</f>
        <v>#N/A</v>
      </c>
      <c r="BF115" s="492" t="e">
        <f ca="1">+IF(AND(ISNUMBER(OFFSET('Hygiene Data'!$F$5,0,10*ROW('Hygiene Data'!F109))),'Data Summary'!DU115="Yes"),OFFSET('Hygiene Data'!$F$5,0,10*ROW('Hygiene Data'!F109)),NA())</f>
        <v>#N/A</v>
      </c>
      <c r="BG115" s="492" t="e">
        <f ca="1">+IF(AND(ISNUMBER(OFFSET('Hygiene Data'!$F$7,0,10*ROW('Hygiene Data'!F109))),'Data Summary'!DV115="Yes"),OFFSET('Hygiene Data'!$F$7,0,10*ROW('Hygiene Data'!F109)),NA())</f>
        <v>#N/A</v>
      </c>
      <c r="BH115" s="492" t="e">
        <f ca="1">+IF(AND(ISNUMBER(OFFSET('Hygiene Data'!$F$9,0,10*ROW('Hygiene Data'!F109))),'Data Summary'!DW115="Yes"),OFFSET('Hygiene Data'!$F$9,0,10*ROW('Hygiene Data'!F109)),NA())</f>
        <v>#N/A</v>
      </c>
      <c r="BI115" s="492" t="e">
        <f ca="1">+IF(AND(ISNUMBER(OFFSET('Hygiene Data'!$G$5,0,10*ROW('Hygiene Data'!G109))),'Data Summary'!DX115="Yes"),OFFSET('Hygiene Data'!$G$5,0,10*ROW('Hygiene Data'!G109)),NA())</f>
        <v>#N/A</v>
      </c>
      <c r="BJ115" s="492" t="e">
        <f ca="1">+IF(AND(ISNUMBER(OFFSET('Hygiene Data'!$G$7,0,10*ROW('Hygiene Data'!G109))),'Data Summary'!DY115="Yes"),OFFSET('Hygiene Data'!$G$7,0,10*ROW('Hygiene Data'!G109)),NA())</f>
        <v>#N/A</v>
      </c>
      <c r="BK115" s="492" t="e">
        <f ca="1">+IF(AND(ISNUMBER(OFFSET('Hygiene Data'!$G$9,0,10*ROW('Hygiene Data'!G109))),'Data Summary'!DZ115="Yes"),OFFSET('Hygiene Data'!$G$9,0,10*ROW('Hygiene Data'!G109)),NA())</f>
        <v>#N/A</v>
      </c>
      <c r="BL115" s="492" t="e">
        <f ca="1">+IF(AND(ISNUMBER(OFFSET('Hygiene Data'!$H$5,0,10*ROW('Hygiene Data'!H109))),'Data Summary'!EA115="Yes"),OFFSET('Hygiene Data'!$H$5,0,10*ROW('Hygiene Data'!H109)),NA())</f>
        <v>#N/A</v>
      </c>
      <c r="BM115" s="492" t="e">
        <f ca="1">+IF(AND(ISNUMBER(OFFSET('Hygiene Data'!$H$7,0,10*ROW('Hygiene Data'!H109))),'Data Summary'!EB115="Yes"),OFFSET('Hygiene Data'!$H$7,0,10*ROW('Hygiene Data'!H109)),NA())</f>
        <v>#N/A</v>
      </c>
      <c r="BN115" s="492" t="e">
        <f ca="1">+IF(AND(ISNUMBER(OFFSET('Hygiene Data'!$H$9,0,10*ROW('Hygiene Data'!H109))),'Data Summary'!EC115="Yes"),OFFSET('Hygiene Data'!$H$9,0,10*ROW('Hygiene Data'!H109)),NA())</f>
        <v>#N/A</v>
      </c>
      <c r="BO115" s="492" t="e">
        <f ca="1">+IF(AND(ISNUMBER(OFFSET('Hygiene Data'!$I$5,0,10*ROW('Hygiene Data'!I109))),'Data Summary'!ED115="Yes"),OFFSET('Hygiene Data'!$I$5,0,10*ROW('Hygiene Data'!I109)),NA())</f>
        <v>#N/A</v>
      </c>
      <c r="BP115" s="492" t="e">
        <f ca="1">+IF(AND(ISNUMBER(OFFSET('Hygiene Data'!$I$7,0,10*ROW('Hygiene Data'!I109))),'Data Summary'!EE115="Yes"),OFFSET('Hygiene Data'!$I$7,0,10*ROW('Hygiene Data'!I109)),NA())</f>
        <v>#N/A</v>
      </c>
      <c r="BQ115" s="492" t="e">
        <f ca="1">+IF(AND(ISNUMBER(OFFSET('Hygiene Data'!$I$9,0,10*ROW('Hygiene Data'!I109))),'Data Summary'!EF115="Yes"),OFFSET('Hygiene Data'!$I$9,0,10*ROW('Hygiene Data'!I109)),NA())</f>
        <v>#N/A</v>
      </c>
    </row>
    <row r="116" spans="1:69" x14ac:dyDescent="0.25">
      <c r="A116" s="488" t="e">
        <f ca="1">+RIGHT('Data Summary'!A116,LEN('Data Summary'!A116)-9)</f>
        <v>#VALUE!</v>
      </c>
      <c r="B116" s="462" t="str">
        <f ca="1">+IF(ISTEXT('Data Summary'!B116),'Data Summary'!B116,"")</f>
        <v/>
      </c>
      <c r="C116" s="489" t="e">
        <f ca="1">+VALUE('Data Summary'!C116)</f>
        <v>#VALUE!</v>
      </c>
      <c r="D116" s="490" t="e">
        <f ca="1">+IF(AND(ISNUMBER(OFFSET('Water Data'!$D$4,0,10*ROW('Water Data'!D110))),'Data Summary'!BS116="Yes"),100-OFFSET('Water Data'!$D$4,0,10*ROW('Water Data'!D110)),NA())</f>
        <v>#N/A</v>
      </c>
      <c r="E116" s="490" t="e">
        <f ca="1">+IF(AND(ISNUMBER(OFFSET('Water Data'!$D$6,0,10*ROW('Water Data'!D110))),'Data Summary'!BT116="Yes"),OFFSET('Water Data'!$D$6,0,10*ROW('Water Data'!D110)),NA())</f>
        <v>#N/A</v>
      </c>
      <c r="F116" s="490" t="e">
        <f ca="1">+IF(AND(ISNUMBER(OFFSET('Water Data'!$D$9,0,10*ROW('Water Data'!D110))),'Data Summary'!BU116="Yes"),OFFSET('Water Data'!$D$9,0,10*ROW('Water Data'!D110)),NA())</f>
        <v>#N/A</v>
      </c>
      <c r="G116" s="490" t="e">
        <f ca="1">+IF(AND(ISNUMBER(OFFSET('Water Data'!$E$4,0,10*ROW('Water Data'!E110))),'Data Summary'!BV116="Yes"),100-OFFSET('Water Data'!$E$4,0,10*ROW('Water Data'!E110)),NA())</f>
        <v>#N/A</v>
      </c>
      <c r="H116" s="490" t="e">
        <f ca="1">+IF(AND(ISNUMBER(OFFSET('Water Data'!$E$6,0,10*ROW('Water Data'!E110))),'Data Summary'!BW116="Yes"),OFFSET('Water Data'!$E$6,0,10*ROW('Water Data'!E110)),NA())</f>
        <v>#N/A</v>
      </c>
      <c r="I116" s="490" t="e">
        <f ca="1">+IF(AND(ISNUMBER(OFFSET('Water Data'!$E$9,0,10*ROW('Water Data'!E110))),'Data Summary'!BX116="Yes"),OFFSET('Water Data'!$E$9,0,10*ROW('Water Data'!E110)),NA())</f>
        <v>#N/A</v>
      </c>
      <c r="J116" s="490" t="e">
        <f ca="1">+IF(AND(ISNUMBER(OFFSET('Water Data'!$F$4,0,10*ROW('Water Data'!F110))),'Data Summary'!BY116="Yes"),100-OFFSET('Water Data'!$F$4,0,10*ROW('Water Data'!F110)),NA())</f>
        <v>#N/A</v>
      </c>
      <c r="K116" s="490" t="e">
        <f ca="1">+IF(AND(ISNUMBER(OFFSET('Water Data'!$F$6,0,10*ROW('Water Data'!F110))),'Data Summary'!BZ116="Yes"),OFFSET('Water Data'!$F$6,0,10*ROW('Water Data'!F110)),NA())</f>
        <v>#N/A</v>
      </c>
      <c r="L116" s="490" t="e">
        <f ca="1">+IF(AND(ISNUMBER(OFFSET('Water Data'!$F$9,0,10*ROW('Water Data'!F110))),'Data Summary'!CA116="Yes"),OFFSET('Water Data'!$F$9,0,10*ROW('Water Data'!F110)),NA())</f>
        <v>#N/A</v>
      </c>
      <c r="M116" s="490" t="e">
        <f ca="1">+IF(AND(ISNUMBER(OFFSET('Water Data'!$G$4,0,10*ROW('Water Data'!G110))),'Data Summary'!CB116="Yes"),100-OFFSET('Water Data'!$G$4,0,10*ROW('Water Data'!G110)),NA())</f>
        <v>#N/A</v>
      </c>
      <c r="N116" s="490" t="e">
        <f ca="1">+IF(AND(ISNUMBER(OFFSET('Water Data'!$G$6,0,10*ROW('Water Data'!G110))),'Data Summary'!CC116="Yes"),OFFSET('Water Data'!$G$6,0,10*ROW('Water Data'!G110)),NA())</f>
        <v>#N/A</v>
      </c>
      <c r="O116" s="490" t="e">
        <f ca="1">+IF(AND(ISNUMBER(OFFSET('Water Data'!$G$9,0,10*ROW('Water Data'!G110))),'Data Summary'!CD116="Yes"),OFFSET('Water Data'!$G$9,0,10*ROW('Water Data'!G110)),NA())</f>
        <v>#N/A</v>
      </c>
      <c r="P116" s="490" t="e">
        <f ca="1">+IF(AND(ISNUMBER(OFFSET('Water Data'!$H$4,0,10*ROW('Water Data'!H110))),'Data Summary'!CE116="Yes"),100-OFFSET('Water Data'!$H$4,0,10*ROW('Water Data'!H110)),NA())</f>
        <v>#N/A</v>
      </c>
      <c r="Q116" s="490" t="e">
        <f ca="1">+IF(AND(ISNUMBER(OFFSET('Water Data'!$H$6,0,10*ROW('Water Data'!H110))),'Data Summary'!CF116="Yes"),OFFSET('Water Data'!$H$6,0,10*ROW('Water Data'!H110)),NA())</f>
        <v>#N/A</v>
      </c>
      <c r="R116" s="490" t="e">
        <f ca="1">+IF(AND(ISNUMBER(OFFSET('Water Data'!$H$9,0,10*ROW('Water Data'!H110))),'Data Summary'!CG116="Yes"),OFFSET('Water Data'!$H$9,0,10*ROW('Water Data'!H110)),NA())</f>
        <v>#N/A</v>
      </c>
      <c r="S116" s="490" t="e">
        <f ca="1">+IF(AND(ISNUMBER(OFFSET('Water Data'!$I$4,0,10*ROW('Water Data'!I110))),'Data Summary'!CH116="Yes"),100-OFFSET('Water Data'!$I$4,0,10*ROW('Water Data'!I110)),NA())</f>
        <v>#N/A</v>
      </c>
      <c r="T116" s="490" t="e">
        <f ca="1">+IF(AND(ISNUMBER(OFFSET('Water Data'!$I$6,0,10*ROW('Water Data'!I110))),'Data Summary'!CI116="Yes"),OFFSET('Water Data'!$I$6,0,10*ROW('Water Data'!I110)),NA())</f>
        <v>#N/A</v>
      </c>
      <c r="U116" s="490" t="e">
        <f ca="1">+IF(AND(ISNUMBER(OFFSET('Water Data'!$I$9,0,10*ROW('Water Data'!I110))),'Data Summary'!CJ116="Yes"),OFFSET('Water Data'!$I$9,0,10*ROW('Water Data'!I110)),NA())</f>
        <v>#N/A</v>
      </c>
      <c r="V116" s="491" t="e">
        <f ca="1">+IF(AND(ISNUMBER(OFFSET('Sanitation Data'!$D$4,0,10*ROW('Sanitation Data'!D110))),'Data Summary'!CK116="Yes"),100-OFFSET('Sanitation Data'!$D$4,0,10*ROW('Sanitation Data'!D110)),NA())</f>
        <v>#N/A</v>
      </c>
      <c r="W116" s="491" t="e">
        <f ca="1">+IF(AND(ISNUMBER(OFFSET('Sanitation Data'!$D$6,0,10*ROW('Sanitation Data'!D110))),'Data Summary'!CL116="Yes"),OFFSET('Sanitation Data'!$D$6,0,10*ROW('Sanitation Data'!D110)),NA())</f>
        <v>#N/A</v>
      </c>
      <c r="X116" s="491" t="e">
        <f ca="1">+IF(AND(ISNUMBER(OFFSET('Sanitation Data'!$D$10,0,10*ROW('Sanitation Data'!D110))),'Data Summary'!CM116="Yes"),OFFSET('Sanitation Data'!$D$10,0,10*ROW('Sanitation Data'!D110)),NA())</f>
        <v>#N/A</v>
      </c>
      <c r="Y116" s="491" t="e">
        <f ca="1">+IF(AND(ISNUMBER(OFFSET('Sanitation Data'!$D$11,0,10*ROW('Sanitation Data'!D110))),'Data Summary'!CN116="Yes"),OFFSET('Sanitation Data'!$D$11,0,10*ROW('Sanitation Data'!D110)),NA())</f>
        <v>#N/A</v>
      </c>
      <c r="Z116" s="491" t="e">
        <f ca="1">+IF(AND(ISNUMBER(OFFSET('Sanitation Data'!$D$12,0,10*ROW('Sanitation Data'!D110))),'Data Summary'!CO116="Yes"),OFFSET('Sanitation Data'!$D$12,0,10*ROW('Sanitation Data'!D110)),NA())</f>
        <v>#N/A</v>
      </c>
      <c r="AA116" s="491" t="e">
        <f ca="1">+IF(AND(ISNUMBER(OFFSET('Sanitation Data'!$E$4,0,10*ROW('Sanitation Data'!E110))),'Data Summary'!CP116="Yes"),100-OFFSET('Sanitation Data'!$E$4,0,10*ROW('Sanitation Data'!E110)),NA())</f>
        <v>#N/A</v>
      </c>
      <c r="AB116" s="491" t="e">
        <f ca="1">+IF(AND(ISNUMBER(OFFSET('Sanitation Data'!$E$6,0,10*ROW('Sanitation Data'!E110))),'Data Summary'!CQ116="Yes"),OFFSET('Sanitation Data'!$E$6,0,10*ROW('Sanitation Data'!E110)),NA())</f>
        <v>#N/A</v>
      </c>
      <c r="AC116" s="491" t="e">
        <f ca="1">+IF(AND(ISNUMBER(OFFSET('Sanitation Data'!$E$10,0,10*ROW('Sanitation Data'!E110))),'Data Summary'!CR116="Yes"),OFFSET('Sanitation Data'!$E$10,0,10*ROW('Sanitation Data'!E110)),NA())</f>
        <v>#N/A</v>
      </c>
      <c r="AD116" s="491" t="e">
        <f ca="1">+IF(AND(ISNUMBER(OFFSET('Sanitation Data'!$E$11,0,10*ROW('Sanitation Data'!E110))),'Data Summary'!CS116="Yes"),OFFSET('Sanitation Data'!$E$11,0,10*ROW('Sanitation Data'!E110)),NA())</f>
        <v>#N/A</v>
      </c>
      <c r="AE116" s="491" t="e">
        <f ca="1">+IF(AND(ISNUMBER(OFFSET('Sanitation Data'!$E$12,0,10*ROW('Sanitation Data'!E110))),'Data Summary'!CT116="Yes"),OFFSET('Sanitation Data'!$E$12,0,10*ROW('Sanitation Data'!E110)),NA())</f>
        <v>#N/A</v>
      </c>
      <c r="AF116" s="491" t="e">
        <f ca="1">+IF(AND(ISNUMBER(OFFSET('Sanitation Data'!$F$4,0,10*ROW('Sanitation Data'!F110))),'Data Summary'!CU116="Yes"),100-OFFSET('Sanitation Data'!$F$4,0,10*ROW('Sanitation Data'!F110)),NA())</f>
        <v>#N/A</v>
      </c>
      <c r="AG116" s="491" t="e">
        <f ca="1">+IF(AND(ISNUMBER(OFFSET('Sanitation Data'!$F$6,0,10*ROW('Sanitation Data'!F110))),'Data Summary'!CV116="Yes"),OFFSET('Sanitation Data'!$F$6,0,10*ROW('Sanitation Data'!F110)),NA())</f>
        <v>#N/A</v>
      </c>
      <c r="AH116" s="491" t="e">
        <f ca="1">+IF(AND(ISNUMBER(OFFSET('Sanitation Data'!$F$10,0,10*ROW('Sanitation Data'!F110))),'Data Summary'!CW116="Yes"),OFFSET('Sanitation Data'!$F$10,0,10*ROW('Sanitation Data'!F110)),NA())</f>
        <v>#N/A</v>
      </c>
      <c r="AI116" s="491" t="e">
        <f ca="1">+IF(AND(ISNUMBER(OFFSET('Sanitation Data'!$F$11,0,10*ROW('Sanitation Data'!F110))),'Data Summary'!CX116="Yes"),OFFSET('Sanitation Data'!$F$11,0,10*ROW('Sanitation Data'!F110)),NA())</f>
        <v>#N/A</v>
      </c>
      <c r="AJ116" s="491" t="e">
        <f ca="1">+IF(AND(ISNUMBER(OFFSET('Sanitation Data'!$F$12,0,10*ROW('Sanitation Data'!F110))),'Data Summary'!CY116="Yes"),OFFSET('Sanitation Data'!$F$12,0,10*ROW('Sanitation Data'!F110)),NA())</f>
        <v>#N/A</v>
      </c>
      <c r="AK116" s="491" t="e">
        <f ca="1">+IF(AND(ISNUMBER(OFFSET('Sanitation Data'!$G$4,0,10*ROW('Sanitation Data'!G110))),'Data Summary'!CZ116="Yes"),100-OFFSET('Sanitation Data'!$G$4,0,10*ROW('Sanitation Data'!G110)),NA())</f>
        <v>#N/A</v>
      </c>
      <c r="AL116" s="491" t="e">
        <f ca="1">+IF(AND(ISNUMBER(OFFSET('Sanitation Data'!$G$6,0,10*ROW('Sanitation Data'!G110))),'Data Summary'!DA116="Yes"),OFFSET('Sanitation Data'!$G$6,0,10*ROW('Sanitation Data'!G110)),NA())</f>
        <v>#N/A</v>
      </c>
      <c r="AM116" s="491" t="e">
        <f ca="1">+IF(AND(ISNUMBER(OFFSET('Sanitation Data'!$G$10,0,10*ROW('Sanitation Data'!G110))),'Data Summary'!DB116="Yes"),OFFSET('Sanitation Data'!$G$10,0,10*ROW('Sanitation Data'!G110)),NA())</f>
        <v>#N/A</v>
      </c>
      <c r="AN116" s="491" t="e">
        <f ca="1">+IF(AND(ISNUMBER(OFFSET('Sanitation Data'!$G$11,0,10*ROW('Sanitation Data'!G110))),'Data Summary'!DC116="Yes"),OFFSET('Sanitation Data'!$G$11,0,10*ROW('Sanitation Data'!G110)),NA())</f>
        <v>#N/A</v>
      </c>
      <c r="AO116" s="491" t="e">
        <f ca="1">+IF(AND(ISNUMBER(OFFSET('Sanitation Data'!$G$12,0,10*ROW('Sanitation Data'!G110))),'Data Summary'!DD116="Yes"),OFFSET('Sanitation Data'!$G$12,0,10*ROW('Sanitation Data'!G110)),NA())</f>
        <v>#N/A</v>
      </c>
      <c r="AP116" s="491" t="e">
        <f ca="1">+IF(AND(ISNUMBER(OFFSET('Sanitation Data'!$H$4,0,10*ROW('Sanitation Data'!H110))),'Data Summary'!DE116="Yes"),100-OFFSET('Sanitation Data'!$H$4,0,10*ROW('Sanitation Data'!H110)),NA())</f>
        <v>#N/A</v>
      </c>
      <c r="AQ116" s="491" t="e">
        <f ca="1">+IF(AND(ISNUMBER(OFFSET('Sanitation Data'!$H$6,0,10*ROW('Sanitation Data'!H110))),'Data Summary'!DF116="Yes"),OFFSET('Sanitation Data'!$H$6,0,10*ROW('Sanitation Data'!H110)),NA())</f>
        <v>#N/A</v>
      </c>
      <c r="AR116" s="491" t="e">
        <f ca="1">+IF(AND(ISNUMBER(OFFSET('Sanitation Data'!$H$10,0,10*ROW('Sanitation Data'!H110))),'Data Summary'!DG116="Yes"),OFFSET('Sanitation Data'!$H$10,0,10*ROW('Sanitation Data'!H110)),NA())</f>
        <v>#N/A</v>
      </c>
      <c r="AS116" s="491" t="e">
        <f ca="1">+IF(AND(ISNUMBER(OFFSET('Sanitation Data'!$H$11,0,10*ROW('Sanitation Data'!H110))),'Data Summary'!DH116="Yes"),OFFSET('Sanitation Data'!$H$11,0,10*ROW('Sanitation Data'!H110)),NA())</f>
        <v>#N/A</v>
      </c>
      <c r="AT116" s="491" t="e">
        <f ca="1">+IF(AND(ISNUMBER(OFFSET('Sanitation Data'!$H$12,0,10*ROW('Sanitation Data'!H110))),'Data Summary'!DI116="Yes"),OFFSET('Sanitation Data'!$H$12,0,10*ROW('Sanitation Data'!H110)),NA())</f>
        <v>#N/A</v>
      </c>
      <c r="AU116" s="491" t="e">
        <f ca="1">+IF(AND(ISNUMBER(OFFSET('Sanitation Data'!$I$4,0,10*ROW('Sanitation Data'!I110))),'Data Summary'!DJ116="Yes"),100-OFFSET('Sanitation Data'!$I$4,0,10*ROW('Sanitation Data'!I110)),NA())</f>
        <v>#N/A</v>
      </c>
      <c r="AV116" s="491" t="e">
        <f ca="1">+IF(AND(ISNUMBER(OFFSET('Sanitation Data'!$I$6,0,10*ROW('Sanitation Data'!I110))),'Data Summary'!DK116="Yes"),OFFSET('Sanitation Data'!$I$6,0,10*ROW('Sanitation Data'!I110)),NA())</f>
        <v>#N/A</v>
      </c>
      <c r="AW116" s="491" t="e">
        <f ca="1">+IF(AND(ISNUMBER(OFFSET('Sanitation Data'!$I$10,0,10*ROW('Sanitation Data'!I110))),'Data Summary'!DL116="Yes"),OFFSET('Sanitation Data'!$I$10,0,10*ROW('Sanitation Data'!I110)),NA())</f>
        <v>#N/A</v>
      </c>
      <c r="AX116" s="491" t="e">
        <f ca="1">+IF(AND(ISNUMBER(OFFSET('Sanitation Data'!$I$11,0,10*ROW('Sanitation Data'!I110))),'Data Summary'!DM116="Yes"),OFFSET('Sanitation Data'!$I$11,0,10*ROW('Sanitation Data'!I110)),NA())</f>
        <v>#N/A</v>
      </c>
      <c r="AY116" s="491" t="e">
        <f ca="1">+IF(AND(ISNUMBER(OFFSET('Sanitation Data'!$I$12,0,10*ROW('Sanitation Data'!I110))),'Data Summary'!DN116="Yes"),OFFSET('Sanitation Data'!$I$12,0,10*ROW('Sanitation Data'!I110)),NA())</f>
        <v>#N/A</v>
      </c>
      <c r="AZ116" s="492" t="e">
        <f ca="1">+IF(AND(ISNUMBER(OFFSET('Hygiene Data'!$D$5,0,10*ROW('Hygiene Data'!D110))),'Data Summary'!DO116="Yes"),OFFSET('Hygiene Data'!$D$5,0,10*ROW('Hygiene Data'!D110)),NA())</f>
        <v>#N/A</v>
      </c>
      <c r="BA116" s="492" t="e">
        <f ca="1">+IF(AND(ISNUMBER(OFFSET('Hygiene Data'!$D$7,0,10*ROW('Hygiene Data'!D110))),'Data Summary'!DP116="Yes"),OFFSET('Hygiene Data'!$D$7,0,10*ROW('Hygiene Data'!D110)),NA())</f>
        <v>#N/A</v>
      </c>
      <c r="BB116" s="492" t="e">
        <f ca="1">+IF(AND(ISNUMBER(OFFSET('Hygiene Data'!$D$9,0,10*ROW('Hygiene Data'!D110))),'Data Summary'!DQ116="Yes"),OFFSET('Hygiene Data'!$D$9,0,10*ROW('Hygiene Data'!D110)),NA())</f>
        <v>#N/A</v>
      </c>
      <c r="BC116" s="492" t="e">
        <f ca="1">+IF(AND(ISNUMBER(OFFSET('Hygiene Data'!$E$5,0,10*ROW('Hygiene Data'!E110))),'Data Summary'!DR116="Yes"),OFFSET('Hygiene Data'!$E$5,0,10*ROW('Hygiene Data'!E110)),NA())</f>
        <v>#N/A</v>
      </c>
      <c r="BD116" s="492" t="e">
        <f ca="1">+IF(AND(ISNUMBER(OFFSET('Hygiene Data'!$E$7,0,10*ROW('Hygiene Data'!E110))),'Data Summary'!DS116="Yes"),OFFSET('Hygiene Data'!$E$7,0,10*ROW('Hygiene Data'!E110)),NA())</f>
        <v>#N/A</v>
      </c>
      <c r="BE116" s="492" t="e">
        <f ca="1">+IF(AND(ISNUMBER(OFFSET('Hygiene Data'!$E$9,0,10*ROW('Hygiene Data'!E110))),'Data Summary'!DT116="Yes"),OFFSET('Hygiene Data'!$E$9,0,10*ROW('Hygiene Data'!E110)),NA())</f>
        <v>#N/A</v>
      </c>
      <c r="BF116" s="492" t="e">
        <f ca="1">+IF(AND(ISNUMBER(OFFSET('Hygiene Data'!$F$5,0,10*ROW('Hygiene Data'!F110))),'Data Summary'!DU116="Yes"),OFFSET('Hygiene Data'!$F$5,0,10*ROW('Hygiene Data'!F110)),NA())</f>
        <v>#N/A</v>
      </c>
      <c r="BG116" s="492" t="e">
        <f ca="1">+IF(AND(ISNUMBER(OFFSET('Hygiene Data'!$F$7,0,10*ROW('Hygiene Data'!F110))),'Data Summary'!DV116="Yes"),OFFSET('Hygiene Data'!$F$7,0,10*ROW('Hygiene Data'!F110)),NA())</f>
        <v>#N/A</v>
      </c>
      <c r="BH116" s="492" t="e">
        <f ca="1">+IF(AND(ISNUMBER(OFFSET('Hygiene Data'!$F$9,0,10*ROW('Hygiene Data'!F110))),'Data Summary'!DW116="Yes"),OFFSET('Hygiene Data'!$F$9,0,10*ROW('Hygiene Data'!F110)),NA())</f>
        <v>#N/A</v>
      </c>
      <c r="BI116" s="492" t="e">
        <f ca="1">+IF(AND(ISNUMBER(OFFSET('Hygiene Data'!$G$5,0,10*ROW('Hygiene Data'!G110))),'Data Summary'!DX116="Yes"),OFFSET('Hygiene Data'!$G$5,0,10*ROW('Hygiene Data'!G110)),NA())</f>
        <v>#N/A</v>
      </c>
      <c r="BJ116" s="492" t="e">
        <f ca="1">+IF(AND(ISNUMBER(OFFSET('Hygiene Data'!$G$7,0,10*ROW('Hygiene Data'!G110))),'Data Summary'!DY116="Yes"),OFFSET('Hygiene Data'!$G$7,0,10*ROW('Hygiene Data'!G110)),NA())</f>
        <v>#N/A</v>
      </c>
      <c r="BK116" s="492" t="e">
        <f ca="1">+IF(AND(ISNUMBER(OFFSET('Hygiene Data'!$G$9,0,10*ROW('Hygiene Data'!G110))),'Data Summary'!DZ116="Yes"),OFFSET('Hygiene Data'!$G$9,0,10*ROW('Hygiene Data'!G110)),NA())</f>
        <v>#N/A</v>
      </c>
      <c r="BL116" s="492" t="e">
        <f ca="1">+IF(AND(ISNUMBER(OFFSET('Hygiene Data'!$H$5,0,10*ROW('Hygiene Data'!H110))),'Data Summary'!EA116="Yes"),OFFSET('Hygiene Data'!$H$5,0,10*ROW('Hygiene Data'!H110)),NA())</f>
        <v>#N/A</v>
      </c>
      <c r="BM116" s="492" t="e">
        <f ca="1">+IF(AND(ISNUMBER(OFFSET('Hygiene Data'!$H$7,0,10*ROW('Hygiene Data'!H110))),'Data Summary'!EB116="Yes"),OFFSET('Hygiene Data'!$H$7,0,10*ROW('Hygiene Data'!H110)),NA())</f>
        <v>#N/A</v>
      </c>
      <c r="BN116" s="492" t="e">
        <f ca="1">+IF(AND(ISNUMBER(OFFSET('Hygiene Data'!$H$9,0,10*ROW('Hygiene Data'!H110))),'Data Summary'!EC116="Yes"),OFFSET('Hygiene Data'!$H$9,0,10*ROW('Hygiene Data'!H110)),NA())</f>
        <v>#N/A</v>
      </c>
      <c r="BO116" s="492" t="e">
        <f ca="1">+IF(AND(ISNUMBER(OFFSET('Hygiene Data'!$I$5,0,10*ROW('Hygiene Data'!I110))),'Data Summary'!ED116="Yes"),OFFSET('Hygiene Data'!$I$5,0,10*ROW('Hygiene Data'!I110)),NA())</f>
        <v>#N/A</v>
      </c>
      <c r="BP116" s="492" t="e">
        <f ca="1">+IF(AND(ISNUMBER(OFFSET('Hygiene Data'!$I$7,0,10*ROW('Hygiene Data'!I110))),'Data Summary'!EE116="Yes"),OFFSET('Hygiene Data'!$I$7,0,10*ROW('Hygiene Data'!I110)),NA())</f>
        <v>#N/A</v>
      </c>
      <c r="BQ116" s="492" t="e">
        <f ca="1">+IF(AND(ISNUMBER(OFFSET('Hygiene Data'!$I$9,0,10*ROW('Hygiene Data'!I110))),'Data Summary'!EF116="Yes"),OFFSET('Hygiene Data'!$I$9,0,10*ROW('Hygiene Data'!I110)),NA())</f>
        <v>#N/A</v>
      </c>
    </row>
    <row r="117" spans="1:69" x14ac:dyDescent="0.25">
      <c r="A117" s="488" t="e">
        <f ca="1">+RIGHT('Data Summary'!A117,LEN('Data Summary'!A117)-9)</f>
        <v>#VALUE!</v>
      </c>
      <c r="B117" s="462" t="str">
        <f ca="1">+IF(ISTEXT('Data Summary'!B117),'Data Summary'!B117,"")</f>
        <v/>
      </c>
      <c r="C117" s="489" t="e">
        <f ca="1">+VALUE('Data Summary'!C117)</f>
        <v>#VALUE!</v>
      </c>
      <c r="D117" s="490" t="e">
        <f ca="1">+IF(AND(ISNUMBER(OFFSET('Water Data'!$D$4,0,10*ROW('Water Data'!D111))),'Data Summary'!BS117="Yes"),100-OFFSET('Water Data'!$D$4,0,10*ROW('Water Data'!D111)),NA())</f>
        <v>#N/A</v>
      </c>
      <c r="E117" s="490" t="e">
        <f ca="1">+IF(AND(ISNUMBER(OFFSET('Water Data'!$D$6,0,10*ROW('Water Data'!D111))),'Data Summary'!BT117="Yes"),OFFSET('Water Data'!$D$6,0,10*ROW('Water Data'!D111)),NA())</f>
        <v>#N/A</v>
      </c>
      <c r="F117" s="490" t="e">
        <f ca="1">+IF(AND(ISNUMBER(OFFSET('Water Data'!$D$9,0,10*ROW('Water Data'!D111))),'Data Summary'!BU117="Yes"),OFFSET('Water Data'!$D$9,0,10*ROW('Water Data'!D111)),NA())</f>
        <v>#N/A</v>
      </c>
      <c r="G117" s="490" t="e">
        <f ca="1">+IF(AND(ISNUMBER(OFFSET('Water Data'!$E$4,0,10*ROW('Water Data'!E111))),'Data Summary'!BV117="Yes"),100-OFFSET('Water Data'!$E$4,0,10*ROW('Water Data'!E111)),NA())</f>
        <v>#N/A</v>
      </c>
      <c r="H117" s="490" t="e">
        <f ca="1">+IF(AND(ISNUMBER(OFFSET('Water Data'!$E$6,0,10*ROW('Water Data'!E111))),'Data Summary'!BW117="Yes"),OFFSET('Water Data'!$E$6,0,10*ROW('Water Data'!E111)),NA())</f>
        <v>#N/A</v>
      </c>
      <c r="I117" s="490" t="e">
        <f ca="1">+IF(AND(ISNUMBER(OFFSET('Water Data'!$E$9,0,10*ROW('Water Data'!E111))),'Data Summary'!BX117="Yes"),OFFSET('Water Data'!$E$9,0,10*ROW('Water Data'!E111)),NA())</f>
        <v>#N/A</v>
      </c>
      <c r="J117" s="490" t="e">
        <f ca="1">+IF(AND(ISNUMBER(OFFSET('Water Data'!$F$4,0,10*ROW('Water Data'!F111))),'Data Summary'!BY117="Yes"),100-OFFSET('Water Data'!$F$4,0,10*ROW('Water Data'!F111)),NA())</f>
        <v>#N/A</v>
      </c>
      <c r="K117" s="490" t="e">
        <f ca="1">+IF(AND(ISNUMBER(OFFSET('Water Data'!$F$6,0,10*ROW('Water Data'!F111))),'Data Summary'!BZ117="Yes"),OFFSET('Water Data'!$F$6,0,10*ROW('Water Data'!F111)),NA())</f>
        <v>#N/A</v>
      </c>
      <c r="L117" s="490" t="e">
        <f ca="1">+IF(AND(ISNUMBER(OFFSET('Water Data'!$F$9,0,10*ROW('Water Data'!F111))),'Data Summary'!CA117="Yes"),OFFSET('Water Data'!$F$9,0,10*ROW('Water Data'!F111)),NA())</f>
        <v>#N/A</v>
      </c>
      <c r="M117" s="490" t="e">
        <f ca="1">+IF(AND(ISNUMBER(OFFSET('Water Data'!$G$4,0,10*ROW('Water Data'!G111))),'Data Summary'!CB117="Yes"),100-OFFSET('Water Data'!$G$4,0,10*ROW('Water Data'!G111)),NA())</f>
        <v>#N/A</v>
      </c>
      <c r="N117" s="490" t="e">
        <f ca="1">+IF(AND(ISNUMBER(OFFSET('Water Data'!$G$6,0,10*ROW('Water Data'!G111))),'Data Summary'!CC117="Yes"),OFFSET('Water Data'!$G$6,0,10*ROW('Water Data'!G111)),NA())</f>
        <v>#N/A</v>
      </c>
      <c r="O117" s="490" t="e">
        <f ca="1">+IF(AND(ISNUMBER(OFFSET('Water Data'!$G$9,0,10*ROW('Water Data'!G111))),'Data Summary'!CD117="Yes"),OFFSET('Water Data'!$G$9,0,10*ROW('Water Data'!G111)),NA())</f>
        <v>#N/A</v>
      </c>
      <c r="P117" s="490" t="e">
        <f ca="1">+IF(AND(ISNUMBER(OFFSET('Water Data'!$H$4,0,10*ROW('Water Data'!H111))),'Data Summary'!CE117="Yes"),100-OFFSET('Water Data'!$H$4,0,10*ROW('Water Data'!H111)),NA())</f>
        <v>#N/A</v>
      </c>
      <c r="Q117" s="490" t="e">
        <f ca="1">+IF(AND(ISNUMBER(OFFSET('Water Data'!$H$6,0,10*ROW('Water Data'!H111))),'Data Summary'!CF117="Yes"),OFFSET('Water Data'!$H$6,0,10*ROW('Water Data'!H111)),NA())</f>
        <v>#N/A</v>
      </c>
      <c r="R117" s="490" t="e">
        <f ca="1">+IF(AND(ISNUMBER(OFFSET('Water Data'!$H$9,0,10*ROW('Water Data'!H111))),'Data Summary'!CG117="Yes"),OFFSET('Water Data'!$H$9,0,10*ROW('Water Data'!H111)),NA())</f>
        <v>#N/A</v>
      </c>
      <c r="S117" s="490" t="e">
        <f ca="1">+IF(AND(ISNUMBER(OFFSET('Water Data'!$I$4,0,10*ROW('Water Data'!I111))),'Data Summary'!CH117="Yes"),100-OFFSET('Water Data'!$I$4,0,10*ROW('Water Data'!I111)),NA())</f>
        <v>#N/A</v>
      </c>
      <c r="T117" s="490" t="e">
        <f ca="1">+IF(AND(ISNUMBER(OFFSET('Water Data'!$I$6,0,10*ROW('Water Data'!I111))),'Data Summary'!CI117="Yes"),OFFSET('Water Data'!$I$6,0,10*ROW('Water Data'!I111)),NA())</f>
        <v>#N/A</v>
      </c>
      <c r="U117" s="490" t="e">
        <f ca="1">+IF(AND(ISNUMBER(OFFSET('Water Data'!$I$9,0,10*ROW('Water Data'!I111))),'Data Summary'!CJ117="Yes"),OFFSET('Water Data'!$I$9,0,10*ROW('Water Data'!I111)),NA())</f>
        <v>#N/A</v>
      </c>
      <c r="V117" s="491" t="e">
        <f ca="1">+IF(AND(ISNUMBER(OFFSET('Sanitation Data'!$D$4,0,10*ROW('Sanitation Data'!D111))),'Data Summary'!CK117="Yes"),100-OFFSET('Sanitation Data'!$D$4,0,10*ROW('Sanitation Data'!D111)),NA())</f>
        <v>#N/A</v>
      </c>
      <c r="W117" s="491" t="e">
        <f ca="1">+IF(AND(ISNUMBER(OFFSET('Sanitation Data'!$D$6,0,10*ROW('Sanitation Data'!D111))),'Data Summary'!CL117="Yes"),OFFSET('Sanitation Data'!$D$6,0,10*ROW('Sanitation Data'!D111)),NA())</f>
        <v>#N/A</v>
      </c>
      <c r="X117" s="491" t="e">
        <f ca="1">+IF(AND(ISNUMBER(OFFSET('Sanitation Data'!$D$10,0,10*ROW('Sanitation Data'!D111))),'Data Summary'!CM117="Yes"),OFFSET('Sanitation Data'!$D$10,0,10*ROW('Sanitation Data'!D111)),NA())</f>
        <v>#N/A</v>
      </c>
      <c r="Y117" s="491" t="e">
        <f ca="1">+IF(AND(ISNUMBER(OFFSET('Sanitation Data'!$D$11,0,10*ROW('Sanitation Data'!D111))),'Data Summary'!CN117="Yes"),OFFSET('Sanitation Data'!$D$11,0,10*ROW('Sanitation Data'!D111)),NA())</f>
        <v>#N/A</v>
      </c>
      <c r="Z117" s="491" t="e">
        <f ca="1">+IF(AND(ISNUMBER(OFFSET('Sanitation Data'!$D$12,0,10*ROW('Sanitation Data'!D111))),'Data Summary'!CO117="Yes"),OFFSET('Sanitation Data'!$D$12,0,10*ROW('Sanitation Data'!D111)),NA())</f>
        <v>#N/A</v>
      </c>
      <c r="AA117" s="491" t="e">
        <f ca="1">+IF(AND(ISNUMBER(OFFSET('Sanitation Data'!$E$4,0,10*ROW('Sanitation Data'!E111))),'Data Summary'!CP117="Yes"),100-OFFSET('Sanitation Data'!$E$4,0,10*ROW('Sanitation Data'!E111)),NA())</f>
        <v>#N/A</v>
      </c>
      <c r="AB117" s="491" t="e">
        <f ca="1">+IF(AND(ISNUMBER(OFFSET('Sanitation Data'!$E$6,0,10*ROW('Sanitation Data'!E111))),'Data Summary'!CQ117="Yes"),OFFSET('Sanitation Data'!$E$6,0,10*ROW('Sanitation Data'!E111)),NA())</f>
        <v>#N/A</v>
      </c>
      <c r="AC117" s="491" t="e">
        <f ca="1">+IF(AND(ISNUMBER(OFFSET('Sanitation Data'!$E$10,0,10*ROW('Sanitation Data'!E111))),'Data Summary'!CR117="Yes"),OFFSET('Sanitation Data'!$E$10,0,10*ROW('Sanitation Data'!E111)),NA())</f>
        <v>#N/A</v>
      </c>
      <c r="AD117" s="491" t="e">
        <f ca="1">+IF(AND(ISNUMBER(OFFSET('Sanitation Data'!$E$11,0,10*ROW('Sanitation Data'!E111))),'Data Summary'!CS117="Yes"),OFFSET('Sanitation Data'!$E$11,0,10*ROW('Sanitation Data'!E111)),NA())</f>
        <v>#N/A</v>
      </c>
      <c r="AE117" s="491" t="e">
        <f ca="1">+IF(AND(ISNUMBER(OFFSET('Sanitation Data'!$E$12,0,10*ROW('Sanitation Data'!E111))),'Data Summary'!CT117="Yes"),OFFSET('Sanitation Data'!$E$12,0,10*ROW('Sanitation Data'!E111)),NA())</f>
        <v>#N/A</v>
      </c>
      <c r="AF117" s="491" t="e">
        <f ca="1">+IF(AND(ISNUMBER(OFFSET('Sanitation Data'!$F$4,0,10*ROW('Sanitation Data'!F111))),'Data Summary'!CU117="Yes"),100-OFFSET('Sanitation Data'!$F$4,0,10*ROW('Sanitation Data'!F111)),NA())</f>
        <v>#N/A</v>
      </c>
      <c r="AG117" s="491" t="e">
        <f ca="1">+IF(AND(ISNUMBER(OFFSET('Sanitation Data'!$F$6,0,10*ROW('Sanitation Data'!F111))),'Data Summary'!CV117="Yes"),OFFSET('Sanitation Data'!$F$6,0,10*ROW('Sanitation Data'!F111)),NA())</f>
        <v>#N/A</v>
      </c>
      <c r="AH117" s="491" t="e">
        <f ca="1">+IF(AND(ISNUMBER(OFFSET('Sanitation Data'!$F$10,0,10*ROW('Sanitation Data'!F111))),'Data Summary'!CW117="Yes"),OFFSET('Sanitation Data'!$F$10,0,10*ROW('Sanitation Data'!F111)),NA())</f>
        <v>#N/A</v>
      </c>
      <c r="AI117" s="491" t="e">
        <f ca="1">+IF(AND(ISNUMBER(OFFSET('Sanitation Data'!$F$11,0,10*ROW('Sanitation Data'!F111))),'Data Summary'!CX117="Yes"),OFFSET('Sanitation Data'!$F$11,0,10*ROW('Sanitation Data'!F111)),NA())</f>
        <v>#N/A</v>
      </c>
      <c r="AJ117" s="491" t="e">
        <f ca="1">+IF(AND(ISNUMBER(OFFSET('Sanitation Data'!$F$12,0,10*ROW('Sanitation Data'!F111))),'Data Summary'!CY117="Yes"),OFFSET('Sanitation Data'!$F$12,0,10*ROW('Sanitation Data'!F111)),NA())</f>
        <v>#N/A</v>
      </c>
      <c r="AK117" s="491" t="e">
        <f ca="1">+IF(AND(ISNUMBER(OFFSET('Sanitation Data'!$G$4,0,10*ROW('Sanitation Data'!G111))),'Data Summary'!CZ117="Yes"),100-OFFSET('Sanitation Data'!$G$4,0,10*ROW('Sanitation Data'!G111)),NA())</f>
        <v>#N/A</v>
      </c>
      <c r="AL117" s="491" t="e">
        <f ca="1">+IF(AND(ISNUMBER(OFFSET('Sanitation Data'!$G$6,0,10*ROW('Sanitation Data'!G111))),'Data Summary'!DA117="Yes"),OFFSET('Sanitation Data'!$G$6,0,10*ROW('Sanitation Data'!G111)),NA())</f>
        <v>#N/A</v>
      </c>
      <c r="AM117" s="491" t="e">
        <f ca="1">+IF(AND(ISNUMBER(OFFSET('Sanitation Data'!$G$10,0,10*ROW('Sanitation Data'!G111))),'Data Summary'!DB117="Yes"),OFFSET('Sanitation Data'!$G$10,0,10*ROW('Sanitation Data'!G111)),NA())</f>
        <v>#N/A</v>
      </c>
      <c r="AN117" s="491" t="e">
        <f ca="1">+IF(AND(ISNUMBER(OFFSET('Sanitation Data'!$G$11,0,10*ROW('Sanitation Data'!G111))),'Data Summary'!DC117="Yes"),OFFSET('Sanitation Data'!$G$11,0,10*ROW('Sanitation Data'!G111)),NA())</f>
        <v>#N/A</v>
      </c>
      <c r="AO117" s="491" t="e">
        <f ca="1">+IF(AND(ISNUMBER(OFFSET('Sanitation Data'!$G$12,0,10*ROW('Sanitation Data'!G111))),'Data Summary'!DD117="Yes"),OFFSET('Sanitation Data'!$G$12,0,10*ROW('Sanitation Data'!G111)),NA())</f>
        <v>#N/A</v>
      </c>
      <c r="AP117" s="491" t="e">
        <f ca="1">+IF(AND(ISNUMBER(OFFSET('Sanitation Data'!$H$4,0,10*ROW('Sanitation Data'!H111))),'Data Summary'!DE117="Yes"),100-OFFSET('Sanitation Data'!$H$4,0,10*ROW('Sanitation Data'!H111)),NA())</f>
        <v>#N/A</v>
      </c>
      <c r="AQ117" s="491" t="e">
        <f ca="1">+IF(AND(ISNUMBER(OFFSET('Sanitation Data'!$H$6,0,10*ROW('Sanitation Data'!H111))),'Data Summary'!DF117="Yes"),OFFSET('Sanitation Data'!$H$6,0,10*ROW('Sanitation Data'!H111)),NA())</f>
        <v>#N/A</v>
      </c>
      <c r="AR117" s="491" t="e">
        <f ca="1">+IF(AND(ISNUMBER(OFFSET('Sanitation Data'!$H$10,0,10*ROW('Sanitation Data'!H111))),'Data Summary'!DG117="Yes"),OFFSET('Sanitation Data'!$H$10,0,10*ROW('Sanitation Data'!H111)),NA())</f>
        <v>#N/A</v>
      </c>
      <c r="AS117" s="491" t="e">
        <f ca="1">+IF(AND(ISNUMBER(OFFSET('Sanitation Data'!$H$11,0,10*ROW('Sanitation Data'!H111))),'Data Summary'!DH117="Yes"),OFFSET('Sanitation Data'!$H$11,0,10*ROW('Sanitation Data'!H111)),NA())</f>
        <v>#N/A</v>
      </c>
      <c r="AT117" s="491" t="e">
        <f ca="1">+IF(AND(ISNUMBER(OFFSET('Sanitation Data'!$H$12,0,10*ROW('Sanitation Data'!H111))),'Data Summary'!DI117="Yes"),OFFSET('Sanitation Data'!$H$12,0,10*ROW('Sanitation Data'!H111)),NA())</f>
        <v>#N/A</v>
      </c>
      <c r="AU117" s="491" t="e">
        <f ca="1">+IF(AND(ISNUMBER(OFFSET('Sanitation Data'!$I$4,0,10*ROW('Sanitation Data'!I111))),'Data Summary'!DJ117="Yes"),100-OFFSET('Sanitation Data'!$I$4,0,10*ROW('Sanitation Data'!I111)),NA())</f>
        <v>#N/A</v>
      </c>
      <c r="AV117" s="491" t="e">
        <f ca="1">+IF(AND(ISNUMBER(OFFSET('Sanitation Data'!$I$6,0,10*ROW('Sanitation Data'!I111))),'Data Summary'!DK117="Yes"),OFFSET('Sanitation Data'!$I$6,0,10*ROW('Sanitation Data'!I111)),NA())</f>
        <v>#N/A</v>
      </c>
      <c r="AW117" s="491" t="e">
        <f ca="1">+IF(AND(ISNUMBER(OFFSET('Sanitation Data'!$I$10,0,10*ROW('Sanitation Data'!I111))),'Data Summary'!DL117="Yes"),OFFSET('Sanitation Data'!$I$10,0,10*ROW('Sanitation Data'!I111)),NA())</f>
        <v>#N/A</v>
      </c>
      <c r="AX117" s="491" t="e">
        <f ca="1">+IF(AND(ISNUMBER(OFFSET('Sanitation Data'!$I$11,0,10*ROW('Sanitation Data'!I111))),'Data Summary'!DM117="Yes"),OFFSET('Sanitation Data'!$I$11,0,10*ROW('Sanitation Data'!I111)),NA())</f>
        <v>#N/A</v>
      </c>
      <c r="AY117" s="491" t="e">
        <f ca="1">+IF(AND(ISNUMBER(OFFSET('Sanitation Data'!$I$12,0,10*ROW('Sanitation Data'!I111))),'Data Summary'!DN117="Yes"),OFFSET('Sanitation Data'!$I$12,0,10*ROW('Sanitation Data'!I111)),NA())</f>
        <v>#N/A</v>
      </c>
      <c r="AZ117" s="492" t="e">
        <f ca="1">+IF(AND(ISNUMBER(OFFSET('Hygiene Data'!$D$5,0,10*ROW('Hygiene Data'!D111))),'Data Summary'!DO117="Yes"),OFFSET('Hygiene Data'!$D$5,0,10*ROW('Hygiene Data'!D111)),NA())</f>
        <v>#N/A</v>
      </c>
      <c r="BA117" s="492" t="e">
        <f ca="1">+IF(AND(ISNUMBER(OFFSET('Hygiene Data'!$D$7,0,10*ROW('Hygiene Data'!D111))),'Data Summary'!DP117="Yes"),OFFSET('Hygiene Data'!$D$7,0,10*ROW('Hygiene Data'!D111)),NA())</f>
        <v>#N/A</v>
      </c>
      <c r="BB117" s="492" t="e">
        <f ca="1">+IF(AND(ISNUMBER(OFFSET('Hygiene Data'!$D$9,0,10*ROW('Hygiene Data'!D111))),'Data Summary'!DQ117="Yes"),OFFSET('Hygiene Data'!$D$9,0,10*ROW('Hygiene Data'!D111)),NA())</f>
        <v>#N/A</v>
      </c>
      <c r="BC117" s="492" t="e">
        <f ca="1">+IF(AND(ISNUMBER(OFFSET('Hygiene Data'!$E$5,0,10*ROW('Hygiene Data'!E111))),'Data Summary'!DR117="Yes"),OFFSET('Hygiene Data'!$E$5,0,10*ROW('Hygiene Data'!E111)),NA())</f>
        <v>#N/A</v>
      </c>
      <c r="BD117" s="492" t="e">
        <f ca="1">+IF(AND(ISNUMBER(OFFSET('Hygiene Data'!$E$7,0,10*ROW('Hygiene Data'!E111))),'Data Summary'!DS117="Yes"),OFFSET('Hygiene Data'!$E$7,0,10*ROW('Hygiene Data'!E111)),NA())</f>
        <v>#N/A</v>
      </c>
      <c r="BE117" s="492" t="e">
        <f ca="1">+IF(AND(ISNUMBER(OFFSET('Hygiene Data'!$E$9,0,10*ROW('Hygiene Data'!E111))),'Data Summary'!DT117="Yes"),OFFSET('Hygiene Data'!$E$9,0,10*ROW('Hygiene Data'!E111)),NA())</f>
        <v>#N/A</v>
      </c>
      <c r="BF117" s="492" t="e">
        <f ca="1">+IF(AND(ISNUMBER(OFFSET('Hygiene Data'!$F$5,0,10*ROW('Hygiene Data'!F111))),'Data Summary'!DU117="Yes"),OFFSET('Hygiene Data'!$F$5,0,10*ROW('Hygiene Data'!F111)),NA())</f>
        <v>#N/A</v>
      </c>
      <c r="BG117" s="492" t="e">
        <f ca="1">+IF(AND(ISNUMBER(OFFSET('Hygiene Data'!$F$7,0,10*ROW('Hygiene Data'!F111))),'Data Summary'!DV117="Yes"),OFFSET('Hygiene Data'!$F$7,0,10*ROW('Hygiene Data'!F111)),NA())</f>
        <v>#N/A</v>
      </c>
      <c r="BH117" s="492" t="e">
        <f ca="1">+IF(AND(ISNUMBER(OFFSET('Hygiene Data'!$F$9,0,10*ROW('Hygiene Data'!F111))),'Data Summary'!DW117="Yes"),OFFSET('Hygiene Data'!$F$9,0,10*ROW('Hygiene Data'!F111)),NA())</f>
        <v>#N/A</v>
      </c>
      <c r="BI117" s="492" t="e">
        <f ca="1">+IF(AND(ISNUMBER(OFFSET('Hygiene Data'!$G$5,0,10*ROW('Hygiene Data'!G111))),'Data Summary'!DX117="Yes"),OFFSET('Hygiene Data'!$G$5,0,10*ROW('Hygiene Data'!G111)),NA())</f>
        <v>#N/A</v>
      </c>
      <c r="BJ117" s="492" t="e">
        <f ca="1">+IF(AND(ISNUMBER(OFFSET('Hygiene Data'!$G$7,0,10*ROW('Hygiene Data'!G111))),'Data Summary'!DY117="Yes"),OFFSET('Hygiene Data'!$G$7,0,10*ROW('Hygiene Data'!G111)),NA())</f>
        <v>#N/A</v>
      </c>
      <c r="BK117" s="492" t="e">
        <f ca="1">+IF(AND(ISNUMBER(OFFSET('Hygiene Data'!$G$9,0,10*ROW('Hygiene Data'!G111))),'Data Summary'!DZ117="Yes"),OFFSET('Hygiene Data'!$G$9,0,10*ROW('Hygiene Data'!G111)),NA())</f>
        <v>#N/A</v>
      </c>
      <c r="BL117" s="492" t="e">
        <f ca="1">+IF(AND(ISNUMBER(OFFSET('Hygiene Data'!$H$5,0,10*ROW('Hygiene Data'!H111))),'Data Summary'!EA117="Yes"),OFFSET('Hygiene Data'!$H$5,0,10*ROW('Hygiene Data'!H111)),NA())</f>
        <v>#N/A</v>
      </c>
      <c r="BM117" s="492" t="e">
        <f ca="1">+IF(AND(ISNUMBER(OFFSET('Hygiene Data'!$H$7,0,10*ROW('Hygiene Data'!H111))),'Data Summary'!EB117="Yes"),OFFSET('Hygiene Data'!$H$7,0,10*ROW('Hygiene Data'!H111)),NA())</f>
        <v>#N/A</v>
      </c>
      <c r="BN117" s="492" t="e">
        <f ca="1">+IF(AND(ISNUMBER(OFFSET('Hygiene Data'!$H$9,0,10*ROW('Hygiene Data'!H111))),'Data Summary'!EC117="Yes"),OFFSET('Hygiene Data'!$H$9,0,10*ROW('Hygiene Data'!H111)),NA())</f>
        <v>#N/A</v>
      </c>
      <c r="BO117" s="492" t="e">
        <f ca="1">+IF(AND(ISNUMBER(OFFSET('Hygiene Data'!$I$5,0,10*ROW('Hygiene Data'!I111))),'Data Summary'!ED117="Yes"),OFFSET('Hygiene Data'!$I$5,0,10*ROW('Hygiene Data'!I111)),NA())</f>
        <v>#N/A</v>
      </c>
      <c r="BP117" s="492" t="e">
        <f ca="1">+IF(AND(ISNUMBER(OFFSET('Hygiene Data'!$I$7,0,10*ROW('Hygiene Data'!I111))),'Data Summary'!EE117="Yes"),OFFSET('Hygiene Data'!$I$7,0,10*ROW('Hygiene Data'!I111)),NA())</f>
        <v>#N/A</v>
      </c>
      <c r="BQ117" s="492" t="e">
        <f ca="1">+IF(AND(ISNUMBER(OFFSET('Hygiene Data'!$I$9,0,10*ROW('Hygiene Data'!I111))),'Data Summary'!EF117="Yes"),OFFSET('Hygiene Data'!$I$9,0,10*ROW('Hygiene Data'!I111)),NA())</f>
        <v>#N/A</v>
      </c>
    </row>
    <row r="118" spans="1:69" x14ac:dyDescent="0.25">
      <c r="A118" s="488" t="e">
        <f ca="1">+RIGHT('Data Summary'!A118,LEN('Data Summary'!A118)-9)</f>
        <v>#VALUE!</v>
      </c>
      <c r="B118" s="462" t="str">
        <f ca="1">+IF(ISTEXT('Data Summary'!B118),'Data Summary'!B118,"")</f>
        <v/>
      </c>
      <c r="C118" s="489" t="e">
        <f ca="1">+VALUE('Data Summary'!C118)</f>
        <v>#VALUE!</v>
      </c>
      <c r="D118" s="490" t="e">
        <f ca="1">+IF(AND(ISNUMBER(OFFSET('Water Data'!$D$4,0,10*ROW('Water Data'!D112))),'Data Summary'!BS118="Yes"),100-OFFSET('Water Data'!$D$4,0,10*ROW('Water Data'!D112)),NA())</f>
        <v>#N/A</v>
      </c>
      <c r="E118" s="490" t="e">
        <f ca="1">+IF(AND(ISNUMBER(OFFSET('Water Data'!$D$6,0,10*ROW('Water Data'!D112))),'Data Summary'!BT118="Yes"),OFFSET('Water Data'!$D$6,0,10*ROW('Water Data'!D112)),NA())</f>
        <v>#N/A</v>
      </c>
      <c r="F118" s="490" t="e">
        <f ca="1">+IF(AND(ISNUMBER(OFFSET('Water Data'!$D$9,0,10*ROW('Water Data'!D112))),'Data Summary'!BU118="Yes"),OFFSET('Water Data'!$D$9,0,10*ROW('Water Data'!D112)),NA())</f>
        <v>#N/A</v>
      </c>
      <c r="G118" s="490" t="e">
        <f ca="1">+IF(AND(ISNUMBER(OFFSET('Water Data'!$E$4,0,10*ROW('Water Data'!E112))),'Data Summary'!BV118="Yes"),100-OFFSET('Water Data'!$E$4,0,10*ROW('Water Data'!E112)),NA())</f>
        <v>#N/A</v>
      </c>
      <c r="H118" s="490" t="e">
        <f ca="1">+IF(AND(ISNUMBER(OFFSET('Water Data'!$E$6,0,10*ROW('Water Data'!E112))),'Data Summary'!BW118="Yes"),OFFSET('Water Data'!$E$6,0,10*ROW('Water Data'!E112)),NA())</f>
        <v>#N/A</v>
      </c>
      <c r="I118" s="490" t="e">
        <f ca="1">+IF(AND(ISNUMBER(OFFSET('Water Data'!$E$9,0,10*ROW('Water Data'!E112))),'Data Summary'!BX118="Yes"),OFFSET('Water Data'!$E$9,0,10*ROW('Water Data'!E112)),NA())</f>
        <v>#N/A</v>
      </c>
      <c r="J118" s="490" t="e">
        <f ca="1">+IF(AND(ISNUMBER(OFFSET('Water Data'!$F$4,0,10*ROW('Water Data'!F112))),'Data Summary'!BY118="Yes"),100-OFFSET('Water Data'!$F$4,0,10*ROW('Water Data'!F112)),NA())</f>
        <v>#N/A</v>
      </c>
      <c r="K118" s="490" t="e">
        <f ca="1">+IF(AND(ISNUMBER(OFFSET('Water Data'!$F$6,0,10*ROW('Water Data'!F112))),'Data Summary'!BZ118="Yes"),OFFSET('Water Data'!$F$6,0,10*ROW('Water Data'!F112)),NA())</f>
        <v>#N/A</v>
      </c>
      <c r="L118" s="490" t="e">
        <f ca="1">+IF(AND(ISNUMBER(OFFSET('Water Data'!$F$9,0,10*ROW('Water Data'!F112))),'Data Summary'!CA118="Yes"),OFFSET('Water Data'!$F$9,0,10*ROW('Water Data'!F112)),NA())</f>
        <v>#N/A</v>
      </c>
      <c r="M118" s="490" t="e">
        <f ca="1">+IF(AND(ISNUMBER(OFFSET('Water Data'!$G$4,0,10*ROW('Water Data'!G112))),'Data Summary'!CB118="Yes"),100-OFFSET('Water Data'!$G$4,0,10*ROW('Water Data'!G112)),NA())</f>
        <v>#N/A</v>
      </c>
      <c r="N118" s="490" t="e">
        <f ca="1">+IF(AND(ISNUMBER(OFFSET('Water Data'!$G$6,0,10*ROW('Water Data'!G112))),'Data Summary'!CC118="Yes"),OFFSET('Water Data'!$G$6,0,10*ROW('Water Data'!G112)),NA())</f>
        <v>#N/A</v>
      </c>
      <c r="O118" s="490" t="e">
        <f ca="1">+IF(AND(ISNUMBER(OFFSET('Water Data'!$G$9,0,10*ROW('Water Data'!G112))),'Data Summary'!CD118="Yes"),OFFSET('Water Data'!$G$9,0,10*ROW('Water Data'!G112)),NA())</f>
        <v>#N/A</v>
      </c>
      <c r="P118" s="490" t="e">
        <f ca="1">+IF(AND(ISNUMBER(OFFSET('Water Data'!$H$4,0,10*ROW('Water Data'!H112))),'Data Summary'!CE118="Yes"),100-OFFSET('Water Data'!$H$4,0,10*ROW('Water Data'!H112)),NA())</f>
        <v>#N/A</v>
      </c>
      <c r="Q118" s="490" t="e">
        <f ca="1">+IF(AND(ISNUMBER(OFFSET('Water Data'!$H$6,0,10*ROW('Water Data'!H112))),'Data Summary'!CF118="Yes"),OFFSET('Water Data'!$H$6,0,10*ROW('Water Data'!H112)),NA())</f>
        <v>#N/A</v>
      </c>
      <c r="R118" s="490" t="e">
        <f ca="1">+IF(AND(ISNUMBER(OFFSET('Water Data'!$H$9,0,10*ROW('Water Data'!H112))),'Data Summary'!CG118="Yes"),OFFSET('Water Data'!$H$9,0,10*ROW('Water Data'!H112)),NA())</f>
        <v>#N/A</v>
      </c>
      <c r="S118" s="490" t="e">
        <f ca="1">+IF(AND(ISNUMBER(OFFSET('Water Data'!$I$4,0,10*ROW('Water Data'!I112))),'Data Summary'!CH118="Yes"),100-OFFSET('Water Data'!$I$4,0,10*ROW('Water Data'!I112)),NA())</f>
        <v>#N/A</v>
      </c>
      <c r="T118" s="490" t="e">
        <f ca="1">+IF(AND(ISNUMBER(OFFSET('Water Data'!$I$6,0,10*ROW('Water Data'!I112))),'Data Summary'!CI118="Yes"),OFFSET('Water Data'!$I$6,0,10*ROW('Water Data'!I112)),NA())</f>
        <v>#N/A</v>
      </c>
      <c r="U118" s="490" t="e">
        <f ca="1">+IF(AND(ISNUMBER(OFFSET('Water Data'!$I$9,0,10*ROW('Water Data'!I112))),'Data Summary'!CJ118="Yes"),OFFSET('Water Data'!$I$9,0,10*ROW('Water Data'!I112)),NA())</f>
        <v>#N/A</v>
      </c>
      <c r="V118" s="491" t="e">
        <f ca="1">+IF(AND(ISNUMBER(OFFSET('Sanitation Data'!$D$4,0,10*ROW('Sanitation Data'!D112))),'Data Summary'!CK118="Yes"),100-OFFSET('Sanitation Data'!$D$4,0,10*ROW('Sanitation Data'!D112)),NA())</f>
        <v>#N/A</v>
      </c>
      <c r="W118" s="491" t="e">
        <f ca="1">+IF(AND(ISNUMBER(OFFSET('Sanitation Data'!$D$6,0,10*ROW('Sanitation Data'!D112))),'Data Summary'!CL118="Yes"),OFFSET('Sanitation Data'!$D$6,0,10*ROW('Sanitation Data'!D112)),NA())</f>
        <v>#N/A</v>
      </c>
      <c r="X118" s="491" t="e">
        <f ca="1">+IF(AND(ISNUMBER(OFFSET('Sanitation Data'!$D$10,0,10*ROW('Sanitation Data'!D112))),'Data Summary'!CM118="Yes"),OFFSET('Sanitation Data'!$D$10,0,10*ROW('Sanitation Data'!D112)),NA())</f>
        <v>#N/A</v>
      </c>
      <c r="Y118" s="491" t="e">
        <f ca="1">+IF(AND(ISNUMBER(OFFSET('Sanitation Data'!$D$11,0,10*ROW('Sanitation Data'!D112))),'Data Summary'!CN118="Yes"),OFFSET('Sanitation Data'!$D$11,0,10*ROW('Sanitation Data'!D112)),NA())</f>
        <v>#N/A</v>
      </c>
      <c r="Z118" s="491" t="e">
        <f ca="1">+IF(AND(ISNUMBER(OFFSET('Sanitation Data'!$D$12,0,10*ROW('Sanitation Data'!D112))),'Data Summary'!CO118="Yes"),OFFSET('Sanitation Data'!$D$12,0,10*ROW('Sanitation Data'!D112)),NA())</f>
        <v>#N/A</v>
      </c>
      <c r="AA118" s="491" t="e">
        <f ca="1">+IF(AND(ISNUMBER(OFFSET('Sanitation Data'!$E$4,0,10*ROW('Sanitation Data'!E112))),'Data Summary'!CP118="Yes"),100-OFFSET('Sanitation Data'!$E$4,0,10*ROW('Sanitation Data'!E112)),NA())</f>
        <v>#N/A</v>
      </c>
      <c r="AB118" s="491" t="e">
        <f ca="1">+IF(AND(ISNUMBER(OFFSET('Sanitation Data'!$E$6,0,10*ROW('Sanitation Data'!E112))),'Data Summary'!CQ118="Yes"),OFFSET('Sanitation Data'!$E$6,0,10*ROW('Sanitation Data'!E112)),NA())</f>
        <v>#N/A</v>
      </c>
      <c r="AC118" s="491" t="e">
        <f ca="1">+IF(AND(ISNUMBER(OFFSET('Sanitation Data'!$E$10,0,10*ROW('Sanitation Data'!E112))),'Data Summary'!CR118="Yes"),OFFSET('Sanitation Data'!$E$10,0,10*ROW('Sanitation Data'!E112)),NA())</f>
        <v>#N/A</v>
      </c>
      <c r="AD118" s="491" t="e">
        <f ca="1">+IF(AND(ISNUMBER(OFFSET('Sanitation Data'!$E$11,0,10*ROW('Sanitation Data'!E112))),'Data Summary'!CS118="Yes"),OFFSET('Sanitation Data'!$E$11,0,10*ROW('Sanitation Data'!E112)),NA())</f>
        <v>#N/A</v>
      </c>
      <c r="AE118" s="491" t="e">
        <f ca="1">+IF(AND(ISNUMBER(OFFSET('Sanitation Data'!$E$12,0,10*ROW('Sanitation Data'!E112))),'Data Summary'!CT118="Yes"),OFFSET('Sanitation Data'!$E$12,0,10*ROW('Sanitation Data'!E112)),NA())</f>
        <v>#N/A</v>
      </c>
      <c r="AF118" s="491" t="e">
        <f ca="1">+IF(AND(ISNUMBER(OFFSET('Sanitation Data'!$F$4,0,10*ROW('Sanitation Data'!F112))),'Data Summary'!CU118="Yes"),100-OFFSET('Sanitation Data'!$F$4,0,10*ROW('Sanitation Data'!F112)),NA())</f>
        <v>#N/A</v>
      </c>
      <c r="AG118" s="491" t="e">
        <f ca="1">+IF(AND(ISNUMBER(OFFSET('Sanitation Data'!$F$6,0,10*ROW('Sanitation Data'!F112))),'Data Summary'!CV118="Yes"),OFFSET('Sanitation Data'!$F$6,0,10*ROW('Sanitation Data'!F112)),NA())</f>
        <v>#N/A</v>
      </c>
      <c r="AH118" s="491" t="e">
        <f ca="1">+IF(AND(ISNUMBER(OFFSET('Sanitation Data'!$F$10,0,10*ROW('Sanitation Data'!F112))),'Data Summary'!CW118="Yes"),OFFSET('Sanitation Data'!$F$10,0,10*ROW('Sanitation Data'!F112)),NA())</f>
        <v>#N/A</v>
      </c>
      <c r="AI118" s="491" t="e">
        <f ca="1">+IF(AND(ISNUMBER(OFFSET('Sanitation Data'!$F$11,0,10*ROW('Sanitation Data'!F112))),'Data Summary'!CX118="Yes"),OFFSET('Sanitation Data'!$F$11,0,10*ROW('Sanitation Data'!F112)),NA())</f>
        <v>#N/A</v>
      </c>
      <c r="AJ118" s="491" t="e">
        <f ca="1">+IF(AND(ISNUMBER(OFFSET('Sanitation Data'!$F$12,0,10*ROW('Sanitation Data'!F112))),'Data Summary'!CY118="Yes"),OFFSET('Sanitation Data'!$F$12,0,10*ROW('Sanitation Data'!F112)),NA())</f>
        <v>#N/A</v>
      </c>
      <c r="AK118" s="491" t="e">
        <f ca="1">+IF(AND(ISNUMBER(OFFSET('Sanitation Data'!$G$4,0,10*ROW('Sanitation Data'!G112))),'Data Summary'!CZ118="Yes"),100-OFFSET('Sanitation Data'!$G$4,0,10*ROW('Sanitation Data'!G112)),NA())</f>
        <v>#N/A</v>
      </c>
      <c r="AL118" s="491" t="e">
        <f ca="1">+IF(AND(ISNUMBER(OFFSET('Sanitation Data'!$G$6,0,10*ROW('Sanitation Data'!G112))),'Data Summary'!DA118="Yes"),OFFSET('Sanitation Data'!$G$6,0,10*ROW('Sanitation Data'!G112)),NA())</f>
        <v>#N/A</v>
      </c>
      <c r="AM118" s="491" t="e">
        <f ca="1">+IF(AND(ISNUMBER(OFFSET('Sanitation Data'!$G$10,0,10*ROW('Sanitation Data'!G112))),'Data Summary'!DB118="Yes"),OFFSET('Sanitation Data'!$G$10,0,10*ROW('Sanitation Data'!G112)),NA())</f>
        <v>#N/A</v>
      </c>
      <c r="AN118" s="491" t="e">
        <f ca="1">+IF(AND(ISNUMBER(OFFSET('Sanitation Data'!$G$11,0,10*ROW('Sanitation Data'!G112))),'Data Summary'!DC118="Yes"),OFFSET('Sanitation Data'!$G$11,0,10*ROW('Sanitation Data'!G112)),NA())</f>
        <v>#N/A</v>
      </c>
      <c r="AO118" s="491" t="e">
        <f ca="1">+IF(AND(ISNUMBER(OFFSET('Sanitation Data'!$G$12,0,10*ROW('Sanitation Data'!G112))),'Data Summary'!DD118="Yes"),OFFSET('Sanitation Data'!$G$12,0,10*ROW('Sanitation Data'!G112)),NA())</f>
        <v>#N/A</v>
      </c>
      <c r="AP118" s="491" t="e">
        <f ca="1">+IF(AND(ISNUMBER(OFFSET('Sanitation Data'!$H$4,0,10*ROW('Sanitation Data'!H112))),'Data Summary'!DE118="Yes"),100-OFFSET('Sanitation Data'!$H$4,0,10*ROW('Sanitation Data'!H112)),NA())</f>
        <v>#N/A</v>
      </c>
      <c r="AQ118" s="491" t="e">
        <f ca="1">+IF(AND(ISNUMBER(OFFSET('Sanitation Data'!$H$6,0,10*ROW('Sanitation Data'!H112))),'Data Summary'!DF118="Yes"),OFFSET('Sanitation Data'!$H$6,0,10*ROW('Sanitation Data'!H112)),NA())</f>
        <v>#N/A</v>
      </c>
      <c r="AR118" s="491" t="e">
        <f ca="1">+IF(AND(ISNUMBER(OFFSET('Sanitation Data'!$H$10,0,10*ROW('Sanitation Data'!H112))),'Data Summary'!DG118="Yes"),OFFSET('Sanitation Data'!$H$10,0,10*ROW('Sanitation Data'!H112)),NA())</f>
        <v>#N/A</v>
      </c>
      <c r="AS118" s="491" t="e">
        <f ca="1">+IF(AND(ISNUMBER(OFFSET('Sanitation Data'!$H$11,0,10*ROW('Sanitation Data'!H112))),'Data Summary'!DH118="Yes"),OFFSET('Sanitation Data'!$H$11,0,10*ROW('Sanitation Data'!H112)),NA())</f>
        <v>#N/A</v>
      </c>
      <c r="AT118" s="491" t="e">
        <f ca="1">+IF(AND(ISNUMBER(OFFSET('Sanitation Data'!$H$12,0,10*ROW('Sanitation Data'!H112))),'Data Summary'!DI118="Yes"),OFFSET('Sanitation Data'!$H$12,0,10*ROW('Sanitation Data'!H112)),NA())</f>
        <v>#N/A</v>
      </c>
      <c r="AU118" s="491" t="e">
        <f ca="1">+IF(AND(ISNUMBER(OFFSET('Sanitation Data'!$I$4,0,10*ROW('Sanitation Data'!I112))),'Data Summary'!DJ118="Yes"),100-OFFSET('Sanitation Data'!$I$4,0,10*ROW('Sanitation Data'!I112)),NA())</f>
        <v>#N/A</v>
      </c>
      <c r="AV118" s="491" t="e">
        <f ca="1">+IF(AND(ISNUMBER(OFFSET('Sanitation Data'!$I$6,0,10*ROW('Sanitation Data'!I112))),'Data Summary'!DK118="Yes"),OFFSET('Sanitation Data'!$I$6,0,10*ROW('Sanitation Data'!I112)),NA())</f>
        <v>#N/A</v>
      </c>
      <c r="AW118" s="491" t="e">
        <f ca="1">+IF(AND(ISNUMBER(OFFSET('Sanitation Data'!$I$10,0,10*ROW('Sanitation Data'!I112))),'Data Summary'!DL118="Yes"),OFFSET('Sanitation Data'!$I$10,0,10*ROW('Sanitation Data'!I112)),NA())</f>
        <v>#N/A</v>
      </c>
      <c r="AX118" s="491" t="e">
        <f ca="1">+IF(AND(ISNUMBER(OFFSET('Sanitation Data'!$I$11,0,10*ROW('Sanitation Data'!I112))),'Data Summary'!DM118="Yes"),OFFSET('Sanitation Data'!$I$11,0,10*ROW('Sanitation Data'!I112)),NA())</f>
        <v>#N/A</v>
      </c>
      <c r="AY118" s="491" t="e">
        <f ca="1">+IF(AND(ISNUMBER(OFFSET('Sanitation Data'!$I$12,0,10*ROW('Sanitation Data'!I112))),'Data Summary'!DN118="Yes"),OFFSET('Sanitation Data'!$I$12,0,10*ROW('Sanitation Data'!I112)),NA())</f>
        <v>#N/A</v>
      </c>
      <c r="AZ118" s="492" t="e">
        <f ca="1">+IF(AND(ISNUMBER(OFFSET('Hygiene Data'!$D$5,0,10*ROW('Hygiene Data'!D112))),'Data Summary'!DO118="Yes"),OFFSET('Hygiene Data'!$D$5,0,10*ROW('Hygiene Data'!D112)),NA())</f>
        <v>#N/A</v>
      </c>
      <c r="BA118" s="492" t="e">
        <f ca="1">+IF(AND(ISNUMBER(OFFSET('Hygiene Data'!$D$7,0,10*ROW('Hygiene Data'!D112))),'Data Summary'!DP118="Yes"),OFFSET('Hygiene Data'!$D$7,0,10*ROW('Hygiene Data'!D112)),NA())</f>
        <v>#N/A</v>
      </c>
      <c r="BB118" s="492" t="e">
        <f ca="1">+IF(AND(ISNUMBER(OFFSET('Hygiene Data'!$D$9,0,10*ROW('Hygiene Data'!D112))),'Data Summary'!DQ118="Yes"),OFFSET('Hygiene Data'!$D$9,0,10*ROW('Hygiene Data'!D112)),NA())</f>
        <v>#N/A</v>
      </c>
      <c r="BC118" s="492" t="e">
        <f ca="1">+IF(AND(ISNUMBER(OFFSET('Hygiene Data'!$E$5,0,10*ROW('Hygiene Data'!E112))),'Data Summary'!DR118="Yes"),OFFSET('Hygiene Data'!$E$5,0,10*ROW('Hygiene Data'!E112)),NA())</f>
        <v>#N/A</v>
      </c>
      <c r="BD118" s="492" t="e">
        <f ca="1">+IF(AND(ISNUMBER(OFFSET('Hygiene Data'!$E$7,0,10*ROW('Hygiene Data'!E112))),'Data Summary'!DS118="Yes"),OFFSET('Hygiene Data'!$E$7,0,10*ROW('Hygiene Data'!E112)),NA())</f>
        <v>#N/A</v>
      </c>
      <c r="BE118" s="492" t="e">
        <f ca="1">+IF(AND(ISNUMBER(OFFSET('Hygiene Data'!$E$9,0,10*ROW('Hygiene Data'!E112))),'Data Summary'!DT118="Yes"),OFFSET('Hygiene Data'!$E$9,0,10*ROW('Hygiene Data'!E112)),NA())</f>
        <v>#N/A</v>
      </c>
      <c r="BF118" s="492" t="e">
        <f ca="1">+IF(AND(ISNUMBER(OFFSET('Hygiene Data'!$F$5,0,10*ROW('Hygiene Data'!F112))),'Data Summary'!DU118="Yes"),OFFSET('Hygiene Data'!$F$5,0,10*ROW('Hygiene Data'!F112)),NA())</f>
        <v>#N/A</v>
      </c>
      <c r="BG118" s="492" t="e">
        <f ca="1">+IF(AND(ISNUMBER(OFFSET('Hygiene Data'!$F$7,0,10*ROW('Hygiene Data'!F112))),'Data Summary'!DV118="Yes"),OFFSET('Hygiene Data'!$F$7,0,10*ROW('Hygiene Data'!F112)),NA())</f>
        <v>#N/A</v>
      </c>
      <c r="BH118" s="492" t="e">
        <f ca="1">+IF(AND(ISNUMBER(OFFSET('Hygiene Data'!$F$9,0,10*ROW('Hygiene Data'!F112))),'Data Summary'!DW118="Yes"),OFFSET('Hygiene Data'!$F$9,0,10*ROW('Hygiene Data'!F112)),NA())</f>
        <v>#N/A</v>
      </c>
      <c r="BI118" s="492" t="e">
        <f ca="1">+IF(AND(ISNUMBER(OFFSET('Hygiene Data'!$G$5,0,10*ROW('Hygiene Data'!G112))),'Data Summary'!DX118="Yes"),OFFSET('Hygiene Data'!$G$5,0,10*ROW('Hygiene Data'!G112)),NA())</f>
        <v>#N/A</v>
      </c>
      <c r="BJ118" s="492" t="e">
        <f ca="1">+IF(AND(ISNUMBER(OFFSET('Hygiene Data'!$G$7,0,10*ROW('Hygiene Data'!G112))),'Data Summary'!DY118="Yes"),OFFSET('Hygiene Data'!$G$7,0,10*ROW('Hygiene Data'!G112)),NA())</f>
        <v>#N/A</v>
      </c>
      <c r="BK118" s="492" t="e">
        <f ca="1">+IF(AND(ISNUMBER(OFFSET('Hygiene Data'!$G$9,0,10*ROW('Hygiene Data'!G112))),'Data Summary'!DZ118="Yes"),OFFSET('Hygiene Data'!$G$9,0,10*ROW('Hygiene Data'!G112)),NA())</f>
        <v>#N/A</v>
      </c>
      <c r="BL118" s="492" t="e">
        <f ca="1">+IF(AND(ISNUMBER(OFFSET('Hygiene Data'!$H$5,0,10*ROW('Hygiene Data'!H112))),'Data Summary'!EA118="Yes"),OFFSET('Hygiene Data'!$H$5,0,10*ROW('Hygiene Data'!H112)),NA())</f>
        <v>#N/A</v>
      </c>
      <c r="BM118" s="492" t="e">
        <f ca="1">+IF(AND(ISNUMBER(OFFSET('Hygiene Data'!$H$7,0,10*ROW('Hygiene Data'!H112))),'Data Summary'!EB118="Yes"),OFFSET('Hygiene Data'!$H$7,0,10*ROW('Hygiene Data'!H112)),NA())</f>
        <v>#N/A</v>
      </c>
      <c r="BN118" s="492" t="e">
        <f ca="1">+IF(AND(ISNUMBER(OFFSET('Hygiene Data'!$H$9,0,10*ROW('Hygiene Data'!H112))),'Data Summary'!EC118="Yes"),OFFSET('Hygiene Data'!$H$9,0,10*ROW('Hygiene Data'!H112)),NA())</f>
        <v>#N/A</v>
      </c>
      <c r="BO118" s="492" t="e">
        <f ca="1">+IF(AND(ISNUMBER(OFFSET('Hygiene Data'!$I$5,0,10*ROW('Hygiene Data'!I112))),'Data Summary'!ED118="Yes"),OFFSET('Hygiene Data'!$I$5,0,10*ROW('Hygiene Data'!I112)),NA())</f>
        <v>#N/A</v>
      </c>
      <c r="BP118" s="492" t="e">
        <f ca="1">+IF(AND(ISNUMBER(OFFSET('Hygiene Data'!$I$7,0,10*ROW('Hygiene Data'!I112))),'Data Summary'!EE118="Yes"),OFFSET('Hygiene Data'!$I$7,0,10*ROW('Hygiene Data'!I112)),NA())</f>
        <v>#N/A</v>
      </c>
      <c r="BQ118" s="492" t="e">
        <f ca="1">+IF(AND(ISNUMBER(OFFSET('Hygiene Data'!$I$9,0,10*ROW('Hygiene Data'!I112))),'Data Summary'!EF118="Yes"),OFFSET('Hygiene Data'!$I$9,0,10*ROW('Hygiene Data'!I112)),NA())</f>
        <v>#N/A</v>
      </c>
    </row>
    <row r="119" spans="1:69" x14ac:dyDescent="0.25">
      <c r="A119" s="488" t="e">
        <f ca="1">+RIGHT('Data Summary'!A119,LEN('Data Summary'!A119)-9)</f>
        <v>#VALUE!</v>
      </c>
      <c r="B119" s="462" t="str">
        <f ca="1">+IF(ISTEXT('Data Summary'!B119),'Data Summary'!B119,"")</f>
        <v/>
      </c>
      <c r="C119" s="489" t="e">
        <f ca="1">+VALUE('Data Summary'!C119)</f>
        <v>#VALUE!</v>
      </c>
      <c r="D119" s="490" t="e">
        <f ca="1">+IF(AND(ISNUMBER(OFFSET('Water Data'!$D$4,0,10*ROW('Water Data'!D113))),'Data Summary'!BS119="Yes"),100-OFFSET('Water Data'!$D$4,0,10*ROW('Water Data'!D113)),NA())</f>
        <v>#N/A</v>
      </c>
      <c r="E119" s="490" t="e">
        <f ca="1">+IF(AND(ISNUMBER(OFFSET('Water Data'!$D$6,0,10*ROW('Water Data'!D113))),'Data Summary'!BT119="Yes"),OFFSET('Water Data'!$D$6,0,10*ROW('Water Data'!D113)),NA())</f>
        <v>#N/A</v>
      </c>
      <c r="F119" s="490" t="e">
        <f ca="1">+IF(AND(ISNUMBER(OFFSET('Water Data'!$D$9,0,10*ROW('Water Data'!D113))),'Data Summary'!BU119="Yes"),OFFSET('Water Data'!$D$9,0,10*ROW('Water Data'!D113)),NA())</f>
        <v>#N/A</v>
      </c>
      <c r="G119" s="490" t="e">
        <f ca="1">+IF(AND(ISNUMBER(OFFSET('Water Data'!$E$4,0,10*ROW('Water Data'!E113))),'Data Summary'!BV119="Yes"),100-OFFSET('Water Data'!$E$4,0,10*ROW('Water Data'!E113)),NA())</f>
        <v>#N/A</v>
      </c>
      <c r="H119" s="490" t="e">
        <f ca="1">+IF(AND(ISNUMBER(OFFSET('Water Data'!$E$6,0,10*ROW('Water Data'!E113))),'Data Summary'!BW119="Yes"),OFFSET('Water Data'!$E$6,0,10*ROW('Water Data'!E113)),NA())</f>
        <v>#N/A</v>
      </c>
      <c r="I119" s="490" t="e">
        <f ca="1">+IF(AND(ISNUMBER(OFFSET('Water Data'!$E$9,0,10*ROW('Water Data'!E113))),'Data Summary'!BX119="Yes"),OFFSET('Water Data'!$E$9,0,10*ROW('Water Data'!E113)),NA())</f>
        <v>#N/A</v>
      </c>
      <c r="J119" s="490" t="e">
        <f ca="1">+IF(AND(ISNUMBER(OFFSET('Water Data'!$F$4,0,10*ROW('Water Data'!F113))),'Data Summary'!BY119="Yes"),100-OFFSET('Water Data'!$F$4,0,10*ROW('Water Data'!F113)),NA())</f>
        <v>#N/A</v>
      </c>
      <c r="K119" s="490" t="e">
        <f ca="1">+IF(AND(ISNUMBER(OFFSET('Water Data'!$F$6,0,10*ROW('Water Data'!F113))),'Data Summary'!BZ119="Yes"),OFFSET('Water Data'!$F$6,0,10*ROW('Water Data'!F113)),NA())</f>
        <v>#N/A</v>
      </c>
      <c r="L119" s="490" t="e">
        <f ca="1">+IF(AND(ISNUMBER(OFFSET('Water Data'!$F$9,0,10*ROW('Water Data'!F113))),'Data Summary'!CA119="Yes"),OFFSET('Water Data'!$F$9,0,10*ROW('Water Data'!F113)),NA())</f>
        <v>#N/A</v>
      </c>
      <c r="M119" s="490" t="e">
        <f ca="1">+IF(AND(ISNUMBER(OFFSET('Water Data'!$G$4,0,10*ROW('Water Data'!G113))),'Data Summary'!CB119="Yes"),100-OFFSET('Water Data'!$G$4,0,10*ROW('Water Data'!G113)),NA())</f>
        <v>#N/A</v>
      </c>
      <c r="N119" s="490" t="e">
        <f ca="1">+IF(AND(ISNUMBER(OFFSET('Water Data'!$G$6,0,10*ROW('Water Data'!G113))),'Data Summary'!CC119="Yes"),OFFSET('Water Data'!$G$6,0,10*ROW('Water Data'!G113)),NA())</f>
        <v>#N/A</v>
      </c>
      <c r="O119" s="490" t="e">
        <f ca="1">+IF(AND(ISNUMBER(OFFSET('Water Data'!$G$9,0,10*ROW('Water Data'!G113))),'Data Summary'!CD119="Yes"),OFFSET('Water Data'!$G$9,0,10*ROW('Water Data'!G113)),NA())</f>
        <v>#N/A</v>
      </c>
      <c r="P119" s="490" t="e">
        <f ca="1">+IF(AND(ISNUMBER(OFFSET('Water Data'!$H$4,0,10*ROW('Water Data'!H113))),'Data Summary'!CE119="Yes"),100-OFFSET('Water Data'!$H$4,0,10*ROW('Water Data'!H113)),NA())</f>
        <v>#N/A</v>
      </c>
      <c r="Q119" s="490" t="e">
        <f ca="1">+IF(AND(ISNUMBER(OFFSET('Water Data'!$H$6,0,10*ROW('Water Data'!H113))),'Data Summary'!CF119="Yes"),OFFSET('Water Data'!$H$6,0,10*ROW('Water Data'!H113)),NA())</f>
        <v>#N/A</v>
      </c>
      <c r="R119" s="490" t="e">
        <f ca="1">+IF(AND(ISNUMBER(OFFSET('Water Data'!$H$9,0,10*ROW('Water Data'!H113))),'Data Summary'!CG119="Yes"),OFFSET('Water Data'!$H$9,0,10*ROW('Water Data'!H113)),NA())</f>
        <v>#N/A</v>
      </c>
      <c r="S119" s="490" t="e">
        <f ca="1">+IF(AND(ISNUMBER(OFFSET('Water Data'!$I$4,0,10*ROW('Water Data'!I113))),'Data Summary'!CH119="Yes"),100-OFFSET('Water Data'!$I$4,0,10*ROW('Water Data'!I113)),NA())</f>
        <v>#N/A</v>
      </c>
      <c r="T119" s="490" t="e">
        <f ca="1">+IF(AND(ISNUMBER(OFFSET('Water Data'!$I$6,0,10*ROW('Water Data'!I113))),'Data Summary'!CI119="Yes"),OFFSET('Water Data'!$I$6,0,10*ROW('Water Data'!I113)),NA())</f>
        <v>#N/A</v>
      </c>
      <c r="U119" s="490" t="e">
        <f ca="1">+IF(AND(ISNUMBER(OFFSET('Water Data'!$I$9,0,10*ROW('Water Data'!I113))),'Data Summary'!CJ119="Yes"),OFFSET('Water Data'!$I$9,0,10*ROW('Water Data'!I113)),NA())</f>
        <v>#N/A</v>
      </c>
      <c r="V119" s="491" t="e">
        <f ca="1">+IF(AND(ISNUMBER(OFFSET('Sanitation Data'!$D$4,0,10*ROW('Sanitation Data'!D113))),'Data Summary'!CK119="Yes"),100-OFFSET('Sanitation Data'!$D$4,0,10*ROW('Sanitation Data'!D113)),NA())</f>
        <v>#N/A</v>
      </c>
      <c r="W119" s="491" t="e">
        <f ca="1">+IF(AND(ISNUMBER(OFFSET('Sanitation Data'!$D$6,0,10*ROW('Sanitation Data'!D113))),'Data Summary'!CL119="Yes"),OFFSET('Sanitation Data'!$D$6,0,10*ROW('Sanitation Data'!D113)),NA())</f>
        <v>#N/A</v>
      </c>
      <c r="X119" s="491" t="e">
        <f ca="1">+IF(AND(ISNUMBER(OFFSET('Sanitation Data'!$D$10,0,10*ROW('Sanitation Data'!D113))),'Data Summary'!CM119="Yes"),OFFSET('Sanitation Data'!$D$10,0,10*ROW('Sanitation Data'!D113)),NA())</f>
        <v>#N/A</v>
      </c>
      <c r="Y119" s="491" t="e">
        <f ca="1">+IF(AND(ISNUMBER(OFFSET('Sanitation Data'!$D$11,0,10*ROW('Sanitation Data'!D113))),'Data Summary'!CN119="Yes"),OFFSET('Sanitation Data'!$D$11,0,10*ROW('Sanitation Data'!D113)),NA())</f>
        <v>#N/A</v>
      </c>
      <c r="Z119" s="491" t="e">
        <f ca="1">+IF(AND(ISNUMBER(OFFSET('Sanitation Data'!$D$12,0,10*ROW('Sanitation Data'!D113))),'Data Summary'!CO119="Yes"),OFFSET('Sanitation Data'!$D$12,0,10*ROW('Sanitation Data'!D113)),NA())</f>
        <v>#N/A</v>
      </c>
      <c r="AA119" s="491" t="e">
        <f ca="1">+IF(AND(ISNUMBER(OFFSET('Sanitation Data'!$E$4,0,10*ROW('Sanitation Data'!E113))),'Data Summary'!CP119="Yes"),100-OFFSET('Sanitation Data'!$E$4,0,10*ROW('Sanitation Data'!E113)),NA())</f>
        <v>#N/A</v>
      </c>
      <c r="AB119" s="491" t="e">
        <f ca="1">+IF(AND(ISNUMBER(OFFSET('Sanitation Data'!$E$6,0,10*ROW('Sanitation Data'!E113))),'Data Summary'!CQ119="Yes"),OFFSET('Sanitation Data'!$E$6,0,10*ROW('Sanitation Data'!E113)),NA())</f>
        <v>#N/A</v>
      </c>
      <c r="AC119" s="491" t="e">
        <f ca="1">+IF(AND(ISNUMBER(OFFSET('Sanitation Data'!$E$10,0,10*ROW('Sanitation Data'!E113))),'Data Summary'!CR119="Yes"),OFFSET('Sanitation Data'!$E$10,0,10*ROW('Sanitation Data'!E113)),NA())</f>
        <v>#N/A</v>
      </c>
      <c r="AD119" s="491" t="e">
        <f ca="1">+IF(AND(ISNUMBER(OFFSET('Sanitation Data'!$E$11,0,10*ROW('Sanitation Data'!E113))),'Data Summary'!CS119="Yes"),OFFSET('Sanitation Data'!$E$11,0,10*ROW('Sanitation Data'!E113)),NA())</f>
        <v>#N/A</v>
      </c>
      <c r="AE119" s="491" t="e">
        <f ca="1">+IF(AND(ISNUMBER(OFFSET('Sanitation Data'!$E$12,0,10*ROW('Sanitation Data'!E113))),'Data Summary'!CT119="Yes"),OFFSET('Sanitation Data'!$E$12,0,10*ROW('Sanitation Data'!E113)),NA())</f>
        <v>#N/A</v>
      </c>
      <c r="AF119" s="491" t="e">
        <f ca="1">+IF(AND(ISNUMBER(OFFSET('Sanitation Data'!$F$4,0,10*ROW('Sanitation Data'!F113))),'Data Summary'!CU119="Yes"),100-OFFSET('Sanitation Data'!$F$4,0,10*ROW('Sanitation Data'!F113)),NA())</f>
        <v>#N/A</v>
      </c>
      <c r="AG119" s="491" t="e">
        <f ca="1">+IF(AND(ISNUMBER(OFFSET('Sanitation Data'!$F$6,0,10*ROW('Sanitation Data'!F113))),'Data Summary'!CV119="Yes"),OFFSET('Sanitation Data'!$F$6,0,10*ROW('Sanitation Data'!F113)),NA())</f>
        <v>#N/A</v>
      </c>
      <c r="AH119" s="491" t="e">
        <f ca="1">+IF(AND(ISNUMBER(OFFSET('Sanitation Data'!$F$10,0,10*ROW('Sanitation Data'!F113))),'Data Summary'!CW119="Yes"),OFFSET('Sanitation Data'!$F$10,0,10*ROW('Sanitation Data'!F113)),NA())</f>
        <v>#N/A</v>
      </c>
      <c r="AI119" s="491" t="e">
        <f ca="1">+IF(AND(ISNUMBER(OFFSET('Sanitation Data'!$F$11,0,10*ROW('Sanitation Data'!F113))),'Data Summary'!CX119="Yes"),OFFSET('Sanitation Data'!$F$11,0,10*ROW('Sanitation Data'!F113)),NA())</f>
        <v>#N/A</v>
      </c>
      <c r="AJ119" s="491" t="e">
        <f ca="1">+IF(AND(ISNUMBER(OFFSET('Sanitation Data'!$F$12,0,10*ROW('Sanitation Data'!F113))),'Data Summary'!CY119="Yes"),OFFSET('Sanitation Data'!$F$12,0,10*ROW('Sanitation Data'!F113)),NA())</f>
        <v>#N/A</v>
      </c>
      <c r="AK119" s="491" t="e">
        <f ca="1">+IF(AND(ISNUMBER(OFFSET('Sanitation Data'!$G$4,0,10*ROW('Sanitation Data'!G113))),'Data Summary'!CZ119="Yes"),100-OFFSET('Sanitation Data'!$G$4,0,10*ROW('Sanitation Data'!G113)),NA())</f>
        <v>#N/A</v>
      </c>
      <c r="AL119" s="491" t="e">
        <f ca="1">+IF(AND(ISNUMBER(OFFSET('Sanitation Data'!$G$6,0,10*ROW('Sanitation Data'!G113))),'Data Summary'!DA119="Yes"),OFFSET('Sanitation Data'!$G$6,0,10*ROW('Sanitation Data'!G113)),NA())</f>
        <v>#N/A</v>
      </c>
      <c r="AM119" s="491" t="e">
        <f ca="1">+IF(AND(ISNUMBER(OFFSET('Sanitation Data'!$G$10,0,10*ROW('Sanitation Data'!G113))),'Data Summary'!DB119="Yes"),OFFSET('Sanitation Data'!$G$10,0,10*ROW('Sanitation Data'!G113)),NA())</f>
        <v>#N/A</v>
      </c>
      <c r="AN119" s="491" t="e">
        <f ca="1">+IF(AND(ISNUMBER(OFFSET('Sanitation Data'!$G$11,0,10*ROW('Sanitation Data'!G113))),'Data Summary'!DC119="Yes"),OFFSET('Sanitation Data'!$G$11,0,10*ROW('Sanitation Data'!G113)),NA())</f>
        <v>#N/A</v>
      </c>
      <c r="AO119" s="491" t="e">
        <f ca="1">+IF(AND(ISNUMBER(OFFSET('Sanitation Data'!$G$12,0,10*ROW('Sanitation Data'!G113))),'Data Summary'!DD119="Yes"),OFFSET('Sanitation Data'!$G$12,0,10*ROW('Sanitation Data'!G113)),NA())</f>
        <v>#N/A</v>
      </c>
      <c r="AP119" s="491" t="e">
        <f ca="1">+IF(AND(ISNUMBER(OFFSET('Sanitation Data'!$H$4,0,10*ROW('Sanitation Data'!H113))),'Data Summary'!DE119="Yes"),100-OFFSET('Sanitation Data'!$H$4,0,10*ROW('Sanitation Data'!H113)),NA())</f>
        <v>#N/A</v>
      </c>
      <c r="AQ119" s="491" t="e">
        <f ca="1">+IF(AND(ISNUMBER(OFFSET('Sanitation Data'!$H$6,0,10*ROW('Sanitation Data'!H113))),'Data Summary'!DF119="Yes"),OFFSET('Sanitation Data'!$H$6,0,10*ROW('Sanitation Data'!H113)),NA())</f>
        <v>#N/A</v>
      </c>
      <c r="AR119" s="491" t="e">
        <f ca="1">+IF(AND(ISNUMBER(OFFSET('Sanitation Data'!$H$10,0,10*ROW('Sanitation Data'!H113))),'Data Summary'!DG119="Yes"),OFFSET('Sanitation Data'!$H$10,0,10*ROW('Sanitation Data'!H113)),NA())</f>
        <v>#N/A</v>
      </c>
      <c r="AS119" s="491" t="e">
        <f ca="1">+IF(AND(ISNUMBER(OFFSET('Sanitation Data'!$H$11,0,10*ROW('Sanitation Data'!H113))),'Data Summary'!DH119="Yes"),OFFSET('Sanitation Data'!$H$11,0,10*ROW('Sanitation Data'!H113)),NA())</f>
        <v>#N/A</v>
      </c>
      <c r="AT119" s="491" t="e">
        <f ca="1">+IF(AND(ISNUMBER(OFFSET('Sanitation Data'!$H$12,0,10*ROW('Sanitation Data'!H113))),'Data Summary'!DI119="Yes"),OFFSET('Sanitation Data'!$H$12,0,10*ROW('Sanitation Data'!H113)),NA())</f>
        <v>#N/A</v>
      </c>
      <c r="AU119" s="491" t="e">
        <f ca="1">+IF(AND(ISNUMBER(OFFSET('Sanitation Data'!$I$4,0,10*ROW('Sanitation Data'!I113))),'Data Summary'!DJ119="Yes"),100-OFFSET('Sanitation Data'!$I$4,0,10*ROW('Sanitation Data'!I113)),NA())</f>
        <v>#N/A</v>
      </c>
      <c r="AV119" s="491" t="e">
        <f ca="1">+IF(AND(ISNUMBER(OFFSET('Sanitation Data'!$I$6,0,10*ROW('Sanitation Data'!I113))),'Data Summary'!DK119="Yes"),OFFSET('Sanitation Data'!$I$6,0,10*ROW('Sanitation Data'!I113)),NA())</f>
        <v>#N/A</v>
      </c>
      <c r="AW119" s="491" t="e">
        <f ca="1">+IF(AND(ISNUMBER(OFFSET('Sanitation Data'!$I$10,0,10*ROW('Sanitation Data'!I113))),'Data Summary'!DL119="Yes"),OFFSET('Sanitation Data'!$I$10,0,10*ROW('Sanitation Data'!I113)),NA())</f>
        <v>#N/A</v>
      </c>
      <c r="AX119" s="491" t="e">
        <f ca="1">+IF(AND(ISNUMBER(OFFSET('Sanitation Data'!$I$11,0,10*ROW('Sanitation Data'!I113))),'Data Summary'!DM119="Yes"),OFFSET('Sanitation Data'!$I$11,0,10*ROW('Sanitation Data'!I113)),NA())</f>
        <v>#N/A</v>
      </c>
      <c r="AY119" s="491" t="e">
        <f ca="1">+IF(AND(ISNUMBER(OFFSET('Sanitation Data'!$I$12,0,10*ROW('Sanitation Data'!I113))),'Data Summary'!DN119="Yes"),OFFSET('Sanitation Data'!$I$12,0,10*ROW('Sanitation Data'!I113)),NA())</f>
        <v>#N/A</v>
      </c>
      <c r="AZ119" s="492" t="e">
        <f ca="1">+IF(AND(ISNUMBER(OFFSET('Hygiene Data'!$D$5,0,10*ROW('Hygiene Data'!D113))),'Data Summary'!DO119="Yes"),OFFSET('Hygiene Data'!$D$5,0,10*ROW('Hygiene Data'!D113)),NA())</f>
        <v>#N/A</v>
      </c>
      <c r="BA119" s="492" t="e">
        <f ca="1">+IF(AND(ISNUMBER(OFFSET('Hygiene Data'!$D$7,0,10*ROW('Hygiene Data'!D113))),'Data Summary'!DP119="Yes"),OFFSET('Hygiene Data'!$D$7,0,10*ROW('Hygiene Data'!D113)),NA())</f>
        <v>#N/A</v>
      </c>
      <c r="BB119" s="492" t="e">
        <f ca="1">+IF(AND(ISNUMBER(OFFSET('Hygiene Data'!$D$9,0,10*ROW('Hygiene Data'!D113))),'Data Summary'!DQ119="Yes"),OFFSET('Hygiene Data'!$D$9,0,10*ROW('Hygiene Data'!D113)),NA())</f>
        <v>#N/A</v>
      </c>
      <c r="BC119" s="492" t="e">
        <f ca="1">+IF(AND(ISNUMBER(OFFSET('Hygiene Data'!$E$5,0,10*ROW('Hygiene Data'!E113))),'Data Summary'!DR119="Yes"),OFFSET('Hygiene Data'!$E$5,0,10*ROW('Hygiene Data'!E113)),NA())</f>
        <v>#N/A</v>
      </c>
      <c r="BD119" s="492" t="e">
        <f ca="1">+IF(AND(ISNUMBER(OFFSET('Hygiene Data'!$E$7,0,10*ROW('Hygiene Data'!E113))),'Data Summary'!DS119="Yes"),OFFSET('Hygiene Data'!$E$7,0,10*ROW('Hygiene Data'!E113)),NA())</f>
        <v>#N/A</v>
      </c>
      <c r="BE119" s="492" t="e">
        <f ca="1">+IF(AND(ISNUMBER(OFFSET('Hygiene Data'!$E$9,0,10*ROW('Hygiene Data'!E113))),'Data Summary'!DT119="Yes"),OFFSET('Hygiene Data'!$E$9,0,10*ROW('Hygiene Data'!E113)),NA())</f>
        <v>#N/A</v>
      </c>
      <c r="BF119" s="492" t="e">
        <f ca="1">+IF(AND(ISNUMBER(OFFSET('Hygiene Data'!$F$5,0,10*ROW('Hygiene Data'!F113))),'Data Summary'!DU119="Yes"),OFFSET('Hygiene Data'!$F$5,0,10*ROW('Hygiene Data'!F113)),NA())</f>
        <v>#N/A</v>
      </c>
      <c r="BG119" s="492" t="e">
        <f ca="1">+IF(AND(ISNUMBER(OFFSET('Hygiene Data'!$F$7,0,10*ROW('Hygiene Data'!F113))),'Data Summary'!DV119="Yes"),OFFSET('Hygiene Data'!$F$7,0,10*ROW('Hygiene Data'!F113)),NA())</f>
        <v>#N/A</v>
      </c>
      <c r="BH119" s="492" t="e">
        <f ca="1">+IF(AND(ISNUMBER(OFFSET('Hygiene Data'!$F$9,0,10*ROW('Hygiene Data'!F113))),'Data Summary'!DW119="Yes"),OFFSET('Hygiene Data'!$F$9,0,10*ROW('Hygiene Data'!F113)),NA())</f>
        <v>#N/A</v>
      </c>
      <c r="BI119" s="492" t="e">
        <f ca="1">+IF(AND(ISNUMBER(OFFSET('Hygiene Data'!$G$5,0,10*ROW('Hygiene Data'!G113))),'Data Summary'!DX119="Yes"),OFFSET('Hygiene Data'!$G$5,0,10*ROW('Hygiene Data'!G113)),NA())</f>
        <v>#N/A</v>
      </c>
      <c r="BJ119" s="492" t="e">
        <f ca="1">+IF(AND(ISNUMBER(OFFSET('Hygiene Data'!$G$7,0,10*ROW('Hygiene Data'!G113))),'Data Summary'!DY119="Yes"),OFFSET('Hygiene Data'!$G$7,0,10*ROW('Hygiene Data'!G113)),NA())</f>
        <v>#N/A</v>
      </c>
      <c r="BK119" s="492" t="e">
        <f ca="1">+IF(AND(ISNUMBER(OFFSET('Hygiene Data'!$G$9,0,10*ROW('Hygiene Data'!G113))),'Data Summary'!DZ119="Yes"),OFFSET('Hygiene Data'!$G$9,0,10*ROW('Hygiene Data'!G113)),NA())</f>
        <v>#N/A</v>
      </c>
      <c r="BL119" s="492" t="e">
        <f ca="1">+IF(AND(ISNUMBER(OFFSET('Hygiene Data'!$H$5,0,10*ROW('Hygiene Data'!H113))),'Data Summary'!EA119="Yes"),OFFSET('Hygiene Data'!$H$5,0,10*ROW('Hygiene Data'!H113)),NA())</f>
        <v>#N/A</v>
      </c>
      <c r="BM119" s="492" t="e">
        <f ca="1">+IF(AND(ISNUMBER(OFFSET('Hygiene Data'!$H$7,0,10*ROW('Hygiene Data'!H113))),'Data Summary'!EB119="Yes"),OFFSET('Hygiene Data'!$H$7,0,10*ROW('Hygiene Data'!H113)),NA())</f>
        <v>#N/A</v>
      </c>
      <c r="BN119" s="492" t="e">
        <f ca="1">+IF(AND(ISNUMBER(OFFSET('Hygiene Data'!$H$9,0,10*ROW('Hygiene Data'!H113))),'Data Summary'!EC119="Yes"),OFFSET('Hygiene Data'!$H$9,0,10*ROW('Hygiene Data'!H113)),NA())</f>
        <v>#N/A</v>
      </c>
      <c r="BO119" s="492" t="e">
        <f ca="1">+IF(AND(ISNUMBER(OFFSET('Hygiene Data'!$I$5,0,10*ROW('Hygiene Data'!I113))),'Data Summary'!ED119="Yes"),OFFSET('Hygiene Data'!$I$5,0,10*ROW('Hygiene Data'!I113)),NA())</f>
        <v>#N/A</v>
      </c>
      <c r="BP119" s="492" t="e">
        <f ca="1">+IF(AND(ISNUMBER(OFFSET('Hygiene Data'!$I$7,0,10*ROW('Hygiene Data'!I113))),'Data Summary'!EE119="Yes"),OFFSET('Hygiene Data'!$I$7,0,10*ROW('Hygiene Data'!I113)),NA())</f>
        <v>#N/A</v>
      </c>
      <c r="BQ119" s="492" t="e">
        <f ca="1">+IF(AND(ISNUMBER(OFFSET('Hygiene Data'!$I$9,0,10*ROW('Hygiene Data'!I113))),'Data Summary'!EF119="Yes"),OFFSET('Hygiene Data'!$I$9,0,10*ROW('Hygiene Data'!I113)),NA())</f>
        <v>#N/A</v>
      </c>
    </row>
    <row r="120" spans="1:69" x14ac:dyDescent="0.25">
      <c r="A120" s="488" t="e">
        <f ca="1">+RIGHT('Data Summary'!A120,LEN('Data Summary'!A120)-9)</f>
        <v>#VALUE!</v>
      </c>
      <c r="B120" s="462" t="str">
        <f ca="1">+IF(ISTEXT('Data Summary'!B120),'Data Summary'!B120,"")</f>
        <v/>
      </c>
      <c r="C120" s="489" t="e">
        <f ca="1">+VALUE('Data Summary'!C120)</f>
        <v>#VALUE!</v>
      </c>
      <c r="D120" s="490" t="e">
        <f ca="1">+IF(AND(ISNUMBER(OFFSET('Water Data'!$D$4,0,10*ROW('Water Data'!D114))),'Data Summary'!BS120="Yes"),100-OFFSET('Water Data'!$D$4,0,10*ROW('Water Data'!D114)),NA())</f>
        <v>#N/A</v>
      </c>
      <c r="E120" s="490" t="e">
        <f ca="1">+IF(AND(ISNUMBER(OFFSET('Water Data'!$D$6,0,10*ROW('Water Data'!D114))),'Data Summary'!BT120="Yes"),OFFSET('Water Data'!$D$6,0,10*ROW('Water Data'!D114)),NA())</f>
        <v>#N/A</v>
      </c>
      <c r="F120" s="490" t="e">
        <f ca="1">+IF(AND(ISNUMBER(OFFSET('Water Data'!$D$9,0,10*ROW('Water Data'!D114))),'Data Summary'!BU120="Yes"),OFFSET('Water Data'!$D$9,0,10*ROW('Water Data'!D114)),NA())</f>
        <v>#N/A</v>
      </c>
      <c r="G120" s="490" t="e">
        <f ca="1">+IF(AND(ISNUMBER(OFFSET('Water Data'!$E$4,0,10*ROW('Water Data'!E114))),'Data Summary'!BV120="Yes"),100-OFFSET('Water Data'!$E$4,0,10*ROW('Water Data'!E114)),NA())</f>
        <v>#N/A</v>
      </c>
      <c r="H120" s="490" t="e">
        <f ca="1">+IF(AND(ISNUMBER(OFFSET('Water Data'!$E$6,0,10*ROW('Water Data'!E114))),'Data Summary'!BW120="Yes"),OFFSET('Water Data'!$E$6,0,10*ROW('Water Data'!E114)),NA())</f>
        <v>#N/A</v>
      </c>
      <c r="I120" s="490" t="e">
        <f ca="1">+IF(AND(ISNUMBER(OFFSET('Water Data'!$E$9,0,10*ROW('Water Data'!E114))),'Data Summary'!BX120="Yes"),OFFSET('Water Data'!$E$9,0,10*ROW('Water Data'!E114)),NA())</f>
        <v>#N/A</v>
      </c>
      <c r="J120" s="490" t="e">
        <f ca="1">+IF(AND(ISNUMBER(OFFSET('Water Data'!$F$4,0,10*ROW('Water Data'!F114))),'Data Summary'!BY120="Yes"),100-OFFSET('Water Data'!$F$4,0,10*ROW('Water Data'!F114)),NA())</f>
        <v>#N/A</v>
      </c>
      <c r="K120" s="490" t="e">
        <f ca="1">+IF(AND(ISNUMBER(OFFSET('Water Data'!$F$6,0,10*ROW('Water Data'!F114))),'Data Summary'!BZ120="Yes"),OFFSET('Water Data'!$F$6,0,10*ROW('Water Data'!F114)),NA())</f>
        <v>#N/A</v>
      </c>
      <c r="L120" s="490" t="e">
        <f ca="1">+IF(AND(ISNUMBER(OFFSET('Water Data'!$F$9,0,10*ROW('Water Data'!F114))),'Data Summary'!CA120="Yes"),OFFSET('Water Data'!$F$9,0,10*ROW('Water Data'!F114)),NA())</f>
        <v>#N/A</v>
      </c>
      <c r="M120" s="490" t="e">
        <f ca="1">+IF(AND(ISNUMBER(OFFSET('Water Data'!$G$4,0,10*ROW('Water Data'!G114))),'Data Summary'!CB120="Yes"),100-OFFSET('Water Data'!$G$4,0,10*ROW('Water Data'!G114)),NA())</f>
        <v>#N/A</v>
      </c>
      <c r="N120" s="490" t="e">
        <f ca="1">+IF(AND(ISNUMBER(OFFSET('Water Data'!$G$6,0,10*ROW('Water Data'!G114))),'Data Summary'!CC120="Yes"),OFFSET('Water Data'!$G$6,0,10*ROW('Water Data'!G114)),NA())</f>
        <v>#N/A</v>
      </c>
      <c r="O120" s="490" t="e">
        <f ca="1">+IF(AND(ISNUMBER(OFFSET('Water Data'!$G$9,0,10*ROW('Water Data'!G114))),'Data Summary'!CD120="Yes"),OFFSET('Water Data'!$G$9,0,10*ROW('Water Data'!G114)),NA())</f>
        <v>#N/A</v>
      </c>
      <c r="P120" s="490" t="e">
        <f ca="1">+IF(AND(ISNUMBER(OFFSET('Water Data'!$H$4,0,10*ROW('Water Data'!H114))),'Data Summary'!CE120="Yes"),100-OFFSET('Water Data'!$H$4,0,10*ROW('Water Data'!H114)),NA())</f>
        <v>#N/A</v>
      </c>
      <c r="Q120" s="490" t="e">
        <f ca="1">+IF(AND(ISNUMBER(OFFSET('Water Data'!$H$6,0,10*ROW('Water Data'!H114))),'Data Summary'!CF120="Yes"),OFFSET('Water Data'!$H$6,0,10*ROW('Water Data'!H114)),NA())</f>
        <v>#N/A</v>
      </c>
      <c r="R120" s="490" t="e">
        <f ca="1">+IF(AND(ISNUMBER(OFFSET('Water Data'!$H$9,0,10*ROW('Water Data'!H114))),'Data Summary'!CG120="Yes"),OFFSET('Water Data'!$H$9,0,10*ROW('Water Data'!H114)),NA())</f>
        <v>#N/A</v>
      </c>
      <c r="S120" s="490" t="e">
        <f ca="1">+IF(AND(ISNUMBER(OFFSET('Water Data'!$I$4,0,10*ROW('Water Data'!I114))),'Data Summary'!CH120="Yes"),100-OFFSET('Water Data'!$I$4,0,10*ROW('Water Data'!I114)),NA())</f>
        <v>#N/A</v>
      </c>
      <c r="T120" s="490" t="e">
        <f ca="1">+IF(AND(ISNUMBER(OFFSET('Water Data'!$I$6,0,10*ROW('Water Data'!I114))),'Data Summary'!CI120="Yes"),OFFSET('Water Data'!$I$6,0,10*ROW('Water Data'!I114)),NA())</f>
        <v>#N/A</v>
      </c>
      <c r="U120" s="490" t="e">
        <f ca="1">+IF(AND(ISNUMBER(OFFSET('Water Data'!$I$9,0,10*ROW('Water Data'!I114))),'Data Summary'!CJ120="Yes"),OFFSET('Water Data'!$I$9,0,10*ROW('Water Data'!I114)),NA())</f>
        <v>#N/A</v>
      </c>
      <c r="V120" s="491" t="e">
        <f ca="1">+IF(AND(ISNUMBER(OFFSET('Sanitation Data'!$D$4,0,10*ROW('Sanitation Data'!D114))),'Data Summary'!CK120="Yes"),100-OFFSET('Sanitation Data'!$D$4,0,10*ROW('Sanitation Data'!D114)),NA())</f>
        <v>#N/A</v>
      </c>
      <c r="W120" s="491" t="e">
        <f ca="1">+IF(AND(ISNUMBER(OFFSET('Sanitation Data'!$D$6,0,10*ROW('Sanitation Data'!D114))),'Data Summary'!CL120="Yes"),OFFSET('Sanitation Data'!$D$6,0,10*ROW('Sanitation Data'!D114)),NA())</f>
        <v>#N/A</v>
      </c>
      <c r="X120" s="491" t="e">
        <f ca="1">+IF(AND(ISNUMBER(OFFSET('Sanitation Data'!$D$10,0,10*ROW('Sanitation Data'!D114))),'Data Summary'!CM120="Yes"),OFFSET('Sanitation Data'!$D$10,0,10*ROW('Sanitation Data'!D114)),NA())</f>
        <v>#N/A</v>
      </c>
      <c r="Y120" s="491" t="e">
        <f ca="1">+IF(AND(ISNUMBER(OFFSET('Sanitation Data'!$D$11,0,10*ROW('Sanitation Data'!D114))),'Data Summary'!CN120="Yes"),OFFSET('Sanitation Data'!$D$11,0,10*ROW('Sanitation Data'!D114)),NA())</f>
        <v>#N/A</v>
      </c>
      <c r="Z120" s="491" t="e">
        <f ca="1">+IF(AND(ISNUMBER(OFFSET('Sanitation Data'!$D$12,0,10*ROW('Sanitation Data'!D114))),'Data Summary'!CO120="Yes"),OFFSET('Sanitation Data'!$D$12,0,10*ROW('Sanitation Data'!D114)),NA())</f>
        <v>#N/A</v>
      </c>
      <c r="AA120" s="491" t="e">
        <f ca="1">+IF(AND(ISNUMBER(OFFSET('Sanitation Data'!$E$4,0,10*ROW('Sanitation Data'!E114))),'Data Summary'!CP120="Yes"),100-OFFSET('Sanitation Data'!$E$4,0,10*ROW('Sanitation Data'!E114)),NA())</f>
        <v>#N/A</v>
      </c>
      <c r="AB120" s="491" t="e">
        <f ca="1">+IF(AND(ISNUMBER(OFFSET('Sanitation Data'!$E$6,0,10*ROW('Sanitation Data'!E114))),'Data Summary'!CQ120="Yes"),OFFSET('Sanitation Data'!$E$6,0,10*ROW('Sanitation Data'!E114)),NA())</f>
        <v>#N/A</v>
      </c>
      <c r="AC120" s="491" t="e">
        <f ca="1">+IF(AND(ISNUMBER(OFFSET('Sanitation Data'!$E$10,0,10*ROW('Sanitation Data'!E114))),'Data Summary'!CR120="Yes"),OFFSET('Sanitation Data'!$E$10,0,10*ROW('Sanitation Data'!E114)),NA())</f>
        <v>#N/A</v>
      </c>
      <c r="AD120" s="491" t="e">
        <f ca="1">+IF(AND(ISNUMBER(OFFSET('Sanitation Data'!$E$11,0,10*ROW('Sanitation Data'!E114))),'Data Summary'!CS120="Yes"),OFFSET('Sanitation Data'!$E$11,0,10*ROW('Sanitation Data'!E114)),NA())</f>
        <v>#N/A</v>
      </c>
      <c r="AE120" s="491" t="e">
        <f ca="1">+IF(AND(ISNUMBER(OFFSET('Sanitation Data'!$E$12,0,10*ROW('Sanitation Data'!E114))),'Data Summary'!CT120="Yes"),OFFSET('Sanitation Data'!$E$12,0,10*ROW('Sanitation Data'!E114)),NA())</f>
        <v>#N/A</v>
      </c>
      <c r="AF120" s="491" t="e">
        <f ca="1">+IF(AND(ISNUMBER(OFFSET('Sanitation Data'!$F$4,0,10*ROW('Sanitation Data'!F114))),'Data Summary'!CU120="Yes"),100-OFFSET('Sanitation Data'!$F$4,0,10*ROW('Sanitation Data'!F114)),NA())</f>
        <v>#N/A</v>
      </c>
      <c r="AG120" s="491" t="e">
        <f ca="1">+IF(AND(ISNUMBER(OFFSET('Sanitation Data'!$F$6,0,10*ROW('Sanitation Data'!F114))),'Data Summary'!CV120="Yes"),OFFSET('Sanitation Data'!$F$6,0,10*ROW('Sanitation Data'!F114)),NA())</f>
        <v>#N/A</v>
      </c>
      <c r="AH120" s="491" t="e">
        <f ca="1">+IF(AND(ISNUMBER(OFFSET('Sanitation Data'!$F$10,0,10*ROW('Sanitation Data'!F114))),'Data Summary'!CW120="Yes"),OFFSET('Sanitation Data'!$F$10,0,10*ROW('Sanitation Data'!F114)),NA())</f>
        <v>#N/A</v>
      </c>
      <c r="AI120" s="491" t="e">
        <f ca="1">+IF(AND(ISNUMBER(OFFSET('Sanitation Data'!$F$11,0,10*ROW('Sanitation Data'!F114))),'Data Summary'!CX120="Yes"),OFFSET('Sanitation Data'!$F$11,0,10*ROW('Sanitation Data'!F114)),NA())</f>
        <v>#N/A</v>
      </c>
      <c r="AJ120" s="491" t="e">
        <f ca="1">+IF(AND(ISNUMBER(OFFSET('Sanitation Data'!$F$12,0,10*ROW('Sanitation Data'!F114))),'Data Summary'!CY120="Yes"),OFFSET('Sanitation Data'!$F$12,0,10*ROW('Sanitation Data'!F114)),NA())</f>
        <v>#N/A</v>
      </c>
      <c r="AK120" s="491" t="e">
        <f ca="1">+IF(AND(ISNUMBER(OFFSET('Sanitation Data'!$G$4,0,10*ROW('Sanitation Data'!G114))),'Data Summary'!CZ120="Yes"),100-OFFSET('Sanitation Data'!$G$4,0,10*ROW('Sanitation Data'!G114)),NA())</f>
        <v>#N/A</v>
      </c>
      <c r="AL120" s="491" t="e">
        <f ca="1">+IF(AND(ISNUMBER(OFFSET('Sanitation Data'!$G$6,0,10*ROW('Sanitation Data'!G114))),'Data Summary'!DA120="Yes"),OFFSET('Sanitation Data'!$G$6,0,10*ROW('Sanitation Data'!G114)),NA())</f>
        <v>#N/A</v>
      </c>
      <c r="AM120" s="491" t="e">
        <f ca="1">+IF(AND(ISNUMBER(OFFSET('Sanitation Data'!$G$10,0,10*ROW('Sanitation Data'!G114))),'Data Summary'!DB120="Yes"),OFFSET('Sanitation Data'!$G$10,0,10*ROW('Sanitation Data'!G114)),NA())</f>
        <v>#N/A</v>
      </c>
      <c r="AN120" s="491" t="e">
        <f ca="1">+IF(AND(ISNUMBER(OFFSET('Sanitation Data'!$G$11,0,10*ROW('Sanitation Data'!G114))),'Data Summary'!DC120="Yes"),OFFSET('Sanitation Data'!$G$11,0,10*ROW('Sanitation Data'!G114)),NA())</f>
        <v>#N/A</v>
      </c>
      <c r="AO120" s="491" t="e">
        <f ca="1">+IF(AND(ISNUMBER(OFFSET('Sanitation Data'!$G$12,0,10*ROW('Sanitation Data'!G114))),'Data Summary'!DD120="Yes"),OFFSET('Sanitation Data'!$G$12,0,10*ROW('Sanitation Data'!G114)),NA())</f>
        <v>#N/A</v>
      </c>
      <c r="AP120" s="491" t="e">
        <f ca="1">+IF(AND(ISNUMBER(OFFSET('Sanitation Data'!$H$4,0,10*ROW('Sanitation Data'!H114))),'Data Summary'!DE120="Yes"),100-OFFSET('Sanitation Data'!$H$4,0,10*ROW('Sanitation Data'!H114)),NA())</f>
        <v>#N/A</v>
      </c>
      <c r="AQ120" s="491" t="e">
        <f ca="1">+IF(AND(ISNUMBER(OFFSET('Sanitation Data'!$H$6,0,10*ROW('Sanitation Data'!H114))),'Data Summary'!DF120="Yes"),OFFSET('Sanitation Data'!$H$6,0,10*ROW('Sanitation Data'!H114)),NA())</f>
        <v>#N/A</v>
      </c>
      <c r="AR120" s="491" t="e">
        <f ca="1">+IF(AND(ISNUMBER(OFFSET('Sanitation Data'!$H$10,0,10*ROW('Sanitation Data'!H114))),'Data Summary'!DG120="Yes"),OFFSET('Sanitation Data'!$H$10,0,10*ROW('Sanitation Data'!H114)),NA())</f>
        <v>#N/A</v>
      </c>
      <c r="AS120" s="491" t="e">
        <f ca="1">+IF(AND(ISNUMBER(OFFSET('Sanitation Data'!$H$11,0,10*ROW('Sanitation Data'!H114))),'Data Summary'!DH120="Yes"),OFFSET('Sanitation Data'!$H$11,0,10*ROW('Sanitation Data'!H114)),NA())</f>
        <v>#N/A</v>
      </c>
      <c r="AT120" s="491" t="e">
        <f ca="1">+IF(AND(ISNUMBER(OFFSET('Sanitation Data'!$H$12,0,10*ROW('Sanitation Data'!H114))),'Data Summary'!DI120="Yes"),OFFSET('Sanitation Data'!$H$12,0,10*ROW('Sanitation Data'!H114)),NA())</f>
        <v>#N/A</v>
      </c>
      <c r="AU120" s="491" t="e">
        <f ca="1">+IF(AND(ISNUMBER(OFFSET('Sanitation Data'!$I$4,0,10*ROW('Sanitation Data'!I114))),'Data Summary'!DJ120="Yes"),100-OFFSET('Sanitation Data'!$I$4,0,10*ROW('Sanitation Data'!I114)),NA())</f>
        <v>#N/A</v>
      </c>
      <c r="AV120" s="491" t="e">
        <f ca="1">+IF(AND(ISNUMBER(OFFSET('Sanitation Data'!$I$6,0,10*ROW('Sanitation Data'!I114))),'Data Summary'!DK120="Yes"),OFFSET('Sanitation Data'!$I$6,0,10*ROW('Sanitation Data'!I114)),NA())</f>
        <v>#N/A</v>
      </c>
      <c r="AW120" s="491" t="e">
        <f ca="1">+IF(AND(ISNUMBER(OFFSET('Sanitation Data'!$I$10,0,10*ROW('Sanitation Data'!I114))),'Data Summary'!DL120="Yes"),OFFSET('Sanitation Data'!$I$10,0,10*ROW('Sanitation Data'!I114)),NA())</f>
        <v>#N/A</v>
      </c>
      <c r="AX120" s="491" t="e">
        <f ca="1">+IF(AND(ISNUMBER(OFFSET('Sanitation Data'!$I$11,0,10*ROW('Sanitation Data'!I114))),'Data Summary'!DM120="Yes"),OFFSET('Sanitation Data'!$I$11,0,10*ROW('Sanitation Data'!I114)),NA())</f>
        <v>#N/A</v>
      </c>
      <c r="AY120" s="491" t="e">
        <f ca="1">+IF(AND(ISNUMBER(OFFSET('Sanitation Data'!$I$12,0,10*ROW('Sanitation Data'!I114))),'Data Summary'!DN120="Yes"),OFFSET('Sanitation Data'!$I$12,0,10*ROW('Sanitation Data'!I114)),NA())</f>
        <v>#N/A</v>
      </c>
      <c r="AZ120" s="492" t="e">
        <f ca="1">+IF(AND(ISNUMBER(OFFSET('Hygiene Data'!$D$5,0,10*ROW('Hygiene Data'!D114))),'Data Summary'!DO120="Yes"),OFFSET('Hygiene Data'!$D$5,0,10*ROW('Hygiene Data'!D114)),NA())</f>
        <v>#N/A</v>
      </c>
      <c r="BA120" s="492" t="e">
        <f ca="1">+IF(AND(ISNUMBER(OFFSET('Hygiene Data'!$D$7,0,10*ROW('Hygiene Data'!D114))),'Data Summary'!DP120="Yes"),OFFSET('Hygiene Data'!$D$7,0,10*ROW('Hygiene Data'!D114)),NA())</f>
        <v>#N/A</v>
      </c>
      <c r="BB120" s="492" t="e">
        <f ca="1">+IF(AND(ISNUMBER(OFFSET('Hygiene Data'!$D$9,0,10*ROW('Hygiene Data'!D114))),'Data Summary'!DQ120="Yes"),OFFSET('Hygiene Data'!$D$9,0,10*ROW('Hygiene Data'!D114)),NA())</f>
        <v>#N/A</v>
      </c>
      <c r="BC120" s="492" t="e">
        <f ca="1">+IF(AND(ISNUMBER(OFFSET('Hygiene Data'!$E$5,0,10*ROW('Hygiene Data'!E114))),'Data Summary'!DR120="Yes"),OFFSET('Hygiene Data'!$E$5,0,10*ROW('Hygiene Data'!E114)),NA())</f>
        <v>#N/A</v>
      </c>
      <c r="BD120" s="492" t="e">
        <f ca="1">+IF(AND(ISNUMBER(OFFSET('Hygiene Data'!$E$7,0,10*ROW('Hygiene Data'!E114))),'Data Summary'!DS120="Yes"),OFFSET('Hygiene Data'!$E$7,0,10*ROW('Hygiene Data'!E114)),NA())</f>
        <v>#N/A</v>
      </c>
      <c r="BE120" s="492" t="e">
        <f ca="1">+IF(AND(ISNUMBER(OFFSET('Hygiene Data'!$E$9,0,10*ROW('Hygiene Data'!E114))),'Data Summary'!DT120="Yes"),OFFSET('Hygiene Data'!$E$9,0,10*ROW('Hygiene Data'!E114)),NA())</f>
        <v>#N/A</v>
      </c>
      <c r="BF120" s="492" t="e">
        <f ca="1">+IF(AND(ISNUMBER(OFFSET('Hygiene Data'!$F$5,0,10*ROW('Hygiene Data'!F114))),'Data Summary'!DU120="Yes"),OFFSET('Hygiene Data'!$F$5,0,10*ROW('Hygiene Data'!F114)),NA())</f>
        <v>#N/A</v>
      </c>
      <c r="BG120" s="492" t="e">
        <f ca="1">+IF(AND(ISNUMBER(OFFSET('Hygiene Data'!$F$7,0,10*ROW('Hygiene Data'!F114))),'Data Summary'!DV120="Yes"),OFFSET('Hygiene Data'!$F$7,0,10*ROW('Hygiene Data'!F114)),NA())</f>
        <v>#N/A</v>
      </c>
      <c r="BH120" s="492" t="e">
        <f ca="1">+IF(AND(ISNUMBER(OFFSET('Hygiene Data'!$F$9,0,10*ROW('Hygiene Data'!F114))),'Data Summary'!DW120="Yes"),OFFSET('Hygiene Data'!$F$9,0,10*ROW('Hygiene Data'!F114)),NA())</f>
        <v>#N/A</v>
      </c>
      <c r="BI120" s="492" t="e">
        <f ca="1">+IF(AND(ISNUMBER(OFFSET('Hygiene Data'!$G$5,0,10*ROW('Hygiene Data'!G114))),'Data Summary'!DX120="Yes"),OFFSET('Hygiene Data'!$G$5,0,10*ROW('Hygiene Data'!G114)),NA())</f>
        <v>#N/A</v>
      </c>
      <c r="BJ120" s="492" t="e">
        <f ca="1">+IF(AND(ISNUMBER(OFFSET('Hygiene Data'!$G$7,0,10*ROW('Hygiene Data'!G114))),'Data Summary'!DY120="Yes"),OFFSET('Hygiene Data'!$G$7,0,10*ROW('Hygiene Data'!G114)),NA())</f>
        <v>#N/A</v>
      </c>
      <c r="BK120" s="492" t="e">
        <f ca="1">+IF(AND(ISNUMBER(OFFSET('Hygiene Data'!$G$9,0,10*ROW('Hygiene Data'!G114))),'Data Summary'!DZ120="Yes"),OFFSET('Hygiene Data'!$G$9,0,10*ROW('Hygiene Data'!G114)),NA())</f>
        <v>#N/A</v>
      </c>
      <c r="BL120" s="492" t="e">
        <f ca="1">+IF(AND(ISNUMBER(OFFSET('Hygiene Data'!$H$5,0,10*ROW('Hygiene Data'!H114))),'Data Summary'!EA120="Yes"),OFFSET('Hygiene Data'!$H$5,0,10*ROW('Hygiene Data'!H114)),NA())</f>
        <v>#N/A</v>
      </c>
      <c r="BM120" s="492" t="e">
        <f ca="1">+IF(AND(ISNUMBER(OFFSET('Hygiene Data'!$H$7,0,10*ROW('Hygiene Data'!H114))),'Data Summary'!EB120="Yes"),OFFSET('Hygiene Data'!$H$7,0,10*ROW('Hygiene Data'!H114)),NA())</f>
        <v>#N/A</v>
      </c>
      <c r="BN120" s="492" t="e">
        <f ca="1">+IF(AND(ISNUMBER(OFFSET('Hygiene Data'!$H$9,0,10*ROW('Hygiene Data'!H114))),'Data Summary'!EC120="Yes"),OFFSET('Hygiene Data'!$H$9,0,10*ROW('Hygiene Data'!H114)),NA())</f>
        <v>#N/A</v>
      </c>
      <c r="BO120" s="492" t="e">
        <f ca="1">+IF(AND(ISNUMBER(OFFSET('Hygiene Data'!$I$5,0,10*ROW('Hygiene Data'!I114))),'Data Summary'!ED120="Yes"),OFFSET('Hygiene Data'!$I$5,0,10*ROW('Hygiene Data'!I114)),NA())</f>
        <v>#N/A</v>
      </c>
      <c r="BP120" s="492" t="e">
        <f ca="1">+IF(AND(ISNUMBER(OFFSET('Hygiene Data'!$I$7,0,10*ROW('Hygiene Data'!I114))),'Data Summary'!EE120="Yes"),OFFSET('Hygiene Data'!$I$7,0,10*ROW('Hygiene Data'!I114)),NA())</f>
        <v>#N/A</v>
      </c>
      <c r="BQ120" s="492" t="e">
        <f ca="1">+IF(AND(ISNUMBER(OFFSET('Hygiene Data'!$I$9,0,10*ROW('Hygiene Data'!I114))),'Data Summary'!EF120="Yes"),OFFSET('Hygiene Data'!$I$9,0,10*ROW('Hygiene Data'!I114)),NA())</f>
        <v>#N/A</v>
      </c>
    </row>
    <row r="121" spans="1:69" x14ac:dyDescent="0.25">
      <c r="A121" s="488" t="e">
        <f ca="1">+RIGHT('Data Summary'!A121,LEN('Data Summary'!A121)-9)</f>
        <v>#VALUE!</v>
      </c>
      <c r="B121" s="462" t="str">
        <f ca="1">+IF(ISTEXT('Data Summary'!B121),'Data Summary'!B121,"")</f>
        <v/>
      </c>
      <c r="C121" s="489" t="e">
        <f ca="1">+VALUE('Data Summary'!C121)</f>
        <v>#VALUE!</v>
      </c>
      <c r="D121" s="490" t="e">
        <f ca="1">+IF(AND(ISNUMBER(OFFSET('Water Data'!$D$4,0,10*ROW('Water Data'!D115))),'Data Summary'!BS121="Yes"),100-OFFSET('Water Data'!$D$4,0,10*ROW('Water Data'!D115)),NA())</f>
        <v>#N/A</v>
      </c>
      <c r="E121" s="490" t="e">
        <f ca="1">+IF(AND(ISNUMBER(OFFSET('Water Data'!$D$6,0,10*ROW('Water Data'!D115))),'Data Summary'!BT121="Yes"),OFFSET('Water Data'!$D$6,0,10*ROW('Water Data'!D115)),NA())</f>
        <v>#N/A</v>
      </c>
      <c r="F121" s="490" t="e">
        <f ca="1">+IF(AND(ISNUMBER(OFFSET('Water Data'!$D$9,0,10*ROW('Water Data'!D115))),'Data Summary'!BU121="Yes"),OFFSET('Water Data'!$D$9,0,10*ROW('Water Data'!D115)),NA())</f>
        <v>#N/A</v>
      </c>
      <c r="G121" s="490" t="e">
        <f ca="1">+IF(AND(ISNUMBER(OFFSET('Water Data'!$E$4,0,10*ROW('Water Data'!E115))),'Data Summary'!BV121="Yes"),100-OFFSET('Water Data'!$E$4,0,10*ROW('Water Data'!E115)),NA())</f>
        <v>#N/A</v>
      </c>
      <c r="H121" s="490" t="e">
        <f ca="1">+IF(AND(ISNUMBER(OFFSET('Water Data'!$E$6,0,10*ROW('Water Data'!E115))),'Data Summary'!BW121="Yes"),OFFSET('Water Data'!$E$6,0,10*ROW('Water Data'!E115)),NA())</f>
        <v>#N/A</v>
      </c>
      <c r="I121" s="490" t="e">
        <f ca="1">+IF(AND(ISNUMBER(OFFSET('Water Data'!$E$9,0,10*ROW('Water Data'!E115))),'Data Summary'!BX121="Yes"),OFFSET('Water Data'!$E$9,0,10*ROW('Water Data'!E115)),NA())</f>
        <v>#N/A</v>
      </c>
      <c r="J121" s="490" t="e">
        <f ca="1">+IF(AND(ISNUMBER(OFFSET('Water Data'!$F$4,0,10*ROW('Water Data'!F115))),'Data Summary'!BY121="Yes"),100-OFFSET('Water Data'!$F$4,0,10*ROW('Water Data'!F115)),NA())</f>
        <v>#N/A</v>
      </c>
      <c r="K121" s="490" t="e">
        <f ca="1">+IF(AND(ISNUMBER(OFFSET('Water Data'!$F$6,0,10*ROW('Water Data'!F115))),'Data Summary'!BZ121="Yes"),OFFSET('Water Data'!$F$6,0,10*ROW('Water Data'!F115)),NA())</f>
        <v>#N/A</v>
      </c>
      <c r="L121" s="490" t="e">
        <f ca="1">+IF(AND(ISNUMBER(OFFSET('Water Data'!$F$9,0,10*ROW('Water Data'!F115))),'Data Summary'!CA121="Yes"),OFFSET('Water Data'!$F$9,0,10*ROW('Water Data'!F115)),NA())</f>
        <v>#N/A</v>
      </c>
      <c r="M121" s="490" t="e">
        <f ca="1">+IF(AND(ISNUMBER(OFFSET('Water Data'!$G$4,0,10*ROW('Water Data'!G115))),'Data Summary'!CB121="Yes"),100-OFFSET('Water Data'!$G$4,0,10*ROW('Water Data'!G115)),NA())</f>
        <v>#N/A</v>
      </c>
      <c r="N121" s="490" t="e">
        <f ca="1">+IF(AND(ISNUMBER(OFFSET('Water Data'!$G$6,0,10*ROW('Water Data'!G115))),'Data Summary'!CC121="Yes"),OFFSET('Water Data'!$G$6,0,10*ROW('Water Data'!G115)),NA())</f>
        <v>#N/A</v>
      </c>
      <c r="O121" s="490" t="e">
        <f ca="1">+IF(AND(ISNUMBER(OFFSET('Water Data'!$G$9,0,10*ROW('Water Data'!G115))),'Data Summary'!CD121="Yes"),OFFSET('Water Data'!$G$9,0,10*ROW('Water Data'!G115)),NA())</f>
        <v>#N/A</v>
      </c>
      <c r="P121" s="490" t="e">
        <f ca="1">+IF(AND(ISNUMBER(OFFSET('Water Data'!$H$4,0,10*ROW('Water Data'!H115))),'Data Summary'!CE121="Yes"),100-OFFSET('Water Data'!$H$4,0,10*ROW('Water Data'!H115)),NA())</f>
        <v>#N/A</v>
      </c>
      <c r="Q121" s="490" t="e">
        <f ca="1">+IF(AND(ISNUMBER(OFFSET('Water Data'!$H$6,0,10*ROW('Water Data'!H115))),'Data Summary'!CF121="Yes"),OFFSET('Water Data'!$H$6,0,10*ROW('Water Data'!H115)),NA())</f>
        <v>#N/A</v>
      </c>
      <c r="R121" s="490" t="e">
        <f ca="1">+IF(AND(ISNUMBER(OFFSET('Water Data'!$H$9,0,10*ROW('Water Data'!H115))),'Data Summary'!CG121="Yes"),OFFSET('Water Data'!$H$9,0,10*ROW('Water Data'!H115)),NA())</f>
        <v>#N/A</v>
      </c>
      <c r="S121" s="490" t="e">
        <f ca="1">+IF(AND(ISNUMBER(OFFSET('Water Data'!$I$4,0,10*ROW('Water Data'!I115))),'Data Summary'!CH121="Yes"),100-OFFSET('Water Data'!$I$4,0,10*ROW('Water Data'!I115)),NA())</f>
        <v>#N/A</v>
      </c>
      <c r="T121" s="490" t="e">
        <f ca="1">+IF(AND(ISNUMBER(OFFSET('Water Data'!$I$6,0,10*ROW('Water Data'!I115))),'Data Summary'!CI121="Yes"),OFFSET('Water Data'!$I$6,0,10*ROW('Water Data'!I115)),NA())</f>
        <v>#N/A</v>
      </c>
      <c r="U121" s="490" t="e">
        <f ca="1">+IF(AND(ISNUMBER(OFFSET('Water Data'!$I$9,0,10*ROW('Water Data'!I115))),'Data Summary'!CJ121="Yes"),OFFSET('Water Data'!$I$9,0,10*ROW('Water Data'!I115)),NA())</f>
        <v>#N/A</v>
      </c>
      <c r="V121" s="491" t="e">
        <f ca="1">+IF(AND(ISNUMBER(OFFSET('Sanitation Data'!$D$4,0,10*ROW('Sanitation Data'!D115))),'Data Summary'!CK121="Yes"),100-OFFSET('Sanitation Data'!$D$4,0,10*ROW('Sanitation Data'!D115)),NA())</f>
        <v>#N/A</v>
      </c>
      <c r="W121" s="491" t="e">
        <f ca="1">+IF(AND(ISNUMBER(OFFSET('Sanitation Data'!$D$6,0,10*ROW('Sanitation Data'!D115))),'Data Summary'!CL121="Yes"),OFFSET('Sanitation Data'!$D$6,0,10*ROW('Sanitation Data'!D115)),NA())</f>
        <v>#N/A</v>
      </c>
      <c r="X121" s="491" t="e">
        <f ca="1">+IF(AND(ISNUMBER(OFFSET('Sanitation Data'!$D$10,0,10*ROW('Sanitation Data'!D115))),'Data Summary'!CM121="Yes"),OFFSET('Sanitation Data'!$D$10,0,10*ROW('Sanitation Data'!D115)),NA())</f>
        <v>#N/A</v>
      </c>
      <c r="Y121" s="491" t="e">
        <f ca="1">+IF(AND(ISNUMBER(OFFSET('Sanitation Data'!$D$11,0,10*ROW('Sanitation Data'!D115))),'Data Summary'!CN121="Yes"),OFFSET('Sanitation Data'!$D$11,0,10*ROW('Sanitation Data'!D115)),NA())</f>
        <v>#N/A</v>
      </c>
      <c r="Z121" s="491" t="e">
        <f ca="1">+IF(AND(ISNUMBER(OFFSET('Sanitation Data'!$D$12,0,10*ROW('Sanitation Data'!D115))),'Data Summary'!CO121="Yes"),OFFSET('Sanitation Data'!$D$12,0,10*ROW('Sanitation Data'!D115)),NA())</f>
        <v>#N/A</v>
      </c>
      <c r="AA121" s="491" t="e">
        <f ca="1">+IF(AND(ISNUMBER(OFFSET('Sanitation Data'!$E$4,0,10*ROW('Sanitation Data'!E115))),'Data Summary'!CP121="Yes"),100-OFFSET('Sanitation Data'!$E$4,0,10*ROW('Sanitation Data'!E115)),NA())</f>
        <v>#N/A</v>
      </c>
      <c r="AB121" s="491" t="e">
        <f ca="1">+IF(AND(ISNUMBER(OFFSET('Sanitation Data'!$E$6,0,10*ROW('Sanitation Data'!E115))),'Data Summary'!CQ121="Yes"),OFFSET('Sanitation Data'!$E$6,0,10*ROW('Sanitation Data'!E115)),NA())</f>
        <v>#N/A</v>
      </c>
      <c r="AC121" s="491" t="e">
        <f ca="1">+IF(AND(ISNUMBER(OFFSET('Sanitation Data'!$E$10,0,10*ROW('Sanitation Data'!E115))),'Data Summary'!CR121="Yes"),OFFSET('Sanitation Data'!$E$10,0,10*ROW('Sanitation Data'!E115)),NA())</f>
        <v>#N/A</v>
      </c>
      <c r="AD121" s="491" t="e">
        <f ca="1">+IF(AND(ISNUMBER(OFFSET('Sanitation Data'!$E$11,0,10*ROW('Sanitation Data'!E115))),'Data Summary'!CS121="Yes"),OFFSET('Sanitation Data'!$E$11,0,10*ROW('Sanitation Data'!E115)),NA())</f>
        <v>#N/A</v>
      </c>
      <c r="AE121" s="491" t="e">
        <f ca="1">+IF(AND(ISNUMBER(OFFSET('Sanitation Data'!$E$12,0,10*ROW('Sanitation Data'!E115))),'Data Summary'!CT121="Yes"),OFFSET('Sanitation Data'!$E$12,0,10*ROW('Sanitation Data'!E115)),NA())</f>
        <v>#N/A</v>
      </c>
      <c r="AF121" s="491" t="e">
        <f ca="1">+IF(AND(ISNUMBER(OFFSET('Sanitation Data'!$F$4,0,10*ROW('Sanitation Data'!F115))),'Data Summary'!CU121="Yes"),100-OFFSET('Sanitation Data'!$F$4,0,10*ROW('Sanitation Data'!F115)),NA())</f>
        <v>#N/A</v>
      </c>
      <c r="AG121" s="491" t="e">
        <f ca="1">+IF(AND(ISNUMBER(OFFSET('Sanitation Data'!$F$6,0,10*ROW('Sanitation Data'!F115))),'Data Summary'!CV121="Yes"),OFFSET('Sanitation Data'!$F$6,0,10*ROW('Sanitation Data'!F115)),NA())</f>
        <v>#N/A</v>
      </c>
      <c r="AH121" s="491" t="e">
        <f ca="1">+IF(AND(ISNUMBER(OFFSET('Sanitation Data'!$F$10,0,10*ROW('Sanitation Data'!F115))),'Data Summary'!CW121="Yes"),OFFSET('Sanitation Data'!$F$10,0,10*ROW('Sanitation Data'!F115)),NA())</f>
        <v>#N/A</v>
      </c>
      <c r="AI121" s="491" t="e">
        <f ca="1">+IF(AND(ISNUMBER(OFFSET('Sanitation Data'!$F$11,0,10*ROW('Sanitation Data'!F115))),'Data Summary'!CX121="Yes"),OFFSET('Sanitation Data'!$F$11,0,10*ROW('Sanitation Data'!F115)),NA())</f>
        <v>#N/A</v>
      </c>
      <c r="AJ121" s="491" t="e">
        <f ca="1">+IF(AND(ISNUMBER(OFFSET('Sanitation Data'!$F$12,0,10*ROW('Sanitation Data'!F115))),'Data Summary'!CY121="Yes"),OFFSET('Sanitation Data'!$F$12,0,10*ROW('Sanitation Data'!F115)),NA())</f>
        <v>#N/A</v>
      </c>
      <c r="AK121" s="491" t="e">
        <f ca="1">+IF(AND(ISNUMBER(OFFSET('Sanitation Data'!$G$4,0,10*ROW('Sanitation Data'!G115))),'Data Summary'!CZ121="Yes"),100-OFFSET('Sanitation Data'!$G$4,0,10*ROW('Sanitation Data'!G115)),NA())</f>
        <v>#N/A</v>
      </c>
      <c r="AL121" s="491" t="e">
        <f ca="1">+IF(AND(ISNUMBER(OFFSET('Sanitation Data'!$G$6,0,10*ROW('Sanitation Data'!G115))),'Data Summary'!DA121="Yes"),OFFSET('Sanitation Data'!$G$6,0,10*ROW('Sanitation Data'!G115)),NA())</f>
        <v>#N/A</v>
      </c>
      <c r="AM121" s="491" t="e">
        <f ca="1">+IF(AND(ISNUMBER(OFFSET('Sanitation Data'!$G$10,0,10*ROW('Sanitation Data'!G115))),'Data Summary'!DB121="Yes"),OFFSET('Sanitation Data'!$G$10,0,10*ROW('Sanitation Data'!G115)),NA())</f>
        <v>#N/A</v>
      </c>
      <c r="AN121" s="491" t="e">
        <f ca="1">+IF(AND(ISNUMBER(OFFSET('Sanitation Data'!$G$11,0,10*ROW('Sanitation Data'!G115))),'Data Summary'!DC121="Yes"),OFFSET('Sanitation Data'!$G$11,0,10*ROW('Sanitation Data'!G115)),NA())</f>
        <v>#N/A</v>
      </c>
      <c r="AO121" s="491" t="e">
        <f ca="1">+IF(AND(ISNUMBER(OFFSET('Sanitation Data'!$G$12,0,10*ROW('Sanitation Data'!G115))),'Data Summary'!DD121="Yes"),OFFSET('Sanitation Data'!$G$12,0,10*ROW('Sanitation Data'!G115)),NA())</f>
        <v>#N/A</v>
      </c>
      <c r="AP121" s="491" t="e">
        <f ca="1">+IF(AND(ISNUMBER(OFFSET('Sanitation Data'!$H$4,0,10*ROW('Sanitation Data'!H115))),'Data Summary'!DE121="Yes"),100-OFFSET('Sanitation Data'!$H$4,0,10*ROW('Sanitation Data'!H115)),NA())</f>
        <v>#N/A</v>
      </c>
      <c r="AQ121" s="491" t="e">
        <f ca="1">+IF(AND(ISNUMBER(OFFSET('Sanitation Data'!$H$6,0,10*ROW('Sanitation Data'!H115))),'Data Summary'!DF121="Yes"),OFFSET('Sanitation Data'!$H$6,0,10*ROW('Sanitation Data'!H115)),NA())</f>
        <v>#N/A</v>
      </c>
      <c r="AR121" s="491" t="e">
        <f ca="1">+IF(AND(ISNUMBER(OFFSET('Sanitation Data'!$H$10,0,10*ROW('Sanitation Data'!H115))),'Data Summary'!DG121="Yes"),OFFSET('Sanitation Data'!$H$10,0,10*ROW('Sanitation Data'!H115)),NA())</f>
        <v>#N/A</v>
      </c>
      <c r="AS121" s="491" t="e">
        <f ca="1">+IF(AND(ISNUMBER(OFFSET('Sanitation Data'!$H$11,0,10*ROW('Sanitation Data'!H115))),'Data Summary'!DH121="Yes"),OFFSET('Sanitation Data'!$H$11,0,10*ROW('Sanitation Data'!H115)),NA())</f>
        <v>#N/A</v>
      </c>
      <c r="AT121" s="491" t="e">
        <f ca="1">+IF(AND(ISNUMBER(OFFSET('Sanitation Data'!$H$12,0,10*ROW('Sanitation Data'!H115))),'Data Summary'!DI121="Yes"),OFFSET('Sanitation Data'!$H$12,0,10*ROW('Sanitation Data'!H115)),NA())</f>
        <v>#N/A</v>
      </c>
      <c r="AU121" s="491" t="e">
        <f ca="1">+IF(AND(ISNUMBER(OFFSET('Sanitation Data'!$I$4,0,10*ROW('Sanitation Data'!I115))),'Data Summary'!DJ121="Yes"),100-OFFSET('Sanitation Data'!$I$4,0,10*ROW('Sanitation Data'!I115)),NA())</f>
        <v>#N/A</v>
      </c>
      <c r="AV121" s="491" t="e">
        <f ca="1">+IF(AND(ISNUMBER(OFFSET('Sanitation Data'!$I$6,0,10*ROW('Sanitation Data'!I115))),'Data Summary'!DK121="Yes"),OFFSET('Sanitation Data'!$I$6,0,10*ROW('Sanitation Data'!I115)),NA())</f>
        <v>#N/A</v>
      </c>
      <c r="AW121" s="491" t="e">
        <f ca="1">+IF(AND(ISNUMBER(OFFSET('Sanitation Data'!$I$10,0,10*ROW('Sanitation Data'!I115))),'Data Summary'!DL121="Yes"),OFFSET('Sanitation Data'!$I$10,0,10*ROW('Sanitation Data'!I115)),NA())</f>
        <v>#N/A</v>
      </c>
      <c r="AX121" s="491" t="e">
        <f ca="1">+IF(AND(ISNUMBER(OFFSET('Sanitation Data'!$I$11,0,10*ROW('Sanitation Data'!I115))),'Data Summary'!DM121="Yes"),OFFSET('Sanitation Data'!$I$11,0,10*ROW('Sanitation Data'!I115)),NA())</f>
        <v>#N/A</v>
      </c>
      <c r="AY121" s="491" t="e">
        <f ca="1">+IF(AND(ISNUMBER(OFFSET('Sanitation Data'!$I$12,0,10*ROW('Sanitation Data'!I115))),'Data Summary'!DN121="Yes"),OFFSET('Sanitation Data'!$I$12,0,10*ROW('Sanitation Data'!I115)),NA())</f>
        <v>#N/A</v>
      </c>
      <c r="AZ121" s="492" t="e">
        <f ca="1">+IF(AND(ISNUMBER(OFFSET('Hygiene Data'!$D$5,0,10*ROW('Hygiene Data'!D115))),'Data Summary'!DO121="Yes"),OFFSET('Hygiene Data'!$D$5,0,10*ROW('Hygiene Data'!D115)),NA())</f>
        <v>#N/A</v>
      </c>
      <c r="BA121" s="492" t="e">
        <f ca="1">+IF(AND(ISNUMBER(OFFSET('Hygiene Data'!$D$7,0,10*ROW('Hygiene Data'!D115))),'Data Summary'!DP121="Yes"),OFFSET('Hygiene Data'!$D$7,0,10*ROW('Hygiene Data'!D115)),NA())</f>
        <v>#N/A</v>
      </c>
      <c r="BB121" s="492" t="e">
        <f ca="1">+IF(AND(ISNUMBER(OFFSET('Hygiene Data'!$D$9,0,10*ROW('Hygiene Data'!D115))),'Data Summary'!DQ121="Yes"),OFFSET('Hygiene Data'!$D$9,0,10*ROW('Hygiene Data'!D115)),NA())</f>
        <v>#N/A</v>
      </c>
      <c r="BC121" s="492" t="e">
        <f ca="1">+IF(AND(ISNUMBER(OFFSET('Hygiene Data'!$E$5,0,10*ROW('Hygiene Data'!E115))),'Data Summary'!DR121="Yes"),OFFSET('Hygiene Data'!$E$5,0,10*ROW('Hygiene Data'!E115)),NA())</f>
        <v>#N/A</v>
      </c>
      <c r="BD121" s="492" t="e">
        <f ca="1">+IF(AND(ISNUMBER(OFFSET('Hygiene Data'!$E$7,0,10*ROW('Hygiene Data'!E115))),'Data Summary'!DS121="Yes"),OFFSET('Hygiene Data'!$E$7,0,10*ROW('Hygiene Data'!E115)),NA())</f>
        <v>#N/A</v>
      </c>
      <c r="BE121" s="492" t="e">
        <f ca="1">+IF(AND(ISNUMBER(OFFSET('Hygiene Data'!$E$9,0,10*ROW('Hygiene Data'!E115))),'Data Summary'!DT121="Yes"),OFFSET('Hygiene Data'!$E$9,0,10*ROW('Hygiene Data'!E115)),NA())</f>
        <v>#N/A</v>
      </c>
      <c r="BF121" s="492" t="e">
        <f ca="1">+IF(AND(ISNUMBER(OFFSET('Hygiene Data'!$F$5,0,10*ROW('Hygiene Data'!F115))),'Data Summary'!DU121="Yes"),OFFSET('Hygiene Data'!$F$5,0,10*ROW('Hygiene Data'!F115)),NA())</f>
        <v>#N/A</v>
      </c>
      <c r="BG121" s="492" t="e">
        <f ca="1">+IF(AND(ISNUMBER(OFFSET('Hygiene Data'!$F$7,0,10*ROW('Hygiene Data'!F115))),'Data Summary'!DV121="Yes"),OFFSET('Hygiene Data'!$F$7,0,10*ROW('Hygiene Data'!F115)),NA())</f>
        <v>#N/A</v>
      </c>
      <c r="BH121" s="492" t="e">
        <f ca="1">+IF(AND(ISNUMBER(OFFSET('Hygiene Data'!$F$9,0,10*ROW('Hygiene Data'!F115))),'Data Summary'!DW121="Yes"),OFFSET('Hygiene Data'!$F$9,0,10*ROW('Hygiene Data'!F115)),NA())</f>
        <v>#N/A</v>
      </c>
      <c r="BI121" s="492" t="e">
        <f ca="1">+IF(AND(ISNUMBER(OFFSET('Hygiene Data'!$G$5,0,10*ROW('Hygiene Data'!G115))),'Data Summary'!DX121="Yes"),OFFSET('Hygiene Data'!$G$5,0,10*ROW('Hygiene Data'!G115)),NA())</f>
        <v>#N/A</v>
      </c>
      <c r="BJ121" s="492" t="e">
        <f ca="1">+IF(AND(ISNUMBER(OFFSET('Hygiene Data'!$G$7,0,10*ROW('Hygiene Data'!G115))),'Data Summary'!DY121="Yes"),OFFSET('Hygiene Data'!$G$7,0,10*ROW('Hygiene Data'!G115)),NA())</f>
        <v>#N/A</v>
      </c>
      <c r="BK121" s="492" t="e">
        <f ca="1">+IF(AND(ISNUMBER(OFFSET('Hygiene Data'!$G$9,0,10*ROW('Hygiene Data'!G115))),'Data Summary'!DZ121="Yes"),OFFSET('Hygiene Data'!$G$9,0,10*ROW('Hygiene Data'!G115)),NA())</f>
        <v>#N/A</v>
      </c>
      <c r="BL121" s="492" t="e">
        <f ca="1">+IF(AND(ISNUMBER(OFFSET('Hygiene Data'!$H$5,0,10*ROW('Hygiene Data'!H115))),'Data Summary'!EA121="Yes"),OFFSET('Hygiene Data'!$H$5,0,10*ROW('Hygiene Data'!H115)),NA())</f>
        <v>#N/A</v>
      </c>
      <c r="BM121" s="492" t="e">
        <f ca="1">+IF(AND(ISNUMBER(OFFSET('Hygiene Data'!$H$7,0,10*ROW('Hygiene Data'!H115))),'Data Summary'!EB121="Yes"),OFFSET('Hygiene Data'!$H$7,0,10*ROW('Hygiene Data'!H115)),NA())</f>
        <v>#N/A</v>
      </c>
      <c r="BN121" s="492" t="e">
        <f ca="1">+IF(AND(ISNUMBER(OFFSET('Hygiene Data'!$H$9,0,10*ROW('Hygiene Data'!H115))),'Data Summary'!EC121="Yes"),OFFSET('Hygiene Data'!$H$9,0,10*ROW('Hygiene Data'!H115)),NA())</f>
        <v>#N/A</v>
      </c>
      <c r="BO121" s="492" t="e">
        <f ca="1">+IF(AND(ISNUMBER(OFFSET('Hygiene Data'!$I$5,0,10*ROW('Hygiene Data'!I115))),'Data Summary'!ED121="Yes"),OFFSET('Hygiene Data'!$I$5,0,10*ROW('Hygiene Data'!I115)),NA())</f>
        <v>#N/A</v>
      </c>
      <c r="BP121" s="492" t="e">
        <f ca="1">+IF(AND(ISNUMBER(OFFSET('Hygiene Data'!$I$7,0,10*ROW('Hygiene Data'!I115))),'Data Summary'!EE121="Yes"),OFFSET('Hygiene Data'!$I$7,0,10*ROW('Hygiene Data'!I115)),NA())</f>
        <v>#N/A</v>
      </c>
      <c r="BQ121" s="492" t="e">
        <f ca="1">+IF(AND(ISNUMBER(OFFSET('Hygiene Data'!$I$9,0,10*ROW('Hygiene Data'!I115))),'Data Summary'!EF121="Yes"),OFFSET('Hygiene Data'!$I$9,0,10*ROW('Hygiene Data'!I115)),NA())</f>
        <v>#N/A</v>
      </c>
    </row>
    <row r="122" spans="1:69" x14ac:dyDescent="0.25">
      <c r="A122" s="488" t="e">
        <f ca="1">+RIGHT('Data Summary'!A122,LEN('Data Summary'!A122)-9)</f>
        <v>#VALUE!</v>
      </c>
      <c r="B122" s="462" t="str">
        <f ca="1">+IF(ISTEXT('Data Summary'!B122),'Data Summary'!B122,"")</f>
        <v/>
      </c>
      <c r="C122" s="489" t="e">
        <f ca="1">+VALUE('Data Summary'!C122)</f>
        <v>#VALUE!</v>
      </c>
      <c r="D122" s="490" t="e">
        <f ca="1">+IF(AND(ISNUMBER(OFFSET('Water Data'!$D$4,0,10*ROW('Water Data'!D116))),'Data Summary'!BS122="Yes"),100-OFFSET('Water Data'!$D$4,0,10*ROW('Water Data'!D116)),NA())</f>
        <v>#N/A</v>
      </c>
      <c r="E122" s="490" t="e">
        <f ca="1">+IF(AND(ISNUMBER(OFFSET('Water Data'!$D$6,0,10*ROW('Water Data'!D116))),'Data Summary'!BT122="Yes"),OFFSET('Water Data'!$D$6,0,10*ROW('Water Data'!D116)),NA())</f>
        <v>#N/A</v>
      </c>
      <c r="F122" s="490" t="e">
        <f ca="1">+IF(AND(ISNUMBER(OFFSET('Water Data'!$D$9,0,10*ROW('Water Data'!D116))),'Data Summary'!BU122="Yes"),OFFSET('Water Data'!$D$9,0,10*ROW('Water Data'!D116)),NA())</f>
        <v>#N/A</v>
      </c>
      <c r="G122" s="490" t="e">
        <f ca="1">+IF(AND(ISNUMBER(OFFSET('Water Data'!$E$4,0,10*ROW('Water Data'!E116))),'Data Summary'!BV122="Yes"),100-OFFSET('Water Data'!$E$4,0,10*ROW('Water Data'!E116)),NA())</f>
        <v>#N/A</v>
      </c>
      <c r="H122" s="490" t="e">
        <f ca="1">+IF(AND(ISNUMBER(OFFSET('Water Data'!$E$6,0,10*ROW('Water Data'!E116))),'Data Summary'!BW122="Yes"),OFFSET('Water Data'!$E$6,0,10*ROW('Water Data'!E116)),NA())</f>
        <v>#N/A</v>
      </c>
      <c r="I122" s="490" t="e">
        <f ca="1">+IF(AND(ISNUMBER(OFFSET('Water Data'!$E$9,0,10*ROW('Water Data'!E116))),'Data Summary'!BX122="Yes"),OFFSET('Water Data'!$E$9,0,10*ROW('Water Data'!E116)),NA())</f>
        <v>#N/A</v>
      </c>
      <c r="J122" s="490" t="e">
        <f ca="1">+IF(AND(ISNUMBER(OFFSET('Water Data'!$F$4,0,10*ROW('Water Data'!F116))),'Data Summary'!BY122="Yes"),100-OFFSET('Water Data'!$F$4,0,10*ROW('Water Data'!F116)),NA())</f>
        <v>#N/A</v>
      </c>
      <c r="K122" s="490" t="e">
        <f ca="1">+IF(AND(ISNUMBER(OFFSET('Water Data'!$F$6,0,10*ROW('Water Data'!F116))),'Data Summary'!BZ122="Yes"),OFFSET('Water Data'!$F$6,0,10*ROW('Water Data'!F116)),NA())</f>
        <v>#N/A</v>
      </c>
      <c r="L122" s="490" t="e">
        <f ca="1">+IF(AND(ISNUMBER(OFFSET('Water Data'!$F$9,0,10*ROW('Water Data'!F116))),'Data Summary'!CA122="Yes"),OFFSET('Water Data'!$F$9,0,10*ROW('Water Data'!F116)),NA())</f>
        <v>#N/A</v>
      </c>
      <c r="M122" s="490" t="e">
        <f ca="1">+IF(AND(ISNUMBER(OFFSET('Water Data'!$G$4,0,10*ROW('Water Data'!G116))),'Data Summary'!CB122="Yes"),100-OFFSET('Water Data'!$G$4,0,10*ROW('Water Data'!G116)),NA())</f>
        <v>#N/A</v>
      </c>
      <c r="N122" s="490" t="e">
        <f ca="1">+IF(AND(ISNUMBER(OFFSET('Water Data'!$G$6,0,10*ROW('Water Data'!G116))),'Data Summary'!CC122="Yes"),OFFSET('Water Data'!$G$6,0,10*ROW('Water Data'!G116)),NA())</f>
        <v>#N/A</v>
      </c>
      <c r="O122" s="490" t="e">
        <f ca="1">+IF(AND(ISNUMBER(OFFSET('Water Data'!$G$9,0,10*ROW('Water Data'!G116))),'Data Summary'!CD122="Yes"),OFFSET('Water Data'!$G$9,0,10*ROW('Water Data'!G116)),NA())</f>
        <v>#N/A</v>
      </c>
      <c r="P122" s="490" t="e">
        <f ca="1">+IF(AND(ISNUMBER(OFFSET('Water Data'!$H$4,0,10*ROW('Water Data'!H116))),'Data Summary'!CE122="Yes"),100-OFFSET('Water Data'!$H$4,0,10*ROW('Water Data'!H116)),NA())</f>
        <v>#N/A</v>
      </c>
      <c r="Q122" s="490" t="e">
        <f ca="1">+IF(AND(ISNUMBER(OFFSET('Water Data'!$H$6,0,10*ROW('Water Data'!H116))),'Data Summary'!CF122="Yes"),OFFSET('Water Data'!$H$6,0,10*ROW('Water Data'!H116)),NA())</f>
        <v>#N/A</v>
      </c>
      <c r="R122" s="490" t="e">
        <f ca="1">+IF(AND(ISNUMBER(OFFSET('Water Data'!$H$9,0,10*ROW('Water Data'!H116))),'Data Summary'!CG122="Yes"),OFFSET('Water Data'!$H$9,0,10*ROW('Water Data'!H116)),NA())</f>
        <v>#N/A</v>
      </c>
      <c r="S122" s="490" t="e">
        <f ca="1">+IF(AND(ISNUMBER(OFFSET('Water Data'!$I$4,0,10*ROW('Water Data'!I116))),'Data Summary'!CH122="Yes"),100-OFFSET('Water Data'!$I$4,0,10*ROW('Water Data'!I116)),NA())</f>
        <v>#N/A</v>
      </c>
      <c r="T122" s="490" t="e">
        <f ca="1">+IF(AND(ISNUMBER(OFFSET('Water Data'!$I$6,0,10*ROW('Water Data'!I116))),'Data Summary'!CI122="Yes"),OFFSET('Water Data'!$I$6,0,10*ROW('Water Data'!I116)),NA())</f>
        <v>#N/A</v>
      </c>
      <c r="U122" s="490" t="e">
        <f ca="1">+IF(AND(ISNUMBER(OFFSET('Water Data'!$I$9,0,10*ROW('Water Data'!I116))),'Data Summary'!CJ122="Yes"),OFFSET('Water Data'!$I$9,0,10*ROW('Water Data'!I116)),NA())</f>
        <v>#N/A</v>
      </c>
      <c r="V122" s="491" t="e">
        <f ca="1">+IF(AND(ISNUMBER(OFFSET('Sanitation Data'!$D$4,0,10*ROW('Sanitation Data'!D116))),'Data Summary'!CK122="Yes"),100-OFFSET('Sanitation Data'!$D$4,0,10*ROW('Sanitation Data'!D116)),NA())</f>
        <v>#N/A</v>
      </c>
      <c r="W122" s="491" t="e">
        <f ca="1">+IF(AND(ISNUMBER(OFFSET('Sanitation Data'!$D$6,0,10*ROW('Sanitation Data'!D116))),'Data Summary'!CL122="Yes"),OFFSET('Sanitation Data'!$D$6,0,10*ROW('Sanitation Data'!D116)),NA())</f>
        <v>#N/A</v>
      </c>
      <c r="X122" s="491" t="e">
        <f ca="1">+IF(AND(ISNUMBER(OFFSET('Sanitation Data'!$D$10,0,10*ROW('Sanitation Data'!D116))),'Data Summary'!CM122="Yes"),OFFSET('Sanitation Data'!$D$10,0,10*ROW('Sanitation Data'!D116)),NA())</f>
        <v>#N/A</v>
      </c>
      <c r="Y122" s="491" t="e">
        <f ca="1">+IF(AND(ISNUMBER(OFFSET('Sanitation Data'!$D$11,0,10*ROW('Sanitation Data'!D116))),'Data Summary'!CN122="Yes"),OFFSET('Sanitation Data'!$D$11,0,10*ROW('Sanitation Data'!D116)),NA())</f>
        <v>#N/A</v>
      </c>
      <c r="Z122" s="491" t="e">
        <f ca="1">+IF(AND(ISNUMBER(OFFSET('Sanitation Data'!$D$12,0,10*ROW('Sanitation Data'!D116))),'Data Summary'!CO122="Yes"),OFFSET('Sanitation Data'!$D$12,0,10*ROW('Sanitation Data'!D116)),NA())</f>
        <v>#N/A</v>
      </c>
      <c r="AA122" s="491" t="e">
        <f ca="1">+IF(AND(ISNUMBER(OFFSET('Sanitation Data'!$E$4,0,10*ROW('Sanitation Data'!E116))),'Data Summary'!CP122="Yes"),100-OFFSET('Sanitation Data'!$E$4,0,10*ROW('Sanitation Data'!E116)),NA())</f>
        <v>#N/A</v>
      </c>
      <c r="AB122" s="491" t="e">
        <f ca="1">+IF(AND(ISNUMBER(OFFSET('Sanitation Data'!$E$6,0,10*ROW('Sanitation Data'!E116))),'Data Summary'!CQ122="Yes"),OFFSET('Sanitation Data'!$E$6,0,10*ROW('Sanitation Data'!E116)),NA())</f>
        <v>#N/A</v>
      </c>
      <c r="AC122" s="491" t="e">
        <f ca="1">+IF(AND(ISNUMBER(OFFSET('Sanitation Data'!$E$10,0,10*ROW('Sanitation Data'!E116))),'Data Summary'!CR122="Yes"),OFFSET('Sanitation Data'!$E$10,0,10*ROW('Sanitation Data'!E116)),NA())</f>
        <v>#N/A</v>
      </c>
      <c r="AD122" s="491" t="e">
        <f ca="1">+IF(AND(ISNUMBER(OFFSET('Sanitation Data'!$E$11,0,10*ROW('Sanitation Data'!E116))),'Data Summary'!CS122="Yes"),OFFSET('Sanitation Data'!$E$11,0,10*ROW('Sanitation Data'!E116)),NA())</f>
        <v>#N/A</v>
      </c>
      <c r="AE122" s="491" t="e">
        <f ca="1">+IF(AND(ISNUMBER(OFFSET('Sanitation Data'!$E$12,0,10*ROW('Sanitation Data'!E116))),'Data Summary'!CT122="Yes"),OFFSET('Sanitation Data'!$E$12,0,10*ROW('Sanitation Data'!E116)),NA())</f>
        <v>#N/A</v>
      </c>
      <c r="AF122" s="491" t="e">
        <f ca="1">+IF(AND(ISNUMBER(OFFSET('Sanitation Data'!$F$4,0,10*ROW('Sanitation Data'!F116))),'Data Summary'!CU122="Yes"),100-OFFSET('Sanitation Data'!$F$4,0,10*ROW('Sanitation Data'!F116)),NA())</f>
        <v>#N/A</v>
      </c>
      <c r="AG122" s="491" t="e">
        <f ca="1">+IF(AND(ISNUMBER(OFFSET('Sanitation Data'!$F$6,0,10*ROW('Sanitation Data'!F116))),'Data Summary'!CV122="Yes"),OFFSET('Sanitation Data'!$F$6,0,10*ROW('Sanitation Data'!F116)),NA())</f>
        <v>#N/A</v>
      </c>
      <c r="AH122" s="491" t="e">
        <f ca="1">+IF(AND(ISNUMBER(OFFSET('Sanitation Data'!$F$10,0,10*ROW('Sanitation Data'!F116))),'Data Summary'!CW122="Yes"),OFFSET('Sanitation Data'!$F$10,0,10*ROW('Sanitation Data'!F116)),NA())</f>
        <v>#N/A</v>
      </c>
      <c r="AI122" s="491" t="e">
        <f ca="1">+IF(AND(ISNUMBER(OFFSET('Sanitation Data'!$F$11,0,10*ROW('Sanitation Data'!F116))),'Data Summary'!CX122="Yes"),OFFSET('Sanitation Data'!$F$11,0,10*ROW('Sanitation Data'!F116)),NA())</f>
        <v>#N/A</v>
      </c>
      <c r="AJ122" s="491" t="e">
        <f ca="1">+IF(AND(ISNUMBER(OFFSET('Sanitation Data'!$F$12,0,10*ROW('Sanitation Data'!F116))),'Data Summary'!CY122="Yes"),OFFSET('Sanitation Data'!$F$12,0,10*ROW('Sanitation Data'!F116)),NA())</f>
        <v>#N/A</v>
      </c>
      <c r="AK122" s="491" t="e">
        <f ca="1">+IF(AND(ISNUMBER(OFFSET('Sanitation Data'!$G$4,0,10*ROW('Sanitation Data'!G116))),'Data Summary'!CZ122="Yes"),100-OFFSET('Sanitation Data'!$G$4,0,10*ROW('Sanitation Data'!G116)),NA())</f>
        <v>#N/A</v>
      </c>
      <c r="AL122" s="491" t="e">
        <f ca="1">+IF(AND(ISNUMBER(OFFSET('Sanitation Data'!$G$6,0,10*ROW('Sanitation Data'!G116))),'Data Summary'!DA122="Yes"),OFFSET('Sanitation Data'!$G$6,0,10*ROW('Sanitation Data'!G116)),NA())</f>
        <v>#N/A</v>
      </c>
      <c r="AM122" s="491" t="e">
        <f ca="1">+IF(AND(ISNUMBER(OFFSET('Sanitation Data'!$G$10,0,10*ROW('Sanitation Data'!G116))),'Data Summary'!DB122="Yes"),OFFSET('Sanitation Data'!$G$10,0,10*ROW('Sanitation Data'!G116)),NA())</f>
        <v>#N/A</v>
      </c>
      <c r="AN122" s="491" t="e">
        <f ca="1">+IF(AND(ISNUMBER(OFFSET('Sanitation Data'!$G$11,0,10*ROW('Sanitation Data'!G116))),'Data Summary'!DC122="Yes"),OFFSET('Sanitation Data'!$G$11,0,10*ROW('Sanitation Data'!G116)),NA())</f>
        <v>#N/A</v>
      </c>
      <c r="AO122" s="491" t="e">
        <f ca="1">+IF(AND(ISNUMBER(OFFSET('Sanitation Data'!$G$12,0,10*ROW('Sanitation Data'!G116))),'Data Summary'!DD122="Yes"),OFFSET('Sanitation Data'!$G$12,0,10*ROW('Sanitation Data'!G116)),NA())</f>
        <v>#N/A</v>
      </c>
      <c r="AP122" s="491" t="e">
        <f ca="1">+IF(AND(ISNUMBER(OFFSET('Sanitation Data'!$H$4,0,10*ROW('Sanitation Data'!H116))),'Data Summary'!DE122="Yes"),100-OFFSET('Sanitation Data'!$H$4,0,10*ROW('Sanitation Data'!H116)),NA())</f>
        <v>#N/A</v>
      </c>
      <c r="AQ122" s="491" t="e">
        <f ca="1">+IF(AND(ISNUMBER(OFFSET('Sanitation Data'!$H$6,0,10*ROW('Sanitation Data'!H116))),'Data Summary'!DF122="Yes"),OFFSET('Sanitation Data'!$H$6,0,10*ROW('Sanitation Data'!H116)),NA())</f>
        <v>#N/A</v>
      </c>
      <c r="AR122" s="491" t="e">
        <f ca="1">+IF(AND(ISNUMBER(OFFSET('Sanitation Data'!$H$10,0,10*ROW('Sanitation Data'!H116))),'Data Summary'!DG122="Yes"),OFFSET('Sanitation Data'!$H$10,0,10*ROW('Sanitation Data'!H116)),NA())</f>
        <v>#N/A</v>
      </c>
      <c r="AS122" s="491" t="e">
        <f ca="1">+IF(AND(ISNUMBER(OFFSET('Sanitation Data'!$H$11,0,10*ROW('Sanitation Data'!H116))),'Data Summary'!DH122="Yes"),OFFSET('Sanitation Data'!$H$11,0,10*ROW('Sanitation Data'!H116)),NA())</f>
        <v>#N/A</v>
      </c>
      <c r="AT122" s="491" t="e">
        <f ca="1">+IF(AND(ISNUMBER(OFFSET('Sanitation Data'!$H$12,0,10*ROW('Sanitation Data'!H116))),'Data Summary'!DI122="Yes"),OFFSET('Sanitation Data'!$H$12,0,10*ROW('Sanitation Data'!H116)),NA())</f>
        <v>#N/A</v>
      </c>
      <c r="AU122" s="491" t="e">
        <f ca="1">+IF(AND(ISNUMBER(OFFSET('Sanitation Data'!$I$4,0,10*ROW('Sanitation Data'!I116))),'Data Summary'!DJ122="Yes"),100-OFFSET('Sanitation Data'!$I$4,0,10*ROW('Sanitation Data'!I116)),NA())</f>
        <v>#N/A</v>
      </c>
      <c r="AV122" s="491" t="e">
        <f ca="1">+IF(AND(ISNUMBER(OFFSET('Sanitation Data'!$I$6,0,10*ROW('Sanitation Data'!I116))),'Data Summary'!DK122="Yes"),OFFSET('Sanitation Data'!$I$6,0,10*ROW('Sanitation Data'!I116)),NA())</f>
        <v>#N/A</v>
      </c>
      <c r="AW122" s="491" t="e">
        <f ca="1">+IF(AND(ISNUMBER(OFFSET('Sanitation Data'!$I$10,0,10*ROW('Sanitation Data'!I116))),'Data Summary'!DL122="Yes"),OFFSET('Sanitation Data'!$I$10,0,10*ROW('Sanitation Data'!I116)),NA())</f>
        <v>#N/A</v>
      </c>
      <c r="AX122" s="491" t="e">
        <f ca="1">+IF(AND(ISNUMBER(OFFSET('Sanitation Data'!$I$11,0,10*ROW('Sanitation Data'!I116))),'Data Summary'!DM122="Yes"),OFFSET('Sanitation Data'!$I$11,0,10*ROW('Sanitation Data'!I116)),NA())</f>
        <v>#N/A</v>
      </c>
      <c r="AY122" s="491" t="e">
        <f ca="1">+IF(AND(ISNUMBER(OFFSET('Sanitation Data'!$I$12,0,10*ROW('Sanitation Data'!I116))),'Data Summary'!DN122="Yes"),OFFSET('Sanitation Data'!$I$12,0,10*ROW('Sanitation Data'!I116)),NA())</f>
        <v>#N/A</v>
      </c>
      <c r="AZ122" s="492" t="e">
        <f ca="1">+IF(AND(ISNUMBER(OFFSET('Hygiene Data'!$D$5,0,10*ROW('Hygiene Data'!D116))),'Data Summary'!DO122="Yes"),OFFSET('Hygiene Data'!$D$5,0,10*ROW('Hygiene Data'!D116)),NA())</f>
        <v>#N/A</v>
      </c>
      <c r="BA122" s="492" t="e">
        <f ca="1">+IF(AND(ISNUMBER(OFFSET('Hygiene Data'!$D$7,0,10*ROW('Hygiene Data'!D116))),'Data Summary'!DP122="Yes"),OFFSET('Hygiene Data'!$D$7,0,10*ROW('Hygiene Data'!D116)),NA())</f>
        <v>#N/A</v>
      </c>
      <c r="BB122" s="492" t="e">
        <f ca="1">+IF(AND(ISNUMBER(OFFSET('Hygiene Data'!$D$9,0,10*ROW('Hygiene Data'!D116))),'Data Summary'!DQ122="Yes"),OFFSET('Hygiene Data'!$D$9,0,10*ROW('Hygiene Data'!D116)),NA())</f>
        <v>#N/A</v>
      </c>
      <c r="BC122" s="492" t="e">
        <f ca="1">+IF(AND(ISNUMBER(OFFSET('Hygiene Data'!$E$5,0,10*ROW('Hygiene Data'!E116))),'Data Summary'!DR122="Yes"),OFFSET('Hygiene Data'!$E$5,0,10*ROW('Hygiene Data'!E116)),NA())</f>
        <v>#N/A</v>
      </c>
      <c r="BD122" s="492" t="e">
        <f ca="1">+IF(AND(ISNUMBER(OFFSET('Hygiene Data'!$E$7,0,10*ROW('Hygiene Data'!E116))),'Data Summary'!DS122="Yes"),OFFSET('Hygiene Data'!$E$7,0,10*ROW('Hygiene Data'!E116)),NA())</f>
        <v>#N/A</v>
      </c>
      <c r="BE122" s="492" t="e">
        <f ca="1">+IF(AND(ISNUMBER(OFFSET('Hygiene Data'!$E$9,0,10*ROW('Hygiene Data'!E116))),'Data Summary'!DT122="Yes"),OFFSET('Hygiene Data'!$E$9,0,10*ROW('Hygiene Data'!E116)),NA())</f>
        <v>#N/A</v>
      </c>
      <c r="BF122" s="492" t="e">
        <f ca="1">+IF(AND(ISNUMBER(OFFSET('Hygiene Data'!$F$5,0,10*ROW('Hygiene Data'!F116))),'Data Summary'!DU122="Yes"),OFFSET('Hygiene Data'!$F$5,0,10*ROW('Hygiene Data'!F116)),NA())</f>
        <v>#N/A</v>
      </c>
      <c r="BG122" s="492" t="e">
        <f ca="1">+IF(AND(ISNUMBER(OFFSET('Hygiene Data'!$F$7,0,10*ROW('Hygiene Data'!F116))),'Data Summary'!DV122="Yes"),OFFSET('Hygiene Data'!$F$7,0,10*ROW('Hygiene Data'!F116)),NA())</f>
        <v>#N/A</v>
      </c>
      <c r="BH122" s="492" t="e">
        <f ca="1">+IF(AND(ISNUMBER(OFFSET('Hygiene Data'!$F$9,0,10*ROW('Hygiene Data'!F116))),'Data Summary'!DW122="Yes"),OFFSET('Hygiene Data'!$F$9,0,10*ROW('Hygiene Data'!F116)),NA())</f>
        <v>#N/A</v>
      </c>
      <c r="BI122" s="492" t="e">
        <f ca="1">+IF(AND(ISNUMBER(OFFSET('Hygiene Data'!$G$5,0,10*ROW('Hygiene Data'!G116))),'Data Summary'!DX122="Yes"),OFFSET('Hygiene Data'!$G$5,0,10*ROW('Hygiene Data'!G116)),NA())</f>
        <v>#N/A</v>
      </c>
      <c r="BJ122" s="492" t="e">
        <f ca="1">+IF(AND(ISNUMBER(OFFSET('Hygiene Data'!$G$7,0,10*ROW('Hygiene Data'!G116))),'Data Summary'!DY122="Yes"),OFFSET('Hygiene Data'!$G$7,0,10*ROW('Hygiene Data'!G116)),NA())</f>
        <v>#N/A</v>
      </c>
      <c r="BK122" s="492" t="e">
        <f ca="1">+IF(AND(ISNUMBER(OFFSET('Hygiene Data'!$G$9,0,10*ROW('Hygiene Data'!G116))),'Data Summary'!DZ122="Yes"),OFFSET('Hygiene Data'!$G$9,0,10*ROW('Hygiene Data'!G116)),NA())</f>
        <v>#N/A</v>
      </c>
      <c r="BL122" s="492" t="e">
        <f ca="1">+IF(AND(ISNUMBER(OFFSET('Hygiene Data'!$H$5,0,10*ROW('Hygiene Data'!H116))),'Data Summary'!EA122="Yes"),OFFSET('Hygiene Data'!$H$5,0,10*ROW('Hygiene Data'!H116)),NA())</f>
        <v>#N/A</v>
      </c>
      <c r="BM122" s="492" t="e">
        <f ca="1">+IF(AND(ISNUMBER(OFFSET('Hygiene Data'!$H$7,0,10*ROW('Hygiene Data'!H116))),'Data Summary'!EB122="Yes"),OFFSET('Hygiene Data'!$H$7,0,10*ROW('Hygiene Data'!H116)),NA())</f>
        <v>#N/A</v>
      </c>
      <c r="BN122" s="492" t="e">
        <f ca="1">+IF(AND(ISNUMBER(OFFSET('Hygiene Data'!$H$9,0,10*ROW('Hygiene Data'!H116))),'Data Summary'!EC122="Yes"),OFFSET('Hygiene Data'!$H$9,0,10*ROW('Hygiene Data'!H116)),NA())</f>
        <v>#N/A</v>
      </c>
      <c r="BO122" s="492" t="e">
        <f ca="1">+IF(AND(ISNUMBER(OFFSET('Hygiene Data'!$I$5,0,10*ROW('Hygiene Data'!I116))),'Data Summary'!ED122="Yes"),OFFSET('Hygiene Data'!$I$5,0,10*ROW('Hygiene Data'!I116)),NA())</f>
        <v>#N/A</v>
      </c>
      <c r="BP122" s="492" t="e">
        <f ca="1">+IF(AND(ISNUMBER(OFFSET('Hygiene Data'!$I$7,0,10*ROW('Hygiene Data'!I116))),'Data Summary'!EE122="Yes"),OFFSET('Hygiene Data'!$I$7,0,10*ROW('Hygiene Data'!I116)),NA())</f>
        <v>#N/A</v>
      </c>
      <c r="BQ122" s="492" t="e">
        <f ca="1">+IF(AND(ISNUMBER(OFFSET('Hygiene Data'!$I$9,0,10*ROW('Hygiene Data'!I116))),'Data Summary'!EF122="Yes"),OFFSET('Hygiene Data'!$I$9,0,10*ROW('Hygiene Data'!I116)),NA())</f>
        <v>#N/A</v>
      </c>
    </row>
    <row r="123" spans="1:69" x14ac:dyDescent="0.25">
      <c r="A123" s="488" t="e">
        <f ca="1">+RIGHT('Data Summary'!A123,LEN('Data Summary'!A123)-9)</f>
        <v>#VALUE!</v>
      </c>
      <c r="B123" s="462" t="str">
        <f ca="1">+IF(ISTEXT('Data Summary'!B123),'Data Summary'!B123,"")</f>
        <v/>
      </c>
      <c r="C123" s="489" t="e">
        <f ca="1">+VALUE('Data Summary'!C123)</f>
        <v>#VALUE!</v>
      </c>
      <c r="D123" s="490" t="e">
        <f ca="1">+IF(AND(ISNUMBER(OFFSET('Water Data'!$D$4,0,10*ROW('Water Data'!D117))),'Data Summary'!BS123="Yes"),100-OFFSET('Water Data'!$D$4,0,10*ROW('Water Data'!D117)),NA())</f>
        <v>#N/A</v>
      </c>
      <c r="E123" s="490" t="e">
        <f ca="1">+IF(AND(ISNUMBER(OFFSET('Water Data'!$D$6,0,10*ROW('Water Data'!D117))),'Data Summary'!BT123="Yes"),OFFSET('Water Data'!$D$6,0,10*ROW('Water Data'!D117)),NA())</f>
        <v>#N/A</v>
      </c>
      <c r="F123" s="490" t="e">
        <f ca="1">+IF(AND(ISNUMBER(OFFSET('Water Data'!$D$9,0,10*ROW('Water Data'!D117))),'Data Summary'!BU123="Yes"),OFFSET('Water Data'!$D$9,0,10*ROW('Water Data'!D117)),NA())</f>
        <v>#N/A</v>
      </c>
      <c r="G123" s="490" t="e">
        <f ca="1">+IF(AND(ISNUMBER(OFFSET('Water Data'!$E$4,0,10*ROW('Water Data'!E117))),'Data Summary'!BV123="Yes"),100-OFFSET('Water Data'!$E$4,0,10*ROW('Water Data'!E117)),NA())</f>
        <v>#N/A</v>
      </c>
      <c r="H123" s="490" t="e">
        <f ca="1">+IF(AND(ISNUMBER(OFFSET('Water Data'!$E$6,0,10*ROW('Water Data'!E117))),'Data Summary'!BW123="Yes"),OFFSET('Water Data'!$E$6,0,10*ROW('Water Data'!E117)),NA())</f>
        <v>#N/A</v>
      </c>
      <c r="I123" s="490" t="e">
        <f ca="1">+IF(AND(ISNUMBER(OFFSET('Water Data'!$E$9,0,10*ROW('Water Data'!E117))),'Data Summary'!BX123="Yes"),OFFSET('Water Data'!$E$9,0,10*ROW('Water Data'!E117)),NA())</f>
        <v>#N/A</v>
      </c>
      <c r="J123" s="490" t="e">
        <f ca="1">+IF(AND(ISNUMBER(OFFSET('Water Data'!$F$4,0,10*ROW('Water Data'!F117))),'Data Summary'!BY123="Yes"),100-OFFSET('Water Data'!$F$4,0,10*ROW('Water Data'!F117)),NA())</f>
        <v>#N/A</v>
      </c>
      <c r="K123" s="490" t="e">
        <f ca="1">+IF(AND(ISNUMBER(OFFSET('Water Data'!$F$6,0,10*ROW('Water Data'!F117))),'Data Summary'!BZ123="Yes"),OFFSET('Water Data'!$F$6,0,10*ROW('Water Data'!F117)),NA())</f>
        <v>#N/A</v>
      </c>
      <c r="L123" s="490" t="e">
        <f ca="1">+IF(AND(ISNUMBER(OFFSET('Water Data'!$F$9,0,10*ROW('Water Data'!F117))),'Data Summary'!CA123="Yes"),OFFSET('Water Data'!$F$9,0,10*ROW('Water Data'!F117)),NA())</f>
        <v>#N/A</v>
      </c>
      <c r="M123" s="490" t="e">
        <f ca="1">+IF(AND(ISNUMBER(OFFSET('Water Data'!$G$4,0,10*ROW('Water Data'!G117))),'Data Summary'!CB123="Yes"),100-OFFSET('Water Data'!$G$4,0,10*ROW('Water Data'!G117)),NA())</f>
        <v>#N/A</v>
      </c>
      <c r="N123" s="490" t="e">
        <f ca="1">+IF(AND(ISNUMBER(OFFSET('Water Data'!$G$6,0,10*ROW('Water Data'!G117))),'Data Summary'!CC123="Yes"),OFFSET('Water Data'!$G$6,0,10*ROW('Water Data'!G117)),NA())</f>
        <v>#N/A</v>
      </c>
      <c r="O123" s="490" t="e">
        <f ca="1">+IF(AND(ISNUMBER(OFFSET('Water Data'!$G$9,0,10*ROW('Water Data'!G117))),'Data Summary'!CD123="Yes"),OFFSET('Water Data'!$G$9,0,10*ROW('Water Data'!G117)),NA())</f>
        <v>#N/A</v>
      </c>
      <c r="P123" s="490" t="e">
        <f ca="1">+IF(AND(ISNUMBER(OFFSET('Water Data'!$H$4,0,10*ROW('Water Data'!H117))),'Data Summary'!CE123="Yes"),100-OFFSET('Water Data'!$H$4,0,10*ROW('Water Data'!H117)),NA())</f>
        <v>#N/A</v>
      </c>
      <c r="Q123" s="490" t="e">
        <f ca="1">+IF(AND(ISNUMBER(OFFSET('Water Data'!$H$6,0,10*ROW('Water Data'!H117))),'Data Summary'!CF123="Yes"),OFFSET('Water Data'!$H$6,0,10*ROW('Water Data'!H117)),NA())</f>
        <v>#N/A</v>
      </c>
      <c r="R123" s="490" t="e">
        <f ca="1">+IF(AND(ISNUMBER(OFFSET('Water Data'!$H$9,0,10*ROW('Water Data'!H117))),'Data Summary'!CG123="Yes"),OFFSET('Water Data'!$H$9,0,10*ROW('Water Data'!H117)),NA())</f>
        <v>#N/A</v>
      </c>
      <c r="S123" s="490" t="e">
        <f ca="1">+IF(AND(ISNUMBER(OFFSET('Water Data'!$I$4,0,10*ROW('Water Data'!I117))),'Data Summary'!CH123="Yes"),100-OFFSET('Water Data'!$I$4,0,10*ROW('Water Data'!I117)),NA())</f>
        <v>#N/A</v>
      </c>
      <c r="T123" s="490" t="e">
        <f ca="1">+IF(AND(ISNUMBER(OFFSET('Water Data'!$I$6,0,10*ROW('Water Data'!I117))),'Data Summary'!CI123="Yes"),OFFSET('Water Data'!$I$6,0,10*ROW('Water Data'!I117)),NA())</f>
        <v>#N/A</v>
      </c>
      <c r="U123" s="490" t="e">
        <f ca="1">+IF(AND(ISNUMBER(OFFSET('Water Data'!$I$9,0,10*ROW('Water Data'!I117))),'Data Summary'!CJ123="Yes"),OFFSET('Water Data'!$I$9,0,10*ROW('Water Data'!I117)),NA())</f>
        <v>#N/A</v>
      </c>
      <c r="V123" s="491" t="e">
        <f ca="1">+IF(AND(ISNUMBER(OFFSET('Sanitation Data'!$D$4,0,10*ROW('Sanitation Data'!D117))),'Data Summary'!CK123="Yes"),100-OFFSET('Sanitation Data'!$D$4,0,10*ROW('Sanitation Data'!D117)),NA())</f>
        <v>#N/A</v>
      </c>
      <c r="W123" s="491" t="e">
        <f ca="1">+IF(AND(ISNUMBER(OFFSET('Sanitation Data'!$D$6,0,10*ROW('Sanitation Data'!D117))),'Data Summary'!CL123="Yes"),OFFSET('Sanitation Data'!$D$6,0,10*ROW('Sanitation Data'!D117)),NA())</f>
        <v>#N/A</v>
      </c>
      <c r="X123" s="491" t="e">
        <f ca="1">+IF(AND(ISNUMBER(OFFSET('Sanitation Data'!$D$10,0,10*ROW('Sanitation Data'!D117))),'Data Summary'!CM123="Yes"),OFFSET('Sanitation Data'!$D$10,0,10*ROW('Sanitation Data'!D117)),NA())</f>
        <v>#N/A</v>
      </c>
      <c r="Y123" s="491" t="e">
        <f ca="1">+IF(AND(ISNUMBER(OFFSET('Sanitation Data'!$D$11,0,10*ROW('Sanitation Data'!D117))),'Data Summary'!CN123="Yes"),OFFSET('Sanitation Data'!$D$11,0,10*ROW('Sanitation Data'!D117)),NA())</f>
        <v>#N/A</v>
      </c>
      <c r="Z123" s="491" t="e">
        <f ca="1">+IF(AND(ISNUMBER(OFFSET('Sanitation Data'!$D$12,0,10*ROW('Sanitation Data'!D117))),'Data Summary'!CO123="Yes"),OFFSET('Sanitation Data'!$D$12,0,10*ROW('Sanitation Data'!D117)),NA())</f>
        <v>#N/A</v>
      </c>
      <c r="AA123" s="491" t="e">
        <f ca="1">+IF(AND(ISNUMBER(OFFSET('Sanitation Data'!$E$4,0,10*ROW('Sanitation Data'!E117))),'Data Summary'!CP123="Yes"),100-OFFSET('Sanitation Data'!$E$4,0,10*ROW('Sanitation Data'!E117)),NA())</f>
        <v>#N/A</v>
      </c>
      <c r="AB123" s="491" t="e">
        <f ca="1">+IF(AND(ISNUMBER(OFFSET('Sanitation Data'!$E$6,0,10*ROW('Sanitation Data'!E117))),'Data Summary'!CQ123="Yes"),OFFSET('Sanitation Data'!$E$6,0,10*ROW('Sanitation Data'!E117)),NA())</f>
        <v>#N/A</v>
      </c>
      <c r="AC123" s="491" t="e">
        <f ca="1">+IF(AND(ISNUMBER(OFFSET('Sanitation Data'!$E$10,0,10*ROW('Sanitation Data'!E117))),'Data Summary'!CR123="Yes"),OFFSET('Sanitation Data'!$E$10,0,10*ROW('Sanitation Data'!E117)),NA())</f>
        <v>#N/A</v>
      </c>
      <c r="AD123" s="491" t="e">
        <f ca="1">+IF(AND(ISNUMBER(OFFSET('Sanitation Data'!$E$11,0,10*ROW('Sanitation Data'!E117))),'Data Summary'!CS123="Yes"),OFFSET('Sanitation Data'!$E$11,0,10*ROW('Sanitation Data'!E117)),NA())</f>
        <v>#N/A</v>
      </c>
      <c r="AE123" s="491" t="e">
        <f ca="1">+IF(AND(ISNUMBER(OFFSET('Sanitation Data'!$E$12,0,10*ROW('Sanitation Data'!E117))),'Data Summary'!CT123="Yes"),OFFSET('Sanitation Data'!$E$12,0,10*ROW('Sanitation Data'!E117)),NA())</f>
        <v>#N/A</v>
      </c>
      <c r="AF123" s="491" t="e">
        <f ca="1">+IF(AND(ISNUMBER(OFFSET('Sanitation Data'!$F$4,0,10*ROW('Sanitation Data'!F117))),'Data Summary'!CU123="Yes"),100-OFFSET('Sanitation Data'!$F$4,0,10*ROW('Sanitation Data'!F117)),NA())</f>
        <v>#N/A</v>
      </c>
      <c r="AG123" s="491" t="e">
        <f ca="1">+IF(AND(ISNUMBER(OFFSET('Sanitation Data'!$F$6,0,10*ROW('Sanitation Data'!F117))),'Data Summary'!CV123="Yes"),OFFSET('Sanitation Data'!$F$6,0,10*ROW('Sanitation Data'!F117)),NA())</f>
        <v>#N/A</v>
      </c>
      <c r="AH123" s="491" t="e">
        <f ca="1">+IF(AND(ISNUMBER(OFFSET('Sanitation Data'!$F$10,0,10*ROW('Sanitation Data'!F117))),'Data Summary'!CW123="Yes"),OFFSET('Sanitation Data'!$F$10,0,10*ROW('Sanitation Data'!F117)),NA())</f>
        <v>#N/A</v>
      </c>
      <c r="AI123" s="491" t="e">
        <f ca="1">+IF(AND(ISNUMBER(OFFSET('Sanitation Data'!$F$11,0,10*ROW('Sanitation Data'!F117))),'Data Summary'!CX123="Yes"),OFFSET('Sanitation Data'!$F$11,0,10*ROW('Sanitation Data'!F117)),NA())</f>
        <v>#N/A</v>
      </c>
      <c r="AJ123" s="491" t="e">
        <f ca="1">+IF(AND(ISNUMBER(OFFSET('Sanitation Data'!$F$12,0,10*ROW('Sanitation Data'!F117))),'Data Summary'!CY123="Yes"),OFFSET('Sanitation Data'!$F$12,0,10*ROW('Sanitation Data'!F117)),NA())</f>
        <v>#N/A</v>
      </c>
      <c r="AK123" s="491" t="e">
        <f ca="1">+IF(AND(ISNUMBER(OFFSET('Sanitation Data'!$G$4,0,10*ROW('Sanitation Data'!G117))),'Data Summary'!CZ123="Yes"),100-OFFSET('Sanitation Data'!$G$4,0,10*ROW('Sanitation Data'!G117)),NA())</f>
        <v>#N/A</v>
      </c>
      <c r="AL123" s="491" t="e">
        <f ca="1">+IF(AND(ISNUMBER(OFFSET('Sanitation Data'!$G$6,0,10*ROW('Sanitation Data'!G117))),'Data Summary'!DA123="Yes"),OFFSET('Sanitation Data'!$G$6,0,10*ROW('Sanitation Data'!G117)),NA())</f>
        <v>#N/A</v>
      </c>
      <c r="AM123" s="491" t="e">
        <f ca="1">+IF(AND(ISNUMBER(OFFSET('Sanitation Data'!$G$10,0,10*ROW('Sanitation Data'!G117))),'Data Summary'!DB123="Yes"),OFFSET('Sanitation Data'!$G$10,0,10*ROW('Sanitation Data'!G117)),NA())</f>
        <v>#N/A</v>
      </c>
      <c r="AN123" s="491" t="e">
        <f ca="1">+IF(AND(ISNUMBER(OFFSET('Sanitation Data'!$G$11,0,10*ROW('Sanitation Data'!G117))),'Data Summary'!DC123="Yes"),OFFSET('Sanitation Data'!$G$11,0,10*ROW('Sanitation Data'!G117)),NA())</f>
        <v>#N/A</v>
      </c>
      <c r="AO123" s="491" t="e">
        <f ca="1">+IF(AND(ISNUMBER(OFFSET('Sanitation Data'!$G$12,0,10*ROW('Sanitation Data'!G117))),'Data Summary'!DD123="Yes"),OFFSET('Sanitation Data'!$G$12,0,10*ROW('Sanitation Data'!G117)),NA())</f>
        <v>#N/A</v>
      </c>
      <c r="AP123" s="491" t="e">
        <f ca="1">+IF(AND(ISNUMBER(OFFSET('Sanitation Data'!$H$4,0,10*ROW('Sanitation Data'!H117))),'Data Summary'!DE123="Yes"),100-OFFSET('Sanitation Data'!$H$4,0,10*ROW('Sanitation Data'!H117)),NA())</f>
        <v>#N/A</v>
      </c>
      <c r="AQ123" s="491" t="e">
        <f ca="1">+IF(AND(ISNUMBER(OFFSET('Sanitation Data'!$H$6,0,10*ROW('Sanitation Data'!H117))),'Data Summary'!DF123="Yes"),OFFSET('Sanitation Data'!$H$6,0,10*ROW('Sanitation Data'!H117)),NA())</f>
        <v>#N/A</v>
      </c>
      <c r="AR123" s="491" t="e">
        <f ca="1">+IF(AND(ISNUMBER(OFFSET('Sanitation Data'!$H$10,0,10*ROW('Sanitation Data'!H117))),'Data Summary'!DG123="Yes"),OFFSET('Sanitation Data'!$H$10,0,10*ROW('Sanitation Data'!H117)),NA())</f>
        <v>#N/A</v>
      </c>
      <c r="AS123" s="491" t="e">
        <f ca="1">+IF(AND(ISNUMBER(OFFSET('Sanitation Data'!$H$11,0,10*ROW('Sanitation Data'!H117))),'Data Summary'!DH123="Yes"),OFFSET('Sanitation Data'!$H$11,0,10*ROW('Sanitation Data'!H117)),NA())</f>
        <v>#N/A</v>
      </c>
      <c r="AT123" s="491" t="e">
        <f ca="1">+IF(AND(ISNUMBER(OFFSET('Sanitation Data'!$H$12,0,10*ROW('Sanitation Data'!H117))),'Data Summary'!DI123="Yes"),OFFSET('Sanitation Data'!$H$12,0,10*ROW('Sanitation Data'!H117)),NA())</f>
        <v>#N/A</v>
      </c>
      <c r="AU123" s="491" t="e">
        <f ca="1">+IF(AND(ISNUMBER(OFFSET('Sanitation Data'!$I$4,0,10*ROW('Sanitation Data'!I117))),'Data Summary'!DJ123="Yes"),100-OFFSET('Sanitation Data'!$I$4,0,10*ROW('Sanitation Data'!I117)),NA())</f>
        <v>#N/A</v>
      </c>
      <c r="AV123" s="491" t="e">
        <f ca="1">+IF(AND(ISNUMBER(OFFSET('Sanitation Data'!$I$6,0,10*ROW('Sanitation Data'!I117))),'Data Summary'!DK123="Yes"),OFFSET('Sanitation Data'!$I$6,0,10*ROW('Sanitation Data'!I117)),NA())</f>
        <v>#N/A</v>
      </c>
      <c r="AW123" s="491" t="e">
        <f ca="1">+IF(AND(ISNUMBER(OFFSET('Sanitation Data'!$I$10,0,10*ROW('Sanitation Data'!I117))),'Data Summary'!DL123="Yes"),OFFSET('Sanitation Data'!$I$10,0,10*ROW('Sanitation Data'!I117)),NA())</f>
        <v>#N/A</v>
      </c>
      <c r="AX123" s="491" t="e">
        <f ca="1">+IF(AND(ISNUMBER(OFFSET('Sanitation Data'!$I$11,0,10*ROW('Sanitation Data'!I117))),'Data Summary'!DM123="Yes"),OFFSET('Sanitation Data'!$I$11,0,10*ROW('Sanitation Data'!I117)),NA())</f>
        <v>#N/A</v>
      </c>
      <c r="AY123" s="491" t="e">
        <f ca="1">+IF(AND(ISNUMBER(OFFSET('Sanitation Data'!$I$12,0,10*ROW('Sanitation Data'!I117))),'Data Summary'!DN123="Yes"),OFFSET('Sanitation Data'!$I$12,0,10*ROW('Sanitation Data'!I117)),NA())</f>
        <v>#N/A</v>
      </c>
      <c r="AZ123" s="492" t="e">
        <f ca="1">+IF(AND(ISNUMBER(OFFSET('Hygiene Data'!$D$5,0,10*ROW('Hygiene Data'!D117))),'Data Summary'!DO123="Yes"),OFFSET('Hygiene Data'!$D$5,0,10*ROW('Hygiene Data'!D117)),NA())</f>
        <v>#N/A</v>
      </c>
      <c r="BA123" s="492" t="e">
        <f ca="1">+IF(AND(ISNUMBER(OFFSET('Hygiene Data'!$D$7,0,10*ROW('Hygiene Data'!D117))),'Data Summary'!DP123="Yes"),OFFSET('Hygiene Data'!$D$7,0,10*ROW('Hygiene Data'!D117)),NA())</f>
        <v>#N/A</v>
      </c>
      <c r="BB123" s="492" t="e">
        <f ca="1">+IF(AND(ISNUMBER(OFFSET('Hygiene Data'!$D$9,0,10*ROW('Hygiene Data'!D117))),'Data Summary'!DQ123="Yes"),OFFSET('Hygiene Data'!$D$9,0,10*ROW('Hygiene Data'!D117)),NA())</f>
        <v>#N/A</v>
      </c>
      <c r="BC123" s="492" t="e">
        <f ca="1">+IF(AND(ISNUMBER(OFFSET('Hygiene Data'!$E$5,0,10*ROW('Hygiene Data'!E117))),'Data Summary'!DR123="Yes"),OFFSET('Hygiene Data'!$E$5,0,10*ROW('Hygiene Data'!E117)),NA())</f>
        <v>#N/A</v>
      </c>
      <c r="BD123" s="492" t="e">
        <f ca="1">+IF(AND(ISNUMBER(OFFSET('Hygiene Data'!$E$7,0,10*ROW('Hygiene Data'!E117))),'Data Summary'!DS123="Yes"),OFFSET('Hygiene Data'!$E$7,0,10*ROW('Hygiene Data'!E117)),NA())</f>
        <v>#N/A</v>
      </c>
      <c r="BE123" s="492" t="e">
        <f ca="1">+IF(AND(ISNUMBER(OFFSET('Hygiene Data'!$E$9,0,10*ROW('Hygiene Data'!E117))),'Data Summary'!DT123="Yes"),OFFSET('Hygiene Data'!$E$9,0,10*ROW('Hygiene Data'!E117)),NA())</f>
        <v>#N/A</v>
      </c>
      <c r="BF123" s="492" t="e">
        <f ca="1">+IF(AND(ISNUMBER(OFFSET('Hygiene Data'!$F$5,0,10*ROW('Hygiene Data'!F117))),'Data Summary'!DU123="Yes"),OFFSET('Hygiene Data'!$F$5,0,10*ROW('Hygiene Data'!F117)),NA())</f>
        <v>#N/A</v>
      </c>
      <c r="BG123" s="492" t="e">
        <f ca="1">+IF(AND(ISNUMBER(OFFSET('Hygiene Data'!$F$7,0,10*ROW('Hygiene Data'!F117))),'Data Summary'!DV123="Yes"),OFFSET('Hygiene Data'!$F$7,0,10*ROW('Hygiene Data'!F117)),NA())</f>
        <v>#N/A</v>
      </c>
      <c r="BH123" s="492" t="e">
        <f ca="1">+IF(AND(ISNUMBER(OFFSET('Hygiene Data'!$F$9,0,10*ROW('Hygiene Data'!F117))),'Data Summary'!DW123="Yes"),OFFSET('Hygiene Data'!$F$9,0,10*ROW('Hygiene Data'!F117)),NA())</f>
        <v>#N/A</v>
      </c>
      <c r="BI123" s="492" t="e">
        <f ca="1">+IF(AND(ISNUMBER(OFFSET('Hygiene Data'!$G$5,0,10*ROW('Hygiene Data'!G117))),'Data Summary'!DX123="Yes"),OFFSET('Hygiene Data'!$G$5,0,10*ROW('Hygiene Data'!G117)),NA())</f>
        <v>#N/A</v>
      </c>
      <c r="BJ123" s="492" t="e">
        <f ca="1">+IF(AND(ISNUMBER(OFFSET('Hygiene Data'!$G$7,0,10*ROW('Hygiene Data'!G117))),'Data Summary'!DY123="Yes"),OFFSET('Hygiene Data'!$G$7,0,10*ROW('Hygiene Data'!G117)),NA())</f>
        <v>#N/A</v>
      </c>
      <c r="BK123" s="492" t="e">
        <f ca="1">+IF(AND(ISNUMBER(OFFSET('Hygiene Data'!$G$9,0,10*ROW('Hygiene Data'!G117))),'Data Summary'!DZ123="Yes"),OFFSET('Hygiene Data'!$G$9,0,10*ROW('Hygiene Data'!G117)),NA())</f>
        <v>#N/A</v>
      </c>
      <c r="BL123" s="492" t="e">
        <f ca="1">+IF(AND(ISNUMBER(OFFSET('Hygiene Data'!$H$5,0,10*ROW('Hygiene Data'!H117))),'Data Summary'!EA123="Yes"),OFFSET('Hygiene Data'!$H$5,0,10*ROW('Hygiene Data'!H117)),NA())</f>
        <v>#N/A</v>
      </c>
      <c r="BM123" s="492" t="e">
        <f ca="1">+IF(AND(ISNUMBER(OFFSET('Hygiene Data'!$H$7,0,10*ROW('Hygiene Data'!H117))),'Data Summary'!EB123="Yes"),OFFSET('Hygiene Data'!$H$7,0,10*ROW('Hygiene Data'!H117)),NA())</f>
        <v>#N/A</v>
      </c>
      <c r="BN123" s="492" t="e">
        <f ca="1">+IF(AND(ISNUMBER(OFFSET('Hygiene Data'!$H$9,0,10*ROW('Hygiene Data'!H117))),'Data Summary'!EC123="Yes"),OFFSET('Hygiene Data'!$H$9,0,10*ROW('Hygiene Data'!H117)),NA())</f>
        <v>#N/A</v>
      </c>
      <c r="BO123" s="492" t="e">
        <f ca="1">+IF(AND(ISNUMBER(OFFSET('Hygiene Data'!$I$5,0,10*ROW('Hygiene Data'!I117))),'Data Summary'!ED123="Yes"),OFFSET('Hygiene Data'!$I$5,0,10*ROW('Hygiene Data'!I117)),NA())</f>
        <v>#N/A</v>
      </c>
      <c r="BP123" s="492" t="e">
        <f ca="1">+IF(AND(ISNUMBER(OFFSET('Hygiene Data'!$I$7,0,10*ROW('Hygiene Data'!I117))),'Data Summary'!EE123="Yes"),OFFSET('Hygiene Data'!$I$7,0,10*ROW('Hygiene Data'!I117)),NA())</f>
        <v>#N/A</v>
      </c>
      <c r="BQ123" s="492" t="e">
        <f ca="1">+IF(AND(ISNUMBER(OFFSET('Hygiene Data'!$I$9,0,10*ROW('Hygiene Data'!I117))),'Data Summary'!EF123="Yes"),OFFSET('Hygiene Data'!$I$9,0,10*ROW('Hygiene Data'!I117)),NA())</f>
        <v>#N/A</v>
      </c>
    </row>
    <row r="124" spans="1:69" x14ac:dyDescent="0.25">
      <c r="A124" s="488" t="e">
        <f ca="1">+RIGHT('Data Summary'!A124,LEN('Data Summary'!A124)-9)</f>
        <v>#VALUE!</v>
      </c>
      <c r="B124" s="462" t="str">
        <f ca="1">+IF(ISTEXT('Data Summary'!B124),'Data Summary'!B124,"")</f>
        <v/>
      </c>
      <c r="C124" s="489" t="e">
        <f ca="1">+VALUE('Data Summary'!C124)</f>
        <v>#VALUE!</v>
      </c>
      <c r="D124" s="490" t="e">
        <f ca="1">+IF(AND(ISNUMBER(OFFSET('Water Data'!$D$4,0,10*ROW('Water Data'!D118))),'Data Summary'!BS124="Yes"),100-OFFSET('Water Data'!$D$4,0,10*ROW('Water Data'!D118)),NA())</f>
        <v>#N/A</v>
      </c>
      <c r="E124" s="490" t="e">
        <f ca="1">+IF(AND(ISNUMBER(OFFSET('Water Data'!$D$6,0,10*ROW('Water Data'!D118))),'Data Summary'!BT124="Yes"),OFFSET('Water Data'!$D$6,0,10*ROW('Water Data'!D118)),NA())</f>
        <v>#N/A</v>
      </c>
      <c r="F124" s="490" t="e">
        <f ca="1">+IF(AND(ISNUMBER(OFFSET('Water Data'!$D$9,0,10*ROW('Water Data'!D118))),'Data Summary'!BU124="Yes"),OFFSET('Water Data'!$D$9,0,10*ROW('Water Data'!D118)),NA())</f>
        <v>#N/A</v>
      </c>
      <c r="G124" s="490" t="e">
        <f ca="1">+IF(AND(ISNUMBER(OFFSET('Water Data'!$E$4,0,10*ROW('Water Data'!E118))),'Data Summary'!BV124="Yes"),100-OFFSET('Water Data'!$E$4,0,10*ROW('Water Data'!E118)),NA())</f>
        <v>#N/A</v>
      </c>
      <c r="H124" s="490" t="e">
        <f ca="1">+IF(AND(ISNUMBER(OFFSET('Water Data'!$E$6,0,10*ROW('Water Data'!E118))),'Data Summary'!BW124="Yes"),OFFSET('Water Data'!$E$6,0,10*ROW('Water Data'!E118)),NA())</f>
        <v>#N/A</v>
      </c>
      <c r="I124" s="490" t="e">
        <f ca="1">+IF(AND(ISNUMBER(OFFSET('Water Data'!$E$9,0,10*ROW('Water Data'!E118))),'Data Summary'!BX124="Yes"),OFFSET('Water Data'!$E$9,0,10*ROW('Water Data'!E118)),NA())</f>
        <v>#N/A</v>
      </c>
      <c r="J124" s="490" t="e">
        <f ca="1">+IF(AND(ISNUMBER(OFFSET('Water Data'!$F$4,0,10*ROW('Water Data'!F118))),'Data Summary'!BY124="Yes"),100-OFFSET('Water Data'!$F$4,0,10*ROW('Water Data'!F118)),NA())</f>
        <v>#N/A</v>
      </c>
      <c r="K124" s="490" t="e">
        <f ca="1">+IF(AND(ISNUMBER(OFFSET('Water Data'!$F$6,0,10*ROW('Water Data'!F118))),'Data Summary'!BZ124="Yes"),OFFSET('Water Data'!$F$6,0,10*ROW('Water Data'!F118)),NA())</f>
        <v>#N/A</v>
      </c>
      <c r="L124" s="490" t="e">
        <f ca="1">+IF(AND(ISNUMBER(OFFSET('Water Data'!$F$9,0,10*ROW('Water Data'!F118))),'Data Summary'!CA124="Yes"),OFFSET('Water Data'!$F$9,0,10*ROW('Water Data'!F118)),NA())</f>
        <v>#N/A</v>
      </c>
      <c r="M124" s="490" t="e">
        <f ca="1">+IF(AND(ISNUMBER(OFFSET('Water Data'!$G$4,0,10*ROW('Water Data'!G118))),'Data Summary'!CB124="Yes"),100-OFFSET('Water Data'!$G$4,0,10*ROW('Water Data'!G118)),NA())</f>
        <v>#N/A</v>
      </c>
      <c r="N124" s="490" t="e">
        <f ca="1">+IF(AND(ISNUMBER(OFFSET('Water Data'!$G$6,0,10*ROW('Water Data'!G118))),'Data Summary'!CC124="Yes"),OFFSET('Water Data'!$G$6,0,10*ROW('Water Data'!G118)),NA())</f>
        <v>#N/A</v>
      </c>
      <c r="O124" s="490" t="e">
        <f ca="1">+IF(AND(ISNUMBER(OFFSET('Water Data'!$G$9,0,10*ROW('Water Data'!G118))),'Data Summary'!CD124="Yes"),OFFSET('Water Data'!$G$9,0,10*ROW('Water Data'!G118)),NA())</f>
        <v>#N/A</v>
      </c>
      <c r="P124" s="490" t="e">
        <f ca="1">+IF(AND(ISNUMBER(OFFSET('Water Data'!$H$4,0,10*ROW('Water Data'!H118))),'Data Summary'!CE124="Yes"),100-OFFSET('Water Data'!$H$4,0,10*ROW('Water Data'!H118)),NA())</f>
        <v>#N/A</v>
      </c>
      <c r="Q124" s="490" t="e">
        <f ca="1">+IF(AND(ISNUMBER(OFFSET('Water Data'!$H$6,0,10*ROW('Water Data'!H118))),'Data Summary'!CF124="Yes"),OFFSET('Water Data'!$H$6,0,10*ROW('Water Data'!H118)),NA())</f>
        <v>#N/A</v>
      </c>
      <c r="R124" s="490" t="e">
        <f ca="1">+IF(AND(ISNUMBER(OFFSET('Water Data'!$H$9,0,10*ROW('Water Data'!H118))),'Data Summary'!CG124="Yes"),OFFSET('Water Data'!$H$9,0,10*ROW('Water Data'!H118)),NA())</f>
        <v>#N/A</v>
      </c>
      <c r="S124" s="490" t="e">
        <f ca="1">+IF(AND(ISNUMBER(OFFSET('Water Data'!$I$4,0,10*ROW('Water Data'!I118))),'Data Summary'!CH124="Yes"),100-OFFSET('Water Data'!$I$4,0,10*ROW('Water Data'!I118)),NA())</f>
        <v>#N/A</v>
      </c>
      <c r="T124" s="490" t="e">
        <f ca="1">+IF(AND(ISNUMBER(OFFSET('Water Data'!$I$6,0,10*ROW('Water Data'!I118))),'Data Summary'!CI124="Yes"),OFFSET('Water Data'!$I$6,0,10*ROW('Water Data'!I118)),NA())</f>
        <v>#N/A</v>
      </c>
      <c r="U124" s="490" t="e">
        <f ca="1">+IF(AND(ISNUMBER(OFFSET('Water Data'!$I$9,0,10*ROW('Water Data'!I118))),'Data Summary'!CJ124="Yes"),OFFSET('Water Data'!$I$9,0,10*ROW('Water Data'!I118)),NA())</f>
        <v>#N/A</v>
      </c>
      <c r="V124" s="491" t="e">
        <f ca="1">+IF(AND(ISNUMBER(OFFSET('Sanitation Data'!$D$4,0,10*ROW('Sanitation Data'!D118))),'Data Summary'!CK124="Yes"),100-OFFSET('Sanitation Data'!$D$4,0,10*ROW('Sanitation Data'!D118)),NA())</f>
        <v>#N/A</v>
      </c>
      <c r="W124" s="491" t="e">
        <f ca="1">+IF(AND(ISNUMBER(OFFSET('Sanitation Data'!$D$6,0,10*ROW('Sanitation Data'!D118))),'Data Summary'!CL124="Yes"),OFFSET('Sanitation Data'!$D$6,0,10*ROW('Sanitation Data'!D118)),NA())</f>
        <v>#N/A</v>
      </c>
      <c r="X124" s="491" t="e">
        <f ca="1">+IF(AND(ISNUMBER(OFFSET('Sanitation Data'!$D$10,0,10*ROW('Sanitation Data'!D118))),'Data Summary'!CM124="Yes"),OFFSET('Sanitation Data'!$D$10,0,10*ROW('Sanitation Data'!D118)),NA())</f>
        <v>#N/A</v>
      </c>
      <c r="Y124" s="491" t="e">
        <f ca="1">+IF(AND(ISNUMBER(OFFSET('Sanitation Data'!$D$11,0,10*ROW('Sanitation Data'!D118))),'Data Summary'!CN124="Yes"),OFFSET('Sanitation Data'!$D$11,0,10*ROW('Sanitation Data'!D118)),NA())</f>
        <v>#N/A</v>
      </c>
      <c r="Z124" s="491" t="e">
        <f ca="1">+IF(AND(ISNUMBER(OFFSET('Sanitation Data'!$D$12,0,10*ROW('Sanitation Data'!D118))),'Data Summary'!CO124="Yes"),OFFSET('Sanitation Data'!$D$12,0,10*ROW('Sanitation Data'!D118)),NA())</f>
        <v>#N/A</v>
      </c>
      <c r="AA124" s="491" t="e">
        <f ca="1">+IF(AND(ISNUMBER(OFFSET('Sanitation Data'!$E$4,0,10*ROW('Sanitation Data'!E118))),'Data Summary'!CP124="Yes"),100-OFFSET('Sanitation Data'!$E$4,0,10*ROW('Sanitation Data'!E118)),NA())</f>
        <v>#N/A</v>
      </c>
      <c r="AB124" s="491" t="e">
        <f ca="1">+IF(AND(ISNUMBER(OFFSET('Sanitation Data'!$E$6,0,10*ROW('Sanitation Data'!E118))),'Data Summary'!CQ124="Yes"),OFFSET('Sanitation Data'!$E$6,0,10*ROW('Sanitation Data'!E118)),NA())</f>
        <v>#N/A</v>
      </c>
      <c r="AC124" s="491" t="e">
        <f ca="1">+IF(AND(ISNUMBER(OFFSET('Sanitation Data'!$E$10,0,10*ROW('Sanitation Data'!E118))),'Data Summary'!CR124="Yes"),OFFSET('Sanitation Data'!$E$10,0,10*ROW('Sanitation Data'!E118)),NA())</f>
        <v>#N/A</v>
      </c>
      <c r="AD124" s="491" t="e">
        <f ca="1">+IF(AND(ISNUMBER(OFFSET('Sanitation Data'!$E$11,0,10*ROW('Sanitation Data'!E118))),'Data Summary'!CS124="Yes"),OFFSET('Sanitation Data'!$E$11,0,10*ROW('Sanitation Data'!E118)),NA())</f>
        <v>#N/A</v>
      </c>
      <c r="AE124" s="491" t="e">
        <f ca="1">+IF(AND(ISNUMBER(OFFSET('Sanitation Data'!$E$12,0,10*ROW('Sanitation Data'!E118))),'Data Summary'!CT124="Yes"),OFFSET('Sanitation Data'!$E$12,0,10*ROW('Sanitation Data'!E118)),NA())</f>
        <v>#N/A</v>
      </c>
      <c r="AF124" s="491" t="e">
        <f ca="1">+IF(AND(ISNUMBER(OFFSET('Sanitation Data'!$F$4,0,10*ROW('Sanitation Data'!F118))),'Data Summary'!CU124="Yes"),100-OFFSET('Sanitation Data'!$F$4,0,10*ROW('Sanitation Data'!F118)),NA())</f>
        <v>#N/A</v>
      </c>
      <c r="AG124" s="491" t="e">
        <f ca="1">+IF(AND(ISNUMBER(OFFSET('Sanitation Data'!$F$6,0,10*ROW('Sanitation Data'!F118))),'Data Summary'!CV124="Yes"),OFFSET('Sanitation Data'!$F$6,0,10*ROW('Sanitation Data'!F118)),NA())</f>
        <v>#N/A</v>
      </c>
      <c r="AH124" s="491" t="e">
        <f ca="1">+IF(AND(ISNUMBER(OFFSET('Sanitation Data'!$F$10,0,10*ROW('Sanitation Data'!F118))),'Data Summary'!CW124="Yes"),OFFSET('Sanitation Data'!$F$10,0,10*ROW('Sanitation Data'!F118)),NA())</f>
        <v>#N/A</v>
      </c>
      <c r="AI124" s="491" t="e">
        <f ca="1">+IF(AND(ISNUMBER(OFFSET('Sanitation Data'!$F$11,0,10*ROW('Sanitation Data'!F118))),'Data Summary'!CX124="Yes"),OFFSET('Sanitation Data'!$F$11,0,10*ROW('Sanitation Data'!F118)),NA())</f>
        <v>#N/A</v>
      </c>
      <c r="AJ124" s="491" t="e">
        <f ca="1">+IF(AND(ISNUMBER(OFFSET('Sanitation Data'!$F$12,0,10*ROW('Sanitation Data'!F118))),'Data Summary'!CY124="Yes"),OFFSET('Sanitation Data'!$F$12,0,10*ROW('Sanitation Data'!F118)),NA())</f>
        <v>#N/A</v>
      </c>
      <c r="AK124" s="491" t="e">
        <f ca="1">+IF(AND(ISNUMBER(OFFSET('Sanitation Data'!$G$4,0,10*ROW('Sanitation Data'!G118))),'Data Summary'!CZ124="Yes"),100-OFFSET('Sanitation Data'!$G$4,0,10*ROW('Sanitation Data'!G118)),NA())</f>
        <v>#N/A</v>
      </c>
      <c r="AL124" s="491" t="e">
        <f ca="1">+IF(AND(ISNUMBER(OFFSET('Sanitation Data'!$G$6,0,10*ROW('Sanitation Data'!G118))),'Data Summary'!DA124="Yes"),OFFSET('Sanitation Data'!$G$6,0,10*ROW('Sanitation Data'!G118)),NA())</f>
        <v>#N/A</v>
      </c>
      <c r="AM124" s="491" t="e">
        <f ca="1">+IF(AND(ISNUMBER(OFFSET('Sanitation Data'!$G$10,0,10*ROW('Sanitation Data'!G118))),'Data Summary'!DB124="Yes"),OFFSET('Sanitation Data'!$G$10,0,10*ROW('Sanitation Data'!G118)),NA())</f>
        <v>#N/A</v>
      </c>
      <c r="AN124" s="491" t="e">
        <f ca="1">+IF(AND(ISNUMBER(OFFSET('Sanitation Data'!$G$11,0,10*ROW('Sanitation Data'!G118))),'Data Summary'!DC124="Yes"),OFFSET('Sanitation Data'!$G$11,0,10*ROW('Sanitation Data'!G118)),NA())</f>
        <v>#N/A</v>
      </c>
      <c r="AO124" s="491" t="e">
        <f ca="1">+IF(AND(ISNUMBER(OFFSET('Sanitation Data'!$G$12,0,10*ROW('Sanitation Data'!G118))),'Data Summary'!DD124="Yes"),OFFSET('Sanitation Data'!$G$12,0,10*ROW('Sanitation Data'!G118)),NA())</f>
        <v>#N/A</v>
      </c>
      <c r="AP124" s="491" t="e">
        <f ca="1">+IF(AND(ISNUMBER(OFFSET('Sanitation Data'!$H$4,0,10*ROW('Sanitation Data'!H118))),'Data Summary'!DE124="Yes"),100-OFFSET('Sanitation Data'!$H$4,0,10*ROW('Sanitation Data'!H118)),NA())</f>
        <v>#N/A</v>
      </c>
      <c r="AQ124" s="491" t="e">
        <f ca="1">+IF(AND(ISNUMBER(OFFSET('Sanitation Data'!$H$6,0,10*ROW('Sanitation Data'!H118))),'Data Summary'!DF124="Yes"),OFFSET('Sanitation Data'!$H$6,0,10*ROW('Sanitation Data'!H118)),NA())</f>
        <v>#N/A</v>
      </c>
      <c r="AR124" s="491" t="e">
        <f ca="1">+IF(AND(ISNUMBER(OFFSET('Sanitation Data'!$H$10,0,10*ROW('Sanitation Data'!H118))),'Data Summary'!DG124="Yes"),OFFSET('Sanitation Data'!$H$10,0,10*ROW('Sanitation Data'!H118)),NA())</f>
        <v>#N/A</v>
      </c>
      <c r="AS124" s="491" t="e">
        <f ca="1">+IF(AND(ISNUMBER(OFFSET('Sanitation Data'!$H$11,0,10*ROW('Sanitation Data'!H118))),'Data Summary'!DH124="Yes"),OFFSET('Sanitation Data'!$H$11,0,10*ROW('Sanitation Data'!H118)),NA())</f>
        <v>#N/A</v>
      </c>
      <c r="AT124" s="491" t="e">
        <f ca="1">+IF(AND(ISNUMBER(OFFSET('Sanitation Data'!$H$12,0,10*ROW('Sanitation Data'!H118))),'Data Summary'!DI124="Yes"),OFFSET('Sanitation Data'!$H$12,0,10*ROW('Sanitation Data'!H118)),NA())</f>
        <v>#N/A</v>
      </c>
      <c r="AU124" s="491" t="e">
        <f ca="1">+IF(AND(ISNUMBER(OFFSET('Sanitation Data'!$I$4,0,10*ROW('Sanitation Data'!I118))),'Data Summary'!DJ124="Yes"),100-OFFSET('Sanitation Data'!$I$4,0,10*ROW('Sanitation Data'!I118)),NA())</f>
        <v>#N/A</v>
      </c>
      <c r="AV124" s="491" t="e">
        <f ca="1">+IF(AND(ISNUMBER(OFFSET('Sanitation Data'!$I$6,0,10*ROW('Sanitation Data'!I118))),'Data Summary'!DK124="Yes"),OFFSET('Sanitation Data'!$I$6,0,10*ROW('Sanitation Data'!I118)),NA())</f>
        <v>#N/A</v>
      </c>
      <c r="AW124" s="491" t="e">
        <f ca="1">+IF(AND(ISNUMBER(OFFSET('Sanitation Data'!$I$10,0,10*ROW('Sanitation Data'!I118))),'Data Summary'!DL124="Yes"),OFFSET('Sanitation Data'!$I$10,0,10*ROW('Sanitation Data'!I118)),NA())</f>
        <v>#N/A</v>
      </c>
      <c r="AX124" s="491" t="e">
        <f ca="1">+IF(AND(ISNUMBER(OFFSET('Sanitation Data'!$I$11,0,10*ROW('Sanitation Data'!I118))),'Data Summary'!DM124="Yes"),OFFSET('Sanitation Data'!$I$11,0,10*ROW('Sanitation Data'!I118)),NA())</f>
        <v>#N/A</v>
      </c>
      <c r="AY124" s="491" t="e">
        <f ca="1">+IF(AND(ISNUMBER(OFFSET('Sanitation Data'!$I$12,0,10*ROW('Sanitation Data'!I118))),'Data Summary'!DN124="Yes"),OFFSET('Sanitation Data'!$I$12,0,10*ROW('Sanitation Data'!I118)),NA())</f>
        <v>#N/A</v>
      </c>
      <c r="AZ124" s="492" t="e">
        <f ca="1">+IF(AND(ISNUMBER(OFFSET('Hygiene Data'!$D$5,0,10*ROW('Hygiene Data'!D118))),'Data Summary'!DO124="Yes"),OFFSET('Hygiene Data'!$D$5,0,10*ROW('Hygiene Data'!D118)),NA())</f>
        <v>#N/A</v>
      </c>
      <c r="BA124" s="492" t="e">
        <f ca="1">+IF(AND(ISNUMBER(OFFSET('Hygiene Data'!$D$7,0,10*ROW('Hygiene Data'!D118))),'Data Summary'!DP124="Yes"),OFFSET('Hygiene Data'!$D$7,0,10*ROW('Hygiene Data'!D118)),NA())</f>
        <v>#N/A</v>
      </c>
      <c r="BB124" s="492" t="e">
        <f ca="1">+IF(AND(ISNUMBER(OFFSET('Hygiene Data'!$D$9,0,10*ROW('Hygiene Data'!D118))),'Data Summary'!DQ124="Yes"),OFFSET('Hygiene Data'!$D$9,0,10*ROW('Hygiene Data'!D118)),NA())</f>
        <v>#N/A</v>
      </c>
      <c r="BC124" s="492" t="e">
        <f ca="1">+IF(AND(ISNUMBER(OFFSET('Hygiene Data'!$E$5,0,10*ROW('Hygiene Data'!E118))),'Data Summary'!DR124="Yes"),OFFSET('Hygiene Data'!$E$5,0,10*ROW('Hygiene Data'!E118)),NA())</f>
        <v>#N/A</v>
      </c>
      <c r="BD124" s="492" t="e">
        <f ca="1">+IF(AND(ISNUMBER(OFFSET('Hygiene Data'!$E$7,0,10*ROW('Hygiene Data'!E118))),'Data Summary'!DS124="Yes"),OFFSET('Hygiene Data'!$E$7,0,10*ROW('Hygiene Data'!E118)),NA())</f>
        <v>#N/A</v>
      </c>
      <c r="BE124" s="492" t="e">
        <f ca="1">+IF(AND(ISNUMBER(OFFSET('Hygiene Data'!$E$9,0,10*ROW('Hygiene Data'!E118))),'Data Summary'!DT124="Yes"),OFFSET('Hygiene Data'!$E$9,0,10*ROW('Hygiene Data'!E118)),NA())</f>
        <v>#N/A</v>
      </c>
      <c r="BF124" s="492" t="e">
        <f ca="1">+IF(AND(ISNUMBER(OFFSET('Hygiene Data'!$F$5,0,10*ROW('Hygiene Data'!F118))),'Data Summary'!DU124="Yes"),OFFSET('Hygiene Data'!$F$5,0,10*ROW('Hygiene Data'!F118)),NA())</f>
        <v>#N/A</v>
      </c>
      <c r="BG124" s="492" t="e">
        <f ca="1">+IF(AND(ISNUMBER(OFFSET('Hygiene Data'!$F$7,0,10*ROW('Hygiene Data'!F118))),'Data Summary'!DV124="Yes"),OFFSET('Hygiene Data'!$F$7,0,10*ROW('Hygiene Data'!F118)),NA())</f>
        <v>#N/A</v>
      </c>
      <c r="BH124" s="492" t="e">
        <f ca="1">+IF(AND(ISNUMBER(OFFSET('Hygiene Data'!$F$9,0,10*ROW('Hygiene Data'!F118))),'Data Summary'!DW124="Yes"),OFFSET('Hygiene Data'!$F$9,0,10*ROW('Hygiene Data'!F118)),NA())</f>
        <v>#N/A</v>
      </c>
      <c r="BI124" s="492" t="e">
        <f ca="1">+IF(AND(ISNUMBER(OFFSET('Hygiene Data'!$G$5,0,10*ROW('Hygiene Data'!G118))),'Data Summary'!DX124="Yes"),OFFSET('Hygiene Data'!$G$5,0,10*ROW('Hygiene Data'!G118)),NA())</f>
        <v>#N/A</v>
      </c>
      <c r="BJ124" s="492" t="e">
        <f ca="1">+IF(AND(ISNUMBER(OFFSET('Hygiene Data'!$G$7,0,10*ROW('Hygiene Data'!G118))),'Data Summary'!DY124="Yes"),OFFSET('Hygiene Data'!$G$7,0,10*ROW('Hygiene Data'!G118)),NA())</f>
        <v>#N/A</v>
      </c>
      <c r="BK124" s="492" t="e">
        <f ca="1">+IF(AND(ISNUMBER(OFFSET('Hygiene Data'!$G$9,0,10*ROW('Hygiene Data'!G118))),'Data Summary'!DZ124="Yes"),OFFSET('Hygiene Data'!$G$9,0,10*ROW('Hygiene Data'!G118)),NA())</f>
        <v>#N/A</v>
      </c>
      <c r="BL124" s="492" t="e">
        <f ca="1">+IF(AND(ISNUMBER(OFFSET('Hygiene Data'!$H$5,0,10*ROW('Hygiene Data'!H118))),'Data Summary'!EA124="Yes"),OFFSET('Hygiene Data'!$H$5,0,10*ROW('Hygiene Data'!H118)),NA())</f>
        <v>#N/A</v>
      </c>
      <c r="BM124" s="492" t="e">
        <f ca="1">+IF(AND(ISNUMBER(OFFSET('Hygiene Data'!$H$7,0,10*ROW('Hygiene Data'!H118))),'Data Summary'!EB124="Yes"),OFFSET('Hygiene Data'!$H$7,0,10*ROW('Hygiene Data'!H118)),NA())</f>
        <v>#N/A</v>
      </c>
      <c r="BN124" s="492" t="e">
        <f ca="1">+IF(AND(ISNUMBER(OFFSET('Hygiene Data'!$H$9,0,10*ROW('Hygiene Data'!H118))),'Data Summary'!EC124="Yes"),OFFSET('Hygiene Data'!$H$9,0,10*ROW('Hygiene Data'!H118)),NA())</f>
        <v>#N/A</v>
      </c>
      <c r="BO124" s="492" t="e">
        <f ca="1">+IF(AND(ISNUMBER(OFFSET('Hygiene Data'!$I$5,0,10*ROW('Hygiene Data'!I118))),'Data Summary'!ED124="Yes"),OFFSET('Hygiene Data'!$I$5,0,10*ROW('Hygiene Data'!I118)),NA())</f>
        <v>#N/A</v>
      </c>
      <c r="BP124" s="492" t="e">
        <f ca="1">+IF(AND(ISNUMBER(OFFSET('Hygiene Data'!$I$7,0,10*ROW('Hygiene Data'!I118))),'Data Summary'!EE124="Yes"),OFFSET('Hygiene Data'!$I$7,0,10*ROW('Hygiene Data'!I118)),NA())</f>
        <v>#N/A</v>
      </c>
      <c r="BQ124" s="492" t="e">
        <f ca="1">+IF(AND(ISNUMBER(OFFSET('Hygiene Data'!$I$9,0,10*ROW('Hygiene Data'!I118))),'Data Summary'!EF124="Yes"),OFFSET('Hygiene Data'!$I$9,0,10*ROW('Hygiene Data'!I118)),NA())</f>
        <v>#N/A</v>
      </c>
    </row>
    <row r="125" spans="1:69" x14ac:dyDescent="0.25">
      <c r="A125" s="488" t="e">
        <f ca="1">+RIGHT('Data Summary'!A125,LEN('Data Summary'!A125)-9)</f>
        <v>#VALUE!</v>
      </c>
      <c r="B125" s="462" t="str">
        <f ca="1">+IF(ISTEXT('Data Summary'!B125),'Data Summary'!B125,"")</f>
        <v/>
      </c>
      <c r="C125" s="489" t="e">
        <f ca="1">+VALUE('Data Summary'!C125)</f>
        <v>#VALUE!</v>
      </c>
      <c r="D125" s="490" t="e">
        <f ca="1">+IF(AND(ISNUMBER(OFFSET('Water Data'!$D$4,0,10*ROW('Water Data'!D119))),'Data Summary'!BS125="Yes"),100-OFFSET('Water Data'!$D$4,0,10*ROW('Water Data'!D119)),NA())</f>
        <v>#N/A</v>
      </c>
      <c r="E125" s="490" t="e">
        <f ca="1">+IF(AND(ISNUMBER(OFFSET('Water Data'!$D$6,0,10*ROW('Water Data'!D119))),'Data Summary'!BT125="Yes"),OFFSET('Water Data'!$D$6,0,10*ROW('Water Data'!D119)),NA())</f>
        <v>#N/A</v>
      </c>
      <c r="F125" s="490" t="e">
        <f ca="1">+IF(AND(ISNUMBER(OFFSET('Water Data'!$D$9,0,10*ROW('Water Data'!D119))),'Data Summary'!BU125="Yes"),OFFSET('Water Data'!$D$9,0,10*ROW('Water Data'!D119)),NA())</f>
        <v>#N/A</v>
      </c>
      <c r="G125" s="490" t="e">
        <f ca="1">+IF(AND(ISNUMBER(OFFSET('Water Data'!$E$4,0,10*ROW('Water Data'!E119))),'Data Summary'!BV125="Yes"),100-OFFSET('Water Data'!$E$4,0,10*ROW('Water Data'!E119)),NA())</f>
        <v>#N/A</v>
      </c>
      <c r="H125" s="490" t="e">
        <f ca="1">+IF(AND(ISNUMBER(OFFSET('Water Data'!$E$6,0,10*ROW('Water Data'!E119))),'Data Summary'!BW125="Yes"),OFFSET('Water Data'!$E$6,0,10*ROW('Water Data'!E119)),NA())</f>
        <v>#N/A</v>
      </c>
      <c r="I125" s="490" t="e">
        <f ca="1">+IF(AND(ISNUMBER(OFFSET('Water Data'!$E$9,0,10*ROW('Water Data'!E119))),'Data Summary'!BX125="Yes"),OFFSET('Water Data'!$E$9,0,10*ROW('Water Data'!E119)),NA())</f>
        <v>#N/A</v>
      </c>
      <c r="J125" s="490" t="e">
        <f ca="1">+IF(AND(ISNUMBER(OFFSET('Water Data'!$F$4,0,10*ROW('Water Data'!F119))),'Data Summary'!BY125="Yes"),100-OFFSET('Water Data'!$F$4,0,10*ROW('Water Data'!F119)),NA())</f>
        <v>#N/A</v>
      </c>
      <c r="K125" s="490" t="e">
        <f ca="1">+IF(AND(ISNUMBER(OFFSET('Water Data'!$F$6,0,10*ROW('Water Data'!F119))),'Data Summary'!BZ125="Yes"),OFFSET('Water Data'!$F$6,0,10*ROW('Water Data'!F119)),NA())</f>
        <v>#N/A</v>
      </c>
      <c r="L125" s="490" t="e">
        <f ca="1">+IF(AND(ISNUMBER(OFFSET('Water Data'!$F$9,0,10*ROW('Water Data'!F119))),'Data Summary'!CA125="Yes"),OFFSET('Water Data'!$F$9,0,10*ROW('Water Data'!F119)),NA())</f>
        <v>#N/A</v>
      </c>
      <c r="M125" s="490" t="e">
        <f ca="1">+IF(AND(ISNUMBER(OFFSET('Water Data'!$G$4,0,10*ROW('Water Data'!G119))),'Data Summary'!CB125="Yes"),100-OFFSET('Water Data'!$G$4,0,10*ROW('Water Data'!G119)),NA())</f>
        <v>#N/A</v>
      </c>
      <c r="N125" s="490" t="e">
        <f ca="1">+IF(AND(ISNUMBER(OFFSET('Water Data'!$G$6,0,10*ROW('Water Data'!G119))),'Data Summary'!CC125="Yes"),OFFSET('Water Data'!$G$6,0,10*ROW('Water Data'!G119)),NA())</f>
        <v>#N/A</v>
      </c>
      <c r="O125" s="490" t="e">
        <f ca="1">+IF(AND(ISNUMBER(OFFSET('Water Data'!$G$9,0,10*ROW('Water Data'!G119))),'Data Summary'!CD125="Yes"),OFFSET('Water Data'!$G$9,0,10*ROW('Water Data'!G119)),NA())</f>
        <v>#N/A</v>
      </c>
      <c r="P125" s="490" t="e">
        <f ca="1">+IF(AND(ISNUMBER(OFFSET('Water Data'!$H$4,0,10*ROW('Water Data'!H119))),'Data Summary'!CE125="Yes"),100-OFFSET('Water Data'!$H$4,0,10*ROW('Water Data'!H119)),NA())</f>
        <v>#N/A</v>
      </c>
      <c r="Q125" s="490" t="e">
        <f ca="1">+IF(AND(ISNUMBER(OFFSET('Water Data'!$H$6,0,10*ROW('Water Data'!H119))),'Data Summary'!CF125="Yes"),OFFSET('Water Data'!$H$6,0,10*ROW('Water Data'!H119)),NA())</f>
        <v>#N/A</v>
      </c>
      <c r="R125" s="490" t="e">
        <f ca="1">+IF(AND(ISNUMBER(OFFSET('Water Data'!$H$9,0,10*ROW('Water Data'!H119))),'Data Summary'!CG125="Yes"),OFFSET('Water Data'!$H$9,0,10*ROW('Water Data'!H119)),NA())</f>
        <v>#N/A</v>
      </c>
      <c r="S125" s="490" t="e">
        <f ca="1">+IF(AND(ISNUMBER(OFFSET('Water Data'!$I$4,0,10*ROW('Water Data'!I119))),'Data Summary'!CH125="Yes"),100-OFFSET('Water Data'!$I$4,0,10*ROW('Water Data'!I119)),NA())</f>
        <v>#N/A</v>
      </c>
      <c r="T125" s="490" t="e">
        <f ca="1">+IF(AND(ISNUMBER(OFFSET('Water Data'!$I$6,0,10*ROW('Water Data'!I119))),'Data Summary'!CI125="Yes"),OFFSET('Water Data'!$I$6,0,10*ROW('Water Data'!I119)),NA())</f>
        <v>#N/A</v>
      </c>
      <c r="U125" s="490" t="e">
        <f ca="1">+IF(AND(ISNUMBER(OFFSET('Water Data'!$I$9,0,10*ROW('Water Data'!I119))),'Data Summary'!CJ125="Yes"),OFFSET('Water Data'!$I$9,0,10*ROW('Water Data'!I119)),NA())</f>
        <v>#N/A</v>
      </c>
      <c r="V125" s="491" t="e">
        <f ca="1">+IF(AND(ISNUMBER(OFFSET('Sanitation Data'!$D$4,0,10*ROW('Sanitation Data'!D119))),'Data Summary'!CK125="Yes"),100-OFFSET('Sanitation Data'!$D$4,0,10*ROW('Sanitation Data'!D119)),NA())</f>
        <v>#N/A</v>
      </c>
      <c r="W125" s="491" t="e">
        <f ca="1">+IF(AND(ISNUMBER(OFFSET('Sanitation Data'!$D$6,0,10*ROW('Sanitation Data'!D119))),'Data Summary'!CL125="Yes"),OFFSET('Sanitation Data'!$D$6,0,10*ROW('Sanitation Data'!D119)),NA())</f>
        <v>#N/A</v>
      </c>
      <c r="X125" s="491" t="e">
        <f ca="1">+IF(AND(ISNUMBER(OFFSET('Sanitation Data'!$D$10,0,10*ROW('Sanitation Data'!D119))),'Data Summary'!CM125="Yes"),OFFSET('Sanitation Data'!$D$10,0,10*ROW('Sanitation Data'!D119)),NA())</f>
        <v>#N/A</v>
      </c>
      <c r="Y125" s="491" t="e">
        <f ca="1">+IF(AND(ISNUMBER(OFFSET('Sanitation Data'!$D$11,0,10*ROW('Sanitation Data'!D119))),'Data Summary'!CN125="Yes"),OFFSET('Sanitation Data'!$D$11,0,10*ROW('Sanitation Data'!D119)),NA())</f>
        <v>#N/A</v>
      </c>
      <c r="Z125" s="491" t="e">
        <f ca="1">+IF(AND(ISNUMBER(OFFSET('Sanitation Data'!$D$12,0,10*ROW('Sanitation Data'!D119))),'Data Summary'!CO125="Yes"),OFFSET('Sanitation Data'!$D$12,0,10*ROW('Sanitation Data'!D119)),NA())</f>
        <v>#N/A</v>
      </c>
      <c r="AA125" s="491" t="e">
        <f ca="1">+IF(AND(ISNUMBER(OFFSET('Sanitation Data'!$E$4,0,10*ROW('Sanitation Data'!E119))),'Data Summary'!CP125="Yes"),100-OFFSET('Sanitation Data'!$E$4,0,10*ROW('Sanitation Data'!E119)),NA())</f>
        <v>#N/A</v>
      </c>
      <c r="AB125" s="491" t="e">
        <f ca="1">+IF(AND(ISNUMBER(OFFSET('Sanitation Data'!$E$6,0,10*ROW('Sanitation Data'!E119))),'Data Summary'!CQ125="Yes"),OFFSET('Sanitation Data'!$E$6,0,10*ROW('Sanitation Data'!E119)),NA())</f>
        <v>#N/A</v>
      </c>
      <c r="AC125" s="491" t="e">
        <f ca="1">+IF(AND(ISNUMBER(OFFSET('Sanitation Data'!$E$10,0,10*ROW('Sanitation Data'!E119))),'Data Summary'!CR125="Yes"),OFFSET('Sanitation Data'!$E$10,0,10*ROW('Sanitation Data'!E119)),NA())</f>
        <v>#N/A</v>
      </c>
      <c r="AD125" s="491" t="e">
        <f ca="1">+IF(AND(ISNUMBER(OFFSET('Sanitation Data'!$E$11,0,10*ROW('Sanitation Data'!E119))),'Data Summary'!CS125="Yes"),OFFSET('Sanitation Data'!$E$11,0,10*ROW('Sanitation Data'!E119)),NA())</f>
        <v>#N/A</v>
      </c>
      <c r="AE125" s="491" t="e">
        <f ca="1">+IF(AND(ISNUMBER(OFFSET('Sanitation Data'!$E$12,0,10*ROW('Sanitation Data'!E119))),'Data Summary'!CT125="Yes"),OFFSET('Sanitation Data'!$E$12,0,10*ROW('Sanitation Data'!E119)),NA())</f>
        <v>#N/A</v>
      </c>
      <c r="AF125" s="491" t="e">
        <f ca="1">+IF(AND(ISNUMBER(OFFSET('Sanitation Data'!$F$4,0,10*ROW('Sanitation Data'!F119))),'Data Summary'!CU125="Yes"),100-OFFSET('Sanitation Data'!$F$4,0,10*ROW('Sanitation Data'!F119)),NA())</f>
        <v>#N/A</v>
      </c>
      <c r="AG125" s="491" t="e">
        <f ca="1">+IF(AND(ISNUMBER(OFFSET('Sanitation Data'!$F$6,0,10*ROW('Sanitation Data'!F119))),'Data Summary'!CV125="Yes"),OFFSET('Sanitation Data'!$F$6,0,10*ROW('Sanitation Data'!F119)),NA())</f>
        <v>#N/A</v>
      </c>
      <c r="AH125" s="491" t="e">
        <f ca="1">+IF(AND(ISNUMBER(OFFSET('Sanitation Data'!$F$10,0,10*ROW('Sanitation Data'!F119))),'Data Summary'!CW125="Yes"),OFFSET('Sanitation Data'!$F$10,0,10*ROW('Sanitation Data'!F119)),NA())</f>
        <v>#N/A</v>
      </c>
      <c r="AI125" s="491" t="e">
        <f ca="1">+IF(AND(ISNUMBER(OFFSET('Sanitation Data'!$F$11,0,10*ROW('Sanitation Data'!F119))),'Data Summary'!CX125="Yes"),OFFSET('Sanitation Data'!$F$11,0,10*ROW('Sanitation Data'!F119)),NA())</f>
        <v>#N/A</v>
      </c>
      <c r="AJ125" s="491" t="e">
        <f ca="1">+IF(AND(ISNUMBER(OFFSET('Sanitation Data'!$F$12,0,10*ROW('Sanitation Data'!F119))),'Data Summary'!CY125="Yes"),OFFSET('Sanitation Data'!$F$12,0,10*ROW('Sanitation Data'!F119)),NA())</f>
        <v>#N/A</v>
      </c>
      <c r="AK125" s="491" t="e">
        <f ca="1">+IF(AND(ISNUMBER(OFFSET('Sanitation Data'!$G$4,0,10*ROW('Sanitation Data'!G119))),'Data Summary'!CZ125="Yes"),100-OFFSET('Sanitation Data'!$G$4,0,10*ROW('Sanitation Data'!G119)),NA())</f>
        <v>#N/A</v>
      </c>
      <c r="AL125" s="491" t="e">
        <f ca="1">+IF(AND(ISNUMBER(OFFSET('Sanitation Data'!$G$6,0,10*ROW('Sanitation Data'!G119))),'Data Summary'!DA125="Yes"),OFFSET('Sanitation Data'!$G$6,0,10*ROW('Sanitation Data'!G119)),NA())</f>
        <v>#N/A</v>
      </c>
      <c r="AM125" s="491" t="e">
        <f ca="1">+IF(AND(ISNUMBER(OFFSET('Sanitation Data'!$G$10,0,10*ROW('Sanitation Data'!G119))),'Data Summary'!DB125="Yes"),OFFSET('Sanitation Data'!$G$10,0,10*ROW('Sanitation Data'!G119)),NA())</f>
        <v>#N/A</v>
      </c>
      <c r="AN125" s="491" t="e">
        <f ca="1">+IF(AND(ISNUMBER(OFFSET('Sanitation Data'!$G$11,0,10*ROW('Sanitation Data'!G119))),'Data Summary'!DC125="Yes"),OFFSET('Sanitation Data'!$G$11,0,10*ROW('Sanitation Data'!G119)),NA())</f>
        <v>#N/A</v>
      </c>
      <c r="AO125" s="491" t="e">
        <f ca="1">+IF(AND(ISNUMBER(OFFSET('Sanitation Data'!$G$12,0,10*ROW('Sanitation Data'!G119))),'Data Summary'!DD125="Yes"),OFFSET('Sanitation Data'!$G$12,0,10*ROW('Sanitation Data'!G119)),NA())</f>
        <v>#N/A</v>
      </c>
      <c r="AP125" s="491" t="e">
        <f ca="1">+IF(AND(ISNUMBER(OFFSET('Sanitation Data'!$H$4,0,10*ROW('Sanitation Data'!H119))),'Data Summary'!DE125="Yes"),100-OFFSET('Sanitation Data'!$H$4,0,10*ROW('Sanitation Data'!H119)),NA())</f>
        <v>#N/A</v>
      </c>
      <c r="AQ125" s="491" t="e">
        <f ca="1">+IF(AND(ISNUMBER(OFFSET('Sanitation Data'!$H$6,0,10*ROW('Sanitation Data'!H119))),'Data Summary'!DF125="Yes"),OFFSET('Sanitation Data'!$H$6,0,10*ROW('Sanitation Data'!H119)),NA())</f>
        <v>#N/A</v>
      </c>
      <c r="AR125" s="491" t="e">
        <f ca="1">+IF(AND(ISNUMBER(OFFSET('Sanitation Data'!$H$10,0,10*ROW('Sanitation Data'!H119))),'Data Summary'!DG125="Yes"),OFFSET('Sanitation Data'!$H$10,0,10*ROW('Sanitation Data'!H119)),NA())</f>
        <v>#N/A</v>
      </c>
      <c r="AS125" s="491" t="e">
        <f ca="1">+IF(AND(ISNUMBER(OFFSET('Sanitation Data'!$H$11,0,10*ROW('Sanitation Data'!H119))),'Data Summary'!DH125="Yes"),OFFSET('Sanitation Data'!$H$11,0,10*ROW('Sanitation Data'!H119)),NA())</f>
        <v>#N/A</v>
      </c>
      <c r="AT125" s="491" t="e">
        <f ca="1">+IF(AND(ISNUMBER(OFFSET('Sanitation Data'!$H$12,0,10*ROW('Sanitation Data'!H119))),'Data Summary'!DI125="Yes"),OFFSET('Sanitation Data'!$H$12,0,10*ROW('Sanitation Data'!H119)),NA())</f>
        <v>#N/A</v>
      </c>
      <c r="AU125" s="491" t="e">
        <f ca="1">+IF(AND(ISNUMBER(OFFSET('Sanitation Data'!$I$4,0,10*ROW('Sanitation Data'!I119))),'Data Summary'!DJ125="Yes"),100-OFFSET('Sanitation Data'!$I$4,0,10*ROW('Sanitation Data'!I119)),NA())</f>
        <v>#N/A</v>
      </c>
      <c r="AV125" s="491" t="e">
        <f ca="1">+IF(AND(ISNUMBER(OFFSET('Sanitation Data'!$I$6,0,10*ROW('Sanitation Data'!I119))),'Data Summary'!DK125="Yes"),OFFSET('Sanitation Data'!$I$6,0,10*ROW('Sanitation Data'!I119)),NA())</f>
        <v>#N/A</v>
      </c>
      <c r="AW125" s="491" t="e">
        <f ca="1">+IF(AND(ISNUMBER(OFFSET('Sanitation Data'!$I$10,0,10*ROW('Sanitation Data'!I119))),'Data Summary'!DL125="Yes"),OFFSET('Sanitation Data'!$I$10,0,10*ROW('Sanitation Data'!I119)),NA())</f>
        <v>#N/A</v>
      </c>
      <c r="AX125" s="491" t="e">
        <f ca="1">+IF(AND(ISNUMBER(OFFSET('Sanitation Data'!$I$11,0,10*ROW('Sanitation Data'!I119))),'Data Summary'!DM125="Yes"),OFFSET('Sanitation Data'!$I$11,0,10*ROW('Sanitation Data'!I119)),NA())</f>
        <v>#N/A</v>
      </c>
      <c r="AY125" s="491" t="e">
        <f ca="1">+IF(AND(ISNUMBER(OFFSET('Sanitation Data'!$I$12,0,10*ROW('Sanitation Data'!I119))),'Data Summary'!DN125="Yes"),OFFSET('Sanitation Data'!$I$12,0,10*ROW('Sanitation Data'!I119)),NA())</f>
        <v>#N/A</v>
      </c>
      <c r="AZ125" s="492" t="e">
        <f ca="1">+IF(AND(ISNUMBER(OFFSET('Hygiene Data'!$D$5,0,10*ROW('Hygiene Data'!D119))),'Data Summary'!DO125="Yes"),OFFSET('Hygiene Data'!$D$5,0,10*ROW('Hygiene Data'!D119)),NA())</f>
        <v>#N/A</v>
      </c>
      <c r="BA125" s="492" t="e">
        <f ca="1">+IF(AND(ISNUMBER(OFFSET('Hygiene Data'!$D$7,0,10*ROW('Hygiene Data'!D119))),'Data Summary'!DP125="Yes"),OFFSET('Hygiene Data'!$D$7,0,10*ROW('Hygiene Data'!D119)),NA())</f>
        <v>#N/A</v>
      </c>
      <c r="BB125" s="492" t="e">
        <f ca="1">+IF(AND(ISNUMBER(OFFSET('Hygiene Data'!$D$9,0,10*ROW('Hygiene Data'!D119))),'Data Summary'!DQ125="Yes"),OFFSET('Hygiene Data'!$D$9,0,10*ROW('Hygiene Data'!D119)),NA())</f>
        <v>#N/A</v>
      </c>
      <c r="BC125" s="492" t="e">
        <f ca="1">+IF(AND(ISNUMBER(OFFSET('Hygiene Data'!$E$5,0,10*ROW('Hygiene Data'!E119))),'Data Summary'!DR125="Yes"),OFFSET('Hygiene Data'!$E$5,0,10*ROW('Hygiene Data'!E119)),NA())</f>
        <v>#N/A</v>
      </c>
      <c r="BD125" s="492" t="e">
        <f ca="1">+IF(AND(ISNUMBER(OFFSET('Hygiene Data'!$E$7,0,10*ROW('Hygiene Data'!E119))),'Data Summary'!DS125="Yes"),OFFSET('Hygiene Data'!$E$7,0,10*ROW('Hygiene Data'!E119)),NA())</f>
        <v>#N/A</v>
      </c>
      <c r="BE125" s="492" t="e">
        <f ca="1">+IF(AND(ISNUMBER(OFFSET('Hygiene Data'!$E$9,0,10*ROW('Hygiene Data'!E119))),'Data Summary'!DT125="Yes"),OFFSET('Hygiene Data'!$E$9,0,10*ROW('Hygiene Data'!E119)),NA())</f>
        <v>#N/A</v>
      </c>
      <c r="BF125" s="492" t="e">
        <f ca="1">+IF(AND(ISNUMBER(OFFSET('Hygiene Data'!$F$5,0,10*ROW('Hygiene Data'!F119))),'Data Summary'!DU125="Yes"),OFFSET('Hygiene Data'!$F$5,0,10*ROW('Hygiene Data'!F119)),NA())</f>
        <v>#N/A</v>
      </c>
      <c r="BG125" s="492" t="e">
        <f ca="1">+IF(AND(ISNUMBER(OFFSET('Hygiene Data'!$F$7,0,10*ROW('Hygiene Data'!F119))),'Data Summary'!DV125="Yes"),OFFSET('Hygiene Data'!$F$7,0,10*ROW('Hygiene Data'!F119)),NA())</f>
        <v>#N/A</v>
      </c>
      <c r="BH125" s="492" t="e">
        <f ca="1">+IF(AND(ISNUMBER(OFFSET('Hygiene Data'!$F$9,0,10*ROW('Hygiene Data'!F119))),'Data Summary'!DW125="Yes"),OFFSET('Hygiene Data'!$F$9,0,10*ROW('Hygiene Data'!F119)),NA())</f>
        <v>#N/A</v>
      </c>
      <c r="BI125" s="492" t="e">
        <f ca="1">+IF(AND(ISNUMBER(OFFSET('Hygiene Data'!$G$5,0,10*ROW('Hygiene Data'!G119))),'Data Summary'!DX125="Yes"),OFFSET('Hygiene Data'!$G$5,0,10*ROW('Hygiene Data'!G119)),NA())</f>
        <v>#N/A</v>
      </c>
      <c r="BJ125" s="492" t="e">
        <f ca="1">+IF(AND(ISNUMBER(OFFSET('Hygiene Data'!$G$7,0,10*ROW('Hygiene Data'!G119))),'Data Summary'!DY125="Yes"),OFFSET('Hygiene Data'!$G$7,0,10*ROW('Hygiene Data'!G119)),NA())</f>
        <v>#N/A</v>
      </c>
      <c r="BK125" s="492" t="e">
        <f ca="1">+IF(AND(ISNUMBER(OFFSET('Hygiene Data'!$G$9,0,10*ROW('Hygiene Data'!G119))),'Data Summary'!DZ125="Yes"),OFFSET('Hygiene Data'!$G$9,0,10*ROW('Hygiene Data'!G119)),NA())</f>
        <v>#N/A</v>
      </c>
      <c r="BL125" s="492" t="e">
        <f ca="1">+IF(AND(ISNUMBER(OFFSET('Hygiene Data'!$H$5,0,10*ROW('Hygiene Data'!H119))),'Data Summary'!EA125="Yes"),OFFSET('Hygiene Data'!$H$5,0,10*ROW('Hygiene Data'!H119)),NA())</f>
        <v>#N/A</v>
      </c>
      <c r="BM125" s="492" t="e">
        <f ca="1">+IF(AND(ISNUMBER(OFFSET('Hygiene Data'!$H$7,0,10*ROW('Hygiene Data'!H119))),'Data Summary'!EB125="Yes"),OFFSET('Hygiene Data'!$H$7,0,10*ROW('Hygiene Data'!H119)),NA())</f>
        <v>#N/A</v>
      </c>
      <c r="BN125" s="492" t="e">
        <f ca="1">+IF(AND(ISNUMBER(OFFSET('Hygiene Data'!$H$9,0,10*ROW('Hygiene Data'!H119))),'Data Summary'!EC125="Yes"),OFFSET('Hygiene Data'!$H$9,0,10*ROW('Hygiene Data'!H119)),NA())</f>
        <v>#N/A</v>
      </c>
      <c r="BO125" s="492" t="e">
        <f ca="1">+IF(AND(ISNUMBER(OFFSET('Hygiene Data'!$I$5,0,10*ROW('Hygiene Data'!I119))),'Data Summary'!ED125="Yes"),OFFSET('Hygiene Data'!$I$5,0,10*ROW('Hygiene Data'!I119)),NA())</f>
        <v>#N/A</v>
      </c>
      <c r="BP125" s="492" t="e">
        <f ca="1">+IF(AND(ISNUMBER(OFFSET('Hygiene Data'!$I$7,0,10*ROW('Hygiene Data'!I119))),'Data Summary'!EE125="Yes"),OFFSET('Hygiene Data'!$I$7,0,10*ROW('Hygiene Data'!I119)),NA())</f>
        <v>#N/A</v>
      </c>
      <c r="BQ125" s="492" t="e">
        <f ca="1">+IF(AND(ISNUMBER(OFFSET('Hygiene Data'!$I$9,0,10*ROW('Hygiene Data'!I119))),'Data Summary'!EF125="Yes"),OFFSET('Hygiene Data'!$I$9,0,10*ROW('Hygiene Data'!I119)),NA())</f>
        <v>#N/A</v>
      </c>
    </row>
    <row r="126" spans="1:69" x14ac:dyDescent="0.25">
      <c r="A126" s="488" t="e">
        <f ca="1">+RIGHT('Data Summary'!A126,LEN('Data Summary'!A126)-9)</f>
        <v>#VALUE!</v>
      </c>
      <c r="B126" s="462" t="str">
        <f ca="1">+IF(ISTEXT('Data Summary'!B126),'Data Summary'!B126,"")</f>
        <v/>
      </c>
      <c r="C126" s="489" t="e">
        <f ca="1">+VALUE('Data Summary'!C126)</f>
        <v>#VALUE!</v>
      </c>
      <c r="D126" s="490" t="e">
        <f ca="1">+IF(AND(ISNUMBER(OFFSET('Water Data'!$D$4,0,10*ROW('Water Data'!D120))),'Data Summary'!BS126="Yes"),100-OFFSET('Water Data'!$D$4,0,10*ROW('Water Data'!D120)),NA())</f>
        <v>#N/A</v>
      </c>
      <c r="E126" s="490" t="e">
        <f ca="1">+IF(AND(ISNUMBER(OFFSET('Water Data'!$D$6,0,10*ROW('Water Data'!D120))),'Data Summary'!BT126="Yes"),OFFSET('Water Data'!$D$6,0,10*ROW('Water Data'!D120)),NA())</f>
        <v>#N/A</v>
      </c>
      <c r="F126" s="490" t="e">
        <f ca="1">+IF(AND(ISNUMBER(OFFSET('Water Data'!$D$9,0,10*ROW('Water Data'!D120))),'Data Summary'!BU126="Yes"),OFFSET('Water Data'!$D$9,0,10*ROW('Water Data'!D120)),NA())</f>
        <v>#N/A</v>
      </c>
      <c r="G126" s="490" t="e">
        <f ca="1">+IF(AND(ISNUMBER(OFFSET('Water Data'!$E$4,0,10*ROW('Water Data'!E120))),'Data Summary'!BV126="Yes"),100-OFFSET('Water Data'!$E$4,0,10*ROW('Water Data'!E120)),NA())</f>
        <v>#N/A</v>
      </c>
      <c r="H126" s="490" t="e">
        <f ca="1">+IF(AND(ISNUMBER(OFFSET('Water Data'!$E$6,0,10*ROW('Water Data'!E120))),'Data Summary'!BW126="Yes"),OFFSET('Water Data'!$E$6,0,10*ROW('Water Data'!E120)),NA())</f>
        <v>#N/A</v>
      </c>
      <c r="I126" s="490" t="e">
        <f ca="1">+IF(AND(ISNUMBER(OFFSET('Water Data'!$E$9,0,10*ROW('Water Data'!E120))),'Data Summary'!BX126="Yes"),OFFSET('Water Data'!$E$9,0,10*ROW('Water Data'!E120)),NA())</f>
        <v>#N/A</v>
      </c>
      <c r="J126" s="490" t="e">
        <f ca="1">+IF(AND(ISNUMBER(OFFSET('Water Data'!$F$4,0,10*ROW('Water Data'!F120))),'Data Summary'!BY126="Yes"),100-OFFSET('Water Data'!$F$4,0,10*ROW('Water Data'!F120)),NA())</f>
        <v>#N/A</v>
      </c>
      <c r="K126" s="490" t="e">
        <f ca="1">+IF(AND(ISNUMBER(OFFSET('Water Data'!$F$6,0,10*ROW('Water Data'!F120))),'Data Summary'!BZ126="Yes"),OFFSET('Water Data'!$F$6,0,10*ROW('Water Data'!F120)),NA())</f>
        <v>#N/A</v>
      </c>
      <c r="L126" s="490" t="e">
        <f ca="1">+IF(AND(ISNUMBER(OFFSET('Water Data'!$F$9,0,10*ROW('Water Data'!F120))),'Data Summary'!CA126="Yes"),OFFSET('Water Data'!$F$9,0,10*ROW('Water Data'!F120)),NA())</f>
        <v>#N/A</v>
      </c>
      <c r="M126" s="490" t="e">
        <f ca="1">+IF(AND(ISNUMBER(OFFSET('Water Data'!$G$4,0,10*ROW('Water Data'!G120))),'Data Summary'!CB126="Yes"),100-OFFSET('Water Data'!$G$4,0,10*ROW('Water Data'!G120)),NA())</f>
        <v>#N/A</v>
      </c>
      <c r="N126" s="490" t="e">
        <f ca="1">+IF(AND(ISNUMBER(OFFSET('Water Data'!$G$6,0,10*ROW('Water Data'!G120))),'Data Summary'!CC126="Yes"),OFFSET('Water Data'!$G$6,0,10*ROW('Water Data'!G120)),NA())</f>
        <v>#N/A</v>
      </c>
      <c r="O126" s="490" t="e">
        <f ca="1">+IF(AND(ISNUMBER(OFFSET('Water Data'!$G$9,0,10*ROW('Water Data'!G120))),'Data Summary'!CD126="Yes"),OFFSET('Water Data'!$G$9,0,10*ROW('Water Data'!G120)),NA())</f>
        <v>#N/A</v>
      </c>
      <c r="P126" s="490" t="e">
        <f ca="1">+IF(AND(ISNUMBER(OFFSET('Water Data'!$H$4,0,10*ROW('Water Data'!H120))),'Data Summary'!CE126="Yes"),100-OFFSET('Water Data'!$H$4,0,10*ROW('Water Data'!H120)),NA())</f>
        <v>#N/A</v>
      </c>
      <c r="Q126" s="490" t="e">
        <f ca="1">+IF(AND(ISNUMBER(OFFSET('Water Data'!$H$6,0,10*ROW('Water Data'!H120))),'Data Summary'!CF126="Yes"),OFFSET('Water Data'!$H$6,0,10*ROW('Water Data'!H120)),NA())</f>
        <v>#N/A</v>
      </c>
      <c r="R126" s="490" t="e">
        <f ca="1">+IF(AND(ISNUMBER(OFFSET('Water Data'!$H$9,0,10*ROW('Water Data'!H120))),'Data Summary'!CG126="Yes"),OFFSET('Water Data'!$H$9,0,10*ROW('Water Data'!H120)),NA())</f>
        <v>#N/A</v>
      </c>
      <c r="S126" s="490" t="e">
        <f ca="1">+IF(AND(ISNUMBER(OFFSET('Water Data'!$I$4,0,10*ROW('Water Data'!I120))),'Data Summary'!CH126="Yes"),100-OFFSET('Water Data'!$I$4,0,10*ROW('Water Data'!I120)),NA())</f>
        <v>#N/A</v>
      </c>
      <c r="T126" s="490" t="e">
        <f ca="1">+IF(AND(ISNUMBER(OFFSET('Water Data'!$I$6,0,10*ROW('Water Data'!I120))),'Data Summary'!CI126="Yes"),OFFSET('Water Data'!$I$6,0,10*ROW('Water Data'!I120)),NA())</f>
        <v>#N/A</v>
      </c>
      <c r="U126" s="490" t="e">
        <f ca="1">+IF(AND(ISNUMBER(OFFSET('Water Data'!$I$9,0,10*ROW('Water Data'!I120))),'Data Summary'!CJ126="Yes"),OFFSET('Water Data'!$I$9,0,10*ROW('Water Data'!I120)),NA())</f>
        <v>#N/A</v>
      </c>
      <c r="V126" s="491" t="e">
        <f ca="1">+IF(AND(ISNUMBER(OFFSET('Sanitation Data'!$D$4,0,10*ROW('Sanitation Data'!D120))),'Data Summary'!CK126="Yes"),100-OFFSET('Sanitation Data'!$D$4,0,10*ROW('Sanitation Data'!D120)),NA())</f>
        <v>#N/A</v>
      </c>
      <c r="W126" s="491" t="e">
        <f ca="1">+IF(AND(ISNUMBER(OFFSET('Sanitation Data'!$D$6,0,10*ROW('Sanitation Data'!D120))),'Data Summary'!CL126="Yes"),OFFSET('Sanitation Data'!$D$6,0,10*ROW('Sanitation Data'!D120)),NA())</f>
        <v>#N/A</v>
      </c>
      <c r="X126" s="491" t="e">
        <f ca="1">+IF(AND(ISNUMBER(OFFSET('Sanitation Data'!$D$10,0,10*ROW('Sanitation Data'!D120))),'Data Summary'!CM126="Yes"),OFFSET('Sanitation Data'!$D$10,0,10*ROW('Sanitation Data'!D120)),NA())</f>
        <v>#N/A</v>
      </c>
      <c r="Y126" s="491" t="e">
        <f ca="1">+IF(AND(ISNUMBER(OFFSET('Sanitation Data'!$D$11,0,10*ROW('Sanitation Data'!D120))),'Data Summary'!CN126="Yes"),OFFSET('Sanitation Data'!$D$11,0,10*ROW('Sanitation Data'!D120)),NA())</f>
        <v>#N/A</v>
      </c>
      <c r="Z126" s="491" t="e">
        <f ca="1">+IF(AND(ISNUMBER(OFFSET('Sanitation Data'!$D$12,0,10*ROW('Sanitation Data'!D120))),'Data Summary'!CO126="Yes"),OFFSET('Sanitation Data'!$D$12,0,10*ROW('Sanitation Data'!D120)),NA())</f>
        <v>#N/A</v>
      </c>
      <c r="AA126" s="491" t="e">
        <f ca="1">+IF(AND(ISNUMBER(OFFSET('Sanitation Data'!$E$4,0,10*ROW('Sanitation Data'!E120))),'Data Summary'!CP126="Yes"),100-OFFSET('Sanitation Data'!$E$4,0,10*ROW('Sanitation Data'!E120)),NA())</f>
        <v>#N/A</v>
      </c>
      <c r="AB126" s="491" t="e">
        <f ca="1">+IF(AND(ISNUMBER(OFFSET('Sanitation Data'!$E$6,0,10*ROW('Sanitation Data'!E120))),'Data Summary'!CQ126="Yes"),OFFSET('Sanitation Data'!$E$6,0,10*ROW('Sanitation Data'!E120)),NA())</f>
        <v>#N/A</v>
      </c>
      <c r="AC126" s="491" t="e">
        <f ca="1">+IF(AND(ISNUMBER(OFFSET('Sanitation Data'!$E$10,0,10*ROW('Sanitation Data'!E120))),'Data Summary'!CR126="Yes"),OFFSET('Sanitation Data'!$E$10,0,10*ROW('Sanitation Data'!E120)),NA())</f>
        <v>#N/A</v>
      </c>
      <c r="AD126" s="491" t="e">
        <f ca="1">+IF(AND(ISNUMBER(OFFSET('Sanitation Data'!$E$11,0,10*ROW('Sanitation Data'!E120))),'Data Summary'!CS126="Yes"),OFFSET('Sanitation Data'!$E$11,0,10*ROW('Sanitation Data'!E120)),NA())</f>
        <v>#N/A</v>
      </c>
      <c r="AE126" s="491" t="e">
        <f ca="1">+IF(AND(ISNUMBER(OFFSET('Sanitation Data'!$E$12,0,10*ROW('Sanitation Data'!E120))),'Data Summary'!CT126="Yes"),OFFSET('Sanitation Data'!$E$12,0,10*ROW('Sanitation Data'!E120)),NA())</f>
        <v>#N/A</v>
      </c>
      <c r="AF126" s="491" t="e">
        <f ca="1">+IF(AND(ISNUMBER(OFFSET('Sanitation Data'!$F$4,0,10*ROW('Sanitation Data'!F120))),'Data Summary'!CU126="Yes"),100-OFFSET('Sanitation Data'!$F$4,0,10*ROW('Sanitation Data'!F120)),NA())</f>
        <v>#N/A</v>
      </c>
      <c r="AG126" s="491" t="e">
        <f ca="1">+IF(AND(ISNUMBER(OFFSET('Sanitation Data'!$F$6,0,10*ROW('Sanitation Data'!F120))),'Data Summary'!CV126="Yes"),OFFSET('Sanitation Data'!$F$6,0,10*ROW('Sanitation Data'!F120)),NA())</f>
        <v>#N/A</v>
      </c>
      <c r="AH126" s="491" t="e">
        <f ca="1">+IF(AND(ISNUMBER(OFFSET('Sanitation Data'!$F$10,0,10*ROW('Sanitation Data'!F120))),'Data Summary'!CW126="Yes"),OFFSET('Sanitation Data'!$F$10,0,10*ROW('Sanitation Data'!F120)),NA())</f>
        <v>#N/A</v>
      </c>
      <c r="AI126" s="491" t="e">
        <f ca="1">+IF(AND(ISNUMBER(OFFSET('Sanitation Data'!$F$11,0,10*ROW('Sanitation Data'!F120))),'Data Summary'!CX126="Yes"),OFFSET('Sanitation Data'!$F$11,0,10*ROW('Sanitation Data'!F120)),NA())</f>
        <v>#N/A</v>
      </c>
      <c r="AJ126" s="491" t="e">
        <f ca="1">+IF(AND(ISNUMBER(OFFSET('Sanitation Data'!$F$12,0,10*ROW('Sanitation Data'!F120))),'Data Summary'!CY126="Yes"),OFFSET('Sanitation Data'!$F$12,0,10*ROW('Sanitation Data'!F120)),NA())</f>
        <v>#N/A</v>
      </c>
      <c r="AK126" s="491" t="e">
        <f ca="1">+IF(AND(ISNUMBER(OFFSET('Sanitation Data'!$G$4,0,10*ROW('Sanitation Data'!G120))),'Data Summary'!CZ126="Yes"),100-OFFSET('Sanitation Data'!$G$4,0,10*ROW('Sanitation Data'!G120)),NA())</f>
        <v>#N/A</v>
      </c>
      <c r="AL126" s="491" t="e">
        <f ca="1">+IF(AND(ISNUMBER(OFFSET('Sanitation Data'!$G$6,0,10*ROW('Sanitation Data'!G120))),'Data Summary'!DA126="Yes"),OFFSET('Sanitation Data'!$G$6,0,10*ROW('Sanitation Data'!G120)),NA())</f>
        <v>#N/A</v>
      </c>
      <c r="AM126" s="491" t="e">
        <f ca="1">+IF(AND(ISNUMBER(OFFSET('Sanitation Data'!$G$10,0,10*ROW('Sanitation Data'!G120))),'Data Summary'!DB126="Yes"),OFFSET('Sanitation Data'!$G$10,0,10*ROW('Sanitation Data'!G120)),NA())</f>
        <v>#N/A</v>
      </c>
      <c r="AN126" s="491" t="e">
        <f ca="1">+IF(AND(ISNUMBER(OFFSET('Sanitation Data'!$G$11,0,10*ROW('Sanitation Data'!G120))),'Data Summary'!DC126="Yes"),OFFSET('Sanitation Data'!$G$11,0,10*ROW('Sanitation Data'!G120)),NA())</f>
        <v>#N/A</v>
      </c>
      <c r="AO126" s="491" t="e">
        <f ca="1">+IF(AND(ISNUMBER(OFFSET('Sanitation Data'!$G$12,0,10*ROW('Sanitation Data'!G120))),'Data Summary'!DD126="Yes"),OFFSET('Sanitation Data'!$G$12,0,10*ROW('Sanitation Data'!G120)),NA())</f>
        <v>#N/A</v>
      </c>
      <c r="AP126" s="491" t="e">
        <f ca="1">+IF(AND(ISNUMBER(OFFSET('Sanitation Data'!$H$4,0,10*ROW('Sanitation Data'!H120))),'Data Summary'!DE126="Yes"),100-OFFSET('Sanitation Data'!$H$4,0,10*ROW('Sanitation Data'!H120)),NA())</f>
        <v>#N/A</v>
      </c>
      <c r="AQ126" s="491" t="e">
        <f ca="1">+IF(AND(ISNUMBER(OFFSET('Sanitation Data'!$H$6,0,10*ROW('Sanitation Data'!H120))),'Data Summary'!DF126="Yes"),OFFSET('Sanitation Data'!$H$6,0,10*ROW('Sanitation Data'!H120)),NA())</f>
        <v>#N/A</v>
      </c>
      <c r="AR126" s="491" t="e">
        <f ca="1">+IF(AND(ISNUMBER(OFFSET('Sanitation Data'!$H$10,0,10*ROW('Sanitation Data'!H120))),'Data Summary'!DG126="Yes"),OFFSET('Sanitation Data'!$H$10,0,10*ROW('Sanitation Data'!H120)),NA())</f>
        <v>#N/A</v>
      </c>
      <c r="AS126" s="491" t="e">
        <f ca="1">+IF(AND(ISNUMBER(OFFSET('Sanitation Data'!$H$11,0,10*ROW('Sanitation Data'!H120))),'Data Summary'!DH126="Yes"),OFFSET('Sanitation Data'!$H$11,0,10*ROW('Sanitation Data'!H120)),NA())</f>
        <v>#N/A</v>
      </c>
      <c r="AT126" s="491" t="e">
        <f ca="1">+IF(AND(ISNUMBER(OFFSET('Sanitation Data'!$H$12,0,10*ROW('Sanitation Data'!H120))),'Data Summary'!DI126="Yes"),OFFSET('Sanitation Data'!$H$12,0,10*ROW('Sanitation Data'!H120)),NA())</f>
        <v>#N/A</v>
      </c>
      <c r="AU126" s="491" t="e">
        <f ca="1">+IF(AND(ISNUMBER(OFFSET('Sanitation Data'!$I$4,0,10*ROW('Sanitation Data'!I120))),'Data Summary'!DJ126="Yes"),100-OFFSET('Sanitation Data'!$I$4,0,10*ROW('Sanitation Data'!I120)),NA())</f>
        <v>#N/A</v>
      </c>
      <c r="AV126" s="491" t="e">
        <f ca="1">+IF(AND(ISNUMBER(OFFSET('Sanitation Data'!$I$6,0,10*ROW('Sanitation Data'!I120))),'Data Summary'!DK126="Yes"),OFFSET('Sanitation Data'!$I$6,0,10*ROW('Sanitation Data'!I120)),NA())</f>
        <v>#N/A</v>
      </c>
      <c r="AW126" s="491" t="e">
        <f ca="1">+IF(AND(ISNUMBER(OFFSET('Sanitation Data'!$I$10,0,10*ROW('Sanitation Data'!I120))),'Data Summary'!DL126="Yes"),OFFSET('Sanitation Data'!$I$10,0,10*ROW('Sanitation Data'!I120)),NA())</f>
        <v>#N/A</v>
      </c>
      <c r="AX126" s="491" t="e">
        <f ca="1">+IF(AND(ISNUMBER(OFFSET('Sanitation Data'!$I$11,0,10*ROW('Sanitation Data'!I120))),'Data Summary'!DM126="Yes"),OFFSET('Sanitation Data'!$I$11,0,10*ROW('Sanitation Data'!I120)),NA())</f>
        <v>#N/A</v>
      </c>
      <c r="AY126" s="491" t="e">
        <f ca="1">+IF(AND(ISNUMBER(OFFSET('Sanitation Data'!$I$12,0,10*ROW('Sanitation Data'!I120))),'Data Summary'!DN126="Yes"),OFFSET('Sanitation Data'!$I$12,0,10*ROW('Sanitation Data'!I120)),NA())</f>
        <v>#N/A</v>
      </c>
      <c r="AZ126" s="492" t="e">
        <f ca="1">+IF(AND(ISNUMBER(OFFSET('Hygiene Data'!$D$5,0,10*ROW('Hygiene Data'!D120))),'Data Summary'!DO126="Yes"),OFFSET('Hygiene Data'!$D$5,0,10*ROW('Hygiene Data'!D120)),NA())</f>
        <v>#N/A</v>
      </c>
      <c r="BA126" s="492" t="e">
        <f ca="1">+IF(AND(ISNUMBER(OFFSET('Hygiene Data'!$D$7,0,10*ROW('Hygiene Data'!D120))),'Data Summary'!DP126="Yes"),OFFSET('Hygiene Data'!$D$7,0,10*ROW('Hygiene Data'!D120)),NA())</f>
        <v>#N/A</v>
      </c>
      <c r="BB126" s="492" t="e">
        <f ca="1">+IF(AND(ISNUMBER(OFFSET('Hygiene Data'!$D$9,0,10*ROW('Hygiene Data'!D120))),'Data Summary'!DQ126="Yes"),OFFSET('Hygiene Data'!$D$9,0,10*ROW('Hygiene Data'!D120)),NA())</f>
        <v>#N/A</v>
      </c>
      <c r="BC126" s="492" t="e">
        <f ca="1">+IF(AND(ISNUMBER(OFFSET('Hygiene Data'!$E$5,0,10*ROW('Hygiene Data'!E120))),'Data Summary'!DR126="Yes"),OFFSET('Hygiene Data'!$E$5,0,10*ROW('Hygiene Data'!E120)),NA())</f>
        <v>#N/A</v>
      </c>
      <c r="BD126" s="492" t="e">
        <f ca="1">+IF(AND(ISNUMBER(OFFSET('Hygiene Data'!$E$7,0,10*ROW('Hygiene Data'!E120))),'Data Summary'!DS126="Yes"),OFFSET('Hygiene Data'!$E$7,0,10*ROW('Hygiene Data'!E120)),NA())</f>
        <v>#N/A</v>
      </c>
      <c r="BE126" s="492" t="e">
        <f ca="1">+IF(AND(ISNUMBER(OFFSET('Hygiene Data'!$E$9,0,10*ROW('Hygiene Data'!E120))),'Data Summary'!DT126="Yes"),OFFSET('Hygiene Data'!$E$9,0,10*ROW('Hygiene Data'!E120)),NA())</f>
        <v>#N/A</v>
      </c>
      <c r="BF126" s="492" t="e">
        <f ca="1">+IF(AND(ISNUMBER(OFFSET('Hygiene Data'!$F$5,0,10*ROW('Hygiene Data'!F120))),'Data Summary'!DU126="Yes"),OFFSET('Hygiene Data'!$F$5,0,10*ROW('Hygiene Data'!F120)),NA())</f>
        <v>#N/A</v>
      </c>
      <c r="BG126" s="492" t="e">
        <f ca="1">+IF(AND(ISNUMBER(OFFSET('Hygiene Data'!$F$7,0,10*ROW('Hygiene Data'!F120))),'Data Summary'!DV126="Yes"),OFFSET('Hygiene Data'!$F$7,0,10*ROW('Hygiene Data'!F120)),NA())</f>
        <v>#N/A</v>
      </c>
      <c r="BH126" s="492" t="e">
        <f ca="1">+IF(AND(ISNUMBER(OFFSET('Hygiene Data'!$F$9,0,10*ROW('Hygiene Data'!F120))),'Data Summary'!DW126="Yes"),OFFSET('Hygiene Data'!$F$9,0,10*ROW('Hygiene Data'!F120)),NA())</f>
        <v>#N/A</v>
      </c>
      <c r="BI126" s="492" t="e">
        <f ca="1">+IF(AND(ISNUMBER(OFFSET('Hygiene Data'!$G$5,0,10*ROW('Hygiene Data'!G120))),'Data Summary'!DX126="Yes"),OFFSET('Hygiene Data'!$G$5,0,10*ROW('Hygiene Data'!G120)),NA())</f>
        <v>#N/A</v>
      </c>
      <c r="BJ126" s="492" t="e">
        <f ca="1">+IF(AND(ISNUMBER(OFFSET('Hygiene Data'!$G$7,0,10*ROW('Hygiene Data'!G120))),'Data Summary'!DY126="Yes"),OFFSET('Hygiene Data'!$G$7,0,10*ROW('Hygiene Data'!G120)),NA())</f>
        <v>#N/A</v>
      </c>
      <c r="BK126" s="492" t="e">
        <f ca="1">+IF(AND(ISNUMBER(OFFSET('Hygiene Data'!$G$9,0,10*ROW('Hygiene Data'!G120))),'Data Summary'!DZ126="Yes"),OFFSET('Hygiene Data'!$G$9,0,10*ROW('Hygiene Data'!G120)),NA())</f>
        <v>#N/A</v>
      </c>
      <c r="BL126" s="492" t="e">
        <f ca="1">+IF(AND(ISNUMBER(OFFSET('Hygiene Data'!$H$5,0,10*ROW('Hygiene Data'!H120))),'Data Summary'!EA126="Yes"),OFFSET('Hygiene Data'!$H$5,0,10*ROW('Hygiene Data'!H120)),NA())</f>
        <v>#N/A</v>
      </c>
      <c r="BM126" s="492" t="e">
        <f ca="1">+IF(AND(ISNUMBER(OFFSET('Hygiene Data'!$H$7,0,10*ROW('Hygiene Data'!H120))),'Data Summary'!EB126="Yes"),OFFSET('Hygiene Data'!$H$7,0,10*ROW('Hygiene Data'!H120)),NA())</f>
        <v>#N/A</v>
      </c>
      <c r="BN126" s="492" t="e">
        <f ca="1">+IF(AND(ISNUMBER(OFFSET('Hygiene Data'!$H$9,0,10*ROW('Hygiene Data'!H120))),'Data Summary'!EC126="Yes"),OFFSET('Hygiene Data'!$H$9,0,10*ROW('Hygiene Data'!H120)),NA())</f>
        <v>#N/A</v>
      </c>
      <c r="BO126" s="492" t="e">
        <f ca="1">+IF(AND(ISNUMBER(OFFSET('Hygiene Data'!$I$5,0,10*ROW('Hygiene Data'!I120))),'Data Summary'!ED126="Yes"),OFFSET('Hygiene Data'!$I$5,0,10*ROW('Hygiene Data'!I120)),NA())</f>
        <v>#N/A</v>
      </c>
      <c r="BP126" s="492" t="e">
        <f ca="1">+IF(AND(ISNUMBER(OFFSET('Hygiene Data'!$I$7,0,10*ROW('Hygiene Data'!I120))),'Data Summary'!EE126="Yes"),OFFSET('Hygiene Data'!$I$7,0,10*ROW('Hygiene Data'!I120)),NA())</f>
        <v>#N/A</v>
      </c>
      <c r="BQ126" s="492" t="e">
        <f ca="1">+IF(AND(ISNUMBER(OFFSET('Hygiene Data'!$I$9,0,10*ROW('Hygiene Data'!I120))),'Data Summary'!EF126="Yes"),OFFSET('Hygiene Data'!$I$9,0,10*ROW('Hygiene Data'!I120)),NA())</f>
        <v>#N/A</v>
      </c>
    </row>
    <row r="127" spans="1:69" x14ac:dyDescent="0.25">
      <c r="A127" s="488" t="e">
        <f ca="1">+RIGHT('Data Summary'!A127,LEN('Data Summary'!A127)-9)</f>
        <v>#VALUE!</v>
      </c>
      <c r="B127" s="462" t="str">
        <f ca="1">+IF(ISTEXT('Data Summary'!B127),'Data Summary'!B127,"")</f>
        <v/>
      </c>
      <c r="C127" s="489" t="e">
        <f ca="1">+VALUE('Data Summary'!C127)</f>
        <v>#VALUE!</v>
      </c>
      <c r="D127" s="490" t="e">
        <f ca="1">+IF(AND(ISNUMBER(OFFSET('Water Data'!$D$4,0,10*ROW('Water Data'!D121))),'Data Summary'!BS127="Yes"),100-OFFSET('Water Data'!$D$4,0,10*ROW('Water Data'!D121)),NA())</f>
        <v>#N/A</v>
      </c>
      <c r="E127" s="490" t="e">
        <f ca="1">+IF(AND(ISNUMBER(OFFSET('Water Data'!$D$6,0,10*ROW('Water Data'!D121))),'Data Summary'!BT127="Yes"),OFFSET('Water Data'!$D$6,0,10*ROW('Water Data'!D121)),NA())</f>
        <v>#N/A</v>
      </c>
      <c r="F127" s="490" t="e">
        <f ca="1">+IF(AND(ISNUMBER(OFFSET('Water Data'!$D$9,0,10*ROW('Water Data'!D121))),'Data Summary'!BU127="Yes"),OFFSET('Water Data'!$D$9,0,10*ROW('Water Data'!D121)),NA())</f>
        <v>#N/A</v>
      </c>
      <c r="G127" s="490" t="e">
        <f ca="1">+IF(AND(ISNUMBER(OFFSET('Water Data'!$E$4,0,10*ROW('Water Data'!E121))),'Data Summary'!BV127="Yes"),100-OFFSET('Water Data'!$E$4,0,10*ROW('Water Data'!E121)),NA())</f>
        <v>#N/A</v>
      </c>
      <c r="H127" s="490" t="e">
        <f ca="1">+IF(AND(ISNUMBER(OFFSET('Water Data'!$E$6,0,10*ROW('Water Data'!E121))),'Data Summary'!BW127="Yes"),OFFSET('Water Data'!$E$6,0,10*ROW('Water Data'!E121)),NA())</f>
        <v>#N/A</v>
      </c>
      <c r="I127" s="490" t="e">
        <f ca="1">+IF(AND(ISNUMBER(OFFSET('Water Data'!$E$9,0,10*ROW('Water Data'!E121))),'Data Summary'!BX127="Yes"),OFFSET('Water Data'!$E$9,0,10*ROW('Water Data'!E121)),NA())</f>
        <v>#N/A</v>
      </c>
      <c r="J127" s="490" t="e">
        <f ca="1">+IF(AND(ISNUMBER(OFFSET('Water Data'!$F$4,0,10*ROW('Water Data'!F121))),'Data Summary'!BY127="Yes"),100-OFFSET('Water Data'!$F$4,0,10*ROW('Water Data'!F121)),NA())</f>
        <v>#N/A</v>
      </c>
      <c r="K127" s="490" t="e">
        <f ca="1">+IF(AND(ISNUMBER(OFFSET('Water Data'!$F$6,0,10*ROW('Water Data'!F121))),'Data Summary'!BZ127="Yes"),OFFSET('Water Data'!$F$6,0,10*ROW('Water Data'!F121)),NA())</f>
        <v>#N/A</v>
      </c>
      <c r="L127" s="490" t="e">
        <f ca="1">+IF(AND(ISNUMBER(OFFSET('Water Data'!$F$9,0,10*ROW('Water Data'!F121))),'Data Summary'!CA127="Yes"),OFFSET('Water Data'!$F$9,0,10*ROW('Water Data'!F121)),NA())</f>
        <v>#N/A</v>
      </c>
      <c r="M127" s="490" t="e">
        <f ca="1">+IF(AND(ISNUMBER(OFFSET('Water Data'!$G$4,0,10*ROW('Water Data'!G121))),'Data Summary'!CB127="Yes"),100-OFFSET('Water Data'!$G$4,0,10*ROW('Water Data'!G121)),NA())</f>
        <v>#N/A</v>
      </c>
      <c r="N127" s="490" t="e">
        <f ca="1">+IF(AND(ISNUMBER(OFFSET('Water Data'!$G$6,0,10*ROW('Water Data'!G121))),'Data Summary'!CC127="Yes"),OFFSET('Water Data'!$G$6,0,10*ROW('Water Data'!G121)),NA())</f>
        <v>#N/A</v>
      </c>
      <c r="O127" s="490" t="e">
        <f ca="1">+IF(AND(ISNUMBER(OFFSET('Water Data'!$G$9,0,10*ROW('Water Data'!G121))),'Data Summary'!CD127="Yes"),OFFSET('Water Data'!$G$9,0,10*ROW('Water Data'!G121)),NA())</f>
        <v>#N/A</v>
      </c>
      <c r="P127" s="490" t="e">
        <f ca="1">+IF(AND(ISNUMBER(OFFSET('Water Data'!$H$4,0,10*ROW('Water Data'!H121))),'Data Summary'!CE127="Yes"),100-OFFSET('Water Data'!$H$4,0,10*ROW('Water Data'!H121)),NA())</f>
        <v>#N/A</v>
      </c>
      <c r="Q127" s="490" t="e">
        <f ca="1">+IF(AND(ISNUMBER(OFFSET('Water Data'!$H$6,0,10*ROW('Water Data'!H121))),'Data Summary'!CF127="Yes"),OFFSET('Water Data'!$H$6,0,10*ROW('Water Data'!H121)),NA())</f>
        <v>#N/A</v>
      </c>
      <c r="R127" s="490" t="e">
        <f ca="1">+IF(AND(ISNUMBER(OFFSET('Water Data'!$H$9,0,10*ROW('Water Data'!H121))),'Data Summary'!CG127="Yes"),OFFSET('Water Data'!$H$9,0,10*ROW('Water Data'!H121)),NA())</f>
        <v>#N/A</v>
      </c>
      <c r="S127" s="490" t="e">
        <f ca="1">+IF(AND(ISNUMBER(OFFSET('Water Data'!$I$4,0,10*ROW('Water Data'!I121))),'Data Summary'!CH127="Yes"),100-OFFSET('Water Data'!$I$4,0,10*ROW('Water Data'!I121)),NA())</f>
        <v>#N/A</v>
      </c>
      <c r="T127" s="490" t="e">
        <f ca="1">+IF(AND(ISNUMBER(OFFSET('Water Data'!$I$6,0,10*ROW('Water Data'!I121))),'Data Summary'!CI127="Yes"),OFFSET('Water Data'!$I$6,0,10*ROW('Water Data'!I121)),NA())</f>
        <v>#N/A</v>
      </c>
      <c r="U127" s="490" t="e">
        <f ca="1">+IF(AND(ISNUMBER(OFFSET('Water Data'!$I$9,0,10*ROW('Water Data'!I121))),'Data Summary'!CJ127="Yes"),OFFSET('Water Data'!$I$9,0,10*ROW('Water Data'!I121)),NA())</f>
        <v>#N/A</v>
      </c>
      <c r="V127" s="491" t="e">
        <f ca="1">+IF(AND(ISNUMBER(OFFSET('Sanitation Data'!$D$4,0,10*ROW('Sanitation Data'!D121))),'Data Summary'!CK127="Yes"),100-OFFSET('Sanitation Data'!$D$4,0,10*ROW('Sanitation Data'!D121)),NA())</f>
        <v>#N/A</v>
      </c>
      <c r="W127" s="491" t="e">
        <f ca="1">+IF(AND(ISNUMBER(OFFSET('Sanitation Data'!$D$6,0,10*ROW('Sanitation Data'!D121))),'Data Summary'!CL127="Yes"),OFFSET('Sanitation Data'!$D$6,0,10*ROW('Sanitation Data'!D121)),NA())</f>
        <v>#N/A</v>
      </c>
      <c r="X127" s="491" t="e">
        <f ca="1">+IF(AND(ISNUMBER(OFFSET('Sanitation Data'!$D$10,0,10*ROW('Sanitation Data'!D121))),'Data Summary'!CM127="Yes"),OFFSET('Sanitation Data'!$D$10,0,10*ROW('Sanitation Data'!D121)),NA())</f>
        <v>#N/A</v>
      </c>
      <c r="Y127" s="491" t="e">
        <f ca="1">+IF(AND(ISNUMBER(OFFSET('Sanitation Data'!$D$11,0,10*ROW('Sanitation Data'!D121))),'Data Summary'!CN127="Yes"),OFFSET('Sanitation Data'!$D$11,0,10*ROW('Sanitation Data'!D121)),NA())</f>
        <v>#N/A</v>
      </c>
      <c r="Z127" s="491" t="e">
        <f ca="1">+IF(AND(ISNUMBER(OFFSET('Sanitation Data'!$D$12,0,10*ROW('Sanitation Data'!D121))),'Data Summary'!CO127="Yes"),OFFSET('Sanitation Data'!$D$12,0,10*ROW('Sanitation Data'!D121)),NA())</f>
        <v>#N/A</v>
      </c>
      <c r="AA127" s="491" t="e">
        <f ca="1">+IF(AND(ISNUMBER(OFFSET('Sanitation Data'!$E$4,0,10*ROW('Sanitation Data'!E121))),'Data Summary'!CP127="Yes"),100-OFFSET('Sanitation Data'!$E$4,0,10*ROW('Sanitation Data'!E121)),NA())</f>
        <v>#N/A</v>
      </c>
      <c r="AB127" s="491" t="e">
        <f ca="1">+IF(AND(ISNUMBER(OFFSET('Sanitation Data'!$E$6,0,10*ROW('Sanitation Data'!E121))),'Data Summary'!CQ127="Yes"),OFFSET('Sanitation Data'!$E$6,0,10*ROW('Sanitation Data'!E121)),NA())</f>
        <v>#N/A</v>
      </c>
      <c r="AC127" s="491" t="e">
        <f ca="1">+IF(AND(ISNUMBER(OFFSET('Sanitation Data'!$E$10,0,10*ROW('Sanitation Data'!E121))),'Data Summary'!CR127="Yes"),OFFSET('Sanitation Data'!$E$10,0,10*ROW('Sanitation Data'!E121)),NA())</f>
        <v>#N/A</v>
      </c>
      <c r="AD127" s="491" t="e">
        <f ca="1">+IF(AND(ISNUMBER(OFFSET('Sanitation Data'!$E$11,0,10*ROW('Sanitation Data'!E121))),'Data Summary'!CS127="Yes"),OFFSET('Sanitation Data'!$E$11,0,10*ROW('Sanitation Data'!E121)),NA())</f>
        <v>#N/A</v>
      </c>
      <c r="AE127" s="491" t="e">
        <f ca="1">+IF(AND(ISNUMBER(OFFSET('Sanitation Data'!$E$12,0,10*ROW('Sanitation Data'!E121))),'Data Summary'!CT127="Yes"),OFFSET('Sanitation Data'!$E$12,0,10*ROW('Sanitation Data'!E121)),NA())</f>
        <v>#N/A</v>
      </c>
      <c r="AF127" s="491" t="e">
        <f ca="1">+IF(AND(ISNUMBER(OFFSET('Sanitation Data'!$F$4,0,10*ROW('Sanitation Data'!F121))),'Data Summary'!CU127="Yes"),100-OFFSET('Sanitation Data'!$F$4,0,10*ROW('Sanitation Data'!F121)),NA())</f>
        <v>#N/A</v>
      </c>
      <c r="AG127" s="491" t="e">
        <f ca="1">+IF(AND(ISNUMBER(OFFSET('Sanitation Data'!$F$6,0,10*ROW('Sanitation Data'!F121))),'Data Summary'!CV127="Yes"),OFFSET('Sanitation Data'!$F$6,0,10*ROW('Sanitation Data'!F121)),NA())</f>
        <v>#N/A</v>
      </c>
      <c r="AH127" s="491" t="e">
        <f ca="1">+IF(AND(ISNUMBER(OFFSET('Sanitation Data'!$F$10,0,10*ROW('Sanitation Data'!F121))),'Data Summary'!CW127="Yes"),OFFSET('Sanitation Data'!$F$10,0,10*ROW('Sanitation Data'!F121)),NA())</f>
        <v>#N/A</v>
      </c>
      <c r="AI127" s="491" t="e">
        <f ca="1">+IF(AND(ISNUMBER(OFFSET('Sanitation Data'!$F$11,0,10*ROW('Sanitation Data'!F121))),'Data Summary'!CX127="Yes"),OFFSET('Sanitation Data'!$F$11,0,10*ROW('Sanitation Data'!F121)),NA())</f>
        <v>#N/A</v>
      </c>
      <c r="AJ127" s="491" t="e">
        <f ca="1">+IF(AND(ISNUMBER(OFFSET('Sanitation Data'!$F$12,0,10*ROW('Sanitation Data'!F121))),'Data Summary'!CY127="Yes"),OFFSET('Sanitation Data'!$F$12,0,10*ROW('Sanitation Data'!F121)),NA())</f>
        <v>#N/A</v>
      </c>
      <c r="AK127" s="491" t="e">
        <f ca="1">+IF(AND(ISNUMBER(OFFSET('Sanitation Data'!$G$4,0,10*ROW('Sanitation Data'!G121))),'Data Summary'!CZ127="Yes"),100-OFFSET('Sanitation Data'!$G$4,0,10*ROW('Sanitation Data'!G121)),NA())</f>
        <v>#N/A</v>
      </c>
      <c r="AL127" s="491" t="e">
        <f ca="1">+IF(AND(ISNUMBER(OFFSET('Sanitation Data'!$G$6,0,10*ROW('Sanitation Data'!G121))),'Data Summary'!DA127="Yes"),OFFSET('Sanitation Data'!$G$6,0,10*ROW('Sanitation Data'!G121)),NA())</f>
        <v>#N/A</v>
      </c>
      <c r="AM127" s="491" t="e">
        <f ca="1">+IF(AND(ISNUMBER(OFFSET('Sanitation Data'!$G$10,0,10*ROW('Sanitation Data'!G121))),'Data Summary'!DB127="Yes"),OFFSET('Sanitation Data'!$G$10,0,10*ROW('Sanitation Data'!G121)),NA())</f>
        <v>#N/A</v>
      </c>
      <c r="AN127" s="491" t="e">
        <f ca="1">+IF(AND(ISNUMBER(OFFSET('Sanitation Data'!$G$11,0,10*ROW('Sanitation Data'!G121))),'Data Summary'!DC127="Yes"),OFFSET('Sanitation Data'!$G$11,0,10*ROW('Sanitation Data'!G121)),NA())</f>
        <v>#N/A</v>
      </c>
      <c r="AO127" s="491" t="e">
        <f ca="1">+IF(AND(ISNUMBER(OFFSET('Sanitation Data'!$G$12,0,10*ROW('Sanitation Data'!G121))),'Data Summary'!DD127="Yes"),OFFSET('Sanitation Data'!$G$12,0,10*ROW('Sanitation Data'!G121)),NA())</f>
        <v>#N/A</v>
      </c>
      <c r="AP127" s="491" t="e">
        <f ca="1">+IF(AND(ISNUMBER(OFFSET('Sanitation Data'!$H$4,0,10*ROW('Sanitation Data'!H121))),'Data Summary'!DE127="Yes"),100-OFFSET('Sanitation Data'!$H$4,0,10*ROW('Sanitation Data'!H121)),NA())</f>
        <v>#N/A</v>
      </c>
      <c r="AQ127" s="491" t="e">
        <f ca="1">+IF(AND(ISNUMBER(OFFSET('Sanitation Data'!$H$6,0,10*ROW('Sanitation Data'!H121))),'Data Summary'!DF127="Yes"),OFFSET('Sanitation Data'!$H$6,0,10*ROW('Sanitation Data'!H121)),NA())</f>
        <v>#N/A</v>
      </c>
      <c r="AR127" s="491" t="e">
        <f ca="1">+IF(AND(ISNUMBER(OFFSET('Sanitation Data'!$H$10,0,10*ROW('Sanitation Data'!H121))),'Data Summary'!DG127="Yes"),OFFSET('Sanitation Data'!$H$10,0,10*ROW('Sanitation Data'!H121)),NA())</f>
        <v>#N/A</v>
      </c>
      <c r="AS127" s="491" t="e">
        <f ca="1">+IF(AND(ISNUMBER(OFFSET('Sanitation Data'!$H$11,0,10*ROW('Sanitation Data'!H121))),'Data Summary'!DH127="Yes"),OFFSET('Sanitation Data'!$H$11,0,10*ROW('Sanitation Data'!H121)),NA())</f>
        <v>#N/A</v>
      </c>
      <c r="AT127" s="491" t="e">
        <f ca="1">+IF(AND(ISNUMBER(OFFSET('Sanitation Data'!$H$12,0,10*ROW('Sanitation Data'!H121))),'Data Summary'!DI127="Yes"),OFFSET('Sanitation Data'!$H$12,0,10*ROW('Sanitation Data'!H121)),NA())</f>
        <v>#N/A</v>
      </c>
      <c r="AU127" s="491" t="e">
        <f ca="1">+IF(AND(ISNUMBER(OFFSET('Sanitation Data'!$I$4,0,10*ROW('Sanitation Data'!I121))),'Data Summary'!DJ127="Yes"),100-OFFSET('Sanitation Data'!$I$4,0,10*ROW('Sanitation Data'!I121)),NA())</f>
        <v>#N/A</v>
      </c>
      <c r="AV127" s="491" t="e">
        <f ca="1">+IF(AND(ISNUMBER(OFFSET('Sanitation Data'!$I$6,0,10*ROW('Sanitation Data'!I121))),'Data Summary'!DK127="Yes"),OFFSET('Sanitation Data'!$I$6,0,10*ROW('Sanitation Data'!I121)),NA())</f>
        <v>#N/A</v>
      </c>
      <c r="AW127" s="491" t="e">
        <f ca="1">+IF(AND(ISNUMBER(OFFSET('Sanitation Data'!$I$10,0,10*ROW('Sanitation Data'!I121))),'Data Summary'!DL127="Yes"),OFFSET('Sanitation Data'!$I$10,0,10*ROW('Sanitation Data'!I121)),NA())</f>
        <v>#N/A</v>
      </c>
      <c r="AX127" s="491" t="e">
        <f ca="1">+IF(AND(ISNUMBER(OFFSET('Sanitation Data'!$I$11,0,10*ROW('Sanitation Data'!I121))),'Data Summary'!DM127="Yes"),OFFSET('Sanitation Data'!$I$11,0,10*ROW('Sanitation Data'!I121)),NA())</f>
        <v>#N/A</v>
      </c>
      <c r="AY127" s="491" t="e">
        <f ca="1">+IF(AND(ISNUMBER(OFFSET('Sanitation Data'!$I$12,0,10*ROW('Sanitation Data'!I121))),'Data Summary'!DN127="Yes"),OFFSET('Sanitation Data'!$I$12,0,10*ROW('Sanitation Data'!I121)),NA())</f>
        <v>#N/A</v>
      </c>
      <c r="AZ127" s="492" t="e">
        <f ca="1">+IF(AND(ISNUMBER(OFFSET('Hygiene Data'!$D$5,0,10*ROW('Hygiene Data'!D121))),'Data Summary'!DO127="Yes"),OFFSET('Hygiene Data'!$D$5,0,10*ROW('Hygiene Data'!D121)),NA())</f>
        <v>#N/A</v>
      </c>
      <c r="BA127" s="492" t="e">
        <f ca="1">+IF(AND(ISNUMBER(OFFSET('Hygiene Data'!$D$7,0,10*ROW('Hygiene Data'!D121))),'Data Summary'!DP127="Yes"),OFFSET('Hygiene Data'!$D$7,0,10*ROW('Hygiene Data'!D121)),NA())</f>
        <v>#N/A</v>
      </c>
      <c r="BB127" s="492" t="e">
        <f ca="1">+IF(AND(ISNUMBER(OFFSET('Hygiene Data'!$D$9,0,10*ROW('Hygiene Data'!D121))),'Data Summary'!DQ127="Yes"),OFFSET('Hygiene Data'!$D$9,0,10*ROW('Hygiene Data'!D121)),NA())</f>
        <v>#N/A</v>
      </c>
      <c r="BC127" s="492" t="e">
        <f ca="1">+IF(AND(ISNUMBER(OFFSET('Hygiene Data'!$E$5,0,10*ROW('Hygiene Data'!E121))),'Data Summary'!DR127="Yes"),OFFSET('Hygiene Data'!$E$5,0,10*ROW('Hygiene Data'!E121)),NA())</f>
        <v>#N/A</v>
      </c>
      <c r="BD127" s="492" t="e">
        <f ca="1">+IF(AND(ISNUMBER(OFFSET('Hygiene Data'!$E$7,0,10*ROW('Hygiene Data'!E121))),'Data Summary'!DS127="Yes"),OFFSET('Hygiene Data'!$E$7,0,10*ROW('Hygiene Data'!E121)),NA())</f>
        <v>#N/A</v>
      </c>
      <c r="BE127" s="492" t="e">
        <f ca="1">+IF(AND(ISNUMBER(OFFSET('Hygiene Data'!$E$9,0,10*ROW('Hygiene Data'!E121))),'Data Summary'!DT127="Yes"),OFFSET('Hygiene Data'!$E$9,0,10*ROW('Hygiene Data'!E121)),NA())</f>
        <v>#N/A</v>
      </c>
      <c r="BF127" s="492" t="e">
        <f ca="1">+IF(AND(ISNUMBER(OFFSET('Hygiene Data'!$F$5,0,10*ROW('Hygiene Data'!F121))),'Data Summary'!DU127="Yes"),OFFSET('Hygiene Data'!$F$5,0,10*ROW('Hygiene Data'!F121)),NA())</f>
        <v>#N/A</v>
      </c>
      <c r="BG127" s="492" t="e">
        <f ca="1">+IF(AND(ISNUMBER(OFFSET('Hygiene Data'!$F$7,0,10*ROW('Hygiene Data'!F121))),'Data Summary'!DV127="Yes"),OFFSET('Hygiene Data'!$F$7,0,10*ROW('Hygiene Data'!F121)),NA())</f>
        <v>#N/A</v>
      </c>
      <c r="BH127" s="492" t="e">
        <f ca="1">+IF(AND(ISNUMBER(OFFSET('Hygiene Data'!$F$9,0,10*ROW('Hygiene Data'!F121))),'Data Summary'!DW127="Yes"),OFFSET('Hygiene Data'!$F$9,0,10*ROW('Hygiene Data'!F121)),NA())</f>
        <v>#N/A</v>
      </c>
      <c r="BI127" s="492" t="e">
        <f ca="1">+IF(AND(ISNUMBER(OFFSET('Hygiene Data'!$G$5,0,10*ROW('Hygiene Data'!G121))),'Data Summary'!DX127="Yes"),OFFSET('Hygiene Data'!$G$5,0,10*ROW('Hygiene Data'!G121)),NA())</f>
        <v>#N/A</v>
      </c>
      <c r="BJ127" s="492" t="e">
        <f ca="1">+IF(AND(ISNUMBER(OFFSET('Hygiene Data'!$G$7,0,10*ROW('Hygiene Data'!G121))),'Data Summary'!DY127="Yes"),OFFSET('Hygiene Data'!$G$7,0,10*ROW('Hygiene Data'!G121)),NA())</f>
        <v>#N/A</v>
      </c>
      <c r="BK127" s="492" t="e">
        <f ca="1">+IF(AND(ISNUMBER(OFFSET('Hygiene Data'!$G$9,0,10*ROW('Hygiene Data'!G121))),'Data Summary'!DZ127="Yes"),OFFSET('Hygiene Data'!$G$9,0,10*ROW('Hygiene Data'!G121)),NA())</f>
        <v>#N/A</v>
      </c>
      <c r="BL127" s="492" t="e">
        <f ca="1">+IF(AND(ISNUMBER(OFFSET('Hygiene Data'!$H$5,0,10*ROW('Hygiene Data'!H121))),'Data Summary'!EA127="Yes"),OFFSET('Hygiene Data'!$H$5,0,10*ROW('Hygiene Data'!H121)),NA())</f>
        <v>#N/A</v>
      </c>
      <c r="BM127" s="492" t="e">
        <f ca="1">+IF(AND(ISNUMBER(OFFSET('Hygiene Data'!$H$7,0,10*ROW('Hygiene Data'!H121))),'Data Summary'!EB127="Yes"),OFFSET('Hygiene Data'!$H$7,0,10*ROW('Hygiene Data'!H121)),NA())</f>
        <v>#N/A</v>
      </c>
      <c r="BN127" s="492" t="e">
        <f ca="1">+IF(AND(ISNUMBER(OFFSET('Hygiene Data'!$H$9,0,10*ROW('Hygiene Data'!H121))),'Data Summary'!EC127="Yes"),OFFSET('Hygiene Data'!$H$9,0,10*ROW('Hygiene Data'!H121)),NA())</f>
        <v>#N/A</v>
      </c>
      <c r="BO127" s="492" t="e">
        <f ca="1">+IF(AND(ISNUMBER(OFFSET('Hygiene Data'!$I$5,0,10*ROW('Hygiene Data'!I121))),'Data Summary'!ED127="Yes"),OFFSET('Hygiene Data'!$I$5,0,10*ROW('Hygiene Data'!I121)),NA())</f>
        <v>#N/A</v>
      </c>
      <c r="BP127" s="492" t="e">
        <f ca="1">+IF(AND(ISNUMBER(OFFSET('Hygiene Data'!$I$7,0,10*ROW('Hygiene Data'!I121))),'Data Summary'!EE127="Yes"),OFFSET('Hygiene Data'!$I$7,0,10*ROW('Hygiene Data'!I121)),NA())</f>
        <v>#N/A</v>
      </c>
      <c r="BQ127" s="492" t="e">
        <f ca="1">+IF(AND(ISNUMBER(OFFSET('Hygiene Data'!$I$9,0,10*ROW('Hygiene Data'!I121))),'Data Summary'!EF127="Yes"),OFFSET('Hygiene Data'!$I$9,0,10*ROW('Hygiene Data'!I121)),NA())</f>
        <v>#N/A</v>
      </c>
    </row>
    <row r="128" spans="1:69" x14ac:dyDescent="0.25">
      <c r="A128" s="488" t="e">
        <f ca="1">+RIGHT('Data Summary'!A128,LEN('Data Summary'!A128)-9)</f>
        <v>#VALUE!</v>
      </c>
      <c r="B128" s="462" t="str">
        <f ca="1">+IF(ISTEXT('Data Summary'!B128),'Data Summary'!B128,"")</f>
        <v/>
      </c>
      <c r="C128" s="489" t="e">
        <f ca="1">+VALUE('Data Summary'!C128)</f>
        <v>#VALUE!</v>
      </c>
      <c r="D128" s="490" t="e">
        <f ca="1">+IF(AND(ISNUMBER(OFFSET('Water Data'!$D$4,0,10*ROW('Water Data'!D122))),'Data Summary'!BS128="Yes"),100-OFFSET('Water Data'!$D$4,0,10*ROW('Water Data'!D122)),NA())</f>
        <v>#N/A</v>
      </c>
      <c r="E128" s="490" t="e">
        <f ca="1">+IF(AND(ISNUMBER(OFFSET('Water Data'!$D$6,0,10*ROW('Water Data'!D122))),'Data Summary'!BT128="Yes"),OFFSET('Water Data'!$D$6,0,10*ROW('Water Data'!D122)),NA())</f>
        <v>#N/A</v>
      </c>
      <c r="F128" s="490" t="e">
        <f ca="1">+IF(AND(ISNUMBER(OFFSET('Water Data'!$D$9,0,10*ROW('Water Data'!D122))),'Data Summary'!BU128="Yes"),OFFSET('Water Data'!$D$9,0,10*ROW('Water Data'!D122)),NA())</f>
        <v>#N/A</v>
      </c>
      <c r="G128" s="490" t="e">
        <f ca="1">+IF(AND(ISNUMBER(OFFSET('Water Data'!$E$4,0,10*ROW('Water Data'!E122))),'Data Summary'!BV128="Yes"),100-OFFSET('Water Data'!$E$4,0,10*ROW('Water Data'!E122)),NA())</f>
        <v>#N/A</v>
      </c>
      <c r="H128" s="490" t="e">
        <f ca="1">+IF(AND(ISNUMBER(OFFSET('Water Data'!$E$6,0,10*ROW('Water Data'!E122))),'Data Summary'!BW128="Yes"),OFFSET('Water Data'!$E$6,0,10*ROW('Water Data'!E122)),NA())</f>
        <v>#N/A</v>
      </c>
      <c r="I128" s="490" t="e">
        <f ca="1">+IF(AND(ISNUMBER(OFFSET('Water Data'!$E$9,0,10*ROW('Water Data'!E122))),'Data Summary'!BX128="Yes"),OFFSET('Water Data'!$E$9,0,10*ROW('Water Data'!E122)),NA())</f>
        <v>#N/A</v>
      </c>
      <c r="J128" s="490" t="e">
        <f ca="1">+IF(AND(ISNUMBER(OFFSET('Water Data'!$F$4,0,10*ROW('Water Data'!F122))),'Data Summary'!BY128="Yes"),100-OFFSET('Water Data'!$F$4,0,10*ROW('Water Data'!F122)),NA())</f>
        <v>#N/A</v>
      </c>
      <c r="K128" s="490" t="e">
        <f ca="1">+IF(AND(ISNUMBER(OFFSET('Water Data'!$F$6,0,10*ROW('Water Data'!F122))),'Data Summary'!BZ128="Yes"),OFFSET('Water Data'!$F$6,0,10*ROW('Water Data'!F122)),NA())</f>
        <v>#N/A</v>
      </c>
      <c r="L128" s="490" t="e">
        <f ca="1">+IF(AND(ISNUMBER(OFFSET('Water Data'!$F$9,0,10*ROW('Water Data'!F122))),'Data Summary'!CA128="Yes"),OFFSET('Water Data'!$F$9,0,10*ROW('Water Data'!F122)),NA())</f>
        <v>#N/A</v>
      </c>
      <c r="M128" s="490" t="e">
        <f ca="1">+IF(AND(ISNUMBER(OFFSET('Water Data'!$G$4,0,10*ROW('Water Data'!G122))),'Data Summary'!CB128="Yes"),100-OFFSET('Water Data'!$G$4,0,10*ROW('Water Data'!G122)),NA())</f>
        <v>#N/A</v>
      </c>
      <c r="N128" s="490" t="e">
        <f ca="1">+IF(AND(ISNUMBER(OFFSET('Water Data'!$G$6,0,10*ROW('Water Data'!G122))),'Data Summary'!CC128="Yes"),OFFSET('Water Data'!$G$6,0,10*ROW('Water Data'!G122)),NA())</f>
        <v>#N/A</v>
      </c>
      <c r="O128" s="490" t="e">
        <f ca="1">+IF(AND(ISNUMBER(OFFSET('Water Data'!$G$9,0,10*ROW('Water Data'!G122))),'Data Summary'!CD128="Yes"),OFFSET('Water Data'!$G$9,0,10*ROW('Water Data'!G122)),NA())</f>
        <v>#N/A</v>
      </c>
      <c r="P128" s="490" t="e">
        <f ca="1">+IF(AND(ISNUMBER(OFFSET('Water Data'!$H$4,0,10*ROW('Water Data'!H122))),'Data Summary'!CE128="Yes"),100-OFFSET('Water Data'!$H$4,0,10*ROW('Water Data'!H122)),NA())</f>
        <v>#N/A</v>
      </c>
      <c r="Q128" s="490" t="e">
        <f ca="1">+IF(AND(ISNUMBER(OFFSET('Water Data'!$H$6,0,10*ROW('Water Data'!H122))),'Data Summary'!CF128="Yes"),OFFSET('Water Data'!$H$6,0,10*ROW('Water Data'!H122)),NA())</f>
        <v>#N/A</v>
      </c>
      <c r="R128" s="490" t="e">
        <f ca="1">+IF(AND(ISNUMBER(OFFSET('Water Data'!$H$9,0,10*ROW('Water Data'!H122))),'Data Summary'!CG128="Yes"),OFFSET('Water Data'!$H$9,0,10*ROW('Water Data'!H122)),NA())</f>
        <v>#N/A</v>
      </c>
      <c r="S128" s="490" t="e">
        <f ca="1">+IF(AND(ISNUMBER(OFFSET('Water Data'!$I$4,0,10*ROW('Water Data'!I122))),'Data Summary'!CH128="Yes"),100-OFFSET('Water Data'!$I$4,0,10*ROW('Water Data'!I122)),NA())</f>
        <v>#N/A</v>
      </c>
      <c r="T128" s="490" t="e">
        <f ca="1">+IF(AND(ISNUMBER(OFFSET('Water Data'!$I$6,0,10*ROW('Water Data'!I122))),'Data Summary'!CI128="Yes"),OFFSET('Water Data'!$I$6,0,10*ROW('Water Data'!I122)),NA())</f>
        <v>#N/A</v>
      </c>
      <c r="U128" s="490" t="e">
        <f ca="1">+IF(AND(ISNUMBER(OFFSET('Water Data'!$I$9,0,10*ROW('Water Data'!I122))),'Data Summary'!CJ128="Yes"),OFFSET('Water Data'!$I$9,0,10*ROW('Water Data'!I122)),NA())</f>
        <v>#N/A</v>
      </c>
      <c r="V128" s="491" t="e">
        <f ca="1">+IF(AND(ISNUMBER(OFFSET('Sanitation Data'!$D$4,0,10*ROW('Sanitation Data'!D122))),'Data Summary'!CK128="Yes"),100-OFFSET('Sanitation Data'!$D$4,0,10*ROW('Sanitation Data'!D122)),NA())</f>
        <v>#N/A</v>
      </c>
      <c r="W128" s="491" t="e">
        <f ca="1">+IF(AND(ISNUMBER(OFFSET('Sanitation Data'!$D$6,0,10*ROW('Sanitation Data'!D122))),'Data Summary'!CL128="Yes"),OFFSET('Sanitation Data'!$D$6,0,10*ROW('Sanitation Data'!D122)),NA())</f>
        <v>#N/A</v>
      </c>
      <c r="X128" s="491" t="e">
        <f ca="1">+IF(AND(ISNUMBER(OFFSET('Sanitation Data'!$D$10,0,10*ROW('Sanitation Data'!D122))),'Data Summary'!CM128="Yes"),OFFSET('Sanitation Data'!$D$10,0,10*ROW('Sanitation Data'!D122)),NA())</f>
        <v>#N/A</v>
      </c>
      <c r="Y128" s="491" t="e">
        <f ca="1">+IF(AND(ISNUMBER(OFFSET('Sanitation Data'!$D$11,0,10*ROW('Sanitation Data'!D122))),'Data Summary'!CN128="Yes"),OFFSET('Sanitation Data'!$D$11,0,10*ROW('Sanitation Data'!D122)),NA())</f>
        <v>#N/A</v>
      </c>
      <c r="Z128" s="491" t="e">
        <f ca="1">+IF(AND(ISNUMBER(OFFSET('Sanitation Data'!$D$12,0,10*ROW('Sanitation Data'!D122))),'Data Summary'!CO128="Yes"),OFFSET('Sanitation Data'!$D$12,0,10*ROW('Sanitation Data'!D122)),NA())</f>
        <v>#N/A</v>
      </c>
      <c r="AA128" s="491" t="e">
        <f ca="1">+IF(AND(ISNUMBER(OFFSET('Sanitation Data'!$E$4,0,10*ROW('Sanitation Data'!E122))),'Data Summary'!CP128="Yes"),100-OFFSET('Sanitation Data'!$E$4,0,10*ROW('Sanitation Data'!E122)),NA())</f>
        <v>#N/A</v>
      </c>
      <c r="AB128" s="491" t="e">
        <f ca="1">+IF(AND(ISNUMBER(OFFSET('Sanitation Data'!$E$6,0,10*ROW('Sanitation Data'!E122))),'Data Summary'!CQ128="Yes"),OFFSET('Sanitation Data'!$E$6,0,10*ROW('Sanitation Data'!E122)),NA())</f>
        <v>#N/A</v>
      </c>
      <c r="AC128" s="491" t="e">
        <f ca="1">+IF(AND(ISNUMBER(OFFSET('Sanitation Data'!$E$10,0,10*ROW('Sanitation Data'!E122))),'Data Summary'!CR128="Yes"),OFFSET('Sanitation Data'!$E$10,0,10*ROW('Sanitation Data'!E122)),NA())</f>
        <v>#N/A</v>
      </c>
      <c r="AD128" s="491" t="e">
        <f ca="1">+IF(AND(ISNUMBER(OFFSET('Sanitation Data'!$E$11,0,10*ROW('Sanitation Data'!E122))),'Data Summary'!CS128="Yes"),OFFSET('Sanitation Data'!$E$11,0,10*ROW('Sanitation Data'!E122)),NA())</f>
        <v>#N/A</v>
      </c>
      <c r="AE128" s="491" t="e">
        <f ca="1">+IF(AND(ISNUMBER(OFFSET('Sanitation Data'!$E$12,0,10*ROW('Sanitation Data'!E122))),'Data Summary'!CT128="Yes"),OFFSET('Sanitation Data'!$E$12,0,10*ROW('Sanitation Data'!E122)),NA())</f>
        <v>#N/A</v>
      </c>
      <c r="AF128" s="491" t="e">
        <f ca="1">+IF(AND(ISNUMBER(OFFSET('Sanitation Data'!$F$4,0,10*ROW('Sanitation Data'!F122))),'Data Summary'!CU128="Yes"),100-OFFSET('Sanitation Data'!$F$4,0,10*ROW('Sanitation Data'!F122)),NA())</f>
        <v>#N/A</v>
      </c>
      <c r="AG128" s="491" t="e">
        <f ca="1">+IF(AND(ISNUMBER(OFFSET('Sanitation Data'!$F$6,0,10*ROW('Sanitation Data'!F122))),'Data Summary'!CV128="Yes"),OFFSET('Sanitation Data'!$F$6,0,10*ROW('Sanitation Data'!F122)),NA())</f>
        <v>#N/A</v>
      </c>
      <c r="AH128" s="491" t="e">
        <f ca="1">+IF(AND(ISNUMBER(OFFSET('Sanitation Data'!$F$10,0,10*ROW('Sanitation Data'!F122))),'Data Summary'!CW128="Yes"),OFFSET('Sanitation Data'!$F$10,0,10*ROW('Sanitation Data'!F122)),NA())</f>
        <v>#N/A</v>
      </c>
      <c r="AI128" s="491" t="e">
        <f ca="1">+IF(AND(ISNUMBER(OFFSET('Sanitation Data'!$F$11,0,10*ROW('Sanitation Data'!F122))),'Data Summary'!CX128="Yes"),OFFSET('Sanitation Data'!$F$11,0,10*ROW('Sanitation Data'!F122)),NA())</f>
        <v>#N/A</v>
      </c>
      <c r="AJ128" s="491" t="e">
        <f ca="1">+IF(AND(ISNUMBER(OFFSET('Sanitation Data'!$F$12,0,10*ROW('Sanitation Data'!F122))),'Data Summary'!CY128="Yes"),OFFSET('Sanitation Data'!$F$12,0,10*ROW('Sanitation Data'!F122)),NA())</f>
        <v>#N/A</v>
      </c>
      <c r="AK128" s="491" t="e">
        <f ca="1">+IF(AND(ISNUMBER(OFFSET('Sanitation Data'!$G$4,0,10*ROW('Sanitation Data'!G122))),'Data Summary'!CZ128="Yes"),100-OFFSET('Sanitation Data'!$G$4,0,10*ROW('Sanitation Data'!G122)),NA())</f>
        <v>#N/A</v>
      </c>
      <c r="AL128" s="491" t="e">
        <f ca="1">+IF(AND(ISNUMBER(OFFSET('Sanitation Data'!$G$6,0,10*ROW('Sanitation Data'!G122))),'Data Summary'!DA128="Yes"),OFFSET('Sanitation Data'!$G$6,0,10*ROW('Sanitation Data'!G122)),NA())</f>
        <v>#N/A</v>
      </c>
      <c r="AM128" s="491" t="e">
        <f ca="1">+IF(AND(ISNUMBER(OFFSET('Sanitation Data'!$G$10,0,10*ROW('Sanitation Data'!G122))),'Data Summary'!DB128="Yes"),OFFSET('Sanitation Data'!$G$10,0,10*ROW('Sanitation Data'!G122)),NA())</f>
        <v>#N/A</v>
      </c>
      <c r="AN128" s="491" t="e">
        <f ca="1">+IF(AND(ISNUMBER(OFFSET('Sanitation Data'!$G$11,0,10*ROW('Sanitation Data'!G122))),'Data Summary'!DC128="Yes"),OFFSET('Sanitation Data'!$G$11,0,10*ROW('Sanitation Data'!G122)),NA())</f>
        <v>#N/A</v>
      </c>
      <c r="AO128" s="491" t="e">
        <f ca="1">+IF(AND(ISNUMBER(OFFSET('Sanitation Data'!$G$12,0,10*ROW('Sanitation Data'!G122))),'Data Summary'!DD128="Yes"),OFFSET('Sanitation Data'!$G$12,0,10*ROW('Sanitation Data'!G122)),NA())</f>
        <v>#N/A</v>
      </c>
      <c r="AP128" s="491" t="e">
        <f ca="1">+IF(AND(ISNUMBER(OFFSET('Sanitation Data'!$H$4,0,10*ROW('Sanitation Data'!H122))),'Data Summary'!DE128="Yes"),100-OFFSET('Sanitation Data'!$H$4,0,10*ROW('Sanitation Data'!H122)),NA())</f>
        <v>#N/A</v>
      </c>
      <c r="AQ128" s="491" t="e">
        <f ca="1">+IF(AND(ISNUMBER(OFFSET('Sanitation Data'!$H$6,0,10*ROW('Sanitation Data'!H122))),'Data Summary'!DF128="Yes"),OFFSET('Sanitation Data'!$H$6,0,10*ROW('Sanitation Data'!H122)),NA())</f>
        <v>#N/A</v>
      </c>
      <c r="AR128" s="491" t="e">
        <f ca="1">+IF(AND(ISNUMBER(OFFSET('Sanitation Data'!$H$10,0,10*ROW('Sanitation Data'!H122))),'Data Summary'!DG128="Yes"),OFFSET('Sanitation Data'!$H$10,0,10*ROW('Sanitation Data'!H122)),NA())</f>
        <v>#N/A</v>
      </c>
      <c r="AS128" s="491" t="e">
        <f ca="1">+IF(AND(ISNUMBER(OFFSET('Sanitation Data'!$H$11,0,10*ROW('Sanitation Data'!H122))),'Data Summary'!DH128="Yes"),OFFSET('Sanitation Data'!$H$11,0,10*ROW('Sanitation Data'!H122)),NA())</f>
        <v>#N/A</v>
      </c>
      <c r="AT128" s="491" t="e">
        <f ca="1">+IF(AND(ISNUMBER(OFFSET('Sanitation Data'!$H$12,0,10*ROW('Sanitation Data'!H122))),'Data Summary'!DI128="Yes"),OFFSET('Sanitation Data'!$H$12,0,10*ROW('Sanitation Data'!H122)),NA())</f>
        <v>#N/A</v>
      </c>
      <c r="AU128" s="491" t="e">
        <f ca="1">+IF(AND(ISNUMBER(OFFSET('Sanitation Data'!$I$4,0,10*ROW('Sanitation Data'!I122))),'Data Summary'!DJ128="Yes"),100-OFFSET('Sanitation Data'!$I$4,0,10*ROW('Sanitation Data'!I122)),NA())</f>
        <v>#N/A</v>
      </c>
      <c r="AV128" s="491" t="e">
        <f ca="1">+IF(AND(ISNUMBER(OFFSET('Sanitation Data'!$I$6,0,10*ROW('Sanitation Data'!I122))),'Data Summary'!DK128="Yes"),OFFSET('Sanitation Data'!$I$6,0,10*ROW('Sanitation Data'!I122)),NA())</f>
        <v>#N/A</v>
      </c>
      <c r="AW128" s="491" t="e">
        <f ca="1">+IF(AND(ISNUMBER(OFFSET('Sanitation Data'!$I$10,0,10*ROW('Sanitation Data'!I122))),'Data Summary'!DL128="Yes"),OFFSET('Sanitation Data'!$I$10,0,10*ROW('Sanitation Data'!I122)),NA())</f>
        <v>#N/A</v>
      </c>
      <c r="AX128" s="491" t="e">
        <f ca="1">+IF(AND(ISNUMBER(OFFSET('Sanitation Data'!$I$11,0,10*ROW('Sanitation Data'!I122))),'Data Summary'!DM128="Yes"),OFFSET('Sanitation Data'!$I$11,0,10*ROW('Sanitation Data'!I122)),NA())</f>
        <v>#N/A</v>
      </c>
      <c r="AY128" s="491" t="e">
        <f ca="1">+IF(AND(ISNUMBER(OFFSET('Sanitation Data'!$I$12,0,10*ROW('Sanitation Data'!I122))),'Data Summary'!DN128="Yes"),OFFSET('Sanitation Data'!$I$12,0,10*ROW('Sanitation Data'!I122)),NA())</f>
        <v>#N/A</v>
      </c>
      <c r="AZ128" s="492" t="e">
        <f ca="1">+IF(AND(ISNUMBER(OFFSET('Hygiene Data'!$D$5,0,10*ROW('Hygiene Data'!D122))),'Data Summary'!DO128="Yes"),OFFSET('Hygiene Data'!$D$5,0,10*ROW('Hygiene Data'!D122)),NA())</f>
        <v>#N/A</v>
      </c>
      <c r="BA128" s="492" t="e">
        <f ca="1">+IF(AND(ISNUMBER(OFFSET('Hygiene Data'!$D$7,0,10*ROW('Hygiene Data'!D122))),'Data Summary'!DP128="Yes"),OFFSET('Hygiene Data'!$D$7,0,10*ROW('Hygiene Data'!D122)),NA())</f>
        <v>#N/A</v>
      </c>
      <c r="BB128" s="492" t="e">
        <f ca="1">+IF(AND(ISNUMBER(OFFSET('Hygiene Data'!$D$9,0,10*ROW('Hygiene Data'!D122))),'Data Summary'!DQ128="Yes"),OFFSET('Hygiene Data'!$D$9,0,10*ROW('Hygiene Data'!D122)),NA())</f>
        <v>#N/A</v>
      </c>
      <c r="BC128" s="492" t="e">
        <f ca="1">+IF(AND(ISNUMBER(OFFSET('Hygiene Data'!$E$5,0,10*ROW('Hygiene Data'!E122))),'Data Summary'!DR128="Yes"),OFFSET('Hygiene Data'!$E$5,0,10*ROW('Hygiene Data'!E122)),NA())</f>
        <v>#N/A</v>
      </c>
      <c r="BD128" s="492" t="e">
        <f ca="1">+IF(AND(ISNUMBER(OFFSET('Hygiene Data'!$E$7,0,10*ROW('Hygiene Data'!E122))),'Data Summary'!DS128="Yes"),OFFSET('Hygiene Data'!$E$7,0,10*ROW('Hygiene Data'!E122)),NA())</f>
        <v>#N/A</v>
      </c>
      <c r="BE128" s="492" t="e">
        <f ca="1">+IF(AND(ISNUMBER(OFFSET('Hygiene Data'!$E$9,0,10*ROW('Hygiene Data'!E122))),'Data Summary'!DT128="Yes"),OFFSET('Hygiene Data'!$E$9,0,10*ROW('Hygiene Data'!E122)),NA())</f>
        <v>#N/A</v>
      </c>
      <c r="BF128" s="492" t="e">
        <f ca="1">+IF(AND(ISNUMBER(OFFSET('Hygiene Data'!$F$5,0,10*ROW('Hygiene Data'!F122))),'Data Summary'!DU128="Yes"),OFFSET('Hygiene Data'!$F$5,0,10*ROW('Hygiene Data'!F122)),NA())</f>
        <v>#N/A</v>
      </c>
      <c r="BG128" s="492" t="e">
        <f ca="1">+IF(AND(ISNUMBER(OFFSET('Hygiene Data'!$F$7,0,10*ROW('Hygiene Data'!F122))),'Data Summary'!DV128="Yes"),OFFSET('Hygiene Data'!$F$7,0,10*ROW('Hygiene Data'!F122)),NA())</f>
        <v>#N/A</v>
      </c>
      <c r="BH128" s="492" t="e">
        <f ca="1">+IF(AND(ISNUMBER(OFFSET('Hygiene Data'!$F$9,0,10*ROW('Hygiene Data'!F122))),'Data Summary'!DW128="Yes"),OFFSET('Hygiene Data'!$F$9,0,10*ROW('Hygiene Data'!F122)),NA())</f>
        <v>#N/A</v>
      </c>
      <c r="BI128" s="492" t="e">
        <f ca="1">+IF(AND(ISNUMBER(OFFSET('Hygiene Data'!$G$5,0,10*ROW('Hygiene Data'!G122))),'Data Summary'!DX128="Yes"),OFFSET('Hygiene Data'!$G$5,0,10*ROW('Hygiene Data'!G122)),NA())</f>
        <v>#N/A</v>
      </c>
      <c r="BJ128" s="492" t="e">
        <f ca="1">+IF(AND(ISNUMBER(OFFSET('Hygiene Data'!$G$7,0,10*ROW('Hygiene Data'!G122))),'Data Summary'!DY128="Yes"),OFFSET('Hygiene Data'!$G$7,0,10*ROW('Hygiene Data'!G122)),NA())</f>
        <v>#N/A</v>
      </c>
      <c r="BK128" s="492" t="e">
        <f ca="1">+IF(AND(ISNUMBER(OFFSET('Hygiene Data'!$G$9,0,10*ROW('Hygiene Data'!G122))),'Data Summary'!DZ128="Yes"),OFFSET('Hygiene Data'!$G$9,0,10*ROW('Hygiene Data'!G122)),NA())</f>
        <v>#N/A</v>
      </c>
      <c r="BL128" s="492" t="e">
        <f ca="1">+IF(AND(ISNUMBER(OFFSET('Hygiene Data'!$H$5,0,10*ROW('Hygiene Data'!H122))),'Data Summary'!EA128="Yes"),OFFSET('Hygiene Data'!$H$5,0,10*ROW('Hygiene Data'!H122)),NA())</f>
        <v>#N/A</v>
      </c>
      <c r="BM128" s="492" t="e">
        <f ca="1">+IF(AND(ISNUMBER(OFFSET('Hygiene Data'!$H$7,0,10*ROW('Hygiene Data'!H122))),'Data Summary'!EB128="Yes"),OFFSET('Hygiene Data'!$H$7,0,10*ROW('Hygiene Data'!H122)),NA())</f>
        <v>#N/A</v>
      </c>
      <c r="BN128" s="492" t="e">
        <f ca="1">+IF(AND(ISNUMBER(OFFSET('Hygiene Data'!$H$9,0,10*ROW('Hygiene Data'!H122))),'Data Summary'!EC128="Yes"),OFFSET('Hygiene Data'!$H$9,0,10*ROW('Hygiene Data'!H122)),NA())</f>
        <v>#N/A</v>
      </c>
      <c r="BO128" s="492" t="e">
        <f ca="1">+IF(AND(ISNUMBER(OFFSET('Hygiene Data'!$I$5,0,10*ROW('Hygiene Data'!I122))),'Data Summary'!ED128="Yes"),OFFSET('Hygiene Data'!$I$5,0,10*ROW('Hygiene Data'!I122)),NA())</f>
        <v>#N/A</v>
      </c>
      <c r="BP128" s="492" t="e">
        <f ca="1">+IF(AND(ISNUMBER(OFFSET('Hygiene Data'!$I$7,0,10*ROW('Hygiene Data'!I122))),'Data Summary'!EE128="Yes"),OFFSET('Hygiene Data'!$I$7,0,10*ROW('Hygiene Data'!I122)),NA())</f>
        <v>#N/A</v>
      </c>
      <c r="BQ128" s="492" t="e">
        <f ca="1">+IF(AND(ISNUMBER(OFFSET('Hygiene Data'!$I$9,0,10*ROW('Hygiene Data'!I122))),'Data Summary'!EF128="Yes"),OFFSET('Hygiene Data'!$I$9,0,10*ROW('Hygiene Data'!I122)),NA())</f>
        <v>#N/A</v>
      </c>
    </row>
    <row r="129" spans="1:69" x14ac:dyDescent="0.25">
      <c r="A129" s="488" t="e">
        <f ca="1">+RIGHT('Data Summary'!A129,LEN('Data Summary'!A129)-9)</f>
        <v>#VALUE!</v>
      </c>
      <c r="B129" s="462" t="str">
        <f ca="1">+IF(ISTEXT('Data Summary'!B129),'Data Summary'!B129,"")</f>
        <v/>
      </c>
      <c r="C129" s="489" t="e">
        <f ca="1">+VALUE('Data Summary'!C129)</f>
        <v>#VALUE!</v>
      </c>
      <c r="D129" s="490" t="e">
        <f ca="1">+IF(AND(ISNUMBER(OFFSET('Water Data'!$D$4,0,10*ROW('Water Data'!D123))),'Data Summary'!BS129="Yes"),100-OFFSET('Water Data'!$D$4,0,10*ROW('Water Data'!D123)),NA())</f>
        <v>#N/A</v>
      </c>
      <c r="E129" s="490" t="e">
        <f ca="1">+IF(AND(ISNUMBER(OFFSET('Water Data'!$D$6,0,10*ROW('Water Data'!D123))),'Data Summary'!BT129="Yes"),OFFSET('Water Data'!$D$6,0,10*ROW('Water Data'!D123)),NA())</f>
        <v>#N/A</v>
      </c>
      <c r="F129" s="490" t="e">
        <f ca="1">+IF(AND(ISNUMBER(OFFSET('Water Data'!$D$9,0,10*ROW('Water Data'!D123))),'Data Summary'!BU129="Yes"),OFFSET('Water Data'!$D$9,0,10*ROW('Water Data'!D123)),NA())</f>
        <v>#N/A</v>
      </c>
      <c r="G129" s="490" t="e">
        <f ca="1">+IF(AND(ISNUMBER(OFFSET('Water Data'!$E$4,0,10*ROW('Water Data'!E123))),'Data Summary'!BV129="Yes"),100-OFFSET('Water Data'!$E$4,0,10*ROW('Water Data'!E123)),NA())</f>
        <v>#N/A</v>
      </c>
      <c r="H129" s="490" t="e">
        <f ca="1">+IF(AND(ISNUMBER(OFFSET('Water Data'!$E$6,0,10*ROW('Water Data'!E123))),'Data Summary'!BW129="Yes"),OFFSET('Water Data'!$E$6,0,10*ROW('Water Data'!E123)),NA())</f>
        <v>#N/A</v>
      </c>
      <c r="I129" s="490" t="e">
        <f ca="1">+IF(AND(ISNUMBER(OFFSET('Water Data'!$E$9,0,10*ROW('Water Data'!E123))),'Data Summary'!BX129="Yes"),OFFSET('Water Data'!$E$9,0,10*ROW('Water Data'!E123)),NA())</f>
        <v>#N/A</v>
      </c>
      <c r="J129" s="490" t="e">
        <f ca="1">+IF(AND(ISNUMBER(OFFSET('Water Data'!$F$4,0,10*ROW('Water Data'!F123))),'Data Summary'!BY129="Yes"),100-OFFSET('Water Data'!$F$4,0,10*ROW('Water Data'!F123)),NA())</f>
        <v>#N/A</v>
      </c>
      <c r="K129" s="490" t="e">
        <f ca="1">+IF(AND(ISNUMBER(OFFSET('Water Data'!$F$6,0,10*ROW('Water Data'!F123))),'Data Summary'!BZ129="Yes"),OFFSET('Water Data'!$F$6,0,10*ROW('Water Data'!F123)),NA())</f>
        <v>#N/A</v>
      </c>
      <c r="L129" s="490" t="e">
        <f ca="1">+IF(AND(ISNUMBER(OFFSET('Water Data'!$F$9,0,10*ROW('Water Data'!F123))),'Data Summary'!CA129="Yes"),OFFSET('Water Data'!$F$9,0,10*ROW('Water Data'!F123)),NA())</f>
        <v>#N/A</v>
      </c>
      <c r="M129" s="490" t="e">
        <f ca="1">+IF(AND(ISNUMBER(OFFSET('Water Data'!$G$4,0,10*ROW('Water Data'!G123))),'Data Summary'!CB129="Yes"),100-OFFSET('Water Data'!$G$4,0,10*ROW('Water Data'!G123)),NA())</f>
        <v>#N/A</v>
      </c>
      <c r="N129" s="490" t="e">
        <f ca="1">+IF(AND(ISNUMBER(OFFSET('Water Data'!$G$6,0,10*ROW('Water Data'!G123))),'Data Summary'!CC129="Yes"),OFFSET('Water Data'!$G$6,0,10*ROW('Water Data'!G123)),NA())</f>
        <v>#N/A</v>
      </c>
      <c r="O129" s="490" t="e">
        <f ca="1">+IF(AND(ISNUMBER(OFFSET('Water Data'!$G$9,0,10*ROW('Water Data'!G123))),'Data Summary'!CD129="Yes"),OFFSET('Water Data'!$G$9,0,10*ROW('Water Data'!G123)),NA())</f>
        <v>#N/A</v>
      </c>
      <c r="P129" s="490" t="e">
        <f ca="1">+IF(AND(ISNUMBER(OFFSET('Water Data'!$H$4,0,10*ROW('Water Data'!H123))),'Data Summary'!CE129="Yes"),100-OFFSET('Water Data'!$H$4,0,10*ROW('Water Data'!H123)),NA())</f>
        <v>#N/A</v>
      </c>
      <c r="Q129" s="490" t="e">
        <f ca="1">+IF(AND(ISNUMBER(OFFSET('Water Data'!$H$6,0,10*ROW('Water Data'!H123))),'Data Summary'!CF129="Yes"),OFFSET('Water Data'!$H$6,0,10*ROW('Water Data'!H123)),NA())</f>
        <v>#N/A</v>
      </c>
      <c r="R129" s="490" t="e">
        <f ca="1">+IF(AND(ISNUMBER(OFFSET('Water Data'!$H$9,0,10*ROW('Water Data'!H123))),'Data Summary'!CG129="Yes"),OFFSET('Water Data'!$H$9,0,10*ROW('Water Data'!H123)),NA())</f>
        <v>#N/A</v>
      </c>
      <c r="S129" s="490" t="e">
        <f ca="1">+IF(AND(ISNUMBER(OFFSET('Water Data'!$I$4,0,10*ROW('Water Data'!I123))),'Data Summary'!CH129="Yes"),100-OFFSET('Water Data'!$I$4,0,10*ROW('Water Data'!I123)),NA())</f>
        <v>#N/A</v>
      </c>
      <c r="T129" s="490" t="e">
        <f ca="1">+IF(AND(ISNUMBER(OFFSET('Water Data'!$I$6,0,10*ROW('Water Data'!I123))),'Data Summary'!CI129="Yes"),OFFSET('Water Data'!$I$6,0,10*ROW('Water Data'!I123)),NA())</f>
        <v>#N/A</v>
      </c>
      <c r="U129" s="490" t="e">
        <f ca="1">+IF(AND(ISNUMBER(OFFSET('Water Data'!$I$9,0,10*ROW('Water Data'!I123))),'Data Summary'!CJ129="Yes"),OFFSET('Water Data'!$I$9,0,10*ROW('Water Data'!I123)),NA())</f>
        <v>#N/A</v>
      </c>
      <c r="V129" s="491" t="e">
        <f ca="1">+IF(AND(ISNUMBER(OFFSET('Sanitation Data'!$D$4,0,10*ROW('Sanitation Data'!D123))),'Data Summary'!CK129="Yes"),100-OFFSET('Sanitation Data'!$D$4,0,10*ROW('Sanitation Data'!D123)),NA())</f>
        <v>#N/A</v>
      </c>
      <c r="W129" s="491" t="e">
        <f ca="1">+IF(AND(ISNUMBER(OFFSET('Sanitation Data'!$D$6,0,10*ROW('Sanitation Data'!D123))),'Data Summary'!CL129="Yes"),OFFSET('Sanitation Data'!$D$6,0,10*ROW('Sanitation Data'!D123)),NA())</f>
        <v>#N/A</v>
      </c>
      <c r="X129" s="491" t="e">
        <f ca="1">+IF(AND(ISNUMBER(OFFSET('Sanitation Data'!$D$10,0,10*ROW('Sanitation Data'!D123))),'Data Summary'!CM129="Yes"),OFFSET('Sanitation Data'!$D$10,0,10*ROW('Sanitation Data'!D123)),NA())</f>
        <v>#N/A</v>
      </c>
      <c r="Y129" s="491" t="e">
        <f ca="1">+IF(AND(ISNUMBER(OFFSET('Sanitation Data'!$D$11,0,10*ROW('Sanitation Data'!D123))),'Data Summary'!CN129="Yes"),OFFSET('Sanitation Data'!$D$11,0,10*ROW('Sanitation Data'!D123)),NA())</f>
        <v>#N/A</v>
      </c>
      <c r="Z129" s="491" t="e">
        <f ca="1">+IF(AND(ISNUMBER(OFFSET('Sanitation Data'!$D$12,0,10*ROW('Sanitation Data'!D123))),'Data Summary'!CO129="Yes"),OFFSET('Sanitation Data'!$D$12,0,10*ROW('Sanitation Data'!D123)),NA())</f>
        <v>#N/A</v>
      </c>
      <c r="AA129" s="491" t="e">
        <f ca="1">+IF(AND(ISNUMBER(OFFSET('Sanitation Data'!$E$4,0,10*ROW('Sanitation Data'!E123))),'Data Summary'!CP129="Yes"),100-OFFSET('Sanitation Data'!$E$4,0,10*ROW('Sanitation Data'!E123)),NA())</f>
        <v>#N/A</v>
      </c>
      <c r="AB129" s="491" t="e">
        <f ca="1">+IF(AND(ISNUMBER(OFFSET('Sanitation Data'!$E$6,0,10*ROW('Sanitation Data'!E123))),'Data Summary'!CQ129="Yes"),OFFSET('Sanitation Data'!$E$6,0,10*ROW('Sanitation Data'!E123)),NA())</f>
        <v>#N/A</v>
      </c>
      <c r="AC129" s="491" t="e">
        <f ca="1">+IF(AND(ISNUMBER(OFFSET('Sanitation Data'!$E$10,0,10*ROW('Sanitation Data'!E123))),'Data Summary'!CR129="Yes"),OFFSET('Sanitation Data'!$E$10,0,10*ROW('Sanitation Data'!E123)),NA())</f>
        <v>#N/A</v>
      </c>
      <c r="AD129" s="491" t="e">
        <f ca="1">+IF(AND(ISNUMBER(OFFSET('Sanitation Data'!$E$11,0,10*ROW('Sanitation Data'!E123))),'Data Summary'!CS129="Yes"),OFFSET('Sanitation Data'!$E$11,0,10*ROW('Sanitation Data'!E123)),NA())</f>
        <v>#N/A</v>
      </c>
      <c r="AE129" s="491" t="e">
        <f ca="1">+IF(AND(ISNUMBER(OFFSET('Sanitation Data'!$E$12,0,10*ROW('Sanitation Data'!E123))),'Data Summary'!CT129="Yes"),OFFSET('Sanitation Data'!$E$12,0,10*ROW('Sanitation Data'!E123)),NA())</f>
        <v>#N/A</v>
      </c>
      <c r="AF129" s="491" t="e">
        <f ca="1">+IF(AND(ISNUMBER(OFFSET('Sanitation Data'!$F$4,0,10*ROW('Sanitation Data'!F123))),'Data Summary'!CU129="Yes"),100-OFFSET('Sanitation Data'!$F$4,0,10*ROW('Sanitation Data'!F123)),NA())</f>
        <v>#N/A</v>
      </c>
      <c r="AG129" s="491" t="e">
        <f ca="1">+IF(AND(ISNUMBER(OFFSET('Sanitation Data'!$F$6,0,10*ROW('Sanitation Data'!F123))),'Data Summary'!CV129="Yes"),OFFSET('Sanitation Data'!$F$6,0,10*ROW('Sanitation Data'!F123)),NA())</f>
        <v>#N/A</v>
      </c>
      <c r="AH129" s="491" t="e">
        <f ca="1">+IF(AND(ISNUMBER(OFFSET('Sanitation Data'!$F$10,0,10*ROW('Sanitation Data'!F123))),'Data Summary'!CW129="Yes"),OFFSET('Sanitation Data'!$F$10,0,10*ROW('Sanitation Data'!F123)),NA())</f>
        <v>#N/A</v>
      </c>
      <c r="AI129" s="491" t="e">
        <f ca="1">+IF(AND(ISNUMBER(OFFSET('Sanitation Data'!$F$11,0,10*ROW('Sanitation Data'!F123))),'Data Summary'!CX129="Yes"),OFFSET('Sanitation Data'!$F$11,0,10*ROW('Sanitation Data'!F123)),NA())</f>
        <v>#N/A</v>
      </c>
      <c r="AJ129" s="491" t="e">
        <f ca="1">+IF(AND(ISNUMBER(OFFSET('Sanitation Data'!$F$12,0,10*ROW('Sanitation Data'!F123))),'Data Summary'!CY129="Yes"),OFFSET('Sanitation Data'!$F$12,0,10*ROW('Sanitation Data'!F123)),NA())</f>
        <v>#N/A</v>
      </c>
      <c r="AK129" s="491" t="e">
        <f ca="1">+IF(AND(ISNUMBER(OFFSET('Sanitation Data'!$G$4,0,10*ROW('Sanitation Data'!G123))),'Data Summary'!CZ129="Yes"),100-OFFSET('Sanitation Data'!$G$4,0,10*ROW('Sanitation Data'!G123)),NA())</f>
        <v>#N/A</v>
      </c>
      <c r="AL129" s="491" t="e">
        <f ca="1">+IF(AND(ISNUMBER(OFFSET('Sanitation Data'!$G$6,0,10*ROW('Sanitation Data'!G123))),'Data Summary'!DA129="Yes"),OFFSET('Sanitation Data'!$G$6,0,10*ROW('Sanitation Data'!G123)),NA())</f>
        <v>#N/A</v>
      </c>
      <c r="AM129" s="491" t="e">
        <f ca="1">+IF(AND(ISNUMBER(OFFSET('Sanitation Data'!$G$10,0,10*ROW('Sanitation Data'!G123))),'Data Summary'!DB129="Yes"),OFFSET('Sanitation Data'!$G$10,0,10*ROW('Sanitation Data'!G123)),NA())</f>
        <v>#N/A</v>
      </c>
      <c r="AN129" s="491" t="e">
        <f ca="1">+IF(AND(ISNUMBER(OFFSET('Sanitation Data'!$G$11,0,10*ROW('Sanitation Data'!G123))),'Data Summary'!DC129="Yes"),OFFSET('Sanitation Data'!$G$11,0,10*ROW('Sanitation Data'!G123)),NA())</f>
        <v>#N/A</v>
      </c>
      <c r="AO129" s="491" t="e">
        <f ca="1">+IF(AND(ISNUMBER(OFFSET('Sanitation Data'!$G$12,0,10*ROW('Sanitation Data'!G123))),'Data Summary'!DD129="Yes"),OFFSET('Sanitation Data'!$G$12,0,10*ROW('Sanitation Data'!G123)),NA())</f>
        <v>#N/A</v>
      </c>
      <c r="AP129" s="491" t="e">
        <f ca="1">+IF(AND(ISNUMBER(OFFSET('Sanitation Data'!$H$4,0,10*ROW('Sanitation Data'!H123))),'Data Summary'!DE129="Yes"),100-OFFSET('Sanitation Data'!$H$4,0,10*ROW('Sanitation Data'!H123)),NA())</f>
        <v>#N/A</v>
      </c>
      <c r="AQ129" s="491" t="e">
        <f ca="1">+IF(AND(ISNUMBER(OFFSET('Sanitation Data'!$H$6,0,10*ROW('Sanitation Data'!H123))),'Data Summary'!DF129="Yes"),OFFSET('Sanitation Data'!$H$6,0,10*ROW('Sanitation Data'!H123)),NA())</f>
        <v>#N/A</v>
      </c>
      <c r="AR129" s="491" t="e">
        <f ca="1">+IF(AND(ISNUMBER(OFFSET('Sanitation Data'!$H$10,0,10*ROW('Sanitation Data'!H123))),'Data Summary'!DG129="Yes"),OFFSET('Sanitation Data'!$H$10,0,10*ROW('Sanitation Data'!H123)),NA())</f>
        <v>#N/A</v>
      </c>
      <c r="AS129" s="491" t="e">
        <f ca="1">+IF(AND(ISNUMBER(OFFSET('Sanitation Data'!$H$11,0,10*ROW('Sanitation Data'!H123))),'Data Summary'!DH129="Yes"),OFFSET('Sanitation Data'!$H$11,0,10*ROW('Sanitation Data'!H123)),NA())</f>
        <v>#N/A</v>
      </c>
      <c r="AT129" s="491" t="e">
        <f ca="1">+IF(AND(ISNUMBER(OFFSET('Sanitation Data'!$H$12,0,10*ROW('Sanitation Data'!H123))),'Data Summary'!DI129="Yes"),OFFSET('Sanitation Data'!$H$12,0,10*ROW('Sanitation Data'!H123)),NA())</f>
        <v>#N/A</v>
      </c>
      <c r="AU129" s="491" t="e">
        <f ca="1">+IF(AND(ISNUMBER(OFFSET('Sanitation Data'!$I$4,0,10*ROW('Sanitation Data'!I123))),'Data Summary'!DJ129="Yes"),100-OFFSET('Sanitation Data'!$I$4,0,10*ROW('Sanitation Data'!I123)),NA())</f>
        <v>#N/A</v>
      </c>
      <c r="AV129" s="491" t="e">
        <f ca="1">+IF(AND(ISNUMBER(OFFSET('Sanitation Data'!$I$6,0,10*ROW('Sanitation Data'!I123))),'Data Summary'!DK129="Yes"),OFFSET('Sanitation Data'!$I$6,0,10*ROW('Sanitation Data'!I123)),NA())</f>
        <v>#N/A</v>
      </c>
      <c r="AW129" s="491" t="e">
        <f ca="1">+IF(AND(ISNUMBER(OFFSET('Sanitation Data'!$I$10,0,10*ROW('Sanitation Data'!I123))),'Data Summary'!DL129="Yes"),OFFSET('Sanitation Data'!$I$10,0,10*ROW('Sanitation Data'!I123)),NA())</f>
        <v>#N/A</v>
      </c>
      <c r="AX129" s="491" t="e">
        <f ca="1">+IF(AND(ISNUMBER(OFFSET('Sanitation Data'!$I$11,0,10*ROW('Sanitation Data'!I123))),'Data Summary'!DM129="Yes"),OFFSET('Sanitation Data'!$I$11,0,10*ROW('Sanitation Data'!I123)),NA())</f>
        <v>#N/A</v>
      </c>
      <c r="AY129" s="491" t="e">
        <f ca="1">+IF(AND(ISNUMBER(OFFSET('Sanitation Data'!$I$12,0,10*ROW('Sanitation Data'!I123))),'Data Summary'!DN129="Yes"),OFFSET('Sanitation Data'!$I$12,0,10*ROW('Sanitation Data'!I123)),NA())</f>
        <v>#N/A</v>
      </c>
      <c r="AZ129" s="492" t="e">
        <f ca="1">+IF(AND(ISNUMBER(OFFSET('Hygiene Data'!$D$5,0,10*ROW('Hygiene Data'!D123))),'Data Summary'!DO129="Yes"),OFFSET('Hygiene Data'!$D$5,0,10*ROW('Hygiene Data'!D123)),NA())</f>
        <v>#N/A</v>
      </c>
      <c r="BA129" s="492" t="e">
        <f ca="1">+IF(AND(ISNUMBER(OFFSET('Hygiene Data'!$D$7,0,10*ROW('Hygiene Data'!D123))),'Data Summary'!DP129="Yes"),OFFSET('Hygiene Data'!$D$7,0,10*ROW('Hygiene Data'!D123)),NA())</f>
        <v>#N/A</v>
      </c>
      <c r="BB129" s="492" t="e">
        <f ca="1">+IF(AND(ISNUMBER(OFFSET('Hygiene Data'!$D$9,0,10*ROW('Hygiene Data'!D123))),'Data Summary'!DQ129="Yes"),OFFSET('Hygiene Data'!$D$9,0,10*ROW('Hygiene Data'!D123)),NA())</f>
        <v>#N/A</v>
      </c>
      <c r="BC129" s="492" t="e">
        <f ca="1">+IF(AND(ISNUMBER(OFFSET('Hygiene Data'!$E$5,0,10*ROW('Hygiene Data'!E123))),'Data Summary'!DR129="Yes"),OFFSET('Hygiene Data'!$E$5,0,10*ROW('Hygiene Data'!E123)),NA())</f>
        <v>#N/A</v>
      </c>
      <c r="BD129" s="492" t="e">
        <f ca="1">+IF(AND(ISNUMBER(OFFSET('Hygiene Data'!$E$7,0,10*ROW('Hygiene Data'!E123))),'Data Summary'!DS129="Yes"),OFFSET('Hygiene Data'!$E$7,0,10*ROW('Hygiene Data'!E123)),NA())</f>
        <v>#N/A</v>
      </c>
      <c r="BE129" s="492" t="e">
        <f ca="1">+IF(AND(ISNUMBER(OFFSET('Hygiene Data'!$E$9,0,10*ROW('Hygiene Data'!E123))),'Data Summary'!DT129="Yes"),OFFSET('Hygiene Data'!$E$9,0,10*ROW('Hygiene Data'!E123)),NA())</f>
        <v>#N/A</v>
      </c>
      <c r="BF129" s="492" t="e">
        <f ca="1">+IF(AND(ISNUMBER(OFFSET('Hygiene Data'!$F$5,0,10*ROW('Hygiene Data'!F123))),'Data Summary'!DU129="Yes"),OFFSET('Hygiene Data'!$F$5,0,10*ROW('Hygiene Data'!F123)),NA())</f>
        <v>#N/A</v>
      </c>
      <c r="BG129" s="492" t="e">
        <f ca="1">+IF(AND(ISNUMBER(OFFSET('Hygiene Data'!$F$7,0,10*ROW('Hygiene Data'!F123))),'Data Summary'!DV129="Yes"),OFFSET('Hygiene Data'!$F$7,0,10*ROW('Hygiene Data'!F123)),NA())</f>
        <v>#N/A</v>
      </c>
      <c r="BH129" s="492" t="e">
        <f ca="1">+IF(AND(ISNUMBER(OFFSET('Hygiene Data'!$F$9,0,10*ROW('Hygiene Data'!F123))),'Data Summary'!DW129="Yes"),OFFSET('Hygiene Data'!$F$9,0,10*ROW('Hygiene Data'!F123)),NA())</f>
        <v>#N/A</v>
      </c>
      <c r="BI129" s="492" t="e">
        <f ca="1">+IF(AND(ISNUMBER(OFFSET('Hygiene Data'!$G$5,0,10*ROW('Hygiene Data'!G123))),'Data Summary'!DX129="Yes"),OFFSET('Hygiene Data'!$G$5,0,10*ROW('Hygiene Data'!G123)),NA())</f>
        <v>#N/A</v>
      </c>
      <c r="BJ129" s="492" t="e">
        <f ca="1">+IF(AND(ISNUMBER(OFFSET('Hygiene Data'!$G$7,0,10*ROW('Hygiene Data'!G123))),'Data Summary'!DY129="Yes"),OFFSET('Hygiene Data'!$G$7,0,10*ROW('Hygiene Data'!G123)),NA())</f>
        <v>#N/A</v>
      </c>
      <c r="BK129" s="492" t="e">
        <f ca="1">+IF(AND(ISNUMBER(OFFSET('Hygiene Data'!$G$9,0,10*ROW('Hygiene Data'!G123))),'Data Summary'!DZ129="Yes"),OFFSET('Hygiene Data'!$G$9,0,10*ROW('Hygiene Data'!G123)),NA())</f>
        <v>#N/A</v>
      </c>
      <c r="BL129" s="492" t="e">
        <f ca="1">+IF(AND(ISNUMBER(OFFSET('Hygiene Data'!$H$5,0,10*ROW('Hygiene Data'!H123))),'Data Summary'!EA129="Yes"),OFFSET('Hygiene Data'!$H$5,0,10*ROW('Hygiene Data'!H123)),NA())</f>
        <v>#N/A</v>
      </c>
      <c r="BM129" s="492" t="e">
        <f ca="1">+IF(AND(ISNUMBER(OFFSET('Hygiene Data'!$H$7,0,10*ROW('Hygiene Data'!H123))),'Data Summary'!EB129="Yes"),OFFSET('Hygiene Data'!$H$7,0,10*ROW('Hygiene Data'!H123)),NA())</f>
        <v>#N/A</v>
      </c>
      <c r="BN129" s="492" t="e">
        <f ca="1">+IF(AND(ISNUMBER(OFFSET('Hygiene Data'!$H$9,0,10*ROW('Hygiene Data'!H123))),'Data Summary'!EC129="Yes"),OFFSET('Hygiene Data'!$H$9,0,10*ROW('Hygiene Data'!H123)),NA())</f>
        <v>#N/A</v>
      </c>
      <c r="BO129" s="492" t="e">
        <f ca="1">+IF(AND(ISNUMBER(OFFSET('Hygiene Data'!$I$5,0,10*ROW('Hygiene Data'!I123))),'Data Summary'!ED129="Yes"),OFFSET('Hygiene Data'!$I$5,0,10*ROW('Hygiene Data'!I123)),NA())</f>
        <v>#N/A</v>
      </c>
      <c r="BP129" s="492" t="e">
        <f ca="1">+IF(AND(ISNUMBER(OFFSET('Hygiene Data'!$I$7,0,10*ROW('Hygiene Data'!I123))),'Data Summary'!EE129="Yes"),OFFSET('Hygiene Data'!$I$7,0,10*ROW('Hygiene Data'!I123)),NA())</f>
        <v>#N/A</v>
      </c>
      <c r="BQ129" s="492" t="e">
        <f ca="1">+IF(AND(ISNUMBER(OFFSET('Hygiene Data'!$I$9,0,10*ROW('Hygiene Data'!I123))),'Data Summary'!EF129="Yes"),OFFSET('Hygiene Data'!$I$9,0,10*ROW('Hygiene Data'!I123)),NA())</f>
        <v>#N/A</v>
      </c>
    </row>
    <row r="130" spans="1:69" x14ac:dyDescent="0.25">
      <c r="A130" s="488" t="e">
        <f ca="1">+RIGHT('Data Summary'!A130,LEN('Data Summary'!A130)-9)</f>
        <v>#VALUE!</v>
      </c>
      <c r="B130" s="462" t="str">
        <f ca="1">+IF(ISTEXT('Data Summary'!B130),'Data Summary'!B130,"")</f>
        <v/>
      </c>
      <c r="C130" s="489" t="e">
        <f ca="1">+VALUE('Data Summary'!C130)</f>
        <v>#VALUE!</v>
      </c>
      <c r="D130" s="490" t="e">
        <f ca="1">+IF(AND(ISNUMBER(OFFSET('Water Data'!$D$4,0,10*ROW('Water Data'!D124))),'Data Summary'!BS130="Yes"),100-OFFSET('Water Data'!$D$4,0,10*ROW('Water Data'!D124)),NA())</f>
        <v>#N/A</v>
      </c>
      <c r="E130" s="490" t="e">
        <f ca="1">+IF(AND(ISNUMBER(OFFSET('Water Data'!$D$6,0,10*ROW('Water Data'!D124))),'Data Summary'!BT130="Yes"),OFFSET('Water Data'!$D$6,0,10*ROW('Water Data'!D124)),NA())</f>
        <v>#N/A</v>
      </c>
      <c r="F130" s="490" t="e">
        <f ca="1">+IF(AND(ISNUMBER(OFFSET('Water Data'!$D$9,0,10*ROW('Water Data'!D124))),'Data Summary'!BU130="Yes"),OFFSET('Water Data'!$D$9,0,10*ROW('Water Data'!D124)),NA())</f>
        <v>#N/A</v>
      </c>
      <c r="G130" s="490" t="e">
        <f ca="1">+IF(AND(ISNUMBER(OFFSET('Water Data'!$E$4,0,10*ROW('Water Data'!E124))),'Data Summary'!BV130="Yes"),100-OFFSET('Water Data'!$E$4,0,10*ROW('Water Data'!E124)),NA())</f>
        <v>#N/A</v>
      </c>
      <c r="H130" s="490" t="e">
        <f ca="1">+IF(AND(ISNUMBER(OFFSET('Water Data'!$E$6,0,10*ROW('Water Data'!E124))),'Data Summary'!BW130="Yes"),OFFSET('Water Data'!$E$6,0,10*ROW('Water Data'!E124)),NA())</f>
        <v>#N/A</v>
      </c>
      <c r="I130" s="490" t="e">
        <f ca="1">+IF(AND(ISNUMBER(OFFSET('Water Data'!$E$9,0,10*ROW('Water Data'!E124))),'Data Summary'!BX130="Yes"),OFFSET('Water Data'!$E$9,0,10*ROW('Water Data'!E124)),NA())</f>
        <v>#N/A</v>
      </c>
      <c r="J130" s="490" t="e">
        <f ca="1">+IF(AND(ISNUMBER(OFFSET('Water Data'!$F$4,0,10*ROW('Water Data'!F124))),'Data Summary'!BY130="Yes"),100-OFFSET('Water Data'!$F$4,0,10*ROW('Water Data'!F124)),NA())</f>
        <v>#N/A</v>
      </c>
      <c r="K130" s="490" t="e">
        <f ca="1">+IF(AND(ISNUMBER(OFFSET('Water Data'!$F$6,0,10*ROW('Water Data'!F124))),'Data Summary'!BZ130="Yes"),OFFSET('Water Data'!$F$6,0,10*ROW('Water Data'!F124)),NA())</f>
        <v>#N/A</v>
      </c>
      <c r="L130" s="490" t="e">
        <f ca="1">+IF(AND(ISNUMBER(OFFSET('Water Data'!$F$9,0,10*ROW('Water Data'!F124))),'Data Summary'!CA130="Yes"),OFFSET('Water Data'!$F$9,0,10*ROW('Water Data'!F124)),NA())</f>
        <v>#N/A</v>
      </c>
      <c r="M130" s="490" t="e">
        <f ca="1">+IF(AND(ISNUMBER(OFFSET('Water Data'!$G$4,0,10*ROW('Water Data'!G124))),'Data Summary'!CB130="Yes"),100-OFFSET('Water Data'!$G$4,0,10*ROW('Water Data'!G124)),NA())</f>
        <v>#N/A</v>
      </c>
      <c r="N130" s="490" t="e">
        <f ca="1">+IF(AND(ISNUMBER(OFFSET('Water Data'!$G$6,0,10*ROW('Water Data'!G124))),'Data Summary'!CC130="Yes"),OFFSET('Water Data'!$G$6,0,10*ROW('Water Data'!G124)),NA())</f>
        <v>#N/A</v>
      </c>
      <c r="O130" s="490" t="e">
        <f ca="1">+IF(AND(ISNUMBER(OFFSET('Water Data'!$G$9,0,10*ROW('Water Data'!G124))),'Data Summary'!CD130="Yes"),OFFSET('Water Data'!$G$9,0,10*ROW('Water Data'!G124)),NA())</f>
        <v>#N/A</v>
      </c>
      <c r="P130" s="490" t="e">
        <f ca="1">+IF(AND(ISNUMBER(OFFSET('Water Data'!$H$4,0,10*ROW('Water Data'!H124))),'Data Summary'!CE130="Yes"),100-OFFSET('Water Data'!$H$4,0,10*ROW('Water Data'!H124)),NA())</f>
        <v>#N/A</v>
      </c>
      <c r="Q130" s="490" t="e">
        <f ca="1">+IF(AND(ISNUMBER(OFFSET('Water Data'!$H$6,0,10*ROW('Water Data'!H124))),'Data Summary'!CF130="Yes"),OFFSET('Water Data'!$H$6,0,10*ROW('Water Data'!H124)),NA())</f>
        <v>#N/A</v>
      </c>
      <c r="R130" s="490" t="e">
        <f ca="1">+IF(AND(ISNUMBER(OFFSET('Water Data'!$H$9,0,10*ROW('Water Data'!H124))),'Data Summary'!CG130="Yes"),OFFSET('Water Data'!$H$9,0,10*ROW('Water Data'!H124)),NA())</f>
        <v>#N/A</v>
      </c>
      <c r="S130" s="490" t="e">
        <f ca="1">+IF(AND(ISNUMBER(OFFSET('Water Data'!$I$4,0,10*ROW('Water Data'!I124))),'Data Summary'!CH130="Yes"),100-OFFSET('Water Data'!$I$4,0,10*ROW('Water Data'!I124)),NA())</f>
        <v>#N/A</v>
      </c>
      <c r="T130" s="490" t="e">
        <f ca="1">+IF(AND(ISNUMBER(OFFSET('Water Data'!$I$6,0,10*ROW('Water Data'!I124))),'Data Summary'!CI130="Yes"),OFFSET('Water Data'!$I$6,0,10*ROW('Water Data'!I124)),NA())</f>
        <v>#N/A</v>
      </c>
      <c r="U130" s="490" t="e">
        <f ca="1">+IF(AND(ISNUMBER(OFFSET('Water Data'!$I$9,0,10*ROW('Water Data'!I124))),'Data Summary'!CJ130="Yes"),OFFSET('Water Data'!$I$9,0,10*ROW('Water Data'!I124)),NA())</f>
        <v>#N/A</v>
      </c>
      <c r="V130" s="491" t="e">
        <f ca="1">+IF(AND(ISNUMBER(OFFSET('Sanitation Data'!$D$4,0,10*ROW('Sanitation Data'!D124))),'Data Summary'!CK130="Yes"),100-OFFSET('Sanitation Data'!$D$4,0,10*ROW('Sanitation Data'!D124)),NA())</f>
        <v>#N/A</v>
      </c>
      <c r="W130" s="491" t="e">
        <f ca="1">+IF(AND(ISNUMBER(OFFSET('Sanitation Data'!$D$6,0,10*ROW('Sanitation Data'!D124))),'Data Summary'!CL130="Yes"),OFFSET('Sanitation Data'!$D$6,0,10*ROW('Sanitation Data'!D124)),NA())</f>
        <v>#N/A</v>
      </c>
      <c r="X130" s="491" t="e">
        <f ca="1">+IF(AND(ISNUMBER(OFFSET('Sanitation Data'!$D$10,0,10*ROW('Sanitation Data'!D124))),'Data Summary'!CM130="Yes"),OFFSET('Sanitation Data'!$D$10,0,10*ROW('Sanitation Data'!D124)),NA())</f>
        <v>#N/A</v>
      </c>
      <c r="Y130" s="491" t="e">
        <f ca="1">+IF(AND(ISNUMBER(OFFSET('Sanitation Data'!$D$11,0,10*ROW('Sanitation Data'!D124))),'Data Summary'!CN130="Yes"),OFFSET('Sanitation Data'!$D$11,0,10*ROW('Sanitation Data'!D124)),NA())</f>
        <v>#N/A</v>
      </c>
      <c r="Z130" s="491" t="e">
        <f ca="1">+IF(AND(ISNUMBER(OFFSET('Sanitation Data'!$D$12,0,10*ROW('Sanitation Data'!D124))),'Data Summary'!CO130="Yes"),OFFSET('Sanitation Data'!$D$12,0,10*ROW('Sanitation Data'!D124)),NA())</f>
        <v>#N/A</v>
      </c>
      <c r="AA130" s="491" t="e">
        <f ca="1">+IF(AND(ISNUMBER(OFFSET('Sanitation Data'!$E$4,0,10*ROW('Sanitation Data'!E124))),'Data Summary'!CP130="Yes"),100-OFFSET('Sanitation Data'!$E$4,0,10*ROW('Sanitation Data'!E124)),NA())</f>
        <v>#N/A</v>
      </c>
      <c r="AB130" s="491" t="e">
        <f ca="1">+IF(AND(ISNUMBER(OFFSET('Sanitation Data'!$E$6,0,10*ROW('Sanitation Data'!E124))),'Data Summary'!CQ130="Yes"),OFFSET('Sanitation Data'!$E$6,0,10*ROW('Sanitation Data'!E124)),NA())</f>
        <v>#N/A</v>
      </c>
      <c r="AC130" s="491" t="e">
        <f ca="1">+IF(AND(ISNUMBER(OFFSET('Sanitation Data'!$E$10,0,10*ROW('Sanitation Data'!E124))),'Data Summary'!CR130="Yes"),OFFSET('Sanitation Data'!$E$10,0,10*ROW('Sanitation Data'!E124)),NA())</f>
        <v>#N/A</v>
      </c>
      <c r="AD130" s="491" t="e">
        <f ca="1">+IF(AND(ISNUMBER(OFFSET('Sanitation Data'!$E$11,0,10*ROW('Sanitation Data'!E124))),'Data Summary'!CS130="Yes"),OFFSET('Sanitation Data'!$E$11,0,10*ROW('Sanitation Data'!E124)),NA())</f>
        <v>#N/A</v>
      </c>
      <c r="AE130" s="491" t="e">
        <f ca="1">+IF(AND(ISNUMBER(OFFSET('Sanitation Data'!$E$12,0,10*ROW('Sanitation Data'!E124))),'Data Summary'!CT130="Yes"),OFFSET('Sanitation Data'!$E$12,0,10*ROW('Sanitation Data'!E124)),NA())</f>
        <v>#N/A</v>
      </c>
      <c r="AF130" s="491" t="e">
        <f ca="1">+IF(AND(ISNUMBER(OFFSET('Sanitation Data'!$F$4,0,10*ROW('Sanitation Data'!F124))),'Data Summary'!CU130="Yes"),100-OFFSET('Sanitation Data'!$F$4,0,10*ROW('Sanitation Data'!F124)),NA())</f>
        <v>#N/A</v>
      </c>
      <c r="AG130" s="491" t="e">
        <f ca="1">+IF(AND(ISNUMBER(OFFSET('Sanitation Data'!$F$6,0,10*ROW('Sanitation Data'!F124))),'Data Summary'!CV130="Yes"),OFFSET('Sanitation Data'!$F$6,0,10*ROW('Sanitation Data'!F124)),NA())</f>
        <v>#N/A</v>
      </c>
      <c r="AH130" s="491" t="e">
        <f ca="1">+IF(AND(ISNUMBER(OFFSET('Sanitation Data'!$F$10,0,10*ROW('Sanitation Data'!F124))),'Data Summary'!CW130="Yes"),OFFSET('Sanitation Data'!$F$10,0,10*ROW('Sanitation Data'!F124)),NA())</f>
        <v>#N/A</v>
      </c>
      <c r="AI130" s="491" t="e">
        <f ca="1">+IF(AND(ISNUMBER(OFFSET('Sanitation Data'!$F$11,0,10*ROW('Sanitation Data'!F124))),'Data Summary'!CX130="Yes"),OFFSET('Sanitation Data'!$F$11,0,10*ROW('Sanitation Data'!F124)),NA())</f>
        <v>#N/A</v>
      </c>
      <c r="AJ130" s="491" t="e">
        <f ca="1">+IF(AND(ISNUMBER(OFFSET('Sanitation Data'!$F$12,0,10*ROW('Sanitation Data'!F124))),'Data Summary'!CY130="Yes"),OFFSET('Sanitation Data'!$F$12,0,10*ROW('Sanitation Data'!F124)),NA())</f>
        <v>#N/A</v>
      </c>
      <c r="AK130" s="491" t="e">
        <f ca="1">+IF(AND(ISNUMBER(OFFSET('Sanitation Data'!$G$4,0,10*ROW('Sanitation Data'!G124))),'Data Summary'!CZ130="Yes"),100-OFFSET('Sanitation Data'!$G$4,0,10*ROW('Sanitation Data'!G124)),NA())</f>
        <v>#N/A</v>
      </c>
      <c r="AL130" s="491" t="e">
        <f ca="1">+IF(AND(ISNUMBER(OFFSET('Sanitation Data'!$G$6,0,10*ROW('Sanitation Data'!G124))),'Data Summary'!DA130="Yes"),OFFSET('Sanitation Data'!$G$6,0,10*ROW('Sanitation Data'!G124)),NA())</f>
        <v>#N/A</v>
      </c>
      <c r="AM130" s="491" t="e">
        <f ca="1">+IF(AND(ISNUMBER(OFFSET('Sanitation Data'!$G$10,0,10*ROW('Sanitation Data'!G124))),'Data Summary'!DB130="Yes"),OFFSET('Sanitation Data'!$G$10,0,10*ROW('Sanitation Data'!G124)),NA())</f>
        <v>#N/A</v>
      </c>
      <c r="AN130" s="491" t="e">
        <f ca="1">+IF(AND(ISNUMBER(OFFSET('Sanitation Data'!$G$11,0,10*ROW('Sanitation Data'!G124))),'Data Summary'!DC130="Yes"),OFFSET('Sanitation Data'!$G$11,0,10*ROW('Sanitation Data'!G124)),NA())</f>
        <v>#N/A</v>
      </c>
      <c r="AO130" s="491" t="e">
        <f ca="1">+IF(AND(ISNUMBER(OFFSET('Sanitation Data'!$G$12,0,10*ROW('Sanitation Data'!G124))),'Data Summary'!DD130="Yes"),OFFSET('Sanitation Data'!$G$12,0,10*ROW('Sanitation Data'!G124)),NA())</f>
        <v>#N/A</v>
      </c>
      <c r="AP130" s="491" t="e">
        <f ca="1">+IF(AND(ISNUMBER(OFFSET('Sanitation Data'!$H$4,0,10*ROW('Sanitation Data'!H124))),'Data Summary'!DE130="Yes"),100-OFFSET('Sanitation Data'!$H$4,0,10*ROW('Sanitation Data'!H124)),NA())</f>
        <v>#N/A</v>
      </c>
      <c r="AQ130" s="491" t="e">
        <f ca="1">+IF(AND(ISNUMBER(OFFSET('Sanitation Data'!$H$6,0,10*ROW('Sanitation Data'!H124))),'Data Summary'!DF130="Yes"),OFFSET('Sanitation Data'!$H$6,0,10*ROW('Sanitation Data'!H124)),NA())</f>
        <v>#N/A</v>
      </c>
      <c r="AR130" s="491" t="e">
        <f ca="1">+IF(AND(ISNUMBER(OFFSET('Sanitation Data'!$H$10,0,10*ROW('Sanitation Data'!H124))),'Data Summary'!DG130="Yes"),OFFSET('Sanitation Data'!$H$10,0,10*ROW('Sanitation Data'!H124)),NA())</f>
        <v>#N/A</v>
      </c>
      <c r="AS130" s="491" t="e">
        <f ca="1">+IF(AND(ISNUMBER(OFFSET('Sanitation Data'!$H$11,0,10*ROW('Sanitation Data'!H124))),'Data Summary'!DH130="Yes"),OFFSET('Sanitation Data'!$H$11,0,10*ROW('Sanitation Data'!H124)),NA())</f>
        <v>#N/A</v>
      </c>
      <c r="AT130" s="491" t="e">
        <f ca="1">+IF(AND(ISNUMBER(OFFSET('Sanitation Data'!$H$12,0,10*ROW('Sanitation Data'!H124))),'Data Summary'!DI130="Yes"),OFFSET('Sanitation Data'!$H$12,0,10*ROW('Sanitation Data'!H124)),NA())</f>
        <v>#N/A</v>
      </c>
      <c r="AU130" s="491" t="e">
        <f ca="1">+IF(AND(ISNUMBER(OFFSET('Sanitation Data'!$I$4,0,10*ROW('Sanitation Data'!I124))),'Data Summary'!DJ130="Yes"),100-OFFSET('Sanitation Data'!$I$4,0,10*ROW('Sanitation Data'!I124)),NA())</f>
        <v>#N/A</v>
      </c>
      <c r="AV130" s="491" t="e">
        <f ca="1">+IF(AND(ISNUMBER(OFFSET('Sanitation Data'!$I$6,0,10*ROW('Sanitation Data'!I124))),'Data Summary'!DK130="Yes"),OFFSET('Sanitation Data'!$I$6,0,10*ROW('Sanitation Data'!I124)),NA())</f>
        <v>#N/A</v>
      </c>
      <c r="AW130" s="491" t="e">
        <f ca="1">+IF(AND(ISNUMBER(OFFSET('Sanitation Data'!$I$10,0,10*ROW('Sanitation Data'!I124))),'Data Summary'!DL130="Yes"),OFFSET('Sanitation Data'!$I$10,0,10*ROW('Sanitation Data'!I124)),NA())</f>
        <v>#N/A</v>
      </c>
      <c r="AX130" s="491" t="e">
        <f ca="1">+IF(AND(ISNUMBER(OFFSET('Sanitation Data'!$I$11,0,10*ROW('Sanitation Data'!I124))),'Data Summary'!DM130="Yes"),OFFSET('Sanitation Data'!$I$11,0,10*ROW('Sanitation Data'!I124)),NA())</f>
        <v>#N/A</v>
      </c>
      <c r="AY130" s="491" t="e">
        <f ca="1">+IF(AND(ISNUMBER(OFFSET('Sanitation Data'!$I$12,0,10*ROW('Sanitation Data'!I124))),'Data Summary'!DN130="Yes"),OFFSET('Sanitation Data'!$I$12,0,10*ROW('Sanitation Data'!I124)),NA())</f>
        <v>#N/A</v>
      </c>
      <c r="AZ130" s="492" t="e">
        <f ca="1">+IF(AND(ISNUMBER(OFFSET('Hygiene Data'!$D$5,0,10*ROW('Hygiene Data'!D124))),'Data Summary'!DO130="Yes"),OFFSET('Hygiene Data'!$D$5,0,10*ROW('Hygiene Data'!D124)),NA())</f>
        <v>#N/A</v>
      </c>
      <c r="BA130" s="492" t="e">
        <f ca="1">+IF(AND(ISNUMBER(OFFSET('Hygiene Data'!$D$7,0,10*ROW('Hygiene Data'!D124))),'Data Summary'!DP130="Yes"),OFFSET('Hygiene Data'!$D$7,0,10*ROW('Hygiene Data'!D124)),NA())</f>
        <v>#N/A</v>
      </c>
      <c r="BB130" s="492" t="e">
        <f ca="1">+IF(AND(ISNUMBER(OFFSET('Hygiene Data'!$D$9,0,10*ROW('Hygiene Data'!D124))),'Data Summary'!DQ130="Yes"),OFFSET('Hygiene Data'!$D$9,0,10*ROW('Hygiene Data'!D124)),NA())</f>
        <v>#N/A</v>
      </c>
      <c r="BC130" s="492" t="e">
        <f ca="1">+IF(AND(ISNUMBER(OFFSET('Hygiene Data'!$E$5,0,10*ROW('Hygiene Data'!E124))),'Data Summary'!DR130="Yes"),OFFSET('Hygiene Data'!$E$5,0,10*ROW('Hygiene Data'!E124)),NA())</f>
        <v>#N/A</v>
      </c>
      <c r="BD130" s="492" t="e">
        <f ca="1">+IF(AND(ISNUMBER(OFFSET('Hygiene Data'!$E$7,0,10*ROW('Hygiene Data'!E124))),'Data Summary'!DS130="Yes"),OFFSET('Hygiene Data'!$E$7,0,10*ROW('Hygiene Data'!E124)),NA())</f>
        <v>#N/A</v>
      </c>
      <c r="BE130" s="492" t="e">
        <f ca="1">+IF(AND(ISNUMBER(OFFSET('Hygiene Data'!$E$9,0,10*ROW('Hygiene Data'!E124))),'Data Summary'!DT130="Yes"),OFFSET('Hygiene Data'!$E$9,0,10*ROW('Hygiene Data'!E124)),NA())</f>
        <v>#N/A</v>
      </c>
      <c r="BF130" s="492" t="e">
        <f ca="1">+IF(AND(ISNUMBER(OFFSET('Hygiene Data'!$F$5,0,10*ROW('Hygiene Data'!F124))),'Data Summary'!DU130="Yes"),OFFSET('Hygiene Data'!$F$5,0,10*ROW('Hygiene Data'!F124)),NA())</f>
        <v>#N/A</v>
      </c>
      <c r="BG130" s="492" t="e">
        <f ca="1">+IF(AND(ISNUMBER(OFFSET('Hygiene Data'!$F$7,0,10*ROW('Hygiene Data'!F124))),'Data Summary'!DV130="Yes"),OFFSET('Hygiene Data'!$F$7,0,10*ROW('Hygiene Data'!F124)),NA())</f>
        <v>#N/A</v>
      </c>
      <c r="BH130" s="492" t="e">
        <f ca="1">+IF(AND(ISNUMBER(OFFSET('Hygiene Data'!$F$9,0,10*ROW('Hygiene Data'!F124))),'Data Summary'!DW130="Yes"),OFFSET('Hygiene Data'!$F$9,0,10*ROW('Hygiene Data'!F124)),NA())</f>
        <v>#N/A</v>
      </c>
      <c r="BI130" s="492" t="e">
        <f ca="1">+IF(AND(ISNUMBER(OFFSET('Hygiene Data'!$G$5,0,10*ROW('Hygiene Data'!G124))),'Data Summary'!DX130="Yes"),OFFSET('Hygiene Data'!$G$5,0,10*ROW('Hygiene Data'!G124)),NA())</f>
        <v>#N/A</v>
      </c>
      <c r="BJ130" s="492" t="e">
        <f ca="1">+IF(AND(ISNUMBER(OFFSET('Hygiene Data'!$G$7,0,10*ROW('Hygiene Data'!G124))),'Data Summary'!DY130="Yes"),OFFSET('Hygiene Data'!$G$7,0,10*ROW('Hygiene Data'!G124)),NA())</f>
        <v>#N/A</v>
      </c>
      <c r="BK130" s="492" t="e">
        <f ca="1">+IF(AND(ISNUMBER(OFFSET('Hygiene Data'!$G$9,0,10*ROW('Hygiene Data'!G124))),'Data Summary'!DZ130="Yes"),OFFSET('Hygiene Data'!$G$9,0,10*ROW('Hygiene Data'!G124)),NA())</f>
        <v>#N/A</v>
      </c>
      <c r="BL130" s="492" t="e">
        <f ca="1">+IF(AND(ISNUMBER(OFFSET('Hygiene Data'!$H$5,0,10*ROW('Hygiene Data'!H124))),'Data Summary'!EA130="Yes"),OFFSET('Hygiene Data'!$H$5,0,10*ROW('Hygiene Data'!H124)),NA())</f>
        <v>#N/A</v>
      </c>
      <c r="BM130" s="492" t="e">
        <f ca="1">+IF(AND(ISNUMBER(OFFSET('Hygiene Data'!$H$7,0,10*ROW('Hygiene Data'!H124))),'Data Summary'!EB130="Yes"),OFFSET('Hygiene Data'!$H$7,0,10*ROW('Hygiene Data'!H124)),NA())</f>
        <v>#N/A</v>
      </c>
      <c r="BN130" s="492" t="e">
        <f ca="1">+IF(AND(ISNUMBER(OFFSET('Hygiene Data'!$H$9,0,10*ROW('Hygiene Data'!H124))),'Data Summary'!EC130="Yes"),OFFSET('Hygiene Data'!$H$9,0,10*ROW('Hygiene Data'!H124)),NA())</f>
        <v>#N/A</v>
      </c>
      <c r="BO130" s="492" t="e">
        <f ca="1">+IF(AND(ISNUMBER(OFFSET('Hygiene Data'!$I$5,0,10*ROW('Hygiene Data'!I124))),'Data Summary'!ED130="Yes"),OFFSET('Hygiene Data'!$I$5,0,10*ROW('Hygiene Data'!I124)),NA())</f>
        <v>#N/A</v>
      </c>
      <c r="BP130" s="492" t="e">
        <f ca="1">+IF(AND(ISNUMBER(OFFSET('Hygiene Data'!$I$7,0,10*ROW('Hygiene Data'!I124))),'Data Summary'!EE130="Yes"),OFFSET('Hygiene Data'!$I$7,0,10*ROW('Hygiene Data'!I124)),NA())</f>
        <v>#N/A</v>
      </c>
      <c r="BQ130" s="492" t="e">
        <f ca="1">+IF(AND(ISNUMBER(OFFSET('Hygiene Data'!$I$9,0,10*ROW('Hygiene Data'!I124))),'Data Summary'!EF130="Yes"),OFFSET('Hygiene Data'!$I$9,0,10*ROW('Hygiene Data'!I124)),NA())</f>
        <v>#N/A</v>
      </c>
    </row>
    <row r="131" spans="1:69" x14ac:dyDescent="0.25">
      <c r="A131" s="488" t="e">
        <f ca="1">+RIGHT('Data Summary'!A131,LEN('Data Summary'!A131)-9)</f>
        <v>#VALUE!</v>
      </c>
      <c r="B131" s="462" t="str">
        <f ca="1">+IF(ISTEXT('Data Summary'!B131),'Data Summary'!B131,"")</f>
        <v/>
      </c>
      <c r="C131" s="489" t="e">
        <f ca="1">+VALUE('Data Summary'!C131)</f>
        <v>#VALUE!</v>
      </c>
      <c r="D131" s="490" t="e">
        <f ca="1">+IF(AND(ISNUMBER(OFFSET('Water Data'!$D$4,0,10*ROW('Water Data'!D125))),'Data Summary'!BS131="Yes"),100-OFFSET('Water Data'!$D$4,0,10*ROW('Water Data'!D125)),NA())</f>
        <v>#N/A</v>
      </c>
      <c r="E131" s="490" t="e">
        <f ca="1">+IF(AND(ISNUMBER(OFFSET('Water Data'!$D$6,0,10*ROW('Water Data'!D125))),'Data Summary'!BT131="Yes"),OFFSET('Water Data'!$D$6,0,10*ROW('Water Data'!D125)),NA())</f>
        <v>#N/A</v>
      </c>
      <c r="F131" s="490" t="e">
        <f ca="1">+IF(AND(ISNUMBER(OFFSET('Water Data'!$D$9,0,10*ROW('Water Data'!D125))),'Data Summary'!BU131="Yes"),OFFSET('Water Data'!$D$9,0,10*ROW('Water Data'!D125)),NA())</f>
        <v>#N/A</v>
      </c>
      <c r="G131" s="490" t="e">
        <f ca="1">+IF(AND(ISNUMBER(OFFSET('Water Data'!$E$4,0,10*ROW('Water Data'!E125))),'Data Summary'!BV131="Yes"),100-OFFSET('Water Data'!$E$4,0,10*ROW('Water Data'!E125)),NA())</f>
        <v>#N/A</v>
      </c>
      <c r="H131" s="490" t="e">
        <f ca="1">+IF(AND(ISNUMBER(OFFSET('Water Data'!$E$6,0,10*ROW('Water Data'!E125))),'Data Summary'!BW131="Yes"),OFFSET('Water Data'!$E$6,0,10*ROW('Water Data'!E125)),NA())</f>
        <v>#N/A</v>
      </c>
      <c r="I131" s="490" t="e">
        <f ca="1">+IF(AND(ISNUMBER(OFFSET('Water Data'!$E$9,0,10*ROW('Water Data'!E125))),'Data Summary'!BX131="Yes"),OFFSET('Water Data'!$E$9,0,10*ROW('Water Data'!E125)),NA())</f>
        <v>#N/A</v>
      </c>
      <c r="J131" s="490" t="e">
        <f ca="1">+IF(AND(ISNUMBER(OFFSET('Water Data'!$F$4,0,10*ROW('Water Data'!F125))),'Data Summary'!BY131="Yes"),100-OFFSET('Water Data'!$F$4,0,10*ROW('Water Data'!F125)),NA())</f>
        <v>#N/A</v>
      </c>
      <c r="K131" s="490" t="e">
        <f ca="1">+IF(AND(ISNUMBER(OFFSET('Water Data'!$F$6,0,10*ROW('Water Data'!F125))),'Data Summary'!BZ131="Yes"),OFFSET('Water Data'!$F$6,0,10*ROW('Water Data'!F125)),NA())</f>
        <v>#N/A</v>
      </c>
      <c r="L131" s="490" t="e">
        <f ca="1">+IF(AND(ISNUMBER(OFFSET('Water Data'!$F$9,0,10*ROW('Water Data'!F125))),'Data Summary'!CA131="Yes"),OFFSET('Water Data'!$F$9,0,10*ROW('Water Data'!F125)),NA())</f>
        <v>#N/A</v>
      </c>
      <c r="M131" s="490" t="e">
        <f ca="1">+IF(AND(ISNUMBER(OFFSET('Water Data'!$G$4,0,10*ROW('Water Data'!G125))),'Data Summary'!CB131="Yes"),100-OFFSET('Water Data'!$G$4,0,10*ROW('Water Data'!G125)),NA())</f>
        <v>#N/A</v>
      </c>
      <c r="N131" s="490" t="e">
        <f ca="1">+IF(AND(ISNUMBER(OFFSET('Water Data'!$G$6,0,10*ROW('Water Data'!G125))),'Data Summary'!CC131="Yes"),OFFSET('Water Data'!$G$6,0,10*ROW('Water Data'!G125)),NA())</f>
        <v>#N/A</v>
      </c>
      <c r="O131" s="490" t="e">
        <f ca="1">+IF(AND(ISNUMBER(OFFSET('Water Data'!$G$9,0,10*ROW('Water Data'!G125))),'Data Summary'!CD131="Yes"),OFFSET('Water Data'!$G$9,0,10*ROW('Water Data'!G125)),NA())</f>
        <v>#N/A</v>
      </c>
      <c r="P131" s="490" t="e">
        <f ca="1">+IF(AND(ISNUMBER(OFFSET('Water Data'!$H$4,0,10*ROW('Water Data'!H125))),'Data Summary'!CE131="Yes"),100-OFFSET('Water Data'!$H$4,0,10*ROW('Water Data'!H125)),NA())</f>
        <v>#N/A</v>
      </c>
      <c r="Q131" s="490" t="e">
        <f ca="1">+IF(AND(ISNUMBER(OFFSET('Water Data'!$H$6,0,10*ROW('Water Data'!H125))),'Data Summary'!CF131="Yes"),OFFSET('Water Data'!$H$6,0,10*ROW('Water Data'!H125)),NA())</f>
        <v>#N/A</v>
      </c>
      <c r="R131" s="490" t="e">
        <f ca="1">+IF(AND(ISNUMBER(OFFSET('Water Data'!$H$9,0,10*ROW('Water Data'!H125))),'Data Summary'!CG131="Yes"),OFFSET('Water Data'!$H$9,0,10*ROW('Water Data'!H125)),NA())</f>
        <v>#N/A</v>
      </c>
      <c r="S131" s="490" t="e">
        <f ca="1">+IF(AND(ISNUMBER(OFFSET('Water Data'!$I$4,0,10*ROW('Water Data'!I125))),'Data Summary'!CH131="Yes"),100-OFFSET('Water Data'!$I$4,0,10*ROW('Water Data'!I125)),NA())</f>
        <v>#N/A</v>
      </c>
      <c r="T131" s="490" t="e">
        <f ca="1">+IF(AND(ISNUMBER(OFFSET('Water Data'!$I$6,0,10*ROW('Water Data'!I125))),'Data Summary'!CI131="Yes"),OFFSET('Water Data'!$I$6,0,10*ROW('Water Data'!I125)),NA())</f>
        <v>#N/A</v>
      </c>
      <c r="U131" s="490" t="e">
        <f ca="1">+IF(AND(ISNUMBER(OFFSET('Water Data'!$I$9,0,10*ROW('Water Data'!I125))),'Data Summary'!CJ131="Yes"),OFFSET('Water Data'!$I$9,0,10*ROW('Water Data'!I125)),NA())</f>
        <v>#N/A</v>
      </c>
      <c r="V131" s="491" t="e">
        <f ca="1">+IF(AND(ISNUMBER(OFFSET('Sanitation Data'!$D$4,0,10*ROW('Sanitation Data'!D125))),'Data Summary'!CK131="Yes"),100-OFFSET('Sanitation Data'!$D$4,0,10*ROW('Sanitation Data'!D125)),NA())</f>
        <v>#N/A</v>
      </c>
      <c r="W131" s="491" t="e">
        <f ca="1">+IF(AND(ISNUMBER(OFFSET('Sanitation Data'!$D$6,0,10*ROW('Sanitation Data'!D125))),'Data Summary'!CL131="Yes"),OFFSET('Sanitation Data'!$D$6,0,10*ROW('Sanitation Data'!D125)),NA())</f>
        <v>#N/A</v>
      </c>
      <c r="X131" s="491" t="e">
        <f ca="1">+IF(AND(ISNUMBER(OFFSET('Sanitation Data'!$D$10,0,10*ROW('Sanitation Data'!D125))),'Data Summary'!CM131="Yes"),OFFSET('Sanitation Data'!$D$10,0,10*ROW('Sanitation Data'!D125)),NA())</f>
        <v>#N/A</v>
      </c>
      <c r="Y131" s="491" t="e">
        <f ca="1">+IF(AND(ISNUMBER(OFFSET('Sanitation Data'!$D$11,0,10*ROW('Sanitation Data'!D125))),'Data Summary'!CN131="Yes"),OFFSET('Sanitation Data'!$D$11,0,10*ROW('Sanitation Data'!D125)),NA())</f>
        <v>#N/A</v>
      </c>
      <c r="Z131" s="491" t="e">
        <f ca="1">+IF(AND(ISNUMBER(OFFSET('Sanitation Data'!$D$12,0,10*ROW('Sanitation Data'!D125))),'Data Summary'!CO131="Yes"),OFFSET('Sanitation Data'!$D$12,0,10*ROW('Sanitation Data'!D125)),NA())</f>
        <v>#N/A</v>
      </c>
      <c r="AA131" s="491" t="e">
        <f ca="1">+IF(AND(ISNUMBER(OFFSET('Sanitation Data'!$E$4,0,10*ROW('Sanitation Data'!E125))),'Data Summary'!CP131="Yes"),100-OFFSET('Sanitation Data'!$E$4,0,10*ROW('Sanitation Data'!E125)),NA())</f>
        <v>#N/A</v>
      </c>
      <c r="AB131" s="491" t="e">
        <f ca="1">+IF(AND(ISNUMBER(OFFSET('Sanitation Data'!$E$6,0,10*ROW('Sanitation Data'!E125))),'Data Summary'!CQ131="Yes"),OFFSET('Sanitation Data'!$E$6,0,10*ROW('Sanitation Data'!E125)),NA())</f>
        <v>#N/A</v>
      </c>
      <c r="AC131" s="491" t="e">
        <f ca="1">+IF(AND(ISNUMBER(OFFSET('Sanitation Data'!$E$10,0,10*ROW('Sanitation Data'!E125))),'Data Summary'!CR131="Yes"),OFFSET('Sanitation Data'!$E$10,0,10*ROW('Sanitation Data'!E125)),NA())</f>
        <v>#N/A</v>
      </c>
      <c r="AD131" s="491" t="e">
        <f ca="1">+IF(AND(ISNUMBER(OFFSET('Sanitation Data'!$E$11,0,10*ROW('Sanitation Data'!E125))),'Data Summary'!CS131="Yes"),OFFSET('Sanitation Data'!$E$11,0,10*ROW('Sanitation Data'!E125)),NA())</f>
        <v>#N/A</v>
      </c>
      <c r="AE131" s="491" t="e">
        <f ca="1">+IF(AND(ISNUMBER(OFFSET('Sanitation Data'!$E$12,0,10*ROW('Sanitation Data'!E125))),'Data Summary'!CT131="Yes"),OFFSET('Sanitation Data'!$E$12,0,10*ROW('Sanitation Data'!E125)),NA())</f>
        <v>#N/A</v>
      </c>
      <c r="AF131" s="491" t="e">
        <f ca="1">+IF(AND(ISNUMBER(OFFSET('Sanitation Data'!$F$4,0,10*ROW('Sanitation Data'!F125))),'Data Summary'!CU131="Yes"),100-OFFSET('Sanitation Data'!$F$4,0,10*ROW('Sanitation Data'!F125)),NA())</f>
        <v>#N/A</v>
      </c>
      <c r="AG131" s="491" t="e">
        <f ca="1">+IF(AND(ISNUMBER(OFFSET('Sanitation Data'!$F$6,0,10*ROW('Sanitation Data'!F125))),'Data Summary'!CV131="Yes"),OFFSET('Sanitation Data'!$F$6,0,10*ROW('Sanitation Data'!F125)),NA())</f>
        <v>#N/A</v>
      </c>
      <c r="AH131" s="491" t="e">
        <f ca="1">+IF(AND(ISNUMBER(OFFSET('Sanitation Data'!$F$10,0,10*ROW('Sanitation Data'!F125))),'Data Summary'!CW131="Yes"),OFFSET('Sanitation Data'!$F$10,0,10*ROW('Sanitation Data'!F125)),NA())</f>
        <v>#N/A</v>
      </c>
      <c r="AI131" s="491" t="e">
        <f ca="1">+IF(AND(ISNUMBER(OFFSET('Sanitation Data'!$F$11,0,10*ROW('Sanitation Data'!F125))),'Data Summary'!CX131="Yes"),OFFSET('Sanitation Data'!$F$11,0,10*ROW('Sanitation Data'!F125)),NA())</f>
        <v>#N/A</v>
      </c>
      <c r="AJ131" s="491" t="e">
        <f ca="1">+IF(AND(ISNUMBER(OFFSET('Sanitation Data'!$F$12,0,10*ROW('Sanitation Data'!F125))),'Data Summary'!CY131="Yes"),OFFSET('Sanitation Data'!$F$12,0,10*ROW('Sanitation Data'!F125)),NA())</f>
        <v>#N/A</v>
      </c>
      <c r="AK131" s="491" t="e">
        <f ca="1">+IF(AND(ISNUMBER(OFFSET('Sanitation Data'!$G$4,0,10*ROW('Sanitation Data'!G125))),'Data Summary'!CZ131="Yes"),100-OFFSET('Sanitation Data'!$G$4,0,10*ROW('Sanitation Data'!G125)),NA())</f>
        <v>#N/A</v>
      </c>
      <c r="AL131" s="491" t="e">
        <f ca="1">+IF(AND(ISNUMBER(OFFSET('Sanitation Data'!$G$6,0,10*ROW('Sanitation Data'!G125))),'Data Summary'!DA131="Yes"),OFFSET('Sanitation Data'!$G$6,0,10*ROW('Sanitation Data'!G125)),NA())</f>
        <v>#N/A</v>
      </c>
      <c r="AM131" s="491" t="e">
        <f ca="1">+IF(AND(ISNUMBER(OFFSET('Sanitation Data'!$G$10,0,10*ROW('Sanitation Data'!G125))),'Data Summary'!DB131="Yes"),OFFSET('Sanitation Data'!$G$10,0,10*ROW('Sanitation Data'!G125)),NA())</f>
        <v>#N/A</v>
      </c>
      <c r="AN131" s="491" t="e">
        <f ca="1">+IF(AND(ISNUMBER(OFFSET('Sanitation Data'!$G$11,0,10*ROW('Sanitation Data'!G125))),'Data Summary'!DC131="Yes"),OFFSET('Sanitation Data'!$G$11,0,10*ROW('Sanitation Data'!G125)),NA())</f>
        <v>#N/A</v>
      </c>
      <c r="AO131" s="491" t="e">
        <f ca="1">+IF(AND(ISNUMBER(OFFSET('Sanitation Data'!$G$12,0,10*ROW('Sanitation Data'!G125))),'Data Summary'!DD131="Yes"),OFFSET('Sanitation Data'!$G$12,0,10*ROW('Sanitation Data'!G125)),NA())</f>
        <v>#N/A</v>
      </c>
      <c r="AP131" s="491" t="e">
        <f ca="1">+IF(AND(ISNUMBER(OFFSET('Sanitation Data'!$H$4,0,10*ROW('Sanitation Data'!H125))),'Data Summary'!DE131="Yes"),100-OFFSET('Sanitation Data'!$H$4,0,10*ROW('Sanitation Data'!H125)),NA())</f>
        <v>#N/A</v>
      </c>
      <c r="AQ131" s="491" t="e">
        <f ca="1">+IF(AND(ISNUMBER(OFFSET('Sanitation Data'!$H$6,0,10*ROW('Sanitation Data'!H125))),'Data Summary'!DF131="Yes"),OFFSET('Sanitation Data'!$H$6,0,10*ROW('Sanitation Data'!H125)),NA())</f>
        <v>#N/A</v>
      </c>
      <c r="AR131" s="491" t="e">
        <f ca="1">+IF(AND(ISNUMBER(OFFSET('Sanitation Data'!$H$10,0,10*ROW('Sanitation Data'!H125))),'Data Summary'!DG131="Yes"),OFFSET('Sanitation Data'!$H$10,0,10*ROW('Sanitation Data'!H125)),NA())</f>
        <v>#N/A</v>
      </c>
      <c r="AS131" s="491" t="e">
        <f ca="1">+IF(AND(ISNUMBER(OFFSET('Sanitation Data'!$H$11,0,10*ROW('Sanitation Data'!H125))),'Data Summary'!DH131="Yes"),OFFSET('Sanitation Data'!$H$11,0,10*ROW('Sanitation Data'!H125)),NA())</f>
        <v>#N/A</v>
      </c>
      <c r="AT131" s="491" t="e">
        <f ca="1">+IF(AND(ISNUMBER(OFFSET('Sanitation Data'!$H$12,0,10*ROW('Sanitation Data'!H125))),'Data Summary'!DI131="Yes"),OFFSET('Sanitation Data'!$H$12,0,10*ROW('Sanitation Data'!H125)),NA())</f>
        <v>#N/A</v>
      </c>
      <c r="AU131" s="491" t="e">
        <f ca="1">+IF(AND(ISNUMBER(OFFSET('Sanitation Data'!$I$4,0,10*ROW('Sanitation Data'!I125))),'Data Summary'!DJ131="Yes"),100-OFFSET('Sanitation Data'!$I$4,0,10*ROW('Sanitation Data'!I125)),NA())</f>
        <v>#N/A</v>
      </c>
      <c r="AV131" s="491" t="e">
        <f ca="1">+IF(AND(ISNUMBER(OFFSET('Sanitation Data'!$I$6,0,10*ROW('Sanitation Data'!I125))),'Data Summary'!DK131="Yes"),OFFSET('Sanitation Data'!$I$6,0,10*ROW('Sanitation Data'!I125)),NA())</f>
        <v>#N/A</v>
      </c>
      <c r="AW131" s="491" t="e">
        <f ca="1">+IF(AND(ISNUMBER(OFFSET('Sanitation Data'!$I$10,0,10*ROW('Sanitation Data'!I125))),'Data Summary'!DL131="Yes"),OFFSET('Sanitation Data'!$I$10,0,10*ROW('Sanitation Data'!I125)),NA())</f>
        <v>#N/A</v>
      </c>
      <c r="AX131" s="491" t="e">
        <f ca="1">+IF(AND(ISNUMBER(OFFSET('Sanitation Data'!$I$11,0,10*ROW('Sanitation Data'!I125))),'Data Summary'!DM131="Yes"),OFFSET('Sanitation Data'!$I$11,0,10*ROW('Sanitation Data'!I125)),NA())</f>
        <v>#N/A</v>
      </c>
      <c r="AY131" s="491" t="e">
        <f ca="1">+IF(AND(ISNUMBER(OFFSET('Sanitation Data'!$I$12,0,10*ROW('Sanitation Data'!I125))),'Data Summary'!DN131="Yes"),OFFSET('Sanitation Data'!$I$12,0,10*ROW('Sanitation Data'!I125)),NA())</f>
        <v>#N/A</v>
      </c>
      <c r="AZ131" s="492" t="e">
        <f ca="1">+IF(AND(ISNUMBER(OFFSET('Hygiene Data'!$D$5,0,10*ROW('Hygiene Data'!D125))),'Data Summary'!DO131="Yes"),OFFSET('Hygiene Data'!$D$5,0,10*ROW('Hygiene Data'!D125)),NA())</f>
        <v>#N/A</v>
      </c>
      <c r="BA131" s="492" t="e">
        <f ca="1">+IF(AND(ISNUMBER(OFFSET('Hygiene Data'!$D$7,0,10*ROW('Hygiene Data'!D125))),'Data Summary'!DP131="Yes"),OFFSET('Hygiene Data'!$D$7,0,10*ROW('Hygiene Data'!D125)),NA())</f>
        <v>#N/A</v>
      </c>
      <c r="BB131" s="492" t="e">
        <f ca="1">+IF(AND(ISNUMBER(OFFSET('Hygiene Data'!$D$9,0,10*ROW('Hygiene Data'!D125))),'Data Summary'!DQ131="Yes"),OFFSET('Hygiene Data'!$D$9,0,10*ROW('Hygiene Data'!D125)),NA())</f>
        <v>#N/A</v>
      </c>
      <c r="BC131" s="492" t="e">
        <f ca="1">+IF(AND(ISNUMBER(OFFSET('Hygiene Data'!$E$5,0,10*ROW('Hygiene Data'!E125))),'Data Summary'!DR131="Yes"),OFFSET('Hygiene Data'!$E$5,0,10*ROW('Hygiene Data'!E125)),NA())</f>
        <v>#N/A</v>
      </c>
      <c r="BD131" s="492" t="e">
        <f ca="1">+IF(AND(ISNUMBER(OFFSET('Hygiene Data'!$E$7,0,10*ROW('Hygiene Data'!E125))),'Data Summary'!DS131="Yes"),OFFSET('Hygiene Data'!$E$7,0,10*ROW('Hygiene Data'!E125)),NA())</f>
        <v>#N/A</v>
      </c>
      <c r="BE131" s="492" t="e">
        <f ca="1">+IF(AND(ISNUMBER(OFFSET('Hygiene Data'!$E$9,0,10*ROW('Hygiene Data'!E125))),'Data Summary'!DT131="Yes"),OFFSET('Hygiene Data'!$E$9,0,10*ROW('Hygiene Data'!E125)),NA())</f>
        <v>#N/A</v>
      </c>
      <c r="BF131" s="492" t="e">
        <f ca="1">+IF(AND(ISNUMBER(OFFSET('Hygiene Data'!$F$5,0,10*ROW('Hygiene Data'!F125))),'Data Summary'!DU131="Yes"),OFFSET('Hygiene Data'!$F$5,0,10*ROW('Hygiene Data'!F125)),NA())</f>
        <v>#N/A</v>
      </c>
      <c r="BG131" s="492" t="e">
        <f ca="1">+IF(AND(ISNUMBER(OFFSET('Hygiene Data'!$F$7,0,10*ROW('Hygiene Data'!F125))),'Data Summary'!DV131="Yes"),OFFSET('Hygiene Data'!$F$7,0,10*ROW('Hygiene Data'!F125)),NA())</f>
        <v>#N/A</v>
      </c>
      <c r="BH131" s="492" t="e">
        <f ca="1">+IF(AND(ISNUMBER(OFFSET('Hygiene Data'!$F$9,0,10*ROW('Hygiene Data'!F125))),'Data Summary'!DW131="Yes"),OFFSET('Hygiene Data'!$F$9,0,10*ROW('Hygiene Data'!F125)),NA())</f>
        <v>#N/A</v>
      </c>
      <c r="BI131" s="492" t="e">
        <f ca="1">+IF(AND(ISNUMBER(OFFSET('Hygiene Data'!$G$5,0,10*ROW('Hygiene Data'!G125))),'Data Summary'!DX131="Yes"),OFFSET('Hygiene Data'!$G$5,0,10*ROW('Hygiene Data'!G125)),NA())</f>
        <v>#N/A</v>
      </c>
      <c r="BJ131" s="492" t="e">
        <f ca="1">+IF(AND(ISNUMBER(OFFSET('Hygiene Data'!$G$7,0,10*ROW('Hygiene Data'!G125))),'Data Summary'!DY131="Yes"),OFFSET('Hygiene Data'!$G$7,0,10*ROW('Hygiene Data'!G125)),NA())</f>
        <v>#N/A</v>
      </c>
      <c r="BK131" s="492" t="e">
        <f ca="1">+IF(AND(ISNUMBER(OFFSET('Hygiene Data'!$G$9,0,10*ROW('Hygiene Data'!G125))),'Data Summary'!DZ131="Yes"),OFFSET('Hygiene Data'!$G$9,0,10*ROW('Hygiene Data'!G125)),NA())</f>
        <v>#N/A</v>
      </c>
      <c r="BL131" s="492" t="e">
        <f ca="1">+IF(AND(ISNUMBER(OFFSET('Hygiene Data'!$H$5,0,10*ROW('Hygiene Data'!H125))),'Data Summary'!EA131="Yes"),OFFSET('Hygiene Data'!$H$5,0,10*ROW('Hygiene Data'!H125)),NA())</f>
        <v>#N/A</v>
      </c>
      <c r="BM131" s="492" t="e">
        <f ca="1">+IF(AND(ISNUMBER(OFFSET('Hygiene Data'!$H$7,0,10*ROW('Hygiene Data'!H125))),'Data Summary'!EB131="Yes"),OFFSET('Hygiene Data'!$H$7,0,10*ROW('Hygiene Data'!H125)),NA())</f>
        <v>#N/A</v>
      </c>
      <c r="BN131" s="492" t="e">
        <f ca="1">+IF(AND(ISNUMBER(OFFSET('Hygiene Data'!$H$9,0,10*ROW('Hygiene Data'!H125))),'Data Summary'!EC131="Yes"),OFFSET('Hygiene Data'!$H$9,0,10*ROW('Hygiene Data'!H125)),NA())</f>
        <v>#N/A</v>
      </c>
      <c r="BO131" s="492" t="e">
        <f ca="1">+IF(AND(ISNUMBER(OFFSET('Hygiene Data'!$I$5,0,10*ROW('Hygiene Data'!I125))),'Data Summary'!ED131="Yes"),OFFSET('Hygiene Data'!$I$5,0,10*ROW('Hygiene Data'!I125)),NA())</f>
        <v>#N/A</v>
      </c>
      <c r="BP131" s="492" t="e">
        <f ca="1">+IF(AND(ISNUMBER(OFFSET('Hygiene Data'!$I$7,0,10*ROW('Hygiene Data'!I125))),'Data Summary'!EE131="Yes"),OFFSET('Hygiene Data'!$I$7,0,10*ROW('Hygiene Data'!I125)),NA())</f>
        <v>#N/A</v>
      </c>
      <c r="BQ131" s="492" t="e">
        <f ca="1">+IF(AND(ISNUMBER(OFFSET('Hygiene Data'!$I$9,0,10*ROW('Hygiene Data'!I125))),'Data Summary'!EF131="Yes"),OFFSET('Hygiene Data'!$I$9,0,10*ROW('Hygiene Data'!I125)),NA())</f>
        <v>#N/A</v>
      </c>
    </row>
    <row r="132" spans="1:69" x14ac:dyDescent="0.25">
      <c r="A132" s="488" t="e">
        <f ca="1">+RIGHT('Data Summary'!A132,LEN('Data Summary'!A132)-9)</f>
        <v>#VALUE!</v>
      </c>
      <c r="B132" s="462" t="str">
        <f ca="1">+IF(ISTEXT('Data Summary'!B132),'Data Summary'!B132,"")</f>
        <v/>
      </c>
      <c r="C132" s="489" t="e">
        <f ca="1">+VALUE('Data Summary'!C132)</f>
        <v>#VALUE!</v>
      </c>
      <c r="D132" s="490" t="e">
        <f ca="1">+IF(AND(ISNUMBER(OFFSET('Water Data'!$D$4,0,10*ROW('Water Data'!D126))),'Data Summary'!BS132="Yes"),100-OFFSET('Water Data'!$D$4,0,10*ROW('Water Data'!D126)),NA())</f>
        <v>#N/A</v>
      </c>
      <c r="E132" s="490" t="e">
        <f ca="1">+IF(AND(ISNUMBER(OFFSET('Water Data'!$D$6,0,10*ROW('Water Data'!D126))),'Data Summary'!BT132="Yes"),OFFSET('Water Data'!$D$6,0,10*ROW('Water Data'!D126)),NA())</f>
        <v>#N/A</v>
      </c>
      <c r="F132" s="490" t="e">
        <f ca="1">+IF(AND(ISNUMBER(OFFSET('Water Data'!$D$9,0,10*ROW('Water Data'!D126))),'Data Summary'!BU132="Yes"),OFFSET('Water Data'!$D$9,0,10*ROW('Water Data'!D126)),NA())</f>
        <v>#N/A</v>
      </c>
      <c r="G132" s="490" t="e">
        <f ca="1">+IF(AND(ISNUMBER(OFFSET('Water Data'!$E$4,0,10*ROW('Water Data'!E126))),'Data Summary'!BV132="Yes"),100-OFFSET('Water Data'!$E$4,0,10*ROW('Water Data'!E126)),NA())</f>
        <v>#N/A</v>
      </c>
      <c r="H132" s="490" t="e">
        <f ca="1">+IF(AND(ISNUMBER(OFFSET('Water Data'!$E$6,0,10*ROW('Water Data'!E126))),'Data Summary'!BW132="Yes"),OFFSET('Water Data'!$E$6,0,10*ROW('Water Data'!E126)),NA())</f>
        <v>#N/A</v>
      </c>
      <c r="I132" s="490" t="e">
        <f ca="1">+IF(AND(ISNUMBER(OFFSET('Water Data'!$E$9,0,10*ROW('Water Data'!E126))),'Data Summary'!BX132="Yes"),OFFSET('Water Data'!$E$9,0,10*ROW('Water Data'!E126)),NA())</f>
        <v>#N/A</v>
      </c>
      <c r="J132" s="490" t="e">
        <f ca="1">+IF(AND(ISNUMBER(OFFSET('Water Data'!$F$4,0,10*ROW('Water Data'!F126))),'Data Summary'!BY132="Yes"),100-OFFSET('Water Data'!$F$4,0,10*ROW('Water Data'!F126)),NA())</f>
        <v>#N/A</v>
      </c>
      <c r="K132" s="490" t="e">
        <f ca="1">+IF(AND(ISNUMBER(OFFSET('Water Data'!$F$6,0,10*ROW('Water Data'!F126))),'Data Summary'!BZ132="Yes"),OFFSET('Water Data'!$F$6,0,10*ROW('Water Data'!F126)),NA())</f>
        <v>#N/A</v>
      </c>
      <c r="L132" s="490" t="e">
        <f ca="1">+IF(AND(ISNUMBER(OFFSET('Water Data'!$F$9,0,10*ROW('Water Data'!F126))),'Data Summary'!CA132="Yes"),OFFSET('Water Data'!$F$9,0,10*ROW('Water Data'!F126)),NA())</f>
        <v>#N/A</v>
      </c>
      <c r="M132" s="490" t="e">
        <f ca="1">+IF(AND(ISNUMBER(OFFSET('Water Data'!$G$4,0,10*ROW('Water Data'!G126))),'Data Summary'!CB132="Yes"),100-OFFSET('Water Data'!$G$4,0,10*ROW('Water Data'!G126)),NA())</f>
        <v>#N/A</v>
      </c>
      <c r="N132" s="490" t="e">
        <f ca="1">+IF(AND(ISNUMBER(OFFSET('Water Data'!$G$6,0,10*ROW('Water Data'!G126))),'Data Summary'!CC132="Yes"),OFFSET('Water Data'!$G$6,0,10*ROW('Water Data'!G126)),NA())</f>
        <v>#N/A</v>
      </c>
      <c r="O132" s="490" t="e">
        <f ca="1">+IF(AND(ISNUMBER(OFFSET('Water Data'!$G$9,0,10*ROW('Water Data'!G126))),'Data Summary'!CD132="Yes"),OFFSET('Water Data'!$G$9,0,10*ROW('Water Data'!G126)),NA())</f>
        <v>#N/A</v>
      </c>
      <c r="P132" s="490" t="e">
        <f ca="1">+IF(AND(ISNUMBER(OFFSET('Water Data'!$H$4,0,10*ROW('Water Data'!H126))),'Data Summary'!CE132="Yes"),100-OFFSET('Water Data'!$H$4,0,10*ROW('Water Data'!H126)),NA())</f>
        <v>#N/A</v>
      </c>
      <c r="Q132" s="490" t="e">
        <f ca="1">+IF(AND(ISNUMBER(OFFSET('Water Data'!$H$6,0,10*ROW('Water Data'!H126))),'Data Summary'!CF132="Yes"),OFFSET('Water Data'!$H$6,0,10*ROW('Water Data'!H126)),NA())</f>
        <v>#N/A</v>
      </c>
      <c r="R132" s="490" t="e">
        <f ca="1">+IF(AND(ISNUMBER(OFFSET('Water Data'!$H$9,0,10*ROW('Water Data'!H126))),'Data Summary'!CG132="Yes"),OFFSET('Water Data'!$H$9,0,10*ROW('Water Data'!H126)),NA())</f>
        <v>#N/A</v>
      </c>
      <c r="S132" s="490" t="e">
        <f ca="1">+IF(AND(ISNUMBER(OFFSET('Water Data'!$I$4,0,10*ROW('Water Data'!I126))),'Data Summary'!CH132="Yes"),100-OFFSET('Water Data'!$I$4,0,10*ROW('Water Data'!I126)),NA())</f>
        <v>#N/A</v>
      </c>
      <c r="T132" s="490" t="e">
        <f ca="1">+IF(AND(ISNUMBER(OFFSET('Water Data'!$I$6,0,10*ROW('Water Data'!I126))),'Data Summary'!CI132="Yes"),OFFSET('Water Data'!$I$6,0,10*ROW('Water Data'!I126)),NA())</f>
        <v>#N/A</v>
      </c>
      <c r="U132" s="490" t="e">
        <f ca="1">+IF(AND(ISNUMBER(OFFSET('Water Data'!$I$9,0,10*ROW('Water Data'!I126))),'Data Summary'!CJ132="Yes"),OFFSET('Water Data'!$I$9,0,10*ROW('Water Data'!I126)),NA())</f>
        <v>#N/A</v>
      </c>
      <c r="V132" s="491" t="e">
        <f ca="1">+IF(AND(ISNUMBER(OFFSET('Sanitation Data'!$D$4,0,10*ROW('Sanitation Data'!D126))),'Data Summary'!CK132="Yes"),100-OFFSET('Sanitation Data'!$D$4,0,10*ROW('Sanitation Data'!D126)),NA())</f>
        <v>#N/A</v>
      </c>
      <c r="W132" s="491" t="e">
        <f ca="1">+IF(AND(ISNUMBER(OFFSET('Sanitation Data'!$D$6,0,10*ROW('Sanitation Data'!D126))),'Data Summary'!CL132="Yes"),OFFSET('Sanitation Data'!$D$6,0,10*ROW('Sanitation Data'!D126)),NA())</f>
        <v>#N/A</v>
      </c>
      <c r="X132" s="491" t="e">
        <f ca="1">+IF(AND(ISNUMBER(OFFSET('Sanitation Data'!$D$10,0,10*ROW('Sanitation Data'!D126))),'Data Summary'!CM132="Yes"),OFFSET('Sanitation Data'!$D$10,0,10*ROW('Sanitation Data'!D126)),NA())</f>
        <v>#N/A</v>
      </c>
      <c r="Y132" s="491" t="e">
        <f ca="1">+IF(AND(ISNUMBER(OFFSET('Sanitation Data'!$D$11,0,10*ROW('Sanitation Data'!D126))),'Data Summary'!CN132="Yes"),OFFSET('Sanitation Data'!$D$11,0,10*ROW('Sanitation Data'!D126)),NA())</f>
        <v>#N/A</v>
      </c>
      <c r="Z132" s="491" t="e">
        <f ca="1">+IF(AND(ISNUMBER(OFFSET('Sanitation Data'!$D$12,0,10*ROW('Sanitation Data'!D126))),'Data Summary'!CO132="Yes"),OFFSET('Sanitation Data'!$D$12,0,10*ROW('Sanitation Data'!D126)),NA())</f>
        <v>#N/A</v>
      </c>
      <c r="AA132" s="491" t="e">
        <f ca="1">+IF(AND(ISNUMBER(OFFSET('Sanitation Data'!$E$4,0,10*ROW('Sanitation Data'!E126))),'Data Summary'!CP132="Yes"),100-OFFSET('Sanitation Data'!$E$4,0,10*ROW('Sanitation Data'!E126)),NA())</f>
        <v>#N/A</v>
      </c>
      <c r="AB132" s="491" t="e">
        <f ca="1">+IF(AND(ISNUMBER(OFFSET('Sanitation Data'!$E$6,0,10*ROW('Sanitation Data'!E126))),'Data Summary'!CQ132="Yes"),OFFSET('Sanitation Data'!$E$6,0,10*ROW('Sanitation Data'!E126)),NA())</f>
        <v>#N/A</v>
      </c>
      <c r="AC132" s="491" t="e">
        <f ca="1">+IF(AND(ISNUMBER(OFFSET('Sanitation Data'!$E$10,0,10*ROW('Sanitation Data'!E126))),'Data Summary'!CR132="Yes"),OFFSET('Sanitation Data'!$E$10,0,10*ROW('Sanitation Data'!E126)),NA())</f>
        <v>#N/A</v>
      </c>
      <c r="AD132" s="491" t="e">
        <f ca="1">+IF(AND(ISNUMBER(OFFSET('Sanitation Data'!$E$11,0,10*ROW('Sanitation Data'!E126))),'Data Summary'!CS132="Yes"),OFFSET('Sanitation Data'!$E$11,0,10*ROW('Sanitation Data'!E126)),NA())</f>
        <v>#N/A</v>
      </c>
      <c r="AE132" s="491" t="e">
        <f ca="1">+IF(AND(ISNUMBER(OFFSET('Sanitation Data'!$E$12,0,10*ROW('Sanitation Data'!E126))),'Data Summary'!CT132="Yes"),OFFSET('Sanitation Data'!$E$12,0,10*ROW('Sanitation Data'!E126)),NA())</f>
        <v>#N/A</v>
      </c>
      <c r="AF132" s="491" t="e">
        <f ca="1">+IF(AND(ISNUMBER(OFFSET('Sanitation Data'!$F$4,0,10*ROW('Sanitation Data'!F126))),'Data Summary'!CU132="Yes"),100-OFFSET('Sanitation Data'!$F$4,0,10*ROW('Sanitation Data'!F126)),NA())</f>
        <v>#N/A</v>
      </c>
      <c r="AG132" s="491" t="e">
        <f ca="1">+IF(AND(ISNUMBER(OFFSET('Sanitation Data'!$F$6,0,10*ROW('Sanitation Data'!F126))),'Data Summary'!CV132="Yes"),OFFSET('Sanitation Data'!$F$6,0,10*ROW('Sanitation Data'!F126)),NA())</f>
        <v>#N/A</v>
      </c>
      <c r="AH132" s="491" t="e">
        <f ca="1">+IF(AND(ISNUMBER(OFFSET('Sanitation Data'!$F$10,0,10*ROW('Sanitation Data'!F126))),'Data Summary'!CW132="Yes"),OFFSET('Sanitation Data'!$F$10,0,10*ROW('Sanitation Data'!F126)),NA())</f>
        <v>#N/A</v>
      </c>
      <c r="AI132" s="491" t="e">
        <f ca="1">+IF(AND(ISNUMBER(OFFSET('Sanitation Data'!$F$11,0,10*ROW('Sanitation Data'!F126))),'Data Summary'!CX132="Yes"),OFFSET('Sanitation Data'!$F$11,0,10*ROW('Sanitation Data'!F126)),NA())</f>
        <v>#N/A</v>
      </c>
      <c r="AJ132" s="491" t="e">
        <f ca="1">+IF(AND(ISNUMBER(OFFSET('Sanitation Data'!$F$12,0,10*ROW('Sanitation Data'!F126))),'Data Summary'!CY132="Yes"),OFFSET('Sanitation Data'!$F$12,0,10*ROW('Sanitation Data'!F126)),NA())</f>
        <v>#N/A</v>
      </c>
      <c r="AK132" s="491" t="e">
        <f ca="1">+IF(AND(ISNUMBER(OFFSET('Sanitation Data'!$G$4,0,10*ROW('Sanitation Data'!G126))),'Data Summary'!CZ132="Yes"),100-OFFSET('Sanitation Data'!$G$4,0,10*ROW('Sanitation Data'!G126)),NA())</f>
        <v>#N/A</v>
      </c>
      <c r="AL132" s="491" t="e">
        <f ca="1">+IF(AND(ISNUMBER(OFFSET('Sanitation Data'!$G$6,0,10*ROW('Sanitation Data'!G126))),'Data Summary'!DA132="Yes"),OFFSET('Sanitation Data'!$G$6,0,10*ROW('Sanitation Data'!G126)),NA())</f>
        <v>#N/A</v>
      </c>
      <c r="AM132" s="491" t="e">
        <f ca="1">+IF(AND(ISNUMBER(OFFSET('Sanitation Data'!$G$10,0,10*ROW('Sanitation Data'!G126))),'Data Summary'!DB132="Yes"),OFFSET('Sanitation Data'!$G$10,0,10*ROW('Sanitation Data'!G126)),NA())</f>
        <v>#N/A</v>
      </c>
      <c r="AN132" s="491" t="e">
        <f ca="1">+IF(AND(ISNUMBER(OFFSET('Sanitation Data'!$G$11,0,10*ROW('Sanitation Data'!G126))),'Data Summary'!DC132="Yes"),OFFSET('Sanitation Data'!$G$11,0,10*ROW('Sanitation Data'!G126)),NA())</f>
        <v>#N/A</v>
      </c>
      <c r="AO132" s="491" t="e">
        <f ca="1">+IF(AND(ISNUMBER(OFFSET('Sanitation Data'!$G$12,0,10*ROW('Sanitation Data'!G126))),'Data Summary'!DD132="Yes"),OFFSET('Sanitation Data'!$G$12,0,10*ROW('Sanitation Data'!G126)),NA())</f>
        <v>#N/A</v>
      </c>
      <c r="AP132" s="491" t="e">
        <f ca="1">+IF(AND(ISNUMBER(OFFSET('Sanitation Data'!$H$4,0,10*ROW('Sanitation Data'!H126))),'Data Summary'!DE132="Yes"),100-OFFSET('Sanitation Data'!$H$4,0,10*ROW('Sanitation Data'!H126)),NA())</f>
        <v>#N/A</v>
      </c>
      <c r="AQ132" s="491" t="e">
        <f ca="1">+IF(AND(ISNUMBER(OFFSET('Sanitation Data'!$H$6,0,10*ROW('Sanitation Data'!H126))),'Data Summary'!DF132="Yes"),OFFSET('Sanitation Data'!$H$6,0,10*ROW('Sanitation Data'!H126)),NA())</f>
        <v>#N/A</v>
      </c>
      <c r="AR132" s="491" t="e">
        <f ca="1">+IF(AND(ISNUMBER(OFFSET('Sanitation Data'!$H$10,0,10*ROW('Sanitation Data'!H126))),'Data Summary'!DG132="Yes"),OFFSET('Sanitation Data'!$H$10,0,10*ROW('Sanitation Data'!H126)),NA())</f>
        <v>#N/A</v>
      </c>
      <c r="AS132" s="491" t="e">
        <f ca="1">+IF(AND(ISNUMBER(OFFSET('Sanitation Data'!$H$11,0,10*ROW('Sanitation Data'!H126))),'Data Summary'!DH132="Yes"),OFFSET('Sanitation Data'!$H$11,0,10*ROW('Sanitation Data'!H126)),NA())</f>
        <v>#N/A</v>
      </c>
      <c r="AT132" s="491" t="e">
        <f ca="1">+IF(AND(ISNUMBER(OFFSET('Sanitation Data'!$H$12,0,10*ROW('Sanitation Data'!H126))),'Data Summary'!DI132="Yes"),OFFSET('Sanitation Data'!$H$12,0,10*ROW('Sanitation Data'!H126)),NA())</f>
        <v>#N/A</v>
      </c>
      <c r="AU132" s="491" t="e">
        <f ca="1">+IF(AND(ISNUMBER(OFFSET('Sanitation Data'!$I$4,0,10*ROW('Sanitation Data'!I126))),'Data Summary'!DJ132="Yes"),100-OFFSET('Sanitation Data'!$I$4,0,10*ROW('Sanitation Data'!I126)),NA())</f>
        <v>#N/A</v>
      </c>
      <c r="AV132" s="491" t="e">
        <f ca="1">+IF(AND(ISNUMBER(OFFSET('Sanitation Data'!$I$6,0,10*ROW('Sanitation Data'!I126))),'Data Summary'!DK132="Yes"),OFFSET('Sanitation Data'!$I$6,0,10*ROW('Sanitation Data'!I126)),NA())</f>
        <v>#N/A</v>
      </c>
      <c r="AW132" s="491" t="e">
        <f ca="1">+IF(AND(ISNUMBER(OFFSET('Sanitation Data'!$I$10,0,10*ROW('Sanitation Data'!I126))),'Data Summary'!DL132="Yes"),OFFSET('Sanitation Data'!$I$10,0,10*ROW('Sanitation Data'!I126)),NA())</f>
        <v>#N/A</v>
      </c>
      <c r="AX132" s="491" t="e">
        <f ca="1">+IF(AND(ISNUMBER(OFFSET('Sanitation Data'!$I$11,0,10*ROW('Sanitation Data'!I126))),'Data Summary'!DM132="Yes"),OFFSET('Sanitation Data'!$I$11,0,10*ROW('Sanitation Data'!I126)),NA())</f>
        <v>#N/A</v>
      </c>
      <c r="AY132" s="491" t="e">
        <f ca="1">+IF(AND(ISNUMBER(OFFSET('Sanitation Data'!$I$12,0,10*ROW('Sanitation Data'!I126))),'Data Summary'!DN132="Yes"),OFFSET('Sanitation Data'!$I$12,0,10*ROW('Sanitation Data'!I126)),NA())</f>
        <v>#N/A</v>
      </c>
      <c r="AZ132" s="492" t="e">
        <f ca="1">+IF(AND(ISNUMBER(OFFSET('Hygiene Data'!$D$5,0,10*ROW('Hygiene Data'!D126))),'Data Summary'!DO132="Yes"),OFFSET('Hygiene Data'!$D$5,0,10*ROW('Hygiene Data'!D126)),NA())</f>
        <v>#N/A</v>
      </c>
      <c r="BA132" s="492" t="e">
        <f ca="1">+IF(AND(ISNUMBER(OFFSET('Hygiene Data'!$D$7,0,10*ROW('Hygiene Data'!D126))),'Data Summary'!DP132="Yes"),OFFSET('Hygiene Data'!$D$7,0,10*ROW('Hygiene Data'!D126)),NA())</f>
        <v>#N/A</v>
      </c>
      <c r="BB132" s="492" t="e">
        <f ca="1">+IF(AND(ISNUMBER(OFFSET('Hygiene Data'!$D$9,0,10*ROW('Hygiene Data'!D126))),'Data Summary'!DQ132="Yes"),OFFSET('Hygiene Data'!$D$9,0,10*ROW('Hygiene Data'!D126)),NA())</f>
        <v>#N/A</v>
      </c>
      <c r="BC132" s="492" t="e">
        <f ca="1">+IF(AND(ISNUMBER(OFFSET('Hygiene Data'!$E$5,0,10*ROW('Hygiene Data'!E126))),'Data Summary'!DR132="Yes"),OFFSET('Hygiene Data'!$E$5,0,10*ROW('Hygiene Data'!E126)),NA())</f>
        <v>#N/A</v>
      </c>
      <c r="BD132" s="492" t="e">
        <f ca="1">+IF(AND(ISNUMBER(OFFSET('Hygiene Data'!$E$7,0,10*ROW('Hygiene Data'!E126))),'Data Summary'!DS132="Yes"),OFFSET('Hygiene Data'!$E$7,0,10*ROW('Hygiene Data'!E126)),NA())</f>
        <v>#N/A</v>
      </c>
      <c r="BE132" s="492" t="e">
        <f ca="1">+IF(AND(ISNUMBER(OFFSET('Hygiene Data'!$E$9,0,10*ROW('Hygiene Data'!E126))),'Data Summary'!DT132="Yes"),OFFSET('Hygiene Data'!$E$9,0,10*ROW('Hygiene Data'!E126)),NA())</f>
        <v>#N/A</v>
      </c>
      <c r="BF132" s="492" t="e">
        <f ca="1">+IF(AND(ISNUMBER(OFFSET('Hygiene Data'!$F$5,0,10*ROW('Hygiene Data'!F126))),'Data Summary'!DU132="Yes"),OFFSET('Hygiene Data'!$F$5,0,10*ROW('Hygiene Data'!F126)),NA())</f>
        <v>#N/A</v>
      </c>
      <c r="BG132" s="492" t="e">
        <f ca="1">+IF(AND(ISNUMBER(OFFSET('Hygiene Data'!$F$7,0,10*ROW('Hygiene Data'!F126))),'Data Summary'!DV132="Yes"),OFFSET('Hygiene Data'!$F$7,0,10*ROW('Hygiene Data'!F126)),NA())</f>
        <v>#N/A</v>
      </c>
      <c r="BH132" s="492" t="e">
        <f ca="1">+IF(AND(ISNUMBER(OFFSET('Hygiene Data'!$F$9,0,10*ROW('Hygiene Data'!F126))),'Data Summary'!DW132="Yes"),OFFSET('Hygiene Data'!$F$9,0,10*ROW('Hygiene Data'!F126)),NA())</f>
        <v>#N/A</v>
      </c>
      <c r="BI132" s="492" t="e">
        <f ca="1">+IF(AND(ISNUMBER(OFFSET('Hygiene Data'!$G$5,0,10*ROW('Hygiene Data'!G126))),'Data Summary'!DX132="Yes"),OFFSET('Hygiene Data'!$G$5,0,10*ROW('Hygiene Data'!G126)),NA())</f>
        <v>#N/A</v>
      </c>
      <c r="BJ132" s="492" t="e">
        <f ca="1">+IF(AND(ISNUMBER(OFFSET('Hygiene Data'!$G$7,0,10*ROW('Hygiene Data'!G126))),'Data Summary'!DY132="Yes"),OFFSET('Hygiene Data'!$G$7,0,10*ROW('Hygiene Data'!G126)),NA())</f>
        <v>#N/A</v>
      </c>
      <c r="BK132" s="492" t="e">
        <f ca="1">+IF(AND(ISNUMBER(OFFSET('Hygiene Data'!$G$9,0,10*ROW('Hygiene Data'!G126))),'Data Summary'!DZ132="Yes"),OFFSET('Hygiene Data'!$G$9,0,10*ROW('Hygiene Data'!G126)),NA())</f>
        <v>#N/A</v>
      </c>
      <c r="BL132" s="492" t="e">
        <f ca="1">+IF(AND(ISNUMBER(OFFSET('Hygiene Data'!$H$5,0,10*ROW('Hygiene Data'!H126))),'Data Summary'!EA132="Yes"),OFFSET('Hygiene Data'!$H$5,0,10*ROW('Hygiene Data'!H126)),NA())</f>
        <v>#N/A</v>
      </c>
      <c r="BM132" s="492" t="e">
        <f ca="1">+IF(AND(ISNUMBER(OFFSET('Hygiene Data'!$H$7,0,10*ROW('Hygiene Data'!H126))),'Data Summary'!EB132="Yes"),OFFSET('Hygiene Data'!$H$7,0,10*ROW('Hygiene Data'!H126)),NA())</f>
        <v>#N/A</v>
      </c>
      <c r="BN132" s="492" t="e">
        <f ca="1">+IF(AND(ISNUMBER(OFFSET('Hygiene Data'!$H$9,0,10*ROW('Hygiene Data'!H126))),'Data Summary'!EC132="Yes"),OFFSET('Hygiene Data'!$H$9,0,10*ROW('Hygiene Data'!H126)),NA())</f>
        <v>#N/A</v>
      </c>
      <c r="BO132" s="492" t="e">
        <f ca="1">+IF(AND(ISNUMBER(OFFSET('Hygiene Data'!$I$5,0,10*ROW('Hygiene Data'!I126))),'Data Summary'!ED132="Yes"),OFFSET('Hygiene Data'!$I$5,0,10*ROW('Hygiene Data'!I126)),NA())</f>
        <v>#N/A</v>
      </c>
      <c r="BP132" s="492" t="e">
        <f ca="1">+IF(AND(ISNUMBER(OFFSET('Hygiene Data'!$I$7,0,10*ROW('Hygiene Data'!I126))),'Data Summary'!EE132="Yes"),OFFSET('Hygiene Data'!$I$7,0,10*ROW('Hygiene Data'!I126)),NA())</f>
        <v>#N/A</v>
      </c>
      <c r="BQ132" s="492" t="e">
        <f ca="1">+IF(AND(ISNUMBER(OFFSET('Hygiene Data'!$I$9,0,10*ROW('Hygiene Data'!I126))),'Data Summary'!EF132="Yes"),OFFSET('Hygiene Data'!$I$9,0,10*ROW('Hygiene Data'!I126)),NA())</f>
        <v>#N/A</v>
      </c>
    </row>
    <row r="133" spans="1:69" x14ac:dyDescent="0.25">
      <c r="A133" s="488" t="e">
        <f ca="1">+RIGHT('Data Summary'!A133,LEN('Data Summary'!A133)-9)</f>
        <v>#VALUE!</v>
      </c>
      <c r="B133" s="462" t="str">
        <f ca="1">+IF(ISTEXT('Data Summary'!B133),'Data Summary'!B133,"")</f>
        <v/>
      </c>
      <c r="C133" s="489" t="e">
        <f ca="1">+VALUE('Data Summary'!C133)</f>
        <v>#VALUE!</v>
      </c>
      <c r="D133" s="490" t="e">
        <f ca="1">+IF(AND(ISNUMBER(OFFSET('Water Data'!$D$4,0,10*ROW('Water Data'!D127))),'Data Summary'!BS133="Yes"),100-OFFSET('Water Data'!$D$4,0,10*ROW('Water Data'!D127)),NA())</f>
        <v>#N/A</v>
      </c>
      <c r="E133" s="490" t="e">
        <f ca="1">+IF(AND(ISNUMBER(OFFSET('Water Data'!$D$6,0,10*ROW('Water Data'!D127))),'Data Summary'!BT133="Yes"),OFFSET('Water Data'!$D$6,0,10*ROW('Water Data'!D127)),NA())</f>
        <v>#N/A</v>
      </c>
      <c r="F133" s="490" t="e">
        <f ca="1">+IF(AND(ISNUMBER(OFFSET('Water Data'!$D$9,0,10*ROW('Water Data'!D127))),'Data Summary'!BU133="Yes"),OFFSET('Water Data'!$D$9,0,10*ROW('Water Data'!D127)),NA())</f>
        <v>#N/A</v>
      </c>
      <c r="G133" s="490" t="e">
        <f ca="1">+IF(AND(ISNUMBER(OFFSET('Water Data'!$E$4,0,10*ROW('Water Data'!E127))),'Data Summary'!BV133="Yes"),100-OFFSET('Water Data'!$E$4,0,10*ROW('Water Data'!E127)),NA())</f>
        <v>#N/A</v>
      </c>
      <c r="H133" s="490" t="e">
        <f ca="1">+IF(AND(ISNUMBER(OFFSET('Water Data'!$E$6,0,10*ROW('Water Data'!E127))),'Data Summary'!BW133="Yes"),OFFSET('Water Data'!$E$6,0,10*ROW('Water Data'!E127)),NA())</f>
        <v>#N/A</v>
      </c>
      <c r="I133" s="490" t="e">
        <f ca="1">+IF(AND(ISNUMBER(OFFSET('Water Data'!$E$9,0,10*ROW('Water Data'!E127))),'Data Summary'!BX133="Yes"),OFFSET('Water Data'!$E$9,0,10*ROW('Water Data'!E127)),NA())</f>
        <v>#N/A</v>
      </c>
      <c r="J133" s="490" t="e">
        <f ca="1">+IF(AND(ISNUMBER(OFFSET('Water Data'!$F$4,0,10*ROW('Water Data'!F127))),'Data Summary'!BY133="Yes"),100-OFFSET('Water Data'!$F$4,0,10*ROW('Water Data'!F127)),NA())</f>
        <v>#N/A</v>
      </c>
      <c r="K133" s="490" t="e">
        <f ca="1">+IF(AND(ISNUMBER(OFFSET('Water Data'!$F$6,0,10*ROW('Water Data'!F127))),'Data Summary'!BZ133="Yes"),OFFSET('Water Data'!$F$6,0,10*ROW('Water Data'!F127)),NA())</f>
        <v>#N/A</v>
      </c>
      <c r="L133" s="490" t="e">
        <f ca="1">+IF(AND(ISNUMBER(OFFSET('Water Data'!$F$9,0,10*ROW('Water Data'!F127))),'Data Summary'!CA133="Yes"),OFFSET('Water Data'!$F$9,0,10*ROW('Water Data'!F127)),NA())</f>
        <v>#N/A</v>
      </c>
      <c r="M133" s="490" t="e">
        <f ca="1">+IF(AND(ISNUMBER(OFFSET('Water Data'!$G$4,0,10*ROW('Water Data'!G127))),'Data Summary'!CB133="Yes"),100-OFFSET('Water Data'!$G$4,0,10*ROW('Water Data'!G127)),NA())</f>
        <v>#N/A</v>
      </c>
      <c r="N133" s="490" t="e">
        <f ca="1">+IF(AND(ISNUMBER(OFFSET('Water Data'!$G$6,0,10*ROW('Water Data'!G127))),'Data Summary'!CC133="Yes"),OFFSET('Water Data'!$G$6,0,10*ROW('Water Data'!G127)),NA())</f>
        <v>#N/A</v>
      </c>
      <c r="O133" s="490" t="e">
        <f ca="1">+IF(AND(ISNUMBER(OFFSET('Water Data'!$G$9,0,10*ROW('Water Data'!G127))),'Data Summary'!CD133="Yes"),OFFSET('Water Data'!$G$9,0,10*ROW('Water Data'!G127)),NA())</f>
        <v>#N/A</v>
      </c>
      <c r="P133" s="490" t="e">
        <f ca="1">+IF(AND(ISNUMBER(OFFSET('Water Data'!$H$4,0,10*ROW('Water Data'!H127))),'Data Summary'!CE133="Yes"),100-OFFSET('Water Data'!$H$4,0,10*ROW('Water Data'!H127)),NA())</f>
        <v>#N/A</v>
      </c>
      <c r="Q133" s="490" t="e">
        <f ca="1">+IF(AND(ISNUMBER(OFFSET('Water Data'!$H$6,0,10*ROW('Water Data'!H127))),'Data Summary'!CF133="Yes"),OFFSET('Water Data'!$H$6,0,10*ROW('Water Data'!H127)),NA())</f>
        <v>#N/A</v>
      </c>
      <c r="R133" s="490" t="e">
        <f ca="1">+IF(AND(ISNUMBER(OFFSET('Water Data'!$H$9,0,10*ROW('Water Data'!H127))),'Data Summary'!CG133="Yes"),OFFSET('Water Data'!$H$9,0,10*ROW('Water Data'!H127)),NA())</f>
        <v>#N/A</v>
      </c>
      <c r="S133" s="490" t="e">
        <f ca="1">+IF(AND(ISNUMBER(OFFSET('Water Data'!$I$4,0,10*ROW('Water Data'!I127))),'Data Summary'!CH133="Yes"),100-OFFSET('Water Data'!$I$4,0,10*ROW('Water Data'!I127)),NA())</f>
        <v>#N/A</v>
      </c>
      <c r="T133" s="490" t="e">
        <f ca="1">+IF(AND(ISNUMBER(OFFSET('Water Data'!$I$6,0,10*ROW('Water Data'!I127))),'Data Summary'!CI133="Yes"),OFFSET('Water Data'!$I$6,0,10*ROW('Water Data'!I127)),NA())</f>
        <v>#N/A</v>
      </c>
      <c r="U133" s="490" t="e">
        <f ca="1">+IF(AND(ISNUMBER(OFFSET('Water Data'!$I$9,0,10*ROW('Water Data'!I127))),'Data Summary'!CJ133="Yes"),OFFSET('Water Data'!$I$9,0,10*ROW('Water Data'!I127)),NA())</f>
        <v>#N/A</v>
      </c>
      <c r="V133" s="491" t="e">
        <f ca="1">+IF(AND(ISNUMBER(OFFSET('Sanitation Data'!$D$4,0,10*ROW('Sanitation Data'!D127))),'Data Summary'!CK133="Yes"),100-OFFSET('Sanitation Data'!$D$4,0,10*ROW('Sanitation Data'!D127)),NA())</f>
        <v>#N/A</v>
      </c>
      <c r="W133" s="491" t="e">
        <f ca="1">+IF(AND(ISNUMBER(OFFSET('Sanitation Data'!$D$6,0,10*ROW('Sanitation Data'!D127))),'Data Summary'!CL133="Yes"),OFFSET('Sanitation Data'!$D$6,0,10*ROW('Sanitation Data'!D127)),NA())</f>
        <v>#N/A</v>
      </c>
      <c r="X133" s="491" t="e">
        <f ca="1">+IF(AND(ISNUMBER(OFFSET('Sanitation Data'!$D$10,0,10*ROW('Sanitation Data'!D127))),'Data Summary'!CM133="Yes"),OFFSET('Sanitation Data'!$D$10,0,10*ROW('Sanitation Data'!D127)),NA())</f>
        <v>#N/A</v>
      </c>
      <c r="Y133" s="491" t="e">
        <f ca="1">+IF(AND(ISNUMBER(OFFSET('Sanitation Data'!$D$11,0,10*ROW('Sanitation Data'!D127))),'Data Summary'!CN133="Yes"),OFFSET('Sanitation Data'!$D$11,0,10*ROW('Sanitation Data'!D127)),NA())</f>
        <v>#N/A</v>
      </c>
      <c r="Z133" s="491" t="e">
        <f ca="1">+IF(AND(ISNUMBER(OFFSET('Sanitation Data'!$D$12,0,10*ROW('Sanitation Data'!D127))),'Data Summary'!CO133="Yes"),OFFSET('Sanitation Data'!$D$12,0,10*ROW('Sanitation Data'!D127)),NA())</f>
        <v>#N/A</v>
      </c>
      <c r="AA133" s="491" t="e">
        <f ca="1">+IF(AND(ISNUMBER(OFFSET('Sanitation Data'!$E$4,0,10*ROW('Sanitation Data'!E127))),'Data Summary'!CP133="Yes"),100-OFFSET('Sanitation Data'!$E$4,0,10*ROW('Sanitation Data'!E127)),NA())</f>
        <v>#N/A</v>
      </c>
      <c r="AB133" s="491" t="e">
        <f ca="1">+IF(AND(ISNUMBER(OFFSET('Sanitation Data'!$E$6,0,10*ROW('Sanitation Data'!E127))),'Data Summary'!CQ133="Yes"),OFFSET('Sanitation Data'!$E$6,0,10*ROW('Sanitation Data'!E127)),NA())</f>
        <v>#N/A</v>
      </c>
      <c r="AC133" s="491" t="e">
        <f ca="1">+IF(AND(ISNUMBER(OFFSET('Sanitation Data'!$E$10,0,10*ROW('Sanitation Data'!E127))),'Data Summary'!CR133="Yes"),OFFSET('Sanitation Data'!$E$10,0,10*ROW('Sanitation Data'!E127)),NA())</f>
        <v>#N/A</v>
      </c>
      <c r="AD133" s="491" t="e">
        <f ca="1">+IF(AND(ISNUMBER(OFFSET('Sanitation Data'!$E$11,0,10*ROW('Sanitation Data'!E127))),'Data Summary'!CS133="Yes"),OFFSET('Sanitation Data'!$E$11,0,10*ROW('Sanitation Data'!E127)),NA())</f>
        <v>#N/A</v>
      </c>
      <c r="AE133" s="491" t="e">
        <f ca="1">+IF(AND(ISNUMBER(OFFSET('Sanitation Data'!$E$12,0,10*ROW('Sanitation Data'!E127))),'Data Summary'!CT133="Yes"),OFFSET('Sanitation Data'!$E$12,0,10*ROW('Sanitation Data'!E127)),NA())</f>
        <v>#N/A</v>
      </c>
      <c r="AF133" s="491" t="e">
        <f ca="1">+IF(AND(ISNUMBER(OFFSET('Sanitation Data'!$F$4,0,10*ROW('Sanitation Data'!F127))),'Data Summary'!CU133="Yes"),100-OFFSET('Sanitation Data'!$F$4,0,10*ROW('Sanitation Data'!F127)),NA())</f>
        <v>#N/A</v>
      </c>
      <c r="AG133" s="491" t="e">
        <f ca="1">+IF(AND(ISNUMBER(OFFSET('Sanitation Data'!$F$6,0,10*ROW('Sanitation Data'!F127))),'Data Summary'!CV133="Yes"),OFFSET('Sanitation Data'!$F$6,0,10*ROW('Sanitation Data'!F127)),NA())</f>
        <v>#N/A</v>
      </c>
      <c r="AH133" s="491" t="e">
        <f ca="1">+IF(AND(ISNUMBER(OFFSET('Sanitation Data'!$F$10,0,10*ROW('Sanitation Data'!F127))),'Data Summary'!CW133="Yes"),OFFSET('Sanitation Data'!$F$10,0,10*ROW('Sanitation Data'!F127)),NA())</f>
        <v>#N/A</v>
      </c>
      <c r="AI133" s="491" t="e">
        <f ca="1">+IF(AND(ISNUMBER(OFFSET('Sanitation Data'!$F$11,0,10*ROW('Sanitation Data'!F127))),'Data Summary'!CX133="Yes"),OFFSET('Sanitation Data'!$F$11,0,10*ROW('Sanitation Data'!F127)),NA())</f>
        <v>#N/A</v>
      </c>
      <c r="AJ133" s="491" t="e">
        <f ca="1">+IF(AND(ISNUMBER(OFFSET('Sanitation Data'!$F$12,0,10*ROW('Sanitation Data'!F127))),'Data Summary'!CY133="Yes"),OFFSET('Sanitation Data'!$F$12,0,10*ROW('Sanitation Data'!F127)),NA())</f>
        <v>#N/A</v>
      </c>
      <c r="AK133" s="491" t="e">
        <f ca="1">+IF(AND(ISNUMBER(OFFSET('Sanitation Data'!$G$4,0,10*ROW('Sanitation Data'!G127))),'Data Summary'!CZ133="Yes"),100-OFFSET('Sanitation Data'!$G$4,0,10*ROW('Sanitation Data'!G127)),NA())</f>
        <v>#N/A</v>
      </c>
      <c r="AL133" s="491" t="e">
        <f ca="1">+IF(AND(ISNUMBER(OFFSET('Sanitation Data'!$G$6,0,10*ROW('Sanitation Data'!G127))),'Data Summary'!DA133="Yes"),OFFSET('Sanitation Data'!$G$6,0,10*ROW('Sanitation Data'!G127)),NA())</f>
        <v>#N/A</v>
      </c>
      <c r="AM133" s="491" t="e">
        <f ca="1">+IF(AND(ISNUMBER(OFFSET('Sanitation Data'!$G$10,0,10*ROW('Sanitation Data'!G127))),'Data Summary'!DB133="Yes"),OFFSET('Sanitation Data'!$G$10,0,10*ROW('Sanitation Data'!G127)),NA())</f>
        <v>#N/A</v>
      </c>
      <c r="AN133" s="491" t="e">
        <f ca="1">+IF(AND(ISNUMBER(OFFSET('Sanitation Data'!$G$11,0,10*ROW('Sanitation Data'!G127))),'Data Summary'!DC133="Yes"),OFFSET('Sanitation Data'!$G$11,0,10*ROW('Sanitation Data'!G127)),NA())</f>
        <v>#N/A</v>
      </c>
      <c r="AO133" s="491" t="e">
        <f ca="1">+IF(AND(ISNUMBER(OFFSET('Sanitation Data'!$G$12,0,10*ROW('Sanitation Data'!G127))),'Data Summary'!DD133="Yes"),OFFSET('Sanitation Data'!$G$12,0,10*ROW('Sanitation Data'!G127)),NA())</f>
        <v>#N/A</v>
      </c>
      <c r="AP133" s="491" t="e">
        <f ca="1">+IF(AND(ISNUMBER(OFFSET('Sanitation Data'!$H$4,0,10*ROW('Sanitation Data'!H127))),'Data Summary'!DE133="Yes"),100-OFFSET('Sanitation Data'!$H$4,0,10*ROW('Sanitation Data'!H127)),NA())</f>
        <v>#N/A</v>
      </c>
      <c r="AQ133" s="491" t="e">
        <f ca="1">+IF(AND(ISNUMBER(OFFSET('Sanitation Data'!$H$6,0,10*ROW('Sanitation Data'!H127))),'Data Summary'!DF133="Yes"),OFFSET('Sanitation Data'!$H$6,0,10*ROW('Sanitation Data'!H127)),NA())</f>
        <v>#N/A</v>
      </c>
      <c r="AR133" s="491" t="e">
        <f ca="1">+IF(AND(ISNUMBER(OFFSET('Sanitation Data'!$H$10,0,10*ROW('Sanitation Data'!H127))),'Data Summary'!DG133="Yes"),OFFSET('Sanitation Data'!$H$10,0,10*ROW('Sanitation Data'!H127)),NA())</f>
        <v>#N/A</v>
      </c>
      <c r="AS133" s="491" t="e">
        <f ca="1">+IF(AND(ISNUMBER(OFFSET('Sanitation Data'!$H$11,0,10*ROW('Sanitation Data'!H127))),'Data Summary'!DH133="Yes"),OFFSET('Sanitation Data'!$H$11,0,10*ROW('Sanitation Data'!H127)),NA())</f>
        <v>#N/A</v>
      </c>
      <c r="AT133" s="491" t="e">
        <f ca="1">+IF(AND(ISNUMBER(OFFSET('Sanitation Data'!$H$12,0,10*ROW('Sanitation Data'!H127))),'Data Summary'!DI133="Yes"),OFFSET('Sanitation Data'!$H$12,0,10*ROW('Sanitation Data'!H127)),NA())</f>
        <v>#N/A</v>
      </c>
      <c r="AU133" s="491" t="e">
        <f ca="1">+IF(AND(ISNUMBER(OFFSET('Sanitation Data'!$I$4,0,10*ROW('Sanitation Data'!I127))),'Data Summary'!DJ133="Yes"),100-OFFSET('Sanitation Data'!$I$4,0,10*ROW('Sanitation Data'!I127)),NA())</f>
        <v>#N/A</v>
      </c>
      <c r="AV133" s="491" t="e">
        <f ca="1">+IF(AND(ISNUMBER(OFFSET('Sanitation Data'!$I$6,0,10*ROW('Sanitation Data'!I127))),'Data Summary'!DK133="Yes"),OFFSET('Sanitation Data'!$I$6,0,10*ROW('Sanitation Data'!I127)),NA())</f>
        <v>#N/A</v>
      </c>
      <c r="AW133" s="491" t="e">
        <f ca="1">+IF(AND(ISNUMBER(OFFSET('Sanitation Data'!$I$10,0,10*ROW('Sanitation Data'!I127))),'Data Summary'!DL133="Yes"),OFFSET('Sanitation Data'!$I$10,0,10*ROW('Sanitation Data'!I127)),NA())</f>
        <v>#N/A</v>
      </c>
      <c r="AX133" s="491" t="e">
        <f ca="1">+IF(AND(ISNUMBER(OFFSET('Sanitation Data'!$I$11,0,10*ROW('Sanitation Data'!I127))),'Data Summary'!DM133="Yes"),OFFSET('Sanitation Data'!$I$11,0,10*ROW('Sanitation Data'!I127)),NA())</f>
        <v>#N/A</v>
      </c>
      <c r="AY133" s="491" t="e">
        <f ca="1">+IF(AND(ISNUMBER(OFFSET('Sanitation Data'!$I$12,0,10*ROW('Sanitation Data'!I127))),'Data Summary'!DN133="Yes"),OFFSET('Sanitation Data'!$I$12,0,10*ROW('Sanitation Data'!I127)),NA())</f>
        <v>#N/A</v>
      </c>
      <c r="AZ133" s="492" t="e">
        <f ca="1">+IF(AND(ISNUMBER(OFFSET('Hygiene Data'!$D$5,0,10*ROW('Hygiene Data'!D127))),'Data Summary'!DO133="Yes"),OFFSET('Hygiene Data'!$D$5,0,10*ROW('Hygiene Data'!D127)),NA())</f>
        <v>#N/A</v>
      </c>
      <c r="BA133" s="492" t="e">
        <f ca="1">+IF(AND(ISNUMBER(OFFSET('Hygiene Data'!$D$7,0,10*ROW('Hygiene Data'!D127))),'Data Summary'!DP133="Yes"),OFFSET('Hygiene Data'!$D$7,0,10*ROW('Hygiene Data'!D127)),NA())</f>
        <v>#N/A</v>
      </c>
      <c r="BB133" s="492" t="e">
        <f ca="1">+IF(AND(ISNUMBER(OFFSET('Hygiene Data'!$D$9,0,10*ROW('Hygiene Data'!D127))),'Data Summary'!DQ133="Yes"),OFFSET('Hygiene Data'!$D$9,0,10*ROW('Hygiene Data'!D127)),NA())</f>
        <v>#N/A</v>
      </c>
      <c r="BC133" s="492" t="e">
        <f ca="1">+IF(AND(ISNUMBER(OFFSET('Hygiene Data'!$E$5,0,10*ROW('Hygiene Data'!E127))),'Data Summary'!DR133="Yes"),OFFSET('Hygiene Data'!$E$5,0,10*ROW('Hygiene Data'!E127)),NA())</f>
        <v>#N/A</v>
      </c>
      <c r="BD133" s="492" t="e">
        <f ca="1">+IF(AND(ISNUMBER(OFFSET('Hygiene Data'!$E$7,0,10*ROW('Hygiene Data'!E127))),'Data Summary'!DS133="Yes"),OFFSET('Hygiene Data'!$E$7,0,10*ROW('Hygiene Data'!E127)),NA())</f>
        <v>#N/A</v>
      </c>
      <c r="BE133" s="492" t="e">
        <f ca="1">+IF(AND(ISNUMBER(OFFSET('Hygiene Data'!$E$9,0,10*ROW('Hygiene Data'!E127))),'Data Summary'!DT133="Yes"),OFFSET('Hygiene Data'!$E$9,0,10*ROW('Hygiene Data'!E127)),NA())</f>
        <v>#N/A</v>
      </c>
      <c r="BF133" s="492" t="e">
        <f ca="1">+IF(AND(ISNUMBER(OFFSET('Hygiene Data'!$F$5,0,10*ROW('Hygiene Data'!F127))),'Data Summary'!DU133="Yes"),OFFSET('Hygiene Data'!$F$5,0,10*ROW('Hygiene Data'!F127)),NA())</f>
        <v>#N/A</v>
      </c>
      <c r="BG133" s="492" t="e">
        <f ca="1">+IF(AND(ISNUMBER(OFFSET('Hygiene Data'!$F$7,0,10*ROW('Hygiene Data'!F127))),'Data Summary'!DV133="Yes"),OFFSET('Hygiene Data'!$F$7,0,10*ROW('Hygiene Data'!F127)),NA())</f>
        <v>#N/A</v>
      </c>
      <c r="BH133" s="492" t="e">
        <f ca="1">+IF(AND(ISNUMBER(OFFSET('Hygiene Data'!$F$9,0,10*ROW('Hygiene Data'!F127))),'Data Summary'!DW133="Yes"),OFFSET('Hygiene Data'!$F$9,0,10*ROW('Hygiene Data'!F127)),NA())</f>
        <v>#N/A</v>
      </c>
      <c r="BI133" s="492" t="e">
        <f ca="1">+IF(AND(ISNUMBER(OFFSET('Hygiene Data'!$G$5,0,10*ROW('Hygiene Data'!G127))),'Data Summary'!DX133="Yes"),OFFSET('Hygiene Data'!$G$5,0,10*ROW('Hygiene Data'!G127)),NA())</f>
        <v>#N/A</v>
      </c>
      <c r="BJ133" s="492" t="e">
        <f ca="1">+IF(AND(ISNUMBER(OFFSET('Hygiene Data'!$G$7,0,10*ROW('Hygiene Data'!G127))),'Data Summary'!DY133="Yes"),OFFSET('Hygiene Data'!$G$7,0,10*ROW('Hygiene Data'!G127)),NA())</f>
        <v>#N/A</v>
      </c>
      <c r="BK133" s="492" t="e">
        <f ca="1">+IF(AND(ISNUMBER(OFFSET('Hygiene Data'!$G$9,0,10*ROW('Hygiene Data'!G127))),'Data Summary'!DZ133="Yes"),OFFSET('Hygiene Data'!$G$9,0,10*ROW('Hygiene Data'!G127)),NA())</f>
        <v>#N/A</v>
      </c>
      <c r="BL133" s="492" t="e">
        <f ca="1">+IF(AND(ISNUMBER(OFFSET('Hygiene Data'!$H$5,0,10*ROW('Hygiene Data'!H127))),'Data Summary'!EA133="Yes"),OFFSET('Hygiene Data'!$H$5,0,10*ROW('Hygiene Data'!H127)),NA())</f>
        <v>#N/A</v>
      </c>
      <c r="BM133" s="492" t="e">
        <f ca="1">+IF(AND(ISNUMBER(OFFSET('Hygiene Data'!$H$7,0,10*ROW('Hygiene Data'!H127))),'Data Summary'!EB133="Yes"),OFFSET('Hygiene Data'!$H$7,0,10*ROW('Hygiene Data'!H127)),NA())</f>
        <v>#N/A</v>
      </c>
      <c r="BN133" s="492" t="e">
        <f ca="1">+IF(AND(ISNUMBER(OFFSET('Hygiene Data'!$H$9,0,10*ROW('Hygiene Data'!H127))),'Data Summary'!EC133="Yes"),OFFSET('Hygiene Data'!$H$9,0,10*ROW('Hygiene Data'!H127)),NA())</f>
        <v>#N/A</v>
      </c>
      <c r="BO133" s="492" t="e">
        <f ca="1">+IF(AND(ISNUMBER(OFFSET('Hygiene Data'!$I$5,0,10*ROW('Hygiene Data'!I127))),'Data Summary'!ED133="Yes"),OFFSET('Hygiene Data'!$I$5,0,10*ROW('Hygiene Data'!I127)),NA())</f>
        <v>#N/A</v>
      </c>
      <c r="BP133" s="492" t="e">
        <f ca="1">+IF(AND(ISNUMBER(OFFSET('Hygiene Data'!$I$7,0,10*ROW('Hygiene Data'!I127))),'Data Summary'!EE133="Yes"),OFFSET('Hygiene Data'!$I$7,0,10*ROW('Hygiene Data'!I127)),NA())</f>
        <v>#N/A</v>
      </c>
      <c r="BQ133" s="492" t="e">
        <f ca="1">+IF(AND(ISNUMBER(OFFSET('Hygiene Data'!$I$9,0,10*ROW('Hygiene Data'!I127))),'Data Summary'!EF133="Yes"),OFFSET('Hygiene Data'!$I$9,0,10*ROW('Hygiene Data'!I127)),NA())</f>
        <v>#N/A</v>
      </c>
    </row>
    <row r="134" spans="1:69" x14ac:dyDescent="0.25">
      <c r="A134" s="488" t="e">
        <f ca="1">+RIGHT('Data Summary'!A134,LEN('Data Summary'!A134)-9)</f>
        <v>#VALUE!</v>
      </c>
      <c r="B134" s="462" t="str">
        <f ca="1">+IF(ISTEXT('Data Summary'!B134),'Data Summary'!B134,"")</f>
        <v/>
      </c>
      <c r="C134" s="489" t="e">
        <f ca="1">+VALUE('Data Summary'!C134)</f>
        <v>#VALUE!</v>
      </c>
      <c r="D134" s="490" t="e">
        <f ca="1">+IF(AND(ISNUMBER(OFFSET('Water Data'!$D$4,0,10*ROW('Water Data'!D128))),'Data Summary'!BS134="Yes"),100-OFFSET('Water Data'!$D$4,0,10*ROW('Water Data'!D128)),NA())</f>
        <v>#N/A</v>
      </c>
      <c r="E134" s="490" t="e">
        <f ca="1">+IF(AND(ISNUMBER(OFFSET('Water Data'!$D$6,0,10*ROW('Water Data'!D128))),'Data Summary'!BT134="Yes"),OFFSET('Water Data'!$D$6,0,10*ROW('Water Data'!D128)),NA())</f>
        <v>#N/A</v>
      </c>
      <c r="F134" s="490" t="e">
        <f ca="1">+IF(AND(ISNUMBER(OFFSET('Water Data'!$D$9,0,10*ROW('Water Data'!D128))),'Data Summary'!BU134="Yes"),OFFSET('Water Data'!$D$9,0,10*ROW('Water Data'!D128)),NA())</f>
        <v>#N/A</v>
      </c>
      <c r="G134" s="490" t="e">
        <f ca="1">+IF(AND(ISNUMBER(OFFSET('Water Data'!$E$4,0,10*ROW('Water Data'!E128))),'Data Summary'!BV134="Yes"),100-OFFSET('Water Data'!$E$4,0,10*ROW('Water Data'!E128)),NA())</f>
        <v>#N/A</v>
      </c>
      <c r="H134" s="490" t="e">
        <f ca="1">+IF(AND(ISNUMBER(OFFSET('Water Data'!$E$6,0,10*ROW('Water Data'!E128))),'Data Summary'!BW134="Yes"),OFFSET('Water Data'!$E$6,0,10*ROW('Water Data'!E128)),NA())</f>
        <v>#N/A</v>
      </c>
      <c r="I134" s="490" t="e">
        <f ca="1">+IF(AND(ISNUMBER(OFFSET('Water Data'!$E$9,0,10*ROW('Water Data'!E128))),'Data Summary'!BX134="Yes"),OFFSET('Water Data'!$E$9,0,10*ROW('Water Data'!E128)),NA())</f>
        <v>#N/A</v>
      </c>
      <c r="J134" s="490" t="e">
        <f ca="1">+IF(AND(ISNUMBER(OFFSET('Water Data'!$F$4,0,10*ROW('Water Data'!F128))),'Data Summary'!BY134="Yes"),100-OFFSET('Water Data'!$F$4,0,10*ROW('Water Data'!F128)),NA())</f>
        <v>#N/A</v>
      </c>
      <c r="K134" s="490" t="e">
        <f ca="1">+IF(AND(ISNUMBER(OFFSET('Water Data'!$F$6,0,10*ROW('Water Data'!F128))),'Data Summary'!BZ134="Yes"),OFFSET('Water Data'!$F$6,0,10*ROW('Water Data'!F128)),NA())</f>
        <v>#N/A</v>
      </c>
      <c r="L134" s="490" t="e">
        <f ca="1">+IF(AND(ISNUMBER(OFFSET('Water Data'!$F$9,0,10*ROW('Water Data'!F128))),'Data Summary'!CA134="Yes"),OFFSET('Water Data'!$F$9,0,10*ROW('Water Data'!F128)),NA())</f>
        <v>#N/A</v>
      </c>
      <c r="M134" s="490" t="e">
        <f ca="1">+IF(AND(ISNUMBER(OFFSET('Water Data'!$G$4,0,10*ROW('Water Data'!G128))),'Data Summary'!CB134="Yes"),100-OFFSET('Water Data'!$G$4,0,10*ROW('Water Data'!G128)),NA())</f>
        <v>#N/A</v>
      </c>
      <c r="N134" s="490" t="e">
        <f ca="1">+IF(AND(ISNUMBER(OFFSET('Water Data'!$G$6,0,10*ROW('Water Data'!G128))),'Data Summary'!CC134="Yes"),OFFSET('Water Data'!$G$6,0,10*ROW('Water Data'!G128)),NA())</f>
        <v>#N/A</v>
      </c>
      <c r="O134" s="490" t="e">
        <f ca="1">+IF(AND(ISNUMBER(OFFSET('Water Data'!$G$9,0,10*ROW('Water Data'!G128))),'Data Summary'!CD134="Yes"),OFFSET('Water Data'!$G$9,0,10*ROW('Water Data'!G128)),NA())</f>
        <v>#N/A</v>
      </c>
      <c r="P134" s="490" t="e">
        <f ca="1">+IF(AND(ISNUMBER(OFFSET('Water Data'!$H$4,0,10*ROW('Water Data'!H128))),'Data Summary'!CE134="Yes"),100-OFFSET('Water Data'!$H$4,0,10*ROW('Water Data'!H128)),NA())</f>
        <v>#N/A</v>
      </c>
      <c r="Q134" s="490" t="e">
        <f ca="1">+IF(AND(ISNUMBER(OFFSET('Water Data'!$H$6,0,10*ROW('Water Data'!H128))),'Data Summary'!CF134="Yes"),OFFSET('Water Data'!$H$6,0,10*ROW('Water Data'!H128)),NA())</f>
        <v>#N/A</v>
      </c>
      <c r="R134" s="490" t="e">
        <f ca="1">+IF(AND(ISNUMBER(OFFSET('Water Data'!$H$9,0,10*ROW('Water Data'!H128))),'Data Summary'!CG134="Yes"),OFFSET('Water Data'!$H$9,0,10*ROW('Water Data'!H128)),NA())</f>
        <v>#N/A</v>
      </c>
      <c r="S134" s="490" t="e">
        <f ca="1">+IF(AND(ISNUMBER(OFFSET('Water Data'!$I$4,0,10*ROW('Water Data'!I128))),'Data Summary'!CH134="Yes"),100-OFFSET('Water Data'!$I$4,0,10*ROW('Water Data'!I128)),NA())</f>
        <v>#N/A</v>
      </c>
      <c r="T134" s="490" t="e">
        <f ca="1">+IF(AND(ISNUMBER(OFFSET('Water Data'!$I$6,0,10*ROW('Water Data'!I128))),'Data Summary'!CI134="Yes"),OFFSET('Water Data'!$I$6,0,10*ROW('Water Data'!I128)),NA())</f>
        <v>#N/A</v>
      </c>
      <c r="U134" s="490" t="e">
        <f ca="1">+IF(AND(ISNUMBER(OFFSET('Water Data'!$I$9,0,10*ROW('Water Data'!I128))),'Data Summary'!CJ134="Yes"),OFFSET('Water Data'!$I$9,0,10*ROW('Water Data'!I128)),NA())</f>
        <v>#N/A</v>
      </c>
      <c r="V134" s="491" t="e">
        <f ca="1">+IF(AND(ISNUMBER(OFFSET('Sanitation Data'!$D$4,0,10*ROW('Sanitation Data'!D128))),'Data Summary'!CK134="Yes"),100-OFFSET('Sanitation Data'!$D$4,0,10*ROW('Sanitation Data'!D128)),NA())</f>
        <v>#N/A</v>
      </c>
      <c r="W134" s="491" t="e">
        <f ca="1">+IF(AND(ISNUMBER(OFFSET('Sanitation Data'!$D$6,0,10*ROW('Sanitation Data'!D128))),'Data Summary'!CL134="Yes"),OFFSET('Sanitation Data'!$D$6,0,10*ROW('Sanitation Data'!D128)),NA())</f>
        <v>#N/A</v>
      </c>
      <c r="X134" s="491" t="e">
        <f ca="1">+IF(AND(ISNUMBER(OFFSET('Sanitation Data'!$D$10,0,10*ROW('Sanitation Data'!D128))),'Data Summary'!CM134="Yes"),OFFSET('Sanitation Data'!$D$10,0,10*ROW('Sanitation Data'!D128)),NA())</f>
        <v>#N/A</v>
      </c>
      <c r="Y134" s="491" t="e">
        <f ca="1">+IF(AND(ISNUMBER(OFFSET('Sanitation Data'!$D$11,0,10*ROW('Sanitation Data'!D128))),'Data Summary'!CN134="Yes"),OFFSET('Sanitation Data'!$D$11,0,10*ROW('Sanitation Data'!D128)),NA())</f>
        <v>#N/A</v>
      </c>
      <c r="Z134" s="491" t="e">
        <f ca="1">+IF(AND(ISNUMBER(OFFSET('Sanitation Data'!$D$12,0,10*ROW('Sanitation Data'!D128))),'Data Summary'!CO134="Yes"),OFFSET('Sanitation Data'!$D$12,0,10*ROW('Sanitation Data'!D128)),NA())</f>
        <v>#N/A</v>
      </c>
      <c r="AA134" s="491" t="e">
        <f ca="1">+IF(AND(ISNUMBER(OFFSET('Sanitation Data'!$E$4,0,10*ROW('Sanitation Data'!E128))),'Data Summary'!CP134="Yes"),100-OFFSET('Sanitation Data'!$E$4,0,10*ROW('Sanitation Data'!E128)),NA())</f>
        <v>#N/A</v>
      </c>
      <c r="AB134" s="491" t="e">
        <f ca="1">+IF(AND(ISNUMBER(OFFSET('Sanitation Data'!$E$6,0,10*ROW('Sanitation Data'!E128))),'Data Summary'!CQ134="Yes"),OFFSET('Sanitation Data'!$E$6,0,10*ROW('Sanitation Data'!E128)),NA())</f>
        <v>#N/A</v>
      </c>
      <c r="AC134" s="491" t="e">
        <f ca="1">+IF(AND(ISNUMBER(OFFSET('Sanitation Data'!$E$10,0,10*ROW('Sanitation Data'!E128))),'Data Summary'!CR134="Yes"),OFFSET('Sanitation Data'!$E$10,0,10*ROW('Sanitation Data'!E128)),NA())</f>
        <v>#N/A</v>
      </c>
      <c r="AD134" s="491" t="e">
        <f ca="1">+IF(AND(ISNUMBER(OFFSET('Sanitation Data'!$E$11,0,10*ROW('Sanitation Data'!E128))),'Data Summary'!CS134="Yes"),OFFSET('Sanitation Data'!$E$11,0,10*ROW('Sanitation Data'!E128)),NA())</f>
        <v>#N/A</v>
      </c>
      <c r="AE134" s="491" t="e">
        <f ca="1">+IF(AND(ISNUMBER(OFFSET('Sanitation Data'!$E$12,0,10*ROW('Sanitation Data'!E128))),'Data Summary'!CT134="Yes"),OFFSET('Sanitation Data'!$E$12,0,10*ROW('Sanitation Data'!E128)),NA())</f>
        <v>#N/A</v>
      </c>
      <c r="AF134" s="491" t="e">
        <f ca="1">+IF(AND(ISNUMBER(OFFSET('Sanitation Data'!$F$4,0,10*ROW('Sanitation Data'!F128))),'Data Summary'!CU134="Yes"),100-OFFSET('Sanitation Data'!$F$4,0,10*ROW('Sanitation Data'!F128)),NA())</f>
        <v>#N/A</v>
      </c>
      <c r="AG134" s="491" t="e">
        <f ca="1">+IF(AND(ISNUMBER(OFFSET('Sanitation Data'!$F$6,0,10*ROW('Sanitation Data'!F128))),'Data Summary'!CV134="Yes"),OFFSET('Sanitation Data'!$F$6,0,10*ROW('Sanitation Data'!F128)),NA())</f>
        <v>#N/A</v>
      </c>
      <c r="AH134" s="491" t="e">
        <f ca="1">+IF(AND(ISNUMBER(OFFSET('Sanitation Data'!$F$10,0,10*ROW('Sanitation Data'!F128))),'Data Summary'!CW134="Yes"),OFFSET('Sanitation Data'!$F$10,0,10*ROW('Sanitation Data'!F128)),NA())</f>
        <v>#N/A</v>
      </c>
      <c r="AI134" s="491" t="e">
        <f ca="1">+IF(AND(ISNUMBER(OFFSET('Sanitation Data'!$F$11,0,10*ROW('Sanitation Data'!F128))),'Data Summary'!CX134="Yes"),OFFSET('Sanitation Data'!$F$11,0,10*ROW('Sanitation Data'!F128)),NA())</f>
        <v>#N/A</v>
      </c>
      <c r="AJ134" s="491" t="e">
        <f ca="1">+IF(AND(ISNUMBER(OFFSET('Sanitation Data'!$F$12,0,10*ROW('Sanitation Data'!F128))),'Data Summary'!CY134="Yes"),OFFSET('Sanitation Data'!$F$12,0,10*ROW('Sanitation Data'!F128)),NA())</f>
        <v>#N/A</v>
      </c>
      <c r="AK134" s="491" t="e">
        <f ca="1">+IF(AND(ISNUMBER(OFFSET('Sanitation Data'!$G$4,0,10*ROW('Sanitation Data'!G128))),'Data Summary'!CZ134="Yes"),100-OFFSET('Sanitation Data'!$G$4,0,10*ROW('Sanitation Data'!G128)),NA())</f>
        <v>#N/A</v>
      </c>
      <c r="AL134" s="491" t="e">
        <f ca="1">+IF(AND(ISNUMBER(OFFSET('Sanitation Data'!$G$6,0,10*ROW('Sanitation Data'!G128))),'Data Summary'!DA134="Yes"),OFFSET('Sanitation Data'!$G$6,0,10*ROW('Sanitation Data'!G128)),NA())</f>
        <v>#N/A</v>
      </c>
      <c r="AM134" s="491" t="e">
        <f ca="1">+IF(AND(ISNUMBER(OFFSET('Sanitation Data'!$G$10,0,10*ROW('Sanitation Data'!G128))),'Data Summary'!DB134="Yes"),OFFSET('Sanitation Data'!$G$10,0,10*ROW('Sanitation Data'!G128)),NA())</f>
        <v>#N/A</v>
      </c>
      <c r="AN134" s="491" t="e">
        <f ca="1">+IF(AND(ISNUMBER(OFFSET('Sanitation Data'!$G$11,0,10*ROW('Sanitation Data'!G128))),'Data Summary'!DC134="Yes"),OFFSET('Sanitation Data'!$G$11,0,10*ROW('Sanitation Data'!G128)),NA())</f>
        <v>#N/A</v>
      </c>
      <c r="AO134" s="491" t="e">
        <f ca="1">+IF(AND(ISNUMBER(OFFSET('Sanitation Data'!$G$12,0,10*ROW('Sanitation Data'!G128))),'Data Summary'!DD134="Yes"),OFFSET('Sanitation Data'!$G$12,0,10*ROW('Sanitation Data'!G128)),NA())</f>
        <v>#N/A</v>
      </c>
      <c r="AP134" s="491" t="e">
        <f ca="1">+IF(AND(ISNUMBER(OFFSET('Sanitation Data'!$H$4,0,10*ROW('Sanitation Data'!H128))),'Data Summary'!DE134="Yes"),100-OFFSET('Sanitation Data'!$H$4,0,10*ROW('Sanitation Data'!H128)),NA())</f>
        <v>#N/A</v>
      </c>
      <c r="AQ134" s="491" t="e">
        <f ca="1">+IF(AND(ISNUMBER(OFFSET('Sanitation Data'!$H$6,0,10*ROW('Sanitation Data'!H128))),'Data Summary'!DF134="Yes"),OFFSET('Sanitation Data'!$H$6,0,10*ROW('Sanitation Data'!H128)),NA())</f>
        <v>#N/A</v>
      </c>
      <c r="AR134" s="491" t="e">
        <f ca="1">+IF(AND(ISNUMBER(OFFSET('Sanitation Data'!$H$10,0,10*ROW('Sanitation Data'!H128))),'Data Summary'!DG134="Yes"),OFFSET('Sanitation Data'!$H$10,0,10*ROW('Sanitation Data'!H128)),NA())</f>
        <v>#N/A</v>
      </c>
      <c r="AS134" s="491" t="e">
        <f ca="1">+IF(AND(ISNUMBER(OFFSET('Sanitation Data'!$H$11,0,10*ROW('Sanitation Data'!H128))),'Data Summary'!DH134="Yes"),OFFSET('Sanitation Data'!$H$11,0,10*ROW('Sanitation Data'!H128)),NA())</f>
        <v>#N/A</v>
      </c>
      <c r="AT134" s="491" t="e">
        <f ca="1">+IF(AND(ISNUMBER(OFFSET('Sanitation Data'!$H$12,0,10*ROW('Sanitation Data'!H128))),'Data Summary'!DI134="Yes"),OFFSET('Sanitation Data'!$H$12,0,10*ROW('Sanitation Data'!H128)),NA())</f>
        <v>#N/A</v>
      </c>
      <c r="AU134" s="491" t="e">
        <f ca="1">+IF(AND(ISNUMBER(OFFSET('Sanitation Data'!$I$4,0,10*ROW('Sanitation Data'!I128))),'Data Summary'!DJ134="Yes"),100-OFFSET('Sanitation Data'!$I$4,0,10*ROW('Sanitation Data'!I128)),NA())</f>
        <v>#N/A</v>
      </c>
      <c r="AV134" s="491" t="e">
        <f ca="1">+IF(AND(ISNUMBER(OFFSET('Sanitation Data'!$I$6,0,10*ROW('Sanitation Data'!I128))),'Data Summary'!DK134="Yes"),OFFSET('Sanitation Data'!$I$6,0,10*ROW('Sanitation Data'!I128)),NA())</f>
        <v>#N/A</v>
      </c>
      <c r="AW134" s="491" t="e">
        <f ca="1">+IF(AND(ISNUMBER(OFFSET('Sanitation Data'!$I$10,0,10*ROW('Sanitation Data'!I128))),'Data Summary'!DL134="Yes"),OFFSET('Sanitation Data'!$I$10,0,10*ROW('Sanitation Data'!I128)),NA())</f>
        <v>#N/A</v>
      </c>
      <c r="AX134" s="491" t="e">
        <f ca="1">+IF(AND(ISNUMBER(OFFSET('Sanitation Data'!$I$11,0,10*ROW('Sanitation Data'!I128))),'Data Summary'!DM134="Yes"),OFFSET('Sanitation Data'!$I$11,0,10*ROW('Sanitation Data'!I128)),NA())</f>
        <v>#N/A</v>
      </c>
      <c r="AY134" s="491" t="e">
        <f ca="1">+IF(AND(ISNUMBER(OFFSET('Sanitation Data'!$I$12,0,10*ROW('Sanitation Data'!I128))),'Data Summary'!DN134="Yes"),OFFSET('Sanitation Data'!$I$12,0,10*ROW('Sanitation Data'!I128)),NA())</f>
        <v>#N/A</v>
      </c>
      <c r="AZ134" s="492" t="e">
        <f ca="1">+IF(AND(ISNUMBER(OFFSET('Hygiene Data'!$D$5,0,10*ROW('Hygiene Data'!D128))),'Data Summary'!DO134="Yes"),OFFSET('Hygiene Data'!$D$5,0,10*ROW('Hygiene Data'!D128)),NA())</f>
        <v>#N/A</v>
      </c>
      <c r="BA134" s="492" t="e">
        <f ca="1">+IF(AND(ISNUMBER(OFFSET('Hygiene Data'!$D$7,0,10*ROW('Hygiene Data'!D128))),'Data Summary'!DP134="Yes"),OFFSET('Hygiene Data'!$D$7,0,10*ROW('Hygiene Data'!D128)),NA())</f>
        <v>#N/A</v>
      </c>
      <c r="BB134" s="492" t="e">
        <f ca="1">+IF(AND(ISNUMBER(OFFSET('Hygiene Data'!$D$9,0,10*ROW('Hygiene Data'!D128))),'Data Summary'!DQ134="Yes"),OFFSET('Hygiene Data'!$D$9,0,10*ROW('Hygiene Data'!D128)),NA())</f>
        <v>#N/A</v>
      </c>
      <c r="BC134" s="492" t="e">
        <f ca="1">+IF(AND(ISNUMBER(OFFSET('Hygiene Data'!$E$5,0,10*ROW('Hygiene Data'!E128))),'Data Summary'!DR134="Yes"),OFFSET('Hygiene Data'!$E$5,0,10*ROW('Hygiene Data'!E128)),NA())</f>
        <v>#N/A</v>
      </c>
      <c r="BD134" s="492" t="e">
        <f ca="1">+IF(AND(ISNUMBER(OFFSET('Hygiene Data'!$E$7,0,10*ROW('Hygiene Data'!E128))),'Data Summary'!DS134="Yes"),OFFSET('Hygiene Data'!$E$7,0,10*ROW('Hygiene Data'!E128)),NA())</f>
        <v>#N/A</v>
      </c>
      <c r="BE134" s="492" t="e">
        <f ca="1">+IF(AND(ISNUMBER(OFFSET('Hygiene Data'!$E$9,0,10*ROW('Hygiene Data'!E128))),'Data Summary'!DT134="Yes"),OFFSET('Hygiene Data'!$E$9,0,10*ROW('Hygiene Data'!E128)),NA())</f>
        <v>#N/A</v>
      </c>
      <c r="BF134" s="492" t="e">
        <f ca="1">+IF(AND(ISNUMBER(OFFSET('Hygiene Data'!$F$5,0,10*ROW('Hygiene Data'!F128))),'Data Summary'!DU134="Yes"),OFFSET('Hygiene Data'!$F$5,0,10*ROW('Hygiene Data'!F128)),NA())</f>
        <v>#N/A</v>
      </c>
      <c r="BG134" s="492" t="e">
        <f ca="1">+IF(AND(ISNUMBER(OFFSET('Hygiene Data'!$F$7,0,10*ROW('Hygiene Data'!F128))),'Data Summary'!DV134="Yes"),OFFSET('Hygiene Data'!$F$7,0,10*ROW('Hygiene Data'!F128)),NA())</f>
        <v>#N/A</v>
      </c>
      <c r="BH134" s="492" t="e">
        <f ca="1">+IF(AND(ISNUMBER(OFFSET('Hygiene Data'!$F$9,0,10*ROW('Hygiene Data'!F128))),'Data Summary'!DW134="Yes"),OFFSET('Hygiene Data'!$F$9,0,10*ROW('Hygiene Data'!F128)),NA())</f>
        <v>#N/A</v>
      </c>
      <c r="BI134" s="492" t="e">
        <f ca="1">+IF(AND(ISNUMBER(OFFSET('Hygiene Data'!$G$5,0,10*ROW('Hygiene Data'!G128))),'Data Summary'!DX134="Yes"),OFFSET('Hygiene Data'!$G$5,0,10*ROW('Hygiene Data'!G128)),NA())</f>
        <v>#N/A</v>
      </c>
      <c r="BJ134" s="492" t="e">
        <f ca="1">+IF(AND(ISNUMBER(OFFSET('Hygiene Data'!$G$7,0,10*ROW('Hygiene Data'!G128))),'Data Summary'!DY134="Yes"),OFFSET('Hygiene Data'!$G$7,0,10*ROW('Hygiene Data'!G128)),NA())</f>
        <v>#N/A</v>
      </c>
      <c r="BK134" s="492" t="e">
        <f ca="1">+IF(AND(ISNUMBER(OFFSET('Hygiene Data'!$G$9,0,10*ROW('Hygiene Data'!G128))),'Data Summary'!DZ134="Yes"),OFFSET('Hygiene Data'!$G$9,0,10*ROW('Hygiene Data'!G128)),NA())</f>
        <v>#N/A</v>
      </c>
      <c r="BL134" s="492" t="e">
        <f ca="1">+IF(AND(ISNUMBER(OFFSET('Hygiene Data'!$H$5,0,10*ROW('Hygiene Data'!H128))),'Data Summary'!EA134="Yes"),OFFSET('Hygiene Data'!$H$5,0,10*ROW('Hygiene Data'!H128)),NA())</f>
        <v>#N/A</v>
      </c>
      <c r="BM134" s="492" t="e">
        <f ca="1">+IF(AND(ISNUMBER(OFFSET('Hygiene Data'!$H$7,0,10*ROW('Hygiene Data'!H128))),'Data Summary'!EB134="Yes"),OFFSET('Hygiene Data'!$H$7,0,10*ROW('Hygiene Data'!H128)),NA())</f>
        <v>#N/A</v>
      </c>
      <c r="BN134" s="492" t="e">
        <f ca="1">+IF(AND(ISNUMBER(OFFSET('Hygiene Data'!$H$9,0,10*ROW('Hygiene Data'!H128))),'Data Summary'!EC134="Yes"),OFFSET('Hygiene Data'!$H$9,0,10*ROW('Hygiene Data'!H128)),NA())</f>
        <v>#N/A</v>
      </c>
      <c r="BO134" s="492" t="e">
        <f ca="1">+IF(AND(ISNUMBER(OFFSET('Hygiene Data'!$I$5,0,10*ROW('Hygiene Data'!I128))),'Data Summary'!ED134="Yes"),OFFSET('Hygiene Data'!$I$5,0,10*ROW('Hygiene Data'!I128)),NA())</f>
        <v>#N/A</v>
      </c>
      <c r="BP134" s="492" t="e">
        <f ca="1">+IF(AND(ISNUMBER(OFFSET('Hygiene Data'!$I$7,0,10*ROW('Hygiene Data'!I128))),'Data Summary'!EE134="Yes"),OFFSET('Hygiene Data'!$I$7,0,10*ROW('Hygiene Data'!I128)),NA())</f>
        <v>#N/A</v>
      </c>
      <c r="BQ134" s="492" t="e">
        <f ca="1">+IF(AND(ISNUMBER(OFFSET('Hygiene Data'!$I$9,0,10*ROW('Hygiene Data'!I128))),'Data Summary'!EF134="Yes"),OFFSET('Hygiene Data'!$I$9,0,10*ROW('Hygiene Data'!I128)),NA())</f>
        <v>#N/A</v>
      </c>
    </row>
    <row r="135" spans="1:69" x14ac:dyDescent="0.25">
      <c r="A135" s="488" t="e">
        <f ca="1">+RIGHT('Data Summary'!A135,LEN('Data Summary'!A135)-9)</f>
        <v>#VALUE!</v>
      </c>
      <c r="B135" s="462" t="str">
        <f ca="1">+IF(ISTEXT('Data Summary'!B135),'Data Summary'!B135,"")</f>
        <v/>
      </c>
      <c r="C135" s="489" t="e">
        <f ca="1">+VALUE('Data Summary'!C135)</f>
        <v>#VALUE!</v>
      </c>
      <c r="D135" s="490" t="e">
        <f ca="1">+IF(AND(ISNUMBER(OFFSET('Water Data'!$D$4,0,10*ROW('Water Data'!D129))),'Data Summary'!BS135="Yes"),100-OFFSET('Water Data'!$D$4,0,10*ROW('Water Data'!D129)),NA())</f>
        <v>#N/A</v>
      </c>
      <c r="E135" s="490" t="e">
        <f ca="1">+IF(AND(ISNUMBER(OFFSET('Water Data'!$D$6,0,10*ROW('Water Data'!D129))),'Data Summary'!BT135="Yes"),OFFSET('Water Data'!$D$6,0,10*ROW('Water Data'!D129)),NA())</f>
        <v>#N/A</v>
      </c>
      <c r="F135" s="490" t="e">
        <f ca="1">+IF(AND(ISNUMBER(OFFSET('Water Data'!$D$9,0,10*ROW('Water Data'!D129))),'Data Summary'!BU135="Yes"),OFFSET('Water Data'!$D$9,0,10*ROW('Water Data'!D129)),NA())</f>
        <v>#N/A</v>
      </c>
      <c r="G135" s="490" t="e">
        <f ca="1">+IF(AND(ISNUMBER(OFFSET('Water Data'!$E$4,0,10*ROW('Water Data'!E129))),'Data Summary'!BV135="Yes"),100-OFFSET('Water Data'!$E$4,0,10*ROW('Water Data'!E129)),NA())</f>
        <v>#N/A</v>
      </c>
      <c r="H135" s="490" t="e">
        <f ca="1">+IF(AND(ISNUMBER(OFFSET('Water Data'!$E$6,0,10*ROW('Water Data'!E129))),'Data Summary'!BW135="Yes"),OFFSET('Water Data'!$E$6,0,10*ROW('Water Data'!E129)),NA())</f>
        <v>#N/A</v>
      </c>
      <c r="I135" s="490" t="e">
        <f ca="1">+IF(AND(ISNUMBER(OFFSET('Water Data'!$E$9,0,10*ROW('Water Data'!E129))),'Data Summary'!BX135="Yes"),OFFSET('Water Data'!$E$9,0,10*ROW('Water Data'!E129)),NA())</f>
        <v>#N/A</v>
      </c>
      <c r="J135" s="490" t="e">
        <f ca="1">+IF(AND(ISNUMBER(OFFSET('Water Data'!$F$4,0,10*ROW('Water Data'!F129))),'Data Summary'!BY135="Yes"),100-OFFSET('Water Data'!$F$4,0,10*ROW('Water Data'!F129)),NA())</f>
        <v>#N/A</v>
      </c>
      <c r="K135" s="490" t="e">
        <f ca="1">+IF(AND(ISNUMBER(OFFSET('Water Data'!$F$6,0,10*ROW('Water Data'!F129))),'Data Summary'!BZ135="Yes"),OFFSET('Water Data'!$F$6,0,10*ROW('Water Data'!F129)),NA())</f>
        <v>#N/A</v>
      </c>
      <c r="L135" s="490" t="e">
        <f ca="1">+IF(AND(ISNUMBER(OFFSET('Water Data'!$F$9,0,10*ROW('Water Data'!F129))),'Data Summary'!CA135="Yes"),OFFSET('Water Data'!$F$9,0,10*ROW('Water Data'!F129)),NA())</f>
        <v>#N/A</v>
      </c>
      <c r="M135" s="490" t="e">
        <f ca="1">+IF(AND(ISNUMBER(OFFSET('Water Data'!$G$4,0,10*ROW('Water Data'!G129))),'Data Summary'!CB135="Yes"),100-OFFSET('Water Data'!$G$4,0,10*ROW('Water Data'!G129)),NA())</f>
        <v>#N/A</v>
      </c>
      <c r="N135" s="490" t="e">
        <f ca="1">+IF(AND(ISNUMBER(OFFSET('Water Data'!$G$6,0,10*ROW('Water Data'!G129))),'Data Summary'!CC135="Yes"),OFFSET('Water Data'!$G$6,0,10*ROW('Water Data'!G129)),NA())</f>
        <v>#N/A</v>
      </c>
      <c r="O135" s="490" t="e">
        <f ca="1">+IF(AND(ISNUMBER(OFFSET('Water Data'!$G$9,0,10*ROW('Water Data'!G129))),'Data Summary'!CD135="Yes"),OFFSET('Water Data'!$G$9,0,10*ROW('Water Data'!G129)),NA())</f>
        <v>#N/A</v>
      </c>
      <c r="P135" s="490" t="e">
        <f ca="1">+IF(AND(ISNUMBER(OFFSET('Water Data'!$H$4,0,10*ROW('Water Data'!H129))),'Data Summary'!CE135="Yes"),100-OFFSET('Water Data'!$H$4,0,10*ROW('Water Data'!H129)),NA())</f>
        <v>#N/A</v>
      </c>
      <c r="Q135" s="490" t="e">
        <f ca="1">+IF(AND(ISNUMBER(OFFSET('Water Data'!$H$6,0,10*ROW('Water Data'!H129))),'Data Summary'!CF135="Yes"),OFFSET('Water Data'!$H$6,0,10*ROW('Water Data'!H129)),NA())</f>
        <v>#N/A</v>
      </c>
      <c r="R135" s="490" t="e">
        <f ca="1">+IF(AND(ISNUMBER(OFFSET('Water Data'!$H$9,0,10*ROW('Water Data'!H129))),'Data Summary'!CG135="Yes"),OFFSET('Water Data'!$H$9,0,10*ROW('Water Data'!H129)),NA())</f>
        <v>#N/A</v>
      </c>
      <c r="S135" s="490" t="e">
        <f ca="1">+IF(AND(ISNUMBER(OFFSET('Water Data'!$I$4,0,10*ROW('Water Data'!I129))),'Data Summary'!CH135="Yes"),100-OFFSET('Water Data'!$I$4,0,10*ROW('Water Data'!I129)),NA())</f>
        <v>#N/A</v>
      </c>
      <c r="T135" s="490" t="e">
        <f ca="1">+IF(AND(ISNUMBER(OFFSET('Water Data'!$I$6,0,10*ROW('Water Data'!I129))),'Data Summary'!CI135="Yes"),OFFSET('Water Data'!$I$6,0,10*ROW('Water Data'!I129)),NA())</f>
        <v>#N/A</v>
      </c>
      <c r="U135" s="490" t="e">
        <f ca="1">+IF(AND(ISNUMBER(OFFSET('Water Data'!$I$9,0,10*ROW('Water Data'!I129))),'Data Summary'!CJ135="Yes"),OFFSET('Water Data'!$I$9,0,10*ROW('Water Data'!I129)),NA())</f>
        <v>#N/A</v>
      </c>
      <c r="V135" s="491" t="e">
        <f ca="1">+IF(AND(ISNUMBER(OFFSET('Sanitation Data'!$D$4,0,10*ROW('Sanitation Data'!D129))),'Data Summary'!CK135="Yes"),100-OFFSET('Sanitation Data'!$D$4,0,10*ROW('Sanitation Data'!D129)),NA())</f>
        <v>#N/A</v>
      </c>
      <c r="W135" s="491" t="e">
        <f ca="1">+IF(AND(ISNUMBER(OFFSET('Sanitation Data'!$D$6,0,10*ROW('Sanitation Data'!D129))),'Data Summary'!CL135="Yes"),OFFSET('Sanitation Data'!$D$6,0,10*ROW('Sanitation Data'!D129)),NA())</f>
        <v>#N/A</v>
      </c>
      <c r="X135" s="491" t="e">
        <f ca="1">+IF(AND(ISNUMBER(OFFSET('Sanitation Data'!$D$10,0,10*ROW('Sanitation Data'!D129))),'Data Summary'!CM135="Yes"),OFFSET('Sanitation Data'!$D$10,0,10*ROW('Sanitation Data'!D129)),NA())</f>
        <v>#N/A</v>
      </c>
      <c r="Y135" s="491" t="e">
        <f ca="1">+IF(AND(ISNUMBER(OFFSET('Sanitation Data'!$D$11,0,10*ROW('Sanitation Data'!D129))),'Data Summary'!CN135="Yes"),OFFSET('Sanitation Data'!$D$11,0,10*ROW('Sanitation Data'!D129)),NA())</f>
        <v>#N/A</v>
      </c>
      <c r="Z135" s="491" t="e">
        <f ca="1">+IF(AND(ISNUMBER(OFFSET('Sanitation Data'!$D$12,0,10*ROW('Sanitation Data'!D129))),'Data Summary'!CO135="Yes"),OFFSET('Sanitation Data'!$D$12,0,10*ROW('Sanitation Data'!D129)),NA())</f>
        <v>#N/A</v>
      </c>
      <c r="AA135" s="491" t="e">
        <f ca="1">+IF(AND(ISNUMBER(OFFSET('Sanitation Data'!$E$4,0,10*ROW('Sanitation Data'!E129))),'Data Summary'!CP135="Yes"),100-OFFSET('Sanitation Data'!$E$4,0,10*ROW('Sanitation Data'!E129)),NA())</f>
        <v>#N/A</v>
      </c>
      <c r="AB135" s="491" t="e">
        <f ca="1">+IF(AND(ISNUMBER(OFFSET('Sanitation Data'!$E$6,0,10*ROW('Sanitation Data'!E129))),'Data Summary'!CQ135="Yes"),OFFSET('Sanitation Data'!$E$6,0,10*ROW('Sanitation Data'!E129)),NA())</f>
        <v>#N/A</v>
      </c>
      <c r="AC135" s="491" t="e">
        <f ca="1">+IF(AND(ISNUMBER(OFFSET('Sanitation Data'!$E$10,0,10*ROW('Sanitation Data'!E129))),'Data Summary'!CR135="Yes"),OFFSET('Sanitation Data'!$E$10,0,10*ROW('Sanitation Data'!E129)),NA())</f>
        <v>#N/A</v>
      </c>
      <c r="AD135" s="491" t="e">
        <f ca="1">+IF(AND(ISNUMBER(OFFSET('Sanitation Data'!$E$11,0,10*ROW('Sanitation Data'!E129))),'Data Summary'!CS135="Yes"),OFFSET('Sanitation Data'!$E$11,0,10*ROW('Sanitation Data'!E129)),NA())</f>
        <v>#N/A</v>
      </c>
      <c r="AE135" s="491" t="e">
        <f ca="1">+IF(AND(ISNUMBER(OFFSET('Sanitation Data'!$E$12,0,10*ROW('Sanitation Data'!E129))),'Data Summary'!CT135="Yes"),OFFSET('Sanitation Data'!$E$12,0,10*ROW('Sanitation Data'!E129)),NA())</f>
        <v>#N/A</v>
      </c>
      <c r="AF135" s="491" t="e">
        <f ca="1">+IF(AND(ISNUMBER(OFFSET('Sanitation Data'!$F$4,0,10*ROW('Sanitation Data'!F129))),'Data Summary'!CU135="Yes"),100-OFFSET('Sanitation Data'!$F$4,0,10*ROW('Sanitation Data'!F129)),NA())</f>
        <v>#N/A</v>
      </c>
      <c r="AG135" s="491" t="e">
        <f ca="1">+IF(AND(ISNUMBER(OFFSET('Sanitation Data'!$F$6,0,10*ROW('Sanitation Data'!F129))),'Data Summary'!CV135="Yes"),OFFSET('Sanitation Data'!$F$6,0,10*ROW('Sanitation Data'!F129)),NA())</f>
        <v>#N/A</v>
      </c>
      <c r="AH135" s="491" t="e">
        <f ca="1">+IF(AND(ISNUMBER(OFFSET('Sanitation Data'!$F$10,0,10*ROW('Sanitation Data'!F129))),'Data Summary'!CW135="Yes"),OFFSET('Sanitation Data'!$F$10,0,10*ROW('Sanitation Data'!F129)),NA())</f>
        <v>#N/A</v>
      </c>
      <c r="AI135" s="491" t="e">
        <f ca="1">+IF(AND(ISNUMBER(OFFSET('Sanitation Data'!$F$11,0,10*ROW('Sanitation Data'!F129))),'Data Summary'!CX135="Yes"),OFFSET('Sanitation Data'!$F$11,0,10*ROW('Sanitation Data'!F129)),NA())</f>
        <v>#N/A</v>
      </c>
      <c r="AJ135" s="491" t="e">
        <f ca="1">+IF(AND(ISNUMBER(OFFSET('Sanitation Data'!$F$12,0,10*ROW('Sanitation Data'!F129))),'Data Summary'!CY135="Yes"),OFFSET('Sanitation Data'!$F$12,0,10*ROW('Sanitation Data'!F129)),NA())</f>
        <v>#N/A</v>
      </c>
      <c r="AK135" s="491" t="e">
        <f ca="1">+IF(AND(ISNUMBER(OFFSET('Sanitation Data'!$G$4,0,10*ROW('Sanitation Data'!G129))),'Data Summary'!CZ135="Yes"),100-OFFSET('Sanitation Data'!$G$4,0,10*ROW('Sanitation Data'!G129)),NA())</f>
        <v>#N/A</v>
      </c>
      <c r="AL135" s="491" t="e">
        <f ca="1">+IF(AND(ISNUMBER(OFFSET('Sanitation Data'!$G$6,0,10*ROW('Sanitation Data'!G129))),'Data Summary'!DA135="Yes"),OFFSET('Sanitation Data'!$G$6,0,10*ROW('Sanitation Data'!G129)),NA())</f>
        <v>#N/A</v>
      </c>
      <c r="AM135" s="491" t="e">
        <f ca="1">+IF(AND(ISNUMBER(OFFSET('Sanitation Data'!$G$10,0,10*ROW('Sanitation Data'!G129))),'Data Summary'!DB135="Yes"),OFFSET('Sanitation Data'!$G$10,0,10*ROW('Sanitation Data'!G129)),NA())</f>
        <v>#N/A</v>
      </c>
      <c r="AN135" s="491" t="e">
        <f ca="1">+IF(AND(ISNUMBER(OFFSET('Sanitation Data'!$G$11,0,10*ROW('Sanitation Data'!G129))),'Data Summary'!DC135="Yes"),OFFSET('Sanitation Data'!$G$11,0,10*ROW('Sanitation Data'!G129)),NA())</f>
        <v>#N/A</v>
      </c>
      <c r="AO135" s="491" t="e">
        <f ca="1">+IF(AND(ISNUMBER(OFFSET('Sanitation Data'!$G$12,0,10*ROW('Sanitation Data'!G129))),'Data Summary'!DD135="Yes"),OFFSET('Sanitation Data'!$G$12,0,10*ROW('Sanitation Data'!G129)),NA())</f>
        <v>#N/A</v>
      </c>
      <c r="AP135" s="491" t="e">
        <f ca="1">+IF(AND(ISNUMBER(OFFSET('Sanitation Data'!$H$4,0,10*ROW('Sanitation Data'!H129))),'Data Summary'!DE135="Yes"),100-OFFSET('Sanitation Data'!$H$4,0,10*ROW('Sanitation Data'!H129)),NA())</f>
        <v>#N/A</v>
      </c>
      <c r="AQ135" s="491" t="e">
        <f ca="1">+IF(AND(ISNUMBER(OFFSET('Sanitation Data'!$H$6,0,10*ROW('Sanitation Data'!H129))),'Data Summary'!DF135="Yes"),OFFSET('Sanitation Data'!$H$6,0,10*ROW('Sanitation Data'!H129)),NA())</f>
        <v>#N/A</v>
      </c>
      <c r="AR135" s="491" t="e">
        <f ca="1">+IF(AND(ISNUMBER(OFFSET('Sanitation Data'!$H$10,0,10*ROW('Sanitation Data'!H129))),'Data Summary'!DG135="Yes"),OFFSET('Sanitation Data'!$H$10,0,10*ROW('Sanitation Data'!H129)),NA())</f>
        <v>#N/A</v>
      </c>
      <c r="AS135" s="491" t="e">
        <f ca="1">+IF(AND(ISNUMBER(OFFSET('Sanitation Data'!$H$11,0,10*ROW('Sanitation Data'!H129))),'Data Summary'!DH135="Yes"),OFFSET('Sanitation Data'!$H$11,0,10*ROW('Sanitation Data'!H129)),NA())</f>
        <v>#N/A</v>
      </c>
      <c r="AT135" s="491" t="e">
        <f ca="1">+IF(AND(ISNUMBER(OFFSET('Sanitation Data'!$H$12,0,10*ROW('Sanitation Data'!H129))),'Data Summary'!DI135="Yes"),OFFSET('Sanitation Data'!$H$12,0,10*ROW('Sanitation Data'!H129)),NA())</f>
        <v>#N/A</v>
      </c>
      <c r="AU135" s="491" t="e">
        <f ca="1">+IF(AND(ISNUMBER(OFFSET('Sanitation Data'!$I$4,0,10*ROW('Sanitation Data'!I129))),'Data Summary'!DJ135="Yes"),100-OFFSET('Sanitation Data'!$I$4,0,10*ROW('Sanitation Data'!I129)),NA())</f>
        <v>#N/A</v>
      </c>
      <c r="AV135" s="491" t="e">
        <f ca="1">+IF(AND(ISNUMBER(OFFSET('Sanitation Data'!$I$6,0,10*ROW('Sanitation Data'!I129))),'Data Summary'!DK135="Yes"),OFFSET('Sanitation Data'!$I$6,0,10*ROW('Sanitation Data'!I129)),NA())</f>
        <v>#N/A</v>
      </c>
      <c r="AW135" s="491" t="e">
        <f ca="1">+IF(AND(ISNUMBER(OFFSET('Sanitation Data'!$I$10,0,10*ROW('Sanitation Data'!I129))),'Data Summary'!DL135="Yes"),OFFSET('Sanitation Data'!$I$10,0,10*ROW('Sanitation Data'!I129)),NA())</f>
        <v>#N/A</v>
      </c>
      <c r="AX135" s="491" t="e">
        <f ca="1">+IF(AND(ISNUMBER(OFFSET('Sanitation Data'!$I$11,0,10*ROW('Sanitation Data'!I129))),'Data Summary'!DM135="Yes"),OFFSET('Sanitation Data'!$I$11,0,10*ROW('Sanitation Data'!I129)),NA())</f>
        <v>#N/A</v>
      </c>
      <c r="AY135" s="491" t="e">
        <f ca="1">+IF(AND(ISNUMBER(OFFSET('Sanitation Data'!$I$12,0,10*ROW('Sanitation Data'!I129))),'Data Summary'!DN135="Yes"),OFFSET('Sanitation Data'!$I$12,0,10*ROW('Sanitation Data'!I129)),NA())</f>
        <v>#N/A</v>
      </c>
      <c r="AZ135" s="492" t="e">
        <f ca="1">+IF(AND(ISNUMBER(OFFSET('Hygiene Data'!$D$5,0,10*ROW('Hygiene Data'!D129))),'Data Summary'!DO135="Yes"),OFFSET('Hygiene Data'!$D$5,0,10*ROW('Hygiene Data'!D129)),NA())</f>
        <v>#N/A</v>
      </c>
      <c r="BA135" s="492" t="e">
        <f ca="1">+IF(AND(ISNUMBER(OFFSET('Hygiene Data'!$D$7,0,10*ROW('Hygiene Data'!D129))),'Data Summary'!DP135="Yes"),OFFSET('Hygiene Data'!$D$7,0,10*ROW('Hygiene Data'!D129)),NA())</f>
        <v>#N/A</v>
      </c>
      <c r="BB135" s="492" t="e">
        <f ca="1">+IF(AND(ISNUMBER(OFFSET('Hygiene Data'!$D$9,0,10*ROW('Hygiene Data'!D129))),'Data Summary'!DQ135="Yes"),OFFSET('Hygiene Data'!$D$9,0,10*ROW('Hygiene Data'!D129)),NA())</f>
        <v>#N/A</v>
      </c>
      <c r="BC135" s="492" t="e">
        <f ca="1">+IF(AND(ISNUMBER(OFFSET('Hygiene Data'!$E$5,0,10*ROW('Hygiene Data'!E129))),'Data Summary'!DR135="Yes"),OFFSET('Hygiene Data'!$E$5,0,10*ROW('Hygiene Data'!E129)),NA())</f>
        <v>#N/A</v>
      </c>
      <c r="BD135" s="492" t="e">
        <f ca="1">+IF(AND(ISNUMBER(OFFSET('Hygiene Data'!$E$7,0,10*ROW('Hygiene Data'!E129))),'Data Summary'!DS135="Yes"),OFFSET('Hygiene Data'!$E$7,0,10*ROW('Hygiene Data'!E129)),NA())</f>
        <v>#N/A</v>
      </c>
      <c r="BE135" s="492" t="e">
        <f ca="1">+IF(AND(ISNUMBER(OFFSET('Hygiene Data'!$E$9,0,10*ROW('Hygiene Data'!E129))),'Data Summary'!DT135="Yes"),OFFSET('Hygiene Data'!$E$9,0,10*ROW('Hygiene Data'!E129)),NA())</f>
        <v>#N/A</v>
      </c>
      <c r="BF135" s="492" t="e">
        <f ca="1">+IF(AND(ISNUMBER(OFFSET('Hygiene Data'!$F$5,0,10*ROW('Hygiene Data'!F129))),'Data Summary'!DU135="Yes"),OFFSET('Hygiene Data'!$F$5,0,10*ROW('Hygiene Data'!F129)),NA())</f>
        <v>#N/A</v>
      </c>
      <c r="BG135" s="492" t="e">
        <f ca="1">+IF(AND(ISNUMBER(OFFSET('Hygiene Data'!$F$7,0,10*ROW('Hygiene Data'!F129))),'Data Summary'!DV135="Yes"),OFFSET('Hygiene Data'!$F$7,0,10*ROW('Hygiene Data'!F129)),NA())</f>
        <v>#N/A</v>
      </c>
      <c r="BH135" s="492" t="e">
        <f ca="1">+IF(AND(ISNUMBER(OFFSET('Hygiene Data'!$F$9,0,10*ROW('Hygiene Data'!F129))),'Data Summary'!DW135="Yes"),OFFSET('Hygiene Data'!$F$9,0,10*ROW('Hygiene Data'!F129)),NA())</f>
        <v>#N/A</v>
      </c>
      <c r="BI135" s="492" t="e">
        <f ca="1">+IF(AND(ISNUMBER(OFFSET('Hygiene Data'!$G$5,0,10*ROW('Hygiene Data'!G129))),'Data Summary'!DX135="Yes"),OFFSET('Hygiene Data'!$G$5,0,10*ROW('Hygiene Data'!G129)),NA())</f>
        <v>#N/A</v>
      </c>
      <c r="BJ135" s="492" t="e">
        <f ca="1">+IF(AND(ISNUMBER(OFFSET('Hygiene Data'!$G$7,0,10*ROW('Hygiene Data'!G129))),'Data Summary'!DY135="Yes"),OFFSET('Hygiene Data'!$G$7,0,10*ROW('Hygiene Data'!G129)),NA())</f>
        <v>#N/A</v>
      </c>
      <c r="BK135" s="492" t="e">
        <f ca="1">+IF(AND(ISNUMBER(OFFSET('Hygiene Data'!$G$9,0,10*ROW('Hygiene Data'!G129))),'Data Summary'!DZ135="Yes"),OFFSET('Hygiene Data'!$G$9,0,10*ROW('Hygiene Data'!G129)),NA())</f>
        <v>#N/A</v>
      </c>
      <c r="BL135" s="492" t="e">
        <f ca="1">+IF(AND(ISNUMBER(OFFSET('Hygiene Data'!$H$5,0,10*ROW('Hygiene Data'!H129))),'Data Summary'!EA135="Yes"),OFFSET('Hygiene Data'!$H$5,0,10*ROW('Hygiene Data'!H129)),NA())</f>
        <v>#N/A</v>
      </c>
      <c r="BM135" s="492" t="e">
        <f ca="1">+IF(AND(ISNUMBER(OFFSET('Hygiene Data'!$H$7,0,10*ROW('Hygiene Data'!H129))),'Data Summary'!EB135="Yes"),OFFSET('Hygiene Data'!$H$7,0,10*ROW('Hygiene Data'!H129)),NA())</f>
        <v>#N/A</v>
      </c>
      <c r="BN135" s="492" t="e">
        <f ca="1">+IF(AND(ISNUMBER(OFFSET('Hygiene Data'!$H$9,0,10*ROW('Hygiene Data'!H129))),'Data Summary'!EC135="Yes"),OFFSET('Hygiene Data'!$H$9,0,10*ROW('Hygiene Data'!H129)),NA())</f>
        <v>#N/A</v>
      </c>
      <c r="BO135" s="492" t="e">
        <f ca="1">+IF(AND(ISNUMBER(OFFSET('Hygiene Data'!$I$5,0,10*ROW('Hygiene Data'!I129))),'Data Summary'!ED135="Yes"),OFFSET('Hygiene Data'!$I$5,0,10*ROW('Hygiene Data'!I129)),NA())</f>
        <v>#N/A</v>
      </c>
      <c r="BP135" s="492" t="e">
        <f ca="1">+IF(AND(ISNUMBER(OFFSET('Hygiene Data'!$I$7,0,10*ROW('Hygiene Data'!I129))),'Data Summary'!EE135="Yes"),OFFSET('Hygiene Data'!$I$7,0,10*ROW('Hygiene Data'!I129)),NA())</f>
        <v>#N/A</v>
      </c>
      <c r="BQ135" s="492" t="e">
        <f ca="1">+IF(AND(ISNUMBER(OFFSET('Hygiene Data'!$I$9,0,10*ROW('Hygiene Data'!I129))),'Data Summary'!EF135="Yes"),OFFSET('Hygiene Data'!$I$9,0,10*ROW('Hygiene Data'!I129)),NA())</f>
        <v>#N/A</v>
      </c>
    </row>
    <row r="136" spans="1:69" x14ac:dyDescent="0.25">
      <c r="A136" s="488" t="e">
        <f ca="1">+RIGHT('Data Summary'!A136,LEN('Data Summary'!A136)-9)</f>
        <v>#VALUE!</v>
      </c>
      <c r="B136" s="462" t="str">
        <f ca="1">+IF(ISTEXT('Data Summary'!B136),'Data Summary'!B136,"")</f>
        <v/>
      </c>
      <c r="C136" s="489" t="e">
        <f ca="1">+VALUE('Data Summary'!C136)</f>
        <v>#VALUE!</v>
      </c>
      <c r="D136" s="490" t="e">
        <f ca="1">+IF(AND(ISNUMBER(OFFSET('Water Data'!$D$4,0,10*ROW('Water Data'!D130))),'Data Summary'!BS136="Yes"),100-OFFSET('Water Data'!$D$4,0,10*ROW('Water Data'!D130)),NA())</f>
        <v>#N/A</v>
      </c>
      <c r="E136" s="490" t="e">
        <f ca="1">+IF(AND(ISNUMBER(OFFSET('Water Data'!$D$6,0,10*ROW('Water Data'!D130))),'Data Summary'!BT136="Yes"),OFFSET('Water Data'!$D$6,0,10*ROW('Water Data'!D130)),NA())</f>
        <v>#N/A</v>
      </c>
      <c r="F136" s="490" t="e">
        <f ca="1">+IF(AND(ISNUMBER(OFFSET('Water Data'!$D$9,0,10*ROW('Water Data'!D130))),'Data Summary'!BU136="Yes"),OFFSET('Water Data'!$D$9,0,10*ROW('Water Data'!D130)),NA())</f>
        <v>#N/A</v>
      </c>
      <c r="G136" s="490" t="e">
        <f ca="1">+IF(AND(ISNUMBER(OFFSET('Water Data'!$E$4,0,10*ROW('Water Data'!E130))),'Data Summary'!BV136="Yes"),100-OFFSET('Water Data'!$E$4,0,10*ROW('Water Data'!E130)),NA())</f>
        <v>#N/A</v>
      </c>
      <c r="H136" s="490" t="e">
        <f ca="1">+IF(AND(ISNUMBER(OFFSET('Water Data'!$E$6,0,10*ROW('Water Data'!E130))),'Data Summary'!BW136="Yes"),OFFSET('Water Data'!$E$6,0,10*ROW('Water Data'!E130)),NA())</f>
        <v>#N/A</v>
      </c>
      <c r="I136" s="490" t="e">
        <f ca="1">+IF(AND(ISNUMBER(OFFSET('Water Data'!$E$9,0,10*ROW('Water Data'!E130))),'Data Summary'!BX136="Yes"),OFFSET('Water Data'!$E$9,0,10*ROW('Water Data'!E130)),NA())</f>
        <v>#N/A</v>
      </c>
      <c r="J136" s="490" t="e">
        <f ca="1">+IF(AND(ISNUMBER(OFFSET('Water Data'!$F$4,0,10*ROW('Water Data'!F130))),'Data Summary'!BY136="Yes"),100-OFFSET('Water Data'!$F$4,0,10*ROW('Water Data'!F130)),NA())</f>
        <v>#N/A</v>
      </c>
      <c r="K136" s="490" t="e">
        <f ca="1">+IF(AND(ISNUMBER(OFFSET('Water Data'!$F$6,0,10*ROW('Water Data'!F130))),'Data Summary'!BZ136="Yes"),OFFSET('Water Data'!$F$6,0,10*ROW('Water Data'!F130)),NA())</f>
        <v>#N/A</v>
      </c>
      <c r="L136" s="490" t="e">
        <f ca="1">+IF(AND(ISNUMBER(OFFSET('Water Data'!$F$9,0,10*ROW('Water Data'!F130))),'Data Summary'!CA136="Yes"),OFFSET('Water Data'!$F$9,0,10*ROW('Water Data'!F130)),NA())</f>
        <v>#N/A</v>
      </c>
      <c r="M136" s="490" t="e">
        <f ca="1">+IF(AND(ISNUMBER(OFFSET('Water Data'!$G$4,0,10*ROW('Water Data'!G130))),'Data Summary'!CB136="Yes"),100-OFFSET('Water Data'!$G$4,0,10*ROW('Water Data'!G130)),NA())</f>
        <v>#N/A</v>
      </c>
      <c r="N136" s="490" t="e">
        <f ca="1">+IF(AND(ISNUMBER(OFFSET('Water Data'!$G$6,0,10*ROW('Water Data'!G130))),'Data Summary'!CC136="Yes"),OFFSET('Water Data'!$G$6,0,10*ROW('Water Data'!G130)),NA())</f>
        <v>#N/A</v>
      </c>
      <c r="O136" s="490" t="e">
        <f ca="1">+IF(AND(ISNUMBER(OFFSET('Water Data'!$G$9,0,10*ROW('Water Data'!G130))),'Data Summary'!CD136="Yes"),OFFSET('Water Data'!$G$9,0,10*ROW('Water Data'!G130)),NA())</f>
        <v>#N/A</v>
      </c>
      <c r="P136" s="490" t="e">
        <f ca="1">+IF(AND(ISNUMBER(OFFSET('Water Data'!$H$4,0,10*ROW('Water Data'!H130))),'Data Summary'!CE136="Yes"),100-OFFSET('Water Data'!$H$4,0,10*ROW('Water Data'!H130)),NA())</f>
        <v>#N/A</v>
      </c>
      <c r="Q136" s="490" t="e">
        <f ca="1">+IF(AND(ISNUMBER(OFFSET('Water Data'!$H$6,0,10*ROW('Water Data'!H130))),'Data Summary'!CF136="Yes"),OFFSET('Water Data'!$H$6,0,10*ROW('Water Data'!H130)),NA())</f>
        <v>#N/A</v>
      </c>
      <c r="R136" s="490" t="e">
        <f ca="1">+IF(AND(ISNUMBER(OFFSET('Water Data'!$H$9,0,10*ROW('Water Data'!H130))),'Data Summary'!CG136="Yes"),OFFSET('Water Data'!$H$9,0,10*ROW('Water Data'!H130)),NA())</f>
        <v>#N/A</v>
      </c>
      <c r="S136" s="490" t="e">
        <f ca="1">+IF(AND(ISNUMBER(OFFSET('Water Data'!$I$4,0,10*ROW('Water Data'!I130))),'Data Summary'!CH136="Yes"),100-OFFSET('Water Data'!$I$4,0,10*ROW('Water Data'!I130)),NA())</f>
        <v>#N/A</v>
      </c>
      <c r="T136" s="490" t="e">
        <f ca="1">+IF(AND(ISNUMBER(OFFSET('Water Data'!$I$6,0,10*ROW('Water Data'!I130))),'Data Summary'!CI136="Yes"),OFFSET('Water Data'!$I$6,0,10*ROW('Water Data'!I130)),NA())</f>
        <v>#N/A</v>
      </c>
      <c r="U136" s="490" t="e">
        <f ca="1">+IF(AND(ISNUMBER(OFFSET('Water Data'!$I$9,0,10*ROW('Water Data'!I130))),'Data Summary'!CJ136="Yes"),OFFSET('Water Data'!$I$9,0,10*ROW('Water Data'!I130)),NA())</f>
        <v>#N/A</v>
      </c>
      <c r="V136" s="491" t="e">
        <f ca="1">+IF(AND(ISNUMBER(OFFSET('Sanitation Data'!$D$4,0,10*ROW('Sanitation Data'!D130))),'Data Summary'!CK136="Yes"),100-OFFSET('Sanitation Data'!$D$4,0,10*ROW('Sanitation Data'!D130)),NA())</f>
        <v>#N/A</v>
      </c>
      <c r="W136" s="491" t="e">
        <f ca="1">+IF(AND(ISNUMBER(OFFSET('Sanitation Data'!$D$6,0,10*ROW('Sanitation Data'!D130))),'Data Summary'!CL136="Yes"),OFFSET('Sanitation Data'!$D$6,0,10*ROW('Sanitation Data'!D130)),NA())</f>
        <v>#N/A</v>
      </c>
      <c r="X136" s="491" t="e">
        <f ca="1">+IF(AND(ISNUMBER(OFFSET('Sanitation Data'!$D$10,0,10*ROW('Sanitation Data'!D130))),'Data Summary'!CM136="Yes"),OFFSET('Sanitation Data'!$D$10,0,10*ROW('Sanitation Data'!D130)),NA())</f>
        <v>#N/A</v>
      </c>
      <c r="Y136" s="491" t="e">
        <f ca="1">+IF(AND(ISNUMBER(OFFSET('Sanitation Data'!$D$11,0,10*ROW('Sanitation Data'!D130))),'Data Summary'!CN136="Yes"),OFFSET('Sanitation Data'!$D$11,0,10*ROW('Sanitation Data'!D130)),NA())</f>
        <v>#N/A</v>
      </c>
      <c r="Z136" s="491" t="e">
        <f ca="1">+IF(AND(ISNUMBER(OFFSET('Sanitation Data'!$D$12,0,10*ROW('Sanitation Data'!D130))),'Data Summary'!CO136="Yes"),OFFSET('Sanitation Data'!$D$12,0,10*ROW('Sanitation Data'!D130)),NA())</f>
        <v>#N/A</v>
      </c>
      <c r="AA136" s="491" t="e">
        <f ca="1">+IF(AND(ISNUMBER(OFFSET('Sanitation Data'!$E$4,0,10*ROW('Sanitation Data'!E130))),'Data Summary'!CP136="Yes"),100-OFFSET('Sanitation Data'!$E$4,0,10*ROW('Sanitation Data'!E130)),NA())</f>
        <v>#N/A</v>
      </c>
      <c r="AB136" s="491" t="e">
        <f ca="1">+IF(AND(ISNUMBER(OFFSET('Sanitation Data'!$E$6,0,10*ROW('Sanitation Data'!E130))),'Data Summary'!CQ136="Yes"),OFFSET('Sanitation Data'!$E$6,0,10*ROW('Sanitation Data'!E130)),NA())</f>
        <v>#N/A</v>
      </c>
      <c r="AC136" s="491" t="e">
        <f ca="1">+IF(AND(ISNUMBER(OFFSET('Sanitation Data'!$E$10,0,10*ROW('Sanitation Data'!E130))),'Data Summary'!CR136="Yes"),OFFSET('Sanitation Data'!$E$10,0,10*ROW('Sanitation Data'!E130)),NA())</f>
        <v>#N/A</v>
      </c>
      <c r="AD136" s="491" t="e">
        <f ca="1">+IF(AND(ISNUMBER(OFFSET('Sanitation Data'!$E$11,0,10*ROW('Sanitation Data'!E130))),'Data Summary'!CS136="Yes"),OFFSET('Sanitation Data'!$E$11,0,10*ROW('Sanitation Data'!E130)),NA())</f>
        <v>#N/A</v>
      </c>
      <c r="AE136" s="491" t="e">
        <f ca="1">+IF(AND(ISNUMBER(OFFSET('Sanitation Data'!$E$12,0,10*ROW('Sanitation Data'!E130))),'Data Summary'!CT136="Yes"),OFFSET('Sanitation Data'!$E$12,0,10*ROW('Sanitation Data'!E130)),NA())</f>
        <v>#N/A</v>
      </c>
      <c r="AF136" s="491" t="e">
        <f ca="1">+IF(AND(ISNUMBER(OFFSET('Sanitation Data'!$F$4,0,10*ROW('Sanitation Data'!F130))),'Data Summary'!CU136="Yes"),100-OFFSET('Sanitation Data'!$F$4,0,10*ROW('Sanitation Data'!F130)),NA())</f>
        <v>#N/A</v>
      </c>
      <c r="AG136" s="491" t="e">
        <f ca="1">+IF(AND(ISNUMBER(OFFSET('Sanitation Data'!$F$6,0,10*ROW('Sanitation Data'!F130))),'Data Summary'!CV136="Yes"),OFFSET('Sanitation Data'!$F$6,0,10*ROW('Sanitation Data'!F130)),NA())</f>
        <v>#N/A</v>
      </c>
      <c r="AH136" s="491" t="e">
        <f ca="1">+IF(AND(ISNUMBER(OFFSET('Sanitation Data'!$F$10,0,10*ROW('Sanitation Data'!F130))),'Data Summary'!CW136="Yes"),OFFSET('Sanitation Data'!$F$10,0,10*ROW('Sanitation Data'!F130)),NA())</f>
        <v>#N/A</v>
      </c>
      <c r="AI136" s="491" t="e">
        <f ca="1">+IF(AND(ISNUMBER(OFFSET('Sanitation Data'!$F$11,0,10*ROW('Sanitation Data'!F130))),'Data Summary'!CX136="Yes"),OFFSET('Sanitation Data'!$F$11,0,10*ROW('Sanitation Data'!F130)),NA())</f>
        <v>#N/A</v>
      </c>
      <c r="AJ136" s="491" t="e">
        <f ca="1">+IF(AND(ISNUMBER(OFFSET('Sanitation Data'!$F$12,0,10*ROW('Sanitation Data'!F130))),'Data Summary'!CY136="Yes"),OFFSET('Sanitation Data'!$F$12,0,10*ROW('Sanitation Data'!F130)),NA())</f>
        <v>#N/A</v>
      </c>
      <c r="AK136" s="491" t="e">
        <f ca="1">+IF(AND(ISNUMBER(OFFSET('Sanitation Data'!$G$4,0,10*ROW('Sanitation Data'!G130))),'Data Summary'!CZ136="Yes"),100-OFFSET('Sanitation Data'!$G$4,0,10*ROW('Sanitation Data'!G130)),NA())</f>
        <v>#N/A</v>
      </c>
      <c r="AL136" s="491" t="e">
        <f ca="1">+IF(AND(ISNUMBER(OFFSET('Sanitation Data'!$G$6,0,10*ROW('Sanitation Data'!G130))),'Data Summary'!DA136="Yes"),OFFSET('Sanitation Data'!$G$6,0,10*ROW('Sanitation Data'!G130)),NA())</f>
        <v>#N/A</v>
      </c>
      <c r="AM136" s="491" t="e">
        <f ca="1">+IF(AND(ISNUMBER(OFFSET('Sanitation Data'!$G$10,0,10*ROW('Sanitation Data'!G130))),'Data Summary'!DB136="Yes"),OFFSET('Sanitation Data'!$G$10,0,10*ROW('Sanitation Data'!G130)),NA())</f>
        <v>#N/A</v>
      </c>
      <c r="AN136" s="491" t="e">
        <f ca="1">+IF(AND(ISNUMBER(OFFSET('Sanitation Data'!$G$11,0,10*ROW('Sanitation Data'!G130))),'Data Summary'!DC136="Yes"),OFFSET('Sanitation Data'!$G$11,0,10*ROW('Sanitation Data'!G130)),NA())</f>
        <v>#N/A</v>
      </c>
      <c r="AO136" s="491" t="e">
        <f ca="1">+IF(AND(ISNUMBER(OFFSET('Sanitation Data'!$G$12,0,10*ROW('Sanitation Data'!G130))),'Data Summary'!DD136="Yes"),OFFSET('Sanitation Data'!$G$12,0,10*ROW('Sanitation Data'!G130)),NA())</f>
        <v>#N/A</v>
      </c>
      <c r="AP136" s="491" t="e">
        <f ca="1">+IF(AND(ISNUMBER(OFFSET('Sanitation Data'!$H$4,0,10*ROW('Sanitation Data'!H130))),'Data Summary'!DE136="Yes"),100-OFFSET('Sanitation Data'!$H$4,0,10*ROW('Sanitation Data'!H130)),NA())</f>
        <v>#N/A</v>
      </c>
      <c r="AQ136" s="491" t="e">
        <f ca="1">+IF(AND(ISNUMBER(OFFSET('Sanitation Data'!$H$6,0,10*ROW('Sanitation Data'!H130))),'Data Summary'!DF136="Yes"),OFFSET('Sanitation Data'!$H$6,0,10*ROW('Sanitation Data'!H130)),NA())</f>
        <v>#N/A</v>
      </c>
      <c r="AR136" s="491" t="e">
        <f ca="1">+IF(AND(ISNUMBER(OFFSET('Sanitation Data'!$H$10,0,10*ROW('Sanitation Data'!H130))),'Data Summary'!DG136="Yes"),OFFSET('Sanitation Data'!$H$10,0,10*ROW('Sanitation Data'!H130)),NA())</f>
        <v>#N/A</v>
      </c>
      <c r="AS136" s="491" t="e">
        <f ca="1">+IF(AND(ISNUMBER(OFFSET('Sanitation Data'!$H$11,0,10*ROW('Sanitation Data'!H130))),'Data Summary'!DH136="Yes"),OFFSET('Sanitation Data'!$H$11,0,10*ROW('Sanitation Data'!H130)),NA())</f>
        <v>#N/A</v>
      </c>
      <c r="AT136" s="491" t="e">
        <f ca="1">+IF(AND(ISNUMBER(OFFSET('Sanitation Data'!$H$12,0,10*ROW('Sanitation Data'!H130))),'Data Summary'!DI136="Yes"),OFFSET('Sanitation Data'!$H$12,0,10*ROW('Sanitation Data'!H130)),NA())</f>
        <v>#N/A</v>
      </c>
      <c r="AU136" s="491" t="e">
        <f ca="1">+IF(AND(ISNUMBER(OFFSET('Sanitation Data'!$I$4,0,10*ROW('Sanitation Data'!I130))),'Data Summary'!DJ136="Yes"),100-OFFSET('Sanitation Data'!$I$4,0,10*ROW('Sanitation Data'!I130)),NA())</f>
        <v>#N/A</v>
      </c>
      <c r="AV136" s="491" t="e">
        <f ca="1">+IF(AND(ISNUMBER(OFFSET('Sanitation Data'!$I$6,0,10*ROW('Sanitation Data'!I130))),'Data Summary'!DK136="Yes"),OFFSET('Sanitation Data'!$I$6,0,10*ROW('Sanitation Data'!I130)),NA())</f>
        <v>#N/A</v>
      </c>
      <c r="AW136" s="491" t="e">
        <f ca="1">+IF(AND(ISNUMBER(OFFSET('Sanitation Data'!$I$10,0,10*ROW('Sanitation Data'!I130))),'Data Summary'!DL136="Yes"),OFFSET('Sanitation Data'!$I$10,0,10*ROW('Sanitation Data'!I130)),NA())</f>
        <v>#N/A</v>
      </c>
      <c r="AX136" s="491" t="e">
        <f ca="1">+IF(AND(ISNUMBER(OFFSET('Sanitation Data'!$I$11,0,10*ROW('Sanitation Data'!I130))),'Data Summary'!DM136="Yes"),OFFSET('Sanitation Data'!$I$11,0,10*ROW('Sanitation Data'!I130)),NA())</f>
        <v>#N/A</v>
      </c>
      <c r="AY136" s="491" t="e">
        <f ca="1">+IF(AND(ISNUMBER(OFFSET('Sanitation Data'!$I$12,0,10*ROW('Sanitation Data'!I130))),'Data Summary'!DN136="Yes"),OFFSET('Sanitation Data'!$I$12,0,10*ROW('Sanitation Data'!I130)),NA())</f>
        <v>#N/A</v>
      </c>
      <c r="AZ136" s="492" t="e">
        <f ca="1">+IF(AND(ISNUMBER(OFFSET('Hygiene Data'!$D$5,0,10*ROW('Hygiene Data'!D130))),'Data Summary'!DO136="Yes"),OFFSET('Hygiene Data'!$D$5,0,10*ROW('Hygiene Data'!D130)),NA())</f>
        <v>#N/A</v>
      </c>
      <c r="BA136" s="492" t="e">
        <f ca="1">+IF(AND(ISNUMBER(OFFSET('Hygiene Data'!$D$7,0,10*ROW('Hygiene Data'!D130))),'Data Summary'!DP136="Yes"),OFFSET('Hygiene Data'!$D$7,0,10*ROW('Hygiene Data'!D130)),NA())</f>
        <v>#N/A</v>
      </c>
      <c r="BB136" s="492" t="e">
        <f ca="1">+IF(AND(ISNUMBER(OFFSET('Hygiene Data'!$D$9,0,10*ROW('Hygiene Data'!D130))),'Data Summary'!DQ136="Yes"),OFFSET('Hygiene Data'!$D$9,0,10*ROW('Hygiene Data'!D130)),NA())</f>
        <v>#N/A</v>
      </c>
      <c r="BC136" s="492" t="e">
        <f ca="1">+IF(AND(ISNUMBER(OFFSET('Hygiene Data'!$E$5,0,10*ROW('Hygiene Data'!E130))),'Data Summary'!DR136="Yes"),OFFSET('Hygiene Data'!$E$5,0,10*ROW('Hygiene Data'!E130)),NA())</f>
        <v>#N/A</v>
      </c>
      <c r="BD136" s="492" t="e">
        <f ca="1">+IF(AND(ISNUMBER(OFFSET('Hygiene Data'!$E$7,0,10*ROW('Hygiene Data'!E130))),'Data Summary'!DS136="Yes"),OFFSET('Hygiene Data'!$E$7,0,10*ROW('Hygiene Data'!E130)),NA())</f>
        <v>#N/A</v>
      </c>
      <c r="BE136" s="492" t="e">
        <f ca="1">+IF(AND(ISNUMBER(OFFSET('Hygiene Data'!$E$9,0,10*ROW('Hygiene Data'!E130))),'Data Summary'!DT136="Yes"),OFFSET('Hygiene Data'!$E$9,0,10*ROW('Hygiene Data'!E130)),NA())</f>
        <v>#N/A</v>
      </c>
      <c r="BF136" s="492" t="e">
        <f ca="1">+IF(AND(ISNUMBER(OFFSET('Hygiene Data'!$F$5,0,10*ROW('Hygiene Data'!F130))),'Data Summary'!DU136="Yes"),OFFSET('Hygiene Data'!$F$5,0,10*ROW('Hygiene Data'!F130)),NA())</f>
        <v>#N/A</v>
      </c>
      <c r="BG136" s="492" t="e">
        <f ca="1">+IF(AND(ISNUMBER(OFFSET('Hygiene Data'!$F$7,0,10*ROW('Hygiene Data'!F130))),'Data Summary'!DV136="Yes"),OFFSET('Hygiene Data'!$F$7,0,10*ROW('Hygiene Data'!F130)),NA())</f>
        <v>#N/A</v>
      </c>
      <c r="BH136" s="492" t="e">
        <f ca="1">+IF(AND(ISNUMBER(OFFSET('Hygiene Data'!$F$9,0,10*ROW('Hygiene Data'!F130))),'Data Summary'!DW136="Yes"),OFFSET('Hygiene Data'!$F$9,0,10*ROW('Hygiene Data'!F130)),NA())</f>
        <v>#N/A</v>
      </c>
      <c r="BI136" s="492" t="e">
        <f ca="1">+IF(AND(ISNUMBER(OFFSET('Hygiene Data'!$G$5,0,10*ROW('Hygiene Data'!G130))),'Data Summary'!DX136="Yes"),OFFSET('Hygiene Data'!$G$5,0,10*ROW('Hygiene Data'!G130)),NA())</f>
        <v>#N/A</v>
      </c>
      <c r="BJ136" s="492" t="e">
        <f ca="1">+IF(AND(ISNUMBER(OFFSET('Hygiene Data'!$G$7,0,10*ROW('Hygiene Data'!G130))),'Data Summary'!DY136="Yes"),OFFSET('Hygiene Data'!$G$7,0,10*ROW('Hygiene Data'!G130)),NA())</f>
        <v>#N/A</v>
      </c>
      <c r="BK136" s="492" t="e">
        <f ca="1">+IF(AND(ISNUMBER(OFFSET('Hygiene Data'!$G$9,0,10*ROW('Hygiene Data'!G130))),'Data Summary'!DZ136="Yes"),OFFSET('Hygiene Data'!$G$9,0,10*ROW('Hygiene Data'!G130)),NA())</f>
        <v>#N/A</v>
      </c>
      <c r="BL136" s="492" t="e">
        <f ca="1">+IF(AND(ISNUMBER(OFFSET('Hygiene Data'!$H$5,0,10*ROW('Hygiene Data'!H130))),'Data Summary'!EA136="Yes"),OFFSET('Hygiene Data'!$H$5,0,10*ROW('Hygiene Data'!H130)),NA())</f>
        <v>#N/A</v>
      </c>
      <c r="BM136" s="492" t="e">
        <f ca="1">+IF(AND(ISNUMBER(OFFSET('Hygiene Data'!$H$7,0,10*ROW('Hygiene Data'!H130))),'Data Summary'!EB136="Yes"),OFFSET('Hygiene Data'!$H$7,0,10*ROW('Hygiene Data'!H130)),NA())</f>
        <v>#N/A</v>
      </c>
      <c r="BN136" s="492" t="e">
        <f ca="1">+IF(AND(ISNUMBER(OFFSET('Hygiene Data'!$H$9,0,10*ROW('Hygiene Data'!H130))),'Data Summary'!EC136="Yes"),OFFSET('Hygiene Data'!$H$9,0,10*ROW('Hygiene Data'!H130)),NA())</f>
        <v>#N/A</v>
      </c>
      <c r="BO136" s="492" t="e">
        <f ca="1">+IF(AND(ISNUMBER(OFFSET('Hygiene Data'!$I$5,0,10*ROW('Hygiene Data'!I130))),'Data Summary'!ED136="Yes"),OFFSET('Hygiene Data'!$I$5,0,10*ROW('Hygiene Data'!I130)),NA())</f>
        <v>#N/A</v>
      </c>
      <c r="BP136" s="492" t="e">
        <f ca="1">+IF(AND(ISNUMBER(OFFSET('Hygiene Data'!$I$7,0,10*ROW('Hygiene Data'!I130))),'Data Summary'!EE136="Yes"),OFFSET('Hygiene Data'!$I$7,0,10*ROW('Hygiene Data'!I130)),NA())</f>
        <v>#N/A</v>
      </c>
      <c r="BQ136" s="492" t="e">
        <f ca="1">+IF(AND(ISNUMBER(OFFSET('Hygiene Data'!$I$9,0,10*ROW('Hygiene Data'!I130))),'Data Summary'!EF136="Yes"),OFFSET('Hygiene Data'!$I$9,0,10*ROW('Hygiene Data'!I130)),NA())</f>
        <v>#N/A</v>
      </c>
    </row>
    <row r="137" spans="1:69" x14ac:dyDescent="0.25">
      <c r="A137" s="488" t="e">
        <f ca="1">+RIGHT('Data Summary'!A137,LEN('Data Summary'!A137)-9)</f>
        <v>#VALUE!</v>
      </c>
      <c r="B137" s="462" t="str">
        <f ca="1">+IF(ISTEXT('Data Summary'!B137),'Data Summary'!B137,"")</f>
        <v/>
      </c>
      <c r="C137" s="489" t="e">
        <f ca="1">+VALUE('Data Summary'!C137)</f>
        <v>#VALUE!</v>
      </c>
      <c r="D137" s="490" t="e">
        <f ca="1">+IF(AND(ISNUMBER(OFFSET('Water Data'!$D$4,0,10*ROW('Water Data'!D131))),'Data Summary'!BS137="Yes"),100-OFFSET('Water Data'!$D$4,0,10*ROW('Water Data'!D131)),NA())</f>
        <v>#N/A</v>
      </c>
      <c r="E137" s="490" t="e">
        <f ca="1">+IF(AND(ISNUMBER(OFFSET('Water Data'!$D$6,0,10*ROW('Water Data'!D131))),'Data Summary'!BT137="Yes"),OFFSET('Water Data'!$D$6,0,10*ROW('Water Data'!D131)),NA())</f>
        <v>#N/A</v>
      </c>
      <c r="F137" s="490" t="e">
        <f ca="1">+IF(AND(ISNUMBER(OFFSET('Water Data'!$D$9,0,10*ROW('Water Data'!D131))),'Data Summary'!BU137="Yes"),OFFSET('Water Data'!$D$9,0,10*ROW('Water Data'!D131)),NA())</f>
        <v>#N/A</v>
      </c>
      <c r="G137" s="490" t="e">
        <f ca="1">+IF(AND(ISNUMBER(OFFSET('Water Data'!$E$4,0,10*ROW('Water Data'!E131))),'Data Summary'!BV137="Yes"),100-OFFSET('Water Data'!$E$4,0,10*ROW('Water Data'!E131)),NA())</f>
        <v>#N/A</v>
      </c>
      <c r="H137" s="490" t="e">
        <f ca="1">+IF(AND(ISNUMBER(OFFSET('Water Data'!$E$6,0,10*ROW('Water Data'!E131))),'Data Summary'!BW137="Yes"),OFFSET('Water Data'!$E$6,0,10*ROW('Water Data'!E131)),NA())</f>
        <v>#N/A</v>
      </c>
      <c r="I137" s="490" t="e">
        <f ca="1">+IF(AND(ISNUMBER(OFFSET('Water Data'!$E$9,0,10*ROW('Water Data'!E131))),'Data Summary'!BX137="Yes"),OFFSET('Water Data'!$E$9,0,10*ROW('Water Data'!E131)),NA())</f>
        <v>#N/A</v>
      </c>
      <c r="J137" s="490" t="e">
        <f ca="1">+IF(AND(ISNUMBER(OFFSET('Water Data'!$F$4,0,10*ROW('Water Data'!F131))),'Data Summary'!BY137="Yes"),100-OFFSET('Water Data'!$F$4,0,10*ROW('Water Data'!F131)),NA())</f>
        <v>#N/A</v>
      </c>
      <c r="K137" s="490" t="e">
        <f ca="1">+IF(AND(ISNUMBER(OFFSET('Water Data'!$F$6,0,10*ROW('Water Data'!F131))),'Data Summary'!BZ137="Yes"),OFFSET('Water Data'!$F$6,0,10*ROW('Water Data'!F131)),NA())</f>
        <v>#N/A</v>
      </c>
      <c r="L137" s="490" t="e">
        <f ca="1">+IF(AND(ISNUMBER(OFFSET('Water Data'!$F$9,0,10*ROW('Water Data'!F131))),'Data Summary'!CA137="Yes"),OFFSET('Water Data'!$F$9,0,10*ROW('Water Data'!F131)),NA())</f>
        <v>#N/A</v>
      </c>
      <c r="M137" s="490" t="e">
        <f ca="1">+IF(AND(ISNUMBER(OFFSET('Water Data'!$G$4,0,10*ROW('Water Data'!G131))),'Data Summary'!CB137="Yes"),100-OFFSET('Water Data'!$G$4,0,10*ROW('Water Data'!G131)),NA())</f>
        <v>#N/A</v>
      </c>
      <c r="N137" s="490" t="e">
        <f ca="1">+IF(AND(ISNUMBER(OFFSET('Water Data'!$G$6,0,10*ROW('Water Data'!G131))),'Data Summary'!CC137="Yes"),OFFSET('Water Data'!$G$6,0,10*ROW('Water Data'!G131)),NA())</f>
        <v>#N/A</v>
      </c>
      <c r="O137" s="490" t="e">
        <f ca="1">+IF(AND(ISNUMBER(OFFSET('Water Data'!$G$9,0,10*ROW('Water Data'!G131))),'Data Summary'!CD137="Yes"),OFFSET('Water Data'!$G$9,0,10*ROW('Water Data'!G131)),NA())</f>
        <v>#N/A</v>
      </c>
      <c r="P137" s="490" t="e">
        <f ca="1">+IF(AND(ISNUMBER(OFFSET('Water Data'!$H$4,0,10*ROW('Water Data'!H131))),'Data Summary'!CE137="Yes"),100-OFFSET('Water Data'!$H$4,0,10*ROW('Water Data'!H131)),NA())</f>
        <v>#N/A</v>
      </c>
      <c r="Q137" s="490" t="e">
        <f ca="1">+IF(AND(ISNUMBER(OFFSET('Water Data'!$H$6,0,10*ROW('Water Data'!H131))),'Data Summary'!CF137="Yes"),OFFSET('Water Data'!$H$6,0,10*ROW('Water Data'!H131)),NA())</f>
        <v>#N/A</v>
      </c>
      <c r="R137" s="490" t="e">
        <f ca="1">+IF(AND(ISNUMBER(OFFSET('Water Data'!$H$9,0,10*ROW('Water Data'!H131))),'Data Summary'!CG137="Yes"),OFFSET('Water Data'!$H$9,0,10*ROW('Water Data'!H131)),NA())</f>
        <v>#N/A</v>
      </c>
      <c r="S137" s="490" t="e">
        <f ca="1">+IF(AND(ISNUMBER(OFFSET('Water Data'!$I$4,0,10*ROW('Water Data'!I131))),'Data Summary'!CH137="Yes"),100-OFFSET('Water Data'!$I$4,0,10*ROW('Water Data'!I131)),NA())</f>
        <v>#N/A</v>
      </c>
      <c r="T137" s="490" t="e">
        <f ca="1">+IF(AND(ISNUMBER(OFFSET('Water Data'!$I$6,0,10*ROW('Water Data'!I131))),'Data Summary'!CI137="Yes"),OFFSET('Water Data'!$I$6,0,10*ROW('Water Data'!I131)),NA())</f>
        <v>#N/A</v>
      </c>
      <c r="U137" s="490" t="e">
        <f ca="1">+IF(AND(ISNUMBER(OFFSET('Water Data'!$I$9,0,10*ROW('Water Data'!I131))),'Data Summary'!CJ137="Yes"),OFFSET('Water Data'!$I$9,0,10*ROW('Water Data'!I131)),NA())</f>
        <v>#N/A</v>
      </c>
      <c r="V137" s="491" t="e">
        <f ca="1">+IF(AND(ISNUMBER(OFFSET('Sanitation Data'!$D$4,0,10*ROW('Sanitation Data'!D131))),'Data Summary'!CK137="Yes"),100-OFFSET('Sanitation Data'!$D$4,0,10*ROW('Sanitation Data'!D131)),NA())</f>
        <v>#N/A</v>
      </c>
      <c r="W137" s="491" t="e">
        <f ca="1">+IF(AND(ISNUMBER(OFFSET('Sanitation Data'!$D$6,0,10*ROW('Sanitation Data'!D131))),'Data Summary'!CL137="Yes"),OFFSET('Sanitation Data'!$D$6,0,10*ROW('Sanitation Data'!D131)),NA())</f>
        <v>#N/A</v>
      </c>
      <c r="X137" s="491" t="e">
        <f ca="1">+IF(AND(ISNUMBER(OFFSET('Sanitation Data'!$D$10,0,10*ROW('Sanitation Data'!D131))),'Data Summary'!CM137="Yes"),OFFSET('Sanitation Data'!$D$10,0,10*ROW('Sanitation Data'!D131)),NA())</f>
        <v>#N/A</v>
      </c>
      <c r="Y137" s="491" t="e">
        <f ca="1">+IF(AND(ISNUMBER(OFFSET('Sanitation Data'!$D$11,0,10*ROW('Sanitation Data'!D131))),'Data Summary'!CN137="Yes"),OFFSET('Sanitation Data'!$D$11,0,10*ROW('Sanitation Data'!D131)),NA())</f>
        <v>#N/A</v>
      </c>
      <c r="Z137" s="491" t="e">
        <f ca="1">+IF(AND(ISNUMBER(OFFSET('Sanitation Data'!$D$12,0,10*ROW('Sanitation Data'!D131))),'Data Summary'!CO137="Yes"),OFFSET('Sanitation Data'!$D$12,0,10*ROW('Sanitation Data'!D131)),NA())</f>
        <v>#N/A</v>
      </c>
      <c r="AA137" s="491" t="e">
        <f ca="1">+IF(AND(ISNUMBER(OFFSET('Sanitation Data'!$E$4,0,10*ROW('Sanitation Data'!E131))),'Data Summary'!CP137="Yes"),100-OFFSET('Sanitation Data'!$E$4,0,10*ROW('Sanitation Data'!E131)),NA())</f>
        <v>#N/A</v>
      </c>
      <c r="AB137" s="491" t="e">
        <f ca="1">+IF(AND(ISNUMBER(OFFSET('Sanitation Data'!$E$6,0,10*ROW('Sanitation Data'!E131))),'Data Summary'!CQ137="Yes"),OFFSET('Sanitation Data'!$E$6,0,10*ROW('Sanitation Data'!E131)),NA())</f>
        <v>#N/A</v>
      </c>
      <c r="AC137" s="491" t="e">
        <f ca="1">+IF(AND(ISNUMBER(OFFSET('Sanitation Data'!$E$10,0,10*ROW('Sanitation Data'!E131))),'Data Summary'!CR137="Yes"),OFFSET('Sanitation Data'!$E$10,0,10*ROW('Sanitation Data'!E131)),NA())</f>
        <v>#N/A</v>
      </c>
      <c r="AD137" s="491" t="e">
        <f ca="1">+IF(AND(ISNUMBER(OFFSET('Sanitation Data'!$E$11,0,10*ROW('Sanitation Data'!E131))),'Data Summary'!CS137="Yes"),OFFSET('Sanitation Data'!$E$11,0,10*ROW('Sanitation Data'!E131)),NA())</f>
        <v>#N/A</v>
      </c>
      <c r="AE137" s="491" t="e">
        <f ca="1">+IF(AND(ISNUMBER(OFFSET('Sanitation Data'!$E$12,0,10*ROW('Sanitation Data'!E131))),'Data Summary'!CT137="Yes"),OFFSET('Sanitation Data'!$E$12,0,10*ROW('Sanitation Data'!E131)),NA())</f>
        <v>#N/A</v>
      </c>
      <c r="AF137" s="491" t="e">
        <f ca="1">+IF(AND(ISNUMBER(OFFSET('Sanitation Data'!$F$4,0,10*ROW('Sanitation Data'!F131))),'Data Summary'!CU137="Yes"),100-OFFSET('Sanitation Data'!$F$4,0,10*ROW('Sanitation Data'!F131)),NA())</f>
        <v>#N/A</v>
      </c>
      <c r="AG137" s="491" t="e">
        <f ca="1">+IF(AND(ISNUMBER(OFFSET('Sanitation Data'!$F$6,0,10*ROW('Sanitation Data'!F131))),'Data Summary'!CV137="Yes"),OFFSET('Sanitation Data'!$F$6,0,10*ROW('Sanitation Data'!F131)),NA())</f>
        <v>#N/A</v>
      </c>
      <c r="AH137" s="491" t="e">
        <f ca="1">+IF(AND(ISNUMBER(OFFSET('Sanitation Data'!$F$10,0,10*ROW('Sanitation Data'!F131))),'Data Summary'!CW137="Yes"),OFFSET('Sanitation Data'!$F$10,0,10*ROW('Sanitation Data'!F131)),NA())</f>
        <v>#N/A</v>
      </c>
      <c r="AI137" s="491" t="e">
        <f ca="1">+IF(AND(ISNUMBER(OFFSET('Sanitation Data'!$F$11,0,10*ROW('Sanitation Data'!F131))),'Data Summary'!CX137="Yes"),OFFSET('Sanitation Data'!$F$11,0,10*ROW('Sanitation Data'!F131)),NA())</f>
        <v>#N/A</v>
      </c>
      <c r="AJ137" s="491" t="e">
        <f ca="1">+IF(AND(ISNUMBER(OFFSET('Sanitation Data'!$F$12,0,10*ROW('Sanitation Data'!F131))),'Data Summary'!CY137="Yes"),OFFSET('Sanitation Data'!$F$12,0,10*ROW('Sanitation Data'!F131)),NA())</f>
        <v>#N/A</v>
      </c>
      <c r="AK137" s="491" t="e">
        <f ca="1">+IF(AND(ISNUMBER(OFFSET('Sanitation Data'!$G$4,0,10*ROW('Sanitation Data'!G131))),'Data Summary'!CZ137="Yes"),100-OFFSET('Sanitation Data'!$G$4,0,10*ROW('Sanitation Data'!G131)),NA())</f>
        <v>#N/A</v>
      </c>
      <c r="AL137" s="491" t="e">
        <f ca="1">+IF(AND(ISNUMBER(OFFSET('Sanitation Data'!$G$6,0,10*ROW('Sanitation Data'!G131))),'Data Summary'!DA137="Yes"),OFFSET('Sanitation Data'!$G$6,0,10*ROW('Sanitation Data'!G131)),NA())</f>
        <v>#N/A</v>
      </c>
      <c r="AM137" s="491" t="e">
        <f ca="1">+IF(AND(ISNUMBER(OFFSET('Sanitation Data'!$G$10,0,10*ROW('Sanitation Data'!G131))),'Data Summary'!DB137="Yes"),OFFSET('Sanitation Data'!$G$10,0,10*ROW('Sanitation Data'!G131)),NA())</f>
        <v>#N/A</v>
      </c>
      <c r="AN137" s="491" t="e">
        <f ca="1">+IF(AND(ISNUMBER(OFFSET('Sanitation Data'!$G$11,0,10*ROW('Sanitation Data'!G131))),'Data Summary'!DC137="Yes"),OFFSET('Sanitation Data'!$G$11,0,10*ROW('Sanitation Data'!G131)),NA())</f>
        <v>#N/A</v>
      </c>
      <c r="AO137" s="491" t="e">
        <f ca="1">+IF(AND(ISNUMBER(OFFSET('Sanitation Data'!$G$12,0,10*ROW('Sanitation Data'!G131))),'Data Summary'!DD137="Yes"),OFFSET('Sanitation Data'!$G$12,0,10*ROW('Sanitation Data'!G131)),NA())</f>
        <v>#N/A</v>
      </c>
      <c r="AP137" s="491" t="e">
        <f ca="1">+IF(AND(ISNUMBER(OFFSET('Sanitation Data'!$H$4,0,10*ROW('Sanitation Data'!H131))),'Data Summary'!DE137="Yes"),100-OFFSET('Sanitation Data'!$H$4,0,10*ROW('Sanitation Data'!H131)),NA())</f>
        <v>#N/A</v>
      </c>
      <c r="AQ137" s="491" t="e">
        <f ca="1">+IF(AND(ISNUMBER(OFFSET('Sanitation Data'!$H$6,0,10*ROW('Sanitation Data'!H131))),'Data Summary'!DF137="Yes"),OFFSET('Sanitation Data'!$H$6,0,10*ROW('Sanitation Data'!H131)),NA())</f>
        <v>#N/A</v>
      </c>
      <c r="AR137" s="491" t="e">
        <f ca="1">+IF(AND(ISNUMBER(OFFSET('Sanitation Data'!$H$10,0,10*ROW('Sanitation Data'!H131))),'Data Summary'!DG137="Yes"),OFFSET('Sanitation Data'!$H$10,0,10*ROW('Sanitation Data'!H131)),NA())</f>
        <v>#N/A</v>
      </c>
      <c r="AS137" s="491" t="e">
        <f ca="1">+IF(AND(ISNUMBER(OFFSET('Sanitation Data'!$H$11,0,10*ROW('Sanitation Data'!H131))),'Data Summary'!DH137="Yes"),OFFSET('Sanitation Data'!$H$11,0,10*ROW('Sanitation Data'!H131)),NA())</f>
        <v>#N/A</v>
      </c>
      <c r="AT137" s="491" t="e">
        <f ca="1">+IF(AND(ISNUMBER(OFFSET('Sanitation Data'!$H$12,0,10*ROW('Sanitation Data'!H131))),'Data Summary'!DI137="Yes"),OFFSET('Sanitation Data'!$H$12,0,10*ROW('Sanitation Data'!H131)),NA())</f>
        <v>#N/A</v>
      </c>
      <c r="AU137" s="491" t="e">
        <f ca="1">+IF(AND(ISNUMBER(OFFSET('Sanitation Data'!$I$4,0,10*ROW('Sanitation Data'!I131))),'Data Summary'!DJ137="Yes"),100-OFFSET('Sanitation Data'!$I$4,0,10*ROW('Sanitation Data'!I131)),NA())</f>
        <v>#N/A</v>
      </c>
      <c r="AV137" s="491" t="e">
        <f ca="1">+IF(AND(ISNUMBER(OFFSET('Sanitation Data'!$I$6,0,10*ROW('Sanitation Data'!I131))),'Data Summary'!DK137="Yes"),OFFSET('Sanitation Data'!$I$6,0,10*ROW('Sanitation Data'!I131)),NA())</f>
        <v>#N/A</v>
      </c>
      <c r="AW137" s="491" t="e">
        <f ca="1">+IF(AND(ISNUMBER(OFFSET('Sanitation Data'!$I$10,0,10*ROW('Sanitation Data'!I131))),'Data Summary'!DL137="Yes"),OFFSET('Sanitation Data'!$I$10,0,10*ROW('Sanitation Data'!I131)),NA())</f>
        <v>#N/A</v>
      </c>
      <c r="AX137" s="491" t="e">
        <f ca="1">+IF(AND(ISNUMBER(OFFSET('Sanitation Data'!$I$11,0,10*ROW('Sanitation Data'!I131))),'Data Summary'!DM137="Yes"),OFFSET('Sanitation Data'!$I$11,0,10*ROW('Sanitation Data'!I131)),NA())</f>
        <v>#N/A</v>
      </c>
      <c r="AY137" s="491" t="e">
        <f ca="1">+IF(AND(ISNUMBER(OFFSET('Sanitation Data'!$I$12,0,10*ROW('Sanitation Data'!I131))),'Data Summary'!DN137="Yes"),OFFSET('Sanitation Data'!$I$12,0,10*ROW('Sanitation Data'!I131)),NA())</f>
        <v>#N/A</v>
      </c>
      <c r="AZ137" s="492" t="e">
        <f ca="1">+IF(AND(ISNUMBER(OFFSET('Hygiene Data'!$D$5,0,10*ROW('Hygiene Data'!D131))),'Data Summary'!DO137="Yes"),OFFSET('Hygiene Data'!$D$5,0,10*ROW('Hygiene Data'!D131)),NA())</f>
        <v>#N/A</v>
      </c>
      <c r="BA137" s="492" t="e">
        <f ca="1">+IF(AND(ISNUMBER(OFFSET('Hygiene Data'!$D$7,0,10*ROW('Hygiene Data'!D131))),'Data Summary'!DP137="Yes"),OFFSET('Hygiene Data'!$D$7,0,10*ROW('Hygiene Data'!D131)),NA())</f>
        <v>#N/A</v>
      </c>
      <c r="BB137" s="492" t="e">
        <f ca="1">+IF(AND(ISNUMBER(OFFSET('Hygiene Data'!$D$9,0,10*ROW('Hygiene Data'!D131))),'Data Summary'!DQ137="Yes"),OFFSET('Hygiene Data'!$D$9,0,10*ROW('Hygiene Data'!D131)),NA())</f>
        <v>#N/A</v>
      </c>
      <c r="BC137" s="492" t="e">
        <f ca="1">+IF(AND(ISNUMBER(OFFSET('Hygiene Data'!$E$5,0,10*ROW('Hygiene Data'!E131))),'Data Summary'!DR137="Yes"),OFFSET('Hygiene Data'!$E$5,0,10*ROW('Hygiene Data'!E131)),NA())</f>
        <v>#N/A</v>
      </c>
      <c r="BD137" s="492" t="e">
        <f ca="1">+IF(AND(ISNUMBER(OFFSET('Hygiene Data'!$E$7,0,10*ROW('Hygiene Data'!E131))),'Data Summary'!DS137="Yes"),OFFSET('Hygiene Data'!$E$7,0,10*ROW('Hygiene Data'!E131)),NA())</f>
        <v>#N/A</v>
      </c>
      <c r="BE137" s="492" t="e">
        <f ca="1">+IF(AND(ISNUMBER(OFFSET('Hygiene Data'!$E$9,0,10*ROW('Hygiene Data'!E131))),'Data Summary'!DT137="Yes"),OFFSET('Hygiene Data'!$E$9,0,10*ROW('Hygiene Data'!E131)),NA())</f>
        <v>#N/A</v>
      </c>
      <c r="BF137" s="492" t="e">
        <f ca="1">+IF(AND(ISNUMBER(OFFSET('Hygiene Data'!$F$5,0,10*ROW('Hygiene Data'!F131))),'Data Summary'!DU137="Yes"),OFFSET('Hygiene Data'!$F$5,0,10*ROW('Hygiene Data'!F131)),NA())</f>
        <v>#N/A</v>
      </c>
      <c r="BG137" s="492" t="e">
        <f ca="1">+IF(AND(ISNUMBER(OFFSET('Hygiene Data'!$F$7,0,10*ROW('Hygiene Data'!F131))),'Data Summary'!DV137="Yes"),OFFSET('Hygiene Data'!$F$7,0,10*ROW('Hygiene Data'!F131)),NA())</f>
        <v>#N/A</v>
      </c>
      <c r="BH137" s="492" t="e">
        <f ca="1">+IF(AND(ISNUMBER(OFFSET('Hygiene Data'!$F$9,0,10*ROW('Hygiene Data'!F131))),'Data Summary'!DW137="Yes"),OFFSET('Hygiene Data'!$F$9,0,10*ROW('Hygiene Data'!F131)),NA())</f>
        <v>#N/A</v>
      </c>
      <c r="BI137" s="492" t="e">
        <f ca="1">+IF(AND(ISNUMBER(OFFSET('Hygiene Data'!$G$5,0,10*ROW('Hygiene Data'!G131))),'Data Summary'!DX137="Yes"),OFFSET('Hygiene Data'!$G$5,0,10*ROW('Hygiene Data'!G131)),NA())</f>
        <v>#N/A</v>
      </c>
      <c r="BJ137" s="492" t="e">
        <f ca="1">+IF(AND(ISNUMBER(OFFSET('Hygiene Data'!$G$7,0,10*ROW('Hygiene Data'!G131))),'Data Summary'!DY137="Yes"),OFFSET('Hygiene Data'!$G$7,0,10*ROW('Hygiene Data'!G131)),NA())</f>
        <v>#N/A</v>
      </c>
      <c r="BK137" s="492" t="e">
        <f ca="1">+IF(AND(ISNUMBER(OFFSET('Hygiene Data'!$G$9,0,10*ROW('Hygiene Data'!G131))),'Data Summary'!DZ137="Yes"),OFFSET('Hygiene Data'!$G$9,0,10*ROW('Hygiene Data'!G131)),NA())</f>
        <v>#N/A</v>
      </c>
      <c r="BL137" s="492" t="e">
        <f ca="1">+IF(AND(ISNUMBER(OFFSET('Hygiene Data'!$H$5,0,10*ROW('Hygiene Data'!H131))),'Data Summary'!EA137="Yes"),OFFSET('Hygiene Data'!$H$5,0,10*ROW('Hygiene Data'!H131)),NA())</f>
        <v>#N/A</v>
      </c>
      <c r="BM137" s="492" t="e">
        <f ca="1">+IF(AND(ISNUMBER(OFFSET('Hygiene Data'!$H$7,0,10*ROW('Hygiene Data'!H131))),'Data Summary'!EB137="Yes"),OFFSET('Hygiene Data'!$H$7,0,10*ROW('Hygiene Data'!H131)),NA())</f>
        <v>#N/A</v>
      </c>
      <c r="BN137" s="492" t="e">
        <f ca="1">+IF(AND(ISNUMBER(OFFSET('Hygiene Data'!$H$9,0,10*ROW('Hygiene Data'!H131))),'Data Summary'!EC137="Yes"),OFFSET('Hygiene Data'!$H$9,0,10*ROW('Hygiene Data'!H131)),NA())</f>
        <v>#N/A</v>
      </c>
      <c r="BO137" s="492" t="e">
        <f ca="1">+IF(AND(ISNUMBER(OFFSET('Hygiene Data'!$I$5,0,10*ROW('Hygiene Data'!I131))),'Data Summary'!ED137="Yes"),OFFSET('Hygiene Data'!$I$5,0,10*ROW('Hygiene Data'!I131)),NA())</f>
        <v>#N/A</v>
      </c>
      <c r="BP137" s="492" t="e">
        <f ca="1">+IF(AND(ISNUMBER(OFFSET('Hygiene Data'!$I$7,0,10*ROW('Hygiene Data'!I131))),'Data Summary'!EE137="Yes"),OFFSET('Hygiene Data'!$I$7,0,10*ROW('Hygiene Data'!I131)),NA())</f>
        <v>#N/A</v>
      </c>
      <c r="BQ137" s="492" t="e">
        <f ca="1">+IF(AND(ISNUMBER(OFFSET('Hygiene Data'!$I$9,0,10*ROW('Hygiene Data'!I131))),'Data Summary'!EF137="Yes"),OFFSET('Hygiene Data'!$I$9,0,10*ROW('Hygiene Data'!I131)),NA())</f>
        <v>#N/A</v>
      </c>
    </row>
    <row r="138" spans="1:69" x14ac:dyDescent="0.25">
      <c r="A138" s="488" t="e">
        <f ca="1">+RIGHT('Data Summary'!A138,LEN('Data Summary'!A138)-9)</f>
        <v>#VALUE!</v>
      </c>
      <c r="B138" s="462" t="str">
        <f ca="1">+IF(ISTEXT('Data Summary'!B138),'Data Summary'!B138,"")</f>
        <v/>
      </c>
      <c r="C138" s="489" t="e">
        <f ca="1">+VALUE('Data Summary'!C138)</f>
        <v>#VALUE!</v>
      </c>
      <c r="D138" s="490" t="e">
        <f ca="1">+IF(AND(ISNUMBER(OFFSET('Water Data'!$D$4,0,10*ROW('Water Data'!D132))),'Data Summary'!BS138="Yes"),100-OFFSET('Water Data'!$D$4,0,10*ROW('Water Data'!D132)),NA())</f>
        <v>#N/A</v>
      </c>
      <c r="E138" s="490" t="e">
        <f ca="1">+IF(AND(ISNUMBER(OFFSET('Water Data'!$D$6,0,10*ROW('Water Data'!D132))),'Data Summary'!BT138="Yes"),OFFSET('Water Data'!$D$6,0,10*ROW('Water Data'!D132)),NA())</f>
        <v>#N/A</v>
      </c>
      <c r="F138" s="490" t="e">
        <f ca="1">+IF(AND(ISNUMBER(OFFSET('Water Data'!$D$9,0,10*ROW('Water Data'!D132))),'Data Summary'!BU138="Yes"),OFFSET('Water Data'!$D$9,0,10*ROW('Water Data'!D132)),NA())</f>
        <v>#N/A</v>
      </c>
      <c r="G138" s="490" t="e">
        <f ca="1">+IF(AND(ISNUMBER(OFFSET('Water Data'!$E$4,0,10*ROW('Water Data'!E132))),'Data Summary'!BV138="Yes"),100-OFFSET('Water Data'!$E$4,0,10*ROW('Water Data'!E132)),NA())</f>
        <v>#N/A</v>
      </c>
      <c r="H138" s="490" t="e">
        <f ca="1">+IF(AND(ISNUMBER(OFFSET('Water Data'!$E$6,0,10*ROW('Water Data'!E132))),'Data Summary'!BW138="Yes"),OFFSET('Water Data'!$E$6,0,10*ROW('Water Data'!E132)),NA())</f>
        <v>#N/A</v>
      </c>
      <c r="I138" s="490" t="e">
        <f ca="1">+IF(AND(ISNUMBER(OFFSET('Water Data'!$E$9,0,10*ROW('Water Data'!E132))),'Data Summary'!BX138="Yes"),OFFSET('Water Data'!$E$9,0,10*ROW('Water Data'!E132)),NA())</f>
        <v>#N/A</v>
      </c>
      <c r="J138" s="490" t="e">
        <f ca="1">+IF(AND(ISNUMBER(OFFSET('Water Data'!$F$4,0,10*ROW('Water Data'!F132))),'Data Summary'!BY138="Yes"),100-OFFSET('Water Data'!$F$4,0,10*ROW('Water Data'!F132)),NA())</f>
        <v>#N/A</v>
      </c>
      <c r="K138" s="490" t="e">
        <f ca="1">+IF(AND(ISNUMBER(OFFSET('Water Data'!$F$6,0,10*ROW('Water Data'!F132))),'Data Summary'!BZ138="Yes"),OFFSET('Water Data'!$F$6,0,10*ROW('Water Data'!F132)),NA())</f>
        <v>#N/A</v>
      </c>
      <c r="L138" s="490" t="e">
        <f ca="1">+IF(AND(ISNUMBER(OFFSET('Water Data'!$F$9,0,10*ROW('Water Data'!F132))),'Data Summary'!CA138="Yes"),OFFSET('Water Data'!$F$9,0,10*ROW('Water Data'!F132)),NA())</f>
        <v>#N/A</v>
      </c>
      <c r="M138" s="490" t="e">
        <f ca="1">+IF(AND(ISNUMBER(OFFSET('Water Data'!$G$4,0,10*ROW('Water Data'!G132))),'Data Summary'!CB138="Yes"),100-OFFSET('Water Data'!$G$4,0,10*ROW('Water Data'!G132)),NA())</f>
        <v>#N/A</v>
      </c>
      <c r="N138" s="490" t="e">
        <f ca="1">+IF(AND(ISNUMBER(OFFSET('Water Data'!$G$6,0,10*ROW('Water Data'!G132))),'Data Summary'!CC138="Yes"),OFFSET('Water Data'!$G$6,0,10*ROW('Water Data'!G132)),NA())</f>
        <v>#N/A</v>
      </c>
      <c r="O138" s="490" t="e">
        <f ca="1">+IF(AND(ISNUMBER(OFFSET('Water Data'!$G$9,0,10*ROW('Water Data'!G132))),'Data Summary'!CD138="Yes"),OFFSET('Water Data'!$G$9,0,10*ROW('Water Data'!G132)),NA())</f>
        <v>#N/A</v>
      </c>
      <c r="P138" s="490" t="e">
        <f ca="1">+IF(AND(ISNUMBER(OFFSET('Water Data'!$H$4,0,10*ROW('Water Data'!H132))),'Data Summary'!CE138="Yes"),100-OFFSET('Water Data'!$H$4,0,10*ROW('Water Data'!H132)),NA())</f>
        <v>#N/A</v>
      </c>
      <c r="Q138" s="490" t="e">
        <f ca="1">+IF(AND(ISNUMBER(OFFSET('Water Data'!$H$6,0,10*ROW('Water Data'!H132))),'Data Summary'!CF138="Yes"),OFFSET('Water Data'!$H$6,0,10*ROW('Water Data'!H132)),NA())</f>
        <v>#N/A</v>
      </c>
      <c r="R138" s="490" t="e">
        <f ca="1">+IF(AND(ISNUMBER(OFFSET('Water Data'!$H$9,0,10*ROW('Water Data'!H132))),'Data Summary'!CG138="Yes"),OFFSET('Water Data'!$H$9,0,10*ROW('Water Data'!H132)),NA())</f>
        <v>#N/A</v>
      </c>
      <c r="S138" s="490" t="e">
        <f ca="1">+IF(AND(ISNUMBER(OFFSET('Water Data'!$I$4,0,10*ROW('Water Data'!I132))),'Data Summary'!CH138="Yes"),100-OFFSET('Water Data'!$I$4,0,10*ROW('Water Data'!I132)),NA())</f>
        <v>#N/A</v>
      </c>
      <c r="T138" s="490" t="e">
        <f ca="1">+IF(AND(ISNUMBER(OFFSET('Water Data'!$I$6,0,10*ROW('Water Data'!I132))),'Data Summary'!CI138="Yes"),OFFSET('Water Data'!$I$6,0,10*ROW('Water Data'!I132)),NA())</f>
        <v>#N/A</v>
      </c>
      <c r="U138" s="490" t="e">
        <f ca="1">+IF(AND(ISNUMBER(OFFSET('Water Data'!$I$9,0,10*ROW('Water Data'!I132))),'Data Summary'!CJ138="Yes"),OFFSET('Water Data'!$I$9,0,10*ROW('Water Data'!I132)),NA())</f>
        <v>#N/A</v>
      </c>
      <c r="V138" s="491" t="e">
        <f ca="1">+IF(AND(ISNUMBER(OFFSET('Sanitation Data'!$D$4,0,10*ROW('Sanitation Data'!D132))),'Data Summary'!CK138="Yes"),100-OFFSET('Sanitation Data'!$D$4,0,10*ROW('Sanitation Data'!D132)),NA())</f>
        <v>#N/A</v>
      </c>
      <c r="W138" s="491" t="e">
        <f ca="1">+IF(AND(ISNUMBER(OFFSET('Sanitation Data'!$D$6,0,10*ROW('Sanitation Data'!D132))),'Data Summary'!CL138="Yes"),OFFSET('Sanitation Data'!$D$6,0,10*ROW('Sanitation Data'!D132)),NA())</f>
        <v>#N/A</v>
      </c>
      <c r="X138" s="491" t="e">
        <f ca="1">+IF(AND(ISNUMBER(OFFSET('Sanitation Data'!$D$10,0,10*ROW('Sanitation Data'!D132))),'Data Summary'!CM138="Yes"),OFFSET('Sanitation Data'!$D$10,0,10*ROW('Sanitation Data'!D132)),NA())</f>
        <v>#N/A</v>
      </c>
      <c r="Y138" s="491" t="e">
        <f ca="1">+IF(AND(ISNUMBER(OFFSET('Sanitation Data'!$D$11,0,10*ROW('Sanitation Data'!D132))),'Data Summary'!CN138="Yes"),OFFSET('Sanitation Data'!$D$11,0,10*ROW('Sanitation Data'!D132)),NA())</f>
        <v>#N/A</v>
      </c>
      <c r="Z138" s="491" t="e">
        <f ca="1">+IF(AND(ISNUMBER(OFFSET('Sanitation Data'!$D$12,0,10*ROW('Sanitation Data'!D132))),'Data Summary'!CO138="Yes"),OFFSET('Sanitation Data'!$D$12,0,10*ROW('Sanitation Data'!D132)),NA())</f>
        <v>#N/A</v>
      </c>
      <c r="AA138" s="491" t="e">
        <f ca="1">+IF(AND(ISNUMBER(OFFSET('Sanitation Data'!$E$4,0,10*ROW('Sanitation Data'!E132))),'Data Summary'!CP138="Yes"),100-OFFSET('Sanitation Data'!$E$4,0,10*ROW('Sanitation Data'!E132)),NA())</f>
        <v>#N/A</v>
      </c>
      <c r="AB138" s="491" t="e">
        <f ca="1">+IF(AND(ISNUMBER(OFFSET('Sanitation Data'!$E$6,0,10*ROW('Sanitation Data'!E132))),'Data Summary'!CQ138="Yes"),OFFSET('Sanitation Data'!$E$6,0,10*ROW('Sanitation Data'!E132)),NA())</f>
        <v>#N/A</v>
      </c>
      <c r="AC138" s="491" t="e">
        <f ca="1">+IF(AND(ISNUMBER(OFFSET('Sanitation Data'!$E$10,0,10*ROW('Sanitation Data'!E132))),'Data Summary'!CR138="Yes"),OFFSET('Sanitation Data'!$E$10,0,10*ROW('Sanitation Data'!E132)),NA())</f>
        <v>#N/A</v>
      </c>
      <c r="AD138" s="491" t="e">
        <f ca="1">+IF(AND(ISNUMBER(OFFSET('Sanitation Data'!$E$11,0,10*ROW('Sanitation Data'!E132))),'Data Summary'!CS138="Yes"),OFFSET('Sanitation Data'!$E$11,0,10*ROW('Sanitation Data'!E132)),NA())</f>
        <v>#N/A</v>
      </c>
      <c r="AE138" s="491" t="e">
        <f ca="1">+IF(AND(ISNUMBER(OFFSET('Sanitation Data'!$E$12,0,10*ROW('Sanitation Data'!E132))),'Data Summary'!CT138="Yes"),OFFSET('Sanitation Data'!$E$12,0,10*ROW('Sanitation Data'!E132)),NA())</f>
        <v>#N/A</v>
      </c>
      <c r="AF138" s="491" t="e">
        <f ca="1">+IF(AND(ISNUMBER(OFFSET('Sanitation Data'!$F$4,0,10*ROW('Sanitation Data'!F132))),'Data Summary'!CU138="Yes"),100-OFFSET('Sanitation Data'!$F$4,0,10*ROW('Sanitation Data'!F132)),NA())</f>
        <v>#N/A</v>
      </c>
      <c r="AG138" s="491" t="e">
        <f ca="1">+IF(AND(ISNUMBER(OFFSET('Sanitation Data'!$F$6,0,10*ROW('Sanitation Data'!F132))),'Data Summary'!CV138="Yes"),OFFSET('Sanitation Data'!$F$6,0,10*ROW('Sanitation Data'!F132)),NA())</f>
        <v>#N/A</v>
      </c>
      <c r="AH138" s="491" t="e">
        <f ca="1">+IF(AND(ISNUMBER(OFFSET('Sanitation Data'!$F$10,0,10*ROW('Sanitation Data'!F132))),'Data Summary'!CW138="Yes"),OFFSET('Sanitation Data'!$F$10,0,10*ROW('Sanitation Data'!F132)),NA())</f>
        <v>#N/A</v>
      </c>
      <c r="AI138" s="491" t="e">
        <f ca="1">+IF(AND(ISNUMBER(OFFSET('Sanitation Data'!$F$11,0,10*ROW('Sanitation Data'!F132))),'Data Summary'!CX138="Yes"),OFFSET('Sanitation Data'!$F$11,0,10*ROW('Sanitation Data'!F132)),NA())</f>
        <v>#N/A</v>
      </c>
      <c r="AJ138" s="491" t="e">
        <f ca="1">+IF(AND(ISNUMBER(OFFSET('Sanitation Data'!$F$12,0,10*ROW('Sanitation Data'!F132))),'Data Summary'!CY138="Yes"),OFFSET('Sanitation Data'!$F$12,0,10*ROW('Sanitation Data'!F132)),NA())</f>
        <v>#N/A</v>
      </c>
      <c r="AK138" s="491" t="e">
        <f ca="1">+IF(AND(ISNUMBER(OFFSET('Sanitation Data'!$G$4,0,10*ROW('Sanitation Data'!G132))),'Data Summary'!CZ138="Yes"),100-OFFSET('Sanitation Data'!$G$4,0,10*ROW('Sanitation Data'!G132)),NA())</f>
        <v>#N/A</v>
      </c>
      <c r="AL138" s="491" t="e">
        <f ca="1">+IF(AND(ISNUMBER(OFFSET('Sanitation Data'!$G$6,0,10*ROW('Sanitation Data'!G132))),'Data Summary'!DA138="Yes"),OFFSET('Sanitation Data'!$G$6,0,10*ROW('Sanitation Data'!G132)),NA())</f>
        <v>#N/A</v>
      </c>
      <c r="AM138" s="491" t="e">
        <f ca="1">+IF(AND(ISNUMBER(OFFSET('Sanitation Data'!$G$10,0,10*ROW('Sanitation Data'!G132))),'Data Summary'!DB138="Yes"),OFFSET('Sanitation Data'!$G$10,0,10*ROW('Sanitation Data'!G132)),NA())</f>
        <v>#N/A</v>
      </c>
      <c r="AN138" s="491" t="e">
        <f ca="1">+IF(AND(ISNUMBER(OFFSET('Sanitation Data'!$G$11,0,10*ROW('Sanitation Data'!G132))),'Data Summary'!DC138="Yes"),OFFSET('Sanitation Data'!$G$11,0,10*ROW('Sanitation Data'!G132)),NA())</f>
        <v>#N/A</v>
      </c>
      <c r="AO138" s="491" t="e">
        <f ca="1">+IF(AND(ISNUMBER(OFFSET('Sanitation Data'!$G$12,0,10*ROW('Sanitation Data'!G132))),'Data Summary'!DD138="Yes"),OFFSET('Sanitation Data'!$G$12,0,10*ROW('Sanitation Data'!G132)),NA())</f>
        <v>#N/A</v>
      </c>
      <c r="AP138" s="491" t="e">
        <f ca="1">+IF(AND(ISNUMBER(OFFSET('Sanitation Data'!$H$4,0,10*ROW('Sanitation Data'!H132))),'Data Summary'!DE138="Yes"),100-OFFSET('Sanitation Data'!$H$4,0,10*ROW('Sanitation Data'!H132)),NA())</f>
        <v>#N/A</v>
      </c>
      <c r="AQ138" s="491" t="e">
        <f ca="1">+IF(AND(ISNUMBER(OFFSET('Sanitation Data'!$H$6,0,10*ROW('Sanitation Data'!H132))),'Data Summary'!DF138="Yes"),OFFSET('Sanitation Data'!$H$6,0,10*ROW('Sanitation Data'!H132)),NA())</f>
        <v>#N/A</v>
      </c>
      <c r="AR138" s="491" t="e">
        <f ca="1">+IF(AND(ISNUMBER(OFFSET('Sanitation Data'!$H$10,0,10*ROW('Sanitation Data'!H132))),'Data Summary'!DG138="Yes"),OFFSET('Sanitation Data'!$H$10,0,10*ROW('Sanitation Data'!H132)),NA())</f>
        <v>#N/A</v>
      </c>
      <c r="AS138" s="491" t="e">
        <f ca="1">+IF(AND(ISNUMBER(OFFSET('Sanitation Data'!$H$11,0,10*ROW('Sanitation Data'!H132))),'Data Summary'!DH138="Yes"),OFFSET('Sanitation Data'!$H$11,0,10*ROW('Sanitation Data'!H132)),NA())</f>
        <v>#N/A</v>
      </c>
      <c r="AT138" s="491" t="e">
        <f ca="1">+IF(AND(ISNUMBER(OFFSET('Sanitation Data'!$H$12,0,10*ROW('Sanitation Data'!H132))),'Data Summary'!DI138="Yes"),OFFSET('Sanitation Data'!$H$12,0,10*ROW('Sanitation Data'!H132)),NA())</f>
        <v>#N/A</v>
      </c>
      <c r="AU138" s="491" t="e">
        <f ca="1">+IF(AND(ISNUMBER(OFFSET('Sanitation Data'!$I$4,0,10*ROW('Sanitation Data'!I132))),'Data Summary'!DJ138="Yes"),100-OFFSET('Sanitation Data'!$I$4,0,10*ROW('Sanitation Data'!I132)),NA())</f>
        <v>#N/A</v>
      </c>
      <c r="AV138" s="491" t="e">
        <f ca="1">+IF(AND(ISNUMBER(OFFSET('Sanitation Data'!$I$6,0,10*ROW('Sanitation Data'!I132))),'Data Summary'!DK138="Yes"),OFFSET('Sanitation Data'!$I$6,0,10*ROW('Sanitation Data'!I132)),NA())</f>
        <v>#N/A</v>
      </c>
      <c r="AW138" s="491" t="e">
        <f ca="1">+IF(AND(ISNUMBER(OFFSET('Sanitation Data'!$I$10,0,10*ROW('Sanitation Data'!I132))),'Data Summary'!DL138="Yes"),OFFSET('Sanitation Data'!$I$10,0,10*ROW('Sanitation Data'!I132)),NA())</f>
        <v>#N/A</v>
      </c>
      <c r="AX138" s="491" t="e">
        <f ca="1">+IF(AND(ISNUMBER(OFFSET('Sanitation Data'!$I$11,0,10*ROW('Sanitation Data'!I132))),'Data Summary'!DM138="Yes"),OFFSET('Sanitation Data'!$I$11,0,10*ROW('Sanitation Data'!I132)),NA())</f>
        <v>#N/A</v>
      </c>
      <c r="AY138" s="491" t="e">
        <f ca="1">+IF(AND(ISNUMBER(OFFSET('Sanitation Data'!$I$12,0,10*ROW('Sanitation Data'!I132))),'Data Summary'!DN138="Yes"),OFFSET('Sanitation Data'!$I$12,0,10*ROW('Sanitation Data'!I132)),NA())</f>
        <v>#N/A</v>
      </c>
      <c r="AZ138" s="492" t="e">
        <f ca="1">+IF(AND(ISNUMBER(OFFSET('Hygiene Data'!$D$5,0,10*ROW('Hygiene Data'!D132))),'Data Summary'!DO138="Yes"),OFFSET('Hygiene Data'!$D$5,0,10*ROW('Hygiene Data'!D132)),NA())</f>
        <v>#N/A</v>
      </c>
      <c r="BA138" s="492" t="e">
        <f ca="1">+IF(AND(ISNUMBER(OFFSET('Hygiene Data'!$D$7,0,10*ROW('Hygiene Data'!D132))),'Data Summary'!DP138="Yes"),OFFSET('Hygiene Data'!$D$7,0,10*ROW('Hygiene Data'!D132)),NA())</f>
        <v>#N/A</v>
      </c>
      <c r="BB138" s="492" t="e">
        <f ca="1">+IF(AND(ISNUMBER(OFFSET('Hygiene Data'!$D$9,0,10*ROW('Hygiene Data'!D132))),'Data Summary'!DQ138="Yes"),OFFSET('Hygiene Data'!$D$9,0,10*ROW('Hygiene Data'!D132)),NA())</f>
        <v>#N/A</v>
      </c>
      <c r="BC138" s="492" t="e">
        <f ca="1">+IF(AND(ISNUMBER(OFFSET('Hygiene Data'!$E$5,0,10*ROW('Hygiene Data'!E132))),'Data Summary'!DR138="Yes"),OFFSET('Hygiene Data'!$E$5,0,10*ROW('Hygiene Data'!E132)),NA())</f>
        <v>#N/A</v>
      </c>
      <c r="BD138" s="492" t="e">
        <f ca="1">+IF(AND(ISNUMBER(OFFSET('Hygiene Data'!$E$7,0,10*ROW('Hygiene Data'!E132))),'Data Summary'!DS138="Yes"),OFFSET('Hygiene Data'!$E$7,0,10*ROW('Hygiene Data'!E132)),NA())</f>
        <v>#N/A</v>
      </c>
      <c r="BE138" s="492" t="e">
        <f ca="1">+IF(AND(ISNUMBER(OFFSET('Hygiene Data'!$E$9,0,10*ROW('Hygiene Data'!E132))),'Data Summary'!DT138="Yes"),OFFSET('Hygiene Data'!$E$9,0,10*ROW('Hygiene Data'!E132)),NA())</f>
        <v>#N/A</v>
      </c>
      <c r="BF138" s="492" t="e">
        <f ca="1">+IF(AND(ISNUMBER(OFFSET('Hygiene Data'!$F$5,0,10*ROW('Hygiene Data'!F132))),'Data Summary'!DU138="Yes"),OFFSET('Hygiene Data'!$F$5,0,10*ROW('Hygiene Data'!F132)),NA())</f>
        <v>#N/A</v>
      </c>
      <c r="BG138" s="492" t="e">
        <f ca="1">+IF(AND(ISNUMBER(OFFSET('Hygiene Data'!$F$7,0,10*ROW('Hygiene Data'!F132))),'Data Summary'!DV138="Yes"),OFFSET('Hygiene Data'!$F$7,0,10*ROW('Hygiene Data'!F132)),NA())</f>
        <v>#N/A</v>
      </c>
      <c r="BH138" s="492" t="e">
        <f ca="1">+IF(AND(ISNUMBER(OFFSET('Hygiene Data'!$F$9,0,10*ROW('Hygiene Data'!F132))),'Data Summary'!DW138="Yes"),OFFSET('Hygiene Data'!$F$9,0,10*ROW('Hygiene Data'!F132)),NA())</f>
        <v>#N/A</v>
      </c>
      <c r="BI138" s="492" t="e">
        <f ca="1">+IF(AND(ISNUMBER(OFFSET('Hygiene Data'!$G$5,0,10*ROW('Hygiene Data'!G132))),'Data Summary'!DX138="Yes"),OFFSET('Hygiene Data'!$G$5,0,10*ROW('Hygiene Data'!G132)),NA())</f>
        <v>#N/A</v>
      </c>
      <c r="BJ138" s="492" t="e">
        <f ca="1">+IF(AND(ISNUMBER(OFFSET('Hygiene Data'!$G$7,0,10*ROW('Hygiene Data'!G132))),'Data Summary'!DY138="Yes"),OFFSET('Hygiene Data'!$G$7,0,10*ROW('Hygiene Data'!G132)),NA())</f>
        <v>#N/A</v>
      </c>
      <c r="BK138" s="492" t="e">
        <f ca="1">+IF(AND(ISNUMBER(OFFSET('Hygiene Data'!$G$9,0,10*ROW('Hygiene Data'!G132))),'Data Summary'!DZ138="Yes"),OFFSET('Hygiene Data'!$G$9,0,10*ROW('Hygiene Data'!G132)),NA())</f>
        <v>#N/A</v>
      </c>
      <c r="BL138" s="492" t="e">
        <f ca="1">+IF(AND(ISNUMBER(OFFSET('Hygiene Data'!$H$5,0,10*ROW('Hygiene Data'!H132))),'Data Summary'!EA138="Yes"),OFFSET('Hygiene Data'!$H$5,0,10*ROW('Hygiene Data'!H132)),NA())</f>
        <v>#N/A</v>
      </c>
      <c r="BM138" s="492" t="e">
        <f ca="1">+IF(AND(ISNUMBER(OFFSET('Hygiene Data'!$H$7,0,10*ROW('Hygiene Data'!H132))),'Data Summary'!EB138="Yes"),OFFSET('Hygiene Data'!$H$7,0,10*ROW('Hygiene Data'!H132)),NA())</f>
        <v>#N/A</v>
      </c>
      <c r="BN138" s="492" t="e">
        <f ca="1">+IF(AND(ISNUMBER(OFFSET('Hygiene Data'!$H$9,0,10*ROW('Hygiene Data'!H132))),'Data Summary'!EC138="Yes"),OFFSET('Hygiene Data'!$H$9,0,10*ROW('Hygiene Data'!H132)),NA())</f>
        <v>#N/A</v>
      </c>
      <c r="BO138" s="492" t="e">
        <f ca="1">+IF(AND(ISNUMBER(OFFSET('Hygiene Data'!$I$5,0,10*ROW('Hygiene Data'!I132))),'Data Summary'!ED138="Yes"),OFFSET('Hygiene Data'!$I$5,0,10*ROW('Hygiene Data'!I132)),NA())</f>
        <v>#N/A</v>
      </c>
      <c r="BP138" s="492" t="e">
        <f ca="1">+IF(AND(ISNUMBER(OFFSET('Hygiene Data'!$I$7,0,10*ROW('Hygiene Data'!I132))),'Data Summary'!EE138="Yes"),OFFSET('Hygiene Data'!$I$7,0,10*ROW('Hygiene Data'!I132)),NA())</f>
        <v>#N/A</v>
      </c>
      <c r="BQ138" s="492" t="e">
        <f ca="1">+IF(AND(ISNUMBER(OFFSET('Hygiene Data'!$I$9,0,10*ROW('Hygiene Data'!I132))),'Data Summary'!EF138="Yes"),OFFSET('Hygiene Data'!$I$9,0,10*ROW('Hygiene Data'!I132)),NA())</f>
        <v>#N/A</v>
      </c>
    </row>
    <row r="139" spans="1:69" x14ac:dyDescent="0.25">
      <c r="A139" s="488" t="e">
        <f ca="1">+RIGHT('Data Summary'!A139,LEN('Data Summary'!A139)-9)</f>
        <v>#VALUE!</v>
      </c>
      <c r="B139" s="462" t="str">
        <f ca="1">+IF(ISTEXT('Data Summary'!B139),'Data Summary'!B139,"")</f>
        <v/>
      </c>
      <c r="C139" s="489" t="e">
        <f ca="1">+VALUE('Data Summary'!C139)</f>
        <v>#VALUE!</v>
      </c>
      <c r="D139" s="490" t="e">
        <f ca="1">+IF(AND(ISNUMBER(OFFSET('Water Data'!$D$4,0,10*ROW('Water Data'!D133))),'Data Summary'!BS139="Yes"),100-OFFSET('Water Data'!$D$4,0,10*ROW('Water Data'!D133)),NA())</f>
        <v>#N/A</v>
      </c>
      <c r="E139" s="490" t="e">
        <f ca="1">+IF(AND(ISNUMBER(OFFSET('Water Data'!$D$6,0,10*ROW('Water Data'!D133))),'Data Summary'!BT139="Yes"),OFFSET('Water Data'!$D$6,0,10*ROW('Water Data'!D133)),NA())</f>
        <v>#N/A</v>
      </c>
      <c r="F139" s="490" t="e">
        <f ca="1">+IF(AND(ISNUMBER(OFFSET('Water Data'!$D$9,0,10*ROW('Water Data'!D133))),'Data Summary'!BU139="Yes"),OFFSET('Water Data'!$D$9,0,10*ROW('Water Data'!D133)),NA())</f>
        <v>#N/A</v>
      </c>
      <c r="G139" s="490" t="e">
        <f ca="1">+IF(AND(ISNUMBER(OFFSET('Water Data'!$E$4,0,10*ROW('Water Data'!E133))),'Data Summary'!BV139="Yes"),100-OFFSET('Water Data'!$E$4,0,10*ROW('Water Data'!E133)),NA())</f>
        <v>#N/A</v>
      </c>
      <c r="H139" s="490" t="e">
        <f ca="1">+IF(AND(ISNUMBER(OFFSET('Water Data'!$E$6,0,10*ROW('Water Data'!E133))),'Data Summary'!BW139="Yes"),OFFSET('Water Data'!$E$6,0,10*ROW('Water Data'!E133)),NA())</f>
        <v>#N/A</v>
      </c>
      <c r="I139" s="490" t="e">
        <f ca="1">+IF(AND(ISNUMBER(OFFSET('Water Data'!$E$9,0,10*ROW('Water Data'!E133))),'Data Summary'!BX139="Yes"),OFFSET('Water Data'!$E$9,0,10*ROW('Water Data'!E133)),NA())</f>
        <v>#N/A</v>
      </c>
      <c r="J139" s="490" t="e">
        <f ca="1">+IF(AND(ISNUMBER(OFFSET('Water Data'!$F$4,0,10*ROW('Water Data'!F133))),'Data Summary'!BY139="Yes"),100-OFFSET('Water Data'!$F$4,0,10*ROW('Water Data'!F133)),NA())</f>
        <v>#N/A</v>
      </c>
      <c r="K139" s="490" t="e">
        <f ca="1">+IF(AND(ISNUMBER(OFFSET('Water Data'!$F$6,0,10*ROW('Water Data'!F133))),'Data Summary'!BZ139="Yes"),OFFSET('Water Data'!$F$6,0,10*ROW('Water Data'!F133)),NA())</f>
        <v>#N/A</v>
      </c>
      <c r="L139" s="490" t="e">
        <f ca="1">+IF(AND(ISNUMBER(OFFSET('Water Data'!$F$9,0,10*ROW('Water Data'!F133))),'Data Summary'!CA139="Yes"),OFFSET('Water Data'!$F$9,0,10*ROW('Water Data'!F133)),NA())</f>
        <v>#N/A</v>
      </c>
      <c r="M139" s="490" t="e">
        <f ca="1">+IF(AND(ISNUMBER(OFFSET('Water Data'!$G$4,0,10*ROW('Water Data'!G133))),'Data Summary'!CB139="Yes"),100-OFFSET('Water Data'!$G$4,0,10*ROW('Water Data'!G133)),NA())</f>
        <v>#N/A</v>
      </c>
      <c r="N139" s="490" t="e">
        <f ca="1">+IF(AND(ISNUMBER(OFFSET('Water Data'!$G$6,0,10*ROW('Water Data'!G133))),'Data Summary'!CC139="Yes"),OFFSET('Water Data'!$G$6,0,10*ROW('Water Data'!G133)),NA())</f>
        <v>#N/A</v>
      </c>
      <c r="O139" s="490" t="e">
        <f ca="1">+IF(AND(ISNUMBER(OFFSET('Water Data'!$G$9,0,10*ROW('Water Data'!G133))),'Data Summary'!CD139="Yes"),OFFSET('Water Data'!$G$9,0,10*ROW('Water Data'!G133)),NA())</f>
        <v>#N/A</v>
      </c>
      <c r="P139" s="490" t="e">
        <f ca="1">+IF(AND(ISNUMBER(OFFSET('Water Data'!$H$4,0,10*ROW('Water Data'!H133))),'Data Summary'!CE139="Yes"),100-OFFSET('Water Data'!$H$4,0,10*ROW('Water Data'!H133)),NA())</f>
        <v>#N/A</v>
      </c>
      <c r="Q139" s="490" t="e">
        <f ca="1">+IF(AND(ISNUMBER(OFFSET('Water Data'!$H$6,0,10*ROW('Water Data'!H133))),'Data Summary'!CF139="Yes"),OFFSET('Water Data'!$H$6,0,10*ROW('Water Data'!H133)),NA())</f>
        <v>#N/A</v>
      </c>
      <c r="R139" s="490" t="e">
        <f ca="1">+IF(AND(ISNUMBER(OFFSET('Water Data'!$H$9,0,10*ROW('Water Data'!H133))),'Data Summary'!CG139="Yes"),OFFSET('Water Data'!$H$9,0,10*ROW('Water Data'!H133)),NA())</f>
        <v>#N/A</v>
      </c>
      <c r="S139" s="490" t="e">
        <f ca="1">+IF(AND(ISNUMBER(OFFSET('Water Data'!$I$4,0,10*ROW('Water Data'!I133))),'Data Summary'!CH139="Yes"),100-OFFSET('Water Data'!$I$4,0,10*ROW('Water Data'!I133)),NA())</f>
        <v>#N/A</v>
      </c>
      <c r="T139" s="490" t="e">
        <f ca="1">+IF(AND(ISNUMBER(OFFSET('Water Data'!$I$6,0,10*ROW('Water Data'!I133))),'Data Summary'!CI139="Yes"),OFFSET('Water Data'!$I$6,0,10*ROW('Water Data'!I133)),NA())</f>
        <v>#N/A</v>
      </c>
      <c r="U139" s="490" t="e">
        <f ca="1">+IF(AND(ISNUMBER(OFFSET('Water Data'!$I$9,0,10*ROW('Water Data'!I133))),'Data Summary'!CJ139="Yes"),OFFSET('Water Data'!$I$9,0,10*ROW('Water Data'!I133)),NA())</f>
        <v>#N/A</v>
      </c>
      <c r="V139" s="491" t="e">
        <f ca="1">+IF(AND(ISNUMBER(OFFSET('Sanitation Data'!$D$4,0,10*ROW('Sanitation Data'!D133))),'Data Summary'!CK139="Yes"),100-OFFSET('Sanitation Data'!$D$4,0,10*ROW('Sanitation Data'!D133)),NA())</f>
        <v>#N/A</v>
      </c>
      <c r="W139" s="491" t="e">
        <f ca="1">+IF(AND(ISNUMBER(OFFSET('Sanitation Data'!$D$6,0,10*ROW('Sanitation Data'!D133))),'Data Summary'!CL139="Yes"),OFFSET('Sanitation Data'!$D$6,0,10*ROW('Sanitation Data'!D133)),NA())</f>
        <v>#N/A</v>
      </c>
      <c r="X139" s="491" t="e">
        <f ca="1">+IF(AND(ISNUMBER(OFFSET('Sanitation Data'!$D$10,0,10*ROW('Sanitation Data'!D133))),'Data Summary'!CM139="Yes"),OFFSET('Sanitation Data'!$D$10,0,10*ROW('Sanitation Data'!D133)),NA())</f>
        <v>#N/A</v>
      </c>
      <c r="Y139" s="491" t="e">
        <f ca="1">+IF(AND(ISNUMBER(OFFSET('Sanitation Data'!$D$11,0,10*ROW('Sanitation Data'!D133))),'Data Summary'!CN139="Yes"),OFFSET('Sanitation Data'!$D$11,0,10*ROW('Sanitation Data'!D133)),NA())</f>
        <v>#N/A</v>
      </c>
      <c r="Z139" s="491" t="e">
        <f ca="1">+IF(AND(ISNUMBER(OFFSET('Sanitation Data'!$D$12,0,10*ROW('Sanitation Data'!D133))),'Data Summary'!CO139="Yes"),OFFSET('Sanitation Data'!$D$12,0,10*ROW('Sanitation Data'!D133)),NA())</f>
        <v>#N/A</v>
      </c>
      <c r="AA139" s="491" t="e">
        <f ca="1">+IF(AND(ISNUMBER(OFFSET('Sanitation Data'!$E$4,0,10*ROW('Sanitation Data'!E133))),'Data Summary'!CP139="Yes"),100-OFFSET('Sanitation Data'!$E$4,0,10*ROW('Sanitation Data'!E133)),NA())</f>
        <v>#N/A</v>
      </c>
      <c r="AB139" s="491" t="e">
        <f ca="1">+IF(AND(ISNUMBER(OFFSET('Sanitation Data'!$E$6,0,10*ROW('Sanitation Data'!E133))),'Data Summary'!CQ139="Yes"),OFFSET('Sanitation Data'!$E$6,0,10*ROW('Sanitation Data'!E133)),NA())</f>
        <v>#N/A</v>
      </c>
      <c r="AC139" s="491" t="e">
        <f ca="1">+IF(AND(ISNUMBER(OFFSET('Sanitation Data'!$E$10,0,10*ROW('Sanitation Data'!E133))),'Data Summary'!CR139="Yes"),OFFSET('Sanitation Data'!$E$10,0,10*ROW('Sanitation Data'!E133)),NA())</f>
        <v>#N/A</v>
      </c>
      <c r="AD139" s="491" t="e">
        <f ca="1">+IF(AND(ISNUMBER(OFFSET('Sanitation Data'!$E$11,0,10*ROW('Sanitation Data'!E133))),'Data Summary'!CS139="Yes"),OFFSET('Sanitation Data'!$E$11,0,10*ROW('Sanitation Data'!E133)),NA())</f>
        <v>#N/A</v>
      </c>
      <c r="AE139" s="491" t="e">
        <f ca="1">+IF(AND(ISNUMBER(OFFSET('Sanitation Data'!$E$12,0,10*ROW('Sanitation Data'!E133))),'Data Summary'!CT139="Yes"),OFFSET('Sanitation Data'!$E$12,0,10*ROW('Sanitation Data'!E133)),NA())</f>
        <v>#N/A</v>
      </c>
      <c r="AF139" s="491" t="e">
        <f ca="1">+IF(AND(ISNUMBER(OFFSET('Sanitation Data'!$F$4,0,10*ROW('Sanitation Data'!F133))),'Data Summary'!CU139="Yes"),100-OFFSET('Sanitation Data'!$F$4,0,10*ROW('Sanitation Data'!F133)),NA())</f>
        <v>#N/A</v>
      </c>
      <c r="AG139" s="491" t="e">
        <f ca="1">+IF(AND(ISNUMBER(OFFSET('Sanitation Data'!$F$6,0,10*ROW('Sanitation Data'!F133))),'Data Summary'!CV139="Yes"),OFFSET('Sanitation Data'!$F$6,0,10*ROW('Sanitation Data'!F133)),NA())</f>
        <v>#N/A</v>
      </c>
      <c r="AH139" s="491" t="e">
        <f ca="1">+IF(AND(ISNUMBER(OFFSET('Sanitation Data'!$F$10,0,10*ROW('Sanitation Data'!F133))),'Data Summary'!CW139="Yes"),OFFSET('Sanitation Data'!$F$10,0,10*ROW('Sanitation Data'!F133)),NA())</f>
        <v>#N/A</v>
      </c>
      <c r="AI139" s="491" t="e">
        <f ca="1">+IF(AND(ISNUMBER(OFFSET('Sanitation Data'!$F$11,0,10*ROW('Sanitation Data'!F133))),'Data Summary'!CX139="Yes"),OFFSET('Sanitation Data'!$F$11,0,10*ROW('Sanitation Data'!F133)),NA())</f>
        <v>#N/A</v>
      </c>
      <c r="AJ139" s="491" t="e">
        <f ca="1">+IF(AND(ISNUMBER(OFFSET('Sanitation Data'!$F$12,0,10*ROW('Sanitation Data'!F133))),'Data Summary'!CY139="Yes"),OFFSET('Sanitation Data'!$F$12,0,10*ROW('Sanitation Data'!F133)),NA())</f>
        <v>#N/A</v>
      </c>
      <c r="AK139" s="491" t="e">
        <f ca="1">+IF(AND(ISNUMBER(OFFSET('Sanitation Data'!$G$4,0,10*ROW('Sanitation Data'!G133))),'Data Summary'!CZ139="Yes"),100-OFFSET('Sanitation Data'!$G$4,0,10*ROW('Sanitation Data'!G133)),NA())</f>
        <v>#N/A</v>
      </c>
      <c r="AL139" s="491" t="e">
        <f ca="1">+IF(AND(ISNUMBER(OFFSET('Sanitation Data'!$G$6,0,10*ROW('Sanitation Data'!G133))),'Data Summary'!DA139="Yes"),OFFSET('Sanitation Data'!$G$6,0,10*ROW('Sanitation Data'!G133)),NA())</f>
        <v>#N/A</v>
      </c>
      <c r="AM139" s="491" t="e">
        <f ca="1">+IF(AND(ISNUMBER(OFFSET('Sanitation Data'!$G$10,0,10*ROW('Sanitation Data'!G133))),'Data Summary'!DB139="Yes"),OFFSET('Sanitation Data'!$G$10,0,10*ROW('Sanitation Data'!G133)),NA())</f>
        <v>#N/A</v>
      </c>
      <c r="AN139" s="491" t="e">
        <f ca="1">+IF(AND(ISNUMBER(OFFSET('Sanitation Data'!$G$11,0,10*ROW('Sanitation Data'!G133))),'Data Summary'!DC139="Yes"),OFFSET('Sanitation Data'!$G$11,0,10*ROW('Sanitation Data'!G133)),NA())</f>
        <v>#N/A</v>
      </c>
      <c r="AO139" s="491" t="e">
        <f ca="1">+IF(AND(ISNUMBER(OFFSET('Sanitation Data'!$G$12,0,10*ROW('Sanitation Data'!G133))),'Data Summary'!DD139="Yes"),OFFSET('Sanitation Data'!$G$12,0,10*ROW('Sanitation Data'!G133)),NA())</f>
        <v>#N/A</v>
      </c>
      <c r="AP139" s="491" t="e">
        <f ca="1">+IF(AND(ISNUMBER(OFFSET('Sanitation Data'!$H$4,0,10*ROW('Sanitation Data'!H133))),'Data Summary'!DE139="Yes"),100-OFFSET('Sanitation Data'!$H$4,0,10*ROW('Sanitation Data'!H133)),NA())</f>
        <v>#N/A</v>
      </c>
      <c r="AQ139" s="491" t="e">
        <f ca="1">+IF(AND(ISNUMBER(OFFSET('Sanitation Data'!$H$6,0,10*ROW('Sanitation Data'!H133))),'Data Summary'!DF139="Yes"),OFFSET('Sanitation Data'!$H$6,0,10*ROW('Sanitation Data'!H133)),NA())</f>
        <v>#N/A</v>
      </c>
      <c r="AR139" s="491" t="e">
        <f ca="1">+IF(AND(ISNUMBER(OFFSET('Sanitation Data'!$H$10,0,10*ROW('Sanitation Data'!H133))),'Data Summary'!DG139="Yes"),OFFSET('Sanitation Data'!$H$10,0,10*ROW('Sanitation Data'!H133)),NA())</f>
        <v>#N/A</v>
      </c>
      <c r="AS139" s="491" t="e">
        <f ca="1">+IF(AND(ISNUMBER(OFFSET('Sanitation Data'!$H$11,0,10*ROW('Sanitation Data'!H133))),'Data Summary'!DH139="Yes"),OFFSET('Sanitation Data'!$H$11,0,10*ROW('Sanitation Data'!H133)),NA())</f>
        <v>#N/A</v>
      </c>
      <c r="AT139" s="491" t="e">
        <f ca="1">+IF(AND(ISNUMBER(OFFSET('Sanitation Data'!$H$12,0,10*ROW('Sanitation Data'!H133))),'Data Summary'!DI139="Yes"),OFFSET('Sanitation Data'!$H$12,0,10*ROW('Sanitation Data'!H133)),NA())</f>
        <v>#N/A</v>
      </c>
      <c r="AU139" s="491" t="e">
        <f ca="1">+IF(AND(ISNUMBER(OFFSET('Sanitation Data'!$I$4,0,10*ROW('Sanitation Data'!I133))),'Data Summary'!DJ139="Yes"),100-OFFSET('Sanitation Data'!$I$4,0,10*ROW('Sanitation Data'!I133)),NA())</f>
        <v>#N/A</v>
      </c>
      <c r="AV139" s="491" t="e">
        <f ca="1">+IF(AND(ISNUMBER(OFFSET('Sanitation Data'!$I$6,0,10*ROW('Sanitation Data'!I133))),'Data Summary'!DK139="Yes"),OFFSET('Sanitation Data'!$I$6,0,10*ROW('Sanitation Data'!I133)),NA())</f>
        <v>#N/A</v>
      </c>
      <c r="AW139" s="491" t="e">
        <f ca="1">+IF(AND(ISNUMBER(OFFSET('Sanitation Data'!$I$10,0,10*ROW('Sanitation Data'!I133))),'Data Summary'!DL139="Yes"),OFFSET('Sanitation Data'!$I$10,0,10*ROW('Sanitation Data'!I133)),NA())</f>
        <v>#N/A</v>
      </c>
      <c r="AX139" s="491" t="e">
        <f ca="1">+IF(AND(ISNUMBER(OFFSET('Sanitation Data'!$I$11,0,10*ROW('Sanitation Data'!I133))),'Data Summary'!DM139="Yes"),OFFSET('Sanitation Data'!$I$11,0,10*ROW('Sanitation Data'!I133)),NA())</f>
        <v>#N/A</v>
      </c>
      <c r="AY139" s="491" t="e">
        <f ca="1">+IF(AND(ISNUMBER(OFFSET('Sanitation Data'!$I$12,0,10*ROW('Sanitation Data'!I133))),'Data Summary'!DN139="Yes"),OFFSET('Sanitation Data'!$I$12,0,10*ROW('Sanitation Data'!I133)),NA())</f>
        <v>#N/A</v>
      </c>
      <c r="AZ139" s="492" t="e">
        <f ca="1">+IF(AND(ISNUMBER(OFFSET('Hygiene Data'!$D$5,0,10*ROW('Hygiene Data'!D133))),'Data Summary'!DO139="Yes"),OFFSET('Hygiene Data'!$D$5,0,10*ROW('Hygiene Data'!D133)),NA())</f>
        <v>#N/A</v>
      </c>
      <c r="BA139" s="492" t="e">
        <f ca="1">+IF(AND(ISNUMBER(OFFSET('Hygiene Data'!$D$7,0,10*ROW('Hygiene Data'!D133))),'Data Summary'!DP139="Yes"),OFFSET('Hygiene Data'!$D$7,0,10*ROW('Hygiene Data'!D133)),NA())</f>
        <v>#N/A</v>
      </c>
      <c r="BB139" s="492" t="e">
        <f ca="1">+IF(AND(ISNUMBER(OFFSET('Hygiene Data'!$D$9,0,10*ROW('Hygiene Data'!D133))),'Data Summary'!DQ139="Yes"),OFFSET('Hygiene Data'!$D$9,0,10*ROW('Hygiene Data'!D133)),NA())</f>
        <v>#N/A</v>
      </c>
      <c r="BC139" s="492" t="e">
        <f ca="1">+IF(AND(ISNUMBER(OFFSET('Hygiene Data'!$E$5,0,10*ROW('Hygiene Data'!E133))),'Data Summary'!DR139="Yes"),OFFSET('Hygiene Data'!$E$5,0,10*ROW('Hygiene Data'!E133)),NA())</f>
        <v>#N/A</v>
      </c>
      <c r="BD139" s="492" t="e">
        <f ca="1">+IF(AND(ISNUMBER(OFFSET('Hygiene Data'!$E$7,0,10*ROW('Hygiene Data'!E133))),'Data Summary'!DS139="Yes"),OFFSET('Hygiene Data'!$E$7,0,10*ROW('Hygiene Data'!E133)),NA())</f>
        <v>#N/A</v>
      </c>
      <c r="BE139" s="492" t="e">
        <f ca="1">+IF(AND(ISNUMBER(OFFSET('Hygiene Data'!$E$9,0,10*ROW('Hygiene Data'!E133))),'Data Summary'!DT139="Yes"),OFFSET('Hygiene Data'!$E$9,0,10*ROW('Hygiene Data'!E133)),NA())</f>
        <v>#N/A</v>
      </c>
      <c r="BF139" s="492" t="e">
        <f ca="1">+IF(AND(ISNUMBER(OFFSET('Hygiene Data'!$F$5,0,10*ROW('Hygiene Data'!F133))),'Data Summary'!DU139="Yes"),OFFSET('Hygiene Data'!$F$5,0,10*ROW('Hygiene Data'!F133)),NA())</f>
        <v>#N/A</v>
      </c>
      <c r="BG139" s="492" t="e">
        <f ca="1">+IF(AND(ISNUMBER(OFFSET('Hygiene Data'!$F$7,0,10*ROW('Hygiene Data'!F133))),'Data Summary'!DV139="Yes"),OFFSET('Hygiene Data'!$F$7,0,10*ROW('Hygiene Data'!F133)),NA())</f>
        <v>#N/A</v>
      </c>
      <c r="BH139" s="492" t="e">
        <f ca="1">+IF(AND(ISNUMBER(OFFSET('Hygiene Data'!$F$9,0,10*ROW('Hygiene Data'!F133))),'Data Summary'!DW139="Yes"),OFFSET('Hygiene Data'!$F$9,0,10*ROW('Hygiene Data'!F133)),NA())</f>
        <v>#N/A</v>
      </c>
      <c r="BI139" s="492" t="e">
        <f ca="1">+IF(AND(ISNUMBER(OFFSET('Hygiene Data'!$G$5,0,10*ROW('Hygiene Data'!G133))),'Data Summary'!DX139="Yes"),OFFSET('Hygiene Data'!$G$5,0,10*ROW('Hygiene Data'!G133)),NA())</f>
        <v>#N/A</v>
      </c>
      <c r="BJ139" s="492" t="e">
        <f ca="1">+IF(AND(ISNUMBER(OFFSET('Hygiene Data'!$G$7,0,10*ROW('Hygiene Data'!G133))),'Data Summary'!DY139="Yes"),OFFSET('Hygiene Data'!$G$7,0,10*ROW('Hygiene Data'!G133)),NA())</f>
        <v>#N/A</v>
      </c>
      <c r="BK139" s="492" t="e">
        <f ca="1">+IF(AND(ISNUMBER(OFFSET('Hygiene Data'!$G$9,0,10*ROW('Hygiene Data'!G133))),'Data Summary'!DZ139="Yes"),OFFSET('Hygiene Data'!$G$9,0,10*ROW('Hygiene Data'!G133)),NA())</f>
        <v>#N/A</v>
      </c>
      <c r="BL139" s="492" t="e">
        <f ca="1">+IF(AND(ISNUMBER(OFFSET('Hygiene Data'!$H$5,0,10*ROW('Hygiene Data'!H133))),'Data Summary'!EA139="Yes"),OFFSET('Hygiene Data'!$H$5,0,10*ROW('Hygiene Data'!H133)),NA())</f>
        <v>#N/A</v>
      </c>
      <c r="BM139" s="492" t="e">
        <f ca="1">+IF(AND(ISNUMBER(OFFSET('Hygiene Data'!$H$7,0,10*ROW('Hygiene Data'!H133))),'Data Summary'!EB139="Yes"),OFFSET('Hygiene Data'!$H$7,0,10*ROW('Hygiene Data'!H133)),NA())</f>
        <v>#N/A</v>
      </c>
      <c r="BN139" s="492" t="e">
        <f ca="1">+IF(AND(ISNUMBER(OFFSET('Hygiene Data'!$H$9,0,10*ROW('Hygiene Data'!H133))),'Data Summary'!EC139="Yes"),OFFSET('Hygiene Data'!$H$9,0,10*ROW('Hygiene Data'!H133)),NA())</f>
        <v>#N/A</v>
      </c>
      <c r="BO139" s="492" t="e">
        <f ca="1">+IF(AND(ISNUMBER(OFFSET('Hygiene Data'!$I$5,0,10*ROW('Hygiene Data'!I133))),'Data Summary'!ED139="Yes"),OFFSET('Hygiene Data'!$I$5,0,10*ROW('Hygiene Data'!I133)),NA())</f>
        <v>#N/A</v>
      </c>
      <c r="BP139" s="492" t="e">
        <f ca="1">+IF(AND(ISNUMBER(OFFSET('Hygiene Data'!$I$7,0,10*ROW('Hygiene Data'!I133))),'Data Summary'!EE139="Yes"),OFFSET('Hygiene Data'!$I$7,0,10*ROW('Hygiene Data'!I133)),NA())</f>
        <v>#N/A</v>
      </c>
      <c r="BQ139" s="492" t="e">
        <f ca="1">+IF(AND(ISNUMBER(OFFSET('Hygiene Data'!$I$9,0,10*ROW('Hygiene Data'!I133))),'Data Summary'!EF139="Yes"),OFFSET('Hygiene Data'!$I$9,0,10*ROW('Hygiene Data'!I133)),NA())</f>
        <v>#N/A</v>
      </c>
    </row>
    <row r="140" spans="1:69" x14ac:dyDescent="0.25">
      <c r="A140" s="488" t="e">
        <f ca="1">+RIGHT('Data Summary'!A140,LEN('Data Summary'!A140)-9)</f>
        <v>#VALUE!</v>
      </c>
      <c r="B140" s="462" t="str">
        <f ca="1">+IF(ISTEXT('Data Summary'!B140),'Data Summary'!B140,"")</f>
        <v/>
      </c>
      <c r="C140" s="489" t="e">
        <f ca="1">+VALUE('Data Summary'!C140)</f>
        <v>#VALUE!</v>
      </c>
      <c r="D140" s="490" t="e">
        <f ca="1">+IF(AND(ISNUMBER(OFFSET('Water Data'!$D$4,0,10*ROW('Water Data'!D134))),'Data Summary'!BS140="Yes"),100-OFFSET('Water Data'!$D$4,0,10*ROW('Water Data'!D134)),NA())</f>
        <v>#N/A</v>
      </c>
      <c r="E140" s="490" t="e">
        <f ca="1">+IF(AND(ISNUMBER(OFFSET('Water Data'!$D$6,0,10*ROW('Water Data'!D134))),'Data Summary'!BT140="Yes"),OFFSET('Water Data'!$D$6,0,10*ROW('Water Data'!D134)),NA())</f>
        <v>#N/A</v>
      </c>
      <c r="F140" s="490" t="e">
        <f ca="1">+IF(AND(ISNUMBER(OFFSET('Water Data'!$D$9,0,10*ROW('Water Data'!D134))),'Data Summary'!BU140="Yes"),OFFSET('Water Data'!$D$9,0,10*ROW('Water Data'!D134)),NA())</f>
        <v>#N/A</v>
      </c>
      <c r="G140" s="490" t="e">
        <f ca="1">+IF(AND(ISNUMBER(OFFSET('Water Data'!$E$4,0,10*ROW('Water Data'!E134))),'Data Summary'!BV140="Yes"),100-OFFSET('Water Data'!$E$4,0,10*ROW('Water Data'!E134)),NA())</f>
        <v>#N/A</v>
      </c>
      <c r="H140" s="490" t="e">
        <f ca="1">+IF(AND(ISNUMBER(OFFSET('Water Data'!$E$6,0,10*ROW('Water Data'!E134))),'Data Summary'!BW140="Yes"),OFFSET('Water Data'!$E$6,0,10*ROW('Water Data'!E134)),NA())</f>
        <v>#N/A</v>
      </c>
      <c r="I140" s="490" t="e">
        <f ca="1">+IF(AND(ISNUMBER(OFFSET('Water Data'!$E$9,0,10*ROW('Water Data'!E134))),'Data Summary'!BX140="Yes"),OFFSET('Water Data'!$E$9,0,10*ROW('Water Data'!E134)),NA())</f>
        <v>#N/A</v>
      </c>
      <c r="J140" s="490" t="e">
        <f ca="1">+IF(AND(ISNUMBER(OFFSET('Water Data'!$F$4,0,10*ROW('Water Data'!F134))),'Data Summary'!BY140="Yes"),100-OFFSET('Water Data'!$F$4,0,10*ROW('Water Data'!F134)),NA())</f>
        <v>#N/A</v>
      </c>
      <c r="K140" s="490" t="e">
        <f ca="1">+IF(AND(ISNUMBER(OFFSET('Water Data'!$F$6,0,10*ROW('Water Data'!F134))),'Data Summary'!BZ140="Yes"),OFFSET('Water Data'!$F$6,0,10*ROW('Water Data'!F134)),NA())</f>
        <v>#N/A</v>
      </c>
      <c r="L140" s="490" t="e">
        <f ca="1">+IF(AND(ISNUMBER(OFFSET('Water Data'!$F$9,0,10*ROW('Water Data'!F134))),'Data Summary'!CA140="Yes"),OFFSET('Water Data'!$F$9,0,10*ROW('Water Data'!F134)),NA())</f>
        <v>#N/A</v>
      </c>
      <c r="M140" s="490" t="e">
        <f ca="1">+IF(AND(ISNUMBER(OFFSET('Water Data'!$G$4,0,10*ROW('Water Data'!G134))),'Data Summary'!CB140="Yes"),100-OFFSET('Water Data'!$G$4,0,10*ROW('Water Data'!G134)),NA())</f>
        <v>#N/A</v>
      </c>
      <c r="N140" s="490" t="e">
        <f ca="1">+IF(AND(ISNUMBER(OFFSET('Water Data'!$G$6,0,10*ROW('Water Data'!G134))),'Data Summary'!CC140="Yes"),OFFSET('Water Data'!$G$6,0,10*ROW('Water Data'!G134)),NA())</f>
        <v>#N/A</v>
      </c>
      <c r="O140" s="490" t="e">
        <f ca="1">+IF(AND(ISNUMBER(OFFSET('Water Data'!$G$9,0,10*ROW('Water Data'!G134))),'Data Summary'!CD140="Yes"),OFFSET('Water Data'!$G$9,0,10*ROW('Water Data'!G134)),NA())</f>
        <v>#N/A</v>
      </c>
      <c r="P140" s="490" t="e">
        <f ca="1">+IF(AND(ISNUMBER(OFFSET('Water Data'!$H$4,0,10*ROW('Water Data'!H134))),'Data Summary'!CE140="Yes"),100-OFFSET('Water Data'!$H$4,0,10*ROW('Water Data'!H134)),NA())</f>
        <v>#N/A</v>
      </c>
      <c r="Q140" s="490" t="e">
        <f ca="1">+IF(AND(ISNUMBER(OFFSET('Water Data'!$H$6,0,10*ROW('Water Data'!H134))),'Data Summary'!CF140="Yes"),OFFSET('Water Data'!$H$6,0,10*ROW('Water Data'!H134)),NA())</f>
        <v>#N/A</v>
      </c>
      <c r="R140" s="490" t="e">
        <f ca="1">+IF(AND(ISNUMBER(OFFSET('Water Data'!$H$9,0,10*ROW('Water Data'!H134))),'Data Summary'!CG140="Yes"),OFFSET('Water Data'!$H$9,0,10*ROW('Water Data'!H134)),NA())</f>
        <v>#N/A</v>
      </c>
      <c r="S140" s="490" t="e">
        <f ca="1">+IF(AND(ISNUMBER(OFFSET('Water Data'!$I$4,0,10*ROW('Water Data'!I134))),'Data Summary'!CH140="Yes"),100-OFFSET('Water Data'!$I$4,0,10*ROW('Water Data'!I134)),NA())</f>
        <v>#N/A</v>
      </c>
      <c r="T140" s="490" t="e">
        <f ca="1">+IF(AND(ISNUMBER(OFFSET('Water Data'!$I$6,0,10*ROW('Water Data'!I134))),'Data Summary'!CI140="Yes"),OFFSET('Water Data'!$I$6,0,10*ROW('Water Data'!I134)),NA())</f>
        <v>#N/A</v>
      </c>
      <c r="U140" s="490" t="e">
        <f ca="1">+IF(AND(ISNUMBER(OFFSET('Water Data'!$I$9,0,10*ROW('Water Data'!I134))),'Data Summary'!CJ140="Yes"),OFFSET('Water Data'!$I$9,0,10*ROW('Water Data'!I134)),NA())</f>
        <v>#N/A</v>
      </c>
      <c r="V140" s="491" t="e">
        <f ca="1">+IF(AND(ISNUMBER(OFFSET('Sanitation Data'!$D$4,0,10*ROW('Sanitation Data'!D134))),'Data Summary'!CK140="Yes"),100-OFFSET('Sanitation Data'!$D$4,0,10*ROW('Sanitation Data'!D134)),NA())</f>
        <v>#N/A</v>
      </c>
      <c r="W140" s="491" t="e">
        <f ca="1">+IF(AND(ISNUMBER(OFFSET('Sanitation Data'!$D$6,0,10*ROW('Sanitation Data'!D134))),'Data Summary'!CL140="Yes"),OFFSET('Sanitation Data'!$D$6,0,10*ROW('Sanitation Data'!D134)),NA())</f>
        <v>#N/A</v>
      </c>
      <c r="X140" s="491" t="e">
        <f ca="1">+IF(AND(ISNUMBER(OFFSET('Sanitation Data'!$D$10,0,10*ROW('Sanitation Data'!D134))),'Data Summary'!CM140="Yes"),OFFSET('Sanitation Data'!$D$10,0,10*ROW('Sanitation Data'!D134)),NA())</f>
        <v>#N/A</v>
      </c>
      <c r="Y140" s="491" t="e">
        <f ca="1">+IF(AND(ISNUMBER(OFFSET('Sanitation Data'!$D$11,0,10*ROW('Sanitation Data'!D134))),'Data Summary'!CN140="Yes"),OFFSET('Sanitation Data'!$D$11,0,10*ROW('Sanitation Data'!D134)),NA())</f>
        <v>#N/A</v>
      </c>
      <c r="Z140" s="491" t="e">
        <f ca="1">+IF(AND(ISNUMBER(OFFSET('Sanitation Data'!$D$12,0,10*ROW('Sanitation Data'!D134))),'Data Summary'!CO140="Yes"),OFFSET('Sanitation Data'!$D$12,0,10*ROW('Sanitation Data'!D134)),NA())</f>
        <v>#N/A</v>
      </c>
      <c r="AA140" s="491" t="e">
        <f ca="1">+IF(AND(ISNUMBER(OFFSET('Sanitation Data'!$E$4,0,10*ROW('Sanitation Data'!E134))),'Data Summary'!CP140="Yes"),100-OFFSET('Sanitation Data'!$E$4,0,10*ROW('Sanitation Data'!E134)),NA())</f>
        <v>#N/A</v>
      </c>
      <c r="AB140" s="491" t="e">
        <f ca="1">+IF(AND(ISNUMBER(OFFSET('Sanitation Data'!$E$6,0,10*ROW('Sanitation Data'!E134))),'Data Summary'!CQ140="Yes"),OFFSET('Sanitation Data'!$E$6,0,10*ROW('Sanitation Data'!E134)),NA())</f>
        <v>#N/A</v>
      </c>
      <c r="AC140" s="491" t="e">
        <f ca="1">+IF(AND(ISNUMBER(OFFSET('Sanitation Data'!$E$10,0,10*ROW('Sanitation Data'!E134))),'Data Summary'!CR140="Yes"),OFFSET('Sanitation Data'!$E$10,0,10*ROW('Sanitation Data'!E134)),NA())</f>
        <v>#N/A</v>
      </c>
      <c r="AD140" s="491" t="e">
        <f ca="1">+IF(AND(ISNUMBER(OFFSET('Sanitation Data'!$E$11,0,10*ROW('Sanitation Data'!E134))),'Data Summary'!CS140="Yes"),OFFSET('Sanitation Data'!$E$11,0,10*ROW('Sanitation Data'!E134)),NA())</f>
        <v>#N/A</v>
      </c>
      <c r="AE140" s="491" t="e">
        <f ca="1">+IF(AND(ISNUMBER(OFFSET('Sanitation Data'!$E$12,0,10*ROW('Sanitation Data'!E134))),'Data Summary'!CT140="Yes"),OFFSET('Sanitation Data'!$E$12,0,10*ROW('Sanitation Data'!E134)),NA())</f>
        <v>#N/A</v>
      </c>
      <c r="AF140" s="491" t="e">
        <f ca="1">+IF(AND(ISNUMBER(OFFSET('Sanitation Data'!$F$4,0,10*ROW('Sanitation Data'!F134))),'Data Summary'!CU140="Yes"),100-OFFSET('Sanitation Data'!$F$4,0,10*ROW('Sanitation Data'!F134)),NA())</f>
        <v>#N/A</v>
      </c>
      <c r="AG140" s="491" t="e">
        <f ca="1">+IF(AND(ISNUMBER(OFFSET('Sanitation Data'!$F$6,0,10*ROW('Sanitation Data'!F134))),'Data Summary'!CV140="Yes"),OFFSET('Sanitation Data'!$F$6,0,10*ROW('Sanitation Data'!F134)),NA())</f>
        <v>#N/A</v>
      </c>
      <c r="AH140" s="491" t="e">
        <f ca="1">+IF(AND(ISNUMBER(OFFSET('Sanitation Data'!$F$10,0,10*ROW('Sanitation Data'!F134))),'Data Summary'!CW140="Yes"),OFFSET('Sanitation Data'!$F$10,0,10*ROW('Sanitation Data'!F134)),NA())</f>
        <v>#N/A</v>
      </c>
      <c r="AI140" s="491" t="e">
        <f ca="1">+IF(AND(ISNUMBER(OFFSET('Sanitation Data'!$F$11,0,10*ROW('Sanitation Data'!F134))),'Data Summary'!CX140="Yes"),OFFSET('Sanitation Data'!$F$11,0,10*ROW('Sanitation Data'!F134)),NA())</f>
        <v>#N/A</v>
      </c>
      <c r="AJ140" s="491" t="e">
        <f ca="1">+IF(AND(ISNUMBER(OFFSET('Sanitation Data'!$F$12,0,10*ROW('Sanitation Data'!F134))),'Data Summary'!CY140="Yes"),OFFSET('Sanitation Data'!$F$12,0,10*ROW('Sanitation Data'!F134)),NA())</f>
        <v>#N/A</v>
      </c>
      <c r="AK140" s="491" t="e">
        <f ca="1">+IF(AND(ISNUMBER(OFFSET('Sanitation Data'!$G$4,0,10*ROW('Sanitation Data'!G134))),'Data Summary'!CZ140="Yes"),100-OFFSET('Sanitation Data'!$G$4,0,10*ROW('Sanitation Data'!G134)),NA())</f>
        <v>#N/A</v>
      </c>
      <c r="AL140" s="491" t="e">
        <f ca="1">+IF(AND(ISNUMBER(OFFSET('Sanitation Data'!$G$6,0,10*ROW('Sanitation Data'!G134))),'Data Summary'!DA140="Yes"),OFFSET('Sanitation Data'!$G$6,0,10*ROW('Sanitation Data'!G134)),NA())</f>
        <v>#N/A</v>
      </c>
      <c r="AM140" s="491" t="e">
        <f ca="1">+IF(AND(ISNUMBER(OFFSET('Sanitation Data'!$G$10,0,10*ROW('Sanitation Data'!G134))),'Data Summary'!DB140="Yes"),OFFSET('Sanitation Data'!$G$10,0,10*ROW('Sanitation Data'!G134)),NA())</f>
        <v>#N/A</v>
      </c>
      <c r="AN140" s="491" t="e">
        <f ca="1">+IF(AND(ISNUMBER(OFFSET('Sanitation Data'!$G$11,0,10*ROW('Sanitation Data'!G134))),'Data Summary'!DC140="Yes"),OFFSET('Sanitation Data'!$G$11,0,10*ROW('Sanitation Data'!G134)),NA())</f>
        <v>#N/A</v>
      </c>
      <c r="AO140" s="491" t="e">
        <f ca="1">+IF(AND(ISNUMBER(OFFSET('Sanitation Data'!$G$12,0,10*ROW('Sanitation Data'!G134))),'Data Summary'!DD140="Yes"),OFFSET('Sanitation Data'!$G$12,0,10*ROW('Sanitation Data'!G134)),NA())</f>
        <v>#N/A</v>
      </c>
      <c r="AP140" s="491" t="e">
        <f ca="1">+IF(AND(ISNUMBER(OFFSET('Sanitation Data'!$H$4,0,10*ROW('Sanitation Data'!H134))),'Data Summary'!DE140="Yes"),100-OFFSET('Sanitation Data'!$H$4,0,10*ROW('Sanitation Data'!H134)),NA())</f>
        <v>#N/A</v>
      </c>
      <c r="AQ140" s="491" t="e">
        <f ca="1">+IF(AND(ISNUMBER(OFFSET('Sanitation Data'!$H$6,0,10*ROW('Sanitation Data'!H134))),'Data Summary'!DF140="Yes"),OFFSET('Sanitation Data'!$H$6,0,10*ROW('Sanitation Data'!H134)),NA())</f>
        <v>#N/A</v>
      </c>
      <c r="AR140" s="491" t="e">
        <f ca="1">+IF(AND(ISNUMBER(OFFSET('Sanitation Data'!$H$10,0,10*ROW('Sanitation Data'!H134))),'Data Summary'!DG140="Yes"),OFFSET('Sanitation Data'!$H$10,0,10*ROW('Sanitation Data'!H134)),NA())</f>
        <v>#N/A</v>
      </c>
      <c r="AS140" s="491" t="e">
        <f ca="1">+IF(AND(ISNUMBER(OFFSET('Sanitation Data'!$H$11,0,10*ROW('Sanitation Data'!H134))),'Data Summary'!DH140="Yes"),OFFSET('Sanitation Data'!$H$11,0,10*ROW('Sanitation Data'!H134)),NA())</f>
        <v>#N/A</v>
      </c>
      <c r="AT140" s="491" t="e">
        <f ca="1">+IF(AND(ISNUMBER(OFFSET('Sanitation Data'!$H$12,0,10*ROW('Sanitation Data'!H134))),'Data Summary'!DI140="Yes"),OFFSET('Sanitation Data'!$H$12,0,10*ROW('Sanitation Data'!H134)),NA())</f>
        <v>#N/A</v>
      </c>
      <c r="AU140" s="491" t="e">
        <f ca="1">+IF(AND(ISNUMBER(OFFSET('Sanitation Data'!$I$4,0,10*ROW('Sanitation Data'!I134))),'Data Summary'!DJ140="Yes"),100-OFFSET('Sanitation Data'!$I$4,0,10*ROW('Sanitation Data'!I134)),NA())</f>
        <v>#N/A</v>
      </c>
      <c r="AV140" s="491" t="e">
        <f ca="1">+IF(AND(ISNUMBER(OFFSET('Sanitation Data'!$I$6,0,10*ROW('Sanitation Data'!I134))),'Data Summary'!DK140="Yes"),OFFSET('Sanitation Data'!$I$6,0,10*ROW('Sanitation Data'!I134)),NA())</f>
        <v>#N/A</v>
      </c>
      <c r="AW140" s="491" t="e">
        <f ca="1">+IF(AND(ISNUMBER(OFFSET('Sanitation Data'!$I$10,0,10*ROW('Sanitation Data'!I134))),'Data Summary'!DL140="Yes"),OFFSET('Sanitation Data'!$I$10,0,10*ROW('Sanitation Data'!I134)),NA())</f>
        <v>#N/A</v>
      </c>
      <c r="AX140" s="491" t="e">
        <f ca="1">+IF(AND(ISNUMBER(OFFSET('Sanitation Data'!$I$11,0,10*ROW('Sanitation Data'!I134))),'Data Summary'!DM140="Yes"),OFFSET('Sanitation Data'!$I$11,0,10*ROW('Sanitation Data'!I134)),NA())</f>
        <v>#N/A</v>
      </c>
      <c r="AY140" s="491" t="e">
        <f ca="1">+IF(AND(ISNUMBER(OFFSET('Sanitation Data'!$I$12,0,10*ROW('Sanitation Data'!I134))),'Data Summary'!DN140="Yes"),OFFSET('Sanitation Data'!$I$12,0,10*ROW('Sanitation Data'!I134)),NA())</f>
        <v>#N/A</v>
      </c>
      <c r="AZ140" s="492" t="e">
        <f ca="1">+IF(AND(ISNUMBER(OFFSET('Hygiene Data'!$D$5,0,10*ROW('Hygiene Data'!D134))),'Data Summary'!DO140="Yes"),OFFSET('Hygiene Data'!$D$5,0,10*ROW('Hygiene Data'!D134)),NA())</f>
        <v>#N/A</v>
      </c>
      <c r="BA140" s="492" t="e">
        <f ca="1">+IF(AND(ISNUMBER(OFFSET('Hygiene Data'!$D$7,0,10*ROW('Hygiene Data'!D134))),'Data Summary'!DP140="Yes"),OFFSET('Hygiene Data'!$D$7,0,10*ROW('Hygiene Data'!D134)),NA())</f>
        <v>#N/A</v>
      </c>
      <c r="BB140" s="492" t="e">
        <f ca="1">+IF(AND(ISNUMBER(OFFSET('Hygiene Data'!$D$9,0,10*ROW('Hygiene Data'!D134))),'Data Summary'!DQ140="Yes"),OFFSET('Hygiene Data'!$D$9,0,10*ROW('Hygiene Data'!D134)),NA())</f>
        <v>#N/A</v>
      </c>
      <c r="BC140" s="492" t="e">
        <f ca="1">+IF(AND(ISNUMBER(OFFSET('Hygiene Data'!$E$5,0,10*ROW('Hygiene Data'!E134))),'Data Summary'!DR140="Yes"),OFFSET('Hygiene Data'!$E$5,0,10*ROW('Hygiene Data'!E134)),NA())</f>
        <v>#N/A</v>
      </c>
      <c r="BD140" s="492" t="e">
        <f ca="1">+IF(AND(ISNUMBER(OFFSET('Hygiene Data'!$E$7,0,10*ROW('Hygiene Data'!E134))),'Data Summary'!DS140="Yes"),OFFSET('Hygiene Data'!$E$7,0,10*ROW('Hygiene Data'!E134)),NA())</f>
        <v>#N/A</v>
      </c>
      <c r="BE140" s="492" t="e">
        <f ca="1">+IF(AND(ISNUMBER(OFFSET('Hygiene Data'!$E$9,0,10*ROW('Hygiene Data'!E134))),'Data Summary'!DT140="Yes"),OFFSET('Hygiene Data'!$E$9,0,10*ROW('Hygiene Data'!E134)),NA())</f>
        <v>#N/A</v>
      </c>
      <c r="BF140" s="492" t="e">
        <f ca="1">+IF(AND(ISNUMBER(OFFSET('Hygiene Data'!$F$5,0,10*ROW('Hygiene Data'!F134))),'Data Summary'!DU140="Yes"),OFFSET('Hygiene Data'!$F$5,0,10*ROW('Hygiene Data'!F134)),NA())</f>
        <v>#N/A</v>
      </c>
      <c r="BG140" s="492" t="e">
        <f ca="1">+IF(AND(ISNUMBER(OFFSET('Hygiene Data'!$F$7,0,10*ROW('Hygiene Data'!F134))),'Data Summary'!DV140="Yes"),OFFSET('Hygiene Data'!$F$7,0,10*ROW('Hygiene Data'!F134)),NA())</f>
        <v>#N/A</v>
      </c>
      <c r="BH140" s="492" t="e">
        <f ca="1">+IF(AND(ISNUMBER(OFFSET('Hygiene Data'!$F$9,0,10*ROW('Hygiene Data'!F134))),'Data Summary'!DW140="Yes"),OFFSET('Hygiene Data'!$F$9,0,10*ROW('Hygiene Data'!F134)),NA())</f>
        <v>#N/A</v>
      </c>
      <c r="BI140" s="492" t="e">
        <f ca="1">+IF(AND(ISNUMBER(OFFSET('Hygiene Data'!$G$5,0,10*ROW('Hygiene Data'!G134))),'Data Summary'!DX140="Yes"),OFFSET('Hygiene Data'!$G$5,0,10*ROW('Hygiene Data'!G134)),NA())</f>
        <v>#N/A</v>
      </c>
      <c r="BJ140" s="492" t="e">
        <f ca="1">+IF(AND(ISNUMBER(OFFSET('Hygiene Data'!$G$7,0,10*ROW('Hygiene Data'!G134))),'Data Summary'!DY140="Yes"),OFFSET('Hygiene Data'!$G$7,0,10*ROW('Hygiene Data'!G134)),NA())</f>
        <v>#N/A</v>
      </c>
      <c r="BK140" s="492" t="e">
        <f ca="1">+IF(AND(ISNUMBER(OFFSET('Hygiene Data'!$G$9,0,10*ROW('Hygiene Data'!G134))),'Data Summary'!DZ140="Yes"),OFFSET('Hygiene Data'!$G$9,0,10*ROW('Hygiene Data'!G134)),NA())</f>
        <v>#N/A</v>
      </c>
      <c r="BL140" s="492" t="e">
        <f ca="1">+IF(AND(ISNUMBER(OFFSET('Hygiene Data'!$H$5,0,10*ROW('Hygiene Data'!H134))),'Data Summary'!EA140="Yes"),OFFSET('Hygiene Data'!$H$5,0,10*ROW('Hygiene Data'!H134)),NA())</f>
        <v>#N/A</v>
      </c>
      <c r="BM140" s="492" t="e">
        <f ca="1">+IF(AND(ISNUMBER(OFFSET('Hygiene Data'!$H$7,0,10*ROW('Hygiene Data'!H134))),'Data Summary'!EB140="Yes"),OFFSET('Hygiene Data'!$H$7,0,10*ROW('Hygiene Data'!H134)),NA())</f>
        <v>#N/A</v>
      </c>
      <c r="BN140" s="492" t="e">
        <f ca="1">+IF(AND(ISNUMBER(OFFSET('Hygiene Data'!$H$9,0,10*ROW('Hygiene Data'!H134))),'Data Summary'!EC140="Yes"),OFFSET('Hygiene Data'!$H$9,0,10*ROW('Hygiene Data'!H134)),NA())</f>
        <v>#N/A</v>
      </c>
      <c r="BO140" s="492" t="e">
        <f ca="1">+IF(AND(ISNUMBER(OFFSET('Hygiene Data'!$I$5,0,10*ROW('Hygiene Data'!I134))),'Data Summary'!ED140="Yes"),OFFSET('Hygiene Data'!$I$5,0,10*ROW('Hygiene Data'!I134)),NA())</f>
        <v>#N/A</v>
      </c>
      <c r="BP140" s="492" t="e">
        <f ca="1">+IF(AND(ISNUMBER(OFFSET('Hygiene Data'!$I$7,0,10*ROW('Hygiene Data'!I134))),'Data Summary'!EE140="Yes"),OFFSET('Hygiene Data'!$I$7,0,10*ROW('Hygiene Data'!I134)),NA())</f>
        <v>#N/A</v>
      </c>
      <c r="BQ140" s="492" t="e">
        <f ca="1">+IF(AND(ISNUMBER(OFFSET('Hygiene Data'!$I$9,0,10*ROW('Hygiene Data'!I134))),'Data Summary'!EF140="Yes"),OFFSET('Hygiene Data'!$I$9,0,10*ROW('Hygiene Data'!I134)),NA())</f>
        <v>#N/A</v>
      </c>
    </row>
    <row r="141" spans="1:69" x14ac:dyDescent="0.25">
      <c r="A141" s="488" t="e">
        <f ca="1">+RIGHT('Data Summary'!A141,LEN('Data Summary'!A141)-9)</f>
        <v>#VALUE!</v>
      </c>
      <c r="B141" s="462" t="str">
        <f ca="1">+IF(ISTEXT('Data Summary'!B141),'Data Summary'!B141,"")</f>
        <v/>
      </c>
      <c r="C141" s="489" t="e">
        <f ca="1">+VALUE('Data Summary'!C141)</f>
        <v>#VALUE!</v>
      </c>
      <c r="D141" s="490" t="e">
        <f ca="1">+IF(AND(ISNUMBER(OFFSET('Water Data'!$D$4,0,10*ROW('Water Data'!D135))),'Data Summary'!BS141="Yes"),100-OFFSET('Water Data'!$D$4,0,10*ROW('Water Data'!D135)),NA())</f>
        <v>#N/A</v>
      </c>
      <c r="E141" s="490" t="e">
        <f ca="1">+IF(AND(ISNUMBER(OFFSET('Water Data'!$D$6,0,10*ROW('Water Data'!D135))),'Data Summary'!BT141="Yes"),OFFSET('Water Data'!$D$6,0,10*ROW('Water Data'!D135)),NA())</f>
        <v>#N/A</v>
      </c>
      <c r="F141" s="490" t="e">
        <f ca="1">+IF(AND(ISNUMBER(OFFSET('Water Data'!$D$9,0,10*ROW('Water Data'!D135))),'Data Summary'!BU141="Yes"),OFFSET('Water Data'!$D$9,0,10*ROW('Water Data'!D135)),NA())</f>
        <v>#N/A</v>
      </c>
      <c r="G141" s="490" t="e">
        <f ca="1">+IF(AND(ISNUMBER(OFFSET('Water Data'!$E$4,0,10*ROW('Water Data'!E135))),'Data Summary'!BV141="Yes"),100-OFFSET('Water Data'!$E$4,0,10*ROW('Water Data'!E135)),NA())</f>
        <v>#N/A</v>
      </c>
      <c r="H141" s="490" t="e">
        <f ca="1">+IF(AND(ISNUMBER(OFFSET('Water Data'!$E$6,0,10*ROW('Water Data'!E135))),'Data Summary'!BW141="Yes"),OFFSET('Water Data'!$E$6,0,10*ROW('Water Data'!E135)),NA())</f>
        <v>#N/A</v>
      </c>
      <c r="I141" s="490" t="e">
        <f ca="1">+IF(AND(ISNUMBER(OFFSET('Water Data'!$E$9,0,10*ROW('Water Data'!E135))),'Data Summary'!BX141="Yes"),OFFSET('Water Data'!$E$9,0,10*ROW('Water Data'!E135)),NA())</f>
        <v>#N/A</v>
      </c>
      <c r="J141" s="490" t="e">
        <f ca="1">+IF(AND(ISNUMBER(OFFSET('Water Data'!$F$4,0,10*ROW('Water Data'!F135))),'Data Summary'!BY141="Yes"),100-OFFSET('Water Data'!$F$4,0,10*ROW('Water Data'!F135)),NA())</f>
        <v>#N/A</v>
      </c>
      <c r="K141" s="490" t="e">
        <f ca="1">+IF(AND(ISNUMBER(OFFSET('Water Data'!$F$6,0,10*ROW('Water Data'!F135))),'Data Summary'!BZ141="Yes"),OFFSET('Water Data'!$F$6,0,10*ROW('Water Data'!F135)),NA())</f>
        <v>#N/A</v>
      </c>
      <c r="L141" s="490" t="e">
        <f ca="1">+IF(AND(ISNUMBER(OFFSET('Water Data'!$F$9,0,10*ROW('Water Data'!F135))),'Data Summary'!CA141="Yes"),OFFSET('Water Data'!$F$9,0,10*ROW('Water Data'!F135)),NA())</f>
        <v>#N/A</v>
      </c>
      <c r="M141" s="490" t="e">
        <f ca="1">+IF(AND(ISNUMBER(OFFSET('Water Data'!$G$4,0,10*ROW('Water Data'!G135))),'Data Summary'!CB141="Yes"),100-OFFSET('Water Data'!$G$4,0,10*ROW('Water Data'!G135)),NA())</f>
        <v>#N/A</v>
      </c>
      <c r="N141" s="490" t="e">
        <f ca="1">+IF(AND(ISNUMBER(OFFSET('Water Data'!$G$6,0,10*ROW('Water Data'!G135))),'Data Summary'!CC141="Yes"),OFFSET('Water Data'!$G$6,0,10*ROW('Water Data'!G135)),NA())</f>
        <v>#N/A</v>
      </c>
      <c r="O141" s="490" t="e">
        <f ca="1">+IF(AND(ISNUMBER(OFFSET('Water Data'!$G$9,0,10*ROW('Water Data'!G135))),'Data Summary'!CD141="Yes"),OFFSET('Water Data'!$G$9,0,10*ROW('Water Data'!G135)),NA())</f>
        <v>#N/A</v>
      </c>
      <c r="P141" s="490" t="e">
        <f ca="1">+IF(AND(ISNUMBER(OFFSET('Water Data'!$H$4,0,10*ROW('Water Data'!H135))),'Data Summary'!CE141="Yes"),100-OFFSET('Water Data'!$H$4,0,10*ROW('Water Data'!H135)),NA())</f>
        <v>#N/A</v>
      </c>
      <c r="Q141" s="490" t="e">
        <f ca="1">+IF(AND(ISNUMBER(OFFSET('Water Data'!$H$6,0,10*ROW('Water Data'!H135))),'Data Summary'!CF141="Yes"),OFFSET('Water Data'!$H$6,0,10*ROW('Water Data'!H135)),NA())</f>
        <v>#N/A</v>
      </c>
      <c r="R141" s="490" t="e">
        <f ca="1">+IF(AND(ISNUMBER(OFFSET('Water Data'!$H$9,0,10*ROW('Water Data'!H135))),'Data Summary'!CG141="Yes"),OFFSET('Water Data'!$H$9,0,10*ROW('Water Data'!H135)),NA())</f>
        <v>#N/A</v>
      </c>
      <c r="S141" s="490" t="e">
        <f ca="1">+IF(AND(ISNUMBER(OFFSET('Water Data'!$I$4,0,10*ROW('Water Data'!I135))),'Data Summary'!CH141="Yes"),100-OFFSET('Water Data'!$I$4,0,10*ROW('Water Data'!I135)),NA())</f>
        <v>#N/A</v>
      </c>
      <c r="T141" s="490" t="e">
        <f ca="1">+IF(AND(ISNUMBER(OFFSET('Water Data'!$I$6,0,10*ROW('Water Data'!I135))),'Data Summary'!CI141="Yes"),OFFSET('Water Data'!$I$6,0,10*ROW('Water Data'!I135)),NA())</f>
        <v>#N/A</v>
      </c>
      <c r="U141" s="490" t="e">
        <f ca="1">+IF(AND(ISNUMBER(OFFSET('Water Data'!$I$9,0,10*ROW('Water Data'!I135))),'Data Summary'!CJ141="Yes"),OFFSET('Water Data'!$I$9,0,10*ROW('Water Data'!I135)),NA())</f>
        <v>#N/A</v>
      </c>
      <c r="V141" s="491" t="e">
        <f ca="1">+IF(AND(ISNUMBER(OFFSET('Sanitation Data'!$D$4,0,10*ROW('Sanitation Data'!D135))),'Data Summary'!CK141="Yes"),100-OFFSET('Sanitation Data'!$D$4,0,10*ROW('Sanitation Data'!D135)),NA())</f>
        <v>#N/A</v>
      </c>
      <c r="W141" s="491" t="e">
        <f ca="1">+IF(AND(ISNUMBER(OFFSET('Sanitation Data'!$D$6,0,10*ROW('Sanitation Data'!D135))),'Data Summary'!CL141="Yes"),OFFSET('Sanitation Data'!$D$6,0,10*ROW('Sanitation Data'!D135)),NA())</f>
        <v>#N/A</v>
      </c>
      <c r="X141" s="491" t="e">
        <f ca="1">+IF(AND(ISNUMBER(OFFSET('Sanitation Data'!$D$10,0,10*ROW('Sanitation Data'!D135))),'Data Summary'!CM141="Yes"),OFFSET('Sanitation Data'!$D$10,0,10*ROW('Sanitation Data'!D135)),NA())</f>
        <v>#N/A</v>
      </c>
      <c r="Y141" s="491" t="e">
        <f ca="1">+IF(AND(ISNUMBER(OFFSET('Sanitation Data'!$D$11,0,10*ROW('Sanitation Data'!D135))),'Data Summary'!CN141="Yes"),OFFSET('Sanitation Data'!$D$11,0,10*ROW('Sanitation Data'!D135)),NA())</f>
        <v>#N/A</v>
      </c>
      <c r="Z141" s="491" t="e">
        <f ca="1">+IF(AND(ISNUMBER(OFFSET('Sanitation Data'!$D$12,0,10*ROW('Sanitation Data'!D135))),'Data Summary'!CO141="Yes"),OFFSET('Sanitation Data'!$D$12,0,10*ROW('Sanitation Data'!D135)),NA())</f>
        <v>#N/A</v>
      </c>
      <c r="AA141" s="491" t="e">
        <f ca="1">+IF(AND(ISNUMBER(OFFSET('Sanitation Data'!$E$4,0,10*ROW('Sanitation Data'!E135))),'Data Summary'!CP141="Yes"),100-OFFSET('Sanitation Data'!$E$4,0,10*ROW('Sanitation Data'!E135)),NA())</f>
        <v>#N/A</v>
      </c>
      <c r="AB141" s="491" t="e">
        <f ca="1">+IF(AND(ISNUMBER(OFFSET('Sanitation Data'!$E$6,0,10*ROW('Sanitation Data'!E135))),'Data Summary'!CQ141="Yes"),OFFSET('Sanitation Data'!$E$6,0,10*ROW('Sanitation Data'!E135)),NA())</f>
        <v>#N/A</v>
      </c>
      <c r="AC141" s="491" t="e">
        <f ca="1">+IF(AND(ISNUMBER(OFFSET('Sanitation Data'!$E$10,0,10*ROW('Sanitation Data'!E135))),'Data Summary'!CR141="Yes"),OFFSET('Sanitation Data'!$E$10,0,10*ROW('Sanitation Data'!E135)),NA())</f>
        <v>#N/A</v>
      </c>
      <c r="AD141" s="491" t="e">
        <f ca="1">+IF(AND(ISNUMBER(OFFSET('Sanitation Data'!$E$11,0,10*ROW('Sanitation Data'!E135))),'Data Summary'!CS141="Yes"),OFFSET('Sanitation Data'!$E$11,0,10*ROW('Sanitation Data'!E135)),NA())</f>
        <v>#N/A</v>
      </c>
      <c r="AE141" s="491" t="e">
        <f ca="1">+IF(AND(ISNUMBER(OFFSET('Sanitation Data'!$E$12,0,10*ROW('Sanitation Data'!E135))),'Data Summary'!CT141="Yes"),OFFSET('Sanitation Data'!$E$12,0,10*ROW('Sanitation Data'!E135)),NA())</f>
        <v>#N/A</v>
      </c>
      <c r="AF141" s="491" t="e">
        <f ca="1">+IF(AND(ISNUMBER(OFFSET('Sanitation Data'!$F$4,0,10*ROW('Sanitation Data'!F135))),'Data Summary'!CU141="Yes"),100-OFFSET('Sanitation Data'!$F$4,0,10*ROW('Sanitation Data'!F135)),NA())</f>
        <v>#N/A</v>
      </c>
      <c r="AG141" s="491" t="e">
        <f ca="1">+IF(AND(ISNUMBER(OFFSET('Sanitation Data'!$F$6,0,10*ROW('Sanitation Data'!F135))),'Data Summary'!CV141="Yes"),OFFSET('Sanitation Data'!$F$6,0,10*ROW('Sanitation Data'!F135)),NA())</f>
        <v>#N/A</v>
      </c>
      <c r="AH141" s="491" t="e">
        <f ca="1">+IF(AND(ISNUMBER(OFFSET('Sanitation Data'!$F$10,0,10*ROW('Sanitation Data'!F135))),'Data Summary'!CW141="Yes"),OFFSET('Sanitation Data'!$F$10,0,10*ROW('Sanitation Data'!F135)),NA())</f>
        <v>#N/A</v>
      </c>
      <c r="AI141" s="491" t="e">
        <f ca="1">+IF(AND(ISNUMBER(OFFSET('Sanitation Data'!$F$11,0,10*ROW('Sanitation Data'!F135))),'Data Summary'!CX141="Yes"),OFFSET('Sanitation Data'!$F$11,0,10*ROW('Sanitation Data'!F135)),NA())</f>
        <v>#N/A</v>
      </c>
      <c r="AJ141" s="491" t="e">
        <f ca="1">+IF(AND(ISNUMBER(OFFSET('Sanitation Data'!$F$12,0,10*ROW('Sanitation Data'!F135))),'Data Summary'!CY141="Yes"),OFFSET('Sanitation Data'!$F$12,0,10*ROW('Sanitation Data'!F135)),NA())</f>
        <v>#N/A</v>
      </c>
      <c r="AK141" s="491" t="e">
        <f ca="1">+IF(AND(ISNUMBER(OFFSET('Sanitation Data'!$G$4,0,10*ROW('Sanitation Data'!G135))),'Data Summary'!CZ141="Yes"),100-OFFSET('Sanitation Data'!$G$4,0,10*ROW('Sanitation Data'!G135)),NA())</f>
        <v>#N/A</v>
      </c>
      <c r="AL141" s="491" t="e">
        <f ca="1">+IF(AND(ISNUMBER(OFFSET('Sanitation Data'!$G$6,0,10*ROW('Sanitation Data'!G135))),'Data Summary'!DA141="Yes"),OFFSET('Sanitation Data'!$G$6,0,10*ROW('Sanitation Data'!G135)),NA())</f>
        <v>#N/A</v>
      </c>
      <c r="AM141" s="491" t="e">
        <f ca="1">+IF(AND(ISNUMBER(OFFSET('Sanitation Data'!$G$10,0,10*ROW('Sanitation Data'!G135))),'Data Summary'!DB141="Yes"),OFFSET('Sanitation Data'!$G$10,0,10*ROW('Sanitation Data'!G135)),NA())</f>
        <v>#N/A</v>
      </c>
      <c r="AN141" s="491" t="e">
        <f ca="1">+IF(AND(ISNUMBER(OFFSET('Sanitation Data'!$G$11,0,10*ROW('Sanitation Data'!G135))),'Data Summary'!DC141="Yes"),OFFSET('Sanitation Data'!$G$11,0,10*ROW('Sanitation Data'!G135)),NA())</f>
        <v>#N/A</v>
      </c>
      <c r="AO141" s="491" t="e">
        <f ca="1">+IF(AND(ISNUMBER(OFFSET('Sanitation Data'!$G$12,0,10*ROW('Sanitation Data'!G135))),'Data Summary'!DD141="Yes"),OFFSET('Sanitation Data'!$G$12,0,10*ROW('Sanitation Data'!G135)),NA())</f>
        <v>#N/A</v>
      </c>
      <c r="AP141" s="491" t="e">
        <f ca="1">+IF(AND(ISNUMBER(OFFSET('Sanitation Data'!$H$4,0,10*ROW('Sanitation Data'!H135))),'Data Summary'!DE141="Yes"),100-OFFSET('Sanitation Data'!$H$4,0,10*ROW('Sanitation Data'!H135)),NA())</f>
        <v>#N/A</v>
      </c>
      <c r="AQ141" s="491" t="e">
        <f ca="1">+IF(AND(ISNUMBER(OFFSET('Sanitation Data'!$H$6,0,10*ROW('Sanitation Data'!H135))),'Data Summary'!DF141="Yes"),OFFSET('Sanitation Data'!$H$6,0,10*ROW('Sanitation Data'!H135)),NA())</f>
        <v>#N/A</v>
      </c>
      <c r="AR141" s="491" t="e">
        <f ca="1">+IF(AND(ISNUMBER(OFFSET('Sanitation Data'!$H$10,0,10*ROW('Sanitation Data'!H135))),'Data Summary'!DG141="Yes"),OFFSET('Sanitation Data'!$H$10,0,10*ROW('Sanitation Data'!H135)),NA())</f>
        <v>#N/A</v>
      </c>
      <c r="AS141" s="491" t="e">
        <f ca="1">+IF(AND(ISNUMBER(OFFSET('Sanitation Data'!$H$11,0,10*ROW('Sanitation Data'!H135))),'Data Summary'!DH141="Yes"),OFFSET('Sanitation Data'!$H$11,0,10*ROW('Sanitation Data'!H135)),NA())</f>
        <v>#N/A</v>
      </c>
      <c r="AT141" s="491" t="e">
        <f ca="1">+IF(AND(ISNUMBER(OFFSET('Sanitation Data'!$H$12,0,10*ROW('Sanitation Data'!H135))),'Data Summary'!DI141="Yes"),OFFSET('Sanitation Data'!$H$12,0,10*ROW('Sanitation Data'!H135)),NA())</f>
        <v>#N/A</v>
      </c>
      <c r="AU141" s="491" t="e">
        <f ca="1">+IF(AND(ISNUMBER(OFFSET('Sanitation Data'!$I$4,0,10*ROW('Sanitation Data'!I135))),'Data Summary'!DJ141="Yes"),100-OFFSET('Sanitation Data'!$I$4,0,10*ROW('Sanitation Data'!I135)),NA())</f>
        <v>#N/A</v>
      </c>
      <c r="AV141" s="491" t="e">
        <f ca="1">+IF(AND(ISNUMBER(OFFSET('Sanitation Data'!$I$6,0,10*ROW('Sanitation Data'!I135))),'Data Summary'!DK141="Yes"),OFFSET('Sanitation Data'!$I$6,0,10*ROW('Sanitation Data'!I135)),NA())</f>
        <v>#N/A</v>
      </c>
      <c r="AW141" s="491" t="e">
        <f ca="1">+IF(AND(ISNUMBER(OFFSET('Sanitation Data'!$I$10,0,10*ROW('Sanitation Data'!I135))),'Data Summary'!DL141="Yes"),OFFSET('Sanitation Data'!$I$10,0,10*ROW('Sanitation Data'!I135)),NA())</f>
        <v>#N/A</v>
      </c>
      <c r="AX141" s="491" t="e">
        <f ca="1">+IF(AND(ISNUMBER(OFFSET('Sanitation Data'!$I$11,0,10*ROW('Sanitation Data'!I135))),'Data Summary'!DM141="Yes"),OFFSET('Sanitation Data'!$I$11,0,10*ROW('Sanitation Data'!I135)),NA())</f>
        <v>#N/A</v>
      </c>
      <c r="AY141" s="491" t="e">
        <f ca="1">+IF(AND(ISNUMBER(OFFSET('Sanitation Data'!$I$12,0,10*ROW('Sanitation Data'!I135))),'Data Summary'!DN141="Yes"),OFFSET('Sanitation Data'!$I$12,0,10*ROW('Sanitation Data'!I135)),NA())</f>
        <v>#N/A</v>
      </c>
      <c r="AZ141" s="492" t="e">
        <f ca="1">+IF(AND(ISNUMBER(OFFSET('Hygiene Data'!$D$5,0,10*ROW('Hygiene Data'!D135))),'Data Summary'!DO141="Yes"),OFFSET('Hygiene Data'!$D$5,0,10*ROW('Hygiene Data'!D135)),NA())</f>
        <v>#N/A</v>
      </c>
      <c r="BA141" s="492" t="e">
        <f ca="1">+IF(AND(ISNUMBER(OFFSET('Hygiene Data'!$D$7,0,10*ROW('Hygiene Data'!D135))),'Data Summary'!DP141="Yes"),OFFSET('Hygiene Data'!$D$7,0,10*ROW('Hygiene Data'!D135)),NA())</f>
        <v>#N/A</v>
      </c>
      <c r="BB141" s="492" t="e">
        <f ca="1">+IF(AND(ISNUMBER(OFFSET('Hygiene Data'!$D$9,0,10*ROW('Hygiene Data'!D135))),'Data Summary'!DQ141="Yes"),OFFSET('Hygiene Data'!$D$9,0,10*ROW('Hygiene Data'!D135)),NA())</f>
        <v>#N/A</v>
      </c>
      <c r="BC141" s="492" t="e">
        <f ca="1">+IF(AND(ISNUMBER(OFFSET('Hygiene Data'!$E$5,0,10*ROW('Hygiene Data'!E135))),'Data Summary'!DR141="Yes"),OFFSET('Hygiene Data'!$E$5,0,10*ROW('Hygiene Data'!E135)),NA())</f>
        <v>#N/A</v>
      </c>
      <c r="BD141" s="492" t="e">
        <f ca="1">+IF(AND(ISNUMBER(OFFSET('Hygiene Data'!$E$7,0,10*ROW('Hygiene Data'!E135))),'Data Summary'!DS141="Yes"),OFFSET('Hygiene Data'!$E$7,0,10*ROW('Hygiene Data'!E135)),NA())</f>
        <v>#N/A</v>
      </c>
      <c r="BE141" s="492" t="e">
        <f ca="1">+IF(AND(ISNUMBER(OFFSET('Hygiene Data'!$E$9,0,10*ROW('Hygiene Data'!E135))),'Data Summary'!DT141="Yes"),OFFSET('Hygiene Data'!$E$9,0,10*ROW('Hygiene Data'!E135)),NA())</f>
        <v>#N/A</v>
      </c>
      <c r="BF141" s="492" t="e">
        <f ca="1">+IF(AND(ISNUMBER(OFFSET('Hygiene Data'!$F$5,0,10*ROW('Hygiene Data'!F135))),'Data Summary'!DU141="Yes"),OFFSET('Hygiene Data'!$F$5,0,10*ROW('Hygiene Data'!F135)),NA())</f>
        <v>#N/A</v>
      </c>
      <c r="BG141" s="492" t="e">
        <f ca="1">+IF(AND(ISNUMBER(OFFSET('Hygiene Data'!$F$7,0,10*ROW('Hygiene Data'!F135))),'Data Summary'!DV141="Yes"),OFFSET('Hygiene Data'!$F$7,0,10*ROW('Hygiene Data'!F135)),NA())</f>
        <v>#N/A</v>
      </c>
      <c r="BH141" s="492" t="e">
        <f ca="1">+IF(AND(ISNUMBER(OFFSET('Hygiene Data'!$F$9,0,10*ROW('Hygiene Data'!F135))),'Data Summary'!DW141="Yes"),OFFSET('Hygiene Data'!$F$9,0,10*ROW('Hygiene Data'!F135)),NA())</f>
        <v>#N/A</v>
      </c>
      <c r="BI141" s="492" t="e">
        <f ca="1">+IF(AND(ISNUMBER(OFFSET('Hygiene Data'!$G$5,0,10*ROW('Hygiene Data'!G135))),'Data Summary'!DX141="Yes"),OFFSET('Hygiene Data'!$G$5,0,10*ROW('Hygiene Data'!G135)),NA())</f>
        <v>#N/A</v>
      </c>
      <c r="BJ141" s="492" t="e">
        <f ca="1">+IF(AND(ISNUMBER(OFFSET('Hygiene Data'!$G$7,0,10*ROW('Hygiene Data'!G135))),'Data Summary'!DY141="Yes"),OFFSET('Hygiene Data'!$G$7,0,10*ROW('Hygiene Data'!G135)),NA())</f>
        <v>#N/A</v>
      </c>
      <c r="BK141" s="492" t="e">
        <f ca="1">+IF(AND(ISNUMBER(OFFSET('Hygiene Data'!$G$9,0,10*ROW('Hygiene Data'!G135))),'Data Summary'!DZ141="Yes"),OFFSET('Hygiene Data'!$G$9,0,10*ROW('Hygiene Data'!G135)),NA())</f>
        <v>#N/A</v>
      </c>
      <c r="BL141" s="492" t="e">
        <f ca="1">+IF(AND(ISNUMBER(OFFSET('Hygiene Data'!$H$5,0,10*ROW('Hygiene Data'!H135))),'Data Summary'!EA141="Yes"),OFFSET('Hygiene Data'!$H$5,0,10*ROW('Hygiene Data'!H135)),NA())</f>
        <v>#N/A</v>
      </c>
      <c r="BM141" s="492" t="e">
        <f ca="1">+IF(AND(ISNUMBER(OFFSET('Hygiene Data'!$H$7,0,10*ROW('Hygiene Data'!H135))),'Data Summary'!EB141="Yes"),OFFSET('Hygiene Data'!$H$7,0,10*ROW('Hygiene Data'!H135)),NA())</f>
        <v>#N/A</v>
      </c>
      <c r="BN141" s="492" t="e">
        <f ca="1">+IF(AND(ISNUMBER(OFFSET('Hygiene Data'!$H$9,0,10*ROW('Hygiene Data'!H135))),'Data Summary'!EC141="Yes"),OFFSET('Hygiene Data'!$H$9,0,10*ROW('Hygiene Data'!H135)),NA())</f>
        <v>#N/A</v>
      </c>
      <c r="BO141" s="492" t="e">
        <f ca="1">+IF(AND(ISNUMBER(OFFSET('Hygiene Data'!$I$5,0,10*ROW('Hygiene Data'!I135))),'Data Summary'!ED141="Yes"),OFFSET('Hygiene Data'!$I$5,0,10*ROW('Hygiene Data'!I135)),NA())</f>
        <v>#N/A</v>
      </c>
      <c r="BP141" s="492" t="e">
        <f ca="1">+IF(AND(ISNUMBER(OFFSET('Hygiene Data'!$I$7,0,10*ROW('Hygiene Data'!I135))),'Data Summary'!EE141="Yes"),OFFSET('Hygiene Data'!$I$7,0,10*ROW('Hygiene Data'!I135)),NA())</f>
        <v>#N/A</v>
      </c>
      <c r="BQ141" s="492" t="e">
        <f ca="1">+IF(AND(ISNUMBER(OFFSET('Hygiene Data'!$I$9,0,10*ROW('Hygiene Data'!I135))),'Data Summary'!EF141="Yes"),OFFSET('Hygiene Data'!$I$9,0,10*ROW('Hygiene Data'!I135)),NA())</f>
        <v>#N/A</v>
      </c>
    </row>
    <row r="142" spans="1:69" x14ac:dyDescent="0.25">
      <c r="A142" s="488" t="e">
        <f ca="1">+RIGHT('Data Summary'!A142,LEN('Data Summary'!A142)-9)</f>
        <v>#VALUE!</v>
      </c>
      <c r="B142" s="462" t="str">
        <f ca="1">+IF(ISTEXT('Data Summary'!B142),'Data Summary'!B142,"")</f>
        <v/>
      </c>
      <c r="C142" s="489" t="e">
        <f ca="1">+VALUE('Data Summary'!C142)</f>
        <v>#VALUE!</v>
      </c>
      <c r="D142" s="490" t="e">
        <f ca="1">+IF(AND(ISNUMBER(OFFSET('Water Data'!$D$4,0,10*ROW('Water Data'!D136))),'Data Summary'!BS142="Yes"),100-OFFSET('Water Data'!$D$4,0,10*ROW('Water Data'!D136)),NA())</f>
        <v>#N/A</v>
      </c>
      <c r="E142" s="490" t="e">
        <f ca="1">+IF(AND(ISNUMBER(OFFSET('Water Data'!$D$6,0,10*ROW('Water Data'!D136))),'Data Summary'!BT142="Yes"),OFFSET('Water Data'!$D$6,0,10*ROW('Water Data'!D136)),NA())</f>
        <v>#N/A</v>
      </c>
      <c r="F142" s="490" t="e">
        <f ca="1">+IF(AND(ISNUMBER(OFFSET('Water Data'!$D$9,0,10*ROW('Water Data'!D136))),'Data Summary'!BU142="Yes"),OFFSET('Water Data'!$D$9,0,10*ROW('Water Data'!D136)),NA())</f>
        <v>#N/A</v>
      </c>
      <c r="G142" s="490" t="e">
        <f ca="1">+IF(AND(ISNUMBER(OFFSET('Water Data'!$E$4,0,10*ROW('Water Data'!E136))),'Data Summary'!BV142="Yes"),100-OFFSET('Water Data'!$E$4,0,10*ROW('Water Data'!E136)),NA())</f>
        <v>#N/A</v>
      </c>
      <c r="H142" s="490" t="e">
        <f ca="1">+IF(AND(ISNUMBER(OFFSET('Water Data'!$E$6,0,10*ROW('Water Data'!E136))),'Data Summary'!BW142="Yes"),OFFSET('Water Data'!$E$6,0,10*ROW('Water Data'!E136)),NA())</f>
        <v>#N/A</v>
      </c>
      <c r="I142" s="490" t="e">
        <f ca="1">+IF(AND(ISNUMBER(OFFSET('Water Data'!$E$9,0,10*ROW('Water Data'!E136))),'Data Summary'!BX142="Yes"),OFFSET('Water Data'!$E$9,0,10*ROW('Water Data'!E136)),NA())</f>
        <v>#N/A</v>
      </c>
      <c r="J142" s="490" t="e">
        <f ca="1">+IF(AND(ISNUMBER(OFFSET('Water Data'!$F$4,0,10*ROW('Water Data'!F136))),'Data Summary'!BY142="Yes"),100-OFFSET('Water Data'!$F$4,0,10*ROW('Water Data'!F136)),NA())</f>
        <v>#N/A</v>
      </c>
      <c r="K142" s="490" t="e">
        <f ca="1">+IF(AND(ISNUMBER(OFFSET('Water Data'!$F$6,0,10*ROW('Water Data'!F136))),'Data Summary'!BZ142="Yes"),OFFSET('Water Data'!$F$6,0,10*ROW('Water Data'!F136)),NA())</f>
        <v>#N/A</v>
      </c>
      <c r="L142" s="490" t="e">
        <f ca="1">+IF(AND(ISNUMBER(OFFSET('Water Data'!$F$9,0,10*ROW('Water Data'!F136))),'Data Summary'!CA142="Yes"),OFFSET('Water Data'!$F$9,0,10*ROW('Water Data'!F136)),NA())</f>
        <v>#N/A</v>
      </c>
      <c r="M142" s="490" t="e">
        <f ca="1">+IF(AND(ISNUMBER(OFFSET('Water Data'!$G$4,0,10*ROW('Water Data'!G136))),'Data Summary'!CB142="Yes"),100-OFFSET('Water Data'!$G$4,0,10*ROW('Water Data'!G136)),NA())</f>
        <v>#N/A</v>
      </c>
      <c r="N142" s="490" t="e">
        <f ca="1">+IF(AND(ISNUMBER(OFFSET('Water Data'!$G$6,0,10*ROW('Water Data'!G136))),'Data Summary'!CC142="Yes"),OFFSET('Water Data'!$G$6,0,10*ROW('Water Data'!G136)),NA())</f>
        <v>#N/A</v>
      </c>
      <c r="O142" s="490" t="e">
        <f ca="1">+IF(AND(ISNUMBER(OFFSET('Water Data'!$G$9,0,10*ROW('Water Data'!G136))),'Data Summary'!CD142="Yes"),OFFSET('Water Data'!$G$9,0,10*ROW('Water Data'!G136)),NA())</f>
        <v>#N/A</v>
      </c>
      <c r="P142" s="490" t="e">
        <f ca="1">+IF(AND(ISNUMBER(OFFSET('Water Data'!$H$4,0,10*ROW('Water Data'!H136))),'Data Summary'!CE142="Yes"),100-OFFSET('Water Data'!$H$4,0,10*ROW('Water Data'!H136)),NA())</f>
        <v>#N/A</v>
      </c>
      <c r="Q142" s="490" t="e">
        <f ca="1">+IF(AND(ISNUMBER(OFFSET('Water Data'!$H$6,0,10*ROW('Water Data'!H136))),'Data Summary'!CF142="Yes"),OFFSET('Water Data'!$H$6,0,10*ROW('Water Data'!H136)),NA())</f>
        <v>#N/A</v>
      </c>
      <c r="R142" s="490" t="e">
        <f ca="1">+IF(AND(ISNUMBER(OFFSET('Water Data'!$H$9,0,10*ROW('Water Data'!H136))),'Data Summary'!CG142="Yes"),OFFSET('Water Data'!$H$9,0,10*ROW('Water Data'!H136)),NA())</f>
        <v>#N/A</v>
      </c>
      <c r="S142" s="490" t="e">
        <f ca="1">+IF(AND(ISNUMBER(OFFSET('Water Data'!$I$4,0,10*ROW('Water Data'!I136))),'Data Summary'!CH142="Yes"),100-OFFSET('Water Data'!$I$4,0,10*ROW('Water Data'!I136)),NA())</f>
        <v>#N/A</v>
      </c>
      <c r="T142" s="490" t="e">
        <f ca="1">+IF(AND(ISNUMBER(OFFSET('Water Data'!$I$6,0,10*ROW('Water Data'!I136))),'Data Summary'!CI142="Yes"),OFFSET('Water Data'!$I$6,0,10*ROW('Water Data'!I136)),NA())</f>
        <v>#N/A</v>
      </c>
      <c r="U142" s="490" t="e">
        <f ca="1">+IF(AND(ISNUMBER(OFFSET('Water Data'!$I$9,0,10*ROW('Water Data'!I136))),'Data Summary'!CJ142="Yes"),OFFSET('Water Data'!$I$9,0,10*ROW('Water Data'!I136)),NA())</f>
        <v>#N/A</v>
      </c>
      <c r="V142" s="491" t="e">
        <f ca="1">+IF(AND(ISNUMBER(OFFSET('Sanitation Data'!$D$4,0,10*ROW('Sanitation Data'!D136))),'Data Summary'!CK142="Yes"),100-OFFSET('Sanitation Data'!$D$4,0,10*ROW('Sanitation Data'!D136)),NA())</f>
        <v>#N/A</v>
      </c>
      <c r="W142" s="491" t="e">
        <f ca="1">+IF(AND(ISNUMBER(OFFSET('Sanitation Data'!$D$6,0,10*ROW('Sanitation Data'!D136))),'Data Summary'!CL142="Yes"),OFFSET('Sanitation Data'!$D$6,0,10*ROW('Sanitation Data'!D136)),NA())</f>
        <v>#N/A</v>
      </c>
      <c r="X142" s="491" t="e">
        <f ca="1">+IF(AND(ISNUMBER(OFFSET('Sanitation Data'!$D$10,0,10*ROW('Sanitation Data'!D136))),'Data Summary'!CM142="Yes"),OFFSET('Sanitation Data'!$D$10,0,10*ROW('Sanitation Data'!D136)),NA())</f>
        <v>#N/A</v>
      </c>
      <c r="Y142" s="491" t="e">
        <f ca="1">+IF(AND(ISNUMBER(OFFSET('Sanitation Data'!$D$11,0,10*ROW('Sanitation Data'!D136))),'Data Summary'!CN142="Yes"),OFFSET('Sanitation Data'!$D$11,0,10*ROW('Sanitation Data'!D136)),NA())</f>
        <v>#N/A</v>
      </c>
      <c r="Z142" s="491" t="e">
        <f ca="1">+IF(AND(ISNUMBER(OFFSET('Sanitation Data'!$D$12,0,10*ROW('Sanitation Data'!D136))),'Data Summary'!CO142="Yes"),OFFSET('Sanitation Data'!$D$12,0,10*ROW('Sanitation Data'!D136)),NA())</f>
        <v>#N/A</v>
      </c>
      <c r="AA142" s="491" t="e">
        <f ca="1">+IF(AND(ISNUMBER(OFFSET('Sanitation Data'!$E$4,0,10*ROW('Sanitation Data'!E136))),'Data Summary'!CP142="Yes"),100-OFFSET('Sanitation Data'!$E$4,0,10*ROW('Sanitation Data'!E136)),NA())</f>
        <v>#N/A</v>
      </c>
      <c r="AB142" s="491" t="e">
        <f ca="1">+IF(AND(ISNUMBER(OFFSET('Sanitation Data'!$E$6,0,10*ROW('Sanitation Data'!E136))),'Data Summary'!CQ142="Yes"),OFFSET('Sanitation Data'!$E$6,0,10*ROW('Sanitation Data'!E136)),NA())</f>
        <v>#N/A</v>
      </c>
      <c r="AC142" s="491" t="e">
        <f ca="1">+IF(AND(ISNUMBER(OFFSET('Sanitation Data'!$E$10,0,10*ROW('Sanitation Data'!E136))),'Data Summary'!CR142="Yes"),OFFSET('Sanitation Data'!$E$10,0,10*ROW('Sanitation Data'!E136)),NA())</f>
        <v>#N/A</v>
      </c>
      <c r="AD142" s="491" t="e">
        <f ca="1">+IF(AND(ISNUMBER(OFFSET('Sanitation Data'!$E$11,0,10*ROW('Sanitation Data'!E136))),'Data Summary'!CS142="Yes"),OFFSET('Sanitation Data'!$E$11,0,10*ROW('Sanitation Data'!E136)),NA())</f>
        <v>#N/A</v>
      </c>
      <c r="AE142" s="491" t="e">
        <f ca="1">+IF(AND(ISNUMBER(OFFSET('Sanitation Data'!$E$12,0,10*ROW('Sanitation Data'!E136))),'Data Summary'!CT142="Yes"),OFFSET('Sanitation Data'!$E$12,0,10*ROW('Sanitation Data'!E136)),NA())</f>
        <v>#N/A</v>
      </c>
      <c r="AF142" s="491" t="e">
        <f ca="1">+IF(AND(ISNUMBER(OFFSET('Sanitation Data'!$F$4,0,10*ROW('Sanitation Data'!F136))),'Data Summary'!CU142="Yes"),100-OFFSET('Sanitation Data'!$F$4,0,10*ROW('Sanitation Data'!F136)),NA())</f>
        <v>#N/A</v>
      </c>
      <c r="AG142" s="491" t="e">
        <f ca="1">+IF(AND(ISNUMBER(OFFSET('Sanitation Data'!$F$6,0,10*ROW('Sanitation Data'!F136))),'Data Summary'!CV142="Yes"),OFFSET('Sanitation Data'!$F$6,0,10*ROW('Sanitation Data'!F136)),NA())</f>
        <v>#N/A</v>
      </c>
      <c r="AH142" s="491" t="e">
        <f ca="1">+IF(AND(ISNUMBER(OFFSET('Sanitation Data'!$F$10,0,10*ROW('Sanitation Data'!F136))),'Data Summary'!CW142="Yes"),OFFSET('Sanitation Data'!$F$10,0,10*ROW('Sanitation Data'!F136)),NA())</f>
        <v>#N/A</v>
      </c>
      <c r="AI142" s="491" t="e">
        <f ca="1">+IF(AND(ISNUMBER(OFFSET('Sanitation Data'!$F$11,0,10*ROW('Sanitation Data'!F136))),'Data Summary'!CX142="Yes"),OFFSET('Sanitation Data'!$F$11,0,10*ROW('Sanitation Data'!F136)),NA())</f>
        <v>#N/A</v>
      </c>
      <c r="AJ142" s="491" t="e">
        <f ca="1">+IF(AND(ISNUMBER(OFFSET('Sanitation Data'!$F$12,0,10*ROW('Sanitation Data'!F136))),'Data Summary'!CY142="Yes"),OFFSET('Sanitation Data'!$F$12,0,10*ROW('Sanitation Data'!F136)),NA())</f>
        <v>#N/A</v>
      </c>
      <c r="AK142" s="491" t="e">
        <f ca="1">+IF(AND(ISNUMBER(OFFSET('Sanitation Data'!$G$4,0,10*ROW('Sanitation Data'!G136))),'Data Summary'!CZ142="Yes"),100-OFFSET('Sanitation Data'!$G$4,0,10*ROW('Sanitation Data'!G136)),NA())</f>
        <v>#N/A</v>
      </c>
      <c r="AL142" s="491" t="e">
        <f ca="1">+IF(AND(ISNUMBER(OFFSET('Sanitation Data'!$G$6,0,10*ROW('Sanitation Data'!G136))),'Data Summary'!DA142="Yes"),OFFSET('Sanitation Data'!$G$6,0,10*ROW('Sanitation Data'!G136)),NA())</f>
        <v>#N/A</v>
      </c>
      <c r="AM142" s="491" t="e">
        <f ca="1">+IF(AND(ISNUMBER(OFFSET('Sanitation Data'!$G$10,0,10*ROW('Sanitation Data'!G136))),'Data Summary'!DB142="Yes"),OFFSET('Sanitation Data'!$G$10,0,10*ROW('Sanitation Data'!G136)),NA())</f>
        <v>#N/A</v>
      </c>
      <c r="AN142" s="491" t="e">
        <f ca="1">+IF(AND(ISNUMBER(OFFSET('Sanitation Data'!$G$11,0,10*ROW('Sanitation Data'!G136))),'Data Summary'!DC142="Yes"),OFFSET('Sanitation Data'!$G$11,0,10*ROW('Sanitation Data'!G136)),NA())</f>
        <v>#N/A</v>
      </c>
      <c r="AO142" s="491" t="e">
        <f ca="1">+IF(AND(ISNUMBER(OFFSET('Sanitation Data'!$G$12,0,10*ROW('Sanitation Data'!G136))),'Data Summary'!DD142="Yes"),OFFSET('Sanitation Data'!$G$12,0,10*ROW('Sanitation Data'!G136)),NA())</f>
        <v>#N/A</v>
      </c>
      <c r="AP142" s="491" t="e">
        <f ca="1">+IF(AND(ISNUMBER(OFFSET('Sanitation Data'!$H$4,0,10*ROW('Sanitation Data'!H136))),'Data Summary'!DE142="Yes"),100-OFFSET('Sanitation Data'!$H$4,0,10*ROW('Sanitation Data'!H136)),NA())</f>
        <v>#N/A</v>
      </c>
      <c r="AQ142" s="491" t="e">
        <f ca="1">+IF(AND(ISNUMBER(OFFSET('Sanitation Data'!$H$6,0,10*ROW('Sanitation Data'!H136))),'Data Summary'!DF142="Yes"),OFFSET('Sanitation Data'!$H$6,0,10*ROW('Sanitation Data'!H136)),NA())</f>
        <v>#N/A</v>
      </c>
      <c r="AR142" s="491" t="e">
        <f ca="1">+IF(AND(ISNUMBER(OFFSET('Sanitation Data'!$H$10,0,10*ROW('Sanitation Data'!H136))),'Data Summary'!DG142="Yes"),OFFSET('Sanitation Data'!$H$10,0,10*ROW('Sanitation Data'!H136)),NA())</f>
        <v>#N/A</v>
      </c>
      <c r="AS142" s="491" t="e">
        <f ca="1">+IF(AND(ISNUMBER(OFFSET('Sanitation Data'!$H$11,0,10*ROW('Sanitation Data'!H136))),'Data Summary'!DH142="Yes"),OFFSET('Sanitation Data'!$H$11,0,10*ROW('Sanitation Data'!H136)),NA())</f>
        <v>#N/A</v>
      </c>
      <c r="AT142" s="491" t="e">
        <f ca="1">+IF(AND(ISNUMBER(OFFSET('Sanitation Data'!$H$12,0,10*ROW('Sanitation Data'!H136))),'Data Summary'!DI142="Yes"),OFFSET('Sanitation Data'!$H$12,0,10*ROW('Sanitation Data'!H136)),NA())</f>
        <v>#N/A</v>
      </c>
      <c r="AU142" s="491" t="e">
        <f ca="1">+IF(AND(ISNUMBER(OFFSET('Sanitation Data'!$I$4,0,10*ROW('Sanitation Data'!I136))),'Data Summary'!DJ142="Yes"),100-OFFSET('Sanitation Data'!$I$4,0,10*ROW('Sanitation Data'!I136)),NA())</f>
        <v>#N/A</v>
      </c>
      <c r="AV142" s="491" t="e">
        <f ca="1">+IF(AND(ISNUMBER(OFFSET('Sanitation Data'!$I$6,0,10*ROW('Sanitation Data'!I136))),'Data Summary'!DK142="Yes"),OFFSET('Sanitation Data'!$I$6,0,10*ROW('Sanitation Data'!I136)),NA())</f>
        <v>#N/A</v>
      </c>
      <c r="AW142" s="491" t="e">
        <f ca="1">+IF(AND(ISNUMBER(OFFSET('Sanitation Data'!$I$10,0,10*ROW('Sanitation Data'!I136))),'Data Summary'!DL142="Yes"),OFFSET('Sanitation Data'!$I$10,0,10*ROW('Sanitation Data'!I136)),NA())</f>
        <v>#N/A</v>
      </c>
      <c r="AX142" s="491" t="e">
        <f ca="1">+IF(AND(ISNUMBER(OFFSET('Sanitation Data'!$I$11,0,10*ROW('Sanitation Data'!I136))),'Data Summary'!DM142="Yes"),OFFSET('Sanitation Data'!$I$11,0,10*ROW('Sanitation Data'!I136)),NA())</f>
        <v>#N/A</v>
      </c>
      <c r="AY142" s="491" t="e">
        <f ca="1">+IF(AND(ISNUMBER(OFFSET('Sanitation Data'!$I$12,0,10*ROW('Sanitation Data'!I136))),'Data Summary'!DN142="Yes"),OFFSET('Sanitation Data'!$I$12,0,10*ROW('Sanitation Data'!I136)),NA())</f>
        <v>#N/A</v>
      </c>
      <c r="AZ142" s="492" t="e">
        <f ca="1">+IF(AND(ISNUMBER(OFFSET('Hygiene Data'!$D$5,0,10*ROW('Hygiene Data'!D136))),'Data Summary'!DO142="Yes"),OFFSET('Hygiene Data'!$D$5,0,10*ROW('Hygiene Data'!D136)),NA())</f>
        <v>#N/A</v>
      </c>
      <c r="BA142" s="492" t="e">
        <f ca="1">+IF(AND(ISNUMBER(OFFSET('Hygiene Data'!$D$7,0,10*ROW('Hygiene Data'!D136))),'Data Summary'!DP142="Yes"),OFFSET('Hygiene Data'!$D$7,0,10*ROW('Hygiene Data'!D136)),NA())</f>
        <v>#N/A</v>
      </c>
      <c r="BB142" s="492" t="e">
        <f ca="1">+IF(AND(ISNUMBER(OFFSET('Hygiene Data'!$D$9,0,10*ROW('Hygiene Data'!D136))),'Data Summary'!DQ142="Yes"),OFFSET('Hygiene Data'!$D$9,0,10*ROW('Hygiene Data'!D136)),NA())</f>
        <v>#N/A</v>
      </c>
      <c r="BC142" s="492" t="e">
        <f ca="1">+IF(AND(ISNUMBER(OFFSET('Hygiene Data'!$E$5,0,10*ROW('Hygiene Data'!E136))),'Data Summary'!DR142="Yes"),OFFSET('Hygiene Data'!$E$5,0,10*ROW('Hygiene Data'!E136)),NA())</f>
        <v>#N/A</v>
      </c>
      <c r="BD142" s="492" t="e">
        <f ca="1">+IF(AND(ISNUMBER(OFFSET('Hygiene Data'!$E$7,0,10*ROW('Hygiene Data'!E136))),'Data Summary'!DS142="Yes"),OFFSET('Hygiene Data'!$E$7,0,10*ROW('Hygiene Data'!E136)),NA())</f>
        <v>#N/A</v>
      </c>
      <c r="BE142" s="492" t="e">
        <f ca="1">+IF(AND(ISNUMBER(OFFSET('Hygiene Data'!$E$9,0,10*ROW('Hygiene Data'!E136))),'Data Summary'!DT142="Yes"),OFFSET('Hygiene Data'!$E$9,0,10*ROW('Hygiene Data'!E136)),NA())</f>
        <v>#N/A</v>
      </c>
      <c r="BF142" s="492" t="e">
        <f ca="1">+IF(AND(ISNUMBER(OFFSET('Hygiene Data'!$F$5,0,10*ROW('Hygiene Data'!F136))),'Data Summary'!DU142="Yes"),OFFSET('Hygiene Data'!$F$5,0,10*ROW('Hygiene Data'!F136)),NA())</f>
        <v>#N/A</v>
      </c>
      <c r="BG142" s="492" t="e">
        <f ca="1">+IF(AND(ISNUMBER(OFFSET('Hygiene Data'!$F$7,0,10*ROW('Hygiene Data'!F136))),'Data Summary'!DV142="Yes"),OFFSET('Hygiene Data'!$F$7,0,10*ROW('Hygiene Data'!F136)),NA())</f>
        <v>#N/A</v>
      </c>
      <c r="BH142" s="492" t="e">
        <f ca="1">+IF(AND(ISNUMBER(OFFSET('Hygiene Data'!$F$9,0,10*ROW('Hygiene Data'!F136))),'Data Summary'!DW142="Yes"),OFFSET('Hygiene Data'!$F$9,0,10*ROW('Hygiene Data'!F136)),NA())</f>
        <v>#N/A</v>
      </c>
      <c r="BI142" s="492" t="e">
        <f ca="1">+IF(AND(ISNUMBER(OFFSET('Hygiene Data'!$G$5,0,10*ROW('Hygiene Data'!G136))),'Data Summary'!DX142="Yes"),OFFSET('Hygiene Data'!$G$5,0,10*ROW('Hygiene Data'!G136)),NA())</f>
        <v>#N/A</v>
      </c>
      <c r="BJ142" s="492" t="e">
        <f ca="1">+IF(AND(ISNUMBER(OFFSET('Hygiene Data'!$G$7,0,10*ROW('Hygiene Data'!G136))),'Data Summary'!DY142="Yes"),OFFSET('Hygiene Data'!$G$7,0,10*ROW('Hygiene Data'!G136)),NA())</f>
        <v>#N/A</v>
      </c>
      <c r="BK142" s="492" t="e">
        <f ca="1">+IF(AND(ISNUMBER(OFFSET('Hygiene Data'!$G$9,0,10*ROW('Hygiene Data'!G136))),'Data Summary'!DZ142="Yes"),OFFSET('Hygiene Data'!$G$9,0,10*ROW('Hygiene Data'!G136)),NA())</f>
        <v>#N/A</v>
      </c>
      <c r="BL142" s="492" t="e">
        <f ca="1">+IF(AND(ISNUMBER(OFFSET('Hygiene Data'!$H$5,0,10*ROW('Hygiene Data'!H136))),'Data Summary'!EA142="Yes"),OFFSET('Hygiene Data'!$H$5,0,10*ROW('Hygiene Data'!H136)),NA())</f>
        <v>#N/A</v>
      </c>
      <c r="BM142" s="492" t="e">
        <f ca="1">+IF(AND(ISNUMBER(OFFSET('Hygiene Data'!$H$7,0,10*ROW('Hygiene Data'!H136))),'Data Summary'!EB142="Yes"),OFFSET('Hygiene Data'!$H$7,0,10*ROW('Hygiene Data'!H136)),NA())</f>
        <v>#N/A</v>
      </c>
      <c r="BN142" s="492" t="e">
        <f ca="1">+IF(AND(ISNUMBER(OFFSET('Hygiene Data'!$H$9,0,10*ROW('Hygiene Data'!H136))),'Data Summary'!EC142="Yes"),OFFSET('Hygiene Data'!$H$9,0,10*ROW('Hygiene Data'!H136)),NA())</f>
        <v>#N/A</v>
      </c>
      <c r="BO142" s="492" t="e">
        <f ca="1">+IF(AND(ISNUMBER(OFFSET('Hygiene Data'!$I$5,0,10*ROW('Hygiene Data'!I136))),'Data Summary'!ED142="Yes"),OFFSET('Hygiene Data'!$I$5,0,10*ROW('Hygiene Data'!I136)),NA())</f>
        <v>#N/A</v>
      </c>
      <c r="BP142" s="492" t="e">
        <f ca="1">+IF(AND(ISNUMBER(OFFSET('Hygiene Data'!$I$7,0,10*ROW('Hygiene Data'!I136))),'Data Summary'!EE142="Yes"),OFFSET('Hygiene Data'!$I$7,0,10*ROW('Hygiene Data'!I136)),NA())</f>
        <v>#N/A</v>
      </c>
      <c r="BQ142" s="492" t="e">
        <f ca="1">+IF(AND(ISNUMBER(OFFSET('Hygiene Data'!$I$9,0,10*ROW('Hygiene Data'!I136))),'Data Summary'!EF142="Yes"),OFFSET('Hygiene Data'!$I$9,0,10*ROW('Hygiene Data'!I136)),NA())</f>
        <v>#N/A</v>
      </c>
    </row>
    <row r="143" spans="1:69" x14ac:dyDescent="0.25">
      <c r="A143" s="488" t="e">
        <f ca="1">+RIGHT('Data Summary'!A143,LEN('Data Summary'!A143)-9)</f>
        <v>#VALUE!</v>
      </c>
      <c r="B143" s="462" t="str">
        <f ca="1">+IF(ISTEXT('Data Summary'!B143),'Data Summary'!B143,"")</f>
        <v/>
      </c>
      <c r="C143" s="489" t="e">
        <f ca="1">+VALUE('Data Summary'!C143)</f>
        <v>#VALUE!</v>
      </c>
      <c r="D143" s="490" t="e">
        <f ca="1">+IF(AND(ISNUMBER(OFFSET('Water Data'!$D$4,0,10*ROW('Water Data'!D137))),'Data Summary'!BS143="Yes"),100-OFFSET('Water Data'!$D$4,0,10*ROW('Water Data'!D137)),NA())</f>
        <v>#N/A</v>
      </c>
      <c r="E143" s="490" t="e">
        <f ca="1">+IF(AND(ISNUMBER(OFFSET('Water Data'!$D$6,0,10*ROW('Water Data'!D137))),'Data Summary'!BT143="Yes"),OFFSET('Water Data'!$D$6,0,10*ROW('Water Data'!D137)),NA())</f>
        <v>#N/A</v>
      </c>
      <c r="F143" s="490" t="e">
        <f ca="1">+IF(AND(ISNUMBER(OFFSET('Water Data'!$D$9,0,10*ROW('Water Data'!D137))),'Data Summary'!BU143="Yes"),OFFSET('Water Data'!$D$9,0,10*ROW('Water Data'!D137)),NA())</f>
        <v>#N/A</v>
      </c>
      <c r="G143" s="490" t="e">
        <f ca="1">+IF(AND(ISNUMBER(OFFSET('Water Data'!$E$4,0,10*ROW('Water Data'!E137))),'Data Summary'!BV143="Yes"),100-OFFSET('Water Data'!$E$4,0,10*ROW('Water Data'!E137)),NA())</f>
        <v>#N/A</v>
      </c>
      <c r="H143" s="490" t="e">
        <f ca="1">+IF(AND(ISNUMBER(OFFSET('Water Data'!$E$6,0,10*ROW('Water Data'!E137))),'Data Summary'!BW143="Yes"),OFFSET('Water Data'!$E$6,0,10*ROW('Water Data'!E137)),NA())</f>
        <v>#N/A</v>
      </c>
      <c r="I143" s="490" t="e">
        <f ca="1">+IF(AND(ISNUMBER(OFFSET('Water Data'!$E$9,0,10*ROW('Water Data'!E137))),'Data Summary'!BX143="Yes"),OFFSET('Water Data'!$E$9,0,10*ROW('Water Data'!E137)),NA())</f>
        <v>#N/A</v>
      </c>
      <c r="J143" s="490" t="e">
        <f ca="1">+IF(AND(ISNUMBER(OFFSET('Water Data'!$F$4,0,10*ROW('Water Data'!F137))),'Data Summary'!BY143="Yes"),100-OFFSET('Water Data'!$F$4,0,10*ROW('Water Data'!F137)),NA())</f>
        <v>#N/A</v>
      </c>
      <c r="K143" s="490" t="e">
        <f ca="1">+IF(AND(ISNUMBER(OFFSET('Water Data'!$F$6,0,10*ROW('Water Data'!F137))),'Data Summary'!BZ143="Yes"),OFFSET('Water Data'!$F$6,0,10*ROW('Water Data'!F137)),NA())</f>
        <v>#N/A</v>
      </c>
      <c r="L143" s="490" t="e">
        <f ca="1">+IF(AND(ISNUMBER(OFFSET('Water Data'!$F$9,0,10*ROW('Water Data'!F137))),'Data Summary'!CA143="Yes"),OFFSET('Water Data'!$F$9,0,10*ROW('Water Data'!F137)),NA())</f>
        <v>#N/A</v>
      </c>
      <c r="M143" s="490" t="e">
        <f ca="1">+IF(AND(ISNUMBER(OFFSET('Water Data'!$G$4,0,10*ROW('Water Data'!G137))),'Data Summary'!CB143="Yes"),100-OFFSET('Water Data'!$G$4,0,10*ROW('Water Data'!G137)),NA())</f>
        <v>#N/A</v>
      </c>
      <c r="N143" s="490" t="e">
        <f ca="1">+IF(AND(ISNUMBER(OFFSET('Water Data'!$G$6,0,10*ROW('Water Data'!G137))),'Data Summary'!CC143="Yes"),OFFSET('Water Data'!$G$6,0,10*ROW('Water Data'!G137)),NA())</f>
        <v>#N/A</v>
      </c>
      <c r="O143" s="490" t="e">
        <f ca="1">+IF(AND(ISNUMBER(OFFSET('Water Data'!$G$9,0,10*ROW('Water Data'!G137))),'Data Summary'!CD143="Yes"),OFFSET('Water Data'!$G$9,0,10*ROW('Water Data'!G137)),NA())</f>
        <v>#N/A</v>
      </c>
      <c r="P143" s="490" t="e">
        <f ca="1">+IF(AND(ISNUMBER(OFFSET('Water Data'!$H$4,0,10*ROW('Water Data'!H137))),'Data Summary'!CE143="Yes"),100-OFFSET('Water Data'!$H$4,0,10*ROW('Water Data'!H137)),NA())</f>
        <v>#N/A</v>
      </c>
      <c r="Q143" s="490" t="e">
        <f ca="1">+IF(AND(ISNUMBER(OFFSET('Water Data'!$H$6,0,10*ROW('Water Data'!H137))),'Data Summary'!CF143="Yes"),OFFSET('Water Data'!$H$6,0,10*ROW('Water Data'!H137)),NA())</f>
        <v>#N/A</v>
      </c>
      <c r="R143" s="490" t="e">
        <f ca="1">+IF(AND(ISNUMBER(OFFSET('Water Data'!$H$9,0,10*ROW('Water Data'!H137))),'Data Summary'!CG143="Yes"),OFFSET('Water Data'!$H$9,0,10*ROW('Water Data'!H137)),NA())</f>
        <v>#N/A</v>
      </c>
      <c r="S143" s="490" t="e">
        <f ca="1">+IF(AND(ISNUMBER(OFFSET('Water Data'!$I$4,0,10*ROW('Water Data'!I137))),'Data Summary'!CH143="Yes"),100-OFFSET('Water Data'!$I$4,0,10*ROW('Water Data'!I137)),NA())</f>
        <v>#N/A</v>
      </c>
      <c r="T143" s="490" t="e">
        <f ca="1">+IF(AND(ISNUMBER(OFFSET('Water Data'!$I$6,0,10*ROW('Water Data'!I137))),'Data Summary'!CI143="Yes"),OFFSET('Water Data'!$I$6,0,10*ROW('Water Data'!I137)),NA())</f>
        <v>#N/A</v>
      </c>
      <c r="U143" s="490" t="e">
        <f ca="1">+IF(AND(ISNUMBER(OFFSET('Water Data'!$I$9,0,10*ROW('Water Data'!I137))),'Data Summary'!CJ143="Yes"),OFFSET('Water Data'!$I$9,0,10*ROW('Water Data'!I137)),NA())</f>
        <v>#N/A</v>
      </c>
      <c r="V143" s="491" t="e">
        <f ca="1">+IF(AND(ISNUMBER(OFFSET('Sanitation Data'!$D$4,0,10*ROW('Sanitation Data'!D137))),'Data Summary'!CK143="Yes"),100-OFFSET('Sanitation Data'!$D$4,0,10*ROW('Sanitation Data'!D137)),NA())</f>
        <v>#N/A</v>
      </c>
      <c r="W143" s="491" t="e">
        <f ca="1">+IF(AND(ISNUMBER(OFFSET('Sanitation Data'!$D$6,0,10*ROW('Sanitation Data'!D137))),'Data Summary'!CL143="Yes"),OFFSET('Sanitation Data'!$D$6,0,10*ROW('Sanitation Data'!D137)),NA())</f>
        <v>#N/A</v>
      </c>
      <c r="X143" s="491" t="e">
        <f ca="1">+IF(AND(ISNUMBER(OFFSET('Sanitation Data'!$D$10,0,10*ROW('Sanitation Data'!D137))),'Data Summary'!CM143="Yes"),OFFSET('Sanitation Data'!$D$10,0,10*ROW('Sanitation Data'!D137)),NA())</f>
        <v>#N/A</v>
      </c>
      <c r="Y143" s="491" t="e">
        <f ca="1">+IF(AND(ISNUMBER(OFFSET('Sanitation Data'!$D$11,0,10*ROW('Sanitation Data'!D137))),'Data Summary'!CN143="Yes"),OFFSET('Sanitation Data'!$D$11,0,10*ROW('Sanitation Data'!D137)),NA())</f>
        <v>#N/A</v>
      </c>
      <c r="Z143" s="491" t="e">
        <f ca="1">+IF(AND(ISNUMBER(OFFSET('Sanitation Data'!$D$12,0,10*ROW('Sanitation Data'!D137))),'Data Summary'!CO143="Yes"),OFFSET('Sanitation Data'!$D$12,0,10*ROW('Sanitation Data'!D137)),NA())</f>
        <v>#N/A</v>
      </c>
      <c r="AA143" s="491" t="e">
        <f ca="1">+IF(AND(ISNUMBER(OFFSET('Sanitation Data'!$E$4,0,10*ROW('Sanitation Data'!E137))),'Data Summary'!CP143="Yes"),100-OFFSET('Sanitation Data'!$E$4,0,10*ROW('Sanitation Data'!E137)),NA())</f>
        <v>#N/A</v>
      </c>
      <c r="AB143" s="491" t="e">
        <f ca="1">+IF(AND(ISNUMBER(OFFSET('Sanitation Data'!$E$6,0,10*ROW('Sanitation Data'!E137))),'Data Summary'!CQ143="Yes"),OFFSET('Sanitation Data'!$E$6,0,10*ROW('Sanitation Data'!E137)),NA())</f>
        <v>#N/A</v>
      </c>
      <c r="AC143" s="491" t="e">
        <f ca="1">+IF(AND(ISNUMBER(OFFSET('Sanitation Data'!$E$10,0,10*ROW('Sanitation Data'!E137))),'Data Summary'!CR143="Yes"),OFFSET('Sanitation Data'!$E$10,0,10*ROW('Sanitation Data'!E137)),NA())</f>
        <v>#N/A</v>
      </c>
      <c r="AD143" s="491" t="e">
        <f ca="1">+IF(AND(ISNUMBER(OFFSET('Sanitation Data'!$E$11,0,10*ROW('Sanitation Data'!E137))),'Data Summary'!CS143="Yes"),OFFSET('Sanitation Data'!$E$11,0,10*ROW('Sanitation Data'!E137)),NA())</f>
        <v>#N/A</v>
      </c>
      <c r="AE143" s="491" t="e">
        <f ca="1">+IF(AND(ISNUMBER(OFFSET('Sanitation Data'!$E$12,0,10*ROW('Sanitation Data'!E137))),'Data Summary'!CT143="Yes"),OFFSET('Sanitation Data'!$E$12,0,10*ROW('Sanitation Data'!E137)),NA())</f>
        <v>#N/A</v>
      </c>
      <c r="AF143" s="491" t="e">
        <f ca="1">+IF(AND(ISNUMBER(OFFSET('Sanitation Data'!$F$4,0,10*ROW('Sanitation Data'!F137))),'Data Summary'!CU143="Yes"),100-OFFSET('Sanitation Data'!$F$4,0,10*ROW('Sanitation Data'!F137)),NA())</f>
        <v>#N/A</v>
      </c>
      <c r="AG143" s="491" t="e">
        <f ca="1">+IF(AND(ISNUMBER(OFFSET('Sanitation Data'!$F$6,0,10*ROW('Sanitation Data'!F137))),'Data Summary'!CV143="Yes"),OFFSET('Sanitation Data'!$F$6,0,10*ROW('Sanitation Data'!F137)),NA())</f>
        <v>#N/A</v>
      </c>
      <c r="AH143" s="491" t="e">
        <f ca="1">+IF(AND(ISNUMBER(OFFSET('Sanitation Data'!$F$10,0,10*ROW('Sanitation Data'!F137))),'Data Summary'!CW143="Yes"),OFFSET('Sanitation Data'!$F$10,0,10*ROW('Sanitation Data'!F137)),NA())</f>
        <v>#N/A</v>
      </c>
      <c r="AI143" s="491" t="e">
        <f ca="1">+IF(AND(ISNUMBER(OFFSET('Sanitation Data'!$F$11,0,10*ROW('Sanitation Data'!F137))),'Data Summary'!CX143="Yes"),OFFSET('Sanitation Data'!$F$11,0,10*ROW('Sanitation Data'!F137)),NA())</f>
        <v>#N/A</v>
      </c>
      <c r="AJ143" s="491" t="e">
        <f ca="1">+IF(AND(ISNUMBER(OFFSET('Sanitation Data'!$F$12,0,10*ROW('Sanitation Data'!F137))),'Data Summary'!CY143="Yes"),OFFSET('Sanitation Data'!$F$12,0,10*ROW('Sanitation Data'!F137)),NA())</f>
        <v>#N/A</v>
      </c>
      <c r="AK143" s="491" t="e">
        <f ca="1">+IF(AND(ISNUMBER(OFFSET('Sanitation Data'!$G$4,0,10*ROW('Sanitation Data'!G137))),'Data Summary'!CZ143="Yes"),100-OFFSET('Sanitation Data'!$G$4,0,10*ROW('Sanitation Data'!G137)),NA())</f>
        <v>#N/A</v>
      </c>
      <c r="AL143" s="491" t="e">
        <f ca="1">+IF(AND(ISNUMBER(OFFSET('Sanitation Data'!$G$6,0,10*ROW('Sanitation Data'!G137))),'Data Summary'!DA143="Yes"),OFFSET('Sanitation Data'!$G$6,0,10*ROW('Sanitation Data'!G137)),NA())</f>
        <v>#N/A</v>
      </c>
      <c r="AM143" s="491" t="e">
        <f ca="1">+IF(AND(ISNUMBER(OFFSET('Sanitation Data'!$G$10,0,10*ROW('Sanitation Data'!G137))),'Data Summary'!DB143="Yes"),OFFSET('Sanitation Data'!$G$10,0,10*ROW('Sanitation Data'!G137)),NA())</f>
        <v>#N/A</v>
      </c>
      <c r="AN143" s="491" t="e">
        <f ca="1">+IF(AND(ISNUMBER(OFFSET('Sanitation Data'!$G$11,0,10*ROW('Sanitation Data'!G137))),'Data Summary'!DC143="Yes"),OFFSET('Sanitation Data'!$G$11,0,10*ROW('Sanitation Data'!G137)),NA())</f>
        <v>#N/A</v>
      </c>
      <c r="AO143" s="491" t="e">
        <f ca="1">+IF(AND(ISNUMBER(OFFSET('Sanitation Data'!$G$12,0,10*ROW('Sanitation Data'!G137))),'Data Summary'!DD143="Yes"),OFFSET('Sanitation Data'!$G$12,0,10*ROW('Sanitation Data'!G137)),NA())</f>
        <v>#N/A</v>
      </c>
      <c r="AP143" s="491" t="e">
        <f ca="1">+IF(AND(ISNUMBER(OFFSET('Sanitation Data'!$H$4,0,10*ROW('Sanitation Data'!H137))),'Data Summary'!DE143="Yes"),100-OFFSET('Sanitation Data'!$H$4,0,10*ROW('Sanitation Data'!H137)),NA())</f>
        <v>#N/A</v>
      </c>
      <c r="AQ143" s="491" t="e">
        <f ca="1">+IF(AND(ISNUMBER(OFFSET('Sanitation Data'!$H$6,0,10*ROW('Sanitation Data'!H137))),'Data Summary'!DF143="Yes"),OFFSET('Sanitation Data'!$H$6,0,10*ROW('Sanitation Data'!H137)),NA())</f>
        <v>#N/A</v>
      </c>
      <c r="AR143" s="491" t="e">
        <f ca="1">+IF(AND(ISNUMBER(OFFSET('Sanitation Data'!$H$10,0,10*ROW('Sanitation Data'!H137))),'Data Summary'!DG143="Yes"),OFFSET('Sanitation Data'!$H$10,0,10*ROW('Sanitation Data'!H137)),NA())</f>
        <v>#N/A</v>
      </c>
      <c r="AS143" s="491" t="e">
        <f ca="1">+IF(AND(ISNUMBER(OFFSET('Sanitation Data'!$H$11,0,10*ROW('Sanitation Data'!H137))),'Data Summary'!DH143="Yes"),OFFSET('Sanitation Data'!$H$11,0,10*ROW('Sanitation Data'!H137)),NA())</f>
        <v>#N/A</v>
      </c>
      <c r="AT143" s="491" t="e">
        <f ca="1">+IF(AND(ISNUMBER(OFFSET('Sanitation Data'!$H$12,0,10*ROW('Sanitation Data'!H137))),'Data Summary'!DI143="Yes"),OFFSET('Sanitation Data'!$H$12,0,10*ROW('Sanitation Data'!H137)),NA())</f>
        <v>#N/A</v>
      </c>
      <c r="AU143" s="491" t="e">
        <f ca="1">+IF(AND(ISNUMBER(OFFSET('Sanitation Data'!$I$4,0,10*ROW('Sanitation Data'!I137))),'Data Summary'!DJ143="Yes"),100-OFFSET('Sanitation Data'!$I$4,0,10*ROW('Sanitation Data'!I137)),NA())</f>
        <v>#N/A</v>
      </c>
      <c r="AV143" s="491" t="e">
        <f ca="1">+IF(AND(ISNUMBER(OFFSET('Sanitation Data'!$I$6,0,10*ROW('Sanitation Data'!I137))),'Data Summary'!DK143="Yes"),OFFSET('Sanitation Data'!$I$6,0,10*ROW('Sanitation Data'!I137)),NA())</f>
        <v>#N/A</v>
      </c>
      <c r="AW143" s="491" t="e">
        <f ca="1">+IF(AND(ISNUMBER(OFFSET('Sanitation Data'!$I$10,0,10*ROW('Sanitation Data'!I137))),'Data Summary'!DL143="Yes"),OFFSET('Sanitation Data'!$I$10,0,10*ROW('Sanitation Data'!I137)),NA())</f>
        <v>#N/A</v>
      </c>
      <c r="AX143" s="491" t="e">
        <f ca="1">+IF(AND(ISNUMBER(OFFSET('Sanitation Data'!$I$11,0,10*ROW('Sanitation Data'!I137))),'Data Summary'!DM143="Yes"),OFFSET('Sanitation Data'!$I$11,0,10*ROW('Sanitation Data'!I137)),NA())</f>
        <v>#N/A</v>
      </c>
      <c r="AY143" s="491" t="e">
        <f ca="1">+IF(AND(ISNUMBER(OFFSET('Sanitation Data'!$I$12,0,10*ROW('Sanitation Data'!I137))),'Data Summary'!DN143="Yes"),OFFSET('Sanitation Data'!$I$12,0,10*ROW('Sanitation Data'!I137)),NA())</f>
        <v>#N/A</v>
      </c>
      <c r="AZ143" s="492" t="e">
        <f ca="1">+IF(AND(ISNUMBER(OFFSET('Hygiene Data'!$D$5,0,10*ROW('Hygiene Data'!D137))),'Data Summary'!DO143="Yes"),OFFSET('Hygiene Data'!$D$5,0,10*ROW('Hygiene Data'!D137)),NA())</f>
        <v>#N/A</v>
      </c>
      <c r="BA143" s="492" t="e">
        <f ca="1">+IF(AND(ISNUMBER(OFFSET('Hygiene Data'!$D$7,0,10*ROW('Hygiene Data'!D137))),'Data Summary'!DP143="Yes"),OFFSET('Hygiene Data'!$D$7,0,10*ROW('Hygiene Data'!D137)),NA())</f>
        <v>#N/A</v>
      </c>
      <c r="BB143" s="492" t="e">
        <f ca="1">+IF(AND(ISNUMBER(OFFSET('Hygiene Data'!$D$9,0,10*ROW('Hygiene Data'!D137))),'Data Summary'!DQ143="Yes"),OFFSET('Hygiene Data'!$D$9,0,10*ROW('Hygiene Data'!D137)),NA())</f>
        <v>#N/A</v>
      </c>
      <c r="BC143" s="492" t="e">
        <f ca="1">+IF(AND(ISNUMBER(OFFSET('Hygiene Data'!$E$5,0,10*ROW('Hygiene Data'!E137))),'Data Summary'!DR143="Yes"),OFFSET('Hygiene Data'!$E$5,0,10*ROW('Hygiene Data'!E137)),NA())</f>
        <v>#N/A</v>
      </c>
      <c r="BD143" s="492" t="e">
        <f ca="1">+IF(AND(ISNUMBER(OFFSET('Hygiene Data'!$E$7,0,10*ROW('Hygiene Data'!E137))),'Data Summary'!DS143="Yes"),OFFSET('Hygiene Data'!$E$7,0,10*ROW('Hygiene Data'!E137)),NA())</f>
        <v>#N/A</v>
      </c>
      <c r="BE143" s="492" t="e">
        <f ca="1">+IF(AND(ISNUMBER(OFFSET('Hygiene Data'!$E$9,0,10*ROW('Hygiene Data'!E137))),'Data Summary'!DT143="Yes"),OFFSET('Hygiene Data'!$E$9,0,10*ROW('Hygiene Data'!E137)),NA())</f>
        <v>#N/A</v>
      </c>
      <c r="BF143" s="492" t="e">
        <f ca="1">+IF(AND(ISNUMBER(OFFSET('Hygiene Data'!$F$5,0,10*ROW('Hygiene Data'!F137))),'Data Summary'!DU143="Yes"),OFFSET('Hygiene Data'!$F$5,0,10*ROW('Hygiene Data'!F137)),NA())</f>
        <v>#N/A</v>
      </c>
      <c r="BG143" s="492" t="e">
        <f ca="1">+IF(AND(ISNUMBER(OFFSET('Hygiene Data'!$F$7,0,10*ROW('Hygiene Data'!F137))),'Data Summary'!DV143="Yes"),OFFSET('Hygiene Data'!$F$7,0,10*ROW('Hygiene Data'!F137)),NA())</f>
        <v>#N/A</v>
      </c>
      <c r="BH143" s="492" t="e">
        <f ca="1">+IF(AND(ISNUMBER(OFFSET('Hygiene Data'!$F$9,0,10*ROW('Hygiene Data'!F137))),'Data Summary'!DW143="Yes"),OFFSET('Hygiene Data'!$F$9,0,10*ROW('Hygiene Data'!F137)),NA())</f>
        <v>#N/A</v>
      </c>
      <c r="BI143" s="492" t="e">
        <f ca="1">+IF(AND(ISNUMBER(OFFSET('Hygiene Data'!$G$5,0,10*ROW('Hygiene Data'!G137))),'Data Summary'!DX143="Yes"),OFFSET('Hygiene Data'!$G$5,0,10*ROW('Hygiene Data'!G137)),NA())</f>
        <v>#N/A</v>
      </c>
      <c r="BJ143" s="492" t="e">
        <f ca="1">+IF(AND(ISNUMBER(OFFSET('Hygiene Data'!$G$7,0,10*ROW('Hygiene Data'!G137))),'Data Summary'!DY143="Yes"),OFFSET('Hygiene Data'!$G$7,0,10*ROW('Hygiene Data'!G137)),NA())</f>
        <v>#N/A</v>
      </c>
      <c r="BK143" s="492" t="e">
        <f ca="1">+IF(AND(ISNUMBER(OFFSET('Hygiene Data'!$G$9,0,10*ROW('Hygiene Data'!G137))),'Data Summary'!DZ143="Yes"),OFFSET('Hygiene Data'!$G$9,0,10*ROW('Hygiene Data'!G137)),NA())</f>
        <v>#N/A</v>
      </c>
      <c r="BL143" s="492" t="e">
        <f ca="1">+IF(AND(ISNUMBER(OFFSET('Hygiene Data'!$H$5,0,10*ROW('Hygiene Data'!H137))),'Data Summary'!EA143="Yes"),OFFSET('Hygiene Data'!$H$5,0,10*ROW('Hygiene Data'!H137)),NA())</f>
        <v>#N/A</v>
      </c>
      <c r="BM143" s="492" t="e">
        <f ca="1">+IF(AND(ISNUMBER(OFFSET('Hygiene Data'!$H$7,0,10*ROW('Hygiene Data'!H137))),'Data Summary'!EB143="Yes"),OFFSET('Hygiene Data'!$H$7,0,10*ROW('Hygiene Data'!H137)),NA())</f>
        <v>#N/A</v>
      </c>
      <c r="BN143" s="492" t="e">
        <f ca="1">+IF(AND(ISNUMBER(OFFSET('Hygiene Data'!$H$9,0,10*ROW('Hygiene Data'!H137))),'Data Summary'!EC143="Yes"),OFFSET('Hygiene Data'!$H$9,0,10*ROW('Hygiene Data'!H137)),NA())</f>
        <v>#N/A</v>
      </c>
      <c r="BO143" s="492" t="e">
        <f ca="1">+IF(AND(ISNUMBER(OFFSET('Hygiene Data'!$I$5,0,10*ROW('Hygiene Data'!I137))),'Data Summary'!ED143="Yes"),OFFSET('Hygiene Data'!$I$5,0,10*ROW('Hygiene Data'!I137)),NA())</f>
        <v>#N/A</v>
      </c>
      <c r="BP143" s="492" t="e">
        <f ca="1">+IF(AND(ISNUMBER(OFFSET('Hygiene Data'!$I$7,0,10*ROW('Hygiene Data'!I137))),'Data Summary'!EE143="Yes"),OFFSET('Hygiene Data'!$I$7,0,10*ROW('Hygiene Data'!I137)),NA())</f>
        <v>#N/A</v>
      </c>
      <c r="BQ143" s="492" t="e">
        <f ca="1">+IF(AND(ISNUMBER(OFFSET('Hygiene Data'!$I$9,0,10*ROW('Hygiene Data'!I137))),'Data Summary'!EF143="Yes"),OFFSET('Hygiene Data'!$I$9,0,10*ROW('Hygiene Data'!I137)),NA())</f>
        <v>#N/A</v>
      </c>
    </row>
    <row r="144" spans="1:69" x14ac:dyDescent="0.25">
      <c r="A144" s="488" t="e">
        <f ca="1">+RIGHT('Data Summary'!A144,LEN('Data Summary'!A144)-9)</f>
        <v>#VALUE!</v>
      </c>
      <c r="B144" s="462" t="str">
        <f ca="1">+IF(ISTEXT('Data Summary'!B144),'Data Summary'!B144,"")</f>
        <v/>
      </c>
      <c r="C144" s="489" t="e">
        <f ca="1">+VALUE('Data Summary'!C144)</f>
        <v>#VALUE!</v>
      </c>
      <c r="D144" s="490" t="e">
        <f ca="1">+IF(AND(ISNUMBER(OFFSET('Water Data'!$D$4,0,10*ROW('Water Data'!D138))),'Data Summary'!BS144="Yes"),100-OFFSET('Water Data'!$D$4,0,10*ROW('Water Data'!D138)),NA())</f>
        <v>#N/A</v>
      </c>
      <c r="E144" s="490" t="e">
        <f ca="1">+IF(AND(ISNUMBER(OFFSET('Water Data'!$D$6,0,10*ROW('Water Data'!D138))),'Data Summary'!BT144="Yes"),OFFSET('Water Data'!$D$6,0,10*ROW('Water Data'!D138)),NA())</f>
        <v>#N/A</v>
      </c>
      <c r="F144" s="490" t="e">
        <f ca="1">+IF(AND(ISNUMBER(OFFSET('Water Data'!$D$9,0,10*ROW('Water Data'!D138))),'Data Summary'!BU144="Yes"),OFFSET('Water Data'!$D$9,0,10*ROW('Water Data'!D138)),NA())</f>
        <v>#N/A</v>
      </c>
      <c r="G144" s="490" t="e">
        <f ca="1">+IF(AND(ISNUMBER(OFFSET('Water Data'!$E$4,0,10*ROW('Water Data'!E138))),'Data Summary'!BV144="Yes"),100-OFFSET('Water Data'!$E$4,0,10*ROW('Water Data'!E138)),NA())</f>
        <v>#N/A</v>
      </c>
      <c r="H144" s="490" t="e">
        <f ca="1">+IF(AND(ISNUMBER(OFFSET('Water Data'!$E$6,0,10*ROW('Water Data'!E138))),'Data Summary'!BW144="Yes"),OFFSET('Water Data'!$E$6,0,10*ROW('Water Data'!E138)),NA())</f>
        <v>#N/A</v>
      </c>
      <c r="I144" s="490" t="e">
        <f ca="1">+IF(AND(ISNUMBER(OFFSET('Water Data'!$E$9,0,10*ROW('Water Data'!E138))),'Data Summary'!BX144="Yes"),OFFSET('Water Data'!$E$9,0,10*ROW('Water Data'!E138)),NA())</f>
        <v>#N/A</v>
      </c>
      <c r="J144" s="490" t="e">
        <f ca="1">+IF(AND(ISNUMBER(OFFSET('Water Data'!$F$4,0,10*ROW('Water Data'!F138))),'Data Summary'!BY144="Yes"),100-OFFSET('Water Data'!$F$4,0,10*ROW('Water Data'!F138)),NA())</f>
        <v>#N/A</v>
      </c>
      <c r="K144" s="490" t="e">
        <f ca="1">+IF(AND(ISNUMBER(OFFSET('Water Data'!$F$6,0,10*ROW('Water Data'!F138))),'Data Summary'!BZ144="Yes"),OFFSET('Water Data'!$F$6,0,10*ROW('Water Data'!F138)),NA())</f>
        <v>#N/A</v>
      </c>
      <c r="L144" s="490" t="e">
        <f ca="1">+IF(AND(ISNUMBER(OFFSET('Water Data'!$F$9,0,10*ROW('Water Data'!F138))),'Data Summary'!CA144="Yes"),OFFSET('Water Data'!$F$9,0,10*ROW('Water Data'!F138)),NA())</f>
        <v>#N/A</v>
      </c>
      <c r="M144" s="490" t="e">
        <f ca="1">+IF(AND(ISNUMBER(OFFSET('Water Data'!$G$4,0,10*ROW('Water Data'!G138))),'Data Summary'!CB144="Yes"),100-OFFSET('Water Data'!$G$4,0,10*ROW('Water Data'!G138)),NA())</f>
        <v>#N/A</v>
      </c>
      <c r="N144" s="490" t="e">
        <f ca="1">+IF(AND(ISNUMBER(OFFSET('Water Data'!$G$6,0,10*ROW('Water Data'!G138))),'Data Summary'!CC144="Yes"),OFFSET('Water Data'!$G$6,0,10*ROW('Water Data'!G138)),NA())</f>
        <v>#N/A</v>
      </c>
      <c r="O144" s="490" t="e">
        <f ca="1">+IF(AND(ISNUMBER(OFFSET('Water Data'!$G$9,0,10*ROW('Water Data'!G138))),'Data Summary'!CD144="Yes"),OFFSET('Water Data'!$G$9,0,10*ROW('Water Data'!G138)),NA())</f>
        <v>#N/A</v>
      </c>
      <c r="P144" s="490" t="e">
        <f ca="1">+IF(AND(ISNUMBER(OFFSET('Water Data'!$H$4,0,10*ROW('Water Data'!H138))),'Data Summary'!CE144="Yes"),100-OFFSET('Water Data'!$H$4,0,10*ROW('Water Data'!H138)),NA())</f>
        <v>#N/A</v>
      </c>
      <c r="Q144" s="490" t="e">
        <f ca="1">+IF(AND(ISNUMBER(OFFSET('Water Data'!$H$6,0,10*ROW('Water Data'!H138))),'Data Summary'!CF144="Yes"),OFFSET('Water Data'!$H$6,0,10*ROW('Water Data'!H138)),NA())</f>
        <v>#N/A</v>
      </c>
      <c r="R144" s="490" t="e">
        <f ca="1">+IF(AND(ISNUMBER(OFFSET('Water Data'!$H$9,0,10*ROW('Water Data'!H138))),'Data Summary'!CG144="Yes"),OFFSET('Water Data'!$H$9,0,10*ROW('Water Data'!H138)),NA())</f>
        <v>#N/A</v>
      </c>
      <c r="S144" s="490" t="e">
        <f ca="1">+IF(AND(ISNUMBER(OFFSET('Water Data'!$I$4,0,10*ROW('Water Data'!I138))),'Data Summary'!CH144="Yes"),100-OFFSET('Water Data'!$I$4,0,10*ROW('Water Data'!I138)),NA())</f>
        <v>#N/A</v>
      </c>
      <c r="T144" s="490" t="e">
        <f ca="1">+IF(AND(ISNUMBER(OFFSET('Water Data'!$I$6,0,10*ROW('Water Data'!I138))),'Data Summary'!CI144="Yes"),OFFSET('Water Data'!$I$6,0,10*ROW('Water Data'!I138)),NA())</f>
        <v>#N/A</v>
      </c>
      <c r="U144" s="490" t="e">
        <f ca="1">+IF(AND(ISNUMBER(OFFSET('Water Data'!$I$9,0,10*ROW('Water Data'!I138))),'Data Summary'!CJ144="Yes"),OFFSET('Water Data'!$I$9,0,10*ROW('Water Data'!I138)),NA())</f>
        <v>#N/A</v>
      </c>
      <c r="V144" s="491" t="e">
        <f ca="1">+IF(AND(ISNUMBER(OFFSET('Sanitation Data'!$D$4,0,10*ROW('Sanitation Data'!D138))),'Data Summary'!CK144="Yes"),100-OFFSET('Sanitation Data'!$D$4,0,10*ROW('Sanitation Data'!D138)),NA())</f>
        <v>#N/A</v>
      </c>
      <c r="W144" s="491" t="e">
        <f ca="1">+IF(AND(ISNUMBER(OFFSET('Sanitation Data'!$D$6,0,10*ROW('Sanitation Data'!D138))),'Data Summary'!CL144="Yes"),OFFSET('Sanitation Data'!$D$6,0,10*ROW('Sanitation Data'!D138)),NA())</f>
        <v>#N/A</v>
      </c>
      <c r="X144" s="491" t="e">
        <f ca="1">+IF(AND(ISNUMBER(OFFSET('Sanitation Data'!$D$10,0,10*ROW('Sanitation Data'!D138))),'Data Summary'!CM144="Yes"),OFFSET('Sanitation Data'!$D$10,0,10*ROW('Sanitation Data'!D138)),NA())</f>
        <v>#N/A</v>
      </c>
      <c r="Y144" s="491" t="e">
        <f ca="1">+IF(AND(ISNUMBER(OFFSET('Sanitation Data'!$D$11,0,10*ROW('Sanitation Data'!D138))),'Data Summary'!CN144="Yes"),OFFSET('Sanitation Data'!$D$11,0,10*ROW('Sanitation Data'!D138)),NA())</f>
        <v>#N/A</v>
      </c>
      <c r="Z144" s="491" t="e">
        <f ca="1">+IF(AND(ISNUMBER(OFFSET('Sanitation Data'!$D$12,0,10*ROW('Sanitation Data'!D138))),'Data Summary'!CO144="Yes"),OFFSET('Sanitation Data'!$D$12,0,10*ROW('Sanitation Data'!D138)),NA())</f>
        <v>#N/A</v>
      </c>
      <c r="AA144" s="491" t="e">
        <f ca="1">+IF(AND(ISNUMBER(OFFSET('Sanitation Data'!$E$4,0,10*ROW('Sanitation Data'!E138))),'Data Summary'!CP144="Yes"),100-OFFSET('Sanitation Data'!$E$4,0,10*ROW('Sanitation Data'!E138)),NA())</f>
        <v>#N/A</v>
      </c>
      <c r="AB144" s="491" t="e">
        <f ca="1">+IF(AND(ISNUMBER(OFFSET('Sanitation Data'!$E$6,0,10*ROW('Sanitation Data'!E138))),'Data Summary'!CQ144="Yes"),OFFSET('Sanitation Data'!$E$6,0,10*ROW('Sanitation Data'!E138)),NA())</f>
        <v>#N/A</v>
      </c>
      <c r="AC144" s="491" t="e">
        <f ca="1">+IF(AND(ISNUMBER(OFFSET('Sanitation Data'!$E$10,0,10*ROW('Sanitation Data'!E138))),'Data Summary'!CR144="Yes"),OFFSET('Sanitation Data'!$E$10,0,10*ROW('Sanitation Data'!E138)),NA())</f>
        <v>#N/A</v>
      </c>
      <c r="AD144" s="491" t="e">
        <f ca="1">+IF(AND(ISNUMBER(OFFSET('Sanitation Data'!$E$11,0,10*ROW('Sanitation Data'!E138))),'Data Summary'!CS144="Yes"),OFFSET('Sanitation Data'!$E$11,0,10*ROW('Sanitation Data'!E138)),NA())</f>
        <v>#N/A</v>
      </c>
      <c r="AE144" s="491" t="e">
        <f ca="1">+IF(AND(ISNUMBER(OFFSET('Sanitation Data'!$E$12,0,10*ROW('Sanitation Data'!E138))),'Data Summary'!CT144="Yes"),OFFSET('Sanitation Data'!$E$12,0,10*ROW('Sanitation Data'!E138)),NA())</f>
        <v>#N/A</v>
      </c>
      <c r="AF144" s="491" t="e">
        <f ca="1">+IF(AND(ISNUMBER(OFFSET('Sanitation Data'!$F$4,0,10*ROW('Sanitation Data'!F138))),'Data Summary'!CU144="Yes"),100-OFFSET('Sanitation Data'!$F$4,0,10*ROW('Sanitation Data'!F138)),NA())</f>
        <v>#N/A</v>
      </c>
      <c r="AG144" s="491" t="e">
        <f ca="1">+IF(AND(ISNUMBER(OFFSET('Sanitation Data'!$F$6,0,10*ROW('Sanitation Data'!F138))),'Data Summary'!CV144="Yes"),OFFSET('Sanitation Data'!$F$6,0,10*ROW('Sanitation Data'!F138)),NA())</f>
        <v>#N/A</v>
      </c>
      <c r="AH144" s="491" t="e">
        <f ca="1">+IF(AND(ISNUMBER(OFFSET('Sanitation Data'!$F$10,0,10*ROW('Sanitation Data'!F138))),'Data Summary'!CW144="Yes"),OFFSET('Sanitation Data'!$F$10,0,10*ROW('Sanitation Data'!F138)),NA())</f>
        <v>#N/A</v>
      </c>
      <c r="AI144" s="491" t="e">
        <f ca="1">+IF(AND(ISNUMBER(OFFSET('Sanitation Data'!$F$11,0,10*ROW('Sanitation Data'!F138))),'Data Summary'!CX144="Yes"),OFFSET('Sanitation Data'!$F$11,0,10*ROW('Sanitation Data'!F138)),NA())</f>
        <v>#N/A</v>
      </c>
      <c r="AJ144" s="491" t="e">
        <f ca="1">+IF(AND(ISNUMBER(OFFSET('Sanitation Data'!$F$12,0,10*ROW('Sanitation Data'!F138))),'Data Summary'!CY144="Yes"),OFFSET('Sanitation Data'!$F$12,0,10*ROW('Sanitation Data'!F138)),NA())</f>
        <v>#N/A</v>
      </c>
      <c r="AK144" s="491" t="e">
        <f ca="1">+IF(AND(ISNUMBER(OFFSET('Sanitation Data'!$G$4,0,10*ROW('Sanitation Data'!G138))),'Data Summary'!CZ144="Yes"),100-OFFSET('Sanitation Data'!$G$4,0,10*ROW('Sanitation Data'!G138)),NA())</f>
        <v>#N/A</v>
      </c>
      <c r="AL144" s="491" t="e">
        <f ca="1">+IF(AND(ISNUMBER(OFFSET('Sanitation Data'!$G$6,0,10*ROW('Sanitation Data'!G138))),'Data Summary'!DA144="Yes"),OFFSET('Sanitation Data'!$G$6,0,10*ROW('Sanitation Data'!G138)),NA())</f>
        <v>#N/A</v>
      </c>
      <c r="AM144" s="491" t="e">
        <f ca="1">+IF(AND(ISNUMBER(OFFSET('Sanitation Data'!$G$10,0,10*ROW('Sanitation Data'!G138))),'Data Summary'!DB144="Yes"),OFFSET('Sanitation Data'!$G$10,0,10*ROW('Sanitation Data'!G138)),NA())</f>
        <v>#N/A</v>
      </c>
      <c r="AN144" s="491" t="e">
        <f ca="1">+IF(AND(ISNUMBER(OFFSET('Sanitation Data'!$G$11,0,10*ROW('Sanitation Data'!G138))),'Data Summary'!DC144="Yes"),OFFSET('Sanitation Data'!$G$11,0,10*ROW('Sanitation Data'!G138)),NA())</f>
        <v>#N/A</v>
      </c>
      <c r="AO144" s="491" t="e">
        <f ca="1">+IF(AND(ISNUMBER(OFFSET('Sanitation Data'!$G$12,0,10*ROW('Sanitation Data'!G138))),'Data Summary'!DD144="Yes"),OFFSET('Sanitation Data'!$G$12,0,10*ROW('Sanitation Data'!G138)),NA())</f>
        <v>#N/A</v>
      </c>
      <c r="AP144" s="491" t="e">
        <f ca="1">+IF(AND(ISNUMBER(OFFSET('Sanitation Data'!$H$4,0,10*ROW('Sanitation Data'!H138))),'Data Summary'!DE144="Yes"),100-OFFSET('Sanitation Data'!$H$4,0,10*ROW('Sanitation Data'!H138)),NA())</f>
        <v>#N/A</v>
      </c>
      <c r="AQ144" s="491" t="e">
        <f ca="1">+IF(AND(ISNUMBER(OFFSET('Sanitation Data'!$H$6,0,10*ROW('Sanitation Data'!H138))),'Data Summary'!DF144="Yes"),OFFSET('Sanitation Data'!$H$6,0,10*ROW('Sanitation Data'!H138)),NA())</f>
        <v>#N/A</v>
      </c>
      <c r="AR144" s="491" t="e">
        <f ca="1">+IF(AND(ISNUMBER(OFFSET('Sanitation Data'!$H$10,0,10*ROW('Sanitation Data'!H138))),'Data Summary'!DG144="Yes"),OFFSET('Sanitation Data'!$H$10,0,10*ROW('Sanitation Data'!H138)),NA())</f>
        <v>#N/A</v>
      </c>
      <c r="AS144" s="491" t="e">
        <f ca="1">+IF(AND(ISNUMBER(OFFSET('Sanitation Data'!$H$11,0,10*ROW('Sanitation Data'!H138))),'Data Summary'!DH144="Yes"),OFFSET('Sanitation Data'!$H$11,0,10*ROW('Sanitation Data'!H138)),NA())</f>
        <v>#N/A</v>
      </c>
      <c r="AT144" s="491" t="e">
        <f ca="1">+IF(AND(ISNUMBER(OFFSET('Sanitation Data'!$H$12,0,10*ROW('Sanitation Data'!H138))),'Data Summary'!DI144="Yes"),OFFSET('Sanitation Data'!$H$12,0,10*ROW('Sanitation Data'!H138)),NA())</f>
        <v>#N/A</v>
      </c>
      <c r="AU144" s="491" t="e">
        <f ca="1">+IF(AND(ISNUMBER(OFFSET('Sanitation Data'!$I$4,0,10*ROW('Sanitation Data'!I138))),'Data Summary'!DJ144="Yes"),100-OFFSET('Sanitation Data'!$I$4,0,10*ROW('Sanitation Data'!I138)),NA())</f>
        <v>#N/A</v>
      </c>
      <c r="AV144" s="491" t="e">
        <f ca="1">+IF(AND(ISNUMBER(OFFSET('Sanitation Data'!$I$6,0,10*ROW('Sanitation Data'!I138))),'Data Summary'!DK144="Yes"),OFFSET('Sanitation Data'!$I$6,0,10*ROW('Sanitation Data'!I138)),NA())</f>
        <v>#N/A</v>
      </c>
      <c r="AW144" s="491" t="e">
        <f ca="1">+IF(AND(ISNUMBER(OFFSET('Sanitation Data'!$I$10,0,10*ROW('Sanitation Data'!I138))),'Data Summary'!DL144="Yes"),OFFSET('Sanitation Data'!$I$10,0,10*ROW('Sanitation Data'!I138)),NA())</f>
        <v>#N/A</v>
      </c>
      <c r="AX144" s="491" t="e">
        <f ca="1">+IF(AND(ISNUMBER(OFFSET('Sanitation Data'!$I$11,0,10*ROW('Sanitation Data'!I138))),'Data Summary'!DM144="Yes"),OFFSET('Sanitation Data'!$I$11,0,10*ROW('Sanitation Data'!I138)),NA())</f>
        <v>#N/A</v>
      </c>
      <c r="AY144" s="491" t="e">
        <f ca="1">+IF(AND(ISNUMBER(OFFSET('Sanitation Data'!$I$12,0,10*ROW('Sanitation Data'!I138))),'Data Summary'!DN144="Yes"),OFFSET('Sanitation Data'!$I$12,0,10*ROW('Sanitation Data'!I138)),NA())</f>
        <v>#N/A</v>
      </c>
      <c r="AZ144" s="492" t="e">
        <f ca="1">+IF(AND(ISNUMBER(OFFSET('Hygiene Data'!$D$5,0,10*ROW('Hygiene Data'!D138))),'Data Summary'!DO144="Yes"),OFFSET('Hygiene Data'!$D$5,0,10*ROW('Hygiene Data'!D138)),NA())</f>
        <v>#N/A</v>
      </c>
      <c r="BA144" s="492" t="e">
        <f ca="1">+IF(AND(ISNUMBER(OFFSET('Hygiene Data'!$D$7,0,10*ROW('Hygiene Data'!D138))),'Data Summary'!DP144="Yes"),OFFSET('Hygiene Data'!$D$7,0,10*ROW('Hygiene Data'!D138)),NA())</f>
        <v>#N/A</v>
      </c>
      <c r="BB144" s="492" t="e">
        <f ca="1">+IF(AND(ISNUMBER(OFFSET('Hygiene Data'!$D$9,0,10*ROW('Hygiene Data'!D138))),'Data Summary'!DQ144="Yes"),OFFSET('Hygiene Data'!$D$9,0,10*ROW('Hygiene Data'!D138)),NA())</f>
        <v>#N/A</v>
      </c>
      <c r="BC144" s="492" t="e">
        <f ca="1">+IF(AND(ISNUMBER(OFFSET('Hygiene Data'!$E$5,0,10*ROW('Hygiene Data'!E138))),'Data Summary'!DR144="Yes"),OFFSET('Hygiene Data'!$E$5,0,10*ROW('Hygiene Data'!E138)),NA())</f>
        <v>#N/A</v>
      </c>
      <c r="BD144" s="492" t="e">
        <f ca="1">+IF(AND(ISNUMBER(OFFSET('Hygiene Data'!$E$7,0,10*ROW('Hygiene Data'!E138))),'Data Summary'!DS144="Yes"),OFFSET('Hygiene Data'!$E$7,0,10*ROW('Hygiene Data'!E138)),NA())</f>
        <v>#N/A</v>
      </c>
      <c r="BE144" s="492" t="e">
        <f ca="1">+IF(AND(ISNUMBER(OFFSET('Hygiene Data'!$E$9,0,10*ROW('Hygiene Data'!E138))),'Data Summary'!DT144="Yes"),OFFSET('Hygiene Data'!$E$9,0,10*ROW('Hygiene Data'!E138)),NA())</f>
        <v>#N/A</v>
      </c>
      <c r="BF144" s="492" t="e">
        <f ca="1">+IF(AND(ISNUMBER(OFFSET('Hygiene Data'!$F$5,0,10*ROW('Hygiene Data'!F138))),'Data Summary'!DU144="Yes"),OFFSET('Hygiene Data'!$F$5,0,10*ROW('Hygiene Data'!F138)),NA())</f>
        <v>#N/A</v>
      </c>
      <c r="BG144" s="492" t="e">
        <f ca="1">+IF(AND(ISNUMBER(OFFSET('Hygiene Data'!$F$7,0,10*ROW('Hygiene Data'!F138))),'Data Summary'!DV144="Yes"),OFFSET('Hygiene Data'!$F$7,0,10*ROW('Hygiene Data'!F138)),NA())</f>
        <v>#N/A</v>
      </c>
      <c r="BH144" s="492" t="e">
        <f ca="1">+IF(AND(ISNUMBER(OFFSET('Hygiene Data'!$F$9,0,10*ROW('Hygiene Data'!F138))),'Data Summary'!DW144="Yes"),OFFSET('Hygiene Data'!$F$9,0,10*ROW('Hygiene Data'!F138)),NA())</f>
        <v>#N/A</v>
      </c>
      <c r="BI144" s="492" t="e">
        <f ca="1">+IF(AND(ISNUMBER(OFFSET('Hygiene Data'!$G$5,0,10*ROW('Hygiene Data'!G138))),'Data Summary'!DX144="Yes"),OFFSET('Hygiene Data'!$G$5,0,10*ROW('Hygiene Data'!G138)),NA())</f>
        <v>#N/A</v>
      </c>
      <c r="BJ144" s="492" t="e">
        <f ca="1">+IF(AND(ISNUMBER(OFFSET('Hygiene Data'!$G$7,0,10*ROW('Hygiene Data'!G138))),'Data Summary'!DY144="Yes"),OFFSET('Hygiene Data'!$G$7,0,10*ROW('Hygiene Data'!G138)),NA())</f>
        <v>#N/A</v>
      </c>
      <c r="BK144" s="492" t="e">
        <f ca="1">+IF(AND(ISNUMBER(OFFSET('Hygiene Data'!$G$9,0,10*ROW('Hygiene Data'!G138))),'Data Summary'!DZ144="Yes"),OFFSET('Hygiene Data'!$G$9,0,10*ROW('Hygiene Data'!G138)),NA())</f>
        <v>#N/A</v>
      </c>
      <c r="BL144" s="492" t="e">
        <f ca="1">+IF(AND(ISNUMBER(OFFSET('Hygiene Data'!$H$5,0,10*ROW('Hygiene Data'!H138))),'Data Summary'!EA144="Yes"),OFFSET('Hygiene Data'!$H$5,0,10*ROW('Hygiene Data'!H138)),NA())</f>
        <v>#N/A</v>
      </c>
      <c r="BM144" s="492" t="e">
        <f ca="1">+IF(AND(ISNUMBER(OFFSET('Hygiene Data'!$H$7,0,10*ROW('Hygiene Data'!H138))),'Data Summary'!EB144="Yes"),OFFSET('Hygiene Data'!$H$7,0,10*ROW('Hygiene Data'!H138)),NA())</f>
        <v>#N/A</v>
      </c>
      <c r="BN144" s="492" t="e">
        <f ca="1">+IF(AND(ISNUMBER(OFFSET('Hygiene Data'!$H$9,0,10*ROW('Hygiene Data'!H138))),'Data Summary'!EC144="Yes"),OFFSET('Hygiene Data'!$H$9,0,10*ROW('Hygiene Data'!H138)),NA())</f>
        <v>#N/A</v>
      </c>
      <c r="BO144" s="492" t="e">
        <f ca="1">+IF(AND(ISNUMBER(OFFSET('Hygiene Data'!$I$5,0,10*ROW('Hygiene Data'!I138))),'Data Summary'!ED144="Yes"),OFFSET('Hygiene Data'!$I$5,0,10*ROW('Hygiene Data'!I138)),NA())</f>
        <v>#N/A</v>
      </c>
      <c r="BP144" s="492" t="e">
        <f ca="1">+IF(AND(ISNUMBER(OFFSET('Hygiene Data'!$I$7,0,10*ROW('Hygiene Data'!I138))),'Data Summary'!EE144="Yes"),OFFSET('Hygiene Data'!$I$7,0,10*ROW('Hygiene Data'!I138)),NA())</f>
        <v>#N/A</v>
      </c>
      <c r="BQ144" s="492" t="e">
        <f ca="1">+IF(AND(ISNUMBER(OFFSET('Hygiene Data'!$I$9,0,10*ROW('Hygiene Data'!I138))),'Data Summary'!EF144="Yes"),OFFSET('Hygiene Data'!$I$9,0,10*ROW('Hygiene Data'!I138)),NA())</f>
        <v>#N/A</v>
      </c>
    </row>
    <row r="145" spans="1:69" x14ac:dyDescent="0.25">
      <c r="A145" s="488" t="e">
        <f ca="1">+RIGHT('Data Summary'!A145,LEN('Data Summary'!A145)-9)</f>
        <v>#VALUE!</v>
      </c>
      <c r="B145" s="462" t="str">
        <f ca="1">+IF(ISTEXT('Data Summary'!B145),'Data Summary'!B145,"")</f>
        <v/>
      </c>
      <c r="C145" s="489" t="e">
        <f ca="1">+VALUE('Data Summary'!C145)</f>
        <v>#VALUE!</v>
      </c>
      <c r="D145" s="490" t="e">
        <f ca="1">+IF(AND(ISNUMBER(OFFSET('Water Data'!$D$4,0,10*ROW('Water Data'!D139))),'Data Summary'!BS145="Yes"),100-OFFSET('Water Data'!$D$4,0,10*ROW('Water Data'!D139)),NA())</f>
        <v>#N/A</v>
      </c>
      <c r="E145" s="490" t="e">
        <f ca="1">+IF(AND(ISNUMBER(OFFSET('Water Data'!$D$6,0,10*ROW('Water Data'!D139))),'Data Summary'!BT145="Yes"),OFFSET('Water Data'!$D$6,0,10*ROW('Water Data'!D139)),NA())</f>
        <v>#N/A</v>
      </c>
      <c r="F145" s="490" t="e">
        <f ca="1">+IF(AND(ISNUMBER(OFFSET('Water Data'!$D$9,0,10*ROW('Water Data'!D139))),'Data Summary'!BU145="Yes"),OFFSET('Water Data'!$D$9,0,10*ROW('Water Data'!D139)),NA())</f>
        <v>#N/A</v>
      </c>
      <c r="G145" s="490" t="e">
        <f ca="1">+IF(AND(ISNUMBER(OFFSET('Water Data'!$E$4,0,10*ROW('Water Data'!E139))),'Data Summary'!BV145="Yes"),100-OFFSET('Water Data'!$E$4,0,10*ROW('Water Data'!E139)),NA())</f>
        <v>#N/A</v>
      </c>
      <c r="H145" s="490" t="e">
        <f ca="1">+IF(AND(ISNUMBER(OFFSET('Water Data'!$E$6,0,10*ROW('Water Data'!E139))),'Data Summary'!BW145="Yes"),OFFSET('Water Data'!$E$6,0,10*ROW('Water Data'!E139)),NA())</f>
        <v>#N/A</v>
      </c>
      <c r="I145" s="490" t="e">
        <f ca="1">+IF(AND(ISNUMBER(OFFSET('Water Data'!$E$9,0,10*ROW('Water Data'!E139))),'Data Summary'!BX145="Yes"),OFFSET('Water Data'!$E$9,0,10*ROW('Water Data'!E139)),NA())</f>
        <v>#N/A</v>
      </c>
      <c r="J145" s="490" t="e">
        <f ca="1">+IF(AND(ISNUMBER(OFFSET('Water Data'!$F$4,0,10*ROW('Water Data'!F139))),'Data Summary'!BY145="Yes"),100-OFFSET('Water Data'!$F$4,0,10*ROW('Water Data'!F139)),NA())</f>
        <v>#N/A</v>
      </c>
      <c r="K145" s="490" t="e">
        <f ca="1">+IF(AND(ISNUMBER(OFFSET('Water Data'!$F$6,0,10*ROW('Water Data'!F139))),'Data Summary'!BZ145="Yes"),OFFSET('Water Data'!$F$6,0,10*ROW('Water Data'!F139)),NA())</f>
        <v>#N/A</v>
      </c>
      <c r="L145" s="490" t="e">
        <f ca="1">+IF(AND(ISNUMBER(OFFSET('Water Data'!$F$9,0,10*ROW('Water Data'!F139))),'Data Summary'!CA145="Yes"),OFFSET('Water Data'!$F$9,0,10*ROW('Water Data'!F139)),NA())</f>
        <v>#N/A</v>
      </c>
      <c r="M145" s="490" t="e">
        <f ca="1">+IF(AND(ISNUMBER(OFFSET('Water Data'!$G$4,0,10*ROW('Water Data'!G139))),'Data Summary'!CB145="Yes"),100-OFFSET('Water Data'!$G$4,0,10*ROW('Water Data'!G139)),NA())</f>
        <v>#N/A</v>
      </c>
      <c r="N145" s="490" t="e">
        <f ca="1">+IF(AND(ISNUMBER(OFFSET('Water Data'!$G$6,0,10*ROW('Water Data'!G139))),'Data Summary'!CC145="Yes"),OFFSET('Water Data'!$G$6,0,10*ROW('Water Data'!G139)),NA())</f>
        <v>#N/A</v>
      </c>
      <c r="O145" s="490" t="e">
        <f ca="1">+IF(AND(ISNUMBER(OFFSET('Water Data'!$G$9,0,10*ROW('Water Data'!G139))),'Data Summary'!CD145="Yes"),OFFSET('Water Data'!$G$9,0,10*ROW('Water Data'!G139)),NA())</f>
        <v>#N/A</v>
      </c>
      <c r="P145" s="490" t="e">
        <f ca="1">+IF(AND(ISNUMBER(OFFSET('Water Data'!$H$4,0,10*ROW('Water Data'!H139))),'Data Summary'!CE145="Yes"),100-OFFSET('Water Data'!$H$4,0,10*ROW('Water Data'!H139)),NA())</f>
        <v>#N/A</v>
      </c>
      <c r="Q145" s="490" t="e">
        <f ca="1">+IF(AND(ISNUMBER(OFFSET('Water Data'!$H$6,0,10*ROW('Water Data'!H139))),'Data Summary'!CF145="Yes"),OFFSET('Water Data'!$H$6,0,10*ROW('Water Data'!H139)),NA())</f>
        <v>#N/A</v>
      </c>
      <c r="R145" s="490" t="e">
        <f ca="1">+IF(AND(ISNUMBER(OFFSET('Water Data'!$H$9,0,10*ROW('Water Data'!H139))),'Data Summary'!CG145="Yes"),OFFSET('Water Data'!$H$9,0,10*ROW('Water Data'!H139)),NA())</f>
        <v>#N/A</v>
      </c>
      <c r="S145" s="490" t="e">
        <f ca="1">+IF(AND(ISNUMBER(OFFSET('Water Data'!$I$4,0,10*ROW('Water Data'!I139))),'Data Summary'!CH145="Yes"),100-OFFSET('Water Data'!$I$4,0,10*ROW('Water Data'!I139)),NA())</f>
        <v>#N/A</v>
      </c>
      <c r="T145" s="490" t="e">
        <f ca="1">+IF(AND(ISNUMBER(OFFSET('Water Data'!$I$6,0,10*ROW('Water Data'!I139))),'Data Summary'!CI145="Yes"),OFFSET('Water Data'!$I$6,0,10*ROW('Water Data'!I139)),NA())</f>
        <v>#N/A</v>
      </c>
      <c r="U145" s="490" t="e">
        <f ca="1">+IF(AND(ISNUMBER(OFFSET('Water Data'!$I$9,0,10*ROW('Water Data'!I139))),'Data Summary'!CJ145="Yes"),OFFSET('Water Data'!$I$9,0,10*ROW('Water Data'!I139)),NA())</f>
        <v>#N/A</v>
      </c>
      <c r="V145" s="491" t="e">
        <f ca="1">+IF(AND(ISNUMBER(OFFSET('Sanitation Data'!$D$4,0,10*ROW('Sanitation Data'!D139))),'Data Summary'!CK145="Yes"),100-OFFSET('Sanitation Data'!$D$4,0,10*ROW('Sanitation Data'!D139)),NA())</f>
        <v>#N/A</v>
      </c>
      <c r="W145" s="491" t="e">
        <f ca="1">+IF(AND(ISNUMBER(OFFSET('Sanitation Data'!$D$6,0,10*ROW('Sanitation Data'!D139))),'Data Summary'!CL145="Yes"),OFFSET('Sanitation Data'!$D$6,0,10*ROW('Sanitation Data'!D139)),NA())</f>
        <v>#N/A</v>
      </c>
      <c r="X145" s="491" t="e">
        <f ca="1">+IF(AND(ISNUMBER(OFFSET('Sanitation Data'!$D$10,0,10*ROW('Sanitation Data'!D139))),'Data Summary'!CM145="Yes"),OFFSET('Sanitation Data'!$D$10,0,10*ROW('Sanitation Data'!D139)),NA())</f>
        <v>#N/A</v>
      </c>
      <c r="Y145" s="491" t="e">
        <f ca="1">+IF(AND(ISNUMBER(OFFSET('Sanitation Data'!$D$11,0,10*ROW('Sanitation Data'!D139))),'Data Summary'!CN145="Yes"),OFFSET('Sanitation Data'!$D$11,0,10*ROW('Sanitation Data'!D139)),NA())</f>
        <v>#N/A</v>
      </c>
      <c r="Z145" s="491" t="e">
        <f ca="1">+IF(AND(ISNUMBER(OFFSET('Sanitation Data'!$D$12,0,10*ROW('Sanitation Data'!D139))),'Data Summary'!CO145="Yes"),OFFSET('Sanitation Data'!$D$12,0,10*ROW('Sanitation Data'!D139)),NA())</f>
        <v>#N/A</v>
      </c>
      <c r="AA145" s="491" t="e">
        <f ca="1">+IF(AND(ISNUMBER(OFFSET('Sanitation Data'!$E$4,0,10*ROW('Sanitation Data'!E139))),'Data Summary'!CP145="Yes"),100-OFFSET('Sanitation Data'!$E$4,0,10*ROW('Sanitation Data'!E139)),NA())</f>
        <v>#N/A</v>
      </c>
      <c r="AB145" s="491" t="e">
        <f ca="1">+IF(AND(ISNUMBER(OFFSET('Sanitation Data'!$E$6,0,10*ROW('Sanitation Data'!E139))),'Data Summary'!CQ145="Yes"),OFFSET('Sanitation Data'!$E$6,0,10*ROW('Sanitation Data'!E139)),NA())</f>
        <v>#N/A</v>
      </c>
      <c r="AC145" s="491" t="e">
        <f ca="1">+IF(AND(ISNUMBER(OFFSET('Sanitation Data'!$E$10,0,10*ROW('Sanitation Data'!E139))),'Data Summary'!CR145="Yes"),OFFSET('Sanitation Data'!$E$10,0,10*ROW('Sanitation Data'!E139)),NA())</f>
        <v>#N/A</v>
      </c>
      <c r="AD145" s="491" t="e">
        <f ca="1">+IF(AND(ISNUMBER(OFFSET('Sanitation Data'!$E$11,0,10*ROW('Sanitation Data'!E139))),'Data Summary'!CS145="Yes"),OFFSET('Sanitation Data'!$E$11,0,10*ROW('Sanitation Data'!E139)),NA())</f>
        <v>#N/A</v>
      </c>
      <c r="AE145" s="491" t="e">
        <f ca="1">+IF(AND(ISNUMBER(OFFSET('Sanitation Data'!$E$12,0,10*ROW('Sanitation Data'!E139))),'Data Summary'!CT145="Yes"),OFFSET('Sanitation Data'!$E$12,0,10*ROW('Sanitation Data'!E139)),NA())</f>
        <v>#N/A</v>
      </c>
      <c r="AF145" s="491" t="e">
        <f ca="1">+IF(AND(ISNUMBER(OFFSET('Sanitation Data'!$F$4,0,10*ROW('Sanitation Data'!F139))),'Data Summary'!CU145="Yes"),100-OFFSET('Sanitation Data'!$F$4,0,10*ROW('Sanitation Data'!F139)),NA())</f>
        <v>#N/A</v>
      </c>
      <c r="AG145" s="491" t="e">
        <f ca="1">+IF(AND(ISNUMBER(OFFSET('Sanitation Data'!$F$6,0,10*ROW('Sanitation Data'!F139))),'Data Summary'!CV145="Yes"),OFFSET('Sanitation Data'!$F$6,0,10*ROW('Sanitation Data'!F139)),NA())</f>
        <v>#N/A</v>
      </c>
      <c r="AH145" s="491" t="e">
        <f ca="1">+IF(AND(ISNUMBER(OFFSET('Sanitation Data'!$F$10,0,10*ROW('Sanitation Data'!F139))),'Data Summary'!CW145="Yes"),OFFSET('Sanitation Data'!$F$10,0,10*ROW('Sanitation Data'!F139)),NA())</f>
        <v>#N/A</v>
      </c>
      <c r="AI145" s="491" t="e">
        <f ca="1">+IF(AND(ISNUMBER(OFFSET('Sanitation Data'!$F$11,0,10*ROW('Sanitation Data'!F139))),'Data Summary'!CX145="Yes"),OFFSET('Sanitation Data'!$F$11,0,10*ROW('Sanitation Data'!F139)),NA())</f>
        <v>#N/A</v>
      </c>
      <c r="AJ145" s="491" t="e">
        <f ca="1">+IF(AND(ISNUMBER(OFFSET('Sanitation Data'!$F$12,0,10*ROW('Sanitation Data'!F139))),'Data Summary'!CY145="Yes"),OFFSET('Sanitation Data'!$F$12,0,10*ROW('Sanitation Data'!F139)),NA())</f>
        <v>#N/A</v>
      </c>
      <c r="AK145" s="491" t="e">
        <f ca="1">+IF(AND(ISNUMBER(OFFSET('Sanitation Data'!$G$4,0,10*ROW('Sanitation Data'!G139))),'Data Summary'!CZ145="Yes"),100-OFFSET('Sanitation Data'!$G$4,0,10*ROW('Sanitation Data'!G139)),NA())</f>
        <v>#N/A</v>
      </c>
      <c r="AL145" s="491" t="e">
        <f ca="1">+IF(AND(ISNUMBER(OFFSET('Sanitation Data'!$G$6,0,10*ROW('Sanitation Data'!G139))),'Data Summary'!DA145="Yes"),OFFSET('Sanitation Data'!$G$6,0,10*ROW('Sanitation Data'!G139)),NA())</f>
        <v>#N/A</v>
      </c>
      <c r="AM145" s="491" t="e">
        <f ca="1">+IF(AND(ISNUMBER(OFFSET('Sanitation Data'!$G$10,0,10*ROW('Sanitation Data'!G139))),'Data Summary'!DB145="Yes"),OFFSET('Sanitation Data'!$G$10,0,10*ROW('Sanitation Data'!G139)),NA())</f>
        <v>#N/A</v>
      </c>
      <c r="AN145" s="491" t="e">
        <f ca="1">+IF(AND(ISNUMBER(OFFSET('Sanitation Data'!$G$11,0,10*ROW('Sanitation Data'!G139))),'Data Summary'!DC145="Yes"),OFFSET('Sanitation Data'!$G$11,0,10*ROW('Sanitation Data'!G139)),NA())</f>
        <v>#N/A</v>
      </c>
      <c r="AO145" s="491" t="e">
        <f ca="1">+IF(AND(ISNUMBER(OFFSET('Sanitation Data'!$G$12,0,10*ROW('Sanitation Data'!G139))),'Data Summary'!DD145="Yes"),OFFSET('Sanitation Data'!$G$12,0,10*ROW('Sanitation Data'!G139)),NA())</f>
        <v>#N/A</v>
      </c>
      <c r="AP145" s="491" t="e">
        <f ca="1">+IF(AND(ISNUMBER(OFFSET('Sanitation Data'!$H$4,0,10*ROW('Sanitation Data'!H139))),'Data Summary'!DE145="Yes"),100-OFFSET('Sanitation Data'!$H$4,0,10*ROW('Sanitation Data'!H139)),NA())</f>
        <v>#N/A</v>
      </c>
      <c r="AQ145" s="491" t="e">
        <f ca="1">+IF(AND(ISNUMBER(OFFSET('Sanitation Data'!$H$6,0,10*ROW('Sanitation Data'!H139))),'Data Summary'!DF145="Yes"),OFFSET('Sanitation Data'!$H$6,0,10*ROW('Sanitation Data'!H139)),NA())</f>
        <v>#N/A</v>
      </c>
      <c r="AR145" s="491" t="e">
        <f ca="1">+IF(AND(ISNUMBER(OFFSET('Sanitation Data'!$H$10,0,10*ROW('Sanitation Data'!H139))),'Data Summary'!DG145="Yes"),OFFSET('Sanitation Data'!$H$10,0,10*ROW('Sanitation Data'!H139)),NA())</f>
        <v>#N/A</v>
      </c>
      <c r="AS145" s="491" t="e">
        <f ca="1">+IF(AND(ISNUMBER(OFFSET('Sanitation Data'!$H$11,0,10*ROW('Sanitation Data'!H139))),'Data Summary'!DH145="Yes"),OFFSET('Sanitation Data'!$H$11,0,10*ROW('Sanitation Data'!H139)),NA())</f>
        <v>#N/A</v>
      </c>
      <c r="AT145" s="491" t="e">
        <f ca="1">+IF(AND(ISNUMBER(OFFSET('Sanitation Data'!$H$12,0,10*ROW('Sanitation Data'!H139))),'Data Summary'!DI145="Yes"),OFFSET('Sanitation Data'!$H$12,0,10*ROW('Sanitation Data'!H139)),NA())</f>
        <v>#N/A</v>
      </c>
      <c r="AU145" s="491" t="e">
        <f ca="1">+IF(AND(ISNUMBER(OFFSET('Sanitation Data'!$I$4,0,10*ROW('Sanitation Data'!I139))),'Data Summary'!DJ145="Yes"),100-OFFSET('Sanitation Data'!$I$4,0,10*ROW('Sanitation Data'!I139)),NA())</f>
        <v>#N/A</v>
      </c>
      <c r="AV145" s="491" t="e">
        <f ca="1">+IF(AND(ISNUMBER(OFFSET('Sanitation Data'!$I$6,0,10*ROW('Sanitation Data'!I139))),'Data Summary'!DK145="Yes"),OFFSET('Sanitation Data'!$I$6,0,10*ROW('Sanitation Data'!I139)),NA())</f>
        <v>#N/A</v>
      </c>
      <c r="AW145" s="491" t="e">
        <f ca="1">+IF(AND(ISNUMBER(OFFSET('Sanitation Data'!$I$10,0,10*ROW('Sanitation Data'!I139))),'Data Summary'!DL145="Yes"),OFFSET('Sanitation Data'!$I$10,0,10*ROW('Sanitation Data'!I139)),NA())</f>
        <v>#N/A</v>
      </c>
      <c r="AX145" s="491" t="e">
        <f ca="1">+IF(AND(ISNUMBER(OFFSET('Sanitation Data'!$I$11,0,10*ROW('Sanitation Data'!I139))),'Data Summary'!DM145="Yes"),OFFSET('Sanitation Data'!$I$11,0,10*ROW('Sanitation Data'!I139)),NA())</f>
        <v>#N/A</v>
      </c>
      <c r="AY145" s="491" t="e">
        <f ca="1">+IF(AND(ISNUMBER(OFFSET('Sanitation Data'!$I$12,0,10*ROW('Sanitation Data'!I139))),'Data Summary'!DN145="Yes"),OFFSET('Sanitation Data'!$I$12,0,10*ROW('Sanitation Data'!I139)),NA())</f>
        <v>#N/A</v>
      </c>
      <c r="AZ145" s="492" t="e">
        <f ca="1">+IF(AND(ISNUMBER(OFFSET('Hygiene Data'!$D$5,0,10*ROW('Hygiene Data'!D139))),'Data Summary'!DO145="Yes"),OFFSET('Hygiene Data'!$D$5,0,10*ROW('Hygiene Data'!D139)),NA())</f>
        <v>#N/A</v>
      </c>
      <c r="BA145" s="492" t="e">
        <f ca="1">+IF(AND(ISNUMBER(OFFSET('Hygiene Data'!$D$7,0,10*ROW('Hygiene Data'!D139))),'Data Summary'!DP145="Yes"),OFFSET('Hygiene Data'!$D$7,0,10*ROW('Hygiene Data'!D139)),NA())</f>
        <v>#N/A</v>
      </c>
      <c r="BB145" s="492" t="e">
        <f ca="1">+IF(AND(ISNUMBER(OFFSET('Hygiene Data'!$D$9,0,10*ROW('Hygiene Data'!D139))),'Data Summary'!DQ145="Yes"),OFFSET('Hygiene Data'!$D$9,0,10*ROW('Hygiene Data'!D139)),NA())</f>
        <v>#N/A</v>
      </c>
      <c r="BC145" s="492" t="e">
        <f ca="1">+IF(AND(ISNUMBER(OFFSET('Hygiene Data'!$E$5,0,10*ROW('Hygiene Data'!E139))),'Data Summary'!DR145="Yes"),OFFSET('Hygiene Data'!$E$5,0,10*ROW('Hygiene Data'!E139)),NA())</f>
        <v>#N/A</v>
      </c>
      <c r="BD145" s="492" t="e">
        <f ca="1">+IF(AND(ISNUMBER(OFFSET('Hygiene Data'!$E$7,0,10*ROW('Hygiene Data'!E139))),'Data Summary'!DS145="Yes"),OFFSET('Hygiene Data'!$E$7,0,10*ROW('Hygiene Data'!E139)),NA())</f>
        <v>#N/A</v>
      </c>
      <c r="BE145" s="492" t="e">
        <f ca="1">+IF(AND(ISNUMBER(OFFSET('Hygiene Data'!$E$9,0,10*ROW('Hygiene Data'!E139))),'Data Summary'!DT145="Yes"),OFFSET('Hygiene Data'!$E$9,0,10*ROW('Hygiene Data'!E139)),NA())</f>
        <v>#N/A</v>
      </c>
      <c r="BF145" s="492" t="e">
        <f ca="1">+IF(AND(ISNUMBER(OFFSET('Hygiene Data'!$F$5,0,10*ROW('Hygiene Data'!F139))),'Data Summary'!DU145="Yes"),OFFSET('Hygiene Data'!$F$5,0,10*ROW('Hygiene Data'!F139)),NA())</f>
        <v>#N/A</v>
      </c>
      <c r="BG145" s="492" t="e">
        <f ca="1">+IF(AND(ISNUMBER(OFFSET('Hygiene Data'!$F$7,0,10*ROW('Hygiene Data'!F139))),'Data Summary'!DV145="Yes"),OFFSET('Hygiene Data'!$F$7,0,10*ROW('Hygiene Data'!F139)),NA())</f>
        <v>#N/A</v>
      </c>
      <c r="BH145" s="492" t="e">
        <f ca="1">+IF(AND(ISNUMBER(OFFSET('Hygiene Data'!$F$9,0,10*ROW('Hygiene Data'!F139))),'Data Summary'!DW145="Yes"),OFFSET('Hygiene Data'!$F$9,0,10*ROW('Hygiene Data'!F139)),NA())</f>
        <v>#N/A</v>
      </c>
      <c r="BI145" s="492" t="e">
        <f ca="1">+IF(AND(ISNUMBER(OFFSET('Hygiene Data'!$G$5,0,10*ROW('Hygiene Data'!G139))),'Data Summary'!DX145="Yes"),OFFSET('Hygiene Data'!$G$5,0,10*ROW('Hygiene Data'!G139)),NA())</f>
        <v>#N/A</v>
      </c>
      <c r="BJ145" s="492" t="e">
        <f ca="1">+IF(AND(ISNUMBER(OFFSET('Hygiene Data'!$G$7,0,10*ROW('Hygiene Data'!G139))),'Data Summary'!DY145="Yes"),OFFSET('Hygiene Data'!$G$7,0,10*ROW('Hygiene Data'!G139)),NA())</f>
        <v>#N/A</v>
      </c>
      <c r="BK145" s="492" t="e">
        <f ca="1">+IF(AND(ISNUMBER(OFFSET('Hygiene Data'!$G$9,0,10*ROW('Hygiene Data'!G139))),'Data Summary'!DZ145="Yes"),OFFSET('Hygiene Data'!$G$9,0,10*ROW('Hygiene Data'!G139)),NA())</f>
        <v>#N/A</v>
      </c>
      <c r="BL145" s="492" t="e">
        <f ca="1">+IF(AND(ISNUMBER(OFFSET('Hygiene Data'!$H$5,0,10*ROW('Hygiene Data'!H139))),'Data Summary'!EA145="Yes"),OFFSET('Hygiene Data'!$H$5,0,10*ROW('Hygiene Data'!H139)),NA())</f>
        <v>#N/A</v>
      </c>
      <c r="BM145" s="492" t="e">
        <f ca="1">+IF(AND(ISNUMBER(OFFSET('Hygiene Data'!$H$7,0,10*ROW('Hygiene Data'!H139))),'Data Summary'!EB145="Yes"),OFFSET('Hygiene Data'!$H$7,0,10*ROW('Hygiene Data'!H139)),NA())</f>
        <v>#N/A</v>
      </c>
      <c r="BN145" s="492" t="e">
        <f ca="1">+IF(AND(ISNUMBER(OFFSET('Hygiene Data'!$H$9,0,10*ROW('Hygiene Data'!H139))),'Data Summary'!EC145="Yes"),OFFSET('Hygiene Data'!$H$9,0,10*ROW('Hygiene Data'!H139)),NA())</f>
        <v>#N/A</v>
      </c>
      <c r="BO145" s="492" t="e">
        <f ca="1">+IF(AND(ISNUMBER(OFFSET('Hygiene Data'!$I$5,0,10*ROW('Hygiene Data'!I139))),'Data Summary'!ED145="Yes"),OFFSET('Hygiene Data'!$I$5,0,10*ROW('Hygiene Data'!I139)),NA())</f>
        <v>#N/A</v>
      </c>
      <c r="BP145" s="492" t="e">
        <f ca="1">+IF(AND(ISNUMBER(OFFSET('Hygiene Data'!$I$7,0,10*ROW('Hygiene Data'!I139))),'Data Summary'!EE145="Yes"),OFFSET('Hygiene Data'!$I$7,0,10*ROW('Hygiene Data'!I139)),NA())</f>
        <v>#N/A</v>
      </c>
      <c r="BQ145" s="492" t="e">
        <f ca="1">+IF(AND(ISNUMBER(OFFSET('Hygiene Data'!$I$9,0,10*ROW('Hygiene Data'!I139))),'Data Summary'!EF145="Yes"),OFFSET('Hygiene Data'!$I$9,0,10*ROW('Hygiene Data'!I139)),NA())</f>
        <v>#N/A</v>
      </c>
    </row>
    <row r="146" spans="1:69" x14ac:dyDescent="0.25">
      <c r="A146" s="488" t="e">
        <f ca="1">+RIGHT('Data Summary'!A146,LEN('Data Summary'!A146)-9)</f>
        <v>#VALUE!</v>
      </c>
      <c r="B146" s="462" t="str">
        <f ca="1">+IF(ISTEXT('Data Summary'!B146),'Data Summary'!B146,"")</f>
        <v/>
      </c>
      <c r="C146" s="489" t="e">
        <f ca="1">+VALUE('Data Summary'!C146)</f>
        <v>#VALUE!</v>
      </c>
      <c r="D146" s="490" t="e">
        <f ca="1">+IF(AND(ISNUMBER(OFFSET('Water Data'!$D$4,0,10*ROW('Water Data'!D140))),'Data Summary'!BS146="Yes"),100-OFFSET('Water Data'!$D$4,0,10*ROW('Water Data'!D140)),NA())</f>
        <v>#N/A</v>
      </c>
      <c r="E146" s="490" t="e">
        <f ca="1">+IF(AND(ISNUMBER(OFFSET('Water Data'!$D$6,0,10*ROW('Water Data'!D140))),'Data Summary'!BT146="Yes"),OFFSET('Water Data'!$D$6,0,10*ROW('Water Data'!D140)),NA())</f>
        <v>#N/A</v>
      </c>
      <c r="F146" s="490" t="e">
        <f ca="1">+IF(AND(ISNUMBER(OFFSET('Water Data'!$D$9,0,10*ROW('Water Data'!D140))),'Data Summary'!BU146="Yes"),OFFSET('Water Data'!$D$9,0,10*ROW('Water Data'!D140)),NA())</f>
        <v>#N/A</v>
      </c>
      <c r="G146" s="490" t="e">
        <f ca="1">+IF(AND(ISNUMBER(OFFSET('Water Data'!$E$4,0,10*ROW('Water Data'!E140))),'Data Summary'!BV146="Yes"),100-OFFSET('Water Data'!$E$4,0,10*ROW('Water Data'!E140)),NA())</f>
        <v>#N/A</v>
      </c>
      <c r="H146" s="490" t="e">
        <f ca="1">+IF(AND(ISNUMBER(OFFSET('Water Data'!$E$6,0,10*ROW('Water Data'!E140))),'Data Summary'!BW146="Yes"),OFFSET('Water Data'!$E$6,0,10*ROW('Water Data'!E140)),NA())</f>
        <v>#N/A</v>
      </c>
      <c r="I146" s="490" t="e">
        <f ca="1">+IF(AND(ISNUMBER(OFFSET('Water Data'!$E$9,0,10*ROW('Water Data'!E140))),'Data Summary'!BX146="Yes"),OFFSET('Water Data'!$E$9,0,10*ROW('Water Data'!E140)),NA())</f>
        <v>#N/A</v>
      </c>
      <c r="J146" s="490" t="e">
        <f ca="1">+IF(AND(ISNUMBER(OFFSET('Water Data'!$F$4,0,10*ROW('Water Data'!F140))),'Data Summary'!BY146="Yes"),100-OFFSET('Water Data'!$F$4,0,10*ROW('Water Data'!F140)),NA())</f>
        <v>#N/A</v>
      </c>
      <c r="K146" s="490" t="e">
        <f ca="1">+IF(AND(ISNUMBER(OFFSET('Water Data'!$F$6,0,10*ROW('Water Data'!F140))),'Data Summary'!BZ146="Yes"),OFFSET('Water Data'!$F$6,0,10*ROW('Water Data'!F140)),NA())</f>
        <v>#N/A</v>
      </c>
      <c r="L146" s="490" t="e">
        <f ca="1">+IF(AND(ISNUMBER(OFFSET('Water Data'!$F$9,0,10*ROW('Water Data'!F140))),'Data Summary'!CA146="Yes"),OFFSET('Water Data'!$F$9,0,10*ROW('Water Data'!F140)),NA())</f>
        <v>#N/A</v>
      </c>
      <c r="M146" s="490" t="e">
        <f ca="1">+IF(AND(ISNUMBER(OFFSET('Water Data'!$G$4,0,10*ROW('Water Data'!G140))),'Data Summary'!CB146="Yes"),100-OFFSET('Water Data'!$G$4,0,10*ROW('Water Data'!G140)),NA())</f>
        <v>#N/A</v>
      </c>
      <c r="N146" s="490" t="e">
        <f ca="1">+IF(AND(ISNUMBER(OFFSET('Water Data'!$G$6,0,10*ROW('Water Data'!G140))),'Data Summary'!CC146="Yes"),OFFSET('Water Data'!$G$6,0,10*ROW('Water Data'!G140)),NA())</f>
        <v>#N/A</v>
      </c>
      <c r="O146" s="490" t="e">
        <f ca="1">+IF(AND(ISNUMBER(OFFSET('Water Data'!$G$9,0,10*ROW('Water Data'!G140))),'Data Summary'!CD146="Yes"),OFFSET('Water Data'!$G$9,0,10*ROW('Water Data'!G140)),NA())</f>
        <v>#N/A</v>
      </c>
      <c r="P146" s="490" t="e">
        <f ca="1">+IF(AND(ISNUMBER(OFFSET('Water Data'!$H$4,0,10*ROW('Water Data'!H140))),'Data Summary'!CE146="Yes"),100-OFFSET('Water Data'!$H$4,0,10*ROW('Water Data'!H140)),NA())</f>
        <v>#N/A</v>
      </c>
      <c r="Q146" s="490" t="e">
        <f ca="1">+IF(AND(ISNUMBER(OFFSET('Water Data'!$H$6,0,10*ROW('Water Data'!H140))),'Data Summary'!CF146="Yes"),OFFSET('Water Data'!$H$6,0,10*ROW('Water Data'!H140)),NA())</f>
        <v>#N/A</v>
      </c>
      <c r="R146" s="490" t="e">
        <f ca="1">+IF(AND(ISNUMBER(OFFSET('Water Data'!$H$9,0,10*ROW('Water Data'!H140))),'Data Summary'!CG146="Yes"),OFFSET('Water Data'!$H$9,0,10*ROW('Water Data'!H140)),NA())</f>
        <v>#N/A</v>
      </c>
      <c r="S146" s="490" t="e">
        <f ca="1">+IF(AND(ISNUMBER(OFFSET('Water Data'!$I$4,0,10*ROW('Water Data'!I140))),'Data Summary'!CH146="Yes"),100-OFFSET('Water Data'!$I$4,0,10*ROW('Water Data'!I140)),NA())</f>
        <v>#N/A</v>
      </c>
      <c r="T146" s="490" t="e">
        <f ca="1">+IF(AND(ISNUMBER(OFFSET('Water Data'!$I$6,0,10*ROW('Water Data'!I140))),'Data Summary'!CI146="Yes"),OFFSET('Water Data'!$I$6,0,10*ROW('Water Data'!I140)),NA())</f>
        <v>#N/A</v>
      </c>
      <c r="U146" s="490" t="e">
        <f ca="1">+IF(AND(ISNUMBER(OFFSET('Water Data'!$I$9,0,10*ROW('Water Data'!I140))),'Data Summary'!CJ146="Yes"),OFFSET('Water Data'!$I$9,0,10*ROW('Water Data'!I140)),NA())</f>
        <v>#N/A</v>
      </c>
      <c r="V146" s="491" t="e">
        <f ca="1">+IF(AND(ISNUMBER(OFFSET('Sanitation Data'!$D$4,0,10*ROW('Sanitation Data'!D140))),'Data Summary'!CK146="Yes"),100-OFFSET('Sanitation Data'!$D$4,0,10*ROW('Sanitation Data'!D140)),NA())</f>
        <v>#N/A</v>
      </c>
      <c r="W146" s="491" t="e">
        <f ca="1">+IF(AND(ISNUMBER(OFFSET('Sanitation Data'!$D$6,0,10*ROW('Sanitation Data'!D140))),'Data Summary'!CL146="Yes"),OFFSET('Sanitation Data'!$D$6,0,10*ROW('Sanitation Data'!D140)),NA())</f>
        <v>#N/A</v>
      </c>
      <c r="X146" s="491" t="e">
        <f ca="1">+IF(AND(ISNUMBER(OFFSET('Sanitation Data'!$D$10,0,10*ROW('Sanitation Data'!D140))),'Data Summary'!CM146="Yes"),OFFSET('Sanitation Data'!$D$10,0,10*ROW('Sanitation Data'!D140)),NA())</f>
        <v>#N/A</v>
      </c>
      <c r="Y146" s="491" t="e">
        <f ca="1">+IF(AND(ISNUMBER(OFFSET('Sanitation Data'!$D$11,0,10*ROW('Sanitation Data'!D140))),'Data Summary'!CN146="Yes"),OFFSET('Sanitation Data'!$D$11,0,10*ROW('Sanitation Data'!D140)),NA())</f>
        <v>#N/A</v>
      </c>
      <c r="Z146" s="491" t="e">
        <f ca="1">+IF(AND(ISNUMBER(OFFSET('Sanitation Data'!$D$12,0,10*ROW('Sanitation Data'!D140))),'Data Summary'!CO146="Yes"),OFFSET('Sanitation Data'!$D$12,0,10*ROW('Sanitation Data'!D140)),NA())</f>
        <v>#N/A</v>
      </c>
      <c r="AA146" s="491" t="e">
        <f ca="1">+IF(AND(ISNUMBER(OFFSET('Sanitation Data'!$E$4,0,10*ROW('Sanitation Data'!E140))),'Data Summary'!CP146="Yes"),100-OFFSET('Sanitation Data'!$E$4,0,10*ROW('Sanitation Data'!E140)),NA())</f>
        <v>#N/A</v>
      </c>
      <c r="AB146" s="491" t="e">
        <f ca="1">+IF(AND(ISNUMBER(OFFSET('Sanitation Data'!$E$6,0,10*ROW('Sanitation Data'!E140))),'Data Summary'!CQ146="Yes"),OFFSET('Sanitation Data'!$E$6,0,10*ROW('Sanitation Data'!E140)),NA())</f>
        <v>#N/A</v>
      </c>
      <c r="AC146" s="491" t="e">
        <f ca="1">+IF(AND(ISNUMBER(OFFSET('Sanitation Data'!$E$10,0,10*ROW('Sanitation Data'!E140))),'Data Summary'!CR146="Yes"),OFFSET('Sanitation Data'!$E$10,0,10*ROW('Sanitation Data'!E140)),NA())</f>
        <v>#N/A</v>
      </c>
      <c r="AD146" s="491" t="e">
        <f ca="1">+IF(AND(ISNUMBER(OFFSET('Sanitation Data'!$E$11,0,10*ROW('Sanitation Data'!E140))),'Data Summary'!CS146="Yes"),OFFSET('Sanitation Data'!$E$11,0,10*ROW('Sanitation Data'!E140)),NA())</f>
        <v>#N/A</v>
      </c>
      <c r="AE146" s="491" t="e">
        <f ca="1">+IF(AND(ISNUMBER(OFFSET('Sanitation Data'!$E$12,0,10*ROW('Sanitation Data'!E140))),'Data Summary'!CT146="Yes"),OFFSET('Sanitation Data'!$E$12,0,10*ROW('Sanitation Data'!E140)),NA())</f>
        <v>#N/A</v>
      </c>
      <c r="AF146" s="491" t="e">
        <f ca="1">+IF(AND(ISNUMBER(OFFSET('Sanitation Data'!$F$4,0,10*ROW('Sanitation Data'!F140))),'Data Summary'!CU146="Yes"),100-OFFSET('Sanitation Data'!$F$4,0,10*ROW('Sanitation Data'!F140)),NA())</f>
        <v>#N/A</v>
      </c>
      <c r="AG146" s="491" t="e">
        <f ca="1">+IF(AND(ISNUMBER(OFFSET('Sanitation Data'!$F$6,0,10*ROW('Sanitation Data'!F140))),'Data Summary'!CV146="Yes"),OFFSET('Sanitation Data'!$F$6,0,10*ROW('Sanitation Data'!F140)),NA())</f>
        <v>#N/A</v>
      </c>
      <c r="AH146" s="491" t="e">
        <f ca="1">+IF(AND(ISNUMBER(OFFSET('Sanitation Data'!$F$10,0,10*ROW('Sanitation Data'!F140))),'Data Summary'!CW146="Yes"),OFFSET('Sanitation Data'!$F$10,0,10*ROW('Sanitation Data'!F140)),NA())</f>
        <v>#N/A</v>
      </c>
      <c r="AI146" s="491" t="e">
        <f ca="1">+IF(AND(ISNUMBER(OFFSET('Sanitation Data'!$F$11,0,10*ROW('Sanitation Data'!F140))),'Data Summary'!CX146="Yes"),OFFSET('Sanitation Data'!$F$11,0,10*ROW('Sanitation Data'!F140)),NA())</f>
        <v>#N/A</v>
      </c>
      <c r="AJ146" s="491" t="e">
        <f ca="1">+IF(AND(ISNUMBER(OFFSET('Sanitation Data'!$F$12,0,10*ROW('Sanitation Data'!F140))),'Data Summary'!CY146="Yes"),OFFSET('Sanitation Data'!$F$12,0,10*ROW('Sanitation Data'!F140)),NA())</f>
        <v>#N/A</v>
      </c>
      <c r="AK146" s="491" t="e">
        <f ca="1">+IF(AND(ISNUMBER(OFFSET('Sanitation Data'!$G$4,0,10*ROW('Sanitation Data'!G140))),'Data Summary'!CZ146="Yes"),100-OFFSET('Sanitation Data'!$G$4,0,10*ROW('Sanitation Data'!G140)),NA())</f>
        <v>#N/A</v>
      </c>
      <c r="AL146" s="491" t="e">
        <f ca="1">+IF(AND(ISNUMBER(OFFSET('Sanitation Data'!$G$6,0,10*ROW('Sanitation Data'!G140))),'Data Summary'!DA146="Yes"),OFFSET('Sanitation Data'!$G$6,0,10*ROW('Sanitation Data'!G140)),NA())</f>
        <v>#N/A</v>
      </c>
      <c r="AM146" s="491" t="e">
        <f ca="1">+IF(AND(ISNUMBER(OFFSET('Sanitation Data'!$G$10,0,10*ROW('Sanitation Data'!G140))),'Data Summary'!DB146="Yes"),OFFSET('Sanitation Data'!$G$10,0,10*ROW('Sanitation Data'!G140)),NA())</f>
        <v>#N/A</v>
      </c>
      <c r="AN146" s="491" t="e">
        <f ca="1">+IF(AND(ISNUMBER(OFFSET('Sanitation Data'!$G$11,0,10*ROW('Sanitation Data'!G140))),'Data Summary'!DC146="Yes"),OFFSET('Sanitation Data'!$G$11,0,10*ROW('Sanitation Data'!G140)),NA())</f>
        <v>#N/A</v>
      </c>
      <c r="AO146" s="491" t="e">
        <f ca="1">+IF(AND(ISNUMBER(OFFSET('Sanitation Data'!$G$12,0,10*ROW('Sanitation Data'!G140))),'Data Summary'!DD146="Yes"),OFFSET('Sanitation Data'!$G$12,0,10*ROW('Sanitation Data'!G140)),NA())</f>
        <v>#N/A</v>
      </c>
      <c r="AP146" s="491" t="e">
        <f ca="1">+IF(AND(ISNUMBER(OFFSET('Sanitation Data'!$H$4,0,10*ROW('Sanitation Data'!H140))),'Data Summary'!DE146="Yes"),100-OFFSET('Sanitation Data'!$H$4,0,10*ROW('Sanitation Data'!H140)),NA())</f>
        <v>#N/A</v>
      </c>
      <c r="AQ146" s="491" t="e">
        <f ca="1">+IF(AND(ISNUMBER(OFFSET('Sanitation Data'!$H$6,0,10*ROW('Sanitation Data'!H140))),'Data Summary'!DF146="Yes"),OFFSET('Sanitation Data'!$H$6,0,10*ROW('Sanitation Data'!H140)),NA())</f>
        <v>#N/A</v>
      </c>
      <c r="AR146" s="491" t="e">
        <f ca="1">+IF(AND(ISNUMBER(OFFSET('Sanitation Data'!$H$10,0,10*ROW('Sanitation Data'!H140))),'Data Summary'!DG146="Yes"),OFFSET('Sanitation Data'!$H$10,0,10*ROW('Sanitation Data'!H140)),NA())</f>
        <v>#N/A</v>
      </c>
      <c r="AS146" s="491" t="e">
        <f ca="1">+IF(AND(ISNUMBER(OFFSET('Sanitation Data'!$H$11,0,10*ROW('Sanitation Data'!H140))),'Data Summary'!DH146="Yes"),OFFSET('Sanitation Data'!$H$11,0,10*ROW('Sanitation Data'!H140)),NA())</f>
        <v>#N/A</v>
      </c>
      <c r="AT146" s="491" t="e">
        <f ca="1">+IF(AND(ISNUMBER(OFFSET('Sanitation Data'!$H$12,0,10*ROW('Sanitation Data'!H140))),'Data Summary'!DI146="Yes"),OFFSET('Sanitation Data'!$H$12,0,10*ROW('Sanitation Data'!H140)),NA())</f>
        <v>#N/A</v>
      </c>
      <c r="AU146" s="491" t="e">
        <f ca="1">+IF(AND(ISNUMBER(OFFSET('Sanitation Data'!$I$4,0,10*ROW('Sanitation Data'!I140))),'Data Summary'!DJ146="Yes"),100-OFFSET('Sanitation Data'!$I$4,0,10*ROW('Sanitation Data'!I140)),NA())</f>
        <v>#N/A</v>
      </c>
      <c r="AV146" s="491" t="e">
        <f ca="1">+IF(AND(ISNUMBER(OFFSET('Sanitation Data'!$I$6,0,10*ROW('Sanitation Data'!I140))),'Data Summary'!DK146="Yes"),OFFSET('Sanitation Data'!$I$6,0,10*ROW('Sanitation Data'!I140)),NA())</f>
        <v>#N/A</v>
      </c>
      <c r="AW146" s="491" t="e">
        <f ca="1">+IF(AND(ISNUMBER(OFFSET('Sanitation Data'!$I$10,0,10*ROW('Sanitation Data'!I140))),'Data Summary'!DL146="Yes"),OFFSET('Sanitation Data'!$I$10,0,10*ROW('Sanitation Data'!I140)),NA())</f>
        <v>#N/A</v>
      </c>
      <c r="AX146" s="491" t="e">
        <f ca="1">+IF(AND(ISNUMBER(OFFSET('Sanitation Data'!$I$11,0,10*ROW('Sanitation Data'!I140))),'Data Summary'!DM146="Yes"),OFFSET('Sanitation Data'!$I$11,0,10*ROW('Sanitation Data'!I140)),NA())</f>
        <v>#N/A</v>
      </c>
      <c r="AY146" s="491" t="e">
        <f ca="1">+IF(AND(ISNUMBER(OFFSET('Sanitation Data'!$I$12,0,10*ROW('Sanitation Data'!I140))),'Data Summary'!DN146="Yes"),OFFSET('Sanitation Data'!$I$12,0,10*ROW('Sanitation Data'!I140)),NA())</f>
        <v>#N/A</v>
      </c>
      <c r="AZ146" s="492" t="e">
        <f ca="1">+IF(AND(ISNUMBER(OFFSET('Hygiene Data'!$D$5,0,10*ROW('Hygiene Data'!D140))),'Data Summary'!DO146="Yes"),OFFSET('Hygiene Data'!$D$5,0,10*ROW('Hygiene Data'!D140)),NA())</f>
        <v>#N/A</v>
      </c>
      <c r="BA146" s="492" t="e">
        <f ca="1">+IF(AND(ISNUMBER(OFFSET('Hygiene Data'!$D$7,0,10*ROW('Hygiene Data'!D140))),'Data Summary'!DP146="Yes"),OFFSET('Hygiene Data'!$D$7,0,10*ROW('Hygiene Data'!D140)),NA())</f>
        <v>#N/A</v>
      </c>
      <c r="BB146" s="492" t="e">
        <f ca="1">+IF(AND(ISNUMBER(OFFSET('Hygiene Data'!$D$9,0,10*ROW('Hygiene Data'!D140))),'Data Summary'!DQ146="Yes"),OFFSET('Hygiene Data'!$D$9,0,10*ROW('Hygiene Data'!D140)),NA())</f>
        <v>#N/A</v>
      </c>
      <c r="BC146" s="492" t="e">
        <f ca="1">+IF(AND(ISNUMBER(OFFSET('Hygiene Data'!$E$5,0,10*ROW('Hygiene Data'!E140))),'Data Summary'!DR146="Yes"),OFFSET('Hygiene Data'!$E$5,0,10*ROW('Hygiene Data'!E140)),NA())</f>
        <v>#N/A</v>
      </c>
      <c r="BD146" s="492" t="e">
        <f ca="1">+IF(AND(ISNUMBER(OFFSET('Hygiene Data'!$E$7,0,10*ROW('Hygiene Data'!E140))),'Data Summary'!DS146="Yes"),OFFSET('Hygiene Data'!$E$7,0,10*ROW('Hygiene Data'!E140)),NA())</f>
        <v>#N/A</v>
      </c>
      <c r="BE146" s="492" t="e">
        <f ca="1">+IF(AND(ISNUMBER(OFFSET('Hygiene Data'!$E$9,0,10*ROW('Hygiene Data'!E140))),'Data Summary'!DT146="Yes"),OFFSET('Hygiene Data'!$E$9,0,10*ROW('Hygiene Data'!E140)),NA())</f>
        <v>#N/A</v>
      </c>
      <c r="BF146" s="492" t="e">
        <f ca="1">+IF(AND(ISNUMBER(OFFSET('Hygiene Data'!$F$5,0,10*ROW('Hygiene Data'!F140))),'Data Summary'!DU146="Yes"),OFFSET('Hygiene Data'!$F$5,0,10*ROW('Hygiene Data'!F140)),NA())</f>
        <v>#N/A</v>
      </c>
      <c r="BG146" s="492" t="e">
        <f ca="1">+IF(AND(ISNUMBER(OFFSET('Hygiene Data'!$F$7,0,10*ROW('Hygiene Data'!F140))),'Data Summary'!DV146="Yes"),OFFSET('Hygiene Data'!$F$7,0,10*ROW('Hygiene Data'!F140)),NA())</f>
        <v>#N/A</v>
      </c>
      <c r="BH146" s="492" t="e">
        <f ca="1">+IF(AND(ISNUMBER(OFFSET('Hygiene Data'!$F$9,0,10*ROW('Hygiene Data'!F140))),'Data Summary'!DW146="Yes"),OFFSET('Hygiene Data'!$F$9,0,10*ROW('Hygiene Data'!F140)),NA())</f>
        <v>#N/A</v>
      </c>
      <c r="BI146" s="492" t="e">
        <f ca="1">+IF(AND(ISNUMBER(OFFSET('Hygiene Data'!$G$5,0,10*ROW('Hygiene Data'!G140))),'Data Summary'!DX146="Yes"),OFFSET('Hygiene Data'!$G$5,0,10*ROW('Hygiene Data'!G140)),NA())</f>
        <v>#N/A</v>
      </c>
      <c r="BJ146" s="492" t="e">
        <f ca="1">+IF(AND(ISNUMBER(OFFSET('Hygiene Data'!$G$7,0,10*ROW('Hygiene Data'!G140))),'Data Summary'!DY146="Yes"),OFFSET('Hygiene Data'!$G$7,0,10*ROW('Hygiene Data'!G140)),NA())</f>
        <v>#N/A</v>
      </c>
      <c r="BK146" s="492" t="e">
        <f ca="1">+IF(AND(ISNUMBER(OFFSET('Hygiene Data'!$G$9,0,10*ROW('Hygiene Data'!G140))),'Data Summary'!DZ146="Yes"),OFFSET('Hygiene Data'!$G$9,0,10*ROW('Hygiene Data'!G140)),NA())</f>
        <v>#N/A</v>
      </c>
      <c r="BL146" s="492" t="e">
        <f ca="1">+IF(AND(ISNUMBER(OFFSET('Hygiene Data'!$H$5,0,10*ROW('Hygiene Data'!H140))),'Data Summary'!EA146="Yes"),OFFSET('Hygiene Data'!$H$5,0,10*ROW('Hygiene Data'!H140)),NA())</f>
        <v>#N/A</v>
      </c>
      <c r="BM146" s="492" t="e">
        <f ca="1">+IF(AND(ISNUMBER(OFFSET('Hygiene Data'!$H$7,0,10*ROW('Hygiene Data'!H140))),'Data Summary'!EB146="Yes"),OFFSET('Hygiene Data'!$H$7,0,10*ROW('Hygiene Data'!H140)),NA())</f>
        <v>#N/A</v>
      </c>
      <c r="BN146" s="492" t="e">
        <f ca="1">+IF(AND(ISNUMBER(OFFSET('Hygiene Data'!$H$9,0,10*ROW('Hygiene Data'!H140))),'Data Summary'!EC146="Yes"),OFFSET('Hygiene Data'!$H$9,0,10*ROW('Hygiene Data'!H140)),NA())</f>
        <v>#N/A</v>
      </c>
      <c r="BO146" s="492" t="e">
        <f ca="1">+IF(AND(ISNUMBER(OFFSET('Hygiene Data'!$I$5,0,10*ROW('Hygiene Data'!I140))),'Data Summary'!ED146="Yes"),OFFSET('Hygiene Data'!$I$5,0,10*ROW('Hygiene Data'!I140)),NA())</f>
        <v>#N/A</v>
      </c>
      <c r="BP146" s="492" t="e">
        <f ca="1">+IF(AND(ISNUMBER(OFFSET('Hygiene Data'!$I$7,0,10*ROW('Hygiene Data'!I140))),'Data Summary'!EE146="Yes"),OFFSET('Hygiene Data'!$I$7,0,10*ROW('Hygiene Data'!I140)),NA())</f>
        <v>#N/A</v>
      </c>
      <c r="BQ146" s="492" t="e">
        <f ca="1">+IF(AND(ISNUMBER(OFFSET('Hygiene Data'!$I$9,0,10*ROW('Hygiene Data'!I140))),'Data Summary'!EF146="Yes"),OFFSET('Hygiene Data'!$I$9,0,10*ROW('Hygiene Data'!I140)),NA())</f>
        <v>#N/A</v>
      </c>
    </row>
    <row r="147" spans="1:69" x14ac:dyDescent="0.25">
      <c r="A147" s="488" t="e">
        <f ca="1">+RIGHT('Data Summary'!A147,LEN('Data Summary'!A147)-9)</f>
        <v>#VALUE!</v>
      </c>
      <c r="B147" s="462" t="str">
        <f ca="1">+IF(ISTEXT('Data Summary'!B147),'Data Summary'!B147,"")</f>
        <v/>
      </c>
      <c r="C147" s="489" t="e">
        <f ca="1">+VALUE('Data Summary'!C147)</f>
        <v>#VALUE!</v>
      </c>
      <c r="D147" s="490" t="e">
        <f ca="1">+IF(AND(ISNUMBER(OFFSET('Water Data'!$D$4,0,10*ROW('Water Data'!D141))),'Data Summary'!BS147="Yes"),100-OFFSET('Water Data'!$D$4,0,10*ROW('Water Data'!D141)),NA())</f>
        <v>#N/A</v>
      </c>
      <c r="E147" s="490" t="e">
        <f ca="1">+IF(AND(ISNUMBER(OFFSET('Water Data'!$D$6,0,10*ROW('Water Data'!D141))),'Data Summary'!BT147="Yes"),OFFSET('Water Data'!$D$6,0,10*ROW('Water Data'!D141)),NA())</f>
        <v>#N/A</v>
      </c>
      <c r="F147" s="490" t="e">
        <f ca="1">+IF(AND(ISNUMBER(OFFSET('Water Data'!$D$9,0,10*ROW('Water Data'!D141))),'Data Summary'!BU147="Yes"),OFFSET('Water Data'!$D$9,0,10*ROW('Water Data'!D141)),NA())</f>
        <v>#N/A</v>
      </c>
      <c r="G147" s="490" t="e">
        <f ca="1">+IF(AND(ISNUMBER(OFFSET('Water Data'!$E$4,0,10*ROW('Water Data'!E141))),'Data Summary'!BV147="Yes"),100-OFFSET('Water Data'!$E$4,0,10*ROW('Water Data'!E141)),NA())</f>
        <v>#N/A</v>
      </c>
      <c r="H147" s="490" t="e">
        <f ca="1">+IF(AND(ISNUMBER(OFFSET('Water Data'!$E$6,0,10*ROW('Water Data'!E141))),'Data Summary'!BW147="Yes"),OFFSET('Water Data'!$E$6,0,10*ROW('Water Data'!E141)),NA())</f>
        <v>#N/A</v>
      </c>
      <c r="I147" s="490" t="e">
        <f ca="1">+IF(AND(ISNUMBER(OFFSET('Water Data'!$E$9,0,10*ROW('Water Data'!E141))),'Data Summary'!BX147="Yes"),OFFSET('Water Data'!$E$9,0,10*ROW('Water Data'!E141)),NA())</f>
        <v>#N/A</v>
      </c>
      <c r="J147" s="490" t="e">
        <f ca="1">+IF(AND(ISNUMBER(OFFSET('Water Data'!$F$4,0,10*ROW('Water Data'!F141))),'Data Summary'!BY147="Yes"),100-OFFSET('Water Data'!$F$4,0,10*ROW('Water Data'!F141)),NA())</f>
        <v>#N/A</v>
      </c>
      <c r="K147" s="490" t="e">
        <f ca="1">+IF(AND(ISNUMBER(OFFSET('Water Data'!$F$6,0,10*ROW('Water Data'!F141))),'Data Summary'!BZ147="Yes"),OFFSET('Water Data'!$F$6,0,10*ROW('Water Data'!F141)),NA())</f>
        <v>#N/A</v>
      </c>
      <c r="L147" s="490" t="e">
        <f ca="1">+IF(AND(ISNUMBER(OFFSET('Water Data'!$F$9,0,10*ROW('Water Data'!F141))),'Data Summary'!CA147="Yes"),OFFSET('Water Data'!$F$9,0,10*ROW('Water Data'!F141)),NA())</f>
        <v>#N/A</v>
      </c>
      <c r="M147" s="490" t="e">
        <f ca="1">+IF(AND(ISNUMBER(OFFSET('Water Data'!$G$4,0,10*ROW('Water Data'!G141))),'Data Summary'!CB147="Yes"),100-OFFSET('Water Data'!$G$4,0,10*ROW('Water Data'!G141)),NA())</f>
        <v>#N/A</v>
      </c>
      <c r="N147" s="490" t="e">
        <f ca="1">+IF(AND(ISNUMBER(OFFSET('Water Data'!$G$6,0,10*ROW('Water Data'!G141))),'Data Summary'!CC147="Yes"),OFFSET('Water Data'!$G$6,0,10*ROW('Water Data'!G141)),NA())</f>
        <v>#N/A</v>
      </c>
      <c r="O147" s="490" t="e">
        <f ca="1">+IF(AND(ISNUMBER(OFFSET('Water Data'!$G$9,0,10*ROW('Water Data'!G141))),'Data Summary'!CD147="Yes"),OFFSET('Water Data'!$G$9,0,10*ROW('Water Data'!G141)),NA())</f>
        <v>#N/A</v>
      </c>
      <c r="P147" s="490" t="e">
        <f ca="1">+IF(AND(ISNUMBER(OFFSET('Water Data'!$H$4,0,10*ROW('Water Data'!H141))),'Data Summary'!CE147="Yes"),100-OFFSET('Water Data'!$H$4,0,10*ROW('Water Data'!H141)),NA())</f>
        <v>#N/A</v>
      </c>
      <c r="Q147" s="490" t="e">
        <f ca="1">+IF(AND(ISNUMBER(OFFSET('Water Data'!$H$6,0,10*ROW('Water Data'!H141))),'Data Summary'!CF147="Yes"),OFFSET('Water Data'!$H$6,0,10*ROW('Water Data'!H141)),NA())</f>
        <v>#N/A</v>
      </c>
      <c r="R147" s="490" t="e">
        <f ca="1">+IF(AND(ISNUMBER(OFFSET('Water Data'!$H$9,0,10*ROW('Water Data'!H141))),'Data Summary'!CG147="Yes"),OFFSET('Water Data'!$H$9,0,10*ROW('Water Data'!H141)),NA())</f>
        <v>#N/A</v>
      </c>
      <c r="S147" s="490" t="e">
        <f ca="1">+IF(AND(ISNUMBER(OFFSET('Water Data'!$I$4,0,10*ROW('Water Data'!I141))),'Data Summary'!CH147="Yes"),100-OFFSET('Water Data'!$I$4,0,10*ROW('Water Data'!I141)),NA())</f>
        <v>#N/A</v>
      </c>
      <c r="T147" s="490" t="e">
        <f ca="1">+IF(AND(ISNUMBER(OFFSET('Water Data'!$I$6,0,10*ROW('Water Data'!I141))),'Data Summary'!CI147="Yes"),OFFSET('Water Data'!$I$6,0,10*ROW('Water Data'!I141)),NA())</f>
        <v>#N/A</v>
      </c>
      <c r="U147" s="490" t="e">
        <f ca="1">+IF(AND(ISNUMBER(OFFSET('Water Data'!$I$9,0,10*ROW('Water Data'!I141))),'Data Summary'!CJ147="Yes"),OFFSET('Water Data'!$I$9,0,10*ROW('Water Data'!I141)),NA())</f>
        <v>#N/A</v>
      </c>
      <c r="V147" s="491" t="e">
        <f ca="1">+IF(AND(ISNUMBER(OFFSET('Sanitation Data'!$D$4,0,10*ROW('Sanitation Data'!D141))),'Data Summary'!CK147="Yes"),100-OFFSET('Sanitation Data'!$D$4,0,10*ROW('Sanitation Data'!D141)),NA())</f>
        <v>#N/A</v>
      </c>
      <c r="W147" s="491" t="e">
        <f ca="1">+IF(AND(ISNUMBER(OFFSET('Sanitation Data'!$D$6,0,10*ROW('Sanitation Data'!D141))),'Data Summary'!CL147="Yes"),OFFSET('Sanitation Data'!$D$6,0,10*ROW('Sanitation Data'!D141)),NA())</f>
        <v>#N/A</v>
      </c>
      <c r="X147" s="491" t="e">
        <f ca="1">+IF(AND(ISNUMBER(OFFSET('Sanitation Data'!$D$10,0,10*ROW('Sanitation Data'!D141))),'Data Summary'!CM147="Yes"),OFFSET('Sanitation Data'!$D$10,0,10*ROW('Sanitation Data'!D141)),NA())</f>
        <v>#N/A</v>
      </c>
      <c r="Y147" s="491" t="e">
        <f ca="1">+IF(AND(ISNUMBER(OFFSET('Sanitation Data'!$D$11,0,10*ROW('Sanitation Data'!D141))),'Data Summary'!CN147="Yes"),OFFSET('Sanitation Data'!$D$11,0,10*ROW('Sanitation Data'!D141)),NA())</f>
        <v>#N/A</v>
      </c>
      <c r="Z147" s="491" t="e">
        <f ca="1">+IF(AND(ISNUMBER(OFFSET('Sanitation Data'!$D$12,0,10*ROW('Sanitation Data'!D141))),'Data Summary'!CO147="Yes"),OFFSET('Sanitation Data'!$D$12,0,10*ROW('Sanitation Data'!D141)),NA())</f>
        <v>#N/A</v>
      </c>
      <c r="AA147" s="491" t="e">
        <f ca="1">+IF(AND(ISNUMBER(OFFSET('Sanitation Data'!$E$4,0,10*ROW('Sanitation Data'!E141))),'Data Summary'!CP147="Yes"),100-OFFSET('Sanitation Data'!$E$4,0,10*ROW('Sanitation Data'!E141)),NA())</f>
        <v>#N/A</v>
      </c>
      <c r="AB147" s="491" t="e">
        <f ca="1">+IF(AND(ISNUMBER(OFFSET('Sanitation Data'!$E$6,0,10*ROW('Sanitation Data'!E141))),'Data Summary'!CQ147="Yes"),OFFSET('Sanitation Data'!$E$6,0,10*ROW('Sanitation Data'!E141)),NA())</f>
        <v>#N/A</v>
      </c>
      <c r="AC147" s="491" t="e">
        <f ca="1">+IF(AND(ISNUMBER(OFFSET('Sanitation Data'!$E$10,0,10*ROW('Sanitation Data'!E141))),'Data Summary'!CR147="Yes"),OFFSET('Sanitation Data'!$E$10,0,10*ROW('Sanitation Data'!E141)),NA())</f>
        <v>#N/A</v>
      </c>
      <c r="AD147" s="491" t="e">
        <f ca="1">+IF(AND(ISNUMBER(OFFSET('Sanitation Data'!$E$11,0,10*ROW('Sanitation Data'!E141))),'Data Summary'!CS147="Yes"),OFFSET('Sanitation Data'!$E$11,0,10*ROW('Sanitation Data'!E141)),NA())</f>
        <v>#N/A</v>
      </c>
      <c r="AE147" s="491" t="e">
        <f ca="1">+IF(AND(ISNUMBER(OFFSET('Sanitation Data'!$E$12,0,10*ROW('Sanitation Data'!E141))),'Data Summary'!CT147="Yes"),OFFSET('Sanitation Data'!$E$12,0,10*ROW('Sanitation Data'!E141)),NA())</f>
        <v>#N/A</v>
      </c>
      <c r="AF147" s="491" t="e">
        <f ca="1">+IF(AND(ISNUMBER(OFFSET('Sanitation Data'!$F$4,0,10*ROW('Sanitation Data'!F141))),'Data Summary'!CU147="Yes"),100-OFFSET('Sanitation Data'!$F$4,0,10*ROW('Sanitation Data'!F141)),NA())</f>
        <v>#N/A</v>
      </c>
      <c r="AG147" s="491" t="e">
        <f ca="1">+IF(AND(ISNUMBER(OFFSET('Sanitation Data'!$F$6,0,10*ROW('Sanitation Data'!F141))),'Data Summary'!CV147="Yes"),OFFSET('Sanitation Data'!$F$6,0,10*ROW('Sanitation Data'!F141)),NA())</f>
        <v>#N/A</v>
      </c>
      <c r="AH147" s="491" t="e">
        <f ca="1">+IF(AND(ISNUMBER(OFFSET('Sanitation Data'!$F$10,0,10*ROW('Sanitation Data'!F141))),'Data Summary'!CW147="Yes"),OFFSET('Sanitation Data'!$F$10,0,10*ROW('Sanitation Data'!F141)),NA())</f>
        <v>#N/A</v>
      </c>
      <c r="AI147" s="491" t="e">
        <f ca="1">+IF(AND(ISNUMBER(OFFSET('Sanitation Data'!$F$11,0,10*ROW('Sanitation Data'!F141))),'Data Summary'!CX147="Yes"),OFFSET('Sanitation Data'!$F$11,0,10*ROW('Sanitation Data'!F141)),NA())</f>
        <v>#N/A</v>
      </c>
      <c r="AJ147" s="491" t="e">
        <f ca="1">+IF(AND(ISNUMBER(OFFSET('Sanitation Data'!$F$12,0,10*ROW('Sanitation Data'!F141))),'Data Summary'!CY147="Yes"),OFFSET('Sanitation Data'!$F$12,0,10*ROW('Sanitation Data'!F141)),NA())</f>
        <v>#N/A</v>
      </c>
      <c r="AK147" s="491" t="e">
        <f ca="1">+IF(AND(ISNUMBER(OFFSET('Sanitation Data'!$G$4,0,10*ROW('Sanitation Data'!G141))),'Data Summary'!CZ147="Yes"),100-OFFSET('Sanitation Data'!$G$4,0,10*ROW('Sanitation Data'!G141)),NA())</f>
        <v>#N/A</v>
      </c>
      <c r="AL147" s="491" t="e">
        <f ca="1">+IF(AND(ISNUMBER(OFFSET('Sanitation Data'!$G$6,0,10*ROW('Sanitation Data'!G141))),'Data Summary'!DA147="Yes"),OFFSET('Sanitation Data'!$G$6,0,10*ROW('Sanitation Data'!G141)),NA())</f>
        <v>#N/A</v>
      </c>
      <c r="AM147" s="491" t="e">
        <f ca="1">+IF(AND(ISNUMBER(OFFSET('Sanitation Data'!$G$10,0,10*ROW('Sanitation Data'!G141))),'Data Summary'!DB147="Yes"),OFFSET('Sanitation Data'!$G$10,0,10*ROW('Sanitation Data'!G141)),NA())</f>
        <v>#N/A</v>
      </c>
      <c r="AN147" s="491" t="e">
        <f ca="1">+IF(AND(ISNUMBER(OFFSET('Sanitation Data'!$G$11,0,10*ROW('Sanitation Data'!G141))),'Data Summary'!DC147="Yes"),OFFSET('Sanitation Data'!$G$11,0,10*ROW('Sanitation Data'!G141)),NA())</f>
        <v>#N/A</v>
      </c>
      <c r="AO147" s="491" t="e">
        <f ca="1">+IF(AND(ISNUMBER(OFFSET('Sanitation Data'!$G$12,0,10*ROW('Sanitation Data'!G141))),'Data Summary'!DD147="Yes"),OFFSET('Sanitation Data'!$G$12,0,10*ROW('Sanitation Data'!G141)),NA())</f>
        <v>#N/A</v>
      </c>
      <c r="AP147" s="491" t="e">
        <f ca="1">+IF(AND(ISNUMBER(OFFSET('Sanitation Data'!$H$4,0,10*ROW('Sanitation Data'!H141))),'Data Summary'!DE147="Yes"),100-OFFSET('Sanitation Data'!$H$4,0,10*ROW('Sanitation Data'!H141)),NA())</f>
        <v>#N/A</v>
      </c>
      <c r="AQ147" s="491" t="e">
        <f ca="1">+IF(AND(ISNUMBER(OFFSET('Sanitation Data'!$H$6,0,10*ROW('Sanitation Data'!H141))),'Data Summary'!DF147="Yes"),OFFSET('Sanitation Data'!$H$6,0,10*ROW('Sanitation Data'!H141)),NA())</f>
        <v>#N/A</v>
      </c>
      <c r="AR147" s="491" t="e">
        <f ca="1">+IF(AND(ISNUMBER(OFFSET('Sanitation Data'!$H$10,0,10*ROW('Sanitation Data'!H141))),'Data Summary'!DG147="Yes"),OFFSET('Sanitation Data'!$H$10,0,10*ROW('Sanitation Data'!H141)),NA())</f>
        <v>#N/A</v>
      </c>
      <c r="AS147" s="491" t="e">
        <f ca="1">+IF(AND(ISNUMBER(OFFSET('Sanitation Data'!$H$11,0,10*ROW('Sanitation Data'!H141))),'Data Summary'!DH147="Yes"),OFFSET('Sanitation Data'!$H$11,0,10*ROW('Sanitation Data'!H141)),NA())</f>
        <v>#N/A</v>
      </c>
      <c r="AT147" s="491" t="e">
        <f ca="1">+IF(AND(ISNUMBER(OFFSET('Sanitation Data'!$H$12,0,10*ROW('Sanitation Data'!H141))),'Data Summary'!DI147="Yes"),OFFSET('Sanitation Data'!$H$12,0,10*ROW('Sanitation Data'!H141)),NA())</f>
        <v>#N/A</v>
      </c>
      <c r="AU147" s="491" t="e">
        <f ca="1">+IF(AND(ISNUMBER(OFFSET('Sanitation Data'!$I$4,0,10*ROW('Sanitation Data'!I141))),'Data Summary'!DJ147="Yes"),100-OFFSET('Sanitation Data'!$I$4,0,10*ROW('Sanitation Data'!I141)),NA())</f>
        <v>#N/A</v>
      </c>
      <c r="AV147" s="491" t="e">
        <f ca="1">+IF(AND(ISNUMBER(OFFSET('Sanitation Data'!$I$6,0,10*ROW('Sanitation Data'!I141))),'Data Summary'!DK147="Yes"),OFFSET('Sanitation Data'!$I$6,0,10*ROW('Sanitation Data'!I141)),NA())</f>
        <v>#N/A</v>
      </c>
      <c r="AW147" s="491" t="e">
        <f ca="1">+IF(AND(ISNUMBER(OFFSET('Sanitation Data'!$I$10,0,10*ROW('Sanitation Data'!I141))),'Data Summary'!DL147="Yes"),OFFSET('Sanitation Data'!$I$10,0,10*ROW('Sanitation Data'!I141)),NA())</f>
        <v>#N/A</v>
      </c>
      <c r="AX147" s="491" t="e">
        <f ca="1">+IF(AND(ISNUMBER(OFFSET('Sanitation Data'!$I$11,0,10*ROW('Sanitation Data'!I141))),'Data Summary'!DM147="Yes"),OFFSET('Sanitation Data'!$I$11,0,10*ROW('Sanitation Data'!I141)),NA())</f>
        <v>#N/A</v>
      </c>
      <c r="AY147" s="491" t="e">
        <f ca="1">+IF(AND(ISNUMBER(OFFSET('Sanitation Data'!$I$12,0,10*ROW('Sanitation Data'!I141))),'Data Summary'!DN147="Yes"),OFFSET('Sanitation Data'!$I$12,0,10*ROW('Sanitation Data'!I141)),NA())</f>
        <v>#N/A</v>
      </c>
      <c r="AZ147" s="492" t="e">
        <f ca="1">+IF(AND(ISNUMBER(OFFSET('Hygiene Data'!$D$5,0,10*ROW('Hygiene Data'!D141))),'Data Summary'!DO147="Yes"),OFFSET('Hygiene Data'!$D$5,0,10*ROW('Hygiene Data'!D141)),NA())</f>
        <v>#N/A</v>
      </c>
      <c r="BA147" s="492" t="e">
        <f ca="1">+IF(AND(ISNUMBER(OFFSET('Hygiene Data'!$D$7,0,10*ROW('Hygiene Data'!D141))),'Data Summary'!DP147="Yes"),OFFSET('Hygiene Data'!$D$7,0,10*ROW('Hygiene Data'!D141)),NA())</f>
        <v>#N/A</v>
      </c>
      <c r="BB147" s="492" t="e">
        <f ca="1">+IF(AND(ISNUMBER(OFFSET('Hygiene Data'!$D$9,0,10*ROW('Hygiene Data'!D141))),'Data Summary'!DQ147="Yes"),OFFSET('Hygiene Data'!$D$9,0,10*ROW('Hygiene Data'!D141)),NA())</f>
        <v>#N/A</v>
      </c>
      <c r="BC147" s="492" t="e">
        <f ca="1">+IF(AND(ISNUMBER(OFFSET('Hygiene Data'!$E$5,0,10*ROW('Hygiene Data'!E141))),'Data Summary'!DR147="Yes"),OFFSET('Hygiene Data'!$E$5,0,10*ROW('Hygiene Data'!E141)),NA())</f>
        <v>#N/A</v>
      </c>
      <c r="BD147" s="492" t="e">
        <f ca="1">+IF(AND(ISNUMBER(OFFSET('Hygiene Data'!$E$7,0,10*ROW('Hygiene Data'!E141))),'Data Summary'!DS147="Yes"),OFFSET('Hygiene Data'!$E$7,0,10*ROW('Hygiene Data'!E141)),NA())</f>
        <v>#N/A</v>
      </c>
      <c r="BE147" s="492" t="e">
        <f ca="1">+IF(AND(ISNUMBER(OFFSET('Hygiene Data'!$E$9,0,10*ROW('Hygiene Data'!E141))),'Data Summary'!DT147="Yes"),OFFSET('Hygiene Data'!$E$9,0,10*ROW('Hygiene Data'!E141)),NA())</f>
        <v>#N/A</v>
      </c>
      <c r="BF147" s="492" t="e">
        <f ca="1">+IF(AND(ISNUMBER(OFFSET('Hygiene Data'!$F$5,0,10*ROW('Hygiene Data'!F141))),'Data Summary'!DU147="Yes"),OFFSET('Hygiene Data'!$F$5,0,10*ROW('Hygiene Data'!F141)),NA())</f>
        <v>#N/A</v>
      </c>
      <c r="BG147" s="492" t="e">
        <f ca="1">+IF(AND(ISNUMBER(OFFSET('Hygiene Data'!$F$7,0,10*ROW('Hygiene Data'!F141))),'Data Summary'!DV147="Yes"),OFFSET('Hygiene Data'!$F$7,0,10*ROW('Hygiene Data'!F141)),NA())</f>
        <v>#N/A</v>
      </c>
      <c r="BH147" s="492" t="e">
        <f ca="1">+IF(AND(ISNUMBER(OFFSET('Hygiene Data'!$F$9,0,10*ROW('Hygiene Data'!F141))),'Data Summary'!DW147="Yes"),OFFSET('Hygiene Data'!$F$9,0,10*ROW('Hygiene Data'!F141)),NA())</f>
        <v>#N/A</v>
      </c>
      <c r="BI147" s="492" t="e">
        <f ca="1">+IF(AND(ISNUMBER(OFFSET('Hygiene Data'!$G$5,0,10*ROW('Hygiene Data'!G141))),'Data Summary'!DX147="Yes"),OFFSET('Hygiene Data'!$G$5,0,10*ROW('Hygiene Data'!G141)),NA())</f>
        <v>#N/A</v>
      </c>
      <c r="BJ147" s="492" t="e">
        <f ca="1">+IF(AND(ISNUMBER(OFFSET('Hygiene Data'!$G$7,0,10*ROW('Hygiene Data'!G141))),'Data Summary'!DY147="Yes"),OFFSET('Hygiene Data'!$G$7,0,10*ROW('Hygiene Data'!G141)),NA())</f>
        <v>#N/A</v>
      </c>
      <c r="BK147" s="492" t="e">
        <f ca="1">+IF(AND(ISNUMBER(OFFSET('Hygiene Data'!$G$9,0,10*ROW('Hygiene Data'!G141))),'Data Summary'!DZ147="Yes"),OFFSET('Hygiene Data'!$G$9,0,10*ROW('Hygiene Data'!G141)),NA())</f>
        <v>#N/A</v>
      </c>
      <c r="BL147" s="492" t="e">
        <f ca="1">+IF(AND(ISNUMBER(OFFSET('Hygiene Data'!$H$5,0,10*ROW('Hygiene Data'!H141))),'Data Summary'!EA147="Yes"),OFFSET('Hygiene Data'!$H$5,0,10*ROW('Hygiene Data'!H141)),NA())</f>
        <v>#N/A</v>
      </c>
      <c r="BM147" s="492" t="e">
        <f ca="1">+IF(AND(ISNUMBER(OFFSET('Hygiene Data'!$H$7,0,10*ROW('Hygiene Data'!H141))),'Data Summary'!EB147="Yes"),OFFSET('Hygiene Data'!$H$7,0,10*ROW('Hygiene Data'!H141)),NA())</f>
        <v>#N/A</v>
      </c>
      <c r="BN147" s="492" t="e">
        <f ca="1">+IF(AND(ISNUMBER(OFFSET('Hygiene Data'!$H$9,0,10*ROW('Hygiene Data'!H141))),'Data Summary'!EC147="Yes"),OFFSET('Hygiene Data'!$H$9,0,10*ROW('Hygiene Data'!H141)),NA())</f>
        <v>#N/A</v>
      </c>
      <c r="BO147" s="492" t="e">
        <f ca="1">+IF(AND(ISNUMBER(OFFSET('Hygiene Data'!$I$5,0,10*ROW('Hygiene Data'!I141))),'Data Summary'!ED147="Yes"),OFFSET('Hygiene Data'!$I$5,0,10*ROW('Hygiene Data'!I141)),NA())</f>
        <v>#N/A</v>
      </c>
      <c r="BP147" s="492" t="e">
        <f ca="1">+IF(AND(ISNUMBER(OFFSET('Hygiene Data'!$I$7,0,10*ROW('Hygiene Data'!I141))),'Data Summary'!EE147="Yes"),OFFSET('Hygiene Data'!$I$7,0,10*ROW('Hygiene Data'!I141)),NA())</f>
        <v>#N/A</v>
      </c>
      <c r="BQ147" s="492" t="e">
        <f ca="1">+IF(AND(ISNUMBER(OFFSET('Hygiene Data'!$I$9,0,10*ROW('Hygiene Data'!I141))),'Data Summary'!EF147="Yes"),OFFSET('Hygiene Data'!$I$9,0,10*ROW('Hygiene Data'!I141)),NA())</f>
        <v>#N/A</v>
      </c>
    </row>
    <row r="148" spans="1:69" x14ac:dyDescent="0.25">
      <c r="A148" s="488" t="e">
        <f ca="1">+RIGHT('Data Summary'!A148,LEN('Data Summary'!A148)-9)</f>
        <v>#VALUE!</v>
      </c>
      <c r="B148" s="462" t="str">
        <f ca="1">+IF(ISTEXT('Data Summary'!B148),'Data Summary'!B148,"")</f>
        <v/>
      </c>
      <c r="C148" s="489" t="e">
        <f ca="1">+VALUE('Data Summary'!C148)</f>
        <v>#VALUE!</v>
      </c>
      <c r="D148" s="490" t="e">
        <f ca="1">+IF(AND(ISNUMBER(OFFSET('Water Data'!$D$4,0,10*ROW('Water Data'!D142))),'Data Summary'!BS148="Yes"),100-OFFSET('Water Data'!$D$4,0,10*ROW('Water Data'!D142)),NA())</f>
        <v>#N/A</v>
      </c>
      <c r="E148" s="490" t="e">
        <f ca="1">+IF(AND(ISNUMBER(OFFSET('Water Data'!$D$6,0,10*ROW('Water Data'!D142))),'Data Summary'!BT148="Yes"),OFFSET('Water Data'!$D$6,0,10*ROW('Water Data'!D142)),NA())</f>
        <v>#N/A</v>
      </c>
      <c r="F148" s="490" t="e">
        <f ca="1">+IF(AND(ISNUMBER(OFFSET('Water Data'!$D$9,0,10*ROW('Water Data'!D142))),'Data Summary'!BU148="Yes"),OFFSET('Water Data'!$D$9,0,10*ROW('Water Data'!D142)),NA())</f>
        <v>#N/A</v>
      </c>
      <c r="G148" s="490" t="e">
        <f ca="1">+IF(AND(ISNUMBER(OFFSET('Water Data'!$E$4,0,10*ROW('Water Data'!E142))),'Data Summary'!BV148="Yes"),100-OFFSET('Water Data'!$E$4,0,10*ROW('Water Data'!E142)),NA())</f>
        <v>#N/A</v>
      </c>
      <c r="H148" s="490" t="e">
        <f ca="1">+IF(AND(ISNUMBER(OFFSET('Water Data'!$E$6,0,10*ROW('Water Data'!E142))),'Data Summary'!BW148="Yes"),OFFSET('Water Data'!$E$6,0,10*ROW('Water Data'!E142)),NA())</f>
        <v>#N/A</v>
      </c>
      <c r="I148" s="490" t="e">
        <f ca="1">+IF(AND(ISNUMBER(OFFSET('Water Data'!$E$9,0,10*ROW('Water Data'!E142))),'Data Summary'!BX148="Yes"),OFFSET('Water Data'!$E$9,0,10*ROW('Water Data'!E142)),NA())</f>
        <v>#N/A</v>
      </c>
      <c r="J148" s="490" t="e">
        <f ca="1">+IF(AND(ISNUMBER(OFFSET('Water Data'!$F$4,0,10*ROW('Water Data'!F142))),'Data Summary'!BY148="Yes"),100-OFFSET('Water Data'!$F$4,0,10*ROW('Water Data'!F142)),NA())</f>
        <v>#N/A</v>
      </c>
      <c r="K148" s="490" t="e">
        <f ca="1">+IF(AND(ISNUMBER(OFFSET('Water Data'!$F$6,0,10*ROW('Water Data'!F142))),'Data Summary'!BZ148="Yes"),OFFSET('Water Data'!$F$6,0,10*ROW('Water Data'!F142)),NA())</f>
        <v>#N/A</v>
      </c>
      <c r="L148" s="490" t="e">
        <f ca="1">+IF(AND(ISNUMBER(OFFSET('Water Data'!$F$9,0,10*ROW('Water Data'!F142))),'Data Summary'!CA148="Yes"),OFFSET('Water Data'!$F$9,0,10*ROW('Water Data'!F142)),NA())</f>
        <v>#N/A</v>
      </c>
      <c r="M148" s="490" t="e">
        <f ca="1">+IF(AND(ISNUMBER(OFFSET('Water Data'!$G$4,0,10*ROW('Water Data'!G142))),'Data Summary'!CB148="Yes"),100-OFFSET('Water Data'!$G$4,0,10*ROW('Water Data'!G142)),NA())</f>
        <v>#N/A</v>
      </c>
      <c r="N148" s="490" t="e">
        <f ca="1">+IF(AND(ISNUMBER(OFFSET('Water Data'!$G$6,0,10*ROW('Water Data'!G142))),'Data Summary'!CC148="Yes"),OFFSET('Water Data'!$G$6,0,10*ROW('Water Data'!G142)),NA())</f>
        <v>#N/A</v>
      </c>
      <c r="O148" s="490" t="e">
        <f ca="1">+IF(AND(ISNUMBER(OFFSET('Water Data'!$G$9,0,10*ROW('Water Data'!G142))),'Data Summary'!CD148="Yes"),OFFSET('Water Data'!$G$9,0,10*ROW('Water Data'!G142)),NA())</f>
        <v>#N/A</v>
      </c>
      <c r="P148" s="490" t="e">
        <f ca="1">+IF(AND(ISNUMBER(OFFSET('Water Data'!$H$4,0,10*ROW('Water Data'!H142))),'Data Summary'!CE148="Yes"),100-OFFSET('Water Data'!$H$4,0,10*ROW('Water Data'!H142)),NA())</f>
        <v>#N/A</v>
      </c>
      <c r="Q148" s="490" t="e">
        <f ca="1">+IF(AND(ISNUMBER(OFFSET('Water Data'!$H$6,0,10*ROW('Water Data'!H142))),'Data Summary'!CF148="Yes"),OFFSET('Water Data'!$H$6,0,10*ROW('Water Data'!H142)),NA())</f>
        <v>#N/A</v>
      </c>
      <c r="R148" s="490" t="e">
        <f ca="1">+IF(AND(ISNUMBER(OFFSET('Water Data'!$H$9,0,10*ROW('Water Data'!H142))),'Data Summary'!CG148="Yes"),OFFSET('Water Data'!$H$9,0,10*ROW('Water Data'!H142)),NA())</f>
        <v>#N/A</v>
      </c>
      <c r="S148" s="490" t="e">
        <f ca="1">+IF(AND(ISNUMBER(OFFSET('Water Data'!$I$4,0,10*ROW('Water Data'!I142))),'Data Summary'!CH148="Yes"),100-OFFSET('Water Data'!$I$4,0,10*ROW('Water Data'!I142)),NA())</f>
        <v>#N/A</v>
      </c>
      <c r="T148" s="490" t="e">
        <f ca="1">+IF(AND(ISNUMBER(OFFSET('Water Data'!$I$6,0,10*ROW('Water Data'!I142))),'Data Summary'!CI148="Yes"),OFFSET('Water Data'!$I$6,0,10*ROW('Water Data'!I142)),NA())</f>
        <v>#N/A</v>
      </c>
      <c r="U148" s="490" t="e">
        <f ca="1">+IF(AND(ISNUMBER(OFFSET('Water Data'!$I$9,0,10*ROW('Water Data'!I142))),'Data Summary'!CJ148="Yes"),OFFSET('Water Data'!$I$9,0,10*ROW('Water Data'!I142)),NA())</f>
        <v>#N/A</v>
      </c>
      <c r="V148" s="491" t="e">
        <f ca="1">+IF(AND(ISNUMBER(OFFSET('Sanitation Data'!$D$4,0,10*ROW('Sanitation Data'!D142))),'Data Summary'!CK148="Yes"),100-OFFSET('Sanitation Data'!$D$4,0,10*ROW('Sanitation Data'!D142)),NA())</f>
        <v>#N/A</v>
      </c>
      <c r="W148" s="491" t="e">
        <f ca="1">+IF(AND(ISNUMBER(OFFSET('Sanitation Data'!$D$6,0,10*ROW('Sanitation Data'!D142))),'Data Summary'!CL148="Yes"),OFFSET('Sanitation Data'!$D$6,0,10*ROW('Sanitation Data'!D142)),NA())</f>
        <v>#N/A</v>
      </c>
      <c r="X148" s="491" t="e">
        <f ca="1">+IF(AND(ISNUMBER(OFFSET('Sanitation Data'!$D$10,0,10*ROW('Sanitation Data'!D142))),'Data Summary'!CM148="Yes"),OFFSET('Sanitation Data'!$D$10,0,10*ROW('Sanitation Data'!D142)),NA())</f>
        <v>#N/A</v>
      </c>
      <c r="Y148" s="491" t="e">
        <f ca="1">+IF(AND(ISNUMBER(OFFSET('Sanitation Data'!$D$11,0,10*ROW('Sanitation Data'!D142))),'Data Summary'!CN148="Yes"),OFFSET('Sanitation Data'!$D$11,0,10*ROW('Sanitation Data'!D142)),NA())</f>
        <v>#N/A</v>
      </c>
      <c r="Z148" s="491" t="e">
        <f ca="1">+IF(AND(ISNUMBER(OFFSET('Sanitation Data'!$D$12,0,10*ROW('Sanitation Data'!D142))),'Data Summary'!CO148="Yes"),OFFSET('Sanitation Data'!$D$12,0,10*ROW('Sanitation Data'!D142)),NA())</f>
        <v>#N/A</v>
      </c>
      <c r="AA148" s="491" t="e">
        <f ca="1">+IF(AND(ISNUMBER(OFFSET('Sanitation Data'!$E$4,0,10*ROW('Sanitation Data'!E142))),'Data Summary'!CP148="Yes"),100-OFFSET('Sanitation Data'!$E$4,0,10*ROW('Sanitation Data'!E142)),NA())</f>
        <v>#N/A</v>
      </c>
      <c r="AB148" s="491" t="e">
        <f ca="1">+IF(AND(ISNUMBER(OFFSET('Sanitation Data'!$E$6,0,10*ROW('Sanitation Data'!E142))),'Data Summary'!CQ148="Yes"),OFFSET('Sanitation Data'!$E$6,0,10*ROW('Sanitation Data'!E142)),NA())</f>
        <v>#N/A</v>
      </c>
      <c r="AC148" s="491" t="e">
        <f ca="1">+IF(AND(ISNUMBER(OFFSET('Sanitation Data'!$E$10,0,10*ROW('Sanitation Data'!E142))),'Data Summary'!CR148="Yes"),OFFSET('Sanitation Data'!$E$10,0,10*ROW('Sanitation Data'!E142)),NA())</f>
        <v>#N/A</v>
      </c>
      <c r="AD148" s="491" t="e">
        <f ca="1">+IF(AND(ISNUMBER(OFFSET('Sanitation Data'!$E$11,0,10*ROW('Sanitation Data'!E142))),'Data Summary'!CS148="Yes"),OFFSET('Sanitation Data'!$E$11,0,10*ROW('Sanitation Data'!E142)),NA())</f>
        <v>#N/A</v>
      </c>
      <c r="AE148" s="491" t="e">
        <f ca="1">+IF(AND(ISNUMBER(OFFSET('Sanitation Data'!$E$12,0,10*ROW('Sanitation Data'!E142))),'Data Summary'!CT148="Yes"),OFFSET('Sanitation Data'!$E$12,0,10*ROW('Sanitation Data'!E142)),NA())</f>
        <v>#N/A</v>
      </c>
      <c r="AF148" s="491" t="e">
        <f ca="1">+IF(AND(ISNUMBER(OFFSET('Sanitation Data'!$F$4,0,10*ROW('Sanitation Data'!F142))),'Data Summary'!CU148="Yes"),100-OFFSET('Sanitation Data'!$F$4,0,10*ROW('Sanitation Data'!F142)),NA())</f>
        <v>#N/A</v>
      </c>
      <c r="AG148" s="491" t="e">
        <f ca="1">+IF(AND(ISNUMBER(OFFSET('Sanitation Data'!$F$6,0,10*ROW('Sanitation Data'!F142))),'Data Summary'!CV148="Yes"),OFFSET('Sanitation Data'!$F$6,0,10*ROW('Sanitation Data'!F142)),NA())</f>
        <v>#N/A</v>
      </c>
      <c r="AH148" s="491" t="e">
        <f ca="1">+IF(AND(ISNUMBER(OFFSET('Sanitation Data'!$F$10,0,10*ROW('Sanitation Data'!F142))),'Data Summary'!CW148="Yes"),OFFSET('Sanitation Data'!$F$10,0,10*ROW('Sanitation Data'!F142)),NA())</f>
        <v>#N/A</v>
      </c>
      <c r="AI148" s="491" t="e">
        <f ca="1">+IF(AND(ISNUMBER(OFFSET('Sanitation Data'!$F$11,0,10*ROW('Sanitation Data'!F142))),'Data Summary'!CX148="Yes"),OFFSET('Sanitation Data'!$F$11,0,10*ROW('Sanitation Data'!F142)),NA())</f>
        <v>#N/A</v>
      </c>
      <c r="AJ148" s="491" t="e">
        <f ca="1">+IF(AND(ISNUMBER(OFFSET('Sanitation Data'!$F$12,0,10*ROW('Sanitation Data'!F142))),'Data Summary'!CY148="Yes"),OFFSET('Sanitation Data'!$F$12,0,10*ROW('Sanitation Data'!F142)),NA())</f>
        <v>#N/A</v>
      </c>
      <c r="AK148" s="491" t="e">
        <f ca="1">+IF(AND(ISNUMBER(OFFSET('Sanitation Data'!$G$4,0,10*ROW('Sanitation Data'!G142))),'Data Summary'!CZ148="Yes"),100-OFFSET('Sanitation Data'!$G$4,0,10*ROW('Sanitation Data'!G142)),NA())</f>
        <v>#N/A</v>
      </c>
      <c r="AL148" s="491" t="e">
        <f ca="1">+IF(AND(ISNUMBER(OFFSET('Sanitation Data'!$G$6,0,10*ROW('Sanitation Data'!G142))),'Data Summary'!DA148="Yes"),OFFSET('Sanitation Data'!$G$6,0,10*ROW('Sanitation Data'!G142)),NA())</f>
        <v>#N/A</v>
      </c>
      <c r="AM148" s="491" t="e">
        <f ca="1">+IF(AND(ISNUMBER(OFFSET('Sanitation Data'!$G$10,0,10*ROW('Sanitation Data'!G142))),'Data Summary'!DB148="Yes"),OFFSET('Sanitation Data'!$G$10,0,10*ROW('Sanitation Data'!G142)),NA())</f>
        <v>#N/A</v>
      </c>
      <c r="AN148" s="491" t="e">
        <f ca="1">+IF(AND(ISNUMBER(OFFSET('Sanitation Data'!$G$11,0,10*ROW('Sanitation Data'!G142))),'Data Summary'!DC148="Yes"),OFFSET('Sanitation Data'!$G$11,0,10*ROW('Sanitation Data'!G142)),NA())</f>
        <v>#N/A</v>
      </c>
      <c r="AO148" s="491" t="e">
        <f ca="1">+IF(AND(ISNUMBER(OFFSET('Sanitation Data'!$G$12,0,10*ROW('Sanitation Data'!G142))),'Data Summary'!DD148="Yes"),OFFSET('Sanitation Data'!$G$12,0,10*ROW('Sanitation Data'!G142)),NA())</f>
        <v>#N/A</v>
      </c>
      <c r="AP148" s="491" t="e">
        <f ca="1">+IF(AND(ISNUMBER(OFFSET('Sanitation Data'!$H$4,0,10*ROW('Sanitation Data'!H142))),'Data Summary'!DE148="Yes"),100-OFFSET('Sanitation Data'!$H$4,0,10*ROW('Sanitation Data'!H142)),NA())</f>
        <v>#N/A</v>
      </c>
      <c r="AQ148" s="491" t="e">
        <f ca="1">+IF(AND(ISNUMBER(OFFSET('Sanitation Data'!$H$6,0,10*ROW('Sanitation Data'!H142))),'Data Summary'!DF148="Yes"),OFFSET('Sanitation Data'!$H$6,0,10*ROW('Sanitation Data'!H142)),NA())</f>
        <v>#N/A</v>
      </c>
      <c r="AR148" s="491" t="e">
        <f ca="1">+IF(AND(ISNUMBER(OFFSET('Sanitation Data'!$H$10,0,10*ROW('Sanitation Data'!H142))),'Data Summary'!DG148="Yes"),OFFSET('Sanitation Data'!$H$10,0,10*ROW('Sanitation Data'!H142)),NA())</f>
        <v>#N/A</v>
      </c>
      <c r="AS148" s="491" t="e">
        <f ca="1">+IF(AND(ISNUMBER(OFFSET('Sanitation Data'!$H$11,0,10*ROW('Sanitation Data'!H142))),'Data Summary'!DH148="Yes"),OFFSET('Sanitation Data'!$H$11,0,10*ROW('Sanitation Data'!H142)),NA())</f>
        <v>#N/A</v>
      </c>
      <c r="AT148" s="491" t="e">
        <f ca="1">+IF(AND(ISNUMBER(OFFSET('Sanitation Data'!$H$12,0,10*ROW('Sanitation Data'!H142))),'Data Summary'!DI148="Yes"),OFFSET('Sanitation Data'!$H$12,0,10*ROW('Sanitation Data'!H142)),NA())</f>
        <v>#N/A</v>
      </c>
      <c r="AU148" s="491" t="e">
        <f ca="1">+IF(AND(ISNUMBER(OFFSET('Sanitation Data'!$I$4,0,10*ROW('Sanitation Data'!I142))),'Data Summary'!DJ148="Yes"),100-OFFSET('Sanitation Data'!$I$4,0,10*ROW('Sanitation Data'!I142)),NA())</f>
        <v>#N/A</v>
      </c>
      <c r="AV148" s="491" t="e">
        <f ca="1">+IF(AND(ISNUMBER(OFFSET('Sanitation Data'!$I$6,0,10*ROW('Sanitation Data'!I142))),'Data Summary'!DK148="Yes"),OFFSET('Sanitation Data'!$I$6,0,10*ROW('Sanitation Data'!I142)),NA())</f>
        <v>#N/A</v>
      </c>
      <c r="AW148" s="491" t="e">
        <f ca="1">+IF(AND(ISNUMBER(OFFSET('Sanitation Data'!$I$10,0,10*ROW('Sanitation Data'!I142))),'Data Summary'!DL148="Yes"),OFFSET('Sanitation Data'!$I$10,0,10*ROW('Sanitation Data'!I142)),NA())</f>
        <v>#N/A</v>
      </c>
      <c r="AX148" s="491" t="e">
        <f ca="1">+IF(AND(ISNUMBER(OFFSET('Sanitation Data'!$I$11,0,10*ROW('Sanitation Data'!I142))),'Data Summary'!DM148="Yes"),OFFSET('Sanitation Data'!$I$11,0,10*ROW('Sanitation Data'!I142)),NA())</f>
        <v>#N/A</v>
      </c>
      <c r="AY148" s="491" t="e">
        <f ca="1">+IF(AND(ISNUMBER(OFFSET('Sanitation Data'!$I$12,0,10*ROW('Sanitation Data'!I142))),'Data Summary'!DN148="Yes"),OFFSET('Sanitation Data'!$I$12,0,10*ROW('Sanitation Data'!I142)),NA())</f>
        <v>#N/A</v>
      </c>
      <c r="AZ148" s="492" t="e">
        <f ca="1">+IF(AND(ISNUMBER(OFFSET('Hygiene Data'!$D$5,0,10*ROW('Hygiene Data'!D142))),'Data Summary'!DO148="Yes"),OFFSET('Hygiene Data'!$D$5,0,10*ROW('Hygiene Data'!D142)),NA())</f>
        <v>#N/A</v>
      </c>
      <c r="BA148" s="492" t="e">
        <f ca="1">+IF(AND(ISNUMBER(OFFSET('Hygiene Data'!$D$7,0,10*ROW('Hygiene Data'!D142))),'Data Summary'!DP148="Yes"),OFFSET('Hygiene Data'!$D$7,0,10*ROW('Hygiene Data'!D142)),NA())</f>
        <v>#N/A</v>
      </c>
      <c r="BB148" s="492" t="e">
        <f ca="1">+IF(AND(ISNUMBER(OFFSET('Hygiene Data'!$D$9,0,10*ROW('Hygiene Data'!D142))),'Data Summary'!DQ148="Yes"),OFFSET('Hygiene Data'!$D$9,0,10*ROW('Hygiene Data'!D142)),NA())</f>
        <v>#N/A</v>
      </c>
      <c r="BC148" s="492" t="e">
        <f ca="1">+IF(AND(ISNUMBER(OFFSET('Hygiene Data'!$E$5,0,10*ROW('Hygiene Data'!E142))),'Data Summary'!DR148="Yes"),OFFSET('Hygiene Data'!$E$5,0,10*ROW('Hygiene Data'!E142)),NA())</f>
        <v>#N/A</v>
      </c>
      <c r="BD148" s="492" t="e">
        <f ca="1">+IF(AND(ISNUMBER(OFFSET('Hygiene Data'!$E$7,0,10*ROW('Hygiene Data'!E142))),'Data Summary'!DS148="Yes"),OFFSET('Hygiene Data'!$E$7,0,10*ROW('Hygiene Data'!E142)),NA())</f>
        <v>#N/A</v>
      </c>
      <c r="BE148" s="492" t="e">
        <f ca="1">+IF(AND(ISNUMBER(OFFSET('Hygiene Data'!$E$9,0,10*ROW('Hygiene Data'!E142))),'Data Summary'!DT148="Yes"),OFFSET('Hygiene Data'!$E$9,0,10*ROW('Hygiene Data'!E142)),NA())</f>
        <v>#N/A</v>
      </c>
      <c r="BF148" s="492" t="e">
        <f ca="1">+IF(AND(ISNUMBER(OFFSET('Hygiene Data'!$F$5,0,10*ROW('Hygiene Data'!F142))),'Data Summary'!DU148="Yes"),OFFSET('Hygiene Data'!$F$5,0,10*ROW('Hygiene Data'!F142)),NA())</f>
        <v>#N/A</v>
      </c>
      <c r="BG148" s="492" t="e">
        <f ca="1">+IF(AND(ISNUMBER(OFFSET('Hygiene Data'!$F$7,0,10*ROW('Hygiene Data'!F142))),'Data Summary'!DV148="Yes"),OFFSET('Hygiene Data'!$F$7,0,10*ROW('Hygiene Data'!F142)),NA())</f>
        <v>#N/A</v>
      </c>
      <c r="BH148" s="492" t="e">
        <f ca="1">+IF(AND(ISNUMBER(OFFSET('Hygiene Data'!$F$9,0,10*ROW('Hygiene Data'!F142))),'Data Summary'!DW148="Yes"),OFFSET('Hygiene Data'!$F$9,0,10*ROW('Hygiene Data'!F142)),NA())</f>
        <v>#N/A</v>
      </c>
      <c r="BI148" s="492" t="e">
        <f ca="1">+IF(AND(ISNUMBER(OFFSET('Hygiene Data'!$G$5,0,10*ROW('Hygiene Data'!G142))),'Data Summary'!DX148="Yes"),OFFSET('Hygiene Data'!$G$5,0,10*ROW('Hygiene Data'!G142)),NA())</f>
        <v>#N/A</v>
      </c>
      <c r="BJ148" s="492" t="e">
        <f ca="1">+IF(AND(ISNUMBER(OFFSET('Hygiene Data'!$G$7,0,10*ROW('Hygiene Data'!G142))),'Data Summary'!DY148="Yes"),OFFSET('Hygiene Data'!$G$7,0,10*ROW('Hygiene Data'!G142)),NA())</f>
        <v>#N/A</v>
      </c>
      <c r="BK148" s="492" t="e">
        <f ca="1">+IF(AND(ISNUMBER(OFFSET('Hygiene Data'!$G$9,0,10*ROW('Hygiene Data'!G142))),'Data Summary'!DZ148="Yes"),OFFSET('Hygiene Data'!$G$9,0,10*ROW('Hygiene Data'!G142)),NA())</f>
        <v>#N/A</v>
      </c>
      <c r="BL148" s="492" t="e">
        <f ca="1">+IF(AND(ISNUMBER(OFFSET('Hygiene Data'!$H$5,0,10*ROW('Hygiene Data'!H142))),'Data Summary'!EA148="Yes"),OFFSET('Hygiene Data'!$H$5,0,10*ROW('Hygiene Data'!H142)),NA())</f>
        <v>#N/A</v>
      </c>
      <c r="BM148" s="492" t="e">
        <f ca="1">+IF(AND(ISNUMBER(OFFSET('Hygiene Data'!$H$7,0,10*ROW('Hygiene Data'!H142))),'Data Summary'!EB148="Yes"),OFFSET('Hygiene Data'!$H$7,0,10*ROW('Hygiene Data'!H142)),NA())</f>
        <v>#N/A</v>
      </c>
      <c r="BN148" s="492" t="e">
        <f ca="1">+IF(AND(ISNUMBER(OFFSET('Hygiene Data'!$H$9,0,10*ROW('Hygiene Data'!H142))),'Data Summary'!EC148="Yes"),OFFSET('Hygiene Data'!$H$9,0,10*ROW('Hygiene Data'!H142)),NA())</f>
        <v>#N/A</v>
      </c>
      <c r="BO148" s="492" t="e">
        <f ca="1">+IF(AND(ISNUMBER(OFFSET('Hygiene Data'!$I$5,0,10*ROW('Hygiene Data'!I142))),'Data Summary'!ED148="Yes"),OFFSET('Hygiene Data'!$I$5,0,10*ROW('Hygiene Data'!I142)),NA())</f>
        <v>#N/A</v>
      </c>
      <c r="BP148" s="492" t="e">
        <f ca="1">+IF(AND(ISNUMBER(OFFSET('Hygiene Data'!$I$7,0,10*ROW('Hygiene Data'!I142))),'Data Summary'!EE148="Yes"),OFFSET('Hygiene Data'!$I$7,0,10*ROW('Hygiene Data'!I142)),NA())</f>
        <v>#N/A</v>
      </c>
      <c r="BQ148" s="492" t="e">
        <f ca="1">+IF(AND(ISNUMBER(OFFSET('Hygiene Data'!$I$9,0,10*ROW('Hygiene Data'!I142))),'Data Summary'!EF148="Yes"),OFFSET('Hygiene Data'!$I$9,0,10*ROW('Hygiene Data'!I142)),NA())</f>
        <v>#N/A</v>
      </c>
    </row>
    <row r="149" spans="1:69" x14ac:dyDescent="0.25">
      <c r="A149" s="488" t="e">
        <f ca="1">+RIGHT('Data Summary'!A149,LEN('Data Summary'!A149)-9)</f>
        <v>#VALUE!</v>
      </c>
      <c r="B149" s="462" t="str">
        <f ca="1">+IF(ISTEXT('Data Summary'!B149),'Data Summary'!B149,"")</f>
        <v/>
      </c>
      <c r="C149" s="489" t="e">
        <f ca="1">+VALUE('Data Summary'!C149)</f>
        <v>#VALUE!</v>
      </c>
      <c r="D149" s="490" t="e">
        <f ca="1">+IF(AND(ISNUMBER(OFFSET('Water Data'!$D$4,0,10*ROW('Water Data'!D143))),'Data Summary'!BS149="Yes"),100-OFFSET('Water Data'!$D$4,0,10*ROW('Water Data'!D143)),NA())</f>
        <v>#N/A</v>
      </c>
      <c r="E149" s="490" t="e">
        <f ca="1">+IF(AND(ISNUMBER(OFFSET('Water Data'!$D$6,0,10*ROW('Water Data'!D143))),'Data Summary'!BT149="Yes"),OFFSET('Water Data'!$D$6,0,10*ROW('Water Data'!D143)),NA())</f>
        <v>#N/A</v>
      </c>
      <c r="F149" s="490" t="e">
        <f ca="1">+IF(AND(ISNUMBER(OFFSET('Water Data'!$D$9,0,10*ROW('Water Data'!D143))),'Data Summary'!BU149="Yes"),OFFSET('Water Data'!$D$9,0,10*ROW('Water Data'!D143)),NA())</f>
        <v>#N/A</v>
      </c>
      <c r="G149" s="490" t="e">
        <f ca="1">+IF(AND(ISNUMBER(OFFSET('Water Data'!$E$4,0,10*ROW('Water Data'!E143))),'Data Summary'!BV149="Yes"),100-OFFSET('Water Data'!$E$4,0,10*ROW('Water Data'!E143)),NA())</f>
        <v>#N/A</v>
      </c>
      <c r="H149" s="490" t="e">
        <f ca="1">+IF(AND(ISNUMBER(OFFSET('Water Data'!$E$6,0,10*ROW('Water Data'!E143))),'Data Summary'!BW149="Yes"),OFFSET('Water Data'!$E$6,0,10*ROW('Water Data'!E143)),NA())</f>
        <v>#N/A</v>
      </c>
      <c r="I149" s="490" t="e">
        <f ca="1">+IF(AND(ISNUMBER(OFFSET('Water Data'!$E$9,0,10*ROW('Water Data'!E143))),'Data Summary'!BX149="Yes"),OFFSET('Water Data'!$E$9,0,10*ROW('Water Data'!E143)),NA())</f>
        <v>#N/A</v>
      </c>
      <c r="J149" s="490" t="e">
        <f ca="1">+IF(AND(ISNUMBER(OFFSET('Water Data'!$F$4,0,10*ROW('Water Data'!F143))),'Data Summary'!BY149="Yes"),100-OFFSET('Water Data'!$F$4,0,10*ROW('Water Data'!F143)),NA())</f>
        <v>#N/A</v>
      </c>
      <c r="K149" s="490" t="e">
        <f ca="1">+IF(AND(ISNUMBER(OFFSET('Water Data'!$F$6,0,10*ROW('Water Data'!F143))),'Data Summary'!BZ149="Yes"),OFFSET('Water Data'!$F$6,0,10*ROW('Water Data'!F143)),NA())</f>
        <v>#N/A</v>
      </c>
      <c r="L149" s="490" t="e">
        <f ca="1">+IF(AND(ISNUMBER(OFFSET('Water Data'!$F$9,0,10*ROW('Water Data'!F143))),'Data Summary'!CA149="Yes"),OFFSET('Water Data'!$F$9,0,10*ROW('Water Data'!F143)),NA())</f>
        <v>#N/A</v>
      </c>
      <c r="M149" s="490" t="e">
        <f ca="1">+IF(AND(ISNUMBER(OFFSET('Water Data'!$G$4,0,10*ROW('Water Data'!G143))),'Data Summary'!CB149="Yes"),100-OFFSET('Water Data'!$G$4,0,10*ROW('Water Data'!G143)),NA())</f>
        <v>#N/A</v>
      </c>
      <c r="N149" s="490" t="e">
        <f ca="1">+IF(AND(ISNUMBER(OFFSET('Water Data'!$G$6,0,10*ROW('Water Data'!G143))),'Data Summary'!CC149="Yes"),OFFSET('Water Data'!$G$6,0,10*ROW('Water Data'!G143)),NA())</f>
        <v>#N/A</v>
      </c>
      <c r="O149" s="490" t="e">
        <f ca="1">+IF(AND(ISNUMBER(OFFSET('Water Data'!$G$9,0,10*ROW('Water Data'!G143))),'Data Summary'!CD149="Yes"),OFFSET('Water Data'!$G$9,0,10*ROW('Water Data'!G143)),NA())</f>
        <v>#N/A</v>
      </c>
      <c r="P149" s="490" t="e">
        <f ca="1">+IF(AND(ISNUMBER(OFFSET('Water Data'!$H$4,0,10*ROW('Water Data'!H143))),'Data Summary'!CE149="Yes"),100-OFFSET('Water Data'!$H$4,0,10*ROW('Water Data'!H143)),NA())</f>
        <v>#N/A</v>
      </c>
      <c r="Q149" s="490" t="e">
        <f ca="1">+IF(AND(ISNUMBER(OFFSET('Water Data'!$H$6,0,10*ROW('Water Data'!H143))),'Data Summary'!CF149="Yes"),OFFSET('Water Data'!$H$6,0,10*ROW('Water Data'!H143)),NA())</f>
        <v>#N/A</v>
      </c>
      <c r="R149" s="490" t="e">
        <f ca="1">+IF(AND(ISNUMBER(OFFSET('Water Data'!$H$9,0,10*ROW('Water Data'!H143))),'Data Summary'!CG149="Yes"),OFFSET('Water Data'!$H$9,0,10*ROW('Water Data'!H143)),NA())</f>
        <v>#N/A</v>
      </c>
      <c r="S149" s="490" t="e">
        <f ca="1">+IF(AND(ISNUMBER(OFFSET('Water Data'!$I$4,0,10*ROW('Water Data'!I143))),'Data Summary'!CH149="Yes"),100-OFFSET('Water Data'!$I$4,0,10*ROW('Water Data'!I143)),NA())</f>
        <v>#N/A</v>
      </c>
      <c r="T149" s="490" t="e">
        <f ca="1">+IF(AND(ISNUMBER(OFFSET('Water Data'!$I$6,0,10*ROW('Water Data'!I143))),'Data Summary'!CI149="Yes"),OFFSET('Water Data'!$I$6,0,10*ROW('Water Data'!I143)),NA())</f>
        <v>#N/A</v>
      </c>
      <c r="U149" s="490" t="e">
        <f ca="1">+IF(AND(ISNUMBER(OFFSET('Water Data'!$I$9,0,10*ROW('Water Data'!I143))),'Data Summary'!CJ149="Yes"),OFFSET('Water Data'!$I$9,0,10*ROW('Water Data'!I143)),NA())</f>
        <v>#N/A</v>
      </c>
      <c r="V149" s="491" t="e">
        <f ca="1">+IF(AND(ISNUMBER(OFFSET('Sanitation Data'!$D$4,0,10*ROW('Sanitation Data'!D143))),'Data Summary'!CK149="Yes"),100-OFFSET('Sanitation Data'!$D$4,0,10*ROW('Sanitation Data'!D143)),NA())</f>
        <v>#N/A</v>
      </c>
      <c r="W149" s="491" t="e">
        <f ca="1">+IF(AND(ISNUMBER(OFFSET('Sanitation Data'!$D$6,0,10*ROW('Sanitation Data'!D143))),'Data Summary'!CL149="Yes"),OFFSET('Sanitation Data'!$D$6,0,10*ROW('Sanitation Data'!D143)),NA())</f>
        <v>#N/A</v>
      </c>
      <c r="X149" s="491" t="e">
        <f ca="1">+IF(AND(ISNUMBER(OFFSET('Sanitation Data'!$D$10,0,10*ROW('Sanitation Data'!D143))),'Data Summary'!CM149="Yes"),OFFSET('Sanitation Data'!$D$10,0,10*ROW('Sanitation Data'!D143)),NA())</f>
        <v>#N/A</v>
      </c>
      <c r="Y149" s="491" t="e">
        <f ca="1">+IF(AND(ISNUMBER(OFFSET('Sanitation Data'!$D$11,0,10*ROW('Sanitation Data'!D143))),'Data Summary'!CN149="Yes"),OFFSET('Sanitation Data'!$D$11,0,10*ROW('Sanitation Data'!D143)),NA())</f>
        <v>#N/A</v>
      </c>
      <c r="Z149" s="491" t="e">
        <f ca="1">+IF(AND(ISNUMBER(OFFSET('Sanitation Data'!$D$12,0,10*ROW('Sanitation Data'!D143))),'Data Summary'!CO149="Yes"),OFFSET('Sanitation Data'!$D$12,0,10*ROW('Sanitation Data'!D143)),NA())</f>
        <v>#N/A</v>
      </c>
      <c r="AA149" s="491" t="e">
        <f ca="1">+IF(AND(ISNUMBER(OFFSET('Sanitation Data'!$E$4,0,10*ROW('Sanitation Data'!E143))),'Data Summary'!CP149="Yes"),100-OFFSET('Sanitation Data'!$E$4,0,10*ROW('Sanitation Data'!E143)),NA())</f>
        <v>#N/A</v>
      </c>
      <c r="AB149" s="491" t="e">
        <f ca="1">+IF(AND(ISNUMBER(OFFSET('Sanitation Data'!$E$6,0,10*ROW('Sanitation Data'!E143))),'Data Summary'!CQ149="Yes"),OFFSET('Sanitation Data'!$E$6,0,10*ROW('Sanitation Data'!E143)),NA())</f>
        <v>#N/A</v>
      </c>
      <c r="AC149" s="491" t="e">
        <f ca="1">+IF(AND(ISNUMBER(OFFSET('Sanitation Data'!$E$10,0,10*ROW('Sanitation Data'!E143))),'Data Summary'!CR149="Yes"),OFFSET('Sanitation Data'!$E$10,0,10*ROW('Sanitation Data'!E143)),NA())</f>
        <v>#N/A</v>
      </c>
      <c r="AD149" s="491" t="e">
        <f ca="1">+IF(AND(ISNUMBER(OFFSET('Sanitation Data'!$E$11,0,10*ROW('Sanitation Data'!E143))),'Data Summary'!CS149="Yes"),OFFSET('Sanitation Data'!$E$11,0,10*ROW('Sanitation Data'!E143)),NA())</f>
        <v>#N/A</v>
      </c>
      <c r="AE149" s="491" t="e">
        <f ca="1">+IF(AND(ISNUMBER(OFFSET('Sanitation Data'!$E$12,0,10*ROW('Sanitation Data'!E143))),'Data Summary'!CT149="Yes"),OFFSET('Sanitation Data'!$E$12,0,10*ROW('Sanitation Data'!E143)),NA())</f>
        <v>#N/A</v>
      </c>
      <c r="AF149" s="491" t="e">
        <f ca="1">+IF(AND(ISNUMBER(OFFSET('Sanitation Data'!$F$4,0,10*ROW('Sanitation Data'!F143))),'Data Summary'!CU149="Yes"),100-OFFSET('Sanitation Data'!$F$4,0,10*ROW('Sanitation Data'!F143)),NA())</f>
        <v>#N/A</v>
      </c>
      <c r="AG149" s="491" t="e">
        <f ca="1">+IF(AND(ISNUMBER(OFFSET('Sanitation Data'!$F$6,0,10*ROW('Sanitation Data'!F143))),'Data Summary'!CV149="Yes"),OFFSET('Sanitation Data'!$F$6,0,10*ROW('Sanitation Data'!F143)),NA())</f>
        <v>#N/A</v>
      </c>
      <c r="AH149" s="491" t="e">
        <f ca="1">+IF(AND(ISNUMBER(OFFSET('Sanitation Data'!$F$10,0,10*ROW('Sanitation Data'!F143))),'Data Summary'!CW149="Yes"),OFFSET('Sanitation Data'!$F$10,0,10*ROW('Sanitation Data'!F143)),NA())</f>
        <v>#N/A</v>
      </c>
      <c r="AI149" s="491" t="e">
        <f ca="1">+IF(AND(ISNUMBER(OFFSET('Sanitation Data'!$F$11,0,10*ROW('Sanitation Data'!F143))),'Data Summary'!CX149="Yes"),OFFSET('Sanitation Data'!$F$11,0,10*ROW('Sanitation Data'!F143)),NA())</f>
        <v>#N/A</v>
      </c>
      <c r="AJ149" s="491" t="e">
        <f ca="1">+IF(AND(ISNUMBER(OFFSET('Sanitation Data'!$F$12,0,10*ROW('Sanitation Data'!F143))),'Data Summary'!CY149="Yes"),OFFSET('Sanitation Data'!$F$12,0,10*ROW('Sanitation Data'!F143)),NA())</f>
        <v>#N/A</v>
      </c>
      <c r="AK149" s="491" t="e">
        <f ca="1">+IF(AND(ISNUMBER(OFFSET('Sanitation Data'!$G$4,0,10*ROW('Sanitation Data'!G143))),'Data Summary'!CZ149="Yes"),100-OFFSET('Sanitation Data'!$G$4,0,10*ROW('Sanitation Data'!G143)),NA())</f>
        <v>#N/A</v>
      </c>
      <c r="AL149" s="491" t="e">
        <f ca="1">+IF(AND(ISNUMBER(OFFSET('Sanitation Data'!$G$6,0,10*ROW('Sanitation Data'!G143))),'Data Summary'!DA149="Yes"),OFFSET('Sanitation Data'!$G$6,0,10*ROW('Sanitation Data'!G143)),NA())</f>
        <v>#N/A</v>
      </c>
      <c r="AM149" s="491" t="e">
        <f ca="1">+IF(AND(ISNUMBER(OFFSET('Sanitation Data'!$G$10,0,10*ROW('Sanitation Data'!G143))),'Data Summary'!DB149="Yes"),OFFSET('Sanitation Data'!$G$10,0,10*ROW('Sanitation Data'!G143)),NA())</f>
        <v>#N/A</v>
      </c>
      <c r="AN149" s="491" t="e">
        <f ca="1">+IF(AND(ISNUMBER(OFFSET('Sanitation Data'!$G$11,0,10*ROW('Sanitation Data'!G143))),'Data Summary'!DC149="Yes"),OFFSET('Sanitation Data'!$G$11,0,10*ROW('Sanitation Data'!G143)),NA())</f>
        <v>#N/A</v>
      </c>
      <c r="AO149" s="491" t="e">
        <f ca="1">+IF(AND(ISNUMBER(OFFSET('Sanitation Data'!$G$12,0,10*ROW('Sanitation Data'!G143))),'Data Summary'!DD149="Yes"),OFFSET('Sanitation Data'!$G$12,0,10*ROW('Sanitation Data'!G143)),NA())</f>
        <v>#N/A</v>
      </c>
      <c r="AP149" s="491" t="e">
        <f ca="1">+IF(AND(ISNUMBER(OFFSET('Sanitation Data'!$H$4,0,10*ROW('Sanitation Data'!H143))),'Data Summary'!DE149="Yes"),100-OFFSET('Sanitation Data'!$H$4,0,10*ROW('Sanitation Data'!H143)),NA())</f>
        <v>#N/A</v>
      </c>
      <c r="AQ149" s="491" t="e">
        <f ca="1">+IF(AND(ISNUMBER(OFFSET('Sanitation Data'!$H$6,0,10*ROW('Sanitation Data'!H143))),'Data Summary'!DF149="Yes"),OFFSET('Sanitation Data'!$H$6,0,10*ROW('Sanitation Data'!H143)),NA())</f>
        <v>#N/A</v>
      </c>
      <c r="AR149" s="491" t="e">
        <f ca="1">+IF(AND(ISNUMBER(OFFSET('Sanitation Data'!$H$10,0,10*ROW('Sanitation Data'!H143))),'Data Summary'!DG149="Yes"),OFFSET('Sanitation Data'!$H$10,0,10*ROW('Sanitation Data'!H143)),NA())</f>
        <v>#N/A</v>
      </c>
      <c r="AS149" s="491" t="e">
        <f ca="1">+IF(AND(ISNUMBER(OFFSET('Sanitation Data'!$H$11,0,10*ROW('Sanitation Data'!H143))),'Data Summary'!DH149="Yes"),OFFSET('Sanitation Data'!$H$11,0,10*ROW('Sanitation Data'!H143)),NA())</f>
        <v>#N/A</v>
      </c>
      <c r="AT149" s="491" t="e">
        <f ca="1">+IF(AND(ISNUMBER(OFFSET('Sanitation Data'!$H$12,0,10*ROW('Sanitation Data'!H143))),'Data Summary'!DI149="Yes"),OFFSET('Sanitation Data'!$H$12,0,10*ROW('Sanitation Data'!H143)),NA())</f>
        <v>#N/A</v>
      </c>
      <c r="AU149" s="491" t="e">
        <f ca="1">+IF(AND(ISNUMBER(OFFSET('Sanitation Data'!$I$4,0,10*ROW('Sanitation Data'!I143))),'Data Summary'!DJ149="Yes"),100-OFFSET('Sanitation Data'!$I$4,0,10*ROW('Sanitation Data'!I143)),NA())</f>
        <v>#N/A</v>
      </c>
      <c r="AV149" s="491" t="e">
        <f ca="1">+IF(AND(ISNUMBER(OFFSET('Sanitation Data'!$I$6,0,10*ROW('Sanitation Data'!I143))),'Data Summary'!DK149="Yes"),OFFSET('Sanitation Data'!$I$6,0,10*ROW('Sanitation Data'!I143)),NA())</f>
        <v>#N/A</v>
      </c>
      <c r="AW149" s="491" t="e">
        <f ca="1">+IF(AND(ISNUMBER(OFFSET('Sanitation Data'!$I$10,0,10*ROW('Sanitation Data'!I143))),'Data Summary'!DL149="Yes"),OFFSET('Sanitation Data'!$I$10,0,10*ROW('Sanitation Data'!I143)),NA())</f>
        <v>#N/A</v>
      </c>
      <c r="AX149" s="491" t="e">
        <f ca="1">+IF(AND(ISNUMBER(OFFSET('Sanitation Data'!$I$11,0,10*ROW('Sanitation Data'!I143))),'Data Summary'!DM149="Yes"),OFFSET('Sanitation Data'!$I$11,0,10*ROW('Sanitation Data'!I143)),NA())</f>
        <v>#N/A</v>
      </c>
      <c r="AY149" s="491" t="e">
        <f ca="1">+IF(AND(ISNUMBER(OFFSET('Sanitation Data'!$I$12,0,10*ROW('Sanitation Data'!I143))),'Data Summary'!DN149="Yes"),OFFSET('Sanitation Data'!$I$12,0,10*ROW('Sanitation Data'!I143)),NA())</f>
        <v>#N/A</v>
      </c>
      <c r="AZ149" s="492" t="e">
        <f ca="1">+IF(AND(ISNUMBER(OFFSET('Hygiene Data'!$D$5,0,10*ROW('Hygiene Data'!D143))),'Data Summary'!DO149="Yes"),OFFSET('Hygiene Data'!$D$5,0,10*ROW('Hygiene Data'!D143)),NA())</f>
        <v>#N/A</v>
      </c>
      <c r="BA149" s="492" t="e">
        <f ca="1">+IF(AND(ISNUMBER(OFFSET('Hygiene Data'!$D$7,0,10*ROW('Hygiene Data'!D143))),'Data Summary'!DP149="Yes"),OFFSET('Hygiene Data'!$D$7,0,10*ROW('Hygiene Data'!D143)),NA())</f>
        <v>#N/A</v>
      </c>
      <c r="BB149" s="492" t="e">
        <f ca="1">+IF(AND(ISNUMBER(OFFSET('Hygiene Data'!$D$9,0,10*ROW('Hygiene Data'!D143))),'Data Summary'!DQ149="Yes"),OFFSET('Hygiene Data'!$D$9,0,10*ROW('Hygiene Data'!D143)),NA())</f>
        <v>#N/A</v>
      </c>
      <c r="BC149" s="492" t="e">
        <f ca="1">+IF(AND(ISNUMBER(OFFSET('Hygiene Data'!$E$5,0,10*ROW('Hygiene Data'!E143))),'Data Summary'!DR149="Yes"),OFFSET('Hygiene Data'!$E$5,0,10*ROW('Hygiene Data'!E143)),NA())</f>
        <v>#N/A</v>
      </c>
      <c r="BD149" s="492" t="e">
        <f ca="1">+IF(AND(ISNUMBER(OFFSET('Hygiene Data'!$E$7,0,10*ROW('Hygiene Data'!E143))),'Data Summary'!DS149="Yes"),OFFSET('Hygiene Data'!$E$7,0,10*ROW('Hygiene Data'!E143)),NA())</f>
        <v>#N/A</v>
      </c>
      <c r="BE149" s="492" t="e">
        <f ca="1">+IF(AND(ISNUMBER(OFFSET('Hygiene Data'!$E$9,0,10*ROW('Hygiene Data'!E143))),'Data Summary'!DT149="Yes"),OFFSET('Hygiene Data'!$E$9,0,10*ROW('Hygiene Data'!E143)),NA())</f>
        <v>#N/A</v>
      </c>
      <c r="BF149" s="492" t="e">
        <f ca="1">+IF(AND(ISNUMBER(OFFSET('Hygiene Data'!$F$5,0,10*ROW('Hygiene Data'!F143))),'Data Summary'!DU149="Yes"),OFFSET('Hygiene Data'!$F$5,0,10*ROW('Hygiene Data'!F143)),NA())</f>
        <v>#N/A</v>
      </c>
      <c r="BG149" s="492" t="e">
        <f ca="1">+IF(AND(ISNUMBER(OFFSET('Hygiene Data'!$F$7,0,10*ROW('Hygiene Data'!F143))),'Data Summary'!DV149="Yes"),OFFSET('Hygiene Data'!$F$7,0,10*ROW('Hygiene Data'!F143)),NA())</f>
        <v>#N/A</v>
      </c>
      <c r="BH149" s="492" t="e">
        <f ca="1">+IF(AND(ISNUMBER(OFFSET('Hygiene Data'!$F$9,0,10*ROW('Hygiene Data'!F143))),'Data Summary'!DW149="Yes"),OFFSET('Hygiene Data'!$F$9,0,10*ROW('Hygiene Data'!F143)),NA())</f>
        <v>#N/A</v>
      </c>
      <c r="BI149" s="492" t="e">
        <f ca="1">+IF(AND(ISNUMBER(OFFSET('Hygiene Data'!$G$5,0,10*ROW('Hygiene Data'!G143))),'Data Summary'!DX149="Yes"),OFFSET('Hygiene Data'!$G$5,0,10*ROW('Hygiene Data'!G143)),NA())</f>
        <v>#N/A</v>
      </c>
      <c r="BJ149" s="492" t="e">
        <f ca="1">+IF(AND(ISNUMBER(OFFSET('Hygiene Data'!$G$7,0,10*ROW('Hygiene Data'!G143))),'Data Summary'!DY149="Yes"),OFFSET('Hygiene Data'!$G$7,0,10*ROW('Hygiene Data'!G143)),NA())</f>
        <v>#N/A</v>
      </c>
      <c r="BK149" s="492" t="e">
        <f ca="1">+IF(AND(ISNUMBER(OFFSET('Hygiene Data'!$G$9,0,10*ROW('Hygiene Data'!G143))),'Data Summary'!DZ149="Yes"),OFFSET('Hygiene Data'!$G$9,0,10*ROW('Hygiene Data'!G143)),NA())</f>
        <v>#N/A</v>
      </c>
      <c r="BL149" s="492" t="e">
        <f ca="1">+IF(AND(ISNUMBER(OFFSET('Hygiene Data'!$H$5,0,10*ROW('Hygiene Data'!H143))),'Data Summary'!EA149="Yes"),OFFSET('Hygiene Data'!$H$5,0,10*ROW('Hygiene Data'!H143)),NA())</f>
        <v>#N/A</v>
      </c>
      <c r="BM149" s="492" t="e">
        <f ca="1">+IF(AND(ISNUMBER(OFFSET('Hygiene Data'!$H$7,0,10*ROW('Hygiene Data'!H143))),'Data Summary'!EB149="Yes"),OFFSET('Hygiene Data'!$H$7,0,10*ROW('Hygiene Data'!H143)),NA())</f>
        <v>#N/A</v>
      </c>
      <c r="BN149" s="492" t="e">
        <f ca="1">+IF(AND(ISNUMBER(OFFSET('Hygiene Data'!$H$9,0,10*ROW('Hygiene Data'!H143))),'Data Summary'!EC149="Yes"),OFFSET('Hygiene Data'!$H$9,0,10*ROW('Hygiene Data'!H143)),NA())</f>
        <v>#N/A</v>
      </c>
      <c r="BO149" s="492" t="e">
        <f ca="1">+IF(AND(ISNUMBER(OFFSET('Hygiene Data'!$I$5,0,10*ROW('Hygiene Data'!I143))),'Data Summary'!ED149="Yes"),OFFSET('Hygiene Data'!$I$5,0,10*ROW('Hygiene Data'!I143)),NA())</f>
        <v>#N/A</v>
      </c>
      <c r="BP149" s="492" t="e">
        <f ca="1">+IF(AND(ISNUMBER(OFFSET('Hygiene Data'!$I$7,0,10*ROW('Hygiene Data'!I143))),'Data Summary'!EE149="Yes"),OFFSET('Hygiene Data'!$I$7,0,10*ROW('Hygiene Data'!I143)),NA())</f>
        <v>#N/A</v>
      </c>
      <c r="BQ149" s="492" t="e">
        <f ca="1">+IF(AND(ISNUMBER(OFFSET('Hygiene Data'!$I$9,0,10*ROW('Hygiene Data'!I143))),'Data Summary'!EF149="Yes"),OFFSET('Hygiene Data'!$I$9,0,10*ROW('Hygiene Data'!I143)),NA())</f>
        <v>#N/A</v>
      </c>
    </row>
    <row r="150" spans="1:69" x14ac:dyDescent="0.25">
      <c r="A150" s="488" t="e">
        <f ca="1">+RIGHT('Data Summary'!A150,LEN('Data Summary'!A150)-9)</f>
        <v>#VALUE!</v>
      </c>
      <c r="B150" s="462" t="str">
        <f ca="1">+IF(ISTEXT('Data Summary'!B150),'Data Summary'!B150,"")</f>
        <v/>
      </c>
      <c r="C150" s="489" t="e">
        <f ca="1">+VALUE('Data Summary'!C150)</f>
        <v>#VALUE!</v>
      </c>
      <c r="D150" s="490" t="e">
        <f ca="1">+IF(AND(ISNUMBER(OFFSET('Water Data'!$D$4,0,10*ROW('Water Data'!D144))),'Data Summary'!BS150="Yes"),100-OFFSET('Water Data'!$D$4,0,10*ROW('Water Data'!D144)),NA())</f>
        <v>#N/A</v>
      </c>
      <c r="E150" s="490" t="e">
        <f ca="1">+IF(AND(ISNUMBER(OFFSET('Water Data'!$D$6,0,10*ROW('Water Data'!D144))),'Data Summary'!BT150="Yes"),OFFSET('Water Data'!$D$6,0,10*ROW('Water Data'!D144)),NA())</f>
        <v>#N/A</v>
      </c>
      <c r="F150" s="490" t="e">
        <f ca="1">+IF(AND(ISNUMBER(OFFSET('Water Data'!$D$9,0,10*ROW('Water Data'!D144))),'Data Summary'!BU150="Yes"),OFFSET('Water Data'!$D$9,0,10*ROW('Water Data'!D144)),NA())</f>
        <v>#N/A</v>
      </c>
      <c r="G150" s="490" t="e">
        <f ca="1">+IF(AND(ISNUMBER(OFFSET('Water Data'!$E$4,0,10*ROW('Water Data'!E144))),'Data Summary'!BV150="Yes"),100-OFFSET('Water Data'!$E$4,0,10*ROW('Water Data'!E144)),NA())</f>
        <v>#N/A</v>
      </c>
      <c r="H150" s="490" t="e">
        <f ca="1">+IF(AND(ISNUMBER(OFFSET('Water Data'!$E$6,0,10*ROW('Water Data'!E144))),'Data Summary'!BW150="Yes"),OFFSET('Water Data'!$E$6,0,10*ROW('Water Data'!E144)),NA())</f>
        <v>#N/A</v>
      </c>
      <c r="I150" s="490" t="e">
        <f ca="1">+IF(AND(ISNUMBER(OFFSET('Water Data'!$E$9,0,10*ROW('Water Data'!E144))),'Data Summary'!BX150="Yes"),OFFSET('Water Data'!$E$9,0,10*ROW('Water Data'!E144)),NA())</f>
        <v>#N/A</v>
      </c>
      <c r="J150" s="490" t="e">
        <f ca="1">+IF(AND(ISNUMBER(OFFSET('Water Data'!$F$4,0,10*ROW('Water Data'!F144))),'Data Summary'!BY150="Yes"),100-OFFSET('Water Data'!$F$4,0,10*ROW('Water Data'!F144)),NA())</f>
        <v>#N/A</v>
      </c>
      <c r="K150" s="490" t="e">
        <f ca="1">+IF(AND(ISNUMBER(OFFSET('Water Data'!$F$6,0,10*ROW('Water Data'!F144))),'Data Summary'!BZ150="Yes"),OFFSET('Water Data'!$F$6,0,10*ROW('Water Data'!F144)),NA())</f>
        <v>#N/A</v>
      </c>
      <c r="L150" s="490" t="e">
        <f ca="1">+IF(AND(ISNUMBER(OFFSET('Water Data'!$F$9,0,10*ROW('Water Data'!F144))),'Data Summary'!CA150="Yes"),OFFSET('Water Data'!$F$9,0,10*ROW('Water Data'!F144)),NA())</f>
        <v>#N/A</v>
      </c>
      <c r="M150" s="490" t="e">
        <f ca="1">+IF(AND(ISNUMBER(OFFSET('Water Data'!$G$4,0,10*ROW('Water Data'!G144))),'Data Summary'!CB150="Yes"),100-OFFSET('Water Data'!$G$4,0,10*ROW('Water Data'!G144)),NA())</f>
        <v>#N/A</v>
      </c>
      <c r="N150" s="490" t="e">
        <f ca="1">+IF(AND(ISNUMBER(OFFSET('Water Data'!$G$6,0,10*ROW('Water Data'!G144))),'Data Summary'!CC150="Yes"),OFFSET('Water Data'!$G$6,0,10*ROW('Water Data'!G144)),NA())</f>
        <v>#N/A</v>
      </c>
      <c r="O150" s="490" t="e">
        <f ca="1">+IF(AND(ISNUMBER(OFFSET('Water Data'!$G$9,0,10*ROW('Water Data'!G144))),'Data Summary'!CD150="Yes"),OFFSET('Water Data'!$G$9,0,10*ROW('Water Data'!G144)),NA())</f>
        <v>#N/A</v>
      </c>
      <c r="P150" s="490" t="e">
        <f ca="1">+IF(AND(ISNUMBER(OFFSET('Water Data'!$H$4,0,10*ROW('Water Data'!H144))),'Data Summary'!CE150="Yes"),100-OFFSET('Water Data'!$H$4,0,10*ROW('Water Data'!H144)),NA())</f>
        <v>#N/A</v>
      </c>
      <c r="Q150" s="490" t="e">
        <f ca="1">+IF(AND(ISNUMBER(OFFSET('Water Data'!$H$6,0,10*ROW('Water Data'!H144))),'Data Summary'!CF150="Yes"),OFFSET('Water Data'!$H$6,0,10*ROW('Water Data'!H144)),NA())</f>
        <v>#N/A</v>
      </c>
      <c r="R150" s="490" t="e">
        <f ca="1">+IF(AND(ISNUMBER(OFFSET('Water Data'!$H$9,0,10*ROW('Water Data'!H144))),'Data Summary'!CG150="Yes"),OFFSET('Water Data'!$H$9,0,10*ROW('Water Data'!H144)),NA())</f>
        <v>#N/A</v>
      </c>
      <c r="S150" s="490" t="e">
        <f ca="1">+IF(AND(ISNUMBER(OFFSET('Water Data'!$I$4,0,10*ROW('Water Data'!I144))),'Data Summary'!CH150="Yes"),100-OFFSET('Water Data'!$I$4,0,10*ROW('Water Data'!I144)),NA())</f>
        <v>#N/A</v>
      </c>
      <c r="T150" s="490" t="e">
        <f ca="1">+IF(AND(ISNUMBER(OFFSET('Water Data'!$I$6,0,10*ROW('Water Data'!I144))),'Data Summary'!CI150="Yes"),OFFSET('Water Data'!$I$6,0,10*ROW('Water Data'!I144)),NA())</f>
        <v>#N/A</v>
      </c>
      <c r="U150" s="490" t="e">
        <f ca="1">+IF(AND(ISNUMBER(OFFSET('Water Data'!$I$9,0,10*ROW('Water Data'!I144))),'Data Summary'!CJ150="Yes"),OFFSET('Water Data'!$I$9,0,10*ROW('Water Data'!I144)),NA())</f>
        <v>#N/A</v>
      </c>
      <c r="V150" s="491" t="e">
        <f ca="1">+IF(AND(ISNUMBER(OFFSET('Sanitation Data'!$D$4,0,10*ROW('Sanitation Data'!D144))),'Data Summary'!CK150="Yes"),100-OFFSET('Sanitation Data'!$D$4,0,10*ROW('Sanitation Data'!D144)),NA())</f>
        <v>#N/A</v>
      </c>
      <c r="W150" s="491" t="e">
        <f ca="1">+IF(AND(ISNUMBER(OFFSET('Sanitation Data'!$D$6,0,10*ROW('Sanitation Data'!D144))),'Data Summary'!CL150="Yes"),OFFSET('Sanitation Data'!$D$6,0,10*ROW('Sanitation Data'!D144)),NA())</f>
        <v>#N/A</v>
      </c>
      <c r="X150" s="491" t="e">
        <f ca="1">+IF(AND(ISNUMBER(OFFSET('Sanitation Data'!$D$10,0,10*ROW('Sanitation Data'!D144))),'Data Summary'!CM150="Yes"),OFFSET('Sanitation Data'!$D$10,0,10*ROW('Sanitation Data'!D144)),NA())</f>
        <v>#N/A</v>
      </c>
      <c r="Y150" s="491" t="e">
        <f ca="1">+IF(AND(ISNUMBER(OFFSET('Sanitation Data'!$D$11,0,10*ROW('Sanitation Data'!D144))),'Data Summary'!CN150="Yes"),OFFSET('Sanitation Data'!$D$11,0,10*ROW('Sanitation Data'!D144)),NA())</f>
        <v>#N/A</v>
      </c>
      <c r="Z150" s="491" t="e">
        <f ca="1">+IF(AND(ISNUMBER(OFFSET('Sanitation Data'!$D$12,0,10*ROW('Sanitation Data'!D144))),'Data Summary'!CO150="Yes"),OFFSET('Sanitation Data'!$D$12,0,10*ROW('Sanitation Data'!D144)),NA())</f>
        <v>#N/A</v>
      </c>
      <c r="AA150" s="491" t="e">
        <f ca="1">+IF(AND(ISNUMBER(OFFSET('Sanitation Data'!$E$4,0,10*ROW('Sanitation Data'!E144))),'Data Summary'!CP150="Yes"),100-OFFSET('Sanitation Data'!$E$4,0,10*ROW('Sanitation Data'!E144)),NA())</f>
        <v>#N/A</v>
      </c>
      <c r="AB150" s="491" t="e">
        <f ca="1">+IF(AND(ISNUMBER(OFFSET('Sanitation Data'!$E$6,0,10*ROW('Sanitation Data'!E144))),'Data Summary'!CQ150="Yes"),OFFSET('Sanitation Data'!$E$6,0,10*ROW('Sanitation Data'!E144)),NA())</f>
        <v>#N/A</v>
      </c>
      <c r="AC150" s="491" t="e">
        <f ca="1">+IF(AND(ISNUMBER(OFFSET('Sanitation Data'!$E$10,0,10*ROW('Sanitation Data'!E144))),'Data Summary'!CR150="Yes"),OFFSET('Sanitation Data'!$E$10,0,10*ROW('Sanitation Data'!E144)),NA())</f>
        <v>#N/A</v>
      </c>
      <c r="AD150" s="491" t="e">
        <f ca="1">+IF(AND(ISNUMBER(OFFSET('Sanitation Data'!$E$11,0,10*ROW('Sanitation Data'!E144))),'Data Summary'!CS150="Yes"),OFFSET('Sanitation Data'!$E$11,0,10*ROW('Sanitation Data'!E144)),NA())</f>
        <v>#N/A</v>
      </c>
      <c r="AE150" s="491" t="e">
        <f ca="1">+IF(AND(ISNUMBER(OFFSET('Sanitation Data'!$E$12,0,10*ROW('Sanitation Data'!E144))),'Data Summary'!CT150="Yes"),OFFSET('Sanitation Data'!$E$12,0,10*ROW('Sanitation Data'!E144)),NA())</f>
        <v>#N/A</v>
      </c>
      <c r="AF150" s="491" t="e">
        <f ca="1">+IF(AND(ISNUMBER(OFFSET('Sanitation Data'!$F$4,0,10*ROW('Sanitation Data'!F144))),'Data Summary'!CU150="Yes"),100-OFFSET('Sanitation Data'!$F$4,0,10*ROW('Sanitation Data'!F144)),NA())</f>
        <v>#N/A</v>
      </c>
      <c r="AG150" s="491" t="e">
        <f ca="1">+IF(AND(ISNUMBER(OFFSET('Sanitation Data'!$F$6,0,10*ROW('Sanitation Data'!F144))),'Data Summary'!CV150="Yes"),OFFSET('Sanitation Data'!$F$6,0,10*ROW('Sanitation Data'!F144)),NA())</f>
        <v>#N/A</v>
      </c>
      <c r="AH150" s="491" t="e">
        <f ca="1">+IF(AND(ISNUMBER(OFFSET('Sanitation Data'!$F$10,0,10*ROW('Sanitation Data'!F144))),'Data Summary'!CW150="Yes"),OFFSET('Sanitation Data'!$F$10,0,10*ROW('Sanitation Data'!F144)),NA())</f>
        <v>#N/A</v>
      </c>
      <c r="AI150" s="491" t="e">
        <f ca="1">+IF(AND(ISNUMBER(OFFSET('Sanitation Data'!$F$11,0,10*ROW('Sanitation Data'!F144))),'Data Summary'!CX150="Yes"),OFFSET('Sanitation Data'!$F$11,0,10*ROW('Sanitation Data'!F144)),NA())</f>
        <v>#N/A</v>
      </c>
      <c r="AJ150" s="491" t="e">
        <f ca="1">+IF(AND(ISNUMBER(OFFSET('Sanitation Data'!$F$12,0,10*ROW('Sanitation Data'!F144))),'Data Summary'!CY150="Yes"),OFFSET('Sanitation Data'!$F$12,0,10*ROW('Sanitation Data'!F144)),NA())</f>
        <v>#N/A</v>
      </c>
      <c r="AK150" s="491" t="e">
        <f ca="1">+IF(AND(ISNUMBER(OFFSET('Sanitation Data'!$G$4,0,10*ROW('Sanitation Data'!G144))),'Data Summary'!CZ150="Yes"),100-OFFSET('Sanitation Data'!$G$4,0,10*ROW('Sanitation Data'!G144)),NA())</f>
        <v>#N/A</v>
      </c>
      <c r="AL150" s="491" t="e">
        <f ca="1">+IF(AND(ISNUMBER(OFFSET('Sanitation Data'!$G$6,0,10*ROW('Sanitation Data'!G144))),'Data Summary'!DA150="Yes"),OFFSET('Sanitation Data'!$G$6,0,10*ROW('Sanitation Data'!G144)),NA())</f>
        <v>#N/A</v>
      </c>
      <c r="AM150" s="491" t="e">
        <f ca="1">+IF(AND(ISNUMBER(OFFSET('Sanitation Data'!$G$10,0,10*ROW('Sanitation Data'!G144))),'Data Summary'!DB150="Yes"),OFFSET('Sanitation Data'!$G$10,0,10*ROW('Sanitation Data'!G144)),NA())</f>
        <v>#N/A</v>
      </c>
      <c r="AN150" s="491" t="e">
        <f ca="1">+IF(AND(ISNUMBER(OFFSET('Sanitation Data'!$G$11,0,10*ROW('Sanitation Data'!G144))),'Data Summary'!DC150="Yes"),OFFSET('Sanitation Data'!$G$11,0,10*ROW('Sanitation Data'!G144)),NA())</f>
        <v>#N/A</v>
      </c>
      <c r="AO150" s="491" t="e">
        <f ca="1">+IF(AND(ISNUMBER(OFFSET('Sanitation Data'!$G$12,0,10*ROW('Sanitation Data'!G144))),'Data Summary'!DD150="Yes"),OFFSET('Sanitation Data'!$G$12,0,10*ROW('Sanitation Data'!G144)),NA())</f>
        <v>#N/A</v>
      </c>
      <c r="AP150" s="491" t="e">
        <f ca="1">+IF(AND(ISNUMBER(OFFSET('Sanitation Data'!$H$4,0,10*ROW('Sanitation Data'!H144))),'Data Summary'!DE150="Yes"),100-OFFSET('Sanitation Data'!$H$4,0,10*ROW('Sanitation Data'!H144)),NA())</f>
        <v>#N/A</v>
      </c>
      <c r="AQ150" s="491" t="e">
        <f ca="1">+IF(AND(ISNUMBER(OFFSET('Sanitation Data'!$H$6,0,10*ROW('Sanitation Data'!H144))),'Data Summary'!DF150="Yes"),OFFSET('Sanitation Data'!$H$6,0,10*ROW('Sanitation Data'!H144)),NA())</f>
        <v>#N/A</v>
      </c>
      <c r="AR150" s="491" t="e">
        <f ca="1">+IF(AND(ISNUMBER(OFFSET('Sanitation Data'!$H$10,0,10*ROW('Sanitation Data'!H144))),'Data Summary'!DG150="Yes"),OFFSET('Sanitation Data'!$H$10,0,10*ROW('Sanitation Data'!H144)),NA())</f>
        <v>#N/A</v>
      </c>
      <c r="AS150" s="491" t="e">
        <f ca="1">+IF(AND(ISNUMBER(OFFSET('Sanitation Data'!$H$11,0,10*ROW('Sanitation Data'!H144))),'Data Summary'!DH150="Yes"),OFFSET('Sanitation Data'!$H$11,0,10*ROW('Sanitation Data'!H144)),NA())</f>
        <v>#N/A</v>
      </c>
      <c r="AT150" s="491" t="e">
        <f ca="1">+IF(AND(ISNUMBER(OFFSET('Sanitation Data'!$H$12,0,10*ROW('Sanitation Data'!H144))),'Data Summary'!DI150="Yes"),OFFSET('Sanitation Data'!$H$12,0,10*ROW('Sanitation Data'!H144)),NA())</f>
        <v>#N/A</v>
      </c>
      <c r="AU150" s="491" t="e">
        <f ca="1">+IF(AND(ISNUMBER(OFFSET('Sanitation Data'!$I$4,0,10*ROW('Sanitation Data'!I144))),'Data Summary'!DJ150="Yes"),100-OFFSET('Sanitation Data'!$I$4,0,10*ROW('Sanitation Data'!I144)),NA())</f>
        <v>#N/A</v>
      </c>
      <c r="AV150" s="491" t="e">
        <f ca="1">+IF(AND(ISNUMBER(OFFSET('Sanitation Data'!$I$6,0,10*ROW('Sanitation Data'!I144))),'Data Summary'!DK150="Yes"),OFFSET('Sanitation Data'!$I$6,0,10*ROW('Sanitation Data'!I144)),NA())</f>
        <v>#N/A</v>
      </c>
      <c r="AW150" s="491" t="e">
        <f ca="1">+IF(AND(ISNUMBER(OFFSET('Sanitation Data'!$I$10,0,10*ROW('Sanitation Data'!I144))),'Data Summary'!DL150="Yes"),OFFSET('Sanitation Data'!$I$10,0,10*ROW('Sanitation Data'!I144)),NA())</f>
        <v>#N/A</v>
      </c>
      <c r="AX150" s="491" t="e">
        <f ca="1">+IF(AND(ISNUMBER(OFFSET('Sanitation Data'!$I$11,0,10*ROW('Sanitation Data'!I144))),'Data Summary'!DM150="Yes"),OFFSET('Sanitation Data'!$I$11,0,10*ROW('Sanitation Data'!I144)),NA())</f>
        <v>#N/A</v>
      </c>
      <c r="AY150" s="491" t="e">
        <f ca="1">+IF(AND(ISNUMBER(OFFSET('Sanitation Data'!$I$12,0,10*ROW('Sanitation Data'!I144))),'Data Summary'!DN150="Yes"),OFFSET('Sanitation Data'!$I$12,0,10*ROW('Sanitation Data'!I144)),NA())</f>
        <v>#N/A</v>
      </c>
      <c r="AZ150" s="492" t="e">
        <f ca="1">+IF(AND(ISNUMBER(OFFSET('Hygiene Data'!$D$5,0,10*ROW('Hygiene Data'!D144))),'Data Summary'!DO150="Yes"),OFFSET('Hygiene Data'!$D$5,0,10*ROW('Hygiene Data'!D144)),NA())</f>
        <v>#N/A</v>
      </c>
      <c r="BA150" s="492" t="e">
        <f ca="1">+IF(AND(ISNUMBER(OFFSET('Hygiene Data'!$D$7,0,10*ROW('Hygiene Data'!D144))),'Data Summary'!DP150="Yes"),OFFSET('Hygiene Data'!$D$7,0,10*ROW('Hygiene Data'!D144)),NA())</f>
        <v>#N/A</v>
      </c>
      <c r="BB150" s="492" t="e">
        <f ca="1">+IF(AND(ISNUMBER(OFFSET('Hygiene Data'!$D$9,0,10*ROW('Hygiene Data'!D144))),'Data Summary'!DQ150="Yes"),OFFSET('Hygiene Data'!$D$9,0,10*ROW('Hygiene Data'!D144)),NA())</f>
        <v>#N/A</v>
      </c>
      <c r="BC150" s="492" t="e">
        <f ca="1">+IF(AND(ISNUMBER(OFFSET('Hygiene Data'!$E$5,0,10*ROW('Hygiene Data'!E144))),'Data Summary'!DR150="Yes"),OFFSET('Hygiene Data'!$E$5,0,10*ROW('Hygiene Data'!E144)),NA())</f>
        <v>#N/A</v>
      </c>
      <c r="BD150" s="492" t="e">
        <f ca="1">+IF(AND(ISNUMBER(OFFSET('Hygiene Data'!$E$7,0,10*ROW('Hygiene Data'!E144))),'Data Summary'!DS150="Yes"),OFFSET('Hygiene Data'!$E$7,0,10*ROW('Hygiene Data'!E144)),NA())</f>
        <v>#N/A</v>
      </c>
      <c r="BE150" s="492" t="e">
        <f ca="1">+IF(AND(ISNUMBER(OFFSET('Hygiene Data'!$E$9,0,10*ROW('Hygiene Data'!E144))),'Data Summary'!DT150="Yes"),OFFSET('Hygiene Data'!$E$9,0,10*ROW('Hygiene Data'!E144)),NA())</f>
        <v>#N/A</v>
      </c>
      <c r="BF150" s="492" t="e">
        <f ca="1">+IF(AND(ISNUMBER(OFFSET('Hygiene Data'!$F$5,0,10*ROW('Hygiene Data'!F144))),'Data Summary'!DU150="Yes"),OFFSET('Hygiene Data'!$F$5,0,10*ROW('Hygiene Data'!F144)),NA())</f>
        <v>#N/A</v>
      </c>
      <c r="BG150" s="492" t="e">
        <f ca="1">+IF(AND(ISNUMBER(OFFSET('Hygiene Data'!$F$7,0,10*ROW('Hygiene Data'!F144))),'Data Summary'!DV150="Yes"),OFFSET('Hygiene Data'!$F$7,0,10*ROW('Hygiene Data'!F144)),NA())</f>
        <v>#N/A</v>
      </c>
      <c r="BH150" s="492" t="e">
        <f ca="1">+IF(AND(ISNUMBER(OFFSET('Hygiene Data'!$F$9,0,10*ROW('Hygiene Data'!F144))),'Data Summary'!DW150="Yes"),OFFSET('Hygiene Data'!$F$9,0,10*ROW('Hygiene Data'!F144)),NA())</f>
        <v>#N/A</v>
      </c>
      <c r="BI150" s="492" t="e">
        <f ca="1">+IF(AND(ISNUMBER(OFFSET('Hygiene Data'!$G$5,0,10*ROW('Hygiene Data'!G144))),'Data Summary'!DX150="Yes"),OFFSET('Hygiene Data'!$G$5,0,10*ROW('Hygiene Data'!G144)),NA())</f>
        <v>#N/A</v>
      </c>
      <c r="BJ150" s="492" t="e">
        <f ca="1">+IF(AND(ISNUMBER(OFFSET('Hygiene Data'!$G$7,0,10*ROW('Hygiene Data'!G144))),'Data Summary'!DY150="Yes"),OFFSET('Hygiene Data'!$G$7,0,10*ROW('Hygiene Data'!G144)),NA())</f>
        <v>#N/A</v>
      </c>
      <c r="BK150" s="492" t="e">
        <f ca="1">+IF(AND(ISNUMBER(OFFSET('Hygiene Data'!$G$9,0,10*ROW('Hygiene Data'!G144))),'Data Summary'!DZ150="Yes"),OFFSET('Hygiene Data'!$G$9,0,10*ROW('Hygiene Data'!G144)),NA())</f>
        <v>#N/A</v>
      </c>
      <c r="BL150" s="492" t="e">
        <f ca="1">+IF(AND(ISNUMBER(OFFSET('Hygiene Data'!$H$5,0,10*ROW('Hygiene Data'!H144))),'Data Summary'!EA150="Yes"),OFFSET('Hygiene Data'!$H$5,0,10*ROW('Hygiene Data'!H144)),NA())</f>
        <v>#N/A</v>
      </c>
      <c r="BM150" s="492" t="e">
        <f ca="1">+IF(AND(ISNUMBER(OFFSET('Hygiene Data'!$H$7,0,10*ROW('Hygiene Data'!H144))),'Data Summary'!EB150="Yes"),OFFSET('Hygiene Data'!$H$7,0,10*ROW('Hygiene Data'!H144)),NA())</f>
        <v>#N/A</v>
      </c>
      <c r="BN150" s="492" t="e">
        <f ca="1">+IF(AND(ISNUMBER(OFFSET('Hygiene Data'!$H$9,0,10*ROW('Hygiene Data'!H144))),'Data Summary'!EC150="Yes"),OFFSET('Hygiene Data'!$H$9,0,10*ROW('Hygiene Data'!H144)),NA())</f>
        <v>#N/A</v>
      </c>
      <c r="BO150" s="492" t="e">
        <f ca="1">+IF(AND(ISNUMBER(OFFSET('Hygiene Data'!$I$5,0,10*ROW('Hygiene Data'!I144))),'Data Summary'!ED150="Yes"),OFFSET('Hygiene Data'!$I$5,0,10*ROW('Hygiene Data'!I144)),NA())</f>
        <v>#N/A</v>
      </c>
      <c r="BP150" s="492" t="e">
        <f ca="1">+IF(AND(ISNUMBER(OFFSET('Hygiene Data'!$I$7,0,10*ROW('Hygiene Data'!I144))),'Data Summary'!EE150="Yes"),OFFSET('Hygiene Data'!$I$7,0,10*ROW('Hygiene Data'!I144)),NA())</f>
        <v>#N/A</v>
      </c>
      <c r="BQ150" s="492" t="e">
        <f ca="1">+IF(AND(ISNUMBER(OFFSET('Hygiene Data'!$I$9,0,10*ROW('Hygiene Data'!I144))),'Data Summary'!EF150="Yes"),OFFSET('Hygiene Data'!$I$9,0,10*ROW('Hygiene Data'!I144)),NA())</f>
        <v>#N/A</v>
      </c>
    </row>
    <row r="151" spans="1:69" x14ac:dyDescent="0.25">
      <c r="A151" s="488" t="e">
        <f ca="1">+RIGHT('Data Summary'!A151,LEN('Data Summary'!A151)-9)</f>
        <v>#VALUE!</v>
      </c>
      <c r="B151" s="462" t="str">
        <f ca="1">+IF(ISTEXT('Data Summary'!B151),'Data Summary'!B151,"")</f>
        <v/>
      </c>
      <c r="C151" s="489" t="e">
        <f ca="1">+VALUE('Data Summary'!C151)</f>
        <v>#VALUE!</v>
      </c>
      <c r="D151" s="490" t="e">
        <f ca="1">+IF(AND(ISNUMBER(OFFSET('Water Data'!$D$4,0,10*ROW('Water Data'!D145))),'Data Summary'!BS151="Yes"),100-OFFSET('Water Data'!$D$4,0,10*ROW('Water Data'!D145)),NA())</f>
        <v>#N/A</v>
      </c>
      <c r="E151" s="490" t="e">
        <f ca="1">+IF(AND(ISNUMBER(OFFSET('Water Data'!$D$6,0,10*ROW('Water Data'!D145))),'Data Summary'!BT151="Yes"),OFFSET('Water Data'!$D$6,0,10*ROW('Water Data'!D145)),NA())</f>
        <v>#N/A</v>
      </c>
      <c r="F151" s="490" t="e">
        <f ca="1">+IF(AND(ISNUMBER(OFFSET('Water Data'!$D$9,0,10*ROW('Water Data'!D145))),'Data Summary'!BU151="Yes"),OFFSET('Water Data'!$D$9,0,10*ROW('Water Data'!D145)),NA())</f>
        <v>#N/A</v>
      </c>
      <c r="G151" s="490" t="e">
        <f ca="1">+IF(AND(ISNUMBER(OFFSET('Water Data'!$E$4,0,10*ROW('Water Data'!E145))),'Data Summary'!BV151="Yes"),100-OFFSET('Water Data'!$E$4,0,10*ROW('Water Data'!E145)),NA())</f>
        <v>#N/A</v>
      </c>
      <c r="H151" s="490" t="e">
        <f ca="1">+IF(AND(ISNUMBER(OFFSET('Water Data'!$E$6,0,10*ROW('Water Data'!E145))),'Data Summary'!BW151="Yes"),OFFSET('Water Data'!$E$6,0,10*ROW('Water Data'!E145)),NA())</f>
        <v>#N/A</v>
      </c>
      <c r="I151" s="490" t="e">
        <f ca="1">+IF(AND(ISNUMBER(OFFSET('Water Data'!$E$9,0,10*ROW('Water Data'!E145))),'Data Summary'!BX151="Yes"),OFFSET('Water Data'!$E$9,0,10*ROW('Water Data'!E145)),NA())</f>
        <v>#N/A</v>
      </c>
      <c r="J151" s="490" t="e">
        <f ca="1">+IF(AND(ISNUMBER(OFFSET('Water Data'!$F$4,0,10*ROW('Water Data'!F145))),'Data Summary'!BY151="Yes"),100-OFFSET('Water Data'!$F$4,0,10*ROW('Water Data'!F145)),NA())</f>
        <v>#N/A</v>
      </c>
      <c r="K151" s="490" t="e">
        <f ca="1">+IF(AND(ISNUMBER(OFFSET('Water Data'!$F$6,0,10*ROW('Water Data'!F145))),'Data Summary'!BZ151="Yes"),OFFSET('Water Data'!$F$6,0,10*ROW('Water Data'!F145)),NA())</f>
        <v>#N/A</v>
      </c>
      <c r="L151" s="490" t="e">
        <f ca="1">+IF(AND(ISNUMBER(OFFSET('Water Data'!$F$9,0,10*ROW('Water Data'!F145))),'Data Summary'!CA151="Yes"),OFFSET('Water Data'!$F$9,0,10*ROW('Water Data'!F145)),NA())</f>
        <v>#N/A</v>
      </c>
      <c r="M151" s="490" t="e">
        <f ca="1">+IF(AND(ISNUMBER(OFFSET('Water Data'!$G$4,0,10*ROW('Water Data'!G145))),'Data Summary'!CB151="Yes"),100-OFFSET('Water Data'!$G$4,0,10*ROW('Water Data'!G145)),NA())</f>
        <v>#N/A</v>
      </c>
      <c r="N151" s="490" t="e">
        <f ca="1">+IF(AND(ISNUMBER(OFFSET('Water Data'!$G$6,0,10*ROW('Water Data'!G145))),'Data Summary'!CC151="Yes"),OFFSET('Water Data'!$G$6,0,10*ROW('Water Data'!G145)),NA())</f>
        <v>#N/A</v>
      </c>
      <c r="O151" s="490" t="e">
        <f ca="1">+IF(AND(ISNUMBER(OFFSET('Water Data'!$G$9,0,10*ROW('Water Data'!G145))),'Data Summary'!CD151="Yes"),OFFSET('Water Data'!$G$9,0,10*ROW('Water Data'!G145)),NA())</f>
        <v>#N/A</v>
      </c>
      <c r="P151" s="490" t="e">
        <f ca="1">+IF(AND(ISNUMBER(OFFSET('Water Data'!$H$4,0,10*ROW('Water Data'!H145))),'Data Summary'!CE151="Yes"),100-OFFSET('Water Data'!$H$4,0,10*ROW('Water Data'!H145)),NA())</f>
        <v>#N/A</v>
      </c>
      <c r="Q151" s="490" t="e">
        <f ca="1">+IF(AND(ISNUMBER(OFFSET('Water Data'!$H$6,0,10*ROW('Water Data'!H145))),'Data Summary'!CF151="Yes"),OFFSET('Water Data'!$H$6,0,10*ROW('Water Data'!H145)),NA())</f>
        <v>#N/A</v>
      </c>
      <c r="R151" s="490" t="e">
        <f ca="1">+IF(AND(ISNUMBER(OFFSET('Water Data'!$H$9,0,10*ROW('Water Data'!H145))),'Data Summary'!CG151="Yes"),OFFSET('Water Data'!$H$9,0,10*ROW('Water Data'!H145)),NA())</f>
        <v>#N/A</v>
      </c>
      <c r="S151" s="490" t="e">
        <f ca="1">+IF(AND(ISNUMBER(OFFSET('Water Data'!$I$4,0,10*ROW('Water Data'!I145))),'Data Summary'!CH151="Yes"),100-OFFSET('Water Data'!$I$4,0,10*ROW('Water Data'!I145)),NA())</f>
        <v>#N/A</v>
      </c>
      <c r="T151" s="490" t="e">
        <f ca="1">+IF(AND(ISNUMBER(OFFSET('Water Data'!$I$6,0,10*ROW('Water Data'!I145))),'Data Summary'!CI151="Yes"),OFFSET('Water Data'!$I$6,0,10*ROW('Water Data'!I145)),NA())</f>
        <v>#N/A</v>
      </c>
      <c r="U151" s="490" t="e">
        <f ca="1">+IF(AND(ISNUMBER(OFFSET('Water Data'!$I$9,0,10*ROW('Water Data'!I145))),'Data Summary'!CJ151="Yes"),OFFSET('Water Data'!$I$9,0,10*ROW('Water Data'!I145)),NA())</f>
        <v>#N/A</v>
      </c>
      <c r="V151" s="491" t="e">
        <f ca="1">+IF(AND(ISNUMBER(OFFSET('Sanitation Data'!$D$4,0,10*ROW('Sanitation Data'!D145))),'Data Summary'!CK151="Yes"),100-OFFSET('Sanitation Data'!$D$4,0,10*ROW('Sanitation Data'!D145)),NA())</f>
        <v>#N/A</v>
      </c>
      <c r="W151" s="491" t="e">
        <f ca="1">+IF(AND(ISNUMBER(OFFSET('Sanitation Data'!$D$6,0,10*ROW('Sanitation Data'!D145))),'Data Summary'!CL151="Yes"),OFFSET('Sanitation Data'!$D$6,0,10*ROW('Sanitation Data'!D145)),NA())</f>
        <v>#N/A</v>
      </c>
      <c r="X151" s="491" t="e">
        <f ca="1">+IF(AND(ISNUMBER(OFFSET('Sanitation Data'!$D$10,0,10*ROW('Sanitation Data'!D145))),'Data Summary'!CM151="Yes"),OFFSET('Sanitation Data'!$D$10,0,10*ROW('Sanitation Data'!D145)),NA())</f>
        <v>#N/A</v>
      </c>
      <c r="Y151" s="491" t="e">
        <f ca="1">+IF(AND(ISNUMBER(OFFSET('Sanitation Data'!$D$11,0,10*ROW('Sanitation Data'!D145))),'Data Summary'!CN151="Yes"),OFFSET('Sanitation Data'!$D$11,0,10*ROW('Sanitation Data'!D145)),NA())</f>
        <v>#N/A</v>
      </c>
      <c r="Z151" s="491" t="e">
        <f ca="1">+IF(AND(ISNUMBER(OFFSET('Sanitation Data'!$D$12,0,10*ROW('Sanitation Data'!D145))),'Data Summary'!CO151="Yes"),OFFSET('Sanitation Data'!$D$12,0,10*ROW('Sanitation Data'!D145)),NA())</f>
        <v>#N/A</v>
      </c>
      <c r="AA151" s="491" t="e">
        <f ca="1">+IF(AND(ISNUMBER(OFFSET('Sanitation Data'!$E$4,0,10*ROW('Sanitation Data'!E145))),'Data Summary'!CP151="Yes"),100-OFFSET('Sanitation Data'!$E$4,0,10*ROW('Sanitation Data'!E145)),NA())</f>
        <v>#N/A</v>
      </c>
      <c r="AB151" s="491" t="e">
        <f ca="1">+IF(AND(ISNUMBER(OFFSET('Sanitation Data'!$E$6,0,10*ROW('Sanitation Data'!E145))),'Data Summary'!CQ151="Yes"),OFFSET('Sanitation Data'!$E$6,0,10*ROW('Sanitation Data'!E145)),NA())</f>
        <v>#N/A</v>
      </c>
      <c r="AC151" s="491" t="e">
        <f ca="1">+IF(AND(ISNUMBER(OFFSET('Sanitation Data'!$E$10,0,10*ROW('Sanitation Data'!E145))),'Data Summary'!CR151="Yes"),OFFSET('Sanitation Data'!$E$10,0,10*ROW('Sanitation Data'!E145)),NA())</f>
        <v>#N/A</v>
      </c>
      <c r="AD151" s="491" t="e">
        <f ca="1">+IF(AND(ISNUMBER(OFFSET('Sanitation Data'!$E$11,0,10*ROW('Sanitation Data'!E145))),'Data Summary'!CS151="Yes"),OFFSET('Sanitation Data'!$E$11,0,10*ROW('Sanitation Data'!E145)),NA())</f>
        <v>#N/A</v>
      </c>
      <c r="AE151" s="491" t="e">
        <f ca="1">+IF(AND(ISNUMBER(OFFSET('Sanitation Data'!$E$12,0,10*ROW('Sanitation Data'!E145))),'Data Summary'!CT151="Yes"),OFFSET('Sanitation Data'!$E$12,0,10*ROW('Sanitation Data'!E145)),NA())</f>
        <v>#N/A</v>
      </c>
      <c r="AF151" s="491" t="e">
        <f ca="1">+IF(AND(ISNUMBER(OFFSET('Sanitation Data'!$F$4,0,10*ROW('Sanitation Data'!F145))),'Data Summary'!CU151="Yes"),100-OFFSET('Sanitation Data'!$F$4,0,10*ROW('Sanitation Data'!F145)),NA())</f>
        <v>#N/A</v>
      </c>
      <c r="AG151" s="491" t="e">
        <f ca="1">+IF(AND(ISNUMBER(OFFSET('Sanitation Data'!$F$6,0,10*ROW('Sanitation Data'!F145))),'Data Summary'!CV151="Yes"),OFFSET('Sanitation Data'!$F$6,0,10*ROW('Sanitation Data'!F145)),NA())</f>
        <v>#N/A</v>
      </c>
      <c r="AH151" s="491" t="e">
        <f ca="1">+IF(AND(ISNUMBER(OFFSET('Sanitation Data'!$F$10,0,10*ROW('Sanitation Data'!F145))),'Data Summary'!CW151="Yes"),OFFSET('Sanitation Data'!$F$10,0,10*ROW('Sanitation Data'!F145)),NA())</f>
        <v>#N/A</v>
      </c>
      <c r="AI151" s="491" t="e">
        <f ca="1">+IF(AND(ISNUMBER(OFFSET('Sanitation Data'!$F$11,0,10*ROW('Sanitation Data'!F145))),'Data Summary'!CX151="Yes"),OFFSET('Sanitation Data'!$F$11,0,10*ROW('Sanitation Data'!F145)),NA())</f>
        <v>#N/A</v>
      </c>
      <c r="AJ151" s="491" t="e">
        <f ca="1">+IF(AND(ISNUMBER(OFFSET('Sanitation Data'!$F$12,0,10*ROW('Sanitation Data'!F145))),'Data Summary'!CY151="Yes"),OFFSET('Sanitation Data'!$F$12,0,10*ROW('Sanitation Data'!F145)),NA())</f>
        <v>#N/A</v>
      </c>
      <c r="AK151" s="491" t="e">
        <f ca="1">+IF(AND(ISNUMBER(OFFSET('Sanitation Data'!$G$4,0,10*ROW('Sanitation Data'!G145))),'Data Summary'!CZ151="Yes"),100-OFFSET('Sanitation Data'!$G$4,0,10*ROW('Sanitation Data'!G145)),NA())</f>
        <v>#N/A</v>
      </c>
      <c r="AL151" s="491" t="e">
        <f ca="1">+IF(AND(ISNUMBER(OFFSET('Sanitation Data'!$G$6,0,10*ROW('Sanitation Data'!G145))),'Data Summary'!DA151="Yes"),OFFSET('Sanitation Data'!$G$6,0,10*ROW('Sanitation Data'!G145)),NA())</f>
        <v>#N/A</v>
      </c>
      <c r="AM151" s="491" t="e">
        <f ca="1">+IF(AND(ISNUMBER(OFFSET('Sanitation Data'!$G$10,0,10*ROW('Sanitation Data'!G145))),'Data Summary'!DB151="Yes"),OFFSET('Sanitation Data'!$G$10,0,10*ROW('Sanitation Data'!G145)),NA())</f>
        <v>#N/A</v>
      </c>
      <c r="AN151" s="491" t="e">
        <f ca="1">+IF(AND(ISNUMBER(OFFSET('Sanitation Data'!$G$11,0,10*ROW('Sanitation Data'!G145))),'Data Summary'!DC151="Yes"),OFFSET('Sanitation Data'!$G$11,0,10*ROW('Sanitation Data'!G145)),NA())</f>
        <v>#N/A</v>
      </c>
      <c r="AO151" s="491" t="e">
        <f ca="1">+IF(AND(ISNUMBER(OFFSET('Sanitation Data'!$G$12,0,10*ROW('Sanitation Data'!G145))),'Data Summary'!DD151="Yes"),OFFSET('Sanitation Data'!$G$12,0,10*ROW('Sanitation Data'!G145)),NA())</f>
        <v>#N/A</v>
      </c>
      <c r="AP151" s="491" t="e">
        <f ca="1">+IF(AND(ISNUMBER(OFFSET('Sanitation Data'!$H$4,0,10*ROW('Sanitation Data'!H145))),'Data Summary'!DE151="Yes"),100-OFFSET('Sanitation Data'!$H$4,0,10*ROW('Sanitation Data'!H145)),NA())</f>
        <v>#N/A</v>
      </c>
      <c r="AQ151" s="491" t="e">
        <f ca="1">+IF(AND(ISNUMBER(OFFSET('Sanitation Data'!$H$6,0,10*ROW('Sanitation Data'!H145))),'Data Summary'!DF151="Yes"),OFFSET('Sanitation Data'!$H$6,0,10*ROW('Sanitation Data'!H145)),NA())</f>
        <v>#N/A</v>
      </c>
      <c r="AR151" s="491" t="e">
        <f ca="1">+IF(AND(ISNUMBER(OFFSET('Sanitation Data'!$H$10,0,10*ROW('Sanitation Data'!H145))),'Data Summary'!DG151="Yes"),OFFSET('Sanitation Data'!$H$10,0,10*ROW('Sanitation Data'!H145)),NA())</f>
        <v>#N/A</v>
      </c>
      <c r="AS151" s="491" t="e">
        <f ca="1">+IF(AND(ISNUMBER(OFFSET('Sanitation Data'!$H$11,0,10*ROW('Sanitation Data'!H145))),'Data Summary'!DH151="Yes"),OFFSET('Sanitation Data'!$H$11,0,10*ROW('Sanitation Data'!H145)),NA())</f>
        <v>#N/A</v>
      </c>
      <c r="AT151" s="491" t="e">
        <f ca="1">+IF(AND(ISNUMBER(OFFSET('Sanitation Data'!$H$12,0,10*ROW('Sanitation Data'!H145))),'Data Summary'!DI151="Yes"),OFFSET('Sanitation Data'!$H$12,0,10*ROW('Sanitation Data'!H145)),NA())</f>
        <v>#N/A</v>
      </c>
      <c r="AU151" s="491" t="e">
        <f ca="1">+IF(AND(ISNUMBER(OFFSET('Sanitation Data'!$I$4,0,10*ROW('Sanitation Data'!I145))),'Data Summary'!DJ151="Yes"),100-OFFSET('Sanitation Data'!$I$4,0,10*ROW('Sanitation Data'!I145)),NA())</f>
        <v>#N/A</v>
      </c>
      <c r="AV151" s="491" t="e">
        <f ca="1">+IF(AND(ISNUMBER(OFFSET('Sanitation Data'!$I$6,0,10*ROW('Sanitation Data'!I145))),'Data Summary'!DK151="Yes"),OFFSET('Sanitation Data'!$I$6,0,10*ROW('Sanitation Data'!I145)),NA())</f>
        <v>#N/A</v>
      </c>
      <c r="AW151" s="491" t="e">
        <f ca="1">+IF(AND(ISNUMBER(OFFSET('Sanitation Data'!$I$10,0,10*ROW('Sanitation Data'!I145))),'Data Summary'!DL151="Yes"),OFFSET('Sanitation Data'!$I$10,0,10*ROW('Sanitation Data'!I145)),NA())</f>
        <v>#N/A</v>
      </c>
      <c r="AX151" s="491" t="e">
        <f ca="1">+IF(AND(ISNUMBER(OFFSET('Sanitation Data'!$I$11,0,10*ROW('Sanitation Data'!I145))),'Data Summary'!DM151="Yes"),OFFSET('Sanitation Data'!$I$11,0,10*ROW('Sanitation Data'!I145)),NA())</f>
        <v>#N/A</v>
      </c>
      <c r="AY151" s="491" t="e">
        <f ca="1">+IF(AND(ISNUMBER(OFFSET('Sanitation Data'!$I$12,0,10*ROW('Sanitation Data'!I145))),'Data Summary'!DN151="Yes"),OFFSET('Sanitation Data'!$I$12,0,10*ROW('Sanitation Data'!I145)),NA())</f>
        <v>#N/A</v>
      </c>
      <c r="AZ151" s="492" t="e">
        <f ca="1">+IF(AND(ISNUMBER(OFFSET('Hygiene Data'!$D$5,0,10*ROW('Hygiene Data'!D145))),'Data Summary'!DO151="Yes"),OFFSET('Hygiene Data'!$D$5,0,10*ROW('Hygiene Data'!D145)),NA())</f>
        <v>#N/A</v>
      </c>
      <c r="BA151" s="492" t="e">
        <f ca="1">+IF(AND(ISNUMBER(OFFSET('Hygiene Data'!$D$7,0,10*ROW('Hygiene Data'!D145))),'Data Summary'!DP151="Yes"),OFFSET('Hygiene Data'!$D$7,0,10*ROW('Hygiene Data'!D145)),NA())</f>
        <v>#N/A</v>
      </c>
      <c r="BB151" s="492" t="e">
        <f ca="1">+IF(AND(ISNUMBER(OFFSET('Hygiene Data'!$D$9,0,10*ROW('Hygiene Data'!D145))),'Data Summary'!DQ151="Yes"),OFFSET('Hygiene Data'!$D$9,0,10*ROW('Hygiene Data'!D145)),NA())</f>
        <v>#N/A</v>
      </c>
      <c r="BC151" s="492" t="e">
        <f ca="1">+IF(AND(ISNUMBER(OFFSET('Hygiene Data'!$E$5,0,10*ROW('Hygiene Data'!E145))),'Data Summary'!DR151="Yes"),OFFSET('Hygiene Data'!$E$5,0,10*ROW('Hygiene Data'!E145)),NA())</f>
        <v>#N/A</v>
      </c>
      <c r="BD151" s="492" t="e">
        <f ca="1">+IF(AND(ISNUMBER(OFFSET('Hygiene Data'!$E$7,0,10*ROW('Hygiene Data'!E145))),'Data Summary'!DS151="Yes"),OFFSET('Hygiene Data'!$E$7,0,10*ROW('Hygiene Data'!E145)),NA())</f>
        <v>#N/A</v>
      </c>
      <c r="BE151" s="492" t="e">
        <f ca="1">+IF(AND(ISNUMBER(OFFSET('Hygiene Data'!$E$9,0,10*ROW('Hygiene Data'!E145))),'Data Summary'!DT151="Yes"),OFFSET('Hygiene Data'!$E$9,0,10*ROW('Hygiene Data'!E145)),NA())</f>
        <v>#N/A</v>
      </c>
      <c r="BF151" s="492" t="e">
        <f ca="1">+IF(AND(ISNUMBER(OFFSET('Hygiene Data'!$F$5,0,10*ROW('Hygiene Data'!F145))),'Data Summary'!DU151="Yes"),OFFSET('Hygiene Data'!$F$5,0,10*ROW('Hygiene Data'!F145)),NA())</f>
        <v>#N/A</v>
      </c>
      <c r="BG151" s="492" t="e">
        <f ca="1">+IF(AND(ISNUMBER(OFFSET('Hygiene Data'!$F$7,0,10*ROW('Hygiene Data'!F145))),'Data Summary'!DV151="Yes"),OFFSET('Hygiene Data'!$F$7,0,10*ROW('Hygiene Data'!F145)),NA())</f>
        <v>#N/A</v>
      </c>
      <c r="BH151" s="492" t="e">
        <f ca="1">+IF(AND(ISNUMBER(OFFSET('Hygiene Data'!$F$9,0,10*ROW('Hygiene Data'!F145))),'Data Summary'!DW151="Yes"),OFFSET('Hygiene Data'!$F$9,0,10*ROW('Hygiene Data'!F145)),NA())</f>
        <v>#N/A</v>
      </c>
      <c r="BI151" s="492" t="e">
        <f ca="1">+IF(AND(ISNUMBER(OFFSET('Hygiene Data'!$G$5,0,10*ROW('Hygiene Data'!G145))),'Data Summary'!DX151="Yes"),OFFSET('Hygiene Data'!$G$5,0,10*ROW('Hygiene Data'!G145)),NA())</f>
        <v>#N/A</v>
      </c>
      <c r="BJ151" s="492" t="e">
        <f ca="1">+IF(AND(ISNUMBER(OFFSET('Hygiene Data'!$G$7,0,10*ROW('Hygiene Data'!G145))),'Data Summary'!DY151="Yes"),OFFSET('Hygiene Data'!$G$7,0,10*ROW('Hygiene Data'!G145)),NA())</f>
        <v>#N/A</v>
      </c>
      <c r="BK151" s="492" t="e">
        <f ca="1">+IF(AND(ISNUMBER(OFFSET('Hygiene Data'!$G$9,0,10*ROW('Hygiene Data'!G145))),'Data Summary'!DZ151="Yes"),OFFSET('Hygiene Data'!$G$9,0,10*ROW('Hygiene Data'!G145)),NA())</f>
        <v>#N/A</v>
      </c>
      <c r="BL151" s="492" t="e">
        <f ca="1">+IF(AND(ISNUMBER(OFFSET('Hygiene Data'!$H$5,0,10*ROW('Hygiene Data'!H145))),'Data Summary'!EA151="Yes"),OFFSET('Hygiene Data'!$H$5,0,10*ROW('Hygiene Data'!H145)),NA())</f>
        <v>#N/A</v>
      </c>
      <c r="BM151" s="492" t="e">
        <f ca="1">+IF(AND(ISNUMBER(OFFSET('Hygiene Data'!$H$7,0,10*ROW('Hygiene Data'!H145))),'Data Summary'!EB151="Yes"),OFFSET('Hygiene Data'!$H$7,0,10*ROW('Hygiene Data'!H145)),NA())</f>
        <v>#N/A</v>
      </c>
      <c r="BN151" s="492" t="e">
        <f ca="1">+IF(AND(ISNUMBER(OFFSET('Hygiene Data'!$H$9,0,10*ROW('Hygiene Data'!H145))),'Data Summary'!EC151="Yes"),OFFSET('Hygiene Data'!$H$9,0,10*ROW('Hygiene Data'!H145)),NA())</f>
        <v>#N/A</v>
      </c>
      <c r="BO151" s="492" t="e">
        <f ca="1">+IF(AND(ISNUMBER(OFFSET('Hygiene Data'!$I$5,0,10*ROW('Hygiene Data'!I145))),'Data Summary'!ED151="Yes"),OFFSET('Hygiene Data'!$I$5,0,10*ROW('Hygiene Data'!I145)),NA())</f>
        <v>#N/A</v>
      </c>
      <c r="BP151" s="492" t="e">
        <f ca="1">+IF(AND(ISNUMBER(OFFSET('Hygiene Data'!$I$7,0,10*ROW('Hygiene Data'!I145))),'Data Summary'!EE151="Yes"),OFFSET('Hygiene Data'!$I$7,0,10*ROW('Hygiene Data'!I145)),NA())</f>
        <v>#N/A</v>
      </c>
      <c r="BQ151" s="492" t="e">
        <f ca="1">+IF(AND(ISNUMBER(OFFSET('Hygiene Data'!$I$9,0,10*ROW('Hygiene Data'!I145))),'Data Summary'!EF151="Yes"),OFFSET('Hygiene Data'!$I$9,0,10*ROW('Hygiene Data'!I145)),NA())</f>
        <v>#N/A</v>
      </c>
    </row>
    <row r="152" spans="1:69" x14ac:dyDescent="0.25">
      <c r="A152" s="488" t="e">
        <f ca="1">+RIGHT('Data Summary'!A152,LEN('Data Summary'!A152)-9)</f>
        <v>#VALUE!</v>
      </c>
      <c r="B152" s="462" t="str">
        <f ca="1">+IF(ISTEXT('Data Summary'!B152),'Data Summary'!B152,"")</f>
        <v/>
      </c>
      <c r="C152" s="489" t="e">
        <f ca="1">+VALUE('Data Summary'!C152)</f>
        <v>#VALUE!</v>
      </c>
      <c r="D152" s="490" t="e">
        <f ca="1">+IF(AND(ISNUMBER(OFFSET('Water Data'!$D$4,0,10*ROW('Water Data'!D146))),'Data Summary'!BS152="Yes"),100-OFFSET('Water Data'!$D$4,0,10*ROW('Water Data'!D146)),NA())</f>
        <v>#N/A</v>
      </c>
      <c r="E152" s="490" t="e">
        <f ca="1">+IF(AND(ISNUMBER(OFFSET('Water Data'!$D$6,0,10*ROW('Water Data'!D146))),'Data Summary'!BT152="Yes"),OFFSET('Water Data'!$D$6,0,10*ROW('Water Data'!D146)),NA())</f>
        <v>#N/A</v>
      </c>
      <c r="F152" s="490" t="e">
        <f ca="1">+IF(AND(ISNUMBER(OFFSET('Water Data'!$D$9,0,10*ROW('Water Data'!D146))),'Data Summary'!BU152="Yes"),OFFSET('Water Data'!$D$9,0,10*ROW('Water Data'!D146)),NA())</f>
        <v>#N/A</v>
      </c>
      <c r="G152" s="490" t="e">
        <f ca="1">+IF(AND(ISNUMBER(OFFSET('Water Data'!$E$4,0,10*ROW('Water Data'!E146))),'Data Summary'!BV152="Yes"),100-OFFSET('Water Data'!$E$4,0,10*ROW('Water Data'!E146)),NA())</f>
        <v>#N/A</v>
      </c>
      <c r="H152" s="490" t="e">
        <f ca="1">+IF(AND(ISNUMBER(OFFSET('Water Data'!$E$6,0,10*ROW('Water Data'!E146))),'Data Summary'!BW152="Yes"),OFFSET('Water Data'!$E$6,0,10*ROW('Water Data'!E146)),NA())</f>
        <v>#N/A</v>
      </c>
      <c r="I152" s="490" t="e">
        <f ca="1">+IF(AND(ISNUMBER(OFFSET('Water Data'!$E$9,0,10*ROW('Water Data'!E146))),'Data Summary'!BX152="Yes"),OFFSET('Water Data'!$E$9,0,10*ROW('Water Data'!E146)),NA())</f>
        <v>#N/A</v>
      </c>
      <c r="J152" s="490" t="e">
        <f ca="1">+IF(AND(ISNUMBER(OFFSET('Water Data'!$F$4,0,10*ROW('Water Data'!F146))),'Data Summary'!BY152="Yes"),100-OFFSET('Water Data'!$F$4,0,10*ROW('Water Data'!F146)),NA())</f>
        <v>#N/A</v>
      </c>
      <c r="K152" s="490" t="e">
        <f ca="1">+IF(AND(ISNUMBER(OFFSET('Water Data'!$F$6,0,10*ROW('Water Data'!F146))),'Data Summary'!BZ152="Yes"),OFFSET('Water Data'!$F$6,0,10*ROW('Water Data'!F146)),NA())</f>
        <v>#N/A</v>
      </c>
      <c r="L152" s="490" t="e">
        <f ca="1">+IF(AND(ISNUMBER(OFFSET('Water Data'!$F$9,0,10*ROW('Water Data'!F146))),'Data Summary'!CA152="Yes"),OFFSET('Water Data'!$F$9,0,10*ROW('Water Data'!F146)),NA())</f>
        <v>#N/A</v>
      </c>
      <c r="M152" s="490" t="e">
        <f ca="1">+IF(AND(ISNUMBER(OFFSET('Water Data'!$G$4,0,10*ROW('Water Data'!G146))),'Data Summary'!CB152="Yes"),100-OFFSET('Water Data'!$G$4,0,10*ROW('Water Data'!G146)),NA())</f>
        <v>#N/A</v>
      </c>
      <c r="N152" s="490" t="e">
        <f ca="1">+IF(AND(ISNUMBER(OFFSET('Water Data'!$G$6,0,10*ROW('Water Data'!G146))),'Data Summary'!CC152="Yes"),OFFSET('Water Data'!$G$6,0,10*ROW('Water Data'!G146)),NA())</f>
        <v>#N/A</v>
      </c>
      <c r="O152" s="490" t="e">
        <f ca="1">+IF(AND(ISNUMBER(OFFSET('Water Data'!$G$9,0,10*ROW('Water Data'!G146))),'Data Summary'!CD152="Yes"),OFFSET('Water Data'!$G$9,0,10*ROW('Water Data'!G146)),NA())</f>
        <v>#N/A</v>
      </c>
      <c r="P152" s="490" t="e">
        <f ca="1">+IF(AND(ISNUMBER(OFFSET('Water Data'!$H$4,0,10*ROW('Water Data'!H146))),'Data Summary'!CE152="Yes"),100-OFFSET('Water Data'!$H$4,0,10*ROW('Water Data'!H146)),NA())</f>
        <v>#N/A</v>
      </c>
      <c r="Q152" s="490" t="e">
        <f ca="1">+IF(AND(ISNUMBER(OFFSET('Water Data'!$H$6,0,10*ROW('Water Data'!H146))),'Data Summary'!CF152="Yes"),OFFSET('Water Data'!$H$6,0,10*ROW('Water Data'!H146)),NA())</f>
        <v>#N/A</v>
      </c>
      <c r="R152" s="490" t="e">
        <f ca="1">+IF(AND(ISNUMBER(OFFSET('Water Data'!$H$9,0,10*ROW('Water Data'!H146))),'Data Summary'!CG152="Yes"),OFFSET('Water Data'!$H$9,0,10*ROW('Water Data'!H146)),NA())</f>
        <v>#N/A</v>
      </c>
      <c r="S152" s="490" t="e">
        <f ca="1">+IF(AND(ISNUMBER(OFFSET('Water Data'!$I$4,0,10*ROW('Water Data'!I146))),'Data Summary'!CH152="Yes"),100-OFFSET('Water Data'!$I$4,0,10*ROW('Water Data'!I146)),NA())</f>
        <v>#N/A</v>
      </c>
      <c r="T152" s="490" t="e">
        <f ca="1">+IF(AND(ISNUMBER(OFFSET('Water Data'!$I$6,0,10*ROW('Water Data'!I146))),'Data Summary'!CI152="Yes"),OFFSET('Water Data'!$I$6,0,10*ROW('Water Data'!I146)),NA())</f>
        <v>#N/A</v>
      </c>
      <c r="U152" s="490" t="e">
        <f ca="1">+IF(AND(ISNUMBER(OFFSET('Water Data'!$I$9,0,10*ROW('Water Data'!I146))),'Data Summary'!CJ152="Yes"),OFFSET('Water Data'!$I$9,0,10*ROW('Water Data'!I146)),NA())</f>
        <v>#N/A</v>
      </c>
      <c r="V152" s="491" t="e">
        <f ca="1">+IF(AND(ISNUMBER(OFFSET('Sanitation Data'!$D$4,0,10*ROW('Sanitation Data'!D146))),'Data Summary'!CK152="Yes"),100-OFFSET('Sanitation Data'!$D$4,0,10*ROW('Sanitation Data'!D146)),NA())</f>
        <v>#N/A</v>
      </c>
      <c r="W152" s="491" t="e">
        <f ca="1">+IF(AND(ISNUMBER(OFFSET('Sanitation Data'!$D$6,0,10*ROW('Sanitation Data'!D146))),'Data Summary'!CL152="Yes"),OFFSET('Sanitation Data'!$D$6,0,10*ROW('Sanitation Data'!D146)),NA())</f>
        <v>#N/A</v>
      </c>
      <c r="X152" s="491" t="e">
        <f ca="1">+IF(AND(ISNUMBER(OFFSET('Sanitation Data'!$D$10,0,10*ROW('Sanitation Data'!D146))),'Data Summary'!CM152="Yes"),OFFSET('Sanitation Data'!$D$10,0,10*ROW('Sanitation Data'!D146)),NA())</f>
        <v>#N/A</v>
      </c>
      <c r="Y152" s="491" t="e">
        <f ca="1">+IF(AND(ISNUMBER(OFFSET('Sanitation Data'!$D$11,0,10*ROW('Sanitation Data'!D146))),'Data Summary'!CN152="Yes"),OFFSET('Sanitation Data'!$D$11,0,10*ROW('Sanitation Data'!D146)),NA())</f>
        <v>#N/A</v>
      </c>
      <c r="Z152" s="491" t="e">
        <f ca="1">+IF(AND(ISNUMBER(OFFSET('Sanitation Data'!$D$12,0,10*ROW('Sanitation Data'!D146))),'Data Summary'!CO152="Yes"),OFFSET('Sanitation Data'!$D$12,0,10*ROW('Sanitation Data'!D146)),NA())</f>
        <v>#N/A</v>
      </c>
      <c r="AA152" s="491" t="e">
        <f ca="1">+IF(AND(ISNUMBER(OFFSET('Sanitation Data'!$E$4,0,10*ROW('Sanitation Data'!E146))),'Data Summary'!CP152="Yes"),100-OFFSET('Sanitation Data'!$E$4,0,10*ROW('Sanitation Data'!E146)),NA())</f>
        <v>#N/A</v>
      </c>
      <c r="AB152" s="491" t="e">
        <f ca="1">+IF(AND(ISNUMBER(OFFSET('Sanitation Data'!$E$6,0,10*ROW('Sanitation Data'!E146))),'Data Summary'!CQ152="Yes"),OFFSET('Sanitation Data'!$E$6,0,10*ROW('Sanitation Data'!E146)),NA())</f>
        <v>#N/A</v>
      </c>
      <c r="AC152" s="491" t="e">
        <f ca="1">+IF(AND(ISNUMBER(OFFSET('Sanitation Data'!$E$10,0,10*ROW('Sanitation Data'!E146))),'Data Summary'!CR152="Yes"),OFFSET('Sanitation Data'!$E$10,0,10*ROW('Sanitation Data'!E146)),NA())</f>
        <v>#N/A</v>
      </c>
      <c r="AD152" s="491" t="e">
        <f ca="1">+IF(AND(ISNUMBER(OFFSET('Sanitation Data'!$E$11,0,10*ROW('Sanitation Data'!E146))),'Data Summary'!CS152="Yes"),OFFSET('Sanitation Data'!$E$11,0,10*ROW('Sanitation Data'!E146)),NA())</f>
        <v>#N/A</v>
      </c>
      <c r="AE152" s="491" t="e">
        <f ca="1">+IF(AND(ISNUMBER(OFFSET('Sanitation Data'!$E$12,0,10*ROW('Sanitation Data'!E146))),'Data Summary'!CT152="Yes"),OFFSET('Sanitation Data'!$E$12,0,10*ROW('Sanitation Data'!E146)),NA())</f>
        <v>#N/A</v>
      </c>
      <c r="AF152" s="491" t="e">
        <f ca="1">+IF(AND(ISNUMBER(OFFSET('Sanitation Data'!$F$4,0,10*ROW('Sanitation Data'!F146))),'Data Summary'!CU152="Yes"),100-OFFSET('Sanitation Data'!$F$4,0,10*ROW('Sanitation Data'!F146)),NA())</f>
        <v>#N/A</v>
      </c>
      <c r="AG152" s="491" t="e">
        <f ca="1">+IF(AND(ISNUMBER(OFFSET('Sanitation Data'!$F$6,0,10*ROW('Sanitation Data'!F146))),'Data Summary'!CV152="Yes"),OFFSET('Sanitation Data'!$F$6,0,10*ROW('Sanitation Data'!F146)),NA())</f>
        <v>#N/A</v>
      </c>
      <c r="AH152" s="491" t="e">
        <f ca="1">+IF(AND(ISNUMBER(OFFSET('Sanitation Data'!$F$10,0,10*ROW('Sanitation Data'!F146))),'Data Summary'!CW152="Yes"),OFFSET('Sanitation Data'!$F$10,0,10*ROW('Sanitation Data'!F146)),NA())</f>
        <v>#N/A</v>
      </c>
      <c r="AI152" s="491" t="e">
        <f ca="1">+IF(AND(ISNUMBER(OFFSET('Sanitation Data'!$F$11,0,10*ROW('Sanitation Data'!F146))),'Data Summary'!CX152="Yes"),OFFSET('Sanitation Data'!$F$11,0,10*ROW('Sanitation Data'!F146)),NA())</f>
        <v>#N/A</v>
      </c>
      <c r="AJ152" s="491" t="e">
        <f ca="1">+IF(AND(ISNUMBER(OFFSET('Sanitation Data'!$F$12,0,10*ROW('Sanitation Data'!F146))),'Data Summary'!CY152="Yes"),OFFSET('Sanitation Data'!$F$12,0,10*ROW('Sanitation Data'!F146)),NA())</f>
        <v>#N/A</v>
      </c>
      <c r="AK152" s="491" t="e">
        <f ca="1">+IF(AND(ISNUMBER(OFFSET('Sanitation Data'!$G$4,0,10*ROW('Sanitation Data'!G146))),'Data Summary'!CZ152="Yes"),100-OFFSET('Sanitation Data'!$G$4,0,10*ROW('Sanitation Data'!G146)),NA())</f>
        <v>#N/A</v>
      </c>
      <c r="AL152" s="491" t="e">
        <f ca="1">+IF(AND(ISNUMBER(OFFSET('Sanitation Data'!$G$6,0,10*ROW('Sanitation Data'!G146))),'Data Summary'!DA152="Yes"),OFFSET('Sanitation Data'!$G$6,0,10*ROW('Sanitation Data'!G146)),NA())</f>
        <v>#N/A</v>
      </c>
      <c r="AM152" s="491" t="e">
        <f ca="1">+IF(AND(ISNUMBER(OFFSET('Sanitation Data'!$G$10,0,10*ROW('Sanitation Data'!G146))),'Data Summary'!DB152="Yes"),OFFSET('Sanitation Data'!$G$10,0,10*ROW('Sanitation Data'!G146)),NA())</f>
        <v>#N/A</v>
      </c>
      <c r="AN152" s="491" t="e">
        <f ca="1">+IF(AND(ISNUMBER(OFFSET('Sanitation Data'!$G$11,0,10*ROW('Sanitation Data'!G146))),'Data Summary'!DC152="Yes"),OFFSET('Sanitation Data'!$G$11,0,10*ROW('Sanitation Data'!G146)),NA())</f>
        <v>#N/A</v>
      </c>
      <c r="AO152" s="491" t="e">
        <f ca="1">+IF(AND(ISNUMBER(OFFSET('Sanitation Data'!$G$12,0,10*ROW('Sanitation Data'!G146))),'Data Summary'!DD152="Yes"),OFFSET('Sanitation Data'!$G$12,0,10*ROW('Sanitation Data'!G146)),NA())</f>
        <v>#N/A</v>
      </c>
      <c r="AP152" s="491" t="e">
        <f ca="1">+IF(AND(ISNUMBER(OFFSET('Sanitation Data'!$H$4,0,10*ROW('Sanitation Data'!H146))),'Data Summary'!DE152="Yes"),100-OFFSET('Sanitation Data'!$H$4,0,10*ROW('Sanitation Data'!H146)),NA())</f>
        <v>#N/A</v>
      </c>
      <c r="AQ152" s="491" t="e">
        <f ca="1">+IF(AND(ISNUMBER(OFFSET('Sanitation Data'!$H$6,0,10*ROW('Sanitation Data'!H146))),'Data Summary'!DF152="Yes"),OFFSET('Sanitation Data'!$H$6,0,10*ROW('Sanitation Data'!H146)),NA())</f>
        <v>#N/A</v>
      </c>
      <c r="AR152" s="491" t="e">
        <f ca="1">+IF(AND(ISNUMBER(OFFSET('Sanitation Data'!$H$10,0,10*ROW('Sanitation Data'!H146))),'Data Summary'!DG152="Yes"),OFFSET('Sanitation Data'!$H$10,0,10*ROW('Sanitation Data'!H146)),NA())</f>
        <v>#N/A</v>
      </c>
      <c r="AS152" s="491" t="e">
        <f ca="1">+IF(AND(ISNUMBER(OFFSET('Sanitation Data'!$H$11,0,10*ROW('Sanitation Data'!H146))),'Data Summary'!DH152="Yes"),OFFSET('Sanitation Data'!$H$11,0,10*ROW('Sanitation Data'!H146)),NA())</f>
        <v>#N/A</v>
      </c>
      <c r="AT152" s="491" t="e">
        <f ca="1">+IF(AND(ISNUMBER(OFFSET('Sanitation Data'!$H$12,0,10*ROW('Sanitation Data'!H146))),'Data Summary'!DI152="Yes"),OFFSET('Sanitation Data'!$H$12,0,10*ROW('Sanitation Data'!H146)),NA())</f>
        <v>#N/A</v>
      </c>
      <c r="AU152" s="491" t="e">
        <f ca="1">+IF(AND(ISNUMBER(OFFSET('Sanitation Data'!$I$4,0,10*ROW('Sanitation Data'!I146))),'Data Summary'!DJ152="Yes"),100-OFFSET('Sanitation Data'!$I$4,0,10*ROW('Sanitation Data'!I146)),NA())</f>
        <v>#N/A</v>
      </c>
      <c r="AV152" s="491" t="e">
        <f ca="1">+IF(AND(ISNUMBER(OFFSET('Sanitation Data'!$I$6,0,10*ROW('Sanitation Data'!I146))),'Data Summary'!DK152="Yes"),OFFSET('Sanitation Data'!$I$6,0,10*ROW('Sanitation Data'!I146)),NA())</f>
        <v>#N/A</v>
      </c>
      <c r="AW152" s="491" t="e">
        <f ca="1">+IF(AND(ISNUMBER(OFFSET('Sanitation Data'!$I$10,0,10*ROW('Sanitation Data'!I146))),'Data Summary'!DL152="Yes"),OFFSET('Sanitation Data'!$I$10,0,10*ROW('Sanitation Data'!I146)),NA())</f>
        <v>#N/A</v>
      </c>
      <c r="AX152" s="491" t="e">
        <f ca="1">+IF(AND(ISNUMBER(OFFSET('Sanitation Data'!$I$11,0,10*ROW('Sanitation Data'!I146))),'Data Summary'!DM152="Yes"),OFFSET('Sanitation Data'!$I$11,0,10*ROW('Sanitation Data'!I146)),NA())</f>
        <v>#N/A</v>
      </c>
      <c r="AY152" s="491" t="e">
        <f ca="1">+IF(AND(ISNUMBER(OFFSET('Sanitation Data'!$I$12,0,10*ROW('Sanitation Data'!I146))),'Data Summary'!DN152="Yes"),OFFSET('Sanitation Data'!$I$12,0,10*ROW('Sanitation Data'!I146)),NA())</f>
        <v>#N/A</v>
      </c>
      <c r="AZ152" s="492" t="e">
        <f ca="1">+IF(AND(ISNUMBER(OFFSET('Hygiene Data'!$D$5,0,10*ROW('Hygiene Data'!D146))),'Data Summary'!DO152="Yes"),OFFSET('Hygiene Data'!$D$5,0,10*ROW('Hygiene Data'!D146)),NA())</f>
        <v>#N/A</v>
      </c>
      <c r="BA152" s="492" t="e">
        <f ca="1">+IF(AND(ISNUMBER(OFFSET('Hygiene Data'!$D$7,0,10*ROW('Hygiene Data'!D146))),'Data Summary'!DP152="Yes"),OFFSET('Hygiene Data'!$D$7,0,10*ROW('Hygiene Data'!D146)),NA())</f>
        <v>#N/A</v>
      </c>
      <c r="BB152" s="492" t="e">
        <f ca="1">+IF(AND(ISNUMBER(OFFSET('Hygiene Data'!$D$9,0,10*ROW('Hygiene Data'!D146))),'Data Summary'!DQ152="Yes"),OFFSET('Hygiene Data'!$D$9,0,10*ROW('Hygiene Data'!D146)),NA())</f>
        <v>#N/A</v>
      </c>
      <c r="BC152" s="492" t="e">
        <f ca="1">+IF(AND(ISNUMBER(OFFSET('Hygiene Data'!$E$5,0,10*ROW('Hygiene Data'!E146))),'Data Summary'!DR152="Yes"),OFFSET('Hygiene Data'!$E$5,0,10*ROW('Hygiene Data'!E146)),NA())</f>
        <v>#N/A</v>
      </c>
      <c r="BD152" s="492" t="e">
        <f ca="1">+IF(AND(ISNUMBER(OFFSET('Hygiene Data'!$E$7,0,10*ROW('Hygiene Data'!E146))),'Data Summary'!DS152="Yes"),OFFSET('Hygiene Data'!$E$7,0,10*ROW('Hygiene Data'!E146)),NA())</f>
        <v>#N/A</v>
      </c>
      <c r="BE152" s="492" t="e">
        <f ca="1">+IF(AND(ISNUMBER(OFFSET('Hygiene Data'!$E$9,0,10*ROW('Hygiene Data'!E146))),'Data Summary'!DT152="Yes"),OFFSET('Hygiene Data'!$E$9,0,10*ROW('Hygiene Data'!E146)),NA())</f>
        <v>#N/A</v>
      </c>
      <c r="BF152" s="492" t="e">
        <f ca="1">+IF(AND(ISNUMBER(OFFSET('Hygiene Data'!$F$5,0,10*ROW('Hygiene Data'!F146))),'Data Summary'!DU152="Yes"),OFFSET('Hygiene Data'!$F$5,0,10*ROW('Hygiene Data'!F146)),NA())</f>
        <v>#N/A</v>
      </c>
      <c r="BG152" s="492" t="e">
        <f ca="1">+IF(AND(ISNUMBER(OFFSET('Hygiene Data'!$F$7,0,10*ROW('Hygiene Data'!F146))),'Data Summary'!DV152="Yes"),OFFSET('Hygiene Data'!$F$7,0,10*ROW('Hygiene Data'!F146)),NA())</f>
        <v>#N/A</v>
      </c>
      <c r="BH152" s="492" t="e">
        <f ca="1">+IF(AND(ISNUMBER(OFFSET('Hygiene Data'!$F$9,0,10*ROW('Hygiene Data'!F146))),'Data Summary'!DW152="Yes"),OFFSET('Hygiene Data'!$F$9,0,10*ROW('Hygiene Data'!F146)),NA())</f>
        <v>#N/A</v>
      </c>
      <c r="BI152" s="492" t="e">
        <f ca="1">+IF(AND(ISNUMBER(OFFSET('Hygiene Data'!$G$5,0,10*ROW('Hygiene Data'!G146))),'Data Summary'!DX152="Yes"),OFFSET('Hygiene Data'!$G$5,0,10*ROW('Hygiene Data'!G146)),NA())</f>
        <v>#N/A</v>
      </c>
      <c r="BJ152" s="492" t="e">
        <f ca="1">+IF(AND(ISNUMBER(OFFSET('Hygiene Data'!$G$7,0,10*ROW('Hygiene Data'!G146))),'Data Summary'!DY152="Yes"),OFFSET('Hygiene Data'!$G$7,0,10*ROW('Hygiene Data'!G146)),NA())</f>
        <v>#N/A</v>
      </c>
      <c r="BK152" s="492" t="e">
        <f ca="1">+IF(AND(ISNUMBER(OFFSET('Hygiene Data'!$G$9,0,10*ROW('Hygiene Data'!G146))),'Data Summary'!DZ152="Yes"),OFFSET('Hygiene Data'!$G$9,0,10*ROW('Hygiene Data'!G146)),NA())</f>
        <v>#N/A</v>
      </c>
      <c r="BL152" s="492" t="e">
        <f ca="1">+IF(AND(ISNUMBER(OFFSET('Hygiene Data'!$H$5,0,10*ROW('Hygiene Data'!H146))),'Data Summary'!EA152="Yes"),OFFSET('Hygiene Data'!$H$5,0,10*ROW('Hygiene Data'!H146)),NA())</f>
        <v>#N/A</v>
      </c>
      <c r="BM152" s="492" t="e">
        <f ca="1">+IF(AND(ISNUMBER(OFFSET('Hygiene Data'!$H$7,0,10*ROW('Hygiene Data'!H146))),'Data Summary'!EB152="Yes"),OFFSET('Hygiene Data'!$H$7,0,10*ROW('Hygiene Data'!H146)),NA())</f>
        <v>#N/A</v>
      </c>
      <c r="BN152" s="492" t="e">
        <f ca="1">+IF(AND(ISNUMBER(OFFSET('Hygiene Data'!$H$9,0,10*ROW('Hygiene Data'!H146))),'Data Summary'!EC152="Yes"),OFFSET('Hygiene Data'!$H$9,0,10*ROW('Hygiene Data'!H146)),NA())</f>
        <v>#N/A</v>
      </c>
      <c r="BO152" s="492" t="e">
        <f ca="1">+IF(AND(ISNUMBER(OFFSET('Hygiene Data'!$I$5,0,10*ROW('Hygiene Data'!I146))),'Data Summary'!ED152="Yes"),OFFSET('Hygiene Data'!$I$5,0,10*ROW('Hygiene Data'!I146)),NA())</f>
        <v>#N/A</v>
      </c>
      <c r="BP152" s="492" t="e">
        <f ca="1">+IF(AND(ISNUMBER(OFFSET('Hygiene Data'!$I$7,0,10*ROW('Hygiene Data'!I146))),'Data Summary'!EE152="Yes"),OFFSET('Hygiene Data'!$I$7,0,10*ROW('Hygiene Data'!I146)),NA())</f>
        <v>#N/A</v>
      </c>
      <c r="BQ152" s="492" t="e">
        <f ca="1">+IF(AND(ISNUMBER(OFFSET('Hygiene Data'!$I$9,0,10*ROW('Hygiene Data'!I146))),'Data Summary'!EF152="Yes"),OFFSET('Hygiene Data'!$I$9,0,10*ROW('Hygiene Data'!I146)),NA())</f>
        <v>#N/A</v>
      </c>
    </row>
    <row r="153" spans="1:69" x14ac:dyDescent="0.25">
      <c r="A153" s="488" t="e">
        <f ca="1">+RIGHT('Data Summary'!A153,LEN('Data Summary'!A153)-9)</f>
        <v>#VALUE!</v>
      </c>
      <c r="B153" s="462" t="str">
        <f ca="1">+IF(ISTEXT('Data Summary'!B153),'Data Summary'!B153,"")</f>
        <v/>
      </c>
      <c r="C153" s="489" t="e">
        <f ca="1">+VALUE('Data Summary'!C153)</f>
        <v>#VALUE!</v>
      </c>
      <c r="D153" s="490" t="e">
        <f ca="1">+IF(AND(ISNUMBER(OFFSET('Water Data'!$D$4,0,10*ROW('Water Data'!D147))),'Data Summary'!BS153="Yes"),100-OFFSET('Water Data'!$D$4,0,10*ROW('Water Data'!D147)),NA())</f>
        <v>#N/A</v>
      </c>
      <c r="E153" s="490" t="e">
        <f ca="1">+IF(AND(ISNUMBER(OFFSET('Water Data'!$D$6,0,10*ROW('Water Data'!D147))),'Data Summary'!BT153="Yes"),OFFSET('Water Data'!$D$6,0,10*ROW('Water Data'!D147)),NA())</f>
        <v>#N/A</v>
      </c>
      <c r="F153" s="490" t="e">
        <f ca="1">+IF(AND(ISNUMBER(OFFSET('Water Data'!$D$9,0,10*ROW('Water Data'!D147))),'Data Summary'!BU153="Yes"),OFFSET('Water Data'!$D$9,0,10*ROW('Water Data'!D147)),NA())</f>
        <v>#N/A</v>
      </c>
      <c r="G153" s="490" t="e">
        <f ca="1">+IF(AND(ISNUMBER(OFFSET('Water Data'!$E$4,0,10*ROW('Water Data'!E147))),'Data Summary'!BV153="Yes"),100-OFFSET('Water Data'!$E$4,0,10*ROW('Water Data'!E147)),NA())</f>
        <v>#N/A</v>
      </c>
      <c r="H153" s="490" t="e">
        <f ca="1">+IF(AND(ISNUMBER(OFFSET('Water Data'!$E$6,0,10*ROW('Water Data'!E147))),'Data Summary'!BW153="Yes"),OFFSET('Water Data'!$E$6,0,10*ROW('Water Data'!E147)),NA())</f>
        <v>#N/A</v>
      </c>
      <c r="I153" s="490" t="e">
        <f ca="1">+IF(AND(ISNUMBER(OFFSET('Water Data'!$E$9,0,10*ROW('Water Data'!E147))),'Data Summary'!BX153="Yes"),OFFSET('Water Data'!$E$9,0,10*ROW('Water Data'!E147)),NA())</f>
        <v>#N/A</v>
      </c>
      <c r="J153" s="490" t="e">
        <f ca="1">+IF(AND(ISNUMBER(OFFSET('Water Data'!$F$4,0,10*ROW('Water Data'!F147))),'Data Summary'!BY153="Yes"),100-OFFSET('Water Data'!$F$4,0,10*ROW('Water Data'!F147)),NA())</f>
        <v>#N/A</v>
      </c>
      <c r="K153" s="490" t="e">
        <f ca="1">+IF(AND(ISNUMBER(OFFSET('Water Data'!$F$6,0,10*ROW('Water Data'!F147))),'Data Summary'!BZ153="Yes"),OFFSET('Water Data'!$F$6,0,10*ROW('Water Data'!F147)),NA())</f>
        <v>#N/A</v>
      </c>
      <c r="L153" s="490" t="e">
        <f ca="1">+IF(AND(ISNUMBER(OFFSET('Water Data'!$F$9,0,10*ROW('Water Data'!F147))),'Data Summary'!CA153="Yes"),OFFSET('Water Data'!$F$9,0,10*ROW('Water Data'!F147)),NA())</f>
        <v>#N/A</v>
      </c>
      <c r="M153" s="490" t="e">
        <f ca="1">+IF(AND(ISNUMBER(OFFSET('Water Data'!$G$4,0,10*ROW('Water Data'!G147))),'Data Summary'!CB153="Yes"),100-OFFSET('Water Data'!$G$4,0,10*ROW('Water Data'!G147)),NA())</f>
        <v>#N/A</v>
      </c>
      <c r="N153" s="490" t="e">
        <f ca="1">+IF(AND(ISNUMBER(OFFSET('Water Data'!$G$6,0,10*ROW('Water Data'!G147))),'Data Summary'!CC153="Yes"),OFFSET('Water Data'!$G$6,0,10*ROW('Water Data'!G147)),NA())</f>
        <v>#N/A</v>
      </c>
      <c r="O153" s="490" t="e">
        <f ca="1">+IF(AND(ISNUMBER(OFFSET('Water Data'!$G$9,0,10*ROW('Water Data'!G147))),'Data Summary'!CD153="Yes"),OFFSET('Water Data'!$G$9,0,10*ROW('Water Data'!G147)),NA())</f>
        <v>#N/A</v>
      </c>
      <c r="P153" s="490" t="e">
        <f ca="1">+IF(AND(ISNUMBER(OFFSET('Water Data'!$H$4,0,10*ROW('Water Data'!H147))),'Data Summary'!CE153="Yes"),100-OFFSET('Water Data'!$H$4,0,10*ROW('Water Data'!H147)),NA())</f>
        <v>#N/A</v>
      </c>
      <c r="Q153" s="490" t="e">
        <f ca="1">+IF(AND(ISNUMBER(OFFSET('Water Data'!$H$6,0,10*ROW('Water Data'!H147))),'Data Summary'!CF153="Yes"),OFFSET('Water Data'!$H$6,0,10*ROW('Water Data'!H147)),NA())</f>
        <v>#N/A</v>
      </c>
      <c r="R153" s="490" t="e">
        <f ca="1">+IF(AND(ISNUMBER(OFFSET('Water Data'!$H$9,0,10*ROW('Water Data'!H147))),'Data Summary'!CG153="Yes"),OFFSET('Water Data'!$H$9,0,10*ROW('Water Data'!H147)),NA())</f>
        <v>#N/A</v>
      </c>
      <c r="S153" s="490" t="e">
        <f ca="1">+IF(AND(ISNUMBER(OFFSET('Water Data'!$I$4,0,10*ROW('Water Data'!I147))),'Data Summary'!CH153="Yes"),100-OFFSET('Water Data'!$I$4,0,10*ROW('Water Data'!I147)),NA())</f>
        <v>#N/A</v>
      </c>
      <c r="T153" s="490" t="e">
        <f ca="1">+IF(AND(ISNUMBER(OFFSET('Water Data'!$I$6,0,10*ROW('Water Data'!I147))),'Data Summary'!CI153="Yes"),OFFSET('Water Data'!$I$6,0,10*ROW('Water Data'!I147)),NA())</f>
        <v>#N/A</v>
      </c>
      <c r="U153" s="490" t="e">
        <f ca="1">+IF(AND(ISNUMBER(OFFSET('Water Data'!$I$9,0,10*ROW('Water Data'!I147))),'Data Summary'!CJ153="Yes"),OFFSET('Water Data'!$I$9,0,10*ROW('Water Data'!I147)),NA())</f>
        <v>#N/A</v>
      </c>
      <c r="V153" s="491" t="e">
        <f ca="1">+IF(AND(ISNUMBER(OFFSET('Sanitation Data'!$D$4,0,10*ROW('Sanitation Data'!D147))),'Data Summary'!CK153="Yes"),100-OFFSET('Sanitation Data'!$D$4,0,10*ROW('Sanitation Data'!D147)),NA())</f>
        <v>#N/A</v>
      </c>
      <c r="W153" s="491" t="e">
        <f ca="1">+IF(AND(ISNUMBER(OFFSET('Sanitation Data'!$D$6,0,10*ROW('Sanitation Data'!D147))),'Data Summary'!CL153="Yes"),OFFSET('Sanitation Data'!$D$6,0,10*ROW('Sanitation Data'!D147)),NA())</f>
        <v>#N/A</v>
      </c>
      <c r="X153" s="491" t="e">
        <f ca="1">+IF(AND(ISNUMBER(OFFSET('Sanitation Data'!$D$10,0,10*ROW('Sanitation Data'!D147))),'Data Summary'!CM153="Yes"),OFFSET('Sanitation Data'!$D$10,0,10*ROW('Sanitation Data'!D147)),NA())</f>
        <v>#N/A</v>
      </c>
      <c r="Y153" s="491" t="e">
        <f ca="1">+IF(AND(ISNUMBER(OFFSET('Sanitation Data'!$D$11,0,10*ROW('Sanitation Data'!D147))),'Data Summary'!CN153="Yes"),OFFSET('Sanitation Data'!$D$11,0,10*ROW('Sanitation Data'!D147)),NA())</f>
        <v>#N/A</v>
      </c>
      <c r="Z153" s="491" t="e">
        <f ca="1">+IF(AND(ISNUMBER(OFFSET('Sanitation Data'!$D$12,0,10*ROW('Sanitation Data'!D147))),'Data Summary'!CO153="Yes"),OFFSET('Sanitation Data'!$D$12,0,10*ROW('Sanitation Data'!D147)),NA())</f>
        <v>#N/A</v>
      </c>
      <c r="AA153" s="491" t="e">
        <f ca="1">+IF(AND(ISNUMBER(OFFSET('Sanitation Data'!$E$4,0,10*ROW('Sanitation Data'!E147))),'Data Summary'!CP153="Yes"),100-OFFSET('Sanitation Data'!$E$4,0,10*ROW('Sanitation Data'!E147)),NA())</f>
        <v>#N/A</v>
      </c>
      <c r="AB153" s="491" t="e">
        <f ca="1">+IF(AND(ISNUMBER(OFFSET('Sanitation Data'!$E$6,0,10*ROW('Sanitation Data'!E147))),'Data Summary'!CQ153="Yes"),OFFSET('Sanitation Data'!$E$6,0,10*ROW('Sanitation Data'!E147)),NA())</f>
        <v>#N/A</v>
      </c>
      <c r="AC153" s="491" t="e">
        <f ca="1">+IF(AND(ISNUMBER(OFFSET('Sanitation Data'!$E$10,0,10*ROW('Sanitation Data'!E147))),'Data Summary'!CR153="Yes"),OFFSET('Sanitation Data'!$E$10,0,10*ROW('Sanitation Data'!E147)),NA())</f>
        <v>#N/A</v>
      </c>
      <c r="AD153" s="491" t="e">
        <f ca="1">+IF(AND(ISNUMBER(OFFSET('Sanitation Data'!$E$11,0,10*ROW('Sanitation Data'!E147))),'Data Summary'!CS153="Yes"),OFFSET('Sanitation Data'!$E$11,0,10*ROW('Sanitation Data'!E147)),NA())</f>
        <v>#N/A</v>
      </c>
      <c r="AE153" s="491" t="e">
        <f ca="1">+IF(AND(ISNUMBER(OFFSET('Sanitation Data'!$E$12,0,10*ROW('Sanitation Data'!E147))),'Data Summary'!CT153="Yes"),OFFSET('Sanitation Data'!$E$12,0,10*ROW('Sanitation Data'!E147)),NA())</f>
        <v>#N/A</v>
      </c>
      <c r="AF153" s="491" t="e">
        <f ca="1">+IF(AND(ISNUMBER(OFFSET('Sanitation Data'!$F$4,0,10*ROW('Sanitation Data'!F147))),'Data Summary'!CU153="Yes"),100-OFFSET('Sanitation Data'!$F$4,0,10*ROW('Sanitation Data'!F147)),NA())</f>
        <v>#N/A</v>
      </c>
      <c r="AG153" s="491" t="e">
        <f ca="1">+IF(AND(ISNUMBER(OFFSET('Sanitation Data'!$F$6,0,10*ROW('Sanitation Data'!F147))),'Data Summary'!CV153="Yes"),OFFSET('Sanitation Data'!$F$6,0,10*ROW('Sanitation Data'!F147)),NA())</f>
        <v>#N/A</v>
      </c>
      <c r="AH153" s="491" t="e">
        <f ca="1">+IF(AND(ISNUMBER(OFFSET('Sanitation Data'!$F$10,0,10*ROW('Sanitation Data'!F147))),'Data Summary'!CW153="Yes"),OFFSET('Sanitation Data'!$F$10,0,10*ROW('Sanitation Data'!F147)),NA())</f>
        <v>#N/A</v>
      </c>
      <c r="AI153" s="491" t="e">
        <f ca="1">+IF(AND(ISNUMBER(OFFSET('Sanitation Data'!$F$11,0,10*ROW('Sanitation Data'!F147))),'Data Summary'!CX153="Yes"),OFFSET('Sanitation Data'!$F$11,0,10*ROW('Sanitation Data'!F147)),NA())</f>
        <v>#N/A</v>
      </c>
      <c r="AJ153" s="491" t="e">
        <f ca="1">+IF(AND(ISNUMBER(OFFSET('Sanitation Data'!$F$12,0,10*ROW('Sanitation Data'!F147))),'Data Summary'!CY153="Yes"),OFFSET('Sanitation Data'!$F$12,0,10*ROW('Sanitation Data'!F147)),NA())</f>
        <v>#N/A</v>
      </c>
      <c r="AK153" s="491" t="e">
        <f ca="1">+IF(AND(ISNUMBER(OFFSET('Sanitation Data'!$G$4,0,10*ROW('Sanitation Data'!G147))),'Data Summary'!CZ153="Yes"),100-OFFSET('Sanitation Data'!$G$4,0,10*ROW('Sanitation Data'!G147)),NA())</f>
        <v>#N/A</v>
      </c>
      <c r="AL153" s="491" t="e">
        <f ca="1">+IF(AND(ISNUMBER(OFFSET('Sanitation Data'!$G$6,0,10*ROW('Sanitation Data'!G147))),'Data Summary'!DA153="Yes"),OFFSET('Sanitation Data'!$G$6,0,10*ROW('Sanitation Data'!G147)),NA())</f>
        <v>#N/A</v>
      </c>
      <c r="AM153" s="491" t="e">
        <f ca="1">+IF(AND(ISNUMBER(OFFSET('Sanitation Data'!$G$10,0,10*ROW('Sanitation Data'!G147))),'Data Summary'!DB153="Yes"),OFFSET('Sanitation Data'!$G$10,0,10*ROW('Sanitation Data'!G147)),NA())</f>
        <v>#N/A</v>
      </c>
      <c r="AN153" s="491" t="e">
        <f ca="1">+IF(AND(ISNUMBER(OFFSET('Sanitation Data'!$G$11,0,10*ROW('Sanitation Data'!G147))),'Data Summary'!DC153="Yes"),OFFSET('Sanitation Data'!$G$11,0,10*ROW('Sanitation Data'!G147)),NA())</f>
        <v>#N/A</v>
      </c>
      <c r="AO153" s="491" t="e">
        <f ca="1">+IF(AND(ISNUMBER(OFFSET('Sanitation Data'!$G$12,0,10*ROW('Sanitation Data'!G147))),'Data Summary'!DD153="Yes"),OFFSET('Sanitation Data'!$G$12,0,10*ROW('Sanitation Data'!G147)),NA())</f>
        <v>#N/A</v>
      </c>
      <c r="AP153" s="491" t="e">
        <f ca="1">+IF(AND(ISNUMBER(OFFSET('Sanitation Data'!$H$4,0,10*ROW('Sanitation Data'!H147))),'Data Summary'!DE153="Yes"),100-OFFSET('Sanitation Data'!$H$4,0,10*ROW('Sanitation Data'!H147)),NA())</f>
        <v>#N/A</v>
      </c>
      <c r="AQ153" s="491" t="e">
        <f ca="1">+IF(AND(ISNUMBER(OFFSET('Sanitation Data'!$H$6,0,10*ROW('Sanitation Data'!H147))),'Data Summary'!DF153="Yes"),OFFSET('Sanitation Data'!$H$6,0,10*ROW('Sanitation Data'!H147)),NA())</f>
        <v>#N/A</v>
      </c>
      <c r="AR153" s="491" t="e">
        <f ca="1">+IF(AND(ISNUMBER(OFFSET('Sanitation Data'!$H$10,0,10*ROW('Sanitation Data'!H147))),'Data Summary'!DG153="Yes"),OFFSET('Sanitation Data'!$H$10,0,10*ROW('Sanitation Data'!H147)),NA())</f>
        <v>#N/A</v>
      </c>
      <c r="AS153" s="491" t="e">
        <f ca="1">+IF(AND(ISNUMBER(OFFSET('Sanitation Data'!$H$11,0,10*ROW('Sanitation Data'!H147))),'Data Summary'!DH153="Yes"),OFFSET('Sanitation Data'!$H$11,0,10*ROW('Sanitation Data'!H147)),NA())</f>
        <v>#N/A</v>
      </c>
      <c r="AT153" s="491" t="e">
        <f ca="1">+IF(AND(ISNUMBER(OFFSET('Sanitation Data'!$H$12,0,10*ROW('Sanitation Data'!H147))),'Data Summary'!DI153="Yes"),OFFSET('Sanitation Data'!$H$12,0,10*ROW('Sanitation Data'!H147)),NA())</f>
        <v>#N/A</v>
      </c>
      <c r="AU153" s="491" t="e">
        <f ca="1">+IF(AND(ISNUMBER(OFFSET('Sanitation Data'!$I$4,0,10*ROW('Sanitation Data'!I147))),'Data Summary'!DJ153="Yes"),100-OFFSET('Sanitation Data'!$I$4,0,10*ROW('Sanitation Data'!I147)),NA())</f>
        <v>#N/A</v>
      </c>
      <c r="AV153" s="491" t="e">
        <f ca="1">+IF(AND(ISNUMBER(OFFSET('Sanitation Data'!$I$6,0,10*ROW('Sanitation Data'!I147))),'Data Summary'!DK153="Yes"),OFFSET('Sanitation Data'!$I$6,0,10*ROW('Sanitation Data'!I147)),NA())</f>
        <v>#N/A</v>
      </c>
      <c r="AW153" s="491" t="e">
        <f ca="1">+IF(AND(ISNUMBER(OFFSET('Sanitation Data'!$I$10,0,10*ROW('Sanitation Data'!I147))),'Data Summary'!DL153="Yes"),OFFSET('Sanitation Data'!$I$10,0,10*ROW('Sanitation Data'!I147)),NA())</f>
        <v>#N/A</v>
      </c>
      <c r="AX153" s="491" t="e">
        <f ca="1">+IF(AND(ISNUMBER(OFFSET('Sanitation Data'!$I$11,0,10*ROW('Sanitation Data'!I147))),'Data Summary'!DM153="Yes"),OFFSET('Sanitation Data'!$I$11,0,10*ROW('Sanitation Data'!I147)),NA())</f>
        <v>#N/A</v>
      </c>
      <c r="AY153" s="491" t="e">
        <f ca="1">+IF(AND(ISNUMBER(OFFSET('Sanitation Data'!$I$12,0,10*ROW('Sanitation Data'!I147))),'Data Summary'!DN153="Yes"),OFFSET('Sanitation Data'!$I$12,0,10*ROW('Sanitation Data'!I147)),NA())</f>
        <v>#N/A</v>
      </c>
      <c r="AZ153" s="492" t="e">
        <f ca="1">+IF(AND(ISNUMBER(OFFSET('Hygiene Data'!$D$5,0,10*ROW('Hygiene Data'!D147))),'Data Summary'!DO153="Yes"),OFFSET('Hygiene Data'!$D$5,0,10*ROW('Hygiene Data'!D147)),NA())</f>
        <v>#N/A</v>
      </c>
      <c r="BA153" s="492" t="e">
        <f ca="1">+IF(AND(ISNUMBER(OFFSET('Hygiene Data'!$D$7,0,10*ROW('Hygiene Data'!D147))),'Data Summary'!DP153="Yes"),OFFSET('Hygiene Data'!$D$7,0,10*ROW('Hygiene Data'!D147)),NA())</f>
        <v>#N/A</v>
      </c>
      <c r="BB153" s="492" t="e">
        <f ca="1">+IF(AND(ISNUMBER(OFFSET('Hygiene Data'!$D$9,0,10*ROW('Hygiene Data'!D147))),'Data Summary'!DQ153="Yes"),OFFSET('Hygiene Data'!$D$9,0,10*ROW('Hygiene Data'!D147)),NA())</f>
        <v>#N/A</v>
      </c>
      <c r="BC153" s="492" t="e">
        <f ca="1">+IF(AND(ISNUMBER(OFFSET('Hygiene Data'!$E$5,0,10*ROW('Hygiene Data'!E147))),'Data Summary'!DR153="Yes"),OFFSET('Hygiene Data'!$E$5,0,10*ROW('Hygiene Data'!E147)),NA())</f>
        <v>#N/A</v>
      </c>
      <c r="BD153" s="492" t="e">
        <f ca="1">+IF(AND(ISNUMBER(OFFSET('Hygiene Data'!$E$7,0,10*ROW('Hygiene Data'!E147))),'Data Summary'!DS153="Yes"),OFFSET('Hygiene Data'!$E$7,0,10*ROW('Hygiene Data'!E147)),NA())</f>
        <v>#N/A</v>
      </c>
      <c r="BE153" s="492" t="e">
        <f ca="1">+IF(AND(ISNUMBER(OFFSET('Hygiene Data'!$E$9,0,10*ROW('Hygiene Data'!E147))),'Data Summary'!DT153="Yes"),OFFSET('Hygiene Data'!$E$9,0,10*ROW('Hygiene Data'!E147)),NA())</f>
        <v>#N/A</v>
      </c>
      <c r="BF153" s="492" t="e">
        <f ca="1">+IF(AND(ISNUMBER(OFFSET('Hygiene Data'!$F$5,0,10*ROW('Hygiene Data'!F147))),'Data Summary'!DU153="Yes"),OFFSET('Hygiene Data'!$F$5,0,10*ROW('Hygiene Data'!F147)),NA())</f>
        <v>#N/A</v>
      </c>
      <c r="BG153" s="492" t="e">
        <f ca="1">+IF(AND(ISNUMBER(OFFSET('Hygiene Data'!$F$7,0,10*ROW('Hygiene Data'!F147))),'Data Summary'!DV153="Yes"),OFFSET('Hygiene Data'!$F$7,0,10*ROW('Hygiene Data'!F147)),NA())</f>
        <v>#N/A</v>
      </c>
      <c r="BH153" s="492" t="e">
        <f ca="1">+IF(AND(ISNUMBER(OFFSET('Hygiene Data'!$F$9,0,10*ROW('Hygiene Data'!F147))),'Data Summary'!DW153="Yes"),OFFSET('Hygiene Data'!$F$9,0,10*ROW('Hygiene Data'!F147)),NA())</f>
        <v>#N/A</v>
      </c>
      <c r="BI153" s="492" t="e">
        <f ca="1">+IF(AND(ISNUMBER(OFFSET('Hygiene Data'!$G$5,0,10*ROW('Hygiene Data'!G147))),'Data Summary'!DX153="Yes"),OFFSET('Hygiene Data'!$G$5,0,10*ROW('Hygiene Data'!G147)),NA())</f>
        <v>#N/A</v>
      </c>
      <c r="BJ153" s="492" t="e">
        <f ca="1">+IF(AND(ISNUMBER(OFFSET('Hygiene Data'!$G$7,0,10*ROW('Hygiene Data'!G147))),'Data Summary'!DY153="Yes"),OFFSET('Hygiene Data'!$G$7,0,10*ROW('Hygiene Data'!G147)),NA())</f>
        <v>#N/A</v>
      </c>
      <c r="BK153" s="492" t="e">
        <f ca="1">+IF(AND(ISNUMBER(OFFSET('Hygiene Data'!$G$9,0,10*ROW('Hygiene Data'!G147))),'Data Summary'!DZ153="Yes"),OFFSET('Hygiene Data'!$G$9,0,10*ROW('Hygiene Data'!G147)),NA())</f>
        <v>#N/A</v>
      </c>
      <c r="BL153" s="492" t="e">
        <f ca="1">+IF(AND(ISNUMBER(OFFSET('Hygiene Data'!$H$5,0,10*ROW('Hygiene Data'!H147))),'Data Summary'!EA153="Yes"),OFFSET('Hygiene Data'!$H$5,0,10*ROW('Hygiene Data'!H147)),NA())</f>
        <v>#N/A</v>
      </c>
      <c r="BM153" s="492" t="e">
        <f ca="1">+IF(AND(ISNUMBER(OFFSET('Hygiene Data'!$H$7,0,10*ROW('Hygiene Data'!H147))),'Data Summary'!EB153="Yes"),OFFSET('Hygiene Data'!$H$7,0,10*ROW('Hygiene Data'!H147)),NA())</f>
        <v>#N/A</v>
      </c>
      <c r="BN153" s="492" t="e">
        <f ca="1">+IF(AND(ISNUMBER(OFFSET('Hygiene Data'!$H$9,0,10*ROW('Hygiene Data'!H147))),'Data Summary'!EC153="Yes"),OFFSET('Hygiene Data'!$H$9,0,10*ROW('Hygiene Data'!H147)),NA())</f>
        <v>#N/A</v>
      </c>
      <c r="BO153" s="492" t="e">
        <f ca="1">+IF(AND(ISNUMBER(OFFSET('Hygiene Data'!$I$5,0,10*ROW('Hygiene Data'!I147))),'Data Summary'!ED153="Yes"),OFFSET('Hygiene Data'!$I$5,0,10*ROW('Hygiene Data'!I147)),NA())</f>
        <v>#N/A</v>
      </c>
      <c r="BP153" s="492" t="e">
        <f ca="1">+IF(AND(ISNUMBER(OFFSET('Hygiene Data'!$I$7,0,10*ROW('Hygiene Data'!I147))),'Data Summary'!EE153="Yes"),OFFSET('Hygiene Data'!$I$7,0,10*ROW('Hygiene Data'!I147)),NA())</f>
        <v>#N/A</v>
      </c>
      <c r="BQ153" s="492" t="e">
        <f ca="1">+IF(AND(ISNUMBER(OFFSET('Hygiene Data'!$I$9,0,10*ROW('Hygiene Data'!I147))),'Data Summary'!EF153="Yes"),OFFSET('Hygiene Data'!$I$9,0,10*ROW('Hygiene Data'!I147)),NA())</f>
        <v>#N/A</v>
      </c>
    </row>
    <row r="154" spans="1:69" x14ac:dyDescent="0.25">
      <c r="A154" s="488" t="e">
        <f ca="1">+RIGHT('Data Summary'!A154,LEN('Data Summary'!A154)-9)</f>
        <v>#VALUE!</v>
      </c>
      <c r="B154" s="462" t="str">
        <f ca="1">+IF(ISTEXT('Data Summary'!B154),'Data Summary'!B154,"")</f>
        <v/>
      </c>
      <c r="C154" s="489" t="e">
        <f ca="1">+VALUE('Data Summary'!C154)</f>
        <v>#VALUE!</v>
      </c>
      <c r="D154" s="490" t="e">
        <f ca="1">+IF(AND(ISNUMBER(OFFSET('Water Data'!$D$4,0,10*ROW('Water Data'!D148))),'Data Summary'!BS154="Yes"),100-OFFSET('Water Data'!$D$4,0,10*ROW('Water Data'!D148)),NA())</f>
        <v>#N/A</v>
      </c>
      <c r="E154" s="490" t="e">
        <f ca="1">+IF(AND(ISNUMBER(OFFSET('Water Data'!$D$6,0,10*ROW('Water Data'!D148))),'Data Summary'!BT154="Yes"),OFFSET('Water Data'!$D$6,0,10*ROW('Water Data'!D148)),NA())</f>
        <v>#N/A</v>
      </c>
      <c r="F154" s="490" t="e">
        <f ca="1">+IF(AND(ISNUMBER(OFFSET('Water Data'!$D$9,0,10*ROW('Water Data'!D148))),'Data Summary'!BU154="Yes"),OFFSET('Water Data'!$D$9,0,10*ROW('Water Data'!D148)),NA())</f>
        <v>#N/A</v>
      </c>
      <c r="G154" s="490" t="e">
        <f ca="1">+IF(AND(ISNUMBER(OFFSET('Water Data'!$E$4,0,10*ROW('Water Data'!E148))),'Data Summary'!BV154="Yes"),100-OFFSET('Water Data'!$E$4,0,10*ROW('Water Data'!E148)),NA())</f>
        <v>#N/A</v>
      </c>
      <c r="H154" s="490" t="e">
        <f ca="1">+IF(AND(ISNUMBER(OFFSET('Water Data'!$E$6,0,10*ROW('Water Data'!E148))),'Data Summary'!BW154="Yes"),OFFSET('Water Data'!$E$6,0,10*ROW('Water Data'!E148)),NA())</f>
        <v>#N/A</v>
      </c>
      <c r="I154" s="490" t="e">
        <f ca="1">+IF(AND(ISNUMBER(OFFSET('Water Data'!$E$9,0,10*ROW('Water Data'!E148))),'Data Summary'!BX154="Yes"),OFFSET('Water Data'!$E$9,0,10*ROW('Water Data'!E148)),NA())</f>
        <v>#N/A</v>
      </c>
      <c r="J154" s="490" t="e">
        <f ca="1">+IF(AND(ISNUMBER(OFFSET('Water Data'!$F$4,0,10*ROW('Water Data'!F148))),'Data Summary'!BY154="Yes"),100-OFFSET('Water Data'!$F$4,0,10*ROW('Water Data'!F148)),NA())</f>
        <v>#N/A</v>
      </c>
      <c r="K154" s="490" t="e">
        <f ca="1">+IF(AND(ISNUMBER(OFFSET('Water Data'!$F$6,0,10*ROW('Water Data'!F148))),'Data Summary'!BZ154="Yes"),OFFSET('Water Data'!$F$6,0,10*ROW('Water Data'!F148)),NA())</f>
        <v>#N/A</v>
      </c>
      <c r="L154" s="490" t="e">
        <f ca="1">+IF(AND(ISNUMBER(OFFSET('Water Data'!$F$9,0,10*ROW('Water Data'!F148))),'Data Summary'!CA154="Yes"),OFFSET('Water Data'!$F$9,0,10*ROW('Water Data'!F148)),NA())</f>
        <v>#N/A</v>
      </c>
      <c r="M154" s="490" t="e">
        <f ca="1">+IF(AND(ISNUMBER(OFFSET('Water Data'!$G$4,0,10*ROW('Water Data'!G148))),'Data Summary'!CB154="Yes"),100-OFFSET('Water Data'!$G$4,0,10*ROW('Water Data'!G148)),NA())</f>
        <v>#N/A</v>
      </c>
      <c r="N154" s="490" t="e">
        <f ca="1">+IF(AND(ISNUMBER(OFFSET('Water Data'!$G$6,0,10*ROW('Water Data'!G148))),'Data Summary'!CC154="Yes"),OFFSET('Water Data'!$G$6,0,10*ROW('Water Data'!G148)),NA())</f>
        <v>#N/A</v>
      </c>
      <c r="O154" s="490" t="e">
        <f ca="1">+IF(AND(ISNUMBER(OFFSET('Water Data'!$G$9,0,10*ROW('Water Data'!G148))),'Data Summary'!CD154="Yes"),OFFSET('Water Data'!$G$9,0,10*ROW('Water Data'!G148)),NA())</f>
        <v>#N/A</v>
      </c>
      <c r="P154" s="490" t="e">
        <f ca="1">+IF(AND(ISNUMBER(OFFSET('Water Data'!$H$4,0,10*ROW('Water Data'!H148))),'Data Summary'!CE154="Yes"),100-OFFSET('Water Data'!$H$4,0,10*ROW('Water Data'!H148)),NA())</f>
        <v>#N/A</v>
      </c>
      <c r="Q154" s="490" t="e">
        <f ca="1">+IF(AND(ISNUMBER(OFFSET('Water Data'!$H$6,0,10*ROW('Water Data'!H148))),'Data Summary'!CF154="Yes"),OFFSET('Water Data'!$H$6,0,10*ROW('Water Data'!H148)),NA())</f>
        <v>#N/A</v>
      </c>
      <c r="R154" s="490" t="e">
        <f ca="1">+IF(AND(ISNUMBER(OFFSET('Water Data'!$H$9,0,10*ROW('Water Data'!H148))),'Data Summary'!CG154="Yes"),OFFSET('Water Data'!$H$9,0,10*ROW('Water Data'!H148)),NA())</f>
        <v>#N/A</v>
      </c>
      <c r="S154" s="490" t="e">
        <f ca="1">+IF(AND(ISNUMBER(OFFSET('Water Data'!$I$4,0,10*ROW('Water Data'!I148))),'Data Summary'!CH154="Yes"),100-OFFSET('Water Data'!$I$4,0,10*ROW('Water Data'!I148)),NA())</f>
        <v>#N/A</v>
      </c>
      <c r="T154" s="490" t="e">
        <f ca="1">+IF(AND(ISNUMBER(OFFSET('Water Data'!$I$6,0,10*ROW('Water Data'!I148))),'Data Summary'!CI154="Yes"),OFFSET('Water Data'!$I$6,0,10*ROW('Water Data'!I148)),NA())</f>
        <v>#N/A</v>
      </c>
      <c r="U154" s="490" t="e">
        <f ca="1">+IF(AND(ISNUMBER(OFFSET('Water Data'!$I$9,0,10*ROW('Water Data'!I148))),'Data Summary'!CJ154="Yes"),OFFSET('Water Data'!$I$9,0,10*ROW('Water Data'!I148)),NA())</f>
        <v>#N/A</v>
      </c>
      <c r="V154" s="491" t="e">
        <f ca="1">+IF(AND(ISNUMBER(OFFSET('Sanitation Data'!$D$4,0,10*ROW('Sanitation Data'!D148))),'Data Summary'!CK154="Yes"),100-OFFSET('Sanitation Data'!$D$4,0,10*ROW('Sanitation Data'!D148)),NA())</f>
        <v>#N/A</v>
      </c>
      <c r="W154" s="491" t="e">
        <f ca="1">+IF(AND(ISNUMBER(OFFSET('Sanitation Data'!$D$6,0,10*ROW('Sanitation Data'!D148))),'Data Summary'!CL154="Yes"),OFFSET('Sanitation Data'!$D$6,0,10*ROW('Sanitation Data'!D148)),NA())</f>
        <v>#N/A</v>
      </c>
      <c r="X154" s="491" t="e">
        <f ca="1">+IF(AND(ISNUMBER(OFFSET('Sanitation Data'!$D$10,0,10*ROW('Sanitation Data'!D148))),'Data Summary'!CM154="Yes"),OFFSET('Sanitation Data'!$D$10,0,10*ROW('Sanitation Data'!D148)),NA())</f>
        <v>#N/A</v>
      </c>
      <c r="Y154" s="491" t="e">
        <f ca="1">+IF(AND(ISNUMBER(OFFSET('Sanitation Data'!$D$11,0,10*ROW('Sanitation Data'!D148))),'Data Summary'!CN154="Yes"),OFFSET('Sanitation Data'!$D$11,0,10*ROW('Sanitation Data'!D148)),NA())</f>
        <v>#N/A</v>
      </c>
      <c r="Z154" s="491" t="e">
        <f ca="1">+IF(AND(ISNUMBER(OFFSET('Sanitation Data'!$D$12,0,10*ROW('Sanitation Data'!D148))),'Data Summary'!CO154="Yes"),OFFSET('Sanitation Data'!$D$12,0,10*ROW('Sanitation Data'!D148)),NA())</f>
        <v>#N/A</v>
      </c>
      <c r="AA154" s="491" t="e">
        <f ca="1">+IF(AND(ISNUMBER(OFFSET('Sanitation Data'!$E$4,0,10*ROW('Sanitation Data'!E148))),'Data Summary'!CP154="Yes"),100-OFFSET('Sanitation Data'!$E$4,0,10*ROW('Sanitation Data'!E148)),NA())</f>
        <v>#N/A</v>
      </c>
      <c r="AB154" s="491" t="e">
        <f ca="1">+IF(AND(ISNUMBER(OFFSET('Sanitation Data'!$E$6,0,10*ROW('Sanitation Data'!E148))),'Data Summary'!CQ154="Yes"),OFFSET('Sanitation Data'!$E$6,0,10*ROW('Sanitation Data'!E148)),NA())</f>
        <v>#N/A</v>
      </c>
      <c r="AC154" s="491" t="e">
        <f ca="1">+IF(AND(ISNUMBER(OFFSET('Sanitation Data'!$E$10,0,10*ROW('Sanitation Data'!E148))),'Data Summary'!CR154="Yes"),OFFSET('Sanitation Data'!$E$10,0,10*ROW('Sanitation Data'!E148)),NA())</f>
        <v>#N/A</v>
      </c>
      <c r="AD154" s="491" t="e">
        <f ca="1">+IF(AND(ISNUMBER(OFFSET('Sanitation Data'!$E$11,0,10*ROW('Sanitation Data'!E148))),'Data Summary'!CS154="Yes"),OFFSET('Sanitation Data'!$E$11,0,10*ROW('Sanitation Data'!E148)),NA())</f>
        <v>#N/A</v>
      </c>
      <c r="AE154" s="491" t="e">
        <f ca="1">+IF(AND(ISNUMBER(OFFSET('Sanitation Data'!$E$12,0,10*ROW('Sanitation Data'!E148))),'Data Summary'!CT154="Yes"),OFFSET('Sanitation Data'!$E$12,0,10*ROW('Sanitation Data'!E148)),NA())</f>
        <v>#N/A</v>
      </c>
      <c r="AF154" s="491" t="e">
        <f ca="1">+IF(AND(ISNUMBER(OFFSET('Sanitation Data'!$F$4,0,10*ROW('Sanitation Data'!F148))),'Data Summary'!CU154="Yes"),100-OFFSET('Sanitation Data'!$F$4,0,10*ROW('Sanitation Data'!F148)),NA())</f>
        <v>#N/A</v>
      </c>
      <c r="AG154" s="491" t="e">
        <f ca="1">+IF(AND(ISNUMBER(OFFSET('Sanitation Data'!$F$6,0,10*ROW('Sanitation Data'!F148))),'Data Summary'!CV154="Yes"),OFFSET('Sanitation Data'!$F$6,0,10*ROW('Sanitation Data'!F148)),NA())</f>
        <v>#N/A</v>
      </c>
      <c r="AH154" s="491" t="e">
        <f ca="1">+IF(AND(ISNUMBER(OFFSET('Sanitation Data'!$F$10,0,10*ROW('Sanitation Data'!F148))),'Data Summary'!CW154="Yes"),OFFSET('Sanitation Data'!$F$10,0,10*ROW('Sanitation Data'!F148)),NA())</f>
        <v>#N/A</v>
      </c>
      <c r="AI154" s="491" t="e">
        <f ca="1">+IF(AND(ISNUMBER(OFFSET('Sanitation Data'!$F$11,0,10*ROW('Sanitation Data'!F148))),'Data Summary'!CX154="Yes"),OFFSET('Sanitation Data'!$F$11,0,10*ROW('Sanitation Data'!F148)),NA())</f>
        <v>#N/A</v>
      </c>
      <c r="AJ154" s="491" t="e">
        <f ca="1">+IF(AND(ISNUMBER(OFFSET('Sanitation Data'!$F$12,0,10*ROW('Sanitation Data'!F148))),'Data Summary'!CY154="Yes"),OFFSET('Sanitation Data'!$F$12,0,10*ROW('Sanitation Data'!F148)),NA())</f>
        <v>#N/A</v>
      </c>
      <c r="AK154" s="491" t="e">
        <f ca="1">+IF(AND(ISNUMBER(OFFSET('Sanitation Data'!$G$4,0,10*ROW('Sanitation Data'!G148))),'Data Summary'!CZ154="Yes"),100-OFFSET('Sanitation Data'!$G$4,0,10*ROW('Sanitation Data'!G148)),NA())</f>
        <v>#N/A</v>
      </c>
      <c r="AL154" s="491" t="e">
        <f ca="1">+IF(AND(ISNUMBER(OFFSET('Sanitation Data'!$G$6,0,10*ROW('Sanitation Data'!G148))),'Data Summary'!DA154="Yes"),OFFSET('Sanitation Data'!$G$6,0,10*ROW('Sanitation Data'!G148)),NA())</f>
        <v>#N/A</v>
      </c>
      <c r="AM154" s="491" t="e">
        <f ca="1">+IF(AND(ISNUMBER(OFFSET('Sanitation Data'!$G$10,0,10*ROW('Sanitation Data'!G148))),'Data Summary'!DB154="Yes"),OFFSET('Sanitation Data'!$G$10,0,10*ROW('Sanitation Data'!G148)),NA())</f>
        <v>#N/A</v>
      </c>
      <c r="AN154" s="491" t="e">
        <f ca="1">+IF(AND(ISNUMBER(OFFSET('Sanitation Data'!$G$11,0,10*ROW('Sanitation Data'!G148))),'Data Summary'!DC154="Yes"),OFFSET('Sanitation Data'!$G$11,0,10*ROW('Sanitation Data'!G148)),NA())</f>
        <v>#N/A</v>
      </c>
      <c r="AO154" s="491" t="e">
        <f ca="1">+IF(AND(ISNUMBER(OFFSET('Sanitation Data'!$G$12,0,10*ROW('Sanitation Data'!G148))),'Data Summary'!DD154="Yes"),OFFSET('Sanitation Data'!$G$12,0,10*ROW('Sanitation Data'!G148)),NA())</f>
        <v>#N/A</v>
      </c>
      <c r="AP154" s="491" t="e">
        <f ca="1">+IF(AND(ISNUMBER(OFFSET('Sanitation Data'!$H$4,0,10*ROW('Sanitation Data'!H148))),'Data Summary'!DE154="Yes"),100-OFFSET('Sanitation Data'!$H$4,0,10*ROW('Sanitation Data'!H148)),NA())</f>
        <v>#N/A</v>
      </c>
      <c r="AQ154" s="491" t="e">
        <f ca="1">+IF(AND(ISNUMBER(OFFSET('Sanitation Data'!$H$6,0,10*ROW('Sanitation Data'!H148))),'Data Summary'!DF154="Yes"),OFFSET('Sanitation Data'!$H$6,0,10*ROW('Sanitation Data'!H148)),NA())</f>
        <v>#N/A</v>
      </c>
      <c r="AR154" s="491" t="e">
        <f ca="1">+IF(AND(ISNUMBER(OFFSET('Sanitation Data'!$H$10,0,10*ROW('Sanitation Data'!H148))),'Data Summary'!DG154="Yes"),OFFSET('Sanitation Data'!$H$10,0,10*ROW('Sanitation Data'!H148)),NA())</f>
        <v>#N/A</v>
      </c>
      <c r="AS154" s="491" t="e">
        <f ca="1">+IF(AND(ISNUMBER(OFFSET('Sanitation Data'!$H$11,0,10*ROW('Sanitation Data'!H148))),'Data Summary'!DH154="Yes"),OFFSET('Sanitation Data'!$H$11,0,10*ROW('Sanitation Data'!H148)),NA())</f>
        <v>#N/A</v>
      </c>
      <c r="AT154" s="491" t="e">
        <f ca="1">+IF(AND(ISNUMBER(OFFSET('Sanitation Data'!$H$12,0,10*ROW('Sanitation Data'!H148))),'Data Summary'!DI154="Yes"),OFFSET('Sanitation Data'!$H$12,0,10*ROW('Sanitation Data'!H148)),NA())</f>
        <v>#N/A</v>
      </c>
      <c r="AU154" s="491" t="e">
        <f ca="1">+IF(AND(ISNUMBER(OFFSET('Sanitation Data'!$I$4,0,10*ROW('Sanitation Data'!I148))),'Data Summary'!DJ154="Yes"),100-OFFSET('Sanitation Data'!$I$4,0,10*ROW('Sanitation Data'!I148)),NA())</f>
        <v>#N/A</v>
      </c>
      <c r="AV154" s="491" t="e">
        <f ca="1">+IF(AND(ISNUMBER(OFFSET('Sanitation Data'!$I$6,0,10*ROW('Sanitation Data'!I148))),'Data Summary'!DK154="Yes"),OFFSET('Sanitation Data'!$I$6,0,10*ROW('Sanitation Data'!I148)),NA())</f>
        <v>#N/A</v>
      </c>
      <c r="AW154" s="491" t="e">
        <f ca="1">+IF(AND(ISNUMBER(OFFSET('Sanitation Data'!$I$10,0,10*ROW('Sanitation Data'!I148))),'Data Summary'!DL154="Yes"),OFFSET('Sanitation Data'!$I$10,0,10*ROW('Sanitation Data'!I148)),NA())</f>
        <v>#N/A</v>
      </c>
      <c r="AX154" s="491" t="e">
        <f ca="1">+IF(AND(ISNUMBER(OFFSET('Sanitation Data'!$I$11,0,10*ROW('Sanitation Data'!I148))),'Data Summary'!DM154="Yes"),OFFSET('Sanitation Data'!$I$11,0,10*ROW('Sanitation Data'!I148)),NA())</f>
        <v>#N/A</v>
      </c>
      <c r="AY154" s="491" t="e">
        <f ca="1">+IF(AND(ISNUMBER(OFFSET('Sanitation Data'!$I$12,0,10*ROW('Sanitation Data'!I148))),'Data Summary'!DN154="Yes"),OFFSET('Sanitation Data'!$I$12,0,10*ROW('Sanitation Data'!I148)),NA())</f>
        <v>#N/A</v>
      </c>
      <c r="AZ154" s="492" t="e">
        <f ca="1">+IF(AND(ISNUMBER(OFFSET('Hygiene Data'!$D$5,0,10*ROW('Hygiene Data'!D148))),'Data Summary'!DO154="Yes"),OFFSET('Hygiene Data'!$D$5,0,10*ROW('Hygiene Data'!D148)),NA())</f>
        <v>#N/A</v>
      </c>
      <c r="BA154" s="492" t="e">
        <f ca="1">+IF(AND(ISNUMBER(OFFSET('Hygiene Data'!$D$7,0,10*ROW('Hygiene Data'!D148))),'Data Summary'!DP154="Yes"),OFFSET('Hygiene Data'!$D$7,0,10*ROW('Hygiene Data'!D148)),NA())</f>
        <v>#N/A</v>
      </c>
      <c r="BB154" s="492" t="e">
        <f ca="1">+IF(AND(ISNUMBER(OFFSET('Hygiene Data'!$D$9,0,10*ROW('Hygiene Data'!D148))),'Data Summary'!DQ154="Yes"),OFFSET('Hygiene Data'!$D$9,0,10*ROW('Hygiene Data'!D148)),NA())</f>
        <v>#N/A</v>
      </c>
      <c r="BC154" s="492" t="e">
        <f ca="1">+IF(AND(ISNUMBER(OFFSET('Hygiene Data'!$E$5,0,10*ROW('Hygiene Data'!E148))),'Data Summary'!DR154="Yes"),OFFSET('Hygiene Data'!$E$5,0,10*ROW('Hygiene Data'!E148)),NA())</f>
        <v>#N/A</v>
      </c>
      <c r="BD154" s="492" t="e">
        <f ca="1">+IF(AND(ISNUMBER(OFFSET('Hygiene Data'!$E$7,0,10*ROW('Hygiene Data'!E148))),'Data Summary'!DS154="Yes"),OFFSET('Hygiene Data'!$E$7,0,10*ROW('Hygiene Data'!E148)),NA())</f>
        <v>#N/A</v>
      </c>
      <c r="BE154" s="492" t="e">
        <f ca="1">+IF(AND(ISNUMBER(OFFSET('Hygiene Data'!$E$9,0,10*ROW('Hygiene Data'!E148))),'Data Summary'!DT154="Yes"),OFFSET('Hygiene Data'!$E$9,0,10*ROW('Hygiene Data'!E148)),NA())</f>
        <v>#N/A</v>
      </c>
      <c r="BF154" s="492" t="e">
        <f ca="1">+IF(AND(ISNUMBER(OFFSET('Hygiene Data'!$F$5,0,10*ROW('Hygiene Data'!F148))),'Data Summary'!DU154="Yes"),OFFSET('Hygiene Data'!$F$5,0,10*ROW('Hygiene Data'!F148)),NA())</f>
        <v>#N/A</v>
      </c>
      <c r="BG154" s="492" t="e">
        <f ca="1">+IF(AND(ISNUMBER(OFFSET('Hygiene Data'!$F$7,0,10*ROW('Hygiene Data'!F148))),'Data Summary'!DV154="Yes"),OFFSET('Hygiene Data'!$F$7,0,10*ROW('Hygiene Data'!F148)),NA())</f>
        <v>#N/A</v>
      </c>
      <c r="BH154" s="492" t="e">
        <f ca="1">+IF(AND(ISNUMBER(OFFSET('Hygiene Data'!$F$9,0,10*ROW('Hygiene Data'!F148))),'Data Summary'!DW154="Yes"),OFFSET('Hygiene Data'!$F$9,0,10*ROW('Hygiene Data'!F148)),NA())</f>
        <v>#N/A</v>
      </c>
      <c r="BI154" s="492" t="e">
        <f ca="1">+IF(AND(ISNUMBER(OFFSET('Hygiene Data'!$G$5,0,10*ROW('Hygiene Data'!G148))),'Data Summary'!DX154="Yes"),OFFSET('Hygiene Data'!$G$5,0,10*ROW('Hygiene Data'!G148)),NA())</f>
        <v>#N/A</v>
      </c>
      <c r="BJ154" s="492" t="e">
        <f ca="1">+IF(AND(ISNUMBER(OFFSET('Hygiene Data'!$G$7,0,10*ROW('Hygiene Data'!G148))),'Data Summary'!DY154="Yes"),OFFSET('Hygiene Data'!$G$7,0,10*ROW('Hygiene Data'!G148)),NA())</f>
        <v>#N/A</v>
      </c>
      <c r="BK154" s="492" t="e">
        <f ca="1">+IF(AND(ISNUMBER(OFFSET('Hygiene Data'!$G$9,0,10*ROW('Hygiene Data'!G148))),'Data Summary'!DZ154="Yes"),OFFSET('Hygiene Data'!$G$9,0,10*ROW('Hygiene Data'!G148)),NA())</f>
        <v>#N/A</v>
      </c>
      <c r="BL154" s="492" t="e">
        <f ca="1">+IF(AND(ISNUMBER(OFFSET('Hygiene Data'!$H$5,0,10*ROW('Hygiene Data'!H148))),'Data Summary'!EA154="Yes"),OFFSET('Hygiene Data'!$H$5,0,10*ROW('Hygiene Data'!H148)),NA())</f>
        <v>#N/A</v>
      </c>
      <c r="BM154" s="492" t="e">
        <f ca="1">+IF(AND(ISNUMBER(OFFSET('Hygiene Data'!$H$7,0,10*ROW('Hygiene Data'!H148))),'Data Summary'!EB154="Yes"),OFFSET('Hygiene Data'!$H$7,0,10*ROW('Hygiene Data'!H148)),NA())</f>
        <v>#N/A</v>
      </c>
      <c r="BN154" s="492" t="e">
        <f ca="1">+IF(AND(ISNUMBER(OFFSET('Hygiene Data'!$H$9,0,10*ROW('Hygiene Data'!H148))),'Data Summary'!EC154="Yes"),OFFSET('Hygiene Data'!$H$9,0,10*ROW('Hygiene Data'!H148)),NA())</f>
        <v>#N/A</v>
      </c>
      <c r="BO154" s="492" t="e">
        <f ca="1">+IF(AND(ISNUMBER(OFFSET('Hygiene Data'!$I$5,0,10*ROW('Hygiene Data'!I148))),'Data Summary'!ED154="Yes"),OFFSET('Hygiene Data'!$I$5,0,10*ROW('Hygiene Data'!I148)),NA())</f>
        <v>#N/A</v>
      </c>
      <c r="BP154" s="492" t="e">
        <f ca="1">+IF(AND(ISNUMBER(OFFSET('Hygiene Data'!$I$7,0,10*ROW('Hygiene Data'!I148))),'Data Summary'!EE154="Yes"),OFFSET('Hygiene Data'!$I$7,0,10*ROW('Hygiene Data'!I148)),NA())</f>
        <v>#N/A</v>
      </c>
      <c r="BQ154" s="492" t="e">
        <f ca="1">+IF(AND(ISNUMBER(OFFSET('Hygiene Data'!$I$9,0,10*ROW('Hygiene Data'!I148))),'Data Summary'!EF154="Yes"),OFFSET('Hygiene Data'!$I$9,0,10*ROW('Hygiene Data'!I148)),NA())</f>
        <v>#N/A</v>
      </c>
    </row>
    <row r="155" spans="1:69" x14ac:dyDescent="0.25">
      <c r="A155" s="488" t="e">
        <f ca="1">+RIGHT('Data Summary'!A155,LEN('Data Summary'!A155)-9)</f>
        <v>#VALUE!</v>
      </c>
      <c r="B155" s="462" t="str">
        <f ca="1">+IF(ISTEXT('Data Summary'!B155),'Data Summary'!B155,"")</f>
        <v/>
      </c>
      <c r="C155" s="489" t="e">
        <f ca="1">+VALUE('Data Summary'!C155)</f>
        <v>#VALUE!</v>
      </c>
      <c r="D155" s="490" t="e">
        <f ca="1">+IF(AND(ISNUMBER(OFFSET('Water Data'!$D$4,0,10*ROW('Water Data'!D149))),'Data Summary'!BS155="Yes"),100-OFFSET('Water Data'!$D$4,0,10*ROW('Water Data'!D149)),NA())</f>
        <v>#N/A</v>
      </c>
      <c r="E155" s="490" t="e">
        <f ca="1">+IF(AND(ISNUMBER(OFFSET('Water Data'!$D$6,0,10*ROW('Water Data'!D149))),'Data Summary'!BT155="Yes"),OFFSET('Water Data'!$D$6,0,10*ROW('Water Data'!D149)),NA())</f>
        <v>#N/A</v>
      </c>
      <c r="F155" s="490" t="e">
        <f ca="1">+IF(AND(ISNUMBER(OFFSET('Water Data'!$D$9,0,10*ROW('Water Data'!D149))),'Data Summary'!BU155="Yes"),OFFSET('Water Data'!$D$9,0,10*ROW('Water Data'!D149)),NA())</f>
        <v>#N/A</v>
      </c>
      <c r="G155" s="490" t="e">
        <f ca="1">+IF(AND(ISNUMBER(OFFSET('Water Data'!$E$4,0,10*ROW('Water Data'!E149))),'Data Summary'!BV155="Yes"),100-OFFSET('Water Data'!$E$4,0,10*ROW('Water Data'!E149)),NA())</f>
        <v>#N/A</v>
      </c>
      <c r="H155" s="490" t="e">
        <f ca="1">+IF(AND(ISNUMBER(OFFSET('Water Data'!$E$6,0,10*ROW('Water Data'!E149))),'Data Summary'!BW155="Yes"),OFFSET('Water Data'!$E$6,0,10*ROW('Water Data'!E149)),NA())</f>
        <v>#N/A</v>
      </c>
      <c r="I155" s="490" t="e">
        <f ca="1">+IF(AND(ISNUMBER(OFFSET('Water Data'!$E$9,0,10*ROW('Water Data'!E149))),'Data Summary'!BX155="Yes"),OFFSET('Water Data'!$E$9,0,10*ROW('Water Data'!E149)),NA())</f>
        <v>#N/A</v>
      </c>
      <c r="J155" s="490" t="e">
        <f ca="1">+IF(AND(ISNUMBER(OFFSET('Water Data'!$F$4,0,10*ROW('Water Data'!F149))),'Data Summary'!BY155="Yes"),100-OFFSET('Water Data'!$F$4,0,10*ROW('Water Data'!F149)),NA())</f>
        <v>#N/A</v>
      </c>
      <c r="K155" s="490" t="e">
        <f ca="1">+IF(AND(ISNUMBER(OFFSET('Water Data'!$F$6,0,10*ROW('Water Data'!F149))),'Data Summary'!BZ155="Yes"),OFFSET('Water Data'!$F$6,0,10*ROW('Water Data'!F149)),NA())</f>
        <v>#N/A</v>
      </c>
      <c r="L155" s="490" t="e">
        <f ca="1">+IF(AND(ISNUMBER(OFFSET('Water Data'!$F$9,0,10*ROW('Water Data'!F149))),'Data Summary'!CA155="Yes"),OFFSET('Water Data'!$F$9,0,10*ROW('Water Data'!F149)),NA())</f>
        <v>#N/A</v>
      </c>
      <c r="M155" s="490" t="e">
        <f ca="1">+IF(AND(ISNUMBER(OFFSET('Water Data'!$G$4,0,10*ROW('Water Data'!G149))),'Data Summary'!CB155="Yes"),100-OFFSET('Water Data'!$G$4,0,10*ROW('Water Data'!G149)),NA())</f>
        <v>#N/A</v>
      </c>
      <c r="N155" s="490" t="e">
        <f ca="1">+IF(AND(ISNUMBER(OFFSET('Water Data'!$G$6,0,10*ROW('Water Data'!G149))),'Data Summary'!CC155="Yes"),OFFSET('Water Data'!$G$6,0,10*ROW('Water Data'!G149)),NA())</f>
        <v>#N/A</v>
      </c>
      <c r="O155" s="490" t="e">
        <f ca="1">+IF(AND(ISNUMBER(OFFSET('Water Data'!$G$9,0,10*ROW('Water Data'!G149))),'Data Summary'!CD155="Yes"),OFFSET('Water Data'!$G$9,0,10*ROW('Water Data'!G149)),NA())</f>
        <v>#N/A</v>
      </c>
      <c r="P155" s="490" t="e">
        <f ca="1">+IF(AND(ISNUMBER(OFFSET('Water Data'!$H$4,0,10*ROW('Water Data'!H149))),'Data Summary'!CE155="Yes"),100-OFFSET('Water Data'!$H$4,0,10*ROW('Water Data'!H149)),NA())</f>
        <v>#N/A</v>
      </c>
      <c r="Q155" s="490" t="e">
        <f ca="1">+IF(AND(ISNUMBER(OFFSET('Water Data'!$H$6,0,10*ROW('Water Data'!H149))),'Data Summary'!CF155="Yes"),OFFSET('Water Data'!$H$6,0,10*ROW('Water Data'!H149)),NA())</f>
        <v>#N/A</v>
      </c>
      <c r="R155" s="490" t="e">
        <f ca="1">+IF(AND(ISNUMBER(OFFSET('Water Data'!$H$9,0,10*ROW('Water Data'!H149))),'Data Summary'!CG155="Yes"),OFFSET('Water Data'!$H$9,0,10*ROW('Water Data'!H149)),NA())</f>
        <v>#N/A</v>
      </c>
      <c r="S155" s="490" t="e">
        <f ca="1">+IF(AND(ISNUMBER(OFFSET('Water Data'!$I$4,0,10*ROW('Water Data'!I149))),'Data Summary'!CH155="Yes"),100-OFFSET('Water Data'!$I$4,0,10*ROW('Water Data'!I149)),NA())</f>
        <v>#N/A</v>
      </c>
      <c r="T155" s="490" t="e">
        <f ca="1">+IF(AND(ISNUMBER(OFFSET('Water Data'!$I$6,0,10*ROW('Water Data'!I149))),'Data Summary'!CI155="Yes"),OFFSET('Water Data'!$I$6,0,10*ROW('Water Data'!I149)),NA())</f>
        <v>#N/A</v>
      </c>
      <c r="U155" s="490" t="e">
        <f ca="1">+IF(AND(ISNUMBER(OFFSET('Water Data'!$I$9,0,10*ROW('Water Data'!I149))),'Data Summary'!CJ155="Yes"),OFFSET('Water Data'!$I$9,0,10*ROW('Water Data'!I149)),NA())</f>
        <v>#N/A</v>
      </c>
      <c r="V155" s="491" t="e">
        <f ca="1">+IF(AND(ISNUMBER(OFFSET('Sanitation Data'!$D$4,0,10*ROW('Sanitation Data'!D149))),'Data Summary'!CK155="Yes"),100-OFFSET('Sanitation Data'!$D$4,0,10*ROW('Sanitation Data'!D149)),NA())</f>
        <v>#N/A</v>
      </c>
      <c r="W155" s="491" t="e">
        <f ca="1">+IF(AND(ISNUMBER(OFFSET('Sanitation Data'!$D$6,0,10*ROW('Sanitation Data'!D149))),'Data Summary'!CL155="Yes"),OFFSET('Sanitation Data'!$D$6,0,10*ROW('Sanitation Data'!D149)),NA())</f>
        <v>#N/A</v>
      </c>
      <c r="X155" s="491" t="e">
        <f ca="1">+IF(AND(ISNUMBER(OFFSET('Sanitation Data'!$D$10,0,10*ROW('Sanitation Data'!D149))),'Data Summary'!CM155="Yes"),OFFSET('Sanitation Data'!$D$10,0,10*ROW('Sanitation Data'!D149)),NA())</f>
        <v>#N/A</v>
      </c>
      <c r="Y155" s="491" t="e">
        <f ca="1">+IF(AND(ISNUMBER(OFFSET('Sanitation Data'!$D$11,0,10*ROW('Sanitation Data'!D149))),'Data Summary'!CN155="Yes"),OFFSET('Sanitation Data'!$D$11,0,10*ROW('Sanitation Data'!D149)),NA())</f>
        <v>#N/A</v>
      </c>
      <c r="Z155" s="491" t="e">
        <f ca="1">+IF(AND(ISNUMBER(OFFSET('Sanitation Data'!$D$12,0,10*ROW('Sanitation Data'!D149))),'Data Summary'!CO155="Yes"),OFFSET('Sanitation Data'!$D$12,0,10*ROW('Sanitation Data'!D149)),NA())</f>
        <v>#N/A</v>
      </c>
      <c r="AA155" s="491" t="e">
        <f ca="1">+IF(AND(ISNUMBER(OFFSET('Sanitation Data'!$E$4,0,10*ROW('Sanitation Data'!E149))),'Data Summary'!CP155="Yes"),100-OFFSET('Sanitation Data'!$E$4,0,10*ROW('Sanitation Data'!E149)),NA())</f>
        <v>#N/A</v>
      </c>
      <c r="AB155" s="491" t="e">
        <f ca="1">+IF(AND(ISNUMBER(OFFSET('Sanitation Data'!$E$6,0,10*ROW('Sanitation Data'!E149))),'Data Summary'!CQ155="Yes"),OFFSET('Sanitation Data'!$E$6,0,10*ROW('Sanitation Data'!E149)),NA())</f>
        <v>#N/A</v>
      </c>
      <c r="AC155" s="491" t="e">
        <f ca="1">+IF(AND(ISNUMBER(OFFSET('Sanitation Data'!$E$10,0,10*ROW('Sanitation Data'!E149))),'Data Summary'!CR155="Yes"),OFFSET('Sanitation Data'!$E$10,0,10*ROW('Sanitation Data'!E149)),NA())</f>
        <v>#N/A</v>
      </c>
      <c r="AD155" s="491" t="e">
        <f ca="1">+IF(AND(ISNUMBER(OFFSET('Sanitation Data'!$E$11,0,10*ROW('Sanitation Data'!E149))),'Data Summary'!CS155="Yes"),OFFSET('Sanitation Data'!$E$11,0,10*ROW('Sanitation Data'!E149)),NA())</f>
        <v>#N/A</v>
      </c>
      <c r="AE155" s="491" t="e">
        <f ca="1">+IF(AND(ISNUMBER(OFFSET('Sanitation Data'!$E$12,0,10*ROW('Sanitation Data'!E149))),'Data Summary'!CT155="Yes"),OFFSET('Sanitation Data'!$E$12,0,10*ROW('Sanitation Data'!E149)),NA())</f>
        <v>#N/A</v>
      </c>
      <c r="AF155" s="491" t="e">
        <f ca="1">+IF(AND(ISNUMBER(OFFSET('Sanitation Data'!$F$4,0,10*ROW('Sanitation Data'!F149))),'Data Summary'!CU155="Yes"),100-OFFSET('Sanitation Data'!$F$4,0,10*ROW('Sanitation Data'!F149)),NA())</f>
        <v>#N/A</v>
      </c>
      <c r="AG155" s="491" t="e">
        <f ca="1">+IF(AND(ISNUMBER(OFFSET('Sanitation Data'!$F$6,0,10*ROW('Sanitation Data'!F149))),'Data Summary'!CV155="Yes"),OFFSET('Sanitation Data'!$F$6,0,10*ROW('Sanitation Data'!F149)),NA())</f>
        <v>#N/A</v>
      </c>
      <c r="AH155" s="491" t="e">
        <f ca="1">+IF(AND(ISNUMBER(OFFSET('Sanitation Data'!$F$10,0,10*ROW('Sanitation Data'!F149))),'Data Summary'!CW155="Yes"),OFFSET('Sanitation Data'!$F$10,0,10*ROW('Sanitation Data'!F149)),NA())</f>
        <v>#N/A</v>
      </c>
      <c r="AI155" s="491" t="e">
        <f ca="1">+IF(AND(ISNUMBER(OFFSET('Sanitation Data'!$F$11,0,10*ROW('Sanitation Data'!F149))),'Data Summary'!CX155="Yes"),OFFSET('Sanitation Data'!$F$11,0,10*ROW('Sanitation Data'!F149)),NA())</f>
        <v>#N/A</v>
      </c>
      <c r="AJ155" s="491" t="e">
        <f ca="1">+IF(AND(ISNUMBER(OFFSET('Sanitation Data'!$F$12,0,10*ROW('Sanitation Data'!F149))),'Data Summary'!CY155="Yes"),OFFSET('Sanitation Data'!$F$12,0,10*ROW('Sanitation Data'!F149)),NA())</f>
        <v>#N/A</v>
      </c>
      <c r="AK155" s="491" t="e">
        <f ca="1">+IF(AND(ISNUMBER(OFFSET('Sanitation Data'!$G$4,0,10*ROW('Sanitation Data'!G149))),'Data Summary'!CZ155="Yes"),100-OFFSET('Sanitation Data'!$G$4,0,10*ROW('Sanitation Data'!G149)),NA())</f>
        <v>#N/A</v>
      </c>
      <c r="AL155" s="491" t="e">
        <f ca="1">+IF(AND(ISNUMBER(OFFSET('Sanitation Data'!$G$6,0,10*ROW('Sanitation Data'!G149))),'Data Summary'!DA155="Yes"),OFFSET('Sanitation Data'!$G$6,0,10*ROW('Sanitation Data'!G149)),NA())</f>
        <v>#N/A</v>
      </c>
      <c r="AM155" s="491" t="e">
        <f ca="1">+IF(AND(ISNUMBER(OFFSET('Sanitation Data'!$G$10,0,10*ROW('Sanitation Data'!G149))),'Data Summary'!DB155="Yes"),OFFSET('Sanitation Data'!$G$10,0,10*ROW('Sanitation Data'!G149)),NA())</f>
        <v>#N/A</v>
      </c>
      <c r="AN155" s="491" t="e">
        <f ca="1">+IF(AND(ISNUMBER(OFFSET('Sanitation Data'!$G$11,0,10*ROW('Sanitation Data'!G149))),'Data Summary'!DC155="Yes"),OFFSET('Sanitation Data'!$G$11,0,10*ROW('Sanitation Data'!G149)),NA())</f>
        <v>#N/A</v>
      </c>
      <c r="AO155" s="491" t="e">
        <f ca="1">+IF(AND(ISNUMBER(OFFSET('Sanitation Data'!$G$12,0,10*ROW('Sanitation Data'!G149))),'Data Summary'!DD155="Yes"),OFFSET('Sanitation Data'!$G$12,0,10*ROW('Sanitation Data'!G149)),NA())</f>
        <v>#N/A</v>
      </c>
      <c r="AP155" s="491" t="e">
        <f ca="1">+IF(AND(ISNUMBER(OFFSET('Sanitation Data'!$H$4,0,10*ROW('Sanitation Data'!H149))),'Data Summary'!DE155="Yes"),100-OFFSET('Sanitation Data'!$H$4,0,10*ROW('Sanitation Data'!H149)),NA())</f>
        <v>#N/A</v>
      </c>
      <c r="AQ155" s="491" t="e">
        <f ca="1">+IF(AND(ISNUMBER(OFFSET('Sanitation Data'!$H$6,0,10*ROW('Sanitation Data'!H149))),'Data Summary'!DF155="Yes"),OFFSET('Sanitation Data'!$H$6,0,10*ROW('Sanitation Data'!H149)),NA())</f>
        <v>#N/A</v>
      </c>
      <c r="AR155" s="491" t="e">
        <f ca="1">+IF(AND(ISNUMBER(OFFSET('Sanitation Data'!$H$10,0,10*ROW('Sanitation Data'!H149))),'Data Summary'!DG155="Yes"),OFFSET('Sanitation Data'!$H$10,0,10*ROW('Sanitation Data'!H149)),NA())</f>
        <v>#N/A</v>
      </c>
      <c r="AS155" s="491" t="e">
        <f ca="1">+IF(AND(ISNUMBER(OFFSET('Sanitation Data'!$H$11,0,10*ROW('Sanitation Data'!H149))),'Data Summary'!DH155="Yes"),OFFSET('Sanitation Data'!$H$11,0,10*ROW('Sanitation Data'!H149)),NA())</f>
        <v>#N/A</v>
      </c>
      <c r="AT155" s="491" t="e">
        <f ca="1">+IF(AND(ISNUMBER(OFFSET('Sanitation Data'!$H$12,0,10*ROW('Sanitation Data'!H149))),'Data Summary'!DI155="Yes"),OFFSET('Sanitation Data'!$H$12,0,10*ROW('Sanitation Data'!H149)),NA())</f>
        <v>#N/A</v>
      </c>
      <c r="AU155" s="491" t="e">
        <f ca="1">+IF(AND(ISNUMBER(OFFSET('Sanitation Data'!$I$4,0,10*ROW('Sanitation Data'!I149))),'Data Summary'!DJ155="Yes"),100-OFFSET('Sanitation Data'!$I$4,0,10*ROW('Sanitation Data'!I149)),NA())</f>
        <v>#N/A</v>
      </c>
      <c r="AV155" s="491" t="e">
        <f ca="1">+IF(AND(ISNUMBER(OFFSET('Sanitation Data'!$I$6,0,10*ROW('Sanitation Data'!I149))),'Data Summary'!DK155="Yes"),OFFSET('Sanitation Data'!$I$6,0,10*ROW('Sanitation Data'!I149)),NA())</f>
        <v>#N/A</v>
      </c>
      <c r="AW155" s="491" t="e">
        <f ca="1">+IF(AND(ISNUMBER(OFFSET('Sanitation Data'!$I$10,0,10*ROW('Sanitation Data'!I149))),'Data Summary'!DL155="Yes"),OFFSET('Sanitation Data'!$I$10,0,10*ROW('Sanitation Data'!I149)),NA())</f>
        <v>#N/A</v>
      </c>
      <c r="AX155" s="491" t="e">
        <f ca="1">+IF(AND(ISNUMBER(OFFSET('Sanitation Data'!$I$11,0,10*ROW('Sanitation Data'!I149))),'Data Summary'!DM155="Yes"),OFFSET('Sanitation Data'!$I$11,0,10*ROW('Sanitation Data'!I149)),NA())</f>
        <v>#N/A</v>
      </c>
      <c r="AY155" s="491" t="e">
        <f ca="1">+IF(AND(ISNUMBER(OFFSET('Sanitation Data'!$I$12,0,10*ROW('Sanitation Data'!I149))),'Data Summary'!DN155="Yes"),OFFSET('Sanitation Data'!$I$12,0,10*ROW('Sanitation Data'!I149)),NA())</f>
        <v>#N/A</v>
      </c>
      <c r="AZ155" s="492" t="e">
        <f ca="1">+IF(AND(ISNUMBER(OFFSET('Hygiene Data'!$D$5,0,10*ROW('Hygiene Data'!D149))),'Data Summary'!DO155="Yes"),OFFSET('Hygiene Data'!$D$5,0,10*ROW('Hygiene Data'!D149)),NA())</f>
        <v>#N/A</v>
      </c>
      <c r="BA155" s="492" t="e">
        <f ca="1">+IF(AND(ISNUMBER(OFFSET('Hygiene Data'!$D$7,0,10*ROW('Hygiene Data'!D149))),'Data Summary'!DP155="Yes"),OFFSET('Hygiene Data'!$D$7,0,10*ROW('Hygiene Data'!D149)),NA())</f>
        <v>#N/A</v>
      </c>
      <c r="BB155" s="492" t="e">
        <f ca="1">+IF(AND(ISNUMBER(OFFSET('Hygiene Data'!$D$9,0,10*ROW('Hygiene Data'!D149))),'Data Summary'!DQ155="Yes"),OFFSET('Hygiene Data'!$D$9,0,10*ROW('Hygiene Data'!D149)),NA())</f>
        <v>#N/A</v>
      </c>
      <c r="BC155" s="492" t="e">
        <f ca="1">+IF(AND(ISNUMBER(OFFSET('Hygiene Data'!$E$5,0,10*ROW('Hygiene Data'!E149))),'Data Summary'!DR155="Yes"),OFFSET('Hygiene Data'!$E$5,0,10*ROW('Hygiene Data'!E149)),NA())</f>
        <v>#N/A</v>
      </c>
      <c r="BD155" s="492" t="e">
        <f ca="1">+IF(AND(ISNUMBER(OFFSET('Hygiene Data'!$E$7,0,10*ROW('Hygiene Data'!E149))),'Data Summary'!DS155="Yes"),OFFSET('Hygiene Data'!$E$7,0,10*ROW('Hygiene Data'!E149)),NA())</f>
        <v>#N/A</v>
      </c>
      <c r="BE155" s="492" t="e">
        <f ca="1">+IF(AND(ISNUMBER(OFFSET('Hygiene Data'!$E$9,0,10*ROW('Hygiene Data'!E149))),'Data Summary'!DT155="Yes"),OFFSET('Hygiene Data'!$E$9,0,10*ROW('Hygiene Data'!E149)),NA())</f>
        <v>#N/A</v>
      </c>
      <c r="BF155" s="492" t="e">
        <f ca="1">+IF(AND(ISNUMBER(OFFSET('Hygiene Data'!$F$5,0,10*ROW('Hygiene Data'!F149))),'Data Summary'!DU155="Yes"),OFFSET('Hygiene Data'!$F$5,0,10*ROW('Hygiene Data'!F149)),NA())</f>
        <v>#N/A</v>
      </c>
      <c r="BG155" s="492" t="e">
        <f ca="1">+IF(AND(ISNUMBER(OFFSET('Hygiene Data'!$F$7,0,10*ROW('Hygiene Data'!F149))),'Data Summary'!DV155="Yes"),OFFSET('Hygiene Data'!$F$7,0,10*ROW('Hygiene Data'!F149)),NA())</f>
        <v>#N/A</v>
      </c>
      <c r="BH155" s="492" t="e">
        <f ca="1">+IF(AND(ISNUMBER(OFFSET('Hygiene Data'!$F$9,0,10*ROW('Hygiene Data'!F149))),'Data Summary'!DW155="Yes"),OFFSET('Hygiene Data'!$F$9,0,10*ROW('Hygiene Data'!F149)),NA())</f>
        <v>#N/A</v>
      </c>
      <c r="BI155" s="492" t="e">
        <f ca="1">+IF(AND(ISNUMBER(OFFSET('Hygiene Data'!$G$5,0,10*ROW('Hygiene Data'!G149))),'Data Summary'!DX155="Yes"),OFFSET('Hygiene Data'!$G$5,0,10*ROW('Hygiene Data'!G149)),NA())</f>
        <v>#N/A</v>
      </c>
      <c r="BJ155" s="492" t="e">
        <f ca="1">+IF(AND(ISNUMBER(OFFSET('Hygiene Data'!$G$7,0,10*ROW('Hygiene Data'!G149))),'Data Summary'!DY155="Yes"),OFFSET('Hygiene Data'!$G$7,0,10*ROW('Hygiene Data'!G149)),NA())</f>
        <v>#N/A</v>
      </c>
      <c r="BK155" s="492" t="e">
        <f ca="1">+IF(AND(ISNUMBER(OFFSET('Hygiene Data'!$G$9,0,10*ROW('Hygiene Data'!G149))),'Data Summary'!DZ155="Yes"),OFFSET('Hygiene Data'!$G$9,0,10*ROW('Hygiene Data'!G149)),NA())</f>
        <v>#N/A</v>
      </c>
      <c r="BL155" s="492" t="e">
        <f ca="1">+IF(AND(ISNUMBER(OFFSET('Hygiene Data'!$H$5,0,10*ROW('Hygiene Data'!H149))),'Data Summary'!EA155="Yes"),OFFSET('Hygiene Data'!$H$5,0,10*ROW('Hygiene Data'!H149)),NA())</f>
        <v>#N/A</v>
      </c>
      <c r="BM155" s="492" t="e">
        <f ca="1">+IF(AND(ISNUMBER(OFFSET('Hygiene Data'!$H$7,0,10*ROW('Hygiene Data'!H149))),'Data Summary'!EB155="Yes"),OFFSET('Hygiene Data'!$H$7,0,10*ROW('Hygiene Data'!H149)),NA())</f>
        <v>#N/A</v>
      </c>
      <c r="BN155" s="492" t="e">
        <f ca="1">+IF(AND(ISNUMBER(OFFSET('Hygiene Data'!$H$9,0,10*ROW('Hygiene Data'!H149))),'Data Summary'!EC155="Yes"),OFFSET('Hygiene Data'!$H$9,0,10*ROW('Hygiene Data'!H149)),NA())</f>
        <v>#N/A</v>
      </c>
      <c r="BO155" s="492" t="e">
        <f ca="1">+IF(AND(ISNUMBER(OFFSET('Hygiene Data'!$I$5,0,10*ROW('Hygiene Data'!I149))),'Data Summary'!ED155="Yes"),OFFSET('Hygiene Data'!$I$5,0,10*ROW('Hygiene Data'!I149)),NA())</f>
        <v>#N/A</v>
      </c>
      <c r="BP155" s="492" t="e">
        <f ca="1">+IF(AND(ISNUMBER(OFFSET('Hygiene Data'!$I$7,0,10*ROW('Hygiene Data'!I149))),'Data Summary'!EE155="Yes"),OFFSET('Hygiene Data'!$I$7,0,10*ROW('Hygiene Data'!I149)),NA())</f>
        <v>#N/A</v>
      </c>
      <c r="BQ155" s="492" t="e">
        <f ca="1">+IF(AND(ISNUMBER(OFFSET('Hygiene Data'!$I$9,0,10*ROW('Hygiene Data'!I149))),'Data Summary'!EF155="Yes"),OFFSET('Hygiene Data'!$I$9,0,10*ROW('Hygiene Data'!I149)),NA())</f>
        <v>#N/A</v>
      </c>
    </row>
    <row r="156" spans="1:69" x14ac:dyDescent="0.25">
      <c r="A156" s="488" t="e">
        <f ca="1">+RIGHT('Data Summary'!A156,LEN('Data Summary'!A156)-9)</f>
        <v>#VALUE!</v>
      </c>
      <c r="B156" s="462" t="str">
        <f ca="1">+IF(ISTEXT('Data Summary'!B156),'Data Summary'!B156,"")</f>
        <v/>
      </c>
      <c r="C156" s="489" t="e">
        <f ca="1">+VALUE('Data Summary'!C156)</f>
        <v>#VALUE!</v>
      </c>
      <c r="D156" s="490" t="e">
        <f ca="1">+IF(AND(ISNUMBER(OFFSET('Water Data'!$D$4,0,10*ROW('Water Data'!D150))),'Data Summary'!BS156="Yes"),100-OFFSET('Water Data'!$D$4,0,10*ROW('Water Data'!D150)),NA())</f>
        <v>#N/A</v>
      </c>
      <c r="E156" s="490" t="e">
        <f ca="1">+IF(AND(ISNUMBER(OFFSET('Water Data'!$D$6,0,10*ROW('Water Data'!D150))),'Data Summary'!BT156="Yes"),OFFSET('Water Data'!$D$6,0,10*ROW('Water Data'!D150)),NA())</f>
        <v>#N/A</v>
      </c>
      <c r="F156" s="490" t="e">
        <f ca="1">+IF(AND(ISNUMBER(OFFSET('Water Data'!$D$9,0,10*ROW('Water Data'!D150))),'Data Summary'!BU156="Yes"),OFFSET('Water Data'!$D$9,0,10*ROW('Water Data'!D150)),NA())</f>
        <v>#N/A</v>
      </c>
      <c r="G156" s="490" t="e">
        <f ca="1">+IF(AND(ISNUMBER(OFFSET('Water Data'!$E$4,0,10*ROW('Water Data'!E150))),'Data Summary'!BV156="Yes"),100-OFFSET('Water Data'!$E$4,0,10*ROW('Water Data'!E150)),NA())</f>
        <v>#N/A</v>
      </c>
      <c r="H156" s="490" t="e">
        <f ca="1">+IF(AND(ISNUMBER(OFFSET('Water Data'!$E$6,0,10*ROW('Water Data'!E150))),'Data Summary'!BW156="Yes"),OFFSET('Water Data'!$E$6,0,10*ROW('Water Data'!E150)),NA())</f>
        <v>#N/A</v>
      </c>
      <c r="I156" s="490" t="e">
        <f ca="1">+IF(AND(ISNUMBER(OFFSET('Water Data'!$E$9,0,10*ROW('Water Data'!E150))),'Data Summary'!BX156="Yes"),OFFSET('Water Data'!$E$9,0,10*ROW('Water Data'!E150)),NA())</f>
        <v>#N/A</v>
      </c>
      <c r="J156" s="490" t="e">
        <f ca="1">+IF(AND(ISNUMBER(OFFSET('Water Data'!$F$4,0,10*ROW('Water Data'!F150))),'Data Summary'!BY156="Yes"),100-OFFSET('Water Data'!$F$4,0,10*ROW('Water Data'!F150)),NA())</f>
        <v>#N/A</v>
      </c>
      <c r="K156" s="490" t="e">
        <f ca="1">+IF(AND(ISNUMBER(OFFSET('Water Data'!$F$6,0,10*ROW('Water Data'!F150))),'Data Summary'!BZ156="Yes"),OFFSET('Water Data'!$F$6,0,10*ROW('Water Data'!F150)),NA())</f>
        <v>#N/A</v>
      </c>
      <c r="L156" s="490" t="e">
        <f ca="1">+IF(AND(ISNUMBER(OFFSET('Water Data'!$F$9,0,10*ROW('Water Data'!F150))),'Data Summary'!CA156="Yes"),OFFSET('Water Data'!$F$9,0,10*ROW('Water Data'!F150)),NA())</f>
        <v>#N/A</v>
      </c>
      <c r="M156" s="490" t="e">
        <f ca="1">+IF(AND(ISNUMBER(OFFSET('Water Data'!$G$4,0,10*ROW('Water Data'!G150))),'Data Summary'!CB156="Yes"),100-OFFSET('Water Data'!$G$4,0,10*ROW('Water Data'!G150)),NA())</f>
        <v>#N/A</v>
      </c>
      <c r="N156" s="490" t="e">
        <f ca="1">+IF(AND(ISNUMBER(OFFSET('Water Data'!$G$6,0,10*ROW('Water Data'!G150))),'Data Summary'!CC156="Yes"),OFFSET('Water Data'!$G$6,0,10*ROW('Water Data'!G150)),NA())</f>
        <v>#N/A</v>
      </c>
      <c r="O156" s="490" t="e">
        <f ca="1">+IF(AND(ISNUMBER(OFFSET('Water Data'!$G$9,0,10*ROW('Water Data'!G150))),'Data Summary'!CD156="Yes"),OFFSET('Water Data'!$G$9,0,10*ROW('Water Data'!G150)),NA())</f>
        <v>#N/A</v>
      </c>
      <c r="P156" s="490" t="e">
        <f ca="1">+IF(AND(ISNUMBER(OFFSET('Water Data'!$H$4,0,10*ROW('Water Data'!H150))),'Data Summary'!CE156="Yes"),100-OFFSET('Water Data'!$H$4,0,10*ROW('Water Data'!H150)),NA())</f>
        <v>#N/A</v>
      </c>
      <c r="Q156" s="490" t="e">
        <f ca="1">+IF(AND(ISNUMBER(OFFSET('Water Data'!$H$6,0,10*ROW('Water Data'!H150))),'Data Summary'!CF156="Yes"),OFFSET('Water Data'!$H$6,0,10*ROW('Water Data'!H150)),NA())</f>
        <v>#N/A</v>
      </c>
      <c r="R156" s="490" t="e">
        <f ca="1">+IF(AND(ISNUMBER(OFFSET('Water Data'!$H$9,0,10*ROW('Water Data'!H150))),'Data Summary'!CG156="Yes"),OFFSET('Water Data'!$H$9,0,10*ROW('Water Data'!H150)),NA())</f>
        <v>#N/A</v>
      </c>
      <c r="S156" s="490" t="e">
        <f ca="1">+IF(AND(ISNUMBER(OFFSET('Water Data'!$I$4,0,10*ROW('Water Data'!I150))),'Data Summary'!CH156="Yes"),100-OFFSET('Water Data'!$I$4,0,10*ROW('Water Data'!I150)),NA())</f>
        <v>#N/A</v>
      </c>
      <c r="T156" s="490" t="e">
        <f ca="1">+IF(AND(ISNUMBER(OFFSET('Water Data'!$I$6,0,10*ROW('Water Data'!I150))),'Data Summary'!CI156="Yes"),OFFSET('Water Data'!$I$6,0,10*ROW('Water Data'!I150)),NA())</f>
        <v>#N/A</v>
      </c>
      <c r="U156" s="490" t="e">
        <f ca="1">+IF(AND(ISNUMBER(OFFSET('Water Data'!$I$9,0,10*ROW('Water Data'!I150))),'Data Summary'!CJ156="Yes"),OFFSET('Water Data'!$I$9,0,10*ROW('Water Data'!I150)),NA())</f>
        <v>#N/A</v>
      </c>
      <c r="V156" s="491" t="e">
        <f ca="1">+IF(AND(ISNUMBER(OFFSET('Sanitation Data'!$D$4,0,10*ROW('Sanitation Data'!D150))),'Data Summary'!CK156="Yes"),100-OFFSET('Sanitation Data'!$D$4,0,10*ROW('Sanitation Data'!D150)),NA())</f>
        <v>#N/A</v>
      </c>
      <c r="W156" s="491" t="e">
        <f ca="1">+IF(AND(ISNUMBER(OFFSET('Sanitation Data'!$D$6,0,10*ROW('Sanitation Data'!D150))),'Data Summary'!CL156="Yes"),OFFSET('Sanitation Data'!$D$6,0,10*ROW('Sanitation Data'!D150)),NA())</f>
        <v>#N/A</v>
      </c>
      <c r="X156" s="491" t="e">
        <f ca="1">+IF(AND(ISNUMBER(OFFSET('Sanitation Data'!$D$10,0,10*ROW('Sanitation Data'!D150))),'Data Summary'!CM156="Yes"),OFFSET('Sanitation Data'!$D$10,0,10*ROW('Sanitation Data'!D150)),NA())</f>
        <v>#N/A</v>
      </c>
      <c r="Y156" s="491" t="e">
        <f ca="1">+IF(AND(ISNUMBER(OFFSET('Sanitation Data'!$D$11,0,10*ROW('Sanitation Data'!D150))),'Data Summary'!CN156="Yes"),OFFSET('Sanitation Data'!$D$11,0,10*ROW('Sanitation Data'!D150)),NA())</f>
        <v>#N/A</v>
      </c>
      <c r="Z156" s="491" t="e">
        <f ca="1">+IF(AND(ISNUMBER(OFFSET('Sanitation Data'!$D$12,0,10*ROW('Sanitation Data'!D150))),'Data Summary'!CO156="Yes"),OFFSET('Sanitation Data'!$D$12,0,10*ROW('Sanitation Data'!D150)),NA())</f>
        <v>#N/A</v>
      </c>
      <c r="AA156" s="491" t="e">
        <f ca="1">+IF(AND(ISNUMBER(OFFSET('Sanitation Data'!$E$4,0,10*ROW('Sanitation Data'!E150))),'Data Summary'!CP156="Yes"),100-OFFSET('Sanitation Data'!$E$4,0,10*ROW('Sanitation Data'!E150)),NA())</f>
        <v>#N/A</v>
      </c>
      <c r="AB156" s="491" t="e">
        <f ca="1">+IF(AND(ISNUMBER(OFFSET('Sanitation Data'!$E$6,0,10*ROW('Sanitation Data'!E150))),'Data Summary'!CQ156="Yes"),OFFSET('Sanitation Data'!$E$6,0,10*ROW('Sanitation Data'!E150)),NA())</f>
        <v>#N/A</v>
      </c>
      <c r="AC156" s="491" t="e">
        <f ca="1">+IF(AND(ISNUMBER(OFFSET('Sanitation Data'!$E$10,0,10*ROW('Sanitation Data'!E150))),'Data Summary'!CR156="Yes"),OFFSET('Sanitation Data'!$E$10,0,10*ROW('Sanitation Data'!E150)),NA())</f>
        <v>#N/A</v>
      </c>
      <c r="AD156" s="491" t="e">
        <f ca="1">+IF(AND(ISNUMBER(OFFSET('Sanitation Data'!$E$11,0,10*ROW('Sanitation Data'!E150))),'Data Summary'!CS156="Yes"),OFFSET('Sanitation Data'!$E$11,0,10*ROW('Sanitation Data'!E150)),NA())</f>
        <v>#N/A</v>
      </c>
      <c r="AE156" s="491" t="e">
        <f ca="1">+IF(AND(ISNUMBER(OFFSET('Sanitation Data'!$E$12,0,10*ROW('Sanitation Data'!E150))),'Data Summary'!CT156="Yes"),OFFSET('Sanitation Data'!$E$12,0,10*ROW('Sanitation Data'!E150)),NA())</f>
        <v>#N/A</v>
      </c>
      <c r="AF156" s="491" t="e">
        <f ca="1">+IF(AND(ISNUMBER(OFFSET('Sanitation Data'!$F$4,0,10*ROW('Sanitation Data'!F150))),'Data Summary'!CU156="Yes"),100-OFFSET('Sanitation Data'!$F$4,0,10*ROW('Sanitation Data'!F150)),NA())</f>
        <v>#N/A</v>
      </c>
      <c r="AG156" s="491" t="e">
        <f ca="1">+IF(AND(ISNUMBER(OFFSET('Sanitation Data'!$F$6,0,10*ROW('Sanitation Data'!F150))),'Data Summary'!CV156="Yes"),OFFSET('Sanitation Data'!$F$6,0,10*ROW('Sanitation Data'!F150)),NA())</f>
        <v>#N/A</v>
      </c>
      <c r="AH156" s="491" t="e">
        <f ca="1">+IF(AND(ISNUMBER(OFFSET('Sanitation Data'!$F$10,0,10*ROW('Sanitation Data'!F150))),'Data Summary'!CW156="Yes"),OFFSET('Sanitation Data'!$F$10,0,10*ROW('Sanitation Data'!F150)),NA())</f>
        <v>#N/A</v>
      </c>
      <c r="AI156" s="491" t="e">
        <f ca="1">+IF(AND(ISNUMBER(OFFSET('Sanitation Data'!$F$11,0,10*ROW('Sanitation Data'!F150))),'Data Summary'!CX156="Yes"),OFFSET('Sanitation Data'!$F$11,0,10*ROW('Sanitation Data'!F150)),NA())</f>
        <v>#N/A</v>
      </c>
      <c r="AJ156" s="491" t="e">
        <f ca="1">+IF(AND(ISNUMBER(OFFSET('Sanitation Data'!$F$12,0,10*ROW('Sanitation Data'!F150))),'Data Summary'!CY156="Yes"),OFFSET('Sanitation Data'!$F$12,0,10*ROW('Sanitation Data'!F150)),NA())</f>
        <v>#N/A</v>
      </c>
      <c r="AK156" s="491" t="e">
        <f ca="1">+IF(AND(ISNUMBER(OFFSET('Sanitation Data'!$G$4,0,10*ROW('Sanitation Data'!G150))),'Data Summary'!CZ156="Yes"),100-OFFSET('Sanitation Data'!$G$4,0,10*ROW('Sanitation Data'!G150)),NA())</f>
        <v>#N/A</v>
      </c>
      <c r="AL156" s="491" t="e">
        <f ca="1">+IF(AND(ISNUMBER(OFFSET('Sanitation Data'!$G$6,0,10*ROW('Sanitation Data'!G150))),'Data Summary'!DA156="Yes"),OFFSET('Sanitation Data'!$G$6,0,10*ROW('Sanitation Data'!G150)),NA())</f>
        <v>#N/A</v>
      </c>
      <c r="AM156" s="491" t="e">
        <f ca="1">+IF(AND(ISNUMBER(OFFSET('Sanitation Data'!$G$10,0,10*ROW('Sanitation Data'!G150))),'Data Summary'!DB156="Yes"),OFFSET('Sanitation Data'!$G$10,0,10*ROW('Sanitation Data'!G150)),NA())</f>
        <v>#N/A</v>
      </c>
      <c r="AN156" s="491" t="e">
        <f ca="1">+IF(AND(ISNUMBER(OFFSET('Sanitation Data'!$G$11,0,10*ROW('Sanitation Data'!G150))),'Data Summary'!DC156="Yes"),OFFSET('Sanitation Data'!$G$11,0,10*ROW('Sanitation Data'!G150)),NA())</f>
        <v>#N/A</v>
      </c>
      <c r="AO156" s="491" t="e">
        <f ca="1">+IF(AND(ISNUMBER(OFFSET('Sanitation Data'!$G$12,0,10*ROW('Sanitation Data'!G150))),'Data Summary'!DD156="Yes"),OFFSET('Sanitation Data'!$G$12,0,10*ROW('Sanitation Data'!G150)),NA())</f>
        <v>#N/A</v>
      </c>
      <c r="AP156" s="491" t="e">
        <f ca="1">+IF(AND(ISNUMBER(OFFSET('Sanitation Data'!$H$4,0,10*ROW('Sanitation Data'!H150))),'Data Summary'!DE156="Yes"),100-OFFSET('Sanitation Data'!$H$4,0,10*ROW('Sanitation Data'!H150)),NA())</f>
        <v>#N/A</v>
      </c>
      <c r="AQ156" s="491" t="e">
        <f ca="1">+IF(AND(ISNUMBER(OFFSET('Sanitation Data'!$H$6,0,10*ROW('Sanitation Data'!H150))),'Data Summary'!DF156="Yes"),OFFSET('Sanitation Data'!$H$6,0,10*ROW('Sanitation Data'!H150)),NA())</f>
        <v>#N/A</v>
      </c>
      <c r="AR156" s="491" t="e">
        <f ca="1">+IF(AND(ISNUMBER(OFFSET('Sanitation Data'!$H$10,0,10*ROW('Sanitation Data'!H150))),'Data Summary'!DG156="Yes"),OFFSET('Sanitation Data'!$H$10,0,10*ROW('Sanitation Data'!H150)),NA())</f>
        <v>#N/A</v>
      </c>
      <c r="AS156" s="491" t="e">
        <f ca="1">+IF(AND(ISNUMBER(OFFSET('Sanitation Data'!$H$11,0,10*ROW('Sanitation Data'!H150))),'Data Summary'!DH156="Yes"),OFFSET('Sanitation Data'!$H$11,0,10*ROW('Sanitation Data'!H150)),NA())</f>
        <v>#N/A</v>
      </c>
      <c r="AT156" s="491" t="e">
        <f ca="1">+IF(AND(ISNUMBER(OFFSET('Sanitation Data'!$H$12,0,10*ROW('Sanitation Data'!H150))),'Data Summary'!DI156="Yes"),OFFSET('Sanitation Data'!$H$12,0,10*ROW('Sanitation Data'!H150)),NA())</f>
        <v>#N/A</v>
      </c>
      <c r="AU156" s="491" t="e">
        <f ca="1">+IF(AND(ISNUMBER(OFFSET('Sanitation Data'!$I$4,0,10*ROW('Sanitation Data'!I150))),'Data Summary'!DJ156="Yes"),100-OFFSET('Sanitation Data'!$I$4,0,10*ROW('Sanitation Data'!I150)),NA())</f>
        <v>#N/A</v>
      </c>
      <c r="AV156" s="491" t="e">
        <f ca="1">+IF(AND(ISNUMBER(OFFSET('Sanitation Data'!$I$6,0,10*ROW('Sanitation Data'!I150))),'Data Summary'!DK156="Yes"),OFFSET('Sanitation Data'!$I$6,0,10*ROW('Sanitation Data'!I150)),NA())</f>
        <v>#N/A</v>
      </c>
      <c r="AW156" s="491" t="e">
        <f ca="1">+IF(AND(ISNUMBER(OFFSET('Sanitation Data'!$I$10,0,10*ROW('Sanitation Data'!I150))),'Data Summary'!DL156="Yes"),OFFSET('Sanitation Data'!$I$10,0,10*ROW('Sanitation Data'!I150)),NA())</f>
        <v>#N/A</v>
      </c>
      <c r="AX156" s="491" t="e">
        <f ca="1">+IF(AND(ISNUMBER(OFFSET('Sanitation Data'!$I$11,0,10*ROW('Sanitation Data'!I150))),'Data Summary'!DM156="Yes"),OFFSET('Sanitation Data'!$I$11,0,10*ROW('Sanitation Data'!I150)),NA())</f>
        <v>#N/A</v>
      </c>
      <c r="AY156" s="491" t="e">
        <f ca="1">+IF(AND(ISNUMBER(OFFSET('Sanitation Data'!$I$12,0,10*ROW('Sanitation Data'!I150))),'Data Summary'!DN156="Yes"),OFFSET('Sanitation Data'!$I$12,0,10*ROW('Sanitation Data'!I150)),NA())</f>
        <v>#N/A</v>
      </c>
      <c r="AZ156" s="492" t="e">
        <f ca="1">+IF(AND(ISNUMBER(OFFSET('Hygiene Data'!$D$5,0,10*ROW('Hygiene Data'!D150))),'Data Summary'!DO156="Yes"),OFFSET('Hygiene Data'!$D$5,0,10*ROW('Hygiene Data'!D150)),NA())</f>
        <v>#N/A</v>
      </c>
      <c r="BA156" s="492" t="e">
        <f ca="1">+IF(AND(ISNUMBER(OFFSET('Hygiene Data'!$D$7,0,10*ROW('Hygiene Data'!D150))),'Data Summary'!DP156="Yes"),OFFSET('Hygiene Data'!$D$7,0,10*ROW('Hygiene Data'!D150)),NA())</f>
        <v>#N/A</v>
      </c>
      <c r="BB156" s="492" t="e">
        <f ca="1">+IF(AND(ISNUMBER(OFFSET('Hygiene Data'!$D$9,0,10*ROW('Hygiene Data'!D150))),'Data Summary'!DQ156="Yes"),OFFSET('Hygiene Data'!$D$9,0,10*ROW('Hygiene Data'!D150)),NA())</f>
        <v>#N/A</v>
      </c>
      <c r="BC156" s="492" t="e">
        <f ca="1">+IF(AND(ISNUMBER(OFFSET('Hygiene Data'!$E$5,0,10*ROW('Hygiene Data'!E150))),'Data Summary'!DR156="Yes"),OFFSET('Hygiene Data'!$E$5,0,10*ROW('Hygiene Data'!E150)),NA())</f>
        <v>#N/A</v>
      </c>
      <c r="BD156" s="492" t="e">
        <f ca="1">+IF(AND(ISNUMBER(OFFSET('Hygiene Data'!$E$7,0,10*ROW('Hygiene Data'!E150))),'Data Summary'!DS156="Yes"),OFFSET('Hygiene Data'!$E$7,0,10*ROW('Hygiene Data'!E150)),NA())</f>
        <v>#N/A</v>
      </c>
      <c r="BE156" s="492" t="e">
        <f ca="1">+IF(AND(ISNUMBER(OFFSET('Hygiene Data'!$E$9,0,10*ROW('Hygiene Data'!E150))),'Data Summary'!DT156="Yes"),OFFSET('Hygiene Data'!$E$9,0,10*ROW('Hygiene Data'!E150)),NA())</f>
        <v>#N/A</v>
      </c>
      <c r="BF156" s="492" t="e">
        <f ca="1">+IF(AND(ISNUMBER(OFFSET('Hygiene Data'!$F$5,0,10*ROW('Hygiene Data'!F150))),'Data Summary'!DU156="Yes"),OFFSET('Hygiene Data'!$F$5,0,10*ROW('Hygiene Data'!F150)),NA())</f>
        <v>#N/A</v>
      </c>
      <c r="BG156" s="492" t="e">
        <f ca="1">+IF(AND(ISNUMBER(OFFSET('Hygiene Data'!$F$7,0,10*ROW('Hygiene Data'!F150))),'Data Summary'!DV156="Yes"),OFFSET('Hygiene Data'!$F$7,0,10*ROW('Hygiene Data'!F150)),NA())</f>
        <v>#N/A</v>
      </c>
      <c r="BH156" s="492" t="e">
        <f ca="1">+IF(AND(ISNUMBER(OFFSET('Hygiene Data'!$F$9,0,10*ROW('Hygiene Data'!F150))),'Data Summary'!DW156="Yes"),OFFSET('Hygiene Data'!$F$9,0,10*ROW('Hygiene Data'!F150)),NA())</f>
        <v>#N/A</v>
      </c>
      <c r="BI156" s="492" t="e">
        <f ca="1">+IF(AND(ISNUMBER(OFFSET('Hygiene Data'!$G$5,0,10*ROW('Hygiene Data'!G150))),'Data Summary'!DX156="Yes"),OFFSET('Hygiene Data'!$G$5,0,10*ROW('Hygiene Data'!G150)),NA())</f>
        <v>#N/A</v>
      </c>
      <c r="BJ156" s="492" t="e">
        <f ca="1">+IF(AND(ISNUMBER(OFFSET('Hygiene Data'!$G$7,0,10*ROW('Hygiene Data'!G150))),'Data Summary'!DY156="Yes"),OFFSET('Hygiene Data'!$G$7,0,10*ROW('Hygiene Data'!G150)),NA())</f>
        <v>#N/A</v>
      </c>
      <c r="BK156" s="492" t="e">
        <f ca="1">+IF(AND(ISNUMBER(OFFSET('Hygiene Data'!$G$9,0,10*ROW('Hygiene Data'!G150))),'Data Summary'!DZ156="Yes"),OFFSET('Hygiene Data'!$G$9,0,10*ROW('Hygiene Data'!G150)),NA())</f>
        <v>#N/A</v>
      </c>
      <c r="BL156" s="492" t="e">
        <f ca="1">+IF(AND(ISNUMBER(OFFSET('Hygiene Data'!$H$5,0,10*ROW('Hygiene Data'!H150))),'Data Summary'!EA156="Yes"),OFFSET('Hygiene Data'!$H$5,0,10*ROW('Hygiene Data'!H150)),NA())</f>
        <v>#N/A</v>
      </c>
      <c r="BM156" s="492" t="e">
        <f ca="1">+IF(AND(ISNUMBER(OFFSET('Hygiene Data'!$H$7,0,10*ROW('Hygiene Data'!H150))),'Data Summary'!EB156="Yes"),OFFSET('Hygiene Data'!$H$7,0,10*ROW('Hygiene Data'!H150)),NA())</f>
        <v>#N/A</v>
      </c>
      <c r="BN156" s="492" t="e">
        <f ca="1">+IF(AND(ISNUMBER(OFFSET('Hygiene Data'!$H$9,0,10*ROW('Hygiene Data'!H150))),'Data Summary'!EC156="Yes"),OFFSET('Hygiene Data'!$H$9,0,10*ROW('Hygiene Data'!H150)),NA())</f>
        <v>#N/A</v>
      </c>
      <c r="BO156" s="492" t="e">
        <f ca="1">+IF(AND(ISNUMBER(OFFSET('Hygiene Data'!$I$5,0,10*ROW('Hygiene Data'!I150))),'Data Summary'!ED156="Yes"),OFFSET('Hygiene Data'!$I$5,0,10*ROW('Hygiene Data'!I150)),NA())</f>
        <v>#N/A</v>
      </c>
      <c r="BP156" s="492" t="e">
        <f ca="1">+IF(AND(ISNUMBER(OFFSET('Hygiene Data'!$I$7,0,10*ROW('Hygiene Data'!I150))),'Data Summary'!EE156="Yes"),OFFSET('Hygiene Data'!$I$7,0,10*ROW('Hygiene Data'!I150)),NA())</f>
        <v>#N/A</v>
      </c>
      <c r="BQ156" s="492" t="e">
        <f ca="1">+IF(AND(ISNUMBER(OFFSET('Hygiene Data'!$I$9,0,10*ROW('Hygiene Data'!I150))),'Data Summary'!EF156="Yes"),OFFSET('Hygiene Data'!$I$9,0,10*ROW('Hygiene Data'!I150)),NA())</f>
        <v>#N/A</v>
      </c>
    </row>
    <row r="157" spans="1:69" x14ac:dyDescent="0.25">
      <c r="A157" s="488" t="e">
        <f ca="1">+RIGHT('Data Summary'!A157,LEN('Data Summary'!A157)-9)</f>
        <v>#VALUE!</v>
      </c>
      <c r="B157" s="462" t="str">
        <f ca="1">+IF(ISTEXT('Data Summary'!B157),'Data Summary'!B157,"")</f>
        <v/>
      </c>
      <c r="C157" s="489" t="e">
        <f ca="1">+VALUE('Data Summary'!C157)</f>
        <v>#VALUE!</v>
      </c>
      <c r="D157" s="490" t="e">
        <f ca="1">+IF(AND(ISNUMBER(OFFSET('Water Data'!$D$4,0,10*ROW('Water Data'!D151))),'Data Summary'!BS157="Yes"),100-OFFSET('Water Data'!$D$4,0,10*ROW('Water Data'!D151)),NA())</f>
        <v>#N/A</v>
      </c>
      <c r="E157" s="490" t="e">
        <f ca="1">+IF(AND(ISNUMBER(OFFSET('Water Data'!$D$6,0,10*ROW('Water Data'!D151))),'Data Summary'!BT157="Yes"),OFFSET('Water Data'!$D$6,0,10*ROW('Water Data'!D151)),NA())</f>
        <v>#N/A</v>
      </c>
      <c r="F157" s="490" t="e">
        <f ca="1">+IF(AND(ISNUMBER(OFFSET('Water Data'!$D$9,0,10*ROW('Water Data'!D151))),'Data Summary'!BU157="Yes"),OFFSET('Water Data'!$D$9,0,10*ROW('Water Data'!D151)),NA())</f>
        <v>#N/A</v>
      </c>
      <c r="G157" s="490" t="e">
        <f ca="1">+IF(AND(ISNUMBER(OFFSET('Water Data'!$E$4,0,10*ROW('Water Data'!E151))),'Data Summary'!BV157="Yes"),100-OFFSET('Water Data'!$E$4,0,10*ROW('Water Data'!E151)),NA())</f>
        <v>#N/A</v>
      </c>
      <c r="H157" s="490" t="e">
        <f ca="1">+IF(AND(ISNUMBER(OFFSET('Water Data'!$E$6,0,10*ROW('Water Data'!E151))),'Data Summary'!BW157="Yes"),OFFSET('Water Data'!$E$6,0,10*ROW('Water Data'!E151)),NA())</f>
        <v>#N/A</v>
      </c>
      <c r="I157" s="490" t="e">
        <f ca="1">+IF(AND(ISNUMBER(OFFSET('Water Data'!$E$9,0,10*ROW('Water Data'!E151))),'Data Summary'!BX157="Yes"),OFFSET('Water Data'!$E$9,0,10*ROW('Water Data'!E151)),NA())</f>
        <v>#N/A</v>
      </c>
      <c r="J157" s="490" t="e">
        <f ca="1">+IF(AND(ISNUMBER(OFFSET('Water Data'!$F$4,0,10*ROW('Water Data'!F151))),'Data Summary'!BY157="Yes"),100-OFFSET('Water Data'!$F$4,0,10*ROW('Water Data'!F151)),NA())</f>
        <v>#N/A</v>
      </c>
      <c r="K157" s="490" t="e">
        <f ca="1">+IF(AND(ISNUMBER(OFFSET('Water Data'!$F$6,0,10*ROW('Water Data'!F151))),'Data Summary'!BZ157="Yes"),OFFSET('Water Data'!$F$6,0,10*ROW('Water Data'!F151)),NA())</f>
        <v>#N/A</v>
      </c>
      <c r="L157" s="490" t="e">
        <f ca="1">+IF(AND(ISNUMBER(OFFSET('Water Data'!$F$9,0,10*ROW('Water Data'!F151))),'Data Summary'!CA157="Yes"),OFFSET('Water Data'!$F$9,0,10*ROW('Water Data'!F151)),NA())</f>
        <v>#N/A</v>
      </c>
      <c r="M157" s="490" t="e">
        <f ca="1">+IF(AND(ISNUMBER(OFFSET('Water Data'!$G$4,0,10*ROW('Water Data'!G151))),'Data Summary'!CB157="Yes"),100-OFFSET('Water Data'!$G$4,0,10*ROW('Water Data'!G151)),NA())</f>
        <v>#N/A</v>
      </c>
      <c r="N157" s="490" t="e">
        <f ca="1">+IF(AND(ISNUMBER(OFFSET('Water Data'!$G$6,0,10*ROW('Water Data'!G151))),'Data Summary'!CC157="Yes"),OFFSET('Water Data'!$G$6,0,10*ROW('Water Data'!G151)),NA())</f>
        <v>#N/A</v>
      </c>
      <c r="O157" s="490" t="e">
        <f ca="1">+IF(AND(ISNUMBER(OFFSET('Water Data'!$G$9,0,10*ROW('Water Data'!G151))),'Data Summary'!CD157="Yes"),OFFSET('Water Data'!$G$9,0,10*ROW('Water Data'!G151)),NA())</f>
        <v>#N/A</v>
      </c>
      <c r="P157" s="490" t="e">
        <f ca="1">+IF(AND(ISNUMBER(OFFSET('Water Data'!$H$4,0,10*ROW('Water Data'!H151))),'Data Summary'!CE157="Yes"),100-OFFSET('Water Data'!$H$4,0,10*ROW('Water Data'!H151)),NA())</f>
        <v>#N/A</v>
      </c>
      <c r="Q157" s="490" t="e">
        <f ca="1">+IF(AND(ISNUMBER(OFFSET('Water Data'!$H$6,0,10*ROW('Water Data'!H151))),'Data Summary'!CF157="Yes"),OFFSET('Water Data'!$H$6,0,10*ROW('Water Data'!H151)),NA())</f>
        <v>#N/A</v>
      </c>
      <c r="R157" s="490" t="e">
        <f ca="1">+IF(AND(ISNUMBER(OFFSET('Water Data'!$H$9,0,10*ROW('Water Data'!H151))),'Data Summary'!CG157="Yes"),OFFSET('Water Data'!$H$9,0,10*ROW('Water Data'!H151)),NA())</f>
        <v>#N/A</v>
      </c>
      <c r="S157" s="490" t="e">
        <f ca="1">+IF(AND(ISNUMBER(OFFSET('Water Data'!$I$4,0,10*ROW('Water Data'!I151))),'Data Summary'!CH157="Yes"),100-OFFSET('Water Data'!$I$4,0,10*ROW('Water Data'!I151)),NA())</f>
        <v>#N/A</v>
      </c>
      <c r="T157" s="490" t="e">
        <f ca="1">+IF(AND(ISNUMBER(OFFSET('Water Data'!$I$6,0,10*ROW('Water Data'!I151))),'Data Summary'!CI157="Yes"),OFFSET('Water Data'!$I$6,0,10*ROW('Water Data'!I151)),NA())</f>
        <v>#N/A</v>
      </c>
      <c r="U157" s="490" t="e">
        <f ca="1">+IF(AND(ISNUMBER(OFFSET('Water Data'!$I$9,0,10*ROW('Water Data'!I151))),'Data Summary'!CJ157="Yes"),OFFSET('Water Data'!$I$9,0,10*ROW('Water Data'!I151)),NA())</f>
        <v>#N/A</v>
      </c>
      <c r="V157" s="491" t="e">
        <f ca="1">+IF(AND(ISNUMBER(OFFSET('Sanitation Data'!$D$4,0,10*ROW('Sanitation Data'!D151))),'Data Summary'!CK157="Yes"),100-OFFSET('Sanitation Data'!$D$4,0,10*ROW('Sanitation Data'!D151)),NA())</f>
        <v>#N/A</v>
      </c>
      <c r="W157" s="491" t="e">
        <f ca="1">+IF(AND(ISNUMBER(OFFSET('Sanitation Data'!$D$6,0,10*ROW('Sanitation Data'!D151))),'Data Summary'!CL157="Yes"),OFFSET('Sanitation Data'!$D$6,0,10*ROW('Sanitation Data'!D151)),NA())</f>
        <v>#N/A</v>
      </c>
      <c r="X157" s="491" t="e">
        <f ca="1">+IF(AND(ISNUMBER(OFFSET('Sanitation Data'!$D$10,0,10*ROW('Sanitation Data'!D151))),'Data Summary'!CM157="Yes"),OFFSET('Sanitation Data'!$D$10,0,10*ROW('Sanitation Data'!D151)),NA())</f>
        <v>#N/A</v>
      </c>
      <c r="Y157" s="491" t="e">
        <f ca="1">+IF(AND(ISNUMBER(OFFSET('Sanitation Data'!$D$11,0,10*ROW('Sanitation Data'!D151))),'Data Summary'!CN157="Yes"),OFFSET('Sanitation Data'!$D$11,0,10*ROW('Sanitation Data'!D151)),NA())</f>
        <v>#N/A</v>
      </c>
      <c r="Z157" s="491" t="e">
        <f ca="1">+IF(AND(ISNUMBER(OFFSET('Sanitation Data'!$D$12,0,10*ROW('Sanitation Data'!D151))),'Data Summary'!CO157="Yes"),OFFSET('Sanitation Data'!$D$12,0,10*ROW('Sanitation Data'!D151)),NA())</f>
        <v>#N/A</v>
      </c>
      <c r="AA157" s="491" t="e">
        <f ca="1">+IF(AND(ISNUMBER(OFFSET('Sanitation Data'!$E$4,0,10*ROW('Sanitation Data'!E151))),'Data Summary'!CP157="Yes"),100-OFFSET('Sanitation Data'!$E$4,0,10*ROW('Sanitation Data'!E151)),NA())</f>
        <v>#N/A</v>
      </c>
      <c r="AB157" s="491" t="e">
        <f ca="1">+IF(AND(ISNUMBER(OFFSET('Sanitation Data'!$E$6,0,10*ROW('Sanitation Data'!E151))),'Data Summary'!CQ157="Yes"),OFFSET('Sanitation Data'!$E$6,0,10*ROW('Sanitation Data'!E151)),NA())</f>
        <v>#N/A</v>
      </c>
      <c r="AC157" s="491" t="e">
        <f ca="1">+IF(AND(ISNUMBER(OFFSET('Sanitation Data'!$E$10,0,10*ROW('Sanitation Data'!E151))),'Data Summary'!CR157="Yes"),OFFSET('Sanitation Data'!$E$10,0,10*ROW('Sanitation Data'!E151)),NA())</f>
        <v>#N/A</v>
      </c>
      <c r="AD157" s="491" t="e">
        <f ca="1">+IF(AND(ISNUMBER(OFFSET('Sanitation Data'!$E$11,0,10*ROW('Sanitation Data'!E151))),'Data Summary'!CS157="Yes"),OFFSET('Sanitation Data'!$E$11,0,10*ROW('Sanitation Data'!E151)),NA())</f>
        <v>#N/A</v>
      </c>
      <c r="AE157" s="491" t="e">
        <f ca="1">+IF(AND(ISNUMBER(OFFSET('Sanitation Data'!$E$12,0,10*ROW('Sanitation Data'!E151))),'Data Summary'!CT157="Yes"),OFFSET('Sanitation Data'!$E$12,0,10*ROW('Sanitation Data'!E151)),NA())</f>
        <v>#N/A</v>
      </c>
      <c r="AF157" s="491" t="e">
        <f ca="1">+IF(AND(ISNUMBER(OFFSET('Sanitation Data'!$F$4,0,10*ROW('Sanitation Data'!F151))),'Data Summary'!CU157="Yes"),100-OFFSET('Sanitation Data'!$F$4,0,10*ROW('Sanitation Data'!F151)),NA())</f>
        <v>#N/A</v>
      </c>
      <c r="AG157" s="491" t="e">
        <f ca="1">+IF(AND(ISNUMBER(OFFSET('Sanitation Data'!$F$6,0,10*ROW('Sanitation Data'!F151))),'Data Summary'!CV157="Yes"),OFFSET('Sanitation Data'!$F$6,0,10*ROW('Sanitation Data'!F151)),NA())</f>
        <v>#N/A</v>
      </c>
      <c r="AH157" s="491" t="e">
        <f ca="1">+IF(AND(ISNUMBER(OFFSET('Sanitation Data'!$F$10,0,10*ROW('Sanitation Data'!F151))),'Data Summary'!CW157="Yes"),OFFSET('Sanitation Data'!$F$10,0,10*ROW('Sanitation Data'!F151)),NA())</f>
        <v>#N/A</v>
      </c>
      <c r="AI157" s="491" t="e">
        <f ca="1">+IF(AND(ISNUMBER(OFFSET('Sanitation Data'!$F$11,0,10*ROW('Sanitation Data'!F151))),'Data Summary'!CX157="Yes"),OFFSET('Sanitation Data'!$F$11,0,10*ROW('Sanitation Data'!F151)),NA())</f>
        <v>#N/A</v>
      </c>
      <c r="AJ157" s="491" t="e">
        <f ca="1">+IF(AND(ISNUMBER(OFFSET('Sanitation Data'!$F$12,0,10*ROW('Sanitation Data'!F151))),'Data Summary'!CY157="Yes"),OFFSET('Sanitation Data'!$F$12,0,10*ROW('Sanitation Data'!F151)),NA())</f>
        <v>#N/A</v>
      </c>
      <c r="AK157" s="491" t="e">
        <f ca="1">+IF(AND(ISNUMBER(OFFSET('Sanitation Data'!$G$4,0,10*ROW('Sanitation Data'!G151))),'Data Summary'!CZ157="Yes"),100-OFFSET('Sanitation Data'!$G$4,0,10*ROW('Sanitation Data'!G151)),NA())</f>
        <v>#N/A</v>
      </c>
      <c r="AL157" s="491" t="e">
        <f ca="1">+IF(AND(ISNUMBER(OFFSET('Sanitation Data'!$G$6,0,10*ROW('Sanitation Data'!G151))),'Data Summary'!DA157="Yes"),OFFSET('Sanitation Data'!$G$6,0,10*ROW('Sanitation Data'!G151)),NA())</f>
        <v>#N/A</v>
      </c>
      <c r="AM157" s="491" t="e">
        <f ca="1">+IF(AND(ISNUMBER(OFFSET('Sanitation Data'!$G$10,0,10*ROW('Sanitation Data'!G151))),'Data Summary'!DB157="Yes"),OFFSET('Sanitation Data'!$G$10,0,10*ROW('Sanitation Data'!G151)),NA())</f>
        <v>#N/A</v>
      </c>
      <c r="AN157" s="491" t="e">
        <f ca="1">+IF(AND(ISNUMBER(OFFSET('Sanitation Data'!$G$11,0,10*ROW('Sanitation Data'!G151))),'Data Summary'!DC157="Yes"),OFFSET('Sanitation Data'!$G$11,0,10*ROW('Sanitation Data'!G151)),NA())</f>
        <v>#N/A</v>
      </c>
      <c r="AO157" s="491" t="e">
        <f ca="1">+IF(AND(ISNUMBER(OFFSET('Sanitation Data'!$G$12,0,10*ROW('Sanitation Data'!G151))),'Data Summary'!DD157="Yes"),OFFSET('Sanitation Data'!$G$12,0,10*ROW('Sanitation Data'!G151)),NA())</f>
        <v>#N/A</v>
      </c>
      <c r="AP157" s="491" t="e">
        <f ca="1">+IF(AND(ISNUMBER(OFFSET('Sanitation Data'!$H$4,0,10*ROW('Sanitation Data'!H151))),'Data Summary'!DE157="Yes"),100-OFFSET('Sanitation Data'!$H$4,0,10*ROW('Sanitation Data'!H151)),NA())</f>
        <v>#N/A</v>
      </c>
      <c r="AQ157" s="491" t="e">
        <f ca="1">+IF(AND(ISNUMBER(OFFSET('Sanitation Data'!$H$6,0,10*ROW('Sanitation Data'!H151))),'Data Summary'!DF157="Yes"),OFFSET('Sanitation Data'!$H$6,0,10*ROW('Sanitation Data'!H151)),NA())</f>
        <v>#N/A</v>
      </c>
      <c r="AR157" s="491" t="e">
        <f ca="1">+IF(AND(ISNUMBER(OFFSET('Sanitation Data'!$H$10,0,10*ROW('Sanitation Data'!H151))),'Data Summary'!DG157="Yes"),OFFSET('Sanitation Data'!$H$10,0,10*ROW('Sanitation Data'!H151)),NA())</f>
        <v>#N/A</v>
      </c>
      <c r="AS157" s="491" t="e">
        <f ca="1">+IF(AND(ISNUMBER(OFFSET('Sanitation Data'!$H$11,0,10*ROW('Sanitation Data'!H151))),'Data Summary'!DH157="Yes"),OFFSET('Sanitation Data'!$H$11,0,10*ROW('Sanitation Data'!H151)),NA())</f>
        <v>#N/A</v>
      </c>
      <c r="AT157" s="491" t="e">
        <f ca="1">+IF(AND(ISNUMBER(OFFSET('Sanitation Data'!$H$12,0,10*ROW('Sanitation Data'!H151))),'Data Summary'!DI157="Yes"),OFFSET('Sanitation Data'!$H$12,0,10*ROW('Sanitation Data'!H151)),NA())</f>
        <v>#N/A</v>
      </c>
      <c r="AU157" s="491" t="e">
        <f ca="1">+IF(AND(ISNUMBER(OFFSET('Sanitation Data'!$I$4,0,10*ROW('Sanitation Data'!I151))),'Data Summary'!DJ157="Yes"),100-OFFSET('Sanitation Data'!$I$4,0,10*ROW('Sanitation Data'!I151)),NA())</f>
        <v>#N/A</v>
      </c>
      <c r="AV157" s="491" t="e">
        <f ca="1">+IF(AND(ISNUMBER(OFFSET('Sanitation Data'!$I$6,0,10*ROW('Sanitation Data'!I151))),'Data Summary'!DK157="Yes"),OFFSET('Sanitation Data'!$I$6,0,10*ROW('Sanitation Data'!I151)),NA())</f>
        <v>#N/A</v>
      </c>
      <c r="AW157" s="491" t="e">
        <f ca="1">+IF(AND(ISNUMBER(OFFSET('Sanitation Data'!$I$10,0,10*ROW('Sanitation Data'!I151))),'Data Summary'!DL157="Yes"),OFFSET('Sanitation Data'!$I$10,0,10*ROW('Sanitation Data'!I151)),NA())</f>
        <v>#N/A</v>
      </c>
      <c r="AX157" s="491" t="e">
        <f ca="1">+IF(AND(ISNUMBER(OFFSET('Sanitation Data'!$I$11,0,10*ROW('Sanitation Data'!I151))),'Data Summary'!DM157="Yes"),OFFSET('Sanitation Data'!$I$11,0,10*ROW('Sanitation Data'!I151)),NA())</f>
        <v>#N/A</v>
      </c>
      <c r="AY157" s="491" t="e">
        <f ca="1">+IF(AND(ISNUMBER(OFFSET('Sanitation Data'!$I$12,0,10*ROW('Sanitation Data'!I151))),'Data Summary'!DN157="Yes"),OFFSET('Sanitation Data'!$I$12,0,10*ROW('Sanitation Data'!I151)),NA())</f>
        <v>#N/A</v>
      </c>
      <c r="AZ157" s="492" t="e">
        <f ca="1">+IF(AND(ISNUMBER(OFFSET('Hygiene Data'!$D$5,0,10*ROW('Hygiene Data'!D151))),'Data Summary'!DO157="Yes"),OFFSET('Hygiene Data'!$D$5,0,10*ROW('Hygiene Data'!D151)),NA())</f>
        <v>#N/A</v>
      </c>
      <c r="BA157" s="492" t="e">
        <f ca="1">+IF(AND(ISNUMBER(OFFSET('Hygiene Data'!$D$7,0,10*ROW('Hygiene Data'!D151))),'Data Summary'!DP157="Yes"),OFFSET('Hygiene Data'!$D$7,0,10*ROW('Hygiene Data'!D151)),NA())</f>
        <v>#N/A</v>
      </c>
      <c r="BB157" s="492" t="e">
        <f ca="1">+IF(AND(ISNUMBER(OFFSET('Hygiene Data'!$D$9,0,10*ROW('Hygiene Data'!D151))),'Data Summary'!DQ157="Yes"),OFFSET('Hygiene Data'!$D$9,0,10*ROW('Hygiene Data'!D151)),NA())</f>
        <v>#N/A</v>
      </c>
      <c r="BC157" s="492" t="e">
        <f ca="1">+IF(AND(ISNUMBER(OFFSET('Hygiene Data'!$E$5,0,10*ROW('Hygiene Data'!E151))),'Data Summary'!DR157="Yes"),OFFSET('Hygiene Data'!$E$5,0,10*ROW('Hygiene Data'!E151)),NA())</f>
        <v>#N/A</v>
      </c>
      <c r="BD157" s="492" t="e">
        <f ca="1">+IF(AND(ISNUMBER(OFFSET('Hygiene Data'!$E$7,0,10*ROW('Hygiene Data'!E151))),'Data Summary'!DS157="Yes"),OFFSET('Hygiene Data'!$E$7,0,10*ROW('Hygiene Data'!E151)),NA())</f>
        <v>#N/A</v>
      </c>
      <c r="BE157" s="492" t="e">
        <f ca="1">+IF(AND(ISNUMBER(OFFSET('Hygiene Data'!$E$9,0,10*ROW('Hygiene Data'!E151))),'Data Summary'!DT157="Yes"),OFFSET('Hygiene Data'!$E$9,0,10*ROW('Hygiene Data'!E151)),NA())</f>
        <v>#N/A</v>
      </c>
      <c r="BF157" s="492" t="e">
        <f ca="1">+IF(AND(ISNUMBER(OFFSET('Hygiene Data'!$F$5,0,10*ROW('Hygiene Data'!F151))),'Data Summary'!DU157="Yes"),OFFSET('Hygiene Data'!$F$5,0,10*ROW('Hygiene Data'!F151)),NA())</f>
        <v>#N/A</v>
      </c>
      <c r="BG157" s="492" t="e">
        <f ca="1">+IF(AND(ISNUMBER(OFFSET('Hygiene Data'!$F$7,0,10*ROW('Hygiene Data'!F151))),'Data Summary'!DV157="Yes"),OFFSET('Hygiene Data'!$F$7,0,10*ROW('Hygiene Data'!F151)),NA())</f>
        <v>#N/A</v>
      </c>
      <c r="BH157" s="492" t="e">
        <f ca="1">+IF(AND(ISNUMBER(OFFSET('Hygiene Data'!$F$9,0,10*ROW('Hygiene Data'!F151))),'Data Summary'!DW157="Yes"),OFFSET('Hygiene Data'!$F$9,0,10*ROW('Hygiene Data'!F151)),NA())</f>
        <v>#N/A</v>
      </c>
      <c r="BI157" s="492" t="e">
        <f ca="1">+IF(AND(ISNUMBER(OFFSET('Hygiene Data'!$G$5,0,10*ROW('Hygiene Data'!G151))),'Data Summary'!DX157="Yes"),OFFSET('Hygiene Data'!$G$5,0,10*ROW('Hygiene Data'!G151)),NA())</f>
        <v>#N/A</v>
      </c>
      <c r="BJ157" s="492" t="e">
        <f ca="1">+IF(AND(ISNUMBER(OFFSET('Hygiene Data'!$G$7,0,10*ROW('Hygiene Data'!G151))),'Data Summary'!DY157="Yes"),OFFSET('Hygiene Data'!$G$7,0,10*ROW('Hygiene Data'!G151)),NA())</f>
        <v>#N/A</v>
      </c>
      <c r="BK157" s="492" t="e">
        <f ca="1">+IF(AND(ISNUMBER(OFFSET('Hygiene Data'!$G$9,0,10*ROW('Hygiene Data'!G151))),'Data Summary'!DZ157="Yes"),OFFSET('Hygiene Data'!$G$9,0,10*ROW('Hygiene Data'!G151)),NA())</f>
        <v>#N/A</v>
      </c>
      <c r="BL157" s="492" t="e">
        <f ca="1">+IF(AND(ISNUMBER(OFFSET('Hygiene Data'!$H$5,0,10*ROW('Hygiene Data'!H151))),'Data Summary'!EA157="Yes"),OFFSET('Hygiene Data'!$H$5,0,10*ROW('Hygiene Data'!H151)),NA())</f>
        <v>#N/A</v>
      </c>
      <c r="BM157" s="492" t="e">
        <f ca="1">+IF(AND(ISNUMBER(OFFSET('Hygiene Data'!$H$7,0,10*ROW('Hygiene Data'!H151))),'Data Summary'!EB157="Yes"),OFFSET('Hygiene Data'!$H$7,0,10*ROW('Hygiene Data'!H151)),NA())</f>
        <v>#N/A</v>
      </c>
      <c r="BN157" s="492" t="e">
        <f ca="1">+IF(AND(ISNUMBER(OFFSET('Hygiene Data'!$H$9,0,10*ROW('Hygiene Data'!H151))),'Data Summary'!EC157="Yes"),OFFSET('Hygiene Data'!$H$9,0,10*ROW('Hygiene Data'!H151)),NA())</f>
        <v>#N/A</v>
      </c>
      <c r="BO157" s="492" t="e">
        <f ca="1">+IF(AND(ISNUMBER(OFFSET('Hygiene Data'!$I$5,0,10*ROW('Hygiene Data'!I151))),'Data Summary'!ED157="Yes"),OFFSET('Hygiene Data'!$I$5,0,10*ROW('Hygiene Data'!I151)),NA())</f>
        <v>#N/A</v>
      </c>
      <c r="BP157" s="492" t="e">
        <f ca="1">+IF(AND(ISNUMBER(OFFSET('Hygiene Data'!$I$7,0,10*ROW('Hygiene Data'!I151))),'Data Summary'!EE157="Yes"),OFFSET('Hygiene Data'!$I$7,0,10*ROW('Hygiene Data'!I151)),NA())</f>
        <v>#N/A</v>
      </c>
      <c r="BQ157" s="492" t="e">
        <f ca="1">+IF(AND(ISNUMBER(OFFSET('Hygiene Data'!$I$9,0,10*ROW('Hygiene Data'!I151))),'Data Summary'!EF157="Yes"),OFFSET('Hygiene Data'!$I$9,0,10*ROW('Hygiene Data'!I151)),NA())</f>
        <v>#N/A</v>
      </c>
    </row>
    <row r="158" spans="1:69" x14ac:dyDescent="0.25">
      <c r="A158" s="488" t="e">
        <f ca="1">+RIGHT('Data Summary'!A158,LEN('Data Summary'!A158)-9)</f>
        <v>#VALUE!</v>
      </c>
      <c r="B158" s="462" t="str">
        <f ca="1">+IF(ISTEXT('Data Summary'!B158),'Data Summary'!B158,"")</f>
        <v/>
      </c>
      <c r="C158" s="489" t="e">
        <f ca="1">+VALUE('Data Summary'!C158)</f>
        <v>#VALUE!</v>
      </c>
      <c r="D158" s="490" t="e">
        <f ca="1">+IF(AND(ISNUMBER(OFFSET('Water Data'!$D$4,0,10*ROW('Water Data'!D152))),'Data Summary'!BS158="Yes"),100-OFFSET('Water Data'!$D$4,0,10*ROW('Water Data'!D152)),NA())</f>
        <v>#N/A</v>
      </c>
      <c r="E158" s="490" t="e">
        <f ca="1">+IF(AND(ISNUMBER(OFFSET('Water Data'!$D$6,0,10*ROW('Water Data'!D152))),'Data Summary'!BT158="Yes"),OFFSET('Water Data'!$D$6,0,10*ROW('Water Data'!D152)),NA())</f>
        <v>#N/A</v>
      </c>
      <c r="F158" s="490" t="e">
        <f ca="1">+IF(AND(ISNUMBER(OFFSET('Water Data'!$D$9,0,10*ROW('Water Data'!D152))),'Data Summary'!BU158="Yes"),OFFSET('Water Data'!$D$9,0,10*ROW('Water Data'!D152)),NA())</f>
        <v>#N/A</v>
      </c>
      <c r="G158" s="490" t="e">
        <f ca="1">+IF(AND(ISNUMBER(OFFSET('Water Data'!$E$4,0,10*ROW('Water Data'!E152))),'Data Summary'!BV158="Yes"),100-OFFSET('Water Data'!$E$4,0,10*ROW('Water Data'!E152)),NA())</f>
        <v>#N/A</v>
      </c>
      <c r="H158" s="490" t="e">
        <f ca="1">+IF(AND(ISNUMBER(OFFSET('Water Data'!$E$6,0,10*ROW('Water Data'!E152))),'Data Summary'!BW158="Yes"),OFFSET('Water Data'!$E$6,0,10*ROW('Water Data'!E152)),NA())</f>
        <v>#N/A</v>
      </c>
      <c r="I158" s="490" t="e">
        <f ca="1">+IF(AND(ISNUMBER(OFFSET('Water Data'!$E$9,0,10*ROW('Water Data'!E152))),'Data Summary'!BX158="Yes"),OFFSET('Water Data'!$E$9,0,10*ROW('Water Data'!E152)),NA())</f>
        <v>#N/A</v>
      </c>
      <c r="J158" s="490" t="e">
        <f ca="1">+IF(AND(ISNUMBER(OFFSET('Water Data'!$F$4,0,10*ROW('Water Data'!F152))),'Data Summary'!BY158="Yes"),100-OFFSET('Water Data'!$F$4,0,10*ROW('Water Data'!F152)),NA())</f>
        <v>#N/A</v>
      </c>
      <c r="K158" s="490" t="e">
        <f ca="1">+IF(AND(ISNUMBER(OFFSET('Water Data'!$F$6,0,10*ROW('Water Data'!F152))),'Data Summary'!BZ158="Yes"),OFFSET('Water Data'!$F$6,0,10*ROW('Water Data'!F152)),NA())</f>
        <v>#N/A</v>
      </c>
      <c r="L158" s="490" t="e">
        <f ca="1">+IF(AND(ISNUMBER(OFFSET('Water Data'!$F$9,0,10*ROW('Water Data'!F152))),'Data Summary'!CA158="Yes"),OFFSET('Water Data'!$F$9,0,10*ROW('Water Data'!F152)),NA())</f>
        <v>#N/A</v>
      </c>
      <c r="M158" s="490" t="e">
        <f ca="1">+IF(AND(ISNUMBER(OFFSET('Water Data'!$G$4,0,10*ROW('Water Data'!G152))),'Data Summary'!CB158="Yes"),100-OFFSET('Water Data'!$G$4,0,10*ROW('Water Data'!G152)),NA())</f>
        <v>#N/A</v>
      </c>
      <c r="N158" s="490" t="e">
        <f ca="1">+IF(AND(ISNUMBER(OFFSET('Water Data'!$G$6,0,10*ROW('Water Data'!G152))),'Data Summary'!CC158="Yes"),OFFSET('Water Data'!$G$6,0,10*ROW('Water Data'!G152)),NA())</f>
        <v>#N/A</v>
      </c>
      <c r="O158" s="490" t="e">
        <f ca="1">+IF(AND(ISNUMBER(OFFSET('Water Data'!$G$9,0,10*ROW('Water Data'!G152))),'Data Summary'!CD158="Yes"),OFFSET('Water Data'!$G$9,0,10*ROW('Water Data'!G152)),NA())</f>
        <v>#N/A</v>
      </c>
      <c r="P158" s="490" t="e">
        <f ca="1">+IF(AND(ISNUMBER(OFFSET('Water Data'!$H$4,0,10*ROW('Water Data'!H152))),'Data Summary'!CE158="Yes"),100-OFFSET('Water Data'!$H$4,0,10*ROW('Water Data'!H152)),NA())</f>
        <v>#N/A</v>
      </c>
      <c r="Q158" s="490" t="e">
        <f ca="1">+IF(AND(ISNUMBER(OFFSET('Water Data'!$H$6,0,10*ROW('Water Data'!H152))),'Data Summary'!CF158="Yes"),OFFSET('Water Data'!$H$6,0,10*ROW('Water Data'!H152)),NA())</f>
        <v>#N/A</v>
      </c>
      <c r="R158" s="490" t="e">
        <f ca="1">+IF(AND(ISNUMBER(OFFSET('Water Data'!$H$9,0,10*ROW('Water Data'!H152))),'Data Summary'!CG158="Yes"),OFFSET('Water Data'!$H$9,0,10*ROW('Water Data'!H152)),NA())</f>
        <v>#N/A</v>
      </c>
      <c r="S158" s="490" t="e">
        <f ca="1">+IF(AND(ISNUMBER(OFFSET('Water Data'!$I$4,0,10*ROW('Water Data'!I152))),'Data Summary'!CH158="Yes"),100-OFFSET('Water Data'!$I$4,0,10*ROW('Water Data'!I152)),NA())</f>
        <v>#N/A</v>
      </c>
      <c r="T158" s="490" t="e">
        <f ca="1">+IF(AND(ISNUMBER(OFFSET('Water Data'!$I$6,0,10*ROW('Water Data'!I152))),'Data Summary'!CI158="Yes"),OFFSET('Water Data'!$I$6,0,10*ROW('Water Data'!I152)),NA())</f>
        <v>#N/A</v>
      </c>
      <c r="U158" s="490" t="e">
        <f ca="1">+IF(AND(ISNUMBER(OFFSET('Water Data'!$I$9,0,10*ROW('Water Data'!I152))),'Data Summary'!CJ158="Yes"),OFFSET('Water Data'!$I$9,0,10*ROW('Water Data'!I152)),NA())</f>
        <v>#N/A</v>
      </c>
      <c r="V158" s="491" t="e">
        <f ca="1">+IF(AND(ISNUMBER(OFFSET('Sanitation Data'!$D$4,0,10*ROW('Sanitation Data'!D152))),'Data Summary'!CK158="Yes"),100-OFFSET('Sanitation Data'!$D$4,0,10*ROW('Sanitation Data'!D152)),NA())</f>
        <v>#N/A</v>
      </c>
      <c r="W158" s="491" t="e">
        <f ca="1">+IF(AND(ISNUMBER(OFFSET('Sanitation Data'!$D$6,0,10*ROW('Sanitation Data'!D152))),'Data Summary'!CL158="Yes"),OFFSET('Sanitation Data'!$D$6,0,10*ROW('Sanitation Data'!D152)),NA())</f>
        <v>#N/A</v>
      </c>
      <c r="X158" s="491" t="e">
        <f ca="1">+IF(AND(ISNUMBER(OFFSET('Sanitation Data'!$D$10,0,10*ROW('Sanitation Data'!D152))),'Data Summary'!CM158="Yes"),OFFSET('Sanitation Data'!$D$10,0,10*ROW('Sanitation Data'!D152)),NA())</f>
        <v>#N/A</v>
      </c>
      <c r="Y158" s="491" t="e">
        <f ca="1">+IF(AND(ISNUMBER(OFFSET('Sanitation Data'!$D$11,0,10*ROW('Sanitation Data'!D152))),'Data Summary'!CN158="Yes"),OFFSET('Sanitation Data'!$D$11,0,10*ROW('Sanitation Data'!D152)),NA())</f>
        <v>#N/A</v>
      </c>
      <c r="Z158" s="491" t="e">
        <f ca="1">+IF(AND(ISNUMBER(OFFSET('Sanitation Data'!$D$12,0,10*ROW('Sanitation Data'!D152))),'Data Summary'!CO158="Yes"),OFFSET('Sanitation Data'!$D$12,0,10*ROW('Sanitation Data'!D152)),NA())</f>
        <v>#N/A</v>
      </c>
      <c r="AA158" s="491" t="e">
        <f ca="1">+IF(AND(ISNUMBER(OFFSET('Sanitation Data'!$E$4,0,10*ROW('Sanitation Data'!E152))),'Data Summary'!CP158="Yes"),100-OFFSET('Sanitation Data'!$E$4,0,10*ROW('Sanitation Data'!E152)),NA())</f>
        <v>#N/A</v>
      </c>
      <c r="AB158" s="491" t="e">
        <f ca="1">+IF(AND(ISNUMBER(OFFSET('Sanitation Data'!$E$6,0,10*ROW('Sanitation Data'!E152))),'Data Summary'!CQ158="Yes"),OFFSET('Sanitation Data'!$E$6,0,10*ROW('Sanitation Data'!E152)),NA())</f>
        <v>#N/A</v>
      </c>
      <c r="AC158" s="491" t="e">
        <f ca="1">+IF(AND(ISNUMBER(OFFSET('Sanitation Data'!$E$10,0,10*ROW('Sanitation Data'!E152))),'Data Summary'!CR158="Yes"),OFFSET('Sanitation Data'!$E$10,0,10*ROW('Sanitation Data'!E152)),NA())</f>
        <v>#N/A</v>
      </c>
      <c r="AD158" s="491" t="e">
        <f ca="1">+IF(AND(ISNUMBER(OFFSET('Sanitation Data'!$E$11,0,10*ROW('Sanitation Data'!E152))),'Data Summary'!CS158="Yes"),OFFSET('Sanitation Data'!$E$11,0,10*ROW('Sanitation Data'!E152)),NA())</f>
        <v>#N/A</v>
      </c>
      <c r="AE158" s="491" t="e">
        <f ca="1">+IF(AND(ISNUMBER(OFFSET('Sanitation Data'!$E$12,0,10*ROW('Sanitation Data'!E152))),'Data Summary'!CT158="Yes"),OFFSET('Sanitation Data'!$E$12,0,10*ROW('Sanitation Data'!E152)),NA())</f>
        <v>#N/A</v>
      </c>
      <c r="AF158" s="491" t="e">
        <f ca="1">+IF(AND(ISNUMBER(OFFSET('Sanitation Data'!$F$4,0,10*ROW('Sanitation Data'!F152))),'Data Summary'!CU158="Yes"),100-OFFSET('Sanitation Data'!$F$4,0,10*ROW('Sanitation Data'!F152)),NA())</f>
        <v>#N/A</v>
      </c>
      <c r="AG158" s="491" t="e">
        <f ca="1">+IF(AND(ISNUMBER(OFFSET('Sanitation Data'!$F$6,0,10*ROW('Sanitation Data'!F152))),'Data Summary'!CV158="Yes"),OFFSET('Sanitation Data'!$F$6,0,10*ROW('Sanitation Data'!F152)),NA())</f>
        <v>#N/A</v>
      </c>
      <c r="AH158" s="491" t="e">
        <f ca="1">+IF(AND(ISNUMBER(OFFSET('Sanitation Data'!$F$10,0,10*ROW('Sanitation Data'!F152))),'Data Summary'!CW158="Yes"),OFFSET('Sanitation Data'!$F$10,0,10*ROW('Sanitation Data'!F152)),NA())</f>
        <v>#N/A</v>
      </c>
      <c r="AI158" s="491" t="e">
        <f ca="1">+IF(AND(ISNUMBER(OFFSET('Sanitation Data'!$F$11,0,10*ROW('Sanitation Data'!F152))),'Data Summary'!CX158="Yes"),OFFSET('Sanitation Data'!$F$11,0,10*ROW('Sanitation Data'!F152)),NA())</f>
        <v>#N/A</v>
      </c>
      <c r="AJ158" s="491" t="e">
        <f ca="1">+IF(AND(ISNUMBER(OFFSET('Sanitation Data'!$F$12,0,10*ROW('Sanitation Data'!F152))),'Data Summary'!CY158="Yes"),OFFSET('Sanitation Data'!$F$12,0,10*ROW('Sanitation Data'!F152)),NA())</f>
        <v>#N/A</v>
      </c>
      <c r="AK158" s="491" t="e">
        <f ca="1">+IF(AND(ISNUMBER(OFFSET('Sanitation Data'!$G$4,0,10*ROW('Sanitation Data'!G152))),'Data Summary'!CZ158="Yes"),100-OFFSET('Sanitation Data'!$G$4,0,10*ROW('Sanitation Data'!G152)),NA())</f>
        <v>#N/A</v>
      </c>
      <c r="AL158" s="491" t="e">
        <f ca="1">+IF(AND(ISNUMBER(OFFSET('Sanitation Data'!$G$6,0,10*ROW('Sanitation Data'!G152))),'Data Summary'!DA158="Yes"),OFFSET('Sanitation Data'!$G$6,0,10*ROW('Sanitation Data'!G152)),NA())</f>
        <v>#N/A</v>
      </c>
      <c r="AM158" s="491" t="e">
        <f ca="1">+IF(AND(ISNUMBER(OFFSET('Sanitation Data'!$G$10,0,10*ROW('Sanitation Data'!G152))),'Data Summary'!DB158="Yes"),OFFSET('Sanitation Data'!$G$10,0,10*ROW('Sanitation Data'!G152)),NA())</f>
        <v>#N/A</v>
      </c>
      <c r="AN158" s="491" t="e">
        <f ca="1">+IF(AND(ISNUMBER(OFFSET('Sanitation Data'!$G$11,0,10*ROW('Sanitation Data'!G152))),'Data Summary'!DC158="Yes"),OFFSET('Sanitation Data'!$G$11,0,10*ROW('Sanitation Data'!G152)),NA())</f>
        <v>#N/A</v>
      </c>
      <c r="AO158" s="491" t="e">
        <f ca="1">+IF(AND(ISNUMBER(OFFSET('Sanitation Data'!$G$12,0,10*ROW('Sanitation Data'!G152))),'Data Summary'!DD158="Yes"),OFFSET('Sanitation Data'!$G$12,0,10*ROW('Sanitation Data'!G152)),NA())</f>
        <v>#N/A</v>
      </c>
      <c r="AP158" s="491" t="e">
        <f ca="1">+IF(AND(ISNUMBER(OFFSET('Sanitation Data'!$H$4,0,10*ROW('Sanitation Data'!H152))),'Data Summary'!DE158="Yes"),100-OFFSET('Sanitation Data'!$H$4,0,10*ROW('Sanitation Data'!H152)),NA())</f>
        <v>#N/A</v>
      </c>
      <c r="AQ158" s="491" t="e">
        <f ca="1">+IF(AND(ISNUMBER(OFFSET('Sanitation Data'!$H$6,0,10*ROW('Sanitation Data'!H152))),'Data Summary'!DF158="Yes"),OFFSET('Sanitation Data'!$H$6,0,10*ROW('Sanitation Data'!H152)),NA())</f>
        <v>#N/A</v>
      </c>
      <c r="AR158" s="491" t="e">
        <f ca="1">+IF(AND(ISNUMBER(OFFSET('Sanitation Data'!$H$10,0,10*ROW('Sanitation Data'!H152))),'Data Summary'!DG158="Yes"),OFFSET('Sanitation Data'!$H$10,0,10*ROW('Sanitation Data'!H152)),NA())</f>
        <v>#N/A</v>
      </c>
      <c r="AS158" s="491" t="e">
        <f ca="1">+IF(AND(ISNUMBER(OFFSET('Sanitation Data'!$H$11,0,10*ROW('Sanitation Data'!H152))),'Data Summary'!DH158="Yes"),OFFSET('Sanitation Data'!$H$11,0,10*ROW('Sanitation Data'!H152)),NA())</f>
        <v>#N/A</v>
      </c>
      <c r="AT158" s="491" t="e">
        <f ca="1">+IF(AND(ISNUMBER(OFFSET('Sanitation Data'!$H$12,0,10*ROW('Sanitation Data'!H152))),'Data Summary'!DI158="Yes"),OFFSET('Sanitation Data'!$H$12,0,10*ROW('Sanitation Data'!H152)),NA())</f>
        <v>#N/A</v>
      </c>
      <c r="AU158" s="491" t="e">
        <f ca="1">+IF(AND(ISNUMBER(OFFSET('Sanitation Data'!$I$4,0,10*ROW('Sanitation Data'!I152))),'Data Summary'!DJ158="Yes"),100-OFFSET('Sanitation Data'!$I$4,0,10*ROW('Sanitation Data'!I152)),NA())</f>
        <v>#N/A</v>
      </c>
      <c r="AV158" s="491" t="e">
        <f ca="1">+IF(AND(ISNUMBER(OFFSET('Sanitation Data'!$I$6,0,10*ROW('Sanitation Data'!I152))),'Data Summary'!DK158="Yes"),OFFSET('Sanitation Data'!$I$6,0,10*ROW('Sanitation Data'!I152)),NA())</f>
        <v>#N/A</v>
      </c>
      <c r="AW158" s="491" t="e">
        <f ca="1">+IF(AND(ISNUMBER(OFFSET('Sanitation Data'!$I$10,0,10*ROW('Sanitation Data'!I152))),'Data Summary'!DL158="Yes"),OFFSET('Sanitation Data'!$I$10,0,10*ROW('Sanitation Data'!I152)),NA())</f>
        <v>#N/A</v>
      </c>
      <c r="AX158" s="491" t="e">
        <f ca="1">+IF(AND(ISNUMBER(OFFSET('Sanitation Data'!$I$11,0,10*ROW('Sanitation Data'!I152))),'Data Summary'!DM158="Yes"),OFFSET('Sanitation Data'!$I$11,0,10*ROW('Sanitation Data'!I152)),NA())</f>
        <v>#N/A</v>
      </c>
      <c r="AY158" s="491" t="e">
        <f ca="1">+IF(AND(ISNUMBER(OFFSET('Sanitation Data'!$I$12,0,10*ROW('Sanitation Data'!I152))),'Data Summary'!DN158="Yes"),OFFSET('Sanitation Data'!$I$12,0,10*ROW('Sanitation Data'!I152)),NA())</f>
        <v>#N/A</v>
      </c>
      <c r="AZ158" s="492" t="e">
        <f ca="1">+IF(AND(ISNUMBER(OFFSET('Hygiene Data'!$D$5,0,10*ROW('Hygiene Data'!D152))),'Data Summary'!DO158="Yes"),OFFSET('Hygiene Data'!$D$5,0,10*ROW('Hygiene Data'!D152)),NA())</f>
        <v>#N/A</v>
      </c>
      <c r="BA158" s="492" t="e">
        <f ca="1">+IF(AND(ISNUMBER(OFFSET('Hygiene Data'!$D$7,0,10*ROW('Hygiene Data'!D152))),'Data Summary'!DP158="Yes"),OFFSET('Hygiene Data'!$D$7,0,10*ROW('Hygiene Data'!D152)),NA())</f>
        <v>#N/A</v>
      </c>
      <c r="BB158" s="492" t="e">
        <f ca="1">+IF(AND(ISNUMBER(OFFSET('Hygiene Data'!$D$9,0,10*ROW('Hygiene Data'!D152))),'Data Summary'!DQ158="Yes"),OFFSET('Hygiene Data'!$D$9,0,10*ROW('Hygiene Data'!D152)),NA())</f>
        <v>#N/A</v>
      </c>
      <c r="BC158" s="492" t="e">
        <f ca="1">+IF(AND(ISNUMBER(OFFSET('Hygiene Data'!$E$5,0,10*ROW('Hygiene Data'!E152))),'Data Summary'!DR158="Yes"),OFFSET('Hygiene Data'!$E$5,0,10*ROW('Hygiene Data'!E152)),NA())</f>
        <v>#N/A</v>
      </c>
      <c r="BD158" s="492" t="e">
        <f ca="1">+IF(AND(ISNUMBER(OFFSET('Hygiene Data'!$E$7,0,10*ROW('Hygiene Data'!E152))),'Data Summary'!DS158="Yes"),OFFSET('Hygiene Data'!$E$7,0,10*ROW('Hygiene Data'!E152)),NA())</f>
        <v>#N/A</v>
      </c>
      <c r="BE158" s="492" t="e">
        <f ca="1">+IF(AND(ISNUMBER(OFFSET('Hygiene Data'!$E$9,0,10*ROW('Hygiene Data'!E152))),'Data Summary'!DT158="Yes"),OFFSET('Hygiene Data'!$E$9,0,10*ROW('Hygiene Data'!E152)),NA())</f>
        <v>#N/A</v>
      </c>
      <c r="BF158" s="492" t="e">
        <f ca="1">+IF(AND(ISNUMBER(OFFSET('Hygiene Data'!$F$5,0,10*ROW('Hygiene Data'!F152))),'Data Summary'!DU158="Yes"),OFFSET('Hygiene Data'!$F$5,0,10*ROW('Hygiene Data'!F152)),NA())</f>
        <v>#N/A</v>
      </c>
      <c r="BG158" s="492" t="e">
        <f ca="1">+IF(AND(ISNUMBER(OFFSET('Hygiene Data'!$F$7,0,10*ROW('Hygiene Data'!F152))),'Data Summary'!DV158="Yes"),OFFSET('Hygiene Data'!$F$7,0,10*ROW('Hygiene Data'!F152)),NA())</f>
        <v>#N/A</v>
      </c>
      <c r="BH158" s="492" t="e">
        <f ca="1">+IF(AND(ISNUMBER(OFFSET('Hygiene Data'!$F$9,0,10*ROW('Hygiene Data'!F152))),'Data Summary'!DW158="Yes"),OFFSET('Hygiene Data'!$F$9,0,10*ROW('Hygiene Data'!F152)),NA())</f>
        <v>#N/A</v>
      </c>
      <c r="BI158" s="492" t="e">
        <f ca="1">+IF(AND(ISNUMBER(OFFSET('Hygiene Data'!$G$5,0,10*ROW('Hygiene Data'!G152))),'Data Summary'!DX158="Yes"),OFFSET('Hygiene Data'!$G$5,0,10*ROW('Hygiene Data'!G152)),NA())</f>
        <v>#N/A</v>
      </c>
      <c r="BJ158" s="492" t="e">
        <f ca="1">+IF(AND(ISNUMBER(OFFSET('Hygiene Data'!$G$7,0,10*ROW('Hygiene Data'!G152))),'Data Summary'!DY158="Yes"),OFFSET('Hygiene Data'!$G$7,0,10*ROW('Hygiene Data'!G152)),NA())</f>
        <v>#N/A</v>
      </c>
      <c r="BK158" s="492" t="e">
        <f ca="1">+IF(AND(ISNUMBER(OFFSET('Hygiene Data'!$G$9,0,10*ROW('Hygiene Data'!G152))),'Data Summary'!DZ158="Yes"),OFFSET('Hygiene Data'!$G$9,0,10*ROW('Hygiene Data'!G152)),NA())</f>
        <v>#N/A</v>
      </c>
      <c r="BL158" s="492" t="e">
        <f ca="1">+IF(AND(ISNUMBER(OFFSET('Hygiene Data'!$H$5,0,10*ROW('Hygiene Data'!H152))),'Data Summary'!EA158="Yes"),OFFSET('Hygiene Data'!$H$5,0,10*ROW('Hygiene Data'!H152)),NA())</f>
        <v>#N/A</v>
      </c>
      <c r="BM158" s="492" t="e">
        <f ca="1">+IF(AND(ISNUMBER(OFFSET('Hygiene Data'!$H$7,0,10*ROW('Hygiene Data'!H152))),'Data Summary'!EB158="Yes"),OFFSET('Hygiene Data'!$H$7,0,10*ROW('Hygiene Data'!H152)),NA())</f>
        <v>#N/A</v>
      </c>
      <c r="BN158" s="492" t="e">
        <f ca="1">+IF(AND(ISNUMBER(OFFSET('Hygiene Data'!$H$9,0,10*ROW('Hygiene Data'!H152))),'Data Summary'!EC158="Yes"),OFFSET('Hygiene Data'!$H$9,0,10*ROW('Hygiene Data'!H152)),NA())</f>
        <v>#N/A</v>
      </c>
      <c r="BO158" s="492" t="e">
        <f ca="1">+IF(AND(ISNUMBER(OFFSET('Hygiene Data'!$I$5,0,10*ROW('Hygiene Data'!I152))),'Data Summary'!ED158="Yes"),OFFSET('Hygiene Data'!$I$5,0,10*ROW('Hygiene Data'!I152)),NA())</f>
        <v>#N/A</v>
      </c>
      <c r="BP158" s="492" t="e">
        <f ca="1">+IF(AND(ISNUMBER(OFFSET('Hygiene Data'!$I$7,0,10*ROW('Hygiene Data'!I152))),'Data Summary'!EE158="Yes"),OFFSET('Hygiene Data'!$I$7,0,10*ROW('Hygiene Data'!I152)),NA())</f>
        <v>#N/A</v>
      </c>
      <c r="BQ158" s="492" t="e">
        <f ca="1">+IF(AND(ISNUMBER(OFFSET('Hygiene Data'!$I$9,0,10*ROW('Hygiene Data'!I152))),'Data Summary'!EF158="Yes"),OFFSET('Hygiene Data'!$I$9,0,10*ROW('Hygiene Data'!I152)),NA())</f>
        <v>#N/A</v>
      </c>
    </row>
    <row r="159" spans="1:69" x14ac:dyDescent="0.25">
      <c r="A159" s="488" t="e">
        <f ca="1">+RIGHT('Data Summary'!A159,LEN('Data Summary'!A159)-9)</f>
        <v>#VALUE!</v>
      </c>
      <c r="B159" s="462" t="str">
        <f ca="1">+IF(ISTEXT('Data Summary'!B159),'Data Summary'!B159,"")</f>
        <v/>
      </c>
      <c r="C159" s="489" t="e">
        <f ca="1">+VALUE('Data Summary'!C159)</f>
        <v>#VALUE!</v>
      </c>
      <c r="D159" s="490" t="e">
        <f ca="1">+IF(AND(ISNUMBER(OFFSET('Water Data'!$D$4,0,10*ROW('Water Data'!D153))),'Data Summary'!BS159="Yes"),100-OFFSET('Water Data'!$D$4,0,10*ROW('Water Data'!D153)),NA())</f>
        <v>#N/A</v>
      </c>
      <c r="E159" s="490" t="e">
        <f ca="1">+IF(AND(ISNUMBER(OFFSET('Water Data'!$D$6,0,10*ROW('Water Data'!D153))),'Data Summary'!BT159="Yes"),OFFSET('Water Data'!$D$6,0,10*ROW('Water Data'!D153)),NA())</f>
        <v>#N/A</v>
      </c>
      <c r="F159" s="490" t="e">
        <f ca="1">+IF(AND(ISNUMBER(OFFSET('Water Data'!$D$9,0,10*ROW('Water Data'!D153))),'Data Summary'!BU159="Yes"),OFFSET('Water Data'!$D$9,0,10*ROW('Water Data'!D153)),NA())</f>
        <v>#N/A</v>
      </c>
      <c r="G159" s="490" t="e">
        <f ca="1">+IF(AND(ISNUMBER(OFFSET('Water Data'!$E$4,0,10*ROW('Water Data'!E153))),'Data Summary'!BV159="Yes"),100-OFFSET('Water Data'!$E$4,0,10*ROW('Water Data'!E153)),NA())</f>
        <v>#N/A</v>
      </c>
      <c r="H159" s="490" t="e">
        <f ca="1">+IF(AND(ISNUMBER(OFFSET('Water Data'!$E$6,0,10*ROW('Water Data'!E153))),'Data Summary'!BW159="Yes"),OFFSET('Water Data'!$E$6,0,10*ROW('Water Data'!E153)),NA())</f>
        <v>#N/A</v>
      </c>
      <c r="I159" s="490" t="e">
        <f ca="1">+IF(AND(ISNUMBER(OFFSET('Water Data'!$E$9,0,10*ROW('Water Data'!E153))),'Data Summary'!BX159="Yes"),OFFSET('Water Data'!$E$9,0,10*ROW('Water Data'!E153)),NA())</f>
        <v>#N/A</v>
      </c>
      <c r="J159" s="490" t="e">
        <f ca="1">+IF(AND(ISNUMBER(OFFSET('Water Data'!$F$4,0,10*ROW('Water Data'!F153))),'Data Summary'!BY159="Yes"),100-OFFSET('Water Data'!$F$4,0,10*ROW('Water Data'!F153)),NA())</f>
        <v>#N/A</v>
      </c>
      <c r="K159" s="490" t="e">
        <f ca="1">+IF(AND(ISNUMBER(OFFSET('Water Data'!$F$6,0,10*ROW('Water Data'!F153))),'Data Summary'!BZ159="Yes"),OFFSET('Water Data'!$F$6,0,10*ROW('Water Data'!F153)),NA())</f>
        <v>#N/A</v>
      </c>
      <c r="L159" s="490" t="e">
        <f ca="1">+IF(AND(ISNUMBER(OFFSET('Water Data'!$F$9,0,10*ROW('Water Data'!F153))),'Data Summary'!CA159="Yes"),OFFSET('Water Data'!$F$9,0,10*ROW('Water Data'!F153)),NA())</f>
        <v>#N/A</v>
      </c>
      <c r="M159" s="490" t="e">
        <f ca="1">+IF(AND(ISNUMBER(OFFSET('Water Data'!$G$4,0,10*ROW('Water Data'!G153))),'Data Summary'!CB159="Yes"),100-OFFSET('Water Data'!$G$4,0,10*ROW('Water Data'!G153)),NA())</f>
        <v>#N/A</v>
      </c>
      <c r="N159" s="490" t="e">
        <f ca="1">+IF(AND(ISNUMBER(OFFSET('Water Data'!$G$6,0,10*ROW('Water Data'!G153))),'Data Summary'!CC159="Yes"),OFFSET('Water Data'!$G$6,0,10*ROW('Water Data'!G153)),NA())</f>
        <v>#N/A</v>
      </c>
      <c r="O159" s="490" t="e">
        <f ca="1">+IF(AND(ISNUMBER(OFFSET('Water Data'!$G$9,0,10*ROW('Water Data'!G153))),'Data Summary'!CD159="Yes"),OFFSET('Water Data'!$G$9,0,10*ROW('Water Data'!G153)),NA())</f>
        <v>#N/A</v>
      </c>
      <c r="P159" s="490" t="e">
        <f ca="1">+IF(AND(ISNUMBER(OFFSET('Water Data'!$H$4,0,10*ROW('Water Data'!H153))),'Data Summary'!CE159="Yes"),100-OFFSET('Water Data'!$H$4,0,10*ROW('Water Data'!H153)),NA())</f>
        <v>#N/A</v>
      </c>
      <c r="Q159" s="490" t="e">
        <f ca="1">+IF(AND(ISNUMBER(OFFSET('Water Data'!$H$6,0,10*ROW('Water Data'!H153))),'Data Summary'!CF159="Yes"),OFFSET('Water Data'!$H$6,0,10*ROW('Water Data'!H153)),NA())</f>
        <v>#N/A</v>
      </c>
      <c r="R159" s="490" t="e">
        <f ca="1">+IF(AND(ISNUMBER(OFFSET('Water Data'!$H$9,0,10*ROW('Water Data'!H153))),'Data Summary'!CG159="Yes"),OFFSET('Water Data'!$H$9,0,10*ROW('Water Data'!H153)),NA())</f>
        <v>#N/A</v>
      </c>
      <c r="S159" s="490" t="e">
        <f ca="1">+IF(AND(ISNUMBER(OFFSET('Water Data'!$I$4,0,10*ROW('Water Data'!I153))),'Data Summary'!CH159="Yes"),100-OFFSET('Water Data'!$I$4,0,10*ROW('Water Data'!I153)),NA())</f>
        <v>#N/A</v>
      </c>
      <c r="T159" s="490" t="e">
        <f ca="1">+IF(AND(ISNUMBER(OFFSET('Water Data'!$I$6,0,10*ROW('Water Data'!I153))),'Data Summary'!CI159="Yes"),OFFSET('Water Data'!$I$6,0,10*ROW('Water Data'!I153)),NA())</f>
        <v>#N/A</v>
      </c>
      <c r="U159" s="490" t="e">
        <f ca="1">+IF(AND(ISNUMBER(OFFSET('Water Data'!$I$9,0,10*ROW('Water Data'!I153))),'Data Summary'!CJ159="Yes"),OFFSET('Water Data'!$I$9,0,10*ROW('Water Data'!I153)),NA())</f>
        <v>#N/A</v>
      </c>
      <c r="V159" s="491" t="e">
        <f ca="1">+IF(AND(ISNUMBER(OFFSET('Sanitation Data'!$D$4,0,10*ROW('Sanitation Data'!D153))),'Data Summary'!CK159="Yes"),100-OFFSET('Sanitation Data'!$D$4,0,10*ROW('Sanitation Data'!D153)),NA())</f>
        <v>#N/A</v>
      </c>
      <c r="W159" s="491" t="e">
        <f ca="1">+IF(AND(ISNUMBER(OFFSET('Sanitation Data'!$D$6,0,10*ROW('Sanitation Data'!D153))),'Data Summary'!CL159="Yes"),OFFSET('Sanitation Data'!$D$6,0,10*ROW('Sanitation Data'!D153)),NA())</f>
        <v>#N/A</v>
      </c>
      <c r="X159" s="491" t="e">
        <f ca="1">+IF(AND(ISNUMBER(OFFSET('Sanitation Data'!$D$10,0,10*ROW('Sanitation Data'!D153))),'Data Summary'!CM159="Yes"),OFFSET('Sanitation Data'!$D$10,0,10*ROW('Sanitation Data'!D153)),NA())</f>
        <v>#N/A</v>
      </c>
      <c r="Y159" s="491" t="e">
        <f ca="1">+IF(AND(ISNUMBER(OFFSET('Sanitation Data'!$D$11,0,10*ROW('Sanitation Data'!D153))),'Data Summary'!CN159="Yes"),OFFSET('Sanitation Data'!$D$11,0,10*ROW('Sanitation Data'!D153)),NA())</f>
        <v>#N/A</v>
      </c>
      <c r="Z159" s="491" t="e">
        <f ca="1">+IF(AND(ISNUMBER(OFFSET('Sanitation Data'!$D$12,0,10*ROW('Sanitation Data'!D153))),'Data Summary'!CO159="Yes"),OFFSET('Sanitation Data'!$D$12,0,10*ROW('Sanitation Data'!D153)),NA())</f>
        <v>#N/A</v>
      </c>
      <c r="AA159" s="491" t="e">
        <f ca="1">+IF(AND(ISNUMBER(OFFSET('Sanitation Data'!$E$4,0,10*ROW('Sanitation Data'!E153))),'Data Summary'!CP159="Yes"),100-OFFSET('Sanitation Data'!$E$4,0,10*ROW('Sanitation Data'!E153)),NA())</f>
        <v>#N/A</v>
      </c>
      <c r="AB159" s="491" t="e">
        <f ca="1">+IF(AND(ISNUMBER(OFFSET('Sanitation Data'!$E$6,0,10*ROW('Sanitation Data'!E153))),'Data Summary'!CQ159="Yes"),OFFSET('Sanitation Data'!$E$6,0,10*ROW('Sanitation Data'!E153)),NA())</f>
        <v>#N/A</v>
      </c>
      <c r="AC159" s="491" t="e">
        <f ca="1">+IF(AND(ISNUMBER(OFFSET('Sanitation Data'!$E$10,0,10*ROW('Sanitation Data'!E153))),'Data Summary'!CR159="Yes"),OFFSET('Sanitation Data'!$E$10,0,10*ROW('Sanitation Data'!E153)),NA())</f>
        <v>#N/A</v>
      </c>
      <c r="AD159" s="491" t="e">
        <f ca="1">+IF(AND(ISNUMBER(OFFSET('Sanitation Data'!$E$11,0,10*ROW('Sanitation Data'!E153))),'Data Summary'!CS159="Yes"),OFFSET('Sanitation Data'!$E$11,0,10*ROW('Sanitation Data'!E153)),NA())</f>
        <v>#N/A</v>
      </c>
      <c r="AE159" s="491" t="e">
        <f ca="1">+IF(AND(ISNUMBER(OFFSET('Sanitation Data'!$E$12,0,10*ROW('Sanitation Data'!E153))),'Data Summary'!CT159="Yes"),OFFSET('Sanitation Data'!$E$12,0,10*ROW('Sanitation Data'!E153)),NA())</f>
        <v>#N/A</v>
      </c>
      <c r="AF159" s="491" t="e">
        <f ca="1">+IF(AND(ISNUMBER(OFFSET('Sanitation Data'!$F$4,0,10*ROW('Sanitation Data'!F153))),'Data Summary'!CU159="Yes"),100-OFFSET('Sanitation Data'!$F$4,0,10*ROW('Sanitation Data'!F153)),NA())</f>
        <v>#N/A</v>
      </c>
      <c r="AG159" s="491" t="e">
        <f ca="1">+IF(AND(ISNUMBER(OFFSET('Sanitation Data'!$F$6,0,10*ROW('Sanitation Data'!F153))),'Data Summary'!CV159="Yes"),OFFSET('Sanitation Data'!$F$6,0,10*ROW('Sanitation Data'!F153)),NA())</f>
        <v>#N/A</v>
      </c>
      <c r="AH159" s="491" t="e">
        <f ca="1">+IF(AND(ISNUMBER(OFFSET('Sanitation Data'!$F$10,0,10*ROW('Sanitation Data'!F153))),'Data Summary'!CW159="Yes"),OFFSET('Sanitation Data'!$F$10,0,10*ROW('Sanitation Data'!F153)),NA())</f>
        <v>#N/A</v>
      </c>
      <c r="AI159" s="491" t="e">
        <f ca="1">+IF(AND(ISNUMBER(OFFSET('Sanitation Data'!$F$11,0,10*ROW('Sanitation Data'!F153))),'Data Summary'!CX159="Yes"),OFFSET('Sanitation Data'!$F$11,0,10*ROW('Sanitation Data'!F153)),NA())</f>
        <v>#N/A</v>
      </c>
      <c r="AJ159" s="491" t="e">
        <f ca="1">+IF(AND(ISNUMBER(OFFSET('Sanitation Data'!$F$12,0,10*ROW('Sanitation Data'!F153))),'Data Summary'!CY159="Yes"),OFFSET('Sanitation Data'!$F$12,0,10*ROW('Sanitation Data'!F153)),NA())</f>
        <v>#N/A</v>
      </c>
      <c r="AK159" s="491" t="e">
        <f ca="1">+IF(AND(ISNUMBER(OFFSET('Sanitation Data'!$G$4,0,10*ROW('Sanitation Data'!G153))),'Data Summary'!CZ159="Yes"),100-OFFSET('Sanitation Data'!$G$4,0,10*ROW('Sanitation Data'!G153)),NA())</f>
        <v>#N/A</v>
      </c>
      <c r="AL159" s="491" t="e">
        <f ca="1">+IF(AND(ISNUMBER(OFFSET('Sanitation Data'!$G$6,0,10*ROW('Sanitation Data'!G153))),'Data Summary'!DA159="Yes"),OFFSET('Sanitation Data'!$G$6,0,10*ROW('Sanitation Data'!G153)),NA())</f>
        <v>#N/A</v>
      </c>
      <c r="AM159" s="491" t="e">
        <f ca="1">+IF(AND(ISNUMBER(OFFSET('Sanitation Data'!$G$10,0,10*ROW('Sanitation Data'!G153))),'Data Summary'!DB159="Yes"),OFFSET('Sanitation Data'!$G$10,0,10*ROW('Sanitation Data'!G153)),NA())</f>
        <v>#N/A</v>
      </c>
      <c r="AN159" s="491" t="e">
        <f ca="1">+IF(AND(ISNUMBER(OFFSET('Sanitation Data'!$G$11,0,10*ROW('Sanitation Data'!G153))),'Data Summary'!DC159="Yes"),OFFSET('Sanitation Data'!$G$11,0,10*ROW('Sanitation Data'!G153)),NA())</f>
        <v>#N/A</v>
      </c>
      <c r="AO159" s="491" t="e">
        <f ca="1">+IF(AND(ISNUMBER(OFFSET('Sanitation Data'!$G$12,0,10*ROW('Sanitation Data'!G153))),'Data Summary'!DD159="Yes"),OFFSET('Sanitation Data'!$G$12,0,10*ROW('Sanitation Data'!G153)),NA())</f>
        <v>#N/A</v>
      </c>
      <c r="AP159" s="491" t="e">
        <f ca="1">+IF(AND(ISNUMBER(OFFSET('Sanitation Data'!$H$4,0,10*ROW('Sanitation Data'!H153))),'Data Summary'!DE159="Yes"),100-OFFSET('Sanitation Data'!$H$4,0,10*ROW('Sanitation Data'!H153)),NA())</f>
        <v>#N/A</v>
      </c>
      <c r="AQ159" s="491" t="e">
        <f ca="1">+IF(AND(ISNUMBER(OFFSET('Sanitation Data'!$H$6,0,10*ROW('Sanitation Data'!H153))),'Data Summary'!DF159="Yes"),OFFSET('Sanitation Data'!$H$6,0,10*ROW('Sanitation Data'!H153)),NA())</f>
        <v>#N/A</v>
      </c>
      <c r="AR159" s="491" t="e">
        <f ca="1">+IF(AND(ISNUMBER(OFFSET('Sanitation Data'!$H$10,0,10*ROW('Sanitation Data'!H153))),'Data Summary'!DG159="Yes"),OFFSET('Sanitation Data'!$H$10,0,10*ROW('Sanitation Data'!H153)),NA())</f>
        <v>#N/A</v>
      </c>
      <c r="AS159" s="491" t="e">
        <f ca="1">+IF(AND(ISNUMBER(OFFSET('Sanitation Data'!$H$11,0,10*ROW('Sanitation Data'!H153))),'Data Summary'!DH159="Yes"),OFFSET('Sanitation Data'!$H$11,0,10*ROW('Sanitation Data'!H153)),NA())</f>
        <v>#N/A</v>
      </c>
      <c r="AT159" s="491" t="e">
        <f ca="1">+IF(AND(ISNUMBER(OFFSET('Sanitation Data'!$H$12,0,10*ROW('Sanitation Data'!H153))),'Data Summary'!DI159="Yes"),OFFSET('Sanitation Data'!$H$12,0,10*ROW('Sanitation Data'!H153)),NA())</f>
        <v>#N/A</v>
      </c>
      <c r="AU159" s="491" t="e">
        <f ca="1">+IF(AND(ISNUMBER(OFFSET('Sanitation Data'!$I$4,0,10*ROW('Sanitation Data'!I153))),'Data Summary'!DJ159="Yes"),100-OFFSET('Sanitation Data'!$I$4,0,10*ROW('Sanitation Data'!I153)),NA())</f>
        <v>#N/A</v>
      </c>
      <c r="AV159" s="491" t="e">
        <f ca="1">+IF(AND(ISNUMBER(OFFSET('Sanitation Data'!$I$6,0,10*ROW('Sanitation Data'!I153))),'Data Summary'!DK159="Yes"),OFFSET('Sanitation Data'!$I$6,0,10*ROW('Sanitation Data'!I153)),NA())</f>
        <v>#N/A</v>
      </c>
      <c r="AW159" s="491" t="e">
        <f ca="1">+IF(AND(ISNUMBER(OFFSET('Sanitation Data'!$I$10,0,10*ROW('Sanitation Data'!I153))),'Data Summary'!DL159="Yes"),OFFSET('Sanitation Data'!$I$10,0,10*ROW('Sanitation Data'!I153)),NA())</f>
        <v>#N/A</v>
      </c>
      <c r="AX159" s="491" t="e">
        <f ca="1">+IF(AND(ISNUMBER(OFFSET('Sanitation Data'!$I$11,0,10*ROW('Sanitation Data'!I153))),'Data Summary'!DM159="Yes"),OFFSET('Sanitation Data'!$I$11,0,10*ROW('Sanitation Data'!I153)),NA())</f>
        <v>#N/A</v>
      </c>
      <c r="AY159" s="491" t="e">
        <f ca="1">+IF(AND(ISNUMBER(OFFSET('Sanitation Data'!$I$12,0,10*ROW('Sanitation Data'!I153))),'Data Summary'!DN159="Yes"),OFFSET('Sanitation Data'!$I$12,0,10*ROW('Sanitation Data'!I153)),NA())</f>
        <v>#N/A</v>
      </c>
      <c r="AZ159" s="492" t="e">
        <f ca="1">+IF(AND(ISNUMBER(OFFSET('Hygiene Data'!$D$5,0,10*ROW('Hygiene Data'!D153))),'Data Summary'!DO159="Yes"),OFFSET('Hygiene Data'!$D$5,0,10*ROW('Hygiene Data'!D153)),NA())</f>
        <v>#N/A</v>
      </c>
      <c r="BA159" s="492" t="e">
        <f ca="1">+IF(AND(ISNUMBER(OFFSET('Hygiene Data'!$D$7,0,10*ROW('Hygiene Data'!D153))),'Data Summary'!DP159="Yes"),OFFSET('Hygiene Data'!$D$7,0,10*ROW('Hygiene Data'!D153)),NA())</f>
        <v>#N/A</v>
      </c>
      <c r="BB159" s="492" t="e">
        <f ca="1">+IF(AND(ISNUMBER(OFFSET('Hygiene Data'!$D$9,0,10*ROW('Hygiene Data'!D153))),'Data Summary'!DQ159="Yes"),OFFSET('Hygiene Data'!$D$9,0,10*ROW('Hygiene Data'!D153)),NA())</f>
        <v>#N/A</v>
      </c>
      <c r="BC159" s="492" t="e">
        <f ca="1">+IF(AND(ISNUMBER(OFFSET('Hygiene Data'!$E$5,0,10*ROW('Hygiene Data'!E153))),'Data Summary'!DR159="Yes"),OFFSET('Hygiene Data'!$E$5,0,10*ROW('Hygiene Data'!E153)),NA())</f>
        <v>#N/A</v>
      </c>
      <c r="BD159" s="492" t="e">
        <f ca="1">+IF(AND(ISNUMBER(OFFSET('Hygiene Data'!$E$7,0,10*ROW('Hygiene Data'!E153))),'Data Summary'!DS159="Yes"),OFFSET('Hygiene Data'!$E$7,0,10*ROW('Hygiene Data'!E153)),NA())</f>
        <v>#N/A</v>
      </c>
      <c r="BE159" s="492" t="e">
        <f ca="1">+IF(AND(ISNUMBER(OFFSET('Hygiene Data'!$E$9,0,10*ROW('Hygiene Data'!E153))),'Data Summary'!DT159="Yes"),OFFSET('Hygiene Data'!$E$9,0,10*ROW('Hygiene Data'!E153)),NA())</f>
        <v>#N/A</v>
      </c>
      <c r="BF159" s="492" t="e">
        <f ca="1">+IF(AND(ISNUMBER(OFFSET('Hygiene Data'!$F$5,0,10*ROW('Hygiene Data'!F153))),'Data Summary'!DU159="Yes"),OFFSET('Hygiene Data'!$F$5,0,10*ROW('Hygiene Data'!F153)),NA())</f>
        <v>#N/A</v>
      </c>
      <c r="BG159" s="492" t="e">
        <f ca="1">+IF(AND(ISNUMBER(OFFSET('Hygiene Data'!$F$7,0,10*ROW('Hygiene Data'!F153))),'Data Summary'!DV159="Yes"),OFFSET('Hygiene Data'!$F$7,0,10*ROW('Hygiene Data'!F153)),NA())</f>
        <v>#N/A</v>
      </c>
      <c r="BH159" s="492" t="e">
        <f ca="1">+IF(AND(ISNUMBER(OFFSET('Hygiene Data'!$F$9,0,10*ROW('Hygiene Data'!F153))),'Data Summary'!DW159="Yes"),OFFSET('Hygiene Data'!$F$9,0,10*ROW('Hygiene Data'!F153)),NA())</f>
        <v>#N/A</v>
      </c>
      <c r="BI159" s="492" t="e">
        <f ca="1">+IF(AND(ISNUMBER(OFFSET('Hygiene Data'!$G$5,0,10*ROW('Hygiene Data'!G153))),'Data Summary'!DX159="Yes"),OFFSET('Hygiene Data'!$G$5,0,10*ROW('Hygiene Data'!G153)),NA())</f>
        <v>#N/A</v>
      </c>
      <c r="BJ159" s="492" t="e">
        <f ca="1">+IF(AND(ISNUMBER(OFFSET('Hygiene Data'!$G$7,0,10*ROW('Hygiene Data'!G153))),'Data Summary'!DY159="Yes"),OFFSET('Hygiene Data'!$G$7,0,10*ROW('Hygiene Data'!G153)),NA())</f>
        <v>#N/A</v>
      </c>
      <c r="BK159" s="492" t="e">
        <f ca="1">+IF(AND(ISNUMBER(OFFSET('Hygiene Data'!$G$9,0,10*ROW('Hygiene Data'!G153))),'Data Summary'!DZ159="Yes"),OFFSET('Hygiene Data'!$G$9,0,10*ROW('Hygiene Data'!G153)),NA())</f>
        <v>#N/A</v>
      </c>
      <c r="BL159" s="492" t="e">
        <f ca="1">+IF(AND(ISNUMBER(OFFSET('Hygiene Data'!$H$5,0,10*ROW('Hygiene Data'!H153))),'Data Summary'!EA159="Yes"),OFFSET('Hygiene Data'!$H$5,0,10*ROW('Hygiene Data'!H153)),NA())</f>
        <v>#N/A</v>
      </c>
      <c r="BM159" s="492" t="e">
        <f ca="1">+IF(AND(ISNUMBER(OFFSET('Hygiene Data'!$H$7,0,10*ROW('Hygiene Data'!H153))),'Data Summary'!EB159="Yes"),OFFSET('Hygiene Data'!$H$7,0,10*ROW('Hygiene Data'!H153)),NA())</f>
        <v>#N/A</v>
      </c>
      <c r="BN159" s="492" t="e">
        <f ca="1">+IF(AND(ISNUMBER(OFFSET('Hygiene Data'!$H$9,0,10*ROW('Hygiene Data'!H153))),'Data Summary'!EC159="Yes"),OFFSET('Hygiene Data'!$H$9,0,10*ROW('Hygiene Data'!H153)),NA())</f>
        <v>#N/A</v>
      </c>
      <c r="BO159" s="492" t="e">
        <f ca="1">+IF(AND(ISNUMBER(OFFSET('Hygiene Data'!$I$5,0,10*ROW('Hygiene Data'!I153))),'Data Summary'!ED159="Yes"),OFFSET('Hygiene Data'!$I$5,0,10*ROW('Hygiene Data'!I153)),NA())</f>
        <v>#N/A</v>
      </c>
      <c r="BP159" s="492" t="e">
        <f ca="1">+IF(AND(ISNUMBER(OFFSET('Hygiene Data'!$I$7,0,10*ROW('Hygiene Data'!I153))),'Data Summary'!EE159="Yes"),OFFSET('Hygiene Data'!$I$7,0,10*ROW('Hygiene Data'!I153)),NA())</f>
        <v>#N/A</v>
      </c>
      <c r="BQ159" s="492" t="e">
        <f ca="1">+IF(AND(ISNUMBER(OFFSET('Hygiene Data'!$I$9,0,10*ROW('Hygiene Data'!I153))),'Data Summary'!EF159="Yes"),OFFSET('Hygiene Data'!$I$9,0,10*ROW('Hygiene Data'!I153)),NA())</f>
        <v>#N/A</v>
      </c>
    </row>
    <row r="160" spans="1:69" x14ac:dyDescent="0.25">
      <c r="A160" s="488" t="e">
        <f ca="1">+RIGHT('Data Summary'!A160,LEN('Data Summary'!A160)-9)</f>
        <v>#VALUE!</v>
      </c>
      <c r="B160" s="462" t="str">
        <f ca="1">+IF(ISTEXT('Data Summary'!B160),'Data Summary'!B160,"")</f>
        <v/>
      </c>
      <c r="C160" s="489" t="e">
        <f ca="1">+VALUE('Data Summary'!C160)</f>
        <v>#VALUE!</v>
      </c>
      <c r="D160" s="490" t="e">
        <f ca="1">+IF(AND(ISNUMBER(OFFSET('Water Data'!$D$4,0,10*ROW('Water Data'!D154))),'Data Summary'!BS160="Yes"),100-OFFSET('Water Data'!$D$4,0,10*ROW('Water Data'!D154)),NA())</f>
        <v>#N/A</v>
      </c>
      <c r="E160" s="490" t="e">
        <f ca="1">+IF(AND(ISNUMBER(OFFSET('Water Data'!$D$6,0,10*ROW('Water Data'!D154))),'Data Summary'!BT160="Yes"),OFFSET('Water Data'!$D$6,0,10*ROW('Water Data'!D154)),NA())</f>
        <v>#N/A</v>
      </c>
      <c r="F160" s="490" t="e">
        <f ca="1">+IF(AND(ISNUMBER(OFFSET('Water Data'!$D$9,0,10*ROW('Water Data'!D154))),'Data Summary'!BU160="Yes"),OFFSET('Water Data'!$D$9,0,10*ROW('Water Data'!D154)),NA())</f>
        <v>#N/A</v>
      </c>
      <c r="G160" s="490" t="e">
        <f ca="1">+IF(AND(ISNUMBER(OFFSET('Water Data'!$E$4,0,10*ROW('Water Data'!E154))),'Data Summary'!BV160="Yes"),100-OFFSET('Water Data'!$E$4,0,10*ROW('Water Data'!E154)),NA())</f>
        <v>#N/A</v>
      </c>
      <c r="H160" s="490" t="e">
        <f ca="1">+IF(AND(ISNUMBER(OFFSET('Water Data'!$E$6,0,10*ROW('Water Data'!E154))),'Data Summary'!BW160="Yes"),OFFSET('Water Data'!$E$6,0,10*ROW('Water Data'!E154)),NA())</f>
        <v>#N/A</v>
      </c>
      <c r="I160" s="490" t="e">
        <f ca="1">+IF(AND(ISNUMBER(OFFSET('Water Data'!$E$9,0,10*ROW('Water Data'!E154))),'Data Summary'!BX160="Yes"),OFFSET('Water Data'!$E$9,0,10*ROW('Water Data'!E154)),NA())</f>
        <v>#N/A</v>
      </c>
      <c r="J160" s="490" t="e">
        <f ca="1">+IF(AND(ISNUMBER(OFFSET('Water Data'!$F$4,0,10*ROW('Water Data'!F154))),'Data Summary'!BY160="Yes"),100-OFFSET('Water Data'!$F$4,0,10*ROW('Water Data'!F154)),NA())</f>
        <v>#N/A</v>
      </c>
      <c r="K160" s="490" t="e">
        <f ca="1">+IF(AND(ISNUMBER(OFFSET('Water Data'!$F$6,0,10*ROW('Water Data'!F154))),'Data Summary'!BZ160="Yes"),OFFSET('Water Data'!$F$6,0,10*ROW('Water Data'!F154)),NA())</f>
        <v>#N/A</v>
      </c>
      <c r="L160" s="490" t="e">
        <f ca="1">+IF(AND(ISNUMBER(OFFSET('Water Data'!$F$9,0,10*ROW('Water Data'!F154))),'Data Summary'!CA160="Yes"),OFFSET('Water Data'!$F$9,0,10*ROW('Water Data'!F154)),NA())</f>
        <v>#N/A</v>
      </c>
      <c r="M160" s="490" t="e">
        <f ca="1">+IF(AND(ISNUMBER(OFFSET('Water Data'!$G$4,0,10*ROW('Water Data'!G154))),'Data Summary'!CB160="Yes"),100-OFFSET('Water Data'!$G$4,0,10*ROW('Water Data'!G154)),NA())</f>
        <v>#N/A</v>
      </c>
      <c r="N160" s="490" t="e">
        <f ca="1">+IF(AND(ISNUMBER(OFFSET('Water Data'!$G$6,0,10*ROW('Water Data'!G154))),'Data Summary'!CC160="Yes"),OFFSET('Water Data'!$G$6,0,10*ROW('Water Data'!G154)),NA())</f>
        <v>#N/A</v>
      </c>
      <c r="O160" s="490" t="e">
        <f ca="1">+IF(AND(ISNUMBER(OFFSET('Water Data'!$G$9,0,10*ROW('Water Data'!G154))),'Data Summary'!CD160="Yes"),OFFSET('Water Data'!$G$9,0,10*ROW('Water Data'!G154)),NA())</f>
        <v>#N/A</v>
      </c>
      <c r="P160" s="490" t="e">
        <f ca="1">+IF(AND(ISNUMBER(OFFSET('Water Data'!$H$4,0,10*ROW('Water Data'!H154))),'Data Summary'!CE160="Yes"),100-OFFSET('Water Data'!$H$4,0,10*ROW('Water Data'!H154)),NA())</f>
        <v>#N/A</v>
      </c>
      <c r="Q160" s="490" t="e">
        <f ca="1">+IF(AND(ISNUMBER(OFFSET('Water Data'!$H$6,0,10*ROW('Water Data'!H154))),'Data Summary'!CF160="Yes"),OFFSET('Water Data'!$H$6,0,10*ROW('Water Data'!H154)),NA())</f>
        <v>#N/A</v>
      </c>
      <c r="R160" s="490" t="e">
        <f ca="1">+IF(AND(ISNUMBER(OFFSET('Water Data'!$H$9,0,10*ROW('Water Data'!H154))),'Data Summary'!CG160="Yes"),OFFSET('Water Data'!$H$9,0,10*ROW('Water Data'!H154)),NA())</f>
        <v>#N/A</v>
      </c>
      <c r="S160" s="490" t="e">
        <f ca="1">+IF(AND(ISNUMBER(OFFSET('Water Data'!$I$4,0,10*ROW('Water Data'!I154))),'Data Summary'!CH160="Yes"),100-OFFSET('Water Data'!$I$4,0,10*ROW('Water Data'!I154)),NA())</f>
        <v>#N/A</v>
      </c>
      <c r="T160" s="490" t="e">
        <f ca="1">+IF(AND(ISNUMBER(OFFSET('Water Data'!$I$6,0,10*ROW('Water Data'!I154))),'Data Summary'!CI160="Yes"),OFFSET('Water Data'!$I$6,0,10*ROW('Water Data'!I154)),NA())</f>
        <v>#N/A</v>
      </c>
      <c r="U160" s="490" t="e">
        <f ca="1">+IF(AND(ISNUMBER(OFFSET('Water Data'!$I$9,0,10*ROW('Water Data'!I154))),'Data Summary'!CJ160="Yes"),OFFSET('Water Data'!$I$9,0,10*ROW('Water Data'!I154)),NA())</f>
        <v>#N/A</v>
      </c>
      <c r="V160" s="491" t="e">
        <f ca="1">+IF(AND(ISNUMBER(OFFSET('Sanitation Data'!$D$4,0,10*ROW('Sanitation Data'!D154))),'Data Summary'!CK160="Yes"),100-OFFSET('Sanitation Data'!$D$4,0,10*ROW('Sanitation Data'!D154)),NA())</f>
        <v>#N/A</v>
      </c>
      <c r="W160" s="491" t="e">
        <f ca="1">+IF(AND(ISNUMBER(OFFSET('Sanitation Data'!$D$6,0,10*ROW('Sanitation Data'!D154))),'Data Summary'!CL160="Yes"),OFFSET('Sanitation Data'!$D$6,0,10*ROW('Sanitation Data'!D154)),NA())</f>
        <v>#N/A</v>
      </c>
      <c r="X160" s="491" t="e">
        <f ca="1">+IF(AND(ISNUMBER(OFFSET('Sanitation Data'!$D$10,0,10*ROW('Sanitation Data'!D154))),'Data Summary'!CM160="Yes"),OFFSET('Sanitation Data'!$D$10,0,10*ROW('Sanitation Data'!D154)),NA())</f>
        <v>#N/A</v>
      </c>
      <c r="Y160" s="491" t="e">
        <f ca="1">+IF(AND(ISNUMBER(OFFSET('Sanitation Data'!$D$11,0,10*ROW('Sanitation Data'!D154))),'Data Summary'!CN160="Yes"),OFFSET('Sanitation Data'!$D$11,0,10*ROW('Sanitation Data'!D154)),NA())</f>
        <v>#N/A</v>
      </c>
      <c r="Z160" s="491" t="e">
        <f ca="1">+IF(AND(ISNUMBER(OFFSET('Sanitation Data'!$D$12,0,10*ROW('Sanitation Data'!D154))),'Data Summary'!CO160="Yes"),OFFSET('Sanitation Data'!$D$12,0,10*ROW('Sanitation Data'!D154)),NA())</f>
        <v>#N/A</v>
      </c>
      <c r="AA160" s="491" t="e">
        <f ca="1">+IF(AND(ISNUMBER(OFFSET('Sanitation Data'!$E$4,0,10*ROW('Sanitation Data'!E154))),'Data Summary'!CP160="Yes"),100-OFFSET('Sanitation Data'!$E$4,0,10*ROW('Sanitation Data'!E154)),NA())</f>
        <v>#N/A</v>
      </c>
      <c r="AB160" s="491" t="e">
        <f ca="1">+IF(AND(ISNUMBER(OFFSET('Sanitation Data'!$E$6,0,10*ROW('Sanitation Data'!E154))),'Data Summary'!CQ160="Yes"),OFFSET('Sanitation Data'!$E$6,0,10*ROW('Sanitation Data'!E154)),NA())</f>
        <v>#N/A</v>
      </c>
      <c r="AC160" s="491" t="e">
        <f ca="1">+IF(AND(ISNUMBER(OFFSET('Sanitation Data'!$E$10,0,10*ROW('Sanitation Data'!E154))),'Data Summary'!CR160="Yes"),OFFSET('Sanitation Data'!$E$10,0,10*ROW('Sanitation Data'!E154)),NA())</f>
        <v>#N/A</v>
      </c>
      <c r="AD160" s="491" t="e">
        <f ca="1">+IF(AND(ISNUMBER(OFFSET('Sanitation Data'!$E$11,0,10*ROW('Sanitation Data'!E154))),'Data Summary'!CS160="Yes"),OFFSET('Sanitation Data'!$E$11,0,10*ROW('Sanitation Data'!E154)),NA())</f>
        <v>#N/A</v>
      </c>
      <c r="AE160" s="491" t="e">
        <f ca="1">+IF(AND(ISNUMBER(OFFSET('Sanitation Data'!$E$12,0,10*ROW('Sanitation Data'!E154))),'Data Summary'!CT160="Yes"),OFFSET('Sanitation Data'!$E$12,0,10*ROW('Sanitation Data'!E154)),NA())</f>
        <v>#N/A</v>
      </c>
      <c r="AF160" s="491" t="e">
        <f ca="1">+IF(AND(ISNUMBER(OFFSET('Sanitation Data'!$F$4,0,10*ROW('Sanitation Data'!F154))),'Data Summary'!CU160="Yes"),100-OFFSET('Sanitation Data'!$F$4,0,10*ROW('Sanitation Data'!F154)),NA())</f>
        <v>#N/A</v>
      </c>
      <c r="AG160" s="491" t="e">
        <f ca="1">+IF(AND(ISNUMBER(OFFSET('Sanitation Data'!$F$6,0,10*ROW('Sanitation Data'!F154))),'Data Summary'!CV160="Yes"),OFFSET('Sanitation Data'!$F$6,0,10*ROW('Sanitation Data'!F154)),NA())</f>
        <v>#N/A</v>
      </c>
      <c r="AH160" s="491" t="e">
        <f ca="1">+IF(AND(ISNUMBER(OFFSET('Sanitation Data'!$F$10,0,10*ROW('Sanitation Data'!F154))),'Data Summary'!CW160="Yes"),OFFSET('Sanitation Data'!$F$10,0,10*ROW('Sanitation Data'!F154)),NA())</f>
        <v>#N/A</v>
      </c>
      <c r="AI160" s="491" t="e">
        <f ca="1">+IF(AND(ISNUMBER(OFFSET('Sanitation Data'!$F$11,0,10*ROW('Sanitation Data'!F154))),'Data Summary'!CX160="Yes"),OFFSET('Sanitation Data'!$F$11,0,10*ROW('Sanitation Data'!F154)),NA())</f>
        <v>#N/A</v>
      </c>
      <c r="AJ160" s="491" t="e">
        <f ca="1">+IF(AND(ISNUMBER(OFFSET('Sanitation Data'!$F$12,0,10*ROW('Sanitation Data'!F154))),'Data Summary'!CY160="Yes"),OFFSET('Sanitation Data'!$F$12,0,10*ROW('Sanitation Data'!F154)),NA())</f>
        <v>#N/A</v>
      </c>
      <c r="AK160" s="491" t="e">
        <f ca="1">+IF(AND(ISNUMBER(OFFSET('Sanitation Data'!$G$4,0,10*ROW('Sanitation Data'!G154))),'Data Summary'!CZ160="Yes"),100-OFFSET('Sanitation Data'!$G$4,0,10*ROW('Sanitation Data'!G154)),NA())</f>
        <v>#N/A</v>
      </c>
      <c r="AL160" s="491" t="e">
        <f ca="1">+IF(AND(ISNUMBER(OFFSET('Sanitation Data'!$G$6,0,10*ROW('Sanitation Data'!G154))),'Data Summary'!DA160="Yes"),OFFSET('Sanitation Data'!$G$6,0,10*ROW('Sanitation Data'!G154)),NA())</f>
        <v>#N/A</v>
      </c>
      <c r="AM160" s="491" t="e">
        <f ca="1">+IF(AND(ISNUMBER(OFFSET('Sanitation Data'!$G$10,0,10*ROW('Sanitation Data'!G154))),'Data Summary'!DB160="Yes"),OFFSET('Sanitation Data'!$G$10,0,10*ROW('Sanitation Data'!G154)),NA())</f>
        <v>#N/A</v>
      </c>
      <c r="AN160" s="491" t="e">
        <f ca="1">+IF(AND(ISNUMBER(OFFSET('Sanitation Data'!$G$11,0,10*ROW('Sanitation Data'!G154))),'Data Summary'!DC160="Yes"),OFFSET('Sanitation Data'!$G$11,0,10*ROW('Sanitation Data'!G154)),NA())</f>
        <v>#N/A</v>
      </c>
      <c r="AO160" s="491" t="e">
        <f ca="1">+IF(AND(ISNUMBER(OFFSET('Sanitation Data'!$G$12,0,10*ROW('Sanitation Data'!G154))),'Data Summary'!DD160="Yes"),OFFSET('Sanitation Data'!$G$12,0,10*ROW('Sanitation Data'!G154)),NA())</f>
        <v>#N/A</v>
      </c>
      <c r="AP160" s="491" t="e">
        <f ca="1">+IF(AND(ISNUMBER(OFFSET('Sanitation Data'!$H$4,0,10*ROW('Sanitation Data'!H154))),'Data Summary'!DE160="Yes"),100-OFFSET('Sanitation Data'!$H$4,0,10*ROW('Sanitation Data'!H154)),NA())</f>
        <v>#N/A</v>
      </c>
      <c r="AQ160" s="491" t="e">
        <f ca="1">+IF(AND(ISNUMBER(OFFSET('Sanitation Data'!$H$6,0,10*ROW('Sanitation Data'!H154))),'Data Summary'!DF160="Yes"),OFFSET('Sanitation Data'!$H$6,0,10*ROW('Sanitation Data'!H154)),NA())</f>
        <v>#N/A</v>
      </c>
      <c r="AR160" s="491" t="e">
        <f ca="1">+IF(AND(ISNUMBER(OFFSET('Sanitation Data'!$H$10,0,10*ROW('Sanitation Data'!H154))),'Data Summary'!DG160="Yes"),OFFSET('Sanitation Data'!$H$10,0,10*ROW('Sanitation Data'!H154)),NA())</f>
        <v>#N/A</v>
      </c>
      <c r="AS160" s="491" t="e">
        <f ca="1">+IF(AND(ISNUMBER(OFFSET('Sanitation Data'!$H$11,0,10*ROW('Sanitation Data'!H154))),'Data Summary'!DH160="Yes"),OFFSET('Sanitation Data'!$H$11,0,10*ROW('Sanitation Data'!H154)),NA())</f>
        <v>#N/A</v>
      </c>
      <c r="AT160" s="491" t="e">
        <f ca="1">+IF(AND(ISNUMBER(OFFSET('Sanitation Data'!$H$12,0,10*ROW('Sanitation Data'!H154))),'Data Summary'!DI160="Yes"),OFFSET('Sanitation Data'!$H$12,0,10*ROW('Sanitation Data'!H154)),NA())</f>
        <v>#N/A</v>
      </c>
      <c r="AU160" s="491" t="e">
        <f ca="1">+IF(AND(ISNUMBER(OFFSET('Sanitation Data'!$I$4,0,10*ROW('Sanitation Data'!I154))),'Data Summary'!DJ160="Yes"),100-OFFSET('Sanitation Data'!$I$4,0,10*ROW('Sanitation Data'!I154)),NA())</f>
        <v>#N/A</v>
      </c>
      <c r="AV160" s="491" t="e">
        <f ca="1">+IF(AND(ISNUMBER(OFFSET('Sanitation Data'!$I$6,0,10*ROW('Sanitation Data'!I154))),'Data Summary'!DK160="Yes"),OFFSET('Sanitation Data'!$I$6,0,10*ROW('Sanitation Data'!I154)),NA())</f>
        <v>#N/A</v>
      </c>
      <c r="AW160" s="491" t="e">
        <f ca="1">+IF(AND(ISNUMBER(OFFSET('Sanitation Data'!$I$10,0,10*ROW('Sanitation Data'!I154))),'Data Summary'!DL160="Yes"),OFFSET('Sanitation Data'!$I$10,0,10*ROW('Sanitation Data'!I154)),NA())</f>
        <v>#N/A</v>
      </c>
      <c r="AX160" s="491" t="e">
        <f ca="1">+IF(AND(ISNUMBER(OFFSET('Sanitation Data'!$I$11,0,10*ROW('Sanitation Data'!I154))),'Data Summary'!DM160="Yes"),OFFSET('Sanitation Data'!$I$11,0,10*ROW('Sanitation Data'!I154)),NA())</f>
        <v>#N/A</v>
      </c>
      <c r="AY160" s="491" t="e">
        <f ca="1">+IF(AND(ISNUMBER(OFFSET('Sanitation Data'!$I$12,0,10*ROW('Sanitation Data'!I154))),'Data Summary'!DN160="Yes"),OFFSET('Sanitation Data'!$I$12,0,10*ROW('Sanitation Data'!I154)),NA())</f>
        <v>#N/A</v>
      </c>
      <c r="AZ160" s="492" t="e">
        <f ca="1">+IF(AND(ISNUMBER(OFFSET('Hygiene Data'!$D$5,0,10*ROW('Hygiene Data'!D154))),'Data Summary'!DO160="Yes"),OFFSET('Hygiene Data'!$D$5,0,10*ROW('Hygiene Data'!D154)),NA())</f>
        <v>#N/A</v>
      </c>
      <c r="BA160" s="492" t="e">
        <f ca="1">+IF(AND(ISNUMBER(OFFSET('Hygiene Data'!$D$7,0,10*ROW('Hygiene Data'!D154))),'Data Summary'!DP160="Yes"),OFFSET('Hygiene Data'!$D$7,0,10*ROW('Hygiene Data'!D154)),NA())</f>
        <v>#N/A</v>
      </c>
      <c r="BB160" s="492" t="e">
        <f ca="1">+IF(AND(ISNUMBER(OFFSET('Hygiene Data'!$D$9,0,10*ROW('Hygiene Data'!D154))),'Data Summary'!DQ160="Yes"),OFFSET('Hygiene Data'!$D$9,0,10*ROW('Hygiene Data'!D154)),NA())</f>
        <v>#N/A</v>
      </c>
      <c r="BC160" s="492" t="e">
        <f ca="1">+IF(AND(ISNUMBER(OFFSET('Hygiene Data'!$E$5,0,10*ROW('Hygiene Data'!E154))),'Data Summary'!DR160="Yes"),OFFSET('Hygiene Data'!$E$5,0,10*ROW('Hygiene Data'!E154)),NA())</f>
        <v>#N/A</v>
      </c>
      <c r="BD160" s="492" t="e">
        <f ca="1">+IF(AND(ISNUMBER(OFFSET('Hygiene Data'!$E$7,0,10*ROW('Hygiene Data'!E154))),'Data Summary'!DS160="Yes"),OFFSET('Hygiene Data'!$E$7,0,10*ROW('Hygiene Data'!E154)),NA())</f>
        <v>#N/A</v>
      </c>
      <c r="BE160" s="492" t="e">
        <f ca="1">+IF(AND(ISNUMBER(OFFSET('Hygiene Data'!$E$9,0,10*ROW('Hygiene Data'!E154))),'Data Summary'!DT160="Yes"),OFFSET('Hygiene Data'!$E$9,0,10*ROW('Hygiene Data'!E154)),NA())</f>
        <v>#N/A</v>
      </c>
      <c r="BF160" s="492" t="e">
        <f ca="1">+IF(AND(ISNUMBER(OFFSET('Hygiene Data'!$F$5,0,10*ROW('Hygiene Data'!F154))),'Data Summary'!DU160="Yes"),OFFSET('Hygiene Data'!$F$5,0,10*ROW('Hygiene Data'!F154)),NA())</f>
        <v>#N/A</v>
      </c>
      <c r="BG160" s="492" t="e">
        <f ca="1">+IF(AND(ISNUMBER(OFFSET('Hygiene Data'!$F$7,0,10*ROW('Hygiene Data'!F154))),'Data Summary'!DV160="Yes"),OFFSET('Hygiene Data'!$F$7,0,10*ROW('Hygiene Data'!F154)),NA())</f>
        <v>#N/A</v>
      </c>
      <c r="BH160" s="492" t="e">
        <f ca="1">+IF(AND(ISNUMBER(OFFSET('Hygiene Data'!$F$9,0,10*ROW('Hygiene Data'!F154))),'Data Summary'!DW160="Yes"),OFFSET('Hygiene Data'!$F$9,0,10*ROW('Hygiene Data'!F154)),NA())</f>
        <v>#N/A</v>
      </c>
      <c r="BI160" s="492" t="e">
        <f ca="1">+IF(AND(ISNUMBER(OFFSET('Hygiene Data'!$G$5,0,10*ROW('Hygiene Data'!G154))),'Data Summary'!DX160="Yes"),OFFSET('Hygiene Data'!$G$5,0,10*ROW('Hygiene Data'!G154)),NA())</f>
        <v>#N/A</v>
      </c>
      <c r="BJ160" s="492" t="e">
        <f ca="1">+IF(AND(ISNUMBER(OFFSET('Hygiene Data'!$G$7,0,10*ROW('Hygiene Data'!G154))),'Data Summary'!DY160="Yes"),OFFSET('Hygiene Data'!$G$7,0,10*ROW('Hygiene Data'!G154)),NA())</f>
        <v>#N/A</v>
      </c>
      <c r="BK160" s="492" t="e">
        <f ca="1">+IF(AND(ISNUMBER(OFFSET('Hygiene Data'!$G$9,0,10*ROW('Hygiene Data'!G154))),'Data Summary'!DZ160="Yes"),OFFSET('Hygiene Data'!$G$9,0,10*ROW('Hygiene Data'!G154)),NA())</f>
        <v>#N/A</v>
      </c>
      <c r="BL160" s="492" t="e">
        <f ca="1">+IF(AND(ISNUMBER(OFFSET('Hygiene Data'!$H$5,0,10*ROW('Hygiene Data'!H154))),'Data Summary'!EA160="Yes"),OFFSET('Hygiene Data'!$H$5,0,10*ROW('Hygiene Data'!H154)),NA())</f>
        <v>#N/A</v>
      </c>
      <c r="BM160" s="492" t="e">
        <f ca="1">+IF(AND(ISNUMBER(OFFSET('Hygiene Data'!$H$7,0,10*ROW('Hygiene Data'!H154))),'Data Summary'!EB160="Yes"),OFFSET('Hygiene Data'!$H$7,0,10*ROW('Hygiene Data'!H154)),NA())</f>
        <v>#N/A</v>
      </c>
      <c r="BN160" s="492" t="e">
        <f ca="1">+IF(AND(ISNUMBER(OFFSET('Hygiene Data'!$H$9,0,10*ROW('Hygiene Data'!H154))),'Data Summary'!EC160="Yes"),OFFSET('Hygiene Data'!$H$9,0,10*ROW('Hygiene Data'!H154)),NA())</f>
        <v>#N/A</v>
      </c>
      <c r="BO160" s="492" t="e">
        <f ca="1">+IF(AND(ISNUMBER(OFFSET('Hygiene Data'!$I$5,0,10*ROW('Hygiene Data'!I154))),'Data Summary'!ED160="Yes"),OFFSET('Hygiene Data'!$I$5,0,10*ROW('Hygiene Data'!I154)),NA())</f>
        <v>#N/A</v>
      </c>
      <c r="BP160" s="492" t="e">
        <f ca="1">+IF(AND(ISNUMBER(OFFSET('Hygiene Data'!$I$7,0,10*ROW('Hygiene Data'!I154))),'Data Summary'!EE160="Yes"),OFFSET('Hygiene Data'!$I$7,0,10*ROW('Hygiene Data'!I154)),NA())</f>
        <v>#N/A</v>
      </c>
      <c r="BQ160" s="492" t="e">
        <f ca="1">+IF(AND(ISNUMBER(OFFSET('Hygiene Data'!$I$9,0,10*ROW('Hygiene Data'!I154))),'Data Summary'!EF160="Yes"),OFFSET('Hygiene Data'!$I$9,0,10*ROW('Hygiene Data'!I154)),NA())</f>
        <v>#N/A</v>
      </c>
    </row>
    <row r="161" spans="1:69" x14ac:dyDescent="0.25">
      <c r="A161" s="488" t="e">
        <f ca="1">+RIGHT('Data Summary'!A161,LEN('Data Summary'!A161)-9)</f>
        <v>#VALUE!</v>
      </c>
      <c r="B161" s="462" t="str">
        <f ca="1">+IF(ISTEXT('Data Summary'!B161),'Data Summary'!B161,"")</f>
        <v/>
      </c>
      <c r="C161" s="489" t="e">
        <f ca="1">+VALUE('Data Summary'!C161)</f>
        <v>#VALUE!</v>
      </c>
      <c r="D161" s="490" t="e">
        <f ca="1">+IF(AND(ISNUMBER(OFFSET('Water Data'!$D$4,0,10*ROW('Water Data'!D155))),'Data Summary'!BS161="Yes"),100-OFFSET('Water Data'!$D$4,0,10*ROW('Water Data'!D155)),NA())</f>
        <v>#N/A</v>
      </c>
      <c r="E161" s="490" t="e">
        <f ca="1">+IF(AND(ISNUMBER(OFFSET('Water Data'!$D$6,0,10*ROW('Water Data'!D155))),'Data Summary'!BT161="Yes"),OFFSET('Water Data'!$D$6,0,10*ROW('Water Data'!D155)),NA())</f>
        <v>#N/A</v>
      </c>
      <c r="F161" s="490" t="e">
        <f ca="1">+IF(AND(ISNUMBER(OFFSET('Water Data'!$D$9,0,10*ROW('Water Data'!D155))),'Data Summary'!BU161="Yes"),OFFSET('Water Data'!$D$9,0,10*ROW('Water Data'!D155)),NA())</f>
        <v>#N/A</v>
      </c>
      <c r="G161" s="490" t="e">
        <f ca="1">+IF(AND(ISNUMBER(OFFSET('Water Data'!$E$4,0,10*ROW('Water Data'!E155))),'Data Summary'!BV161="Yes"),100-OFFSET('Water Data'!$E$4,0,10*ROW('Water Data'!E155)),NA())</f>
        <v>#N/A</v>
      </c>
      <c r="H161" s="490" t="e">
        <f ca="1">+IF(AND(ISNUMBER(OFFSET('Water Data'!$E$6,0,10*ROW('Water Data'!E155))),'Data Summary'!BW161="Yes"),OFFSET('Water Data'!$E$6,0,10*ROW('Water Data'!E155)),NA())</f>
        <v>#N/A</v>
      </c>
      <c r="I161" s="490" t="e">
        <f ca="1">+IF(AND(ISNUMBER(OFFSET('Water Data'!$E$9,0,10*ROW('Water Data'!E155))),'Data Summary'!BX161="Yes"),OFFSET('Water Data'!$E$9,0,10*ROW('Water Data'!E155)),NA())</f>
        <v>#N/A</v>
      </c>
      <c r="J161" s="490" t="e">
        <f ca="1">+IF(AND(ISNUMBER(OFFSET('Water Data'!$F$4,0,10*ROW('Water Data'!F155))),'Data Summary'!BY161="Yes"),100-OFFSET('Water Data'!$F$4,0,10*ROW('Water Data'!F155)),NA())</f>
        <v>#N/A</v>
      </c>
      <c r="K161" s="490" t="e">
        <f ca="1">+IF(AND(ISNUMBER(OFFSET('Water Data'!$F$6,0,10*ROW('Water Data'!F155))),'Data Summary'!BZ161="Yes"),OFFSET('Water Data'!$F$6,0,10*ROW('Water Data'!F155)),NA())</f>
        <v>#N/A</v>
      </c>
      <c r="L161" s="490" t="e">
        <f ca="1">+IF(AND(ISNUMBER(OFFSET('Water Data'!$F$9,0,10*ROW('Water Data'!F155))),'Data Summary'!CA161="Yes"),OFFSET('Water Data'!$F$9,0,10*ROW('Water Data'!F155)),NA())</f>
        <v>#N/A</v>
      </c>
      <c r="M161" s="490" t="e">
        <f ca="1">+IF(AND(ISNUMBER(OFFSET('Water Data'!$G$4,0,10*ROW('Water Data'!G155))),'Data Summary'!CB161="Yes"),100-OFFSET('Water Data'!$G$4,0,10*ROW('Water Data'!G155)),NA())</f>
        <v>#N/A</v>
      </c>
      <c r="N161" s="490" t="e">
        <f ca="1">+IF(AND(ISNUMBER(OFFSET('Water Data'!$G$6,0,10*ROW('Water Data'!G155))),'Data Summary'!CC161="Yes"),OFFSET('Water Data'!$G$6,0,10*ROW('Water Data'!G155)),NA())</f>
        <v>#N/A</v>
      </c>
      <c r="O161" s="490" t="e">
        <f ca="1">+IF(AND(ISNUMBER(OFFSET('Water Data'!$G$9,0,10*ROW('Water Data'!G155))),'Data Summary'!CD161="Yes"),OFFSET('Water Data'!$G$9,0,10*ROW('Water Data'!G155)),NA())</f>
        <v>#N/A</v>
      </c>
      <c r="P161" s="490" t="e">
        <f ca="1">+IF(AND(ISNUMBER(OFFSET('Water Data'!$H$4,0,10*ROW('Water Data'!H155))),'Data Summary'!CE161="Yes"),100-OFFSET('Water Data'!$H$4,0,10*ROW('Water Data'!H155)),NA())</f>
        <v>#N/A</v>
      </c>
      <c r="Q161" s="490" t="e">
        <f ca="1">+IF(AND(ISNUMBER(OFFSET('Water Data'!$H$6,0,10*ROW('Water Data'!H155))),'Data Summary'!CF161="Yes"),OFFSET('Water Data'!$H$6,0,10*ROW('Water Data'!H155)),NA())</f>
        <v>#N/A</v>
      </c>
      <c r="R161" s="490" t="e">
        <f ca="1">+IF(AND(ISNUMBER(OFFSET('Water Data'!$H$9,0,10*ROW('Water Data'!H155))),'Data Summary'!CG161="Yes"),OFFSET('Water Data'!$H$9,0,10*ROW('Water Data'!H155)),NA())</f>
        <v>#N/A</v>
      </c>
      <c r="S161" s="490" t="e">
        <f ca="1">+IF(AND(ISNUMBER(OFFSET('Water Data'!$I$4,0,10*ROW('Water Data'!I155))),'Data Summary'!CH161="Yes"),100-OFFSET('Water Data'!$I$4,0,10*ROW('Water Data'!I155)),NA())</f>
        <v>#N/A</v>
      </c>
      <c r="T161" s="490" t="e">
        <f ca="1">+IF(AND(ISNUMBER(OFFSET('Water Data'!$I$6,0,10*ROW('Water Data'!I155))),'Data Summary'!CI161="Yes"),OFFSET('Water Data'!$I$6,0,10*ROW('Water Data'!I155)),NA())</f>
        <v>#N/A</v>
      </c>
      <c r="U161" s="490" t="e">
        <f ca="1">+IF(AND(ISNUMBER(OFFSET('Water Data'!$I$9,0,10*ROW('Water Data'!I155))),'Data Summary'!CJ161="Yes"),OFFSET('Water Data'!$I$9,0,10*ROW('Water Data'!I155)),NA())</f>
        <v>#N/A</v>
      </c>
      <c r="V161" s="491" t="e">
        <f ca="1">+IF(AND(ISNUMBER(OFFSET('Sanitation Data'!$D$4,0,10*ROW('Sanitation Data'!D155))),'Data Summary'!CK161="Yes"),100-OFFSET('Sanitation Data'!$D$4,0,10*ROW('Sanitation Data'!D155)),NA())</f>
        <v>#N/A</v>
      </c>
      <c r="W161" s="491" t="e">
        <f ca="1">+IF(AND(ISNUMBER(OFFSET('Sanitation Data'!$D$6,0,10*ROW('Sanitation Data'!D155))),'Data Summary'!CL161="Yes"),OFFSET('Sanitation Data'!$D$6,0,10*ROW('Sanitation Data'!D155)),NA())</f>
        <v>#N/A</v>
      </c>
      <c r="X161" s="491" t="e">
        <f ca="1">+IF(AND(ISNUMBER(OFFSET('Sanitation Data'!$D$10,0,10*ROW('Sanitation Data'!D155))),'Data Summary'!CM161="Yes"),OFFSET('Sanitation Data'!$D$10,0,10*ROW('Sanitation Data'!D155)),NA())</f>
        <v>#N/A</v>
      </c>
      <c r="Y161" s="491" t="e">
        <f ca="1">+IF(AND(ISNUMBER(OFFSET('Sanitation Data'!$D$11,0,10*ROW('Sanitation Data'!D155))),'Data Summary'!CN161="Yes"),OFFSET('Sanitation Data'!$D$11,0,10*ROW('Sanitation Data'!D155)),NA())</f>
        <v>#N/A</v>
      </c>
      <c r="Z161" s="491" t="e">
        <f ca="1">+IF(AND(ISNUMBER(OFFSET('Sanitation Data'!$D$12,0,10*ROW('Sanitation Data'!D155))),'Data Summary'!CO161="Yes"),OFFSET('Sanitation Data'!$D$12,0,10*ROW('Sanitation Data'!D155)),NA())</f>
        <v>#N/A</v>
      </c>
      <c r="AA161" s="491" t="e">
        <f ca="1">+IF(AND(ISNUMBER(OFFSET('Sanitation Data'!$E$4,0,10*ROW('Sanitation Data'!E155))),'Data Summary'!CP161="Yes"),100-OFFSET('Sanitation Data'!$E$4,0,10*ROW('Sanitation Data'!E155)),NA())</f>
        <v>#N/A</v>
      </c>
      <c r="AB161" s="491" t="e">
        <f ca="1">+IF(AND(ISNUMBER(OFFSET('Sanitation Data'!$E$6,0,10*ROW('Sanitation Data'!E155))),'Data Summary'!CQ161="Yes"),OFFSET('Sanitation Data'!$E$6,0,10*ROW('Sanitation Data'!E155)),NA())</f>
        <v>#N/A</v>
      </c>
      <c r="AC161" s="491" t="e">
        <f ca="1">+IF(AND(ISNUMBER(OFFSET('Sanitation Data'!$E$10,0,10*ROW('Sanitation Data'!E155))),'Data Summary'!CR161="Yes"),OFFSET('Sanitation Data'!$E$10,0,10*ROW('Sanitation Data'!E155)),NA())</f>
        <v>#N/A</v>
      </c>
      <c r="AD161" s="491" t="e">
        <f ca="1">+IF(AND(ISNUMBER(OFFSET('Sanitation Data'!$E$11,0,10*ROW('Sanitation Data'!E155))),'Data Summary'!CS161="Yes"),OFFSET('Sanitation Data'!$E$11,0,10*ROW('Sanitation Data'!E155)),NA())</f>
        <v>#N/A</v>
      </c>
      <c r="AE161" s="491" t="e">
        <f ca="1">+IF(AND(ISNUMBER(OFFSET('Sanitation Data'!$E$12,0,10*ROW('Sanitation Data'!E155))),'Data Summary'!CT161="Yes"),OFFSET('Sanitation Data'!$E$12,0,10*ROW('Sanitation Data'!E155)),NA())</f>
        <v>#N/A</v>
      </c>
      <c r="AF161" s="491" t="e">
        <f ca="1">+IF(AND(ISNUMBER(OFFSET('Sanitation Data'!$F$4,0,10*ROW('Sanitation Data'!F155))),'Data Summary'!CU161="Yes"),100-OFFSET('Sanitation Data'!$F$4,0,10*ROW('Sanitation Data'!F155)),NA())</f>
        <v>#N/A</v>
      </c>
      <c r="AG161" s="491" t="e">
        <f ca="1">+IF(AND(ISNUMBER(OFFSET('Sanitation Data'!$F$6,0,10*ROW('Sanitation Data'!F155))),'Data Summary'!CV161="Yes"),OFFSET('Sanitation Data'!$F$6,0,10*ROW('Sanitation Data'!F155)),NA())</f>
        <v>#N/A</v>
      </c>
      <c r="AH161" s="491" t="e">
        <f ca="1">+IF(AND(ISNUMBER(OFFSET('Sanitation Data'!$F$10,0,10*ROW('Sanitation Data'!F155))),'Data Summary'!CW161="Yes"),OFFSET('Sanitation Data'!$F$10,0,10*ROW('Sanitation Data'!F155)),NA())</f>
        <v>#N/A</v>
      </c>
      <c r="AI161" s="491" t="e">
        <f ca="1">+IF(AND(ISNUMBER(OFFSET('Sanitation Data'!$F$11,0,10*ROW('Sanitation Data'!F155))),'Data Summary'!CX161="Yes"),OFFSET('Sanitation Data'!$F$11,0,10*ROW('Sanitation Data'!F155)),NA())</f>
        <v>#N/A</v>
      </c>
      <c r="AJ161" s="491" t="e">
        <f ca="1">+IF(AND(ISNUMBER(OFFSET('Sanitation Data'!$F$12,0,10*ROW('Sanitation Data'!F155))),'Data Summary'!CY161="Yes"),OFFSET('Sanitation Data'!$F$12,0,10*ROW('Sanitation Data'!F155)),NA())</f>
        <v>#N/A</v>
      </c>
      <c r="AK161" s="491" t="e">
        <f ca="1">+IF(AND(ISNUMBER(OFFSET('Sanitation Data'!$G$4,0,10*ROW('Sanitation Data'!G155))),'Data Summary'!CZ161="Yes"),100-OFFSET('Sanitation Data'!$G$4,0,10*ROW('Sanitation Data'!G155)),NA())</f>
        <v>#N/A</v>
      </c>
      <c r="AL161" s="491" t="e">
        <f ca="1">+IF(AND(ISNUMBER(OFFSET('Sanitation Data'!$G$6,0,10*ROW('Sanitation Data'!G155))),'Data Summary'!DA161="Yes"),OFFSET('Sanitation Data'!$G$6,0,10*ROW('Sanitation Data'!G155)),NA())</f>
        <v>#N/A</v>
      </c>
      <c r="AM161" s="491" t="e">
        <f ca="1">+IF(AND(ISNUMBER(OFFSET('Sanitation Data'!$G$10,0,10*ROW('Sanitation Data'!G155))),'Data Summary'!DB161="Yes"),OFFSET('Sanitation Data'!$G$10,0,10*ROW('Sanitation Data'!G155)),NA())</f>
        <v>#N/A</v>
      </c>
      <c r="AN161" s="491" t="e">
        <f ca="1">+IF(AND(ISNUMBER(OFFSET('Sanitation Data'!$G$11,0,10*ROW('Sanitation Data'!G155))),'Data Summary'!DC161="Yes"),OFFSET('Sanitation Data'!$G$11,0,10*ROW('Sanitation Data'!G155)),NA())</f>
        <v>#N/A</v>
      </c>
      <c r="AO161" s="491" t="e">
        <f ca="1">+IF(AND(ISNUMBER(OFFSET('Sanitation Data'!$G$12,0,10*ROW('Sanitation Data'!G155))),'Data Summary'!DD161="Yes"),OFFSET('Sanitation Data'!$G$12,0,10*ROW('Sanitation Data'!G155)),NA())</f>
        <v>#N/A</v>
      </c>
      <c r="AP161" s="491" t="e">
        <f ca="1">+IF(AND(ISNUMBER(OFFSET('Sanitation Data'!$H$4,0,10*ROW('Sanitation Data'!H155))),'Data Summary'!DE161="Yes"),100-OFFSET('Sanitation Data'!$H$4,0,10*ROW('Sanitation Data'!H155)),NA())</f>
        <v>#N/A</v>
      </c>
      <c r="AQ161" s="491" t="e">
        <f ca="1">+IF(AND(ISNUMBER(OFFSET('Sanitation Data'!$H$6,0,10*ROW('Sanitation Data'!H155))),'Data Summary'!DF161="Yes"),OFFSET('Sanitation Data'!$H$6,0,10*ROW('Sanitation Data'!H155)),NA())</f>
        <v>#N/A</v>
      </c>
      <c r="AR161" s="491" t="e">
        <f ca="1">+IF(AND(ISNUMBER(OFFSET('Sanitation Data'!$H$10,0,10*ROW('Sanitation Data'!H155))),'Data Summary'!DG161="Yes"),OFFSET('Sanitation Data'!$H$10,0,10*ROW('Sanitation Data'!H155)),NA())</f>
        <v>#N/A</v>
      </c>
      <c r="AS161" s="491" t="e">
        <f ca="1">+IF(AND(ISNUMBER(OFFSET('Sanitation Data'!$H$11,0,10*ROW('Sanitation Data'!H155))),'Data Summary'!DH161="Yes"),OFFSET('Sanitation Data'!$H$11,0,10*ROW('Sanitation Data'!H155)),NA())</f>
        <v>#N/A</v>
      </c>
      <c r="AT161" s="491" t="e">
        <f ca="1">+IF(AND(ISNUMBER(OFFSET('Sanitation Data'!$H$12,0,10*ROW('Sanitation Data'!H155))),'Data Summary'!DI161="Yes"),OFFSET('Sanitation Data'!$H$12,0,10*ROW('Sanitation Data'!H155)),NA())</f>
        <v>#N/A</v>
      </c>
      <c r="AU161" s="491" t="e">
        <f ca="1">+IF(AND(ISNUMBER(OFFSET('Sanitation Data'!$I$4,0,10*ROW('Sanitation Data'!I155))),'Data Summary'!DJ161="Yes"),100-OFFSET('Sanitation Data'!$I$4,0,10*ROW('Sanitation Data'!I155)),NA())</f>
        <v>#N/A</v>
      </c>
      <c r="AV161" s="491" t="e">
        <f ca="1">+IF(AND(ISNUMBER(OFFSET('Sanitation Data'!$I$6,0,10*ROW('Sanitation Data'!I155))),'Data Summary'!DK161="Yes"),OFFSET('Sanitation Data'!$I$6,0,10*ROW('Sanitation Data'!I155)),NA())</f>
        <v>#N/A</v>
      </c>
      <c r="AW161" s="491" t="e">
        <f ca="1">+IF(AND(ISNUMBER(OFFSET('Sanitation Data'!$I$10,0,10*ROW('Sanitation Data'!I155))),'Data Summary'!DL161="Yes"),OFFSET('Sanitation Data'!$I$10,0,10*ROW('Sanitation Data'!I155)),NA())</f>
        <v>#N/A</v>
      </c>
      <c r="AX161" s="491" t="e">
        <f ca="1">+IF(AND(ISNUMBER(OFFSET('Sanitation Data'!$I$11,0,10*ROW('Sanitation Data'!I155))),'Data Summary'!DM161="Yes"),OFFSET('Sanitation Data'!$I$11,0,10*ROW('Sanitation Data'!I155)),NA())</f>
        <v>#N/A</v>
      </c>
      <c r="AY161" s="491" t="e">
        <f ca="1">+IF(AND(ISNUMBER(OFFSET('Sanitation Data'!$I$12,0,10*ROW('Sanitation Data'!I155))),'Data Summary'!DN161="Yes"),OFFSET('Sanitation Data'!$I$12,0,10*ROW('Sanitation Data'!I155)),NA())</f>
        <v>#N/A</v>
      </c>
      <c r="AZ161" s="492" t="e">
        <f ca="1">+IF(AND(ISNUMBER(OFFSET('Hygiene Data'!$D$5,0,10*ROW('Hygiene Data'!D155))),'Data Summary'!DO161="Yes"),OFFSET('Hygiene Data'!$D$5,0,10*ROW('Hygiene Data'!D155)),NA())</f>
        <v>#N/A</v>
      </c>
      <c r="BA161" s="492" t="e">
        <f ca="1">+IF(AND(ISNUMBER(OFFSET('Hygiene Data'!$D$7,0,10*ROW('Hygiene Data'!D155))),'Data Summary'!DP161="Yes"),OFFSET('Hygiene Data'!$D$7,0,10*ROW('Hygiene Data'!D155)),NA())</f>
        <v>#N/A</v>
      </c>
      <c r="BB161" s="492" t="e">
        <f ca="1">+IF(AND(ISNUMBER(OFFSET('Hygiene Data'!$D$9,0,10*ROW('Hygiene Data'!D155))),'Data Summary'!DQ161="Yes"),OFFSET('Hygiene Data'!$D$9,0,10*ROW('Hygiene Data'!D155)),NA())</f>
        <v>#N/A</v>
      </c>
      <c r="BC161" s="492" t="e">
        <f ca="1">+IF(AND(ISNUMBER(OFFSET('Hygiene Data'!$E$5,0,10*ROW('Hygiene Data'!E155))),'Data Summary'!DR161="Yes"),OFFSET('Hygiene Data'!$E$5,0,10*ROW('Hygiene Data'!E155)),NA())</f>
        <v>#N/A</v>
      </c>
      <c r="BD161" s="492" t="e">
        <f ca="1">+IF(AND(ISNUMBER(OFFSET('Hygiene Data'!$E$7,0,10*ROW('Hygiene Data'!E155))),'Data Summary'!DS161="Yes"),OFFSET('Hygiene Data'!$E$7,0,10*ROW('Hygiene Data'!E155)),NA())</f>
        <v>#N/A</v>
      </c>
      <c r="BE161" s="492" t="e">
        <f ca="1">+IF(AND(ISNUMBER(OFFSET('Hygiene Data'!$E$9,0,10*ROW('Hygiene Data'!E155))),'Data Summary'!DT161="Yes"),OFFSET('Hygiene Data'!$E$9,0,10*ROW('Hygiene Data'!E155)),NA())</f>
        <v>#N/A</v>
      </c>
      <c r="BF161" s="492" t="e">
        <f ca="1">+IF(AND(ISNUMBER(OFFSET('Hygiene Data'!$F$5,0,10*ROW('Hygiene Data'!F155))),'Data Summary'!DU161="Yes"),OFFSET('Hygiene Data'!$F$5,0,10*ROW('Hygiene Data'!F155)),NA())</f>
        <v>#N/A</v>
      </c>
      <c r="BG161" s="492" t="e">
        <f ca="1">+IF(AND(ISNUMBER(OFFSET('Hygiene Data'!$F$7,0,10*ROW('Hygiene Data'!F155))),'Data Summary'!DV161="Yes"),OFFSET('Hygiene Data'!$F$7,0,10*ROW('Hygiene Data'!F155)),NA())</f>
        <v>#N/A</v>
      </c>
      <c r="BH161" s="492" t="e">
        <f ca="1">+IF(AND(ISNUMBER(OFFSET('Hygiene Data'!$F$9,0,10*ROW('Hygiene Data'!F155))),'Data Summary'!DW161="Yes"),OFFSET('Hygiene Data'!$F$9,0,10*ROW('Hygiene Data'!F155)),NA())</f>
        <v>#N/A</v>
      </c>
      <c r="BI161" s="492" t="e">
        <f ca="1">+IF(AND(ISNUMBER(OFFSET('Hygiene Data'!$G$5,0,10*ROW('Hygiene Data'!G155))),'Data Summary'!DX161="Yes"),OFFSET('Hygiene Data'!$G$5,0,10*ROW('Hygiene Data'!G155)),NA())</f>
        <v>#N/A</v>
      </c>
      <c r="BJ161" s="492" t="e">
        <f ca="1">+IF(AND(ISNUMBER(OFFSET('Hygiene Data'!$G$7,0,10*ROW('Hygiene Data'!G155))),'Data Summary'!DY161="Yes"),OFFSET('Hygiene Data'!$G$7,0,10*ROW('Hygiene Data'!G155)),NA())</f>
        <v>#N/A</v>
      </c>
      <c r="BK161" s="492" t="e">
        <f ca="1">+IF(AND(ISNUMBER(OFFSET('Hygiene Data'!$G$9,0,10*ROW('Hygiene Data'!G155))),'Data Summary'!DZ161="Yes"),OFFSET('Hygiene Data'!$G$9,0,10*ROW('Hygiene Data'!G155)),NA())</f>
        <v>#N/A</v>
      </c>
      <c r="BL161" s="492" t="e">
        <f ca="1">+IF(AND(ISNUMBER(OFFSET('Hygiene Data'!$H$5,0,10*ROW('Hygiene Data'!H155))),'Data Summary'!EA161="Yes"),OFFSET('Hygiene Data'!$H$5,0,10*ROW('Hygiene Data'!H155)),NA())</f>
        <v>#N/A</v>
      </c>
      <c r="BM161" s="492" t="e">
        <f ca="1">+IF(AND(ISNUMBER(OFFSET('Hygiene Data'!$H$7,0,10*ROW('Hygiene Data'!H155))),'Data Summary'!EB161="Yes"),OFFSET('Hygiene Data'!$H$7,0,10*ROW('Hygiene Data'!H155)),NA())</f>
        <v>#N/A</v>
      </c>
      <c r="BN161" s="492" t="e">
        <f ca="1">+IF(AND(ISNUMBER(OFFSET('Hygiene Data'!$H$9,0,10*ROW('Hygiene Data'!H155))),'Data Summary'!EC161="Yes"),OFFSET('Hygiene Data'!$H$9,0,10*ROW('Hygiene Data'!H155)),NA())</f>
        <v>#N/A</v>
      </c>
      <c r="BO161" s="492" t="e">
        <f ca="1">+IF(AND(ISNUMBER(OFFSET('Hygiene Data'!$I$5,0,10*ROW('Hygiene Data'!I155))),'Data Summary'!ED161="Yes"),OFFSET('Hygiene Data'!$I$5,0,10*ROW('Hygiene Data'!I155)),NA())</f>
        <v>#N/A</v>
      </c>
      <c r="BP161" s="492" t="e">
        <f ca="1">+IF(AND(ISNUMBER(OFFSET('Hygiene Data'!$I$7,0,10*ROW('Hygiene Data'!I155))),'Data Summary'!EE161="Yes"),OFFSET('Hygiene Data'!$I$7,0,10*ROW('Hygiene Data'!I155)),NA())</f>
        <v>#N/A</v>
      </c>
      <c r="BQ161" s="492" t="e">
        <f ca="1">+IF(AND(ISNUMBER(OFFSET('Hygiene Data'!$I$9,0,10*ROW('Hygiene Data'!I155))),'Data Summary'!EF161="Yes"),OFFSET('Hygiene Data'!$I$9,0,10*ROW('Hygiene Data'!I155)),NA())</f>
        <v>#N/A</v>
      </c>
    </row>
    <row r="162" spans="1:69" x14ac:dyDescent="0.25">
      <c r="A162" s="488" t="e">
        <f ca="1">+RIGHT('Data Summary'!A162,LEN('Data Summary'!A162)-9)</f>
        <v>#VALUE!</v>
      </c>
      <c r="B162" s="462" t="str">
        <f ca="1">+IF(ISTEXT('Data Summary'!B162),'Data Summary'!B162,"")</f>
        <v/>
      </c>
      <c r="C162" s="489" t="e">
        <f ca="1">+VALUE('Data Summary'!C162)</f>
        <v>#VALUE!</v>
      </c>
      <c r="D162" s="490" t="e">
        <f ca="1">+IF(AND(ISNUMBER(OFFSET('Water Data'!$D$4,0,10*ROW('Water Data'!D156))),'Data Summary'!BS162="Yes"),100-OFFSET('Water Data'!$D$4,0,10*ROW('Water Data'!D156)),NA())</f>
        <v>#N/A</v>
      </c>
      <c r="E162" s="490" t="e">
        <f ca="1">+IF(AND(ISNUMBER(OFFSET('Water Data'!$D$6,0,10*ROW('Water Data'!D156))),'Data Summary'!BT162="Yes"),OFFSET('Water Data'!$D$6,0,10*ROW('Water Data'!D156)),NA())</f>
        <v>#N/A</v>
      </c>
      <c r="F162" s="490" t="e">
        <f ca="1">+IF(AND(ISNUMBER(OFFSET('Water Data'!$D$9,0,10*ROW('Water Data'!D156))),'Data Summary'!BU162="Yes"),OFFSET('Water Data'!$D$9,0,10*ROW('Water Data'!D156)),NA())</f>
        <v>#N/A</v>
      </c>
      <c r="G162" s="490" t="e">
        <f ca="1">+IF(AND(ISNUMBER(OFFSET('Water Data'!$E$4,0,10*ROW('Water Data'!E156))),'Data Summary'!BV162="Yes"),100-OFFSET('Water Data'!$E$4,0,10*ROW('Water Data'!E156)),NA())</f>
        <v>#N/A</v>
      </c>
      <c r="H162" s="490" t="e">
        <f ca="1">+IF(AND(ISNUMBER(OFFSET('Water Data'!$E$6,0,10*ROW('Water Data'!E156))),'Data Summary'!BW162="Yes"),OFFSET('Water Data'!$E$6,0,10*ROW('Water Data'!E156)),NA())</f>
        <v>#N/A</v>
      </c>
      <c r="I162" s="490" t="e">
        <f ca="1">+IF(AND(ISNUMBER(OFFSET('Water Data'!$E$9,0,10*ROW('Water Data'!E156))),'Data Summary'!BX162="Yes"),OFFSET('Water Data'!$E$9,0,10*ROW('Water Data'!E156)),NA())</f>
        <v>#N/A</v>
      </c>
      <c r="J162" s="490" t="e">
        <f ca="1">+IF(AND(ISNUMBER(OFFSET('Water Data'!$F$4,0,10*ROW('Water Data'!F156))),'Data Summary'!BY162="Yes"),100-OFFSET('Water Data'!$F$4,0,10*ROW('Water Data'!F156)),NA())</f>
        <v>#N/A</v>
      </c>
      <c r="K162" s="490" t="e">
        <f ca="1">+IF(AND(ISNUMBER(OFFSET('Water Data'!$F$6,0,10*ROW('Water Data'!F156))),'Data Summary'!BZ162="Yes"),OFFSET('Water Data'!$F$6,0,10*ROW('Water Data'!F156)),NA())</f>
        <v>#N/A</v>
      </c>
      <c r="L162" s="490" t="e">
        <f ca="1">+IF(AND(ISNUMBER(OFFSET('Water Data'!$F$9,0,10*ROW('Water Data'!F156))),'Data Summary'!CA162="Yes"),OFFSET('Water Data'!$F$9,0,10*ROW('Water Data'!F156)),NA())</f>
        <v>#N/A</v>
      </c>
      <c r="M162" s="490" t="e">
        <f ca="1">+IF(AND(ISNUMBER(OFFSET('Water Data'!$G$4,0,10*ROW('Water Data'!G156))),'Data Summary'!CB162="Yes"),100-OFFSET('Water Data'!$G$4,0,10*ROW('Water Data'!G156)),NA())</f>
        <v>#N/A</v>
      </c>
      <c r="N162" s="490" t="e">
        <f ca="1">+IF(AND(ISNUMBER(OFFSET('Water Data'!$G$6,0,10*ROW('Water Data'!G156))),'Data Summary'!CC162="Yes"),OFFSET('Water Data'!$G$6,0,10*ROW('Water Data'!G156)),NA())</f>
        <v>#N/A</v>
      </c>
      <c r="O162" s="490" t="e">
        <f ca="1">+IF(AND(ISNUMBER(OFFSET('Water Data'!$G$9,0,10*ROW('Water Data'!G156))),'Data Summary'!CD162="Yes"),OFFSET('Water Data'!$G$9,0,10*ROW('Water Data'!G156)),NA())</f>
        <v>#N/A</v>
      </c>
      <c r="P162" s="490" t="e">
        <f ca="1">+IF(AND(ISNUMBER(OFFSET('Water Data'!$H$4,0,10*ROW('Water Data'!H156))),'Data Summary'!CE162="Yes"),100-OFFSET('Water Data'!$H$4,0,10*ROW('Water Data'!H156)),NA())</f>
        <v>#N/A</v>
      </c>
      <c r="Q162" s="490" t="e">
        <f ca="1">+IF(AND(ISNUMBER(OFFSET('Water Data'!$H$6,0,10*ROW('Water Data'!H156))),'Data Summary'!CF162="Yes"),OFFSET('Water Data'!$H$6,0,10*ROW('Water Data'!H156)),NA())</f>
        <v>#N/A</v>
      </c>
      <c r="R162" s="490" t="e">
        <f ca="1">+IF(AND(ISNUMBER(OFFSET('Water Data'!$H$9,0,10*ROW('Water Data'!H156))),'Data Summary'!CG162="Yes"),OFFSET('Water Data'!$H$9,0,10*ROW('Water Data'!H156)),NA())</f>
        <v>#N/A</v>
      </c>
      <c r="S162" s="490" t="e">
        <f ca="1">+IF(AND(ISNUMBER(OFFSET('Water Data'!$I$4,0,10*ROW('Water Data'!I156))),'Data Summary'!CH162="Yes"),100-OFFSET('Water Data'!$I$4,0,10*ROW('Water Data'!I156)),NA())</f>
        <v>#N/A</v>
      </c>
      <c r="T162" s="490" t="e">
        <f ca="1">+IF(AND(ISNUMBER(OFFSET('Water Data'!$I$6,0,10*ROW('Water Data'!I156))),'Data Summary'!CI162="Yes"),OFFSET('Water Data'!$I$6,0,10*ROW('Water Data'!I156)),NA())</f>
        <v>#N/A</v>
      </c>
      <c r="U162" s="490" t="e">
        <f ca="1">+IF(AND(ISNUMBER(OFFSET('Water Data'!$I$9,0,10*ROW('Water Data'!I156))),'Data Summary'!CJ162="Yes"),OFFSET('Water Data'!$I$9,0,10*ROW('Water Data'!I156)),NA())</f>
        <v>#N/A</v>
      </c>
      <c r="V162" s="491" t="e">
        <f ca="1">+IF(AND(ISNUMBER(OFFSET('Sanitation Data'!$D$4,0,10*ROW('Sanitation Data'!D156))),'Data Summary'!CK162="Yes"),100-OFFSET('Sanitation Data'!$D$4,0,10*ROW('Sanitation Data'!D156)),NA())</f>
        <v>#N/A</v>
      </c>
      <c r="W162" s="491" t="e">
        <f ca="1">+IF(AND(ISNUMBER(OFFSET('Sanitation Data'!$D$6,0,10*ROW('Sanitation Data'!D156))),'Data Summary'!CL162="Yes"),OFFSET('Sanitation Data'!$D$6,0,10*ROW('Sanitation Data'!D156)),NA())</f>
        <v>#N/A</v>
      </c>
      <c r="X162" s="491" t="e">
        <f ca="1">+IF(AND(ISNUMBER(OFFSET('Sanitation Data'!$D$10,0,10*ROW('Sanitation Data'!D156))),'Data Summary'!CM162="Yes"),OFFSET('Sanitation Data'!$D$10,0,10*ROW('Sanitation Data'!D156)),NA())</f>
        <v>#N/A</v>
      </c>
      <c r="Y162" s="491" t="e">
        <f ca="1">+IF(AND(ISNUMBER(OFFSET('Sanitation Data'!$D$11,0,10*ROW('Sanitation Data'!D156))),'Data Summary'!CN162="Yes"),OFFSET('Sanitation Data'!$D$11,0,10*ROW('Sanitation Data'!D156)),NA())</f>
        <v>#N/A</v>
      </c>
      <c r="Z162" s="491" t="e">
        <f ca="1">+IF(AND(ISNUMBER(OFFSET('Sanitation Data'!$D$12,0,10*ROW('Sanitation Data'!D156))),'Data Summary'!CO162="Yes"),OFFSET('Sanitation Data'!$D$12,0,10*ROW('Sanitation Data'!D156)),NA())</f>
        <v>#N/A</v>
      </c>
      <c r="AA162" s="491" t="e">
        <f ca="1">+IF(AND(ISNUMBER(OFFSET('Sanitation Data'!$E$4,0,10*ROW('Sanitation Data'!E156))),'Data Summary'!CP162="Yes"),100-OFFSET('Sanitation Data'!$E$4,0,10*ROW('Sanitation Data'!E156)),NA())</f>
        <v>#N/A</v>
      </c>
      <c r="AB162" s="491" t="e">
        <f ca="1">+IF(AND(ISNUMBER(OFFSET('Sanitation Data'!$E$6,0,10*ROW('Sanitation Data'!E156))),'Data Summary'!CQ162="Yes"),OFFSET('Sanitation Data'!$E$6,0,10*ROW('Sanitation Data'!E156)),NA())</f>
        <v>#N/A</v>
      </c>
      <c r="AC162" s="491" t="e">
        <f ca="1">+IF(AND(ISNUMBER(OFFSET('Sanitation Data'!$E$10,0,10*ROW('Sanitation Data'!E156))),'Data Summary'!CR162="Yes"),OFFSET('Sanitation Data'!$E$10,0,10*ROW('Sanitation Data'!E156)),NA())</f>
        <v>#N/A</v>
      </c>
      <c r="AD162" s="491" t="e">
        <f ca="1">+IF(AND(ISNUMBER(OFFSET('Sanitation Data'!$E$11,0,10*ROW('Sanitation Data'!E156))),'Data Summary'!CS162="Yes"),OFFSET('Sanitation Data'!$E$11,0,10*ROW('Sanitation Data'!E156)),NA())</f>
        <v>#N/A</v>
      </c>
      <c r="AE162" s="491" t="e">
        <f ca="1">+IF(AND(ISNUMBER(OFFSET('Sanitation Data'!$E$12,0,10*ROW('Sanitation Data'!E156))),'Data Summary'!CT162="Yes"),OFFSET('Sanitation Data'!$E$12,0,10*ROW('Sanitation Data'!E156)),NA())</f>
        <v>#N/A</v>
      </c>
      <c r="AF162" s="491" t="e">
        <f ca="1">+IF(AND(ISNUMBER(OFFSET('Sanitation Data'!$F$4,0,10*ROW('Sanitation Data'!F156))),'Data Summary'!CU162="Yes"),100-OFFSET('Sanitation Data'!$F$4,0,10*ROW('Sanitation Data'!F156)),NA())</f>
        <v>#N/A</v>
      </c>
      <c r="AG162" s="491" t="e">
        <f ca="1">+IF(AND(ISNUMBER(OFFSET('Sanitation Data'!$F$6,0,10*ROW('Sanitation Data'!F156))),'Data Summary'!CV162="Yes"),OFFSET('Sanitation Data'!$F$6,0,10*ROW('Sanitation Data'!F156)),NA())</f>
        <v>#N/A</v>
      </c>
      <c r="AH162" s="491" t="e">
        <f ca="1">+IF(AND(ISNUMBER(OFFSET('Sanitation Data'!$F$10,0,10*ROW('Sanitation Data'!F156))),'Data Summary'!CW162="Yes"),OFFSET('Sanitation Data'!$F$10,0,10*ROW('Sanitation Data'!F156)),NA())</f>
        <v>#N/A</v>
      </c>
      <c r="AI162" s="491" t="e">
        <f ca="1">+IF(AND(ISNUMBER(OFFSET('Sanitation Data'!$F$11,0,10*ROW('Sanitation Data'!F156))),'Data Summary'!CX162="Yes"),OFFSET('Sanitation Data'!$F$11,0,10*ROW('Sanitation Data'!F156)),NA())</f>
        <v>#N/A</v>
      </c>
      <c r="AJ162" s="491" t="e">
        <f ca="1">+IF(AND(ISNUMBER(OFFSET('Sanitation Data'!$F$12,0,10*ROW('Sanitation Data'!F156))),'Data Summary'!CY162="Yes"),OFFSET('Sanitation Data'!$F$12,0,10*ROW('Sanitation Data'!F156)),NA())</f>
        <v>#N/A</v>
      </c>
      <c r="AK162" s="491" t="e">
        <f ca="1">+IF(AND(ISNUMBER(OFFSET('Sanitation Data'!$G$4,0,10*ROW('Sanitation Data'!G156))),'Data Summary'!CZ162="Yes"),100-OFFSET('Sanitation Data'!$G$4,0,10*ROW('Sanitation Data'!G156)),NA())</f>
        <v>#N/A</v>
      </c>
      <c r="AL162" s="491" t="e">
        <f ca="1">+IF(AND(ISNUMBER(OFFSET('Sanitation Data'!$G$6,0,10*ROW('Sanitation Data'!G156))),'Data Summary'!DA162="Yes"),OFFSET('Sanitation Data'!$G$6,0,10*ROW('Sanitation Data'!G156)),NA())</f>
        <v>#N/A</v>
      </c>
      <c r="AM162" s="491" t="e">
        <f ca="1">+IF(AND(ISNUMBER(OFFSET('Sanitation Data'!$G$10,0,10*ROW('Sanitation Data'!G156))),'Data Summary'!DB162="Yes"),OFFSET('Sanitation Data'!$G$10,0,10*ROW('Sanitation Data'!G156)),NA())</f>
        <v>#N/A</v>
      </c>
      <c r="AN162" s="491" t="e">
        <f ca="1">+IF(AND(ISNUMBER(OFFSET('Sanitation Data'!$G$11,0,10*ROW('Sanitation Data'!G156))),'Data Summary'!DC162="Yes"),OFFSET('Sanitation Data'!$G$11,0,10*ROW('Sanitation Data'!G156)),NA())</f>
        <v>#N/A</v>
      </c>
      <c r="AO162" s="491" t="e">
        <f ca="1">+IF(AND(ISNUMBER(OFFSET('Sanitation Data'!$G$12,0,10*ROW('Sanitation Data'!G156))),'Data Summary'!DD162="Yes"),OFFSET('Sanitation Data'!$G$12,0,10*ROW('Sanitation Data'!G156)),NA())</f>
        <v>#N/A</v>
      </c>
      <c r="AP162" s="491" t="e">
        <f ca="1">+IF(AND(ISNUMBER(OFFSET('Sanitation Data'!$H$4,0,10*ROW('Sanitation Data'!H156))),'Data Summary'!DE162="Yes"),100-OFFSET('Sanitation Data'!$H$4,0,10*ROW('Sanitation Data'!H156)),NA())</f>
        <v>#N/A</v>
      </c>
      <c r="AQ162" s="491" t="e">
        <f ca="1">+IF(AND(ISNUMBER(OFFSET('Sanitation Data'!$H$6,0,10*ROW('Sanitation Data'!H156))),'Data Summary'!DF162="Yes"),OFFSET('Sanitation Data'!$H$6,0,10*ROW('Sanitation Data'!H156)),NA())</f>
        <v>#N/A</v>
      </c>
      <c r="AR162" s="491" t="e">
        <f ca="1">+IF(AND(ISNUMBER(OFFSET('Sanitation Data'!$H$10,0,10*ROW('Sanitation Data'!H156))),'Data Summary'!DG162="Yes"),OFFSET('Sanitation Data'!$H$10,0,10*ROW('Sanitation Data'!H156)),NA())</f>
        <v>#N/A</v>
      </c>
      <c r="AS162" s="491" t="e">
        <f ca="1">+IF(AND(ISNUMBER(OFFSET('Sanitation Data'!$H$11,0,10*ROW('Sanitation Data'!H156))),'Data Summary'!DH162="Yes"),OFFSET('Sanitation Data'!$H$11,0,10*ROW('Sanitation Data'!H156)),NA())</f>
        <v>#N/A</v>
      </c>
      <c r="AT162" s="491" t="e">
        <f ca="1">+IF(AND(ISNUMBER(OFFSET('Sanitation Data'!$H$12,0,10*ROW('Sanitation Data'!H156))),'Data Summary'!DI162="Yes"),OFFSET('Sanitation Data'!$H$12,0,10*ROW('Sanitation Data'!H156)),NA())</f>
        <v>#N/A</v>
      </c>
      <c r="AU162" s="491" t="e">
        <f ca="1">+IF(AND(ISNUMBER(OFFSET('Sanitation Data'!$I$4,0,10*ROW('Sanitation Data'!I156))),'Data Summary'!DJ162="Yes"),100-OFFSET('Sanitation Data'!$I$4,0,10*ROW('Sanitation Data'!I156)),NA())</f>
        <v>#N/A</v>
      </c>
      <c r="AV162" s="491" t="e">
        <f ca="1">+IF(AND(ISNUMBER(OFFSET('Sanitation Data'!$I$6,0,10*ROW('Sanitation Data'!I156))),'Data Summary'!DK162="Yes"),OFFSET('Sanitation Data'!$I$6,0,10*ROW('Sanitation Data'!I156)),NA())</f>
        <v>#N/A</v>
      </c>
      <c r="AW162" s="491" t="e">
        <f ca="1">+IF(AND(ISNUMBER(OFFSET('Sanitation Data'!$I$10,0,10*ROW('Sanitation Data'!I156))),'Data Summary'!DL162="Yes"),OFFSET('Sanitation Data'!$I$10,0,10*ROW('Sanitation Data'!I156)),NA())</f>
        <v>#N/A</v>
      </c>
      <c r="AX162" s="491" t="e">
        <f ca="1">+IF(AND(ISNUMBER(OFFSET('Sanitation Data'!$I$11,0,10*ROW('Sanitation Data'!I156))),'Data Summary'!DM162="Yes"),OFFSET('Sanitation Data'!$I$11,0,10*ROW('Sanitation Data'!I156)),NA())</f>
        <v>#N/A</v>
      </c>
      <c r="AY162" s="491" t="e">
        <f ca="1">+IF(AND(ISNUMBER(OFFSET('Sanitation Data'!$I$12,0,10*ROW('Sanitation Data'!I156))),'Data Summary'!DN162="Yes"),OFFSET('Sanitation Data'!$I$12,0,10*ROW('Sanitation Data'!I156)),NA())</f>
        <v>#N/A</v>
      </c>
      <c r="AZ162" s="492" t="e">
        <f ca="1">+IF(AND(ISNUMBER(OFFSET('Hygiene Data'!$D$5,0,10*ROW('Hygiene Data'!D156))),'Data Summary'!DO162="Yes"),OFFSET('Hygiene Data'!$D$5,0,10*ROW('Hygiene Data'!D156)),NA())</f>
        <v>#N/A</v>
      </c>
      <c r="BA162" s="492" t="e">
        <f ca="1">+IF(AND(ISNUMBER(OFFSET('Hygiene Data'!$D$7,0,10*ROW('Hygiene Data'!D156))),'Data Summary'!DP162="Yes"),OFFSET('Hygiene Data'!$D$7,0,10*ROW('Hygiene Data'!D156)),NA())</f>
        <v>#N/A</v>
      </c>
      <c r="BB162" s="492" t="e">
        <f ca="1">+IF(AND(ISNUMBER(OFFSET('Hygiene Data'!$D$9,0,10*ROW('Hygiene Data'!D156))),'Data Summary'!DQ162="Yes"),OFFSET('Hygiene Data'!$D$9,0,10*ROW('Hygiene Data'!D156)),NA())</f>
        <v>#N/A</v>
      </c>
      <c r="BC162" s="492" t="e">
        <f ca="1">+IF(AND(ISNUMBER(OFFSET('Hygiene Data'!$E$5,0,10*ROW('Hygiene Data'!E156))),'Data Summary'!DR162="Yes"),OFFSET('Hygiene Data'!$E$5,0,10*ROW('Hygiene Data'!E156)),NA())</f>
        <v>#N/A</v>
      </c>
      <c r="BD162" s="492" t="e">
        <f ca="1">+IF(AND(ISNUMBER(OFFSET('Hygiene Data'!$E$7,0,10*ROW('Hygiene Data'!E156))),'Data Summary'!DS162="Yes"),OFFSET('Hygiene Data'!$E$7,0,10*ROW('Hygiene Data'!E156)),NA())</f>
        <v>#N/A</v>
      </c>
      <c r="BE162" s="492" t="e">
        <f ca="1">+IF(AND(ISNUMBER(OFFSET('Hygiene Data'!$E$9,0,10*ROW('Hygiene Data'!E156))),'Data Summary'!DT162="Yes"),OFFSET('Hygiene Data'!$E$9,0,10*ROW('Hygiene Data'!E156)),NA())</f>
        <v>#N/A</v>
      </c>
      <c r="BF162" s="492" t="e">
        <f ca="1">+IF(AND(ISNUMBER(OFFSET('Hygiene Data'!$F$5,0,10*ROW('Hygiene Data'!F156))),'Data Summary'!DU162="Yes"),OFFSET('Hygiene Data'!$F$5,0,10*ROW('Hygiene Data'!F156)),NA())</f>
        <v>#N/A</v>
      </c>
      <c r="BG162" s="492" t="e">
        <f ca="1">+IF(AND(ISNUMBER(OFFSET('Hygiene Data'!$F$7,0,10*ROW('Hygiene Data'!F156))),'Data Summary'!DV162="Yes"),OFFSET('Hygiene Data'!$F$7,0,10*ROW('Hygiene Data'!F156)),NA())</f>
        <v>#N/A</v>
      </c>
      <c r="BH162" s="492" t="e">
        <f ca="1">+IF(AND(ISNUMBER(OFFSET('Hygiene Data'!$F$9,0,10*ROW('Hygiene Data'!F156))),'Data Summary'!DW162="Yes"),OFFSET('Hygiene Data'!$F$9,0,10*ROW('Hygiene Data'!F156)),NA())</f>
        <v>#N/A</v>
      </c>
      <c r="BI162" s="492" t="e">
        <f ca="1">+IF(AND(ISNUMBER(OFFSET('Hygiene Data'!$G$5,0,10*ROW('Hygiene Data'!G156))),'Data Summary'!DX162="Yes"),OFFSET('Hygiene Data'!$G$5,0,10*ROW('Hygiene Data'!G156)),NA())</f>
        <v>#N/A</v>
      </c>
      <c r="BJ162" s="492" t="e">
        <f ca="1">+IF(AND(ISNUMBER(OFFSET('Hygiene Data'!$G$7,0,10*ROW('Hygiene Data'!G156))),'Data Summary'!DY162="Yes"),OFFSET('Hygiene Data'!$G$7,0,10*ROW('Hygiene Data'!G156)),NA())</f>
        <v>#N/A</v>
      </c>
      <c r="BK162" s="492" t="e">
        <f ca="1">+IF(AND(ISNUMBER(OFFSET('Hygiene Data'!$G$9,0,10*ROW('Hygiene Data'!G156))),'Data Summary'!DZ162="Yes"),OFFSET('Hygiene Data'!$G$9,0,10*ROW('Hygiene Data'!G156)),NA())</f>
        <v>#N/A</v>
      </c>
      <c r="BL162" s="492" t="e">
        <f ca="1">+IF(AND(ISNUMBER(OFFSET('Hygiene Data'!$H$5,0,10*ROW('Hygiene Data'!H156))),'Data Summary'!EA162="Yes"),OFFSET('Hygiene Data'!$H$5,0,10*ROW('Hygiene Data'!H156)),NA())</f>
        <v>#N/A</v>
      </c>
      <c r="BM162" s="492" t="e">
        <f ca="1">+IF(AND(ISNUMBER(OFFSET('Hygiene Data'!$H$7,0,10*ROW('Hygiene Data'!H156))),'Data Summary'!EB162="Yes"),OFFSET('Hygiene Data'!$H$7,0,10*ROW('Hygiene Data'!H156)),NA())</f>
        <v>#N/A</v>
      </c>
      <c r="BN162" s="492" t="e">
        <f ca="1">+IF(AND(ISNUMBER(OFFSET('Hygiene Data'!$H$9,0,10*ROW('Hygiene Data'!H156))),'Data Summary'!EC162="Yes"),OFFSET('Hygiene Data'!$H$9,0,10*ROW('Hygiene Data'!H156)),NA())</f>
        <v>#N/A</v>
      </c>
      <c r="BO162" s="492" t="e">
        <f ca="1">+IF(AND(ISNUMBER(OFFSET('Hygiene Data'!$I$5,0,10*ROW('Hygiene Data'!I156))),'Data Summary'!ED162="Yes"),OFFSET('Hygiene Data'!$I$5,0,10*ROW('Hygiene Data'!I156)),NA())</f>
        <v>#N/A</v>
      </c>
      <c r="BP162" s="492" t="e">
        <f ca="1">+IF(AND(ISNUMBER(OFFSET('Hygiene Data'!$I$7,0,10*ROW('Hygiene Data'!I156))),'Data Summary'!EE162="Yes"),OFFSET('Hygiene Data'!$I$7,0,10*ROW('Hygiene Data'!I156)),NA())</f>
        <v>#N/A</v>
      </c>
      <c r="BQ162" s="492" t="e">
        <f ca="1">+IF(AND(ISNUMBER(OFFSET('Hygiene Data'!$I$9,0,10*ROW('Hygiene Data'!I156))),'Data Summary'!EF162="Yes"),OFFSET('Hygiene Data'!$I$9,0,10*ROW('Hygiene Data'!I156)),NA())</f>
        <v>#N/A</v>
      </c>
    </row>
    <row r="163" spans="1:69" x14ac:dyDescent="0.25">
      <c r="A163" s="488" t="e">
        <f ca="1">+RIGHT('Data Summary'!A163,LEN('Data Summary'!A163)-9)</f>
        <v>#VALUE!</v>
      </c>
      <c r="B163" s="462" t="str">
        <f ca="1">+IF(ISTEXT('Data Summary'!B163),'Data Summary'!B163,"")</f>
        <v/>
      </c>
      <c r="C163" s="489" t="e">
        <f ca="1">+VALUE('Data Summary'!C163)</f>
        <v>#VALUE!</v>
      </c>
      <c r="D163" s="490" t="e">
        <f ca="1">+IF(AND(ISNUMBER(OFFSET('Water Data'!$D$4,0,10*ROW('Water Data'!D157))),'Data Summary'!BS163="Yes"),100-OFFSET('Water Data'!$D$4,0,10*ROW('Water Data'!D157)),NA())</f>
        <v>#N/A</v>
      </c>
      <c r="E163" s="490" t="e">
        <f ca="1">+IF(AND(ISNUMBER(OFFSET('Water Data'!$D$6,0,10*ROW('Water Data'!D157))),'Data Summary'!BT163="Yes"),OFFSET('Water Data'!$D$6,0,10*ROW('Water Data'!D157)),NA())</f>
        <v>#N/A</v>
      </c>
      <c r="F163" s="490" t="e">
        <f ca="1">+IF(AND(ISNUMBER(OFFSET('Water Data'!$D$9,0,10*ROW('Water Data'!D157))),'Data Summary'!BU163="Yes"),OFFSET('Water Data'!$D$9,0,10*ROW('Water Data'!D157)),NA())</f>
        <v>#N/A</v>
      </c>
      <c r="G163" s="490" t="e">
        <f ca="1">+IF(AND(ISNUMBER(OFFSET('Water Data'!$E$4,0,10*ROW('Water Data'!E157))),'Data Summary'!BV163="Yes"),100-OFFSET('Water Data'!$E$4,0,10*ROW('Water Data'!E157)),NA())</f>
        <v>#N/A</v>
      </c>
      <c r="H163" s="490" t="e">
        <f ca="1">+IF(AND(ISNUMBER(OFFSET('Water Data'!$E$6,0,10*ROW('Water Data'!E157))),'Data Summary'!BW163="Yes"),OFFSET('Water Data'!$E$6,0,10*ROW('Water Data'!E157)),NA())</f>
        <v>#N/A</v>
      </c>
      <c r="I163" s="490" t="e">
        <f ca="1">+IF(AND(ISNUMBER(OFFSET('Water Data'!$E$9,0,10*ROW('Water Data'!E157))),'Data Summary'!BX163="Yes"),OFFSET('Water Data'!$E$9,0,10*ROW('Water Data'!E157)),NA())</f>
        <v>#N/A</v>
      </c>
      <c r="J163" s="490" t="e">
        <f ca="1">+IF(AND(ISNUMBER(OFFSET('Water Data'!$F$4,0,10*ROW('Water Data'!F157))),'Data Summary'!BY163="Yes"),100-OFFSET('Water Data'!$F$4,0,10*ROW('Water Data'!F157)),NA())</f>
        <v>#N/A</v>
      </c>
      <c r="K163" s="490" t="e">
        <f ca="1">+IF(AND(ISNUMBER(OFFSET('Water Data'!$F$6,0,10*ROW('Water Data'!F157))),'Data Summary'!BZ163="Yes"),OFFSET('Water Data'!$F$6,0,10*ROW('Water Data'!F157)),NA())</f>
        <v>#N/A</v>
      </c>
      <c r="L163" s="490" t="e">
        <f ca="1">+IF(AND(ISNUMBER(OFFSET('Water Data'!$F$9,0,10*ROW('Water Data'!F157))),'Data Summary'!CA163="Yes"),OFFSET('Water Data'!$F$9,0,10*ROW('Water Data'!F157)),NA())</f>
        <v>#N/A</v>
      </c>
      <c r="M163" s="490" t="e">
        <f ca="1">+IF(AND(ISNUMBER(OFFSET('Water Data'!$G$4,0,10*ROW('Water Data'!G157))),'Data Summary'!CB163="Yes"),100-OFFSET('Water Data'!$G$4,0,10*ROW('Water Data'!G157)),NA())</f>
        <v>#N/A</v>
      </c>
      <c r="N163" s="490" t="e">
        <f ca="1">+IF(AND(ISNUMBER(OFFSET('Water Data'!$G$6,0,10*ROW('Water Data'!G157))),'Data Summary'!CC163="Yes"),OFFSET('Water Data'!$G$6,0,10*ROW('Water Data'!G157)),NA())</f>
        <v>#N/A</v>
      </c>
      <c r="O163" s="490" t="e">
        <f ca="1">+IF(AND(ISNUMBER(OFFSET('Water Data'!$G$9,0,10*ROW('Water Data'!G157))),'Data Summary'!CD163="Yes"),OFFSET('Water Data'!$G$9,0,10*ROW('Water Data'!G157)),NA())</f>
        <v>#N/A</v>
      </c>
      <c r="P163" s="490" t="e">
        <f ca="1">+IF(AND(ISNUMBER(OFFSET('Water Data'!$H$4,0,10*ROW('Water Data'!H157))),'Data Summary'!CE163="Yes"),100-OFFSET('Water Data'!$H$4,0,10*ROW('Water Data'!H157)),NA())</f>
        <v>#N/A</v>
      </c>
      <c r="Q163" s="490" t="e">
        <f ca="1">+IF(AND(ISNUMBER(OFFSET('Water Data'!$H$6,0,10*ROW('Water Data'!H157))),'Data Summary'!CF163="Yes"),OFFSET('Water Data'!$H$6,0,10*ROW('Water Data'!H157)),NA())</f>
        <v>#N/A</v>
      </c>
      <c r="R163" s="490" t="e">
        <f ca="1">+IF(AND(ISNUMBER(OFFSET('Water Data'!$H$9,0,10*ROW('Water Data'!H157))),'Data Summary'!CG163="Yes"),OFFSET('Water Data'!$H$9,0,10*ROW('Water Data'!H157)),NA())</f>
        <v>#N/A</v>
      </c>
      <c r="S163" s="490" t="e">
        <f ca="1">+IF(AND(ISNUMBER(OFFSET('Water Data'!$I$4,0,10*ROW('Water Data'!I157))),'Data Summary'!CH163="Yes"),100-OFFSET('Water Data'!$I$4,0,10*ROW('Water Data'!I157)),NA())</f>
        <v>#N/A</v>
      </c>
      <c r="T163" s="490" t="e">
        <f ca="1">+IF(AND(ISNUMBER(OFFSET('Water Data'!$I$6,0,10*ROW('Water Data'!I157))),'Data Summary'!CI163="Yes"),OFFSET('Water Data'!$I$6,0,10*ROW('Water Data'!I157)),NA())</f>
        <v>#N/A</v>
      </c>
      <c r="U163" s="490" t="e">
        <f ca="1">+IF(AND(ISNUMBER(OFFSET('Water Data'!$I$9,0,10*ROW('Water Data'!I157))),'Data Summary'!CJ163="Yes"),OFFSET('Water Data'!$I$9,0,10*ROW('Water Data'!I157)),NA())</f>
        <v>#N/A</v>
      </c>
      <c r="V163" s="491" t="e">
        <f ca="1">+IF(AND(ISNUMBER(OFFSET('Sanitation Data'!$D$4,0,10*ROW('Sanitation Data'!D157))),'Data Summary'!CK163="Yes"),100-OFFSET('Sanitation Data'!$D$4,0,10*ROW('Sanitation Data'!D157)),NA())</f>
        <v>#N/A</v>
      </c>
      <c r="W163" s="491" t="e">
        <f ca="1">+IF(AND(ISNUMBER(OFFSET('Sanitation Data'!$D$6,0,10*ROW('Sanitation Data'!D157))),'Data Summary'!CL163="Yes"),OFFSET('Sanitation Data'!$D$6,0,10*ROW('Sanitation Data'!D157)),NA())</f>
        <v>#N/A</v>
      </c>
      <c r="X163" s="491" t="e">
        <f ca="1">+IF(AND(ISNUMBER(OFFSET('Sanitation Data'!$D$10,0,10*ROW('Sanitation Data'!D157))),'Data Summary'!CM163="Yes"),OFFSET('Sanitation Data'!$D$10,0,10*ROW('Sanitation Data'!D157)),NA())</f>
        <v>#N/A</v>
      </c>
      <c r="Y163" s="491" t="e">
        <f ca="1">+IF(AND(ISNUMBER(OFFSET('Sanitation Data'!$D$11,0,10*ROW('Sanitation Data'!D157))),'Data Summary'!CN163="Yes"),OFFSET('Sanitation Data'!$D$11,0,10*ROW('Sanitation Data'!D157)),NA())</f>
        <v>#N/A</v>
      </c>
      <c r="Z163" s="491" t="e">
        <f ca="1">+IF(AND(ISNUMBER(OFFSET('Sanitation Data'!$D$12,0,10*ROW('Sanitation Data'!D157))),'Data Summary'!CO163="Yes"),OFFSET('Sanitation Data'!$D$12,0,10*ROW('Sanitation Data'!D157)),NA())</f>
        <v>#N/A</v>
      </c>
      <c r="AA163" s="491" t="e">
        <f ca="1">+IF(AND(ISNUMBER(OFFSET('Sanitation Data'!$E$4,0,10*ROW('Sanitation Data'!E157))),'Data Summary'!CP163="Yes"),100-OFFSET('Sanitation Data'!$E$4,0,10*ROW('Sanitation Data'!E157)),NA())</f>
        <v>#N/A</v>
      </c>
      <c r="AB163" s="491" t="e">
        <f ca="1">+IF(AND(ISNUMBER(OFFSET('Sanitation Data'!$E$6,0,10*ROW('Sanitation Data'!E157))),'Data Summary'!CQ163="Yes"),OFFSET('Sanitation Data'!$E$6,0,10*ROW('Sanitation Data'!E157)),NA())</f>
        <v>#N/A</v>
      </c>
      <c r="AC163" s="491" t="e">
        <f ca="1">+IF(AND(ISNUMBER(OFFSET('Sanitation Data'!$E$10,0,10*ROW('Sanitation Data'!E157))),'Data Summary'!CR163="Yes"),OFFSET('Sanitation Data'!$E$10,0,10*ROW('Sanitation Data'!E157)),NA())</f>
        <v>#N/A</v>
      </c>
      <c r="AD163" s="491" t="e">
        <f ca="1">+IF(AND(ISNUMBER(OFFSET('Sanitation Data'!$E$11,0,10*ROW('Sanitation Data'!E157))),'Data Summary'!CS163="Yes"),OFFSET('Sanitation Data'!$E$11,0,10*ROW('Sanitation Data'!E157)),NA())</f>
        <v>#N/A</v>
      </c>
      <c r="AE163" s="491" t="e">
        <f ca="1">+IF(AND(ISNUMBER(OFFSET('Sanitation Data'!$E$12,0,10*ROW('Sanitation Data'!E157))),'Data Summary'!CT163="Yes"),OFFSET('Sanitation Data'!$E$12,0,10*ROW('Sanitation Data'!E157)),NA())</f>
        <v>#N/A</v>
      </c>
      <c r="AF163" s="491" t="e">
        <f ca="1">+IF(AND(ISNUMBER(OFFSET('Sanitation Data'!$F$4,0,10*ROW('Sanitation Data'!F157))),'Data Summary'!CU163="Yes"),100-OFFSET('Sanitation Data'!$F$4,0,10*ROW('Sanitation Data'!F157)),NA())</f>
        <v>#N/A</v>
      </c>
      <c r="AG163" s="491" t="e">
        <f ca="1">+IF(AND(ISNUMBER(OFFSET('Sanitation Data'!$F$6,0,10*ROW('Sanitation Data'!F157))),'Data Summary'!CV163="Yes"),OFFSET('Sanitation Data'!$F$6,0,10*ROW('Sanitation Data'!F157)),NA())</f>
        <v>#N/A</v>
      </c>
      <c r="AH163" s="491" t="e">
        <f ca="1">+IF(AND(ISNUMBER(OFFSET('Sanitation Data'!$F$10,0,10*ROW('Sanitation Data'!F157))),'Data Summary'!CW163="Yes"),OFFSET('Sanitation Data'!$F$10,0,10*ROW('Sanitation Data'!F157)),NA())</f>
        <v>#N/A</v>
      </c>
      <c r="AI163" s="491" t="e">
        <f ca="1">+IF(AND(ISNUMBER(OFFSET('Sanitation Data'!$F$11,0,10*ROW('Sanitation Data'!F157))),'Data Summary'!CX163="Yes"),OFFSET('Sanitation Data'!$F$11,0,10*ROW('Sanitation Data'!F157)),NA())</f>
        <v>#N/A</v>
      </c>
      <c r="AJ163" s="491" t="e">
        <f ca="1">+IF(AND(ISNUMBER(OFFSET('Sanitation Data'!$F$12,0,10*ROW('Sanitation Data'!F157))),'Data Summary'!CY163="Yes"),OFFSET('Sanitation Data'!$F$12,0,10*ROW('Sanitation Data'!F157)),NA())</f>
        <v>#N/A</v>
      </c>
      <c r="AK163" s="491" t="e">
        <f ca="1">+IF(AND(ISNUMBER(OFFSET('Sanitation Data'!$G$4,0,10*ROW('Sanitation Data'!G157))),'Data Summary'!CZ163="Yes"),100-OFFSET('Sanitation Data'!$G$4,0,10*ROW('Sanitation Data'!G157)),NA())</f>
        <v>#N/A</v>
      </c>
      <c r="AL163" s="491" t="e">
        <f ca="1">+IF(AND(ISNUMBER(OFFSET('Sanitation Data'!$G$6,0,10*ROW('Sanitation Data'!G157))),'Data Summary'!DA163="Yes"),OFFSET('Sanitation Data'!$G$6,0,10*ROW('Sanitation Data'!G157)),NA())</f>
        <v>#N/A</v>
      </c>
      <c r="AM163" s="491" t="e">
        <f ca="1">+IF(AND(ISNUMBER(OFFSET('Sanitation Data'!$G$10,0,10*ROW('Sanitation Data'!G157))),'Data Summary'!DB163="Yes"),OFFSET('Sanitation Data'!$G$10,0,10*ROW('Sanitation Data'!G157)),NA())</f>
        <v>#N/A</v>
      </c>
      <c r="AN163" s="491" t="e">
        <f ca="1">+IF(AND(ISNUMBER(OFFSET('Sanitation Data'!$G$11,0,10*ROW('Sanitation Data'!G157))),'Data Summary'!DC163="Yes"),OFFSET('Sanitation Data'!$G$11,0,10*ROW('Sanitation Data'!G157)),NA())</f>
        <v>#N/A</v>
      </c>
      <c r="AO163" s="491" t="e">
        <f ca="1">+IF(AND(ISNUMBER(OFFSET('Sanitation Data'!$G$12,0,10*ROW('Sanitation Data'!G157))),'Data Summary'!DD163="Yes"),OFFSET('Sanitation Data'!$G$12,0,10*ROW('Sanitation Data'!G157)),NA())</f>
        <v>#N/A</v>
      </c>
      <c r="AP163" s="491" t="e">
        <f ca="1">+IF(AND(ISNUMBER(OFFSET('Sanitation Data'!$H$4,0,10*ROW('Sanitation Data'!H157))),'Data Summary'!DE163="Yes"),100-OFFSET('Sanitation Data'!$H$4,0,10*ROW('Sanitation Data'!H157)),NA())</f>
        <v>#N/A</v>
      </c>
      <c r="AQ163" s="491" t="e">
        <f ca="1">+IF(AND(ISNUMBER(OFFSET('Sanitation Data'!$H$6,0,10*ROW('Sanitation Data'!H157))),'Data Summary'!DF163="Yes"),OFFSET('Sanitation Data'!$H$6,0,10*ROW('Sanitation Data'!H157)),NA())</f>
        <v>#N/A</v>
      </c>
      <c r="AR163" s="491" t="e">
        <f ca="1">+IF(AND(ISNUMBER(OFFSET('Sanitation Data'!$H$10,0,10*ROW('Sanitation Data'!H157))),'Data Summary'!DG163="Yes"),OFFSET('Sanitation Data'!$H$10,0,10*ROW('Sanitation Data'!H157)),NA())</f>
        <v>#N/A</v>
      </c>
      <c r="AS163" s="491" t="e">
        <f ca="1">+IF(AND(ISNUMBER(OFFSET('Sanitation Data'!$H$11,0,10*ROW('Sanitation Data'!H157))),'Data Summary'!DH163="Yes"),OFFSET('Sanitation Data'!$H$11,0,10*ROW('Sanitation Data'!H157)),NA())</f>
        <v>#N/A</v>
      </c>
      <c r="AT163" s="491" t="e">
        <f ca="1">+IF(AND(ISNUMBER(OFFSET('Sanitation Data'!$H$12,0,10*ROW('Sanitation Data'!H157))),'Data Summary'!DI163="Yes"),OFFSET('Sanitation Data'!$H$12,0,10*ROW('Sanitation Data'!H157)),NA())</f>
        <v>#N/A</v>
      </c>
      <c r="AU163" s="491" t="e">
        <f ca="1">+IF(AND(ISNUMBER(OFFSET('Sanitation Data'!$I$4,0,10*ROW('Sanitation Data'!I157))),'Data Summary'!DJ163="Yes"),100-OFFSET('Sanitation Data'!$I$4,0,10*ROW('Sanitation Data'!I157)),NA())</f>
        <v>#N/A</v>
      </c>
      <c r="AV163" s="491" t="e">
        <f ca="1">+IF(AND(ISNUMBER(OFFSET('Sanitation Data'!$I$6,0,10*ROW('Sanitation Data'!I157))),'Data Summary'!DK163="Yes"),OFFSET('Sanitation Data'!$I$6,0,10*ROW('Sanitation Data'!I157)),NA())</f>
        <v>#N/A</v>
      </c>
      <c r="AW163" s="491" t="e">
        <f ca="1">+IF(AND(ISNUMBER(OFFSET('Sanitation Data'!$I$10,0,10*ROW('Sanitation Data'!I157))),'Data Summary'!DL163="Yes"),OFFSET('Sanitation Data'!$I$10,0,10*ROW('Sanitation Data'!I157)),NA())</f>
        <v>#N/A</v>
      </c>
      <c r="AX163" s="491" t="e">
        <f ca="1">+IF(AND(ISNUMBER(OFFSET('Sanitation Data'!$I$11,0,10*ROW('Sanitation Data'!I157))),'Data Summary'!DM163="Yes"),OFFSET('Sanitation Data'!$I$11,0,10*ROW('Sanitation Data'!I157)),NA())</f>
        <v>#N/A</v>
      </c>
      <c r="AY163" s="491" t="e">
        <f ca="1">+IF(AND(ISNUMBER(OFFSET('Sanitation Data'!$I$12,0,10*ROW('Sanitation Data'!I157))),'Data Summary'!DN163="Yes"),OFFSET('Sanitation Data'!$I$12,0,10*ROW('Sanitation Data'!I157)),NA())</f>
        <v>#N/A</v>
      </c>
      <c r="AZ163" s="492" t="e">
        <f ca="1">+IF(AND(ISNUMBER(OFFSET('Hygiene Data'!$D$5,0,10*ROW('Hygiene Data'!D157))),'Data Summary'!DO163="Yes"),OFFSET('Hygiene Data'!$D$5,0,10*ROW('Hygiene Data'!D157)),NA())</f>
        <v>#N/A</v>
      </c>
      <c r="BA163" s="492" t="e">
        <f ca="1">+IF(AND(ISNUMBER(OFFSET('Hygiene Data'!$D$7,0,10*ROW('Hygiene Data'!D157))),'Data Summary'!DP163="Yes"),OFFSET('Hygiene Data'!$D$7,0,10*ROW('Hygiene Data'!D157)),NA())</f>
        <v>#N/A</v>
      </c>
      <c r="BB163" s="492" t="e">
        <f ca="1">+IF(AND(ISNUMBER(OFFSET('Hygiene Data'!$D$9,0,10*ROW('Hygiene Data'!D157))),'Data Summary'!DQ163="Yes"),OFFSET('Hygiene Data'!$D$9,0,10*ROW('Hygiene Data'!D157)),NA())</f>
        <v>#N/A</v>
      </c>
      <c r="BC163" s="492" t="e">
        <f ca="1">+IF(AND(ISNUMBER(OFFSET('Hygiene Data'!$E$5,0,10*ROW('Hygiene Data'!E157))),'Data Summary'!DR163="Yes"),OFFSET('Hygiene Data'!$E$5,0,10*ROW('Hygiene Data'!E157)),NA())</f>
        <v>#N/A</v>
      </c>
      <c r="BD163" s="492" t="e">
        <f ca="1">+IF(AND(ISNUMBER(OFFSET('Hygiene Data'!$E$7,0,10*ROW('Hygiene Data'!E157))),'Data Summary'!DS163="Yes"),OFFSET('Hygiene Data'!$E$7,0,10*ROW('Hygiene Data'!E157)),NA())</f>
        <v>#N/A</v>
      </c>
      <c r="BE163" s="492" t="e">
        <f ca="1">+IF(AND(ISNUMBER(OFFSET('Hygiene Data'!$E$9,0,10*ROW('Hygiene Data'!E157))),'Data Summary'!DT163="Yes"),OFFSET('Hygiene Data'!$E$9,0,10*ROW('Hygiene Data'!E157)),NA())</f>
        <v>#N/A</v>
      </c>
      <c r="BF163" s="492" t="e">
        <f ca="1">+IF(AND(ISNUMBER(OFFSET('Hygiene Data'!$F$5,0,10*ROW('Hygiene Data'!F157))),'Data Summary'!DU163="Yes"),OFFSET('Hygiene Data'!$F$5,0,10*ROW('Hygiene Data'!F157)),NA())</f>
        <v>#N/A</v>
      </c>
      <c r="BG163" s="492" t="e">
        <f ca="1">+IF(AND(ISNUMBER(OFFSET('Hygiene Data'!$F$7,0,10*ROW('Hygiene Data'!F157))),'Data Summary'!DV163="Yes"),OFFSET('Hygiene Data'!$F$7,0,10*ROW('Hygiene Data'!F157)),NA())</f>
        <v>#N/A</v>
      </c>
      <c r="BH163" s="492" t="e">
        <f ca="1">+IF(AND(ISNUMBER(OFFSET('Hygiene Data'!$F$9,0,10*ROW('Hygiene Data'!F157))),'Data Summary'!DW163="Yes"),OFFSET('Hygiene Data'!$F$9,0,10*ROW('Hygiene Data'!F157)),NA())</f>
        <v>#N/A</v>
      </c>
      <c r="BI163" s="492" t="e">
        <f ca="1">+IF(AND(ISNUMBER(OFFSET('Hygiene Data'!$G$5,0,10*ROW('Hygiene Data'!G157))),'Data Summary'!DX163="Yes"),OFFSET('Hygiene Data'!$G$5,0,10*ROW('Hygiene Data'!G157)),NA())</f>
        <v>#N/A</v>
      </c>
      <c r="BJ163" s="492" t="e">
        <f ca="1">+IF(AND(ISNUMBER(OFFSET('Hygiene Data'!$G$7,0,10*ROW('Hygiene Data'!G157))),'Data Summary'!DY163="Yes"),OFFSET('Hygiene Data'!$G$7,0,10*ROW('Hygiene Data'!G157)),NA())</f>
        <v>#N/A</v>
      </c>
      <c r="BK163" s="492" t="e">
        <f ca="1">+IF(AND(ISNUMBER(OFFSET('Hygiene Data'!$G$9,0,10*ROW('Hygiene Data'!G157))),'Data Summary'!DZ163="Yes"),OFFSET('Hygiene Data'!$G$9,0,10*ROW('Hygiene Data'!G157)),NA())</f>
        <v>#N/A</v>
      </c>
      <c r="BL163" s="492" t="e">
        <f ca="1">+IF(AND(ISNUMBER(OFFSET('Hygiene Data'!$H$5,0,10*ROW('Hygiene Data'!H157))),'Data Summary'!EA163="Yes"),OFFSET('Hygiene Data'!$H$5,0,10*ROW('Hygiene Data'!H157)),NA())</f>
        <v>#N/A</v>
      </c>
      <c r="BM163" s="492" t="e">
        <f ca="1">+IF(AND(ISNUMBER(OFFSET('Hygiene Data'!$H$7,0,10*ROW('Hygiene Data'!H157))),'Data Summary'!EB163="Yes"),OFFSET('Hygiene Data'!$H$7,0,10*ROW('Hygiene Data'!H157)),NA())</f>
        <v>#N/A</v>
      </c>
      <c r="BN163" s="492" t="e">
        <f ca="1">+IF(AND(ISNUMBER(OFFSET('Hygiene Data'!$H$9,0,10*ROW('Hygiene Data'!H157))),'Data Summary'!EC163="Yes"),OFFSET('Hygiene Data'!$H$9,0,10*ROW('Hygiene Data'!H157)),NA())</f>
        <v>#N/A</v>
      </c>
      <c r="BO163" s="492" t="e">
        <f ca="1">+IF(AND(ISNUMBER(OFFSET('Hygiene Data'!$I$5,0,10*ROW('Hygiene Data'!I157))),'Data Summary'!ED163="Yes"),OFFSET('Hygiene Data'!$I$5,0,10*ROW('Hygiene Data'!I157)),NA())</f>
        <v>#N/A</v>
      </c>
      <c r="BP163" s="492" t="e">
        <f ca="1">+IF(AND(ISNUMBER(OFFSET('Hygiene Data'!$I$7,0,10*ROW('Hygiene Data'!I157))),'Data Summary'!EE163="Yes"),OFFSET('Hygiene Data'!$I$7,0,10*ROW('Hygiene Data'!I157)),NA())</f>
        <v>#N/A</v>
      </c>
      <c r="BQ163" s="492" t="e">
        <f ca="1">+IF(AND(ISNUMBER(OFFSET('Hygiene Data'!$I$9,0,10*ROW('Hygiene Data'!I157))),'Data Summary'!EF163="Yes"),OFFSET('Hygiene Data'!$I$9,0,10*ROW('Hygiene Data'!I157)),NA())</f>
        <v>#N/A</v>
      </c>
    </row>
    <row r="164" spans="1:69" x14ac:dyDescent="0.25">
      <c r="A164" s="488" t="e">
        <f ca="1">+RIGHT('Data Summary'!A164,LEN('Data Summary'!A164)-9)</f>
        <v>#VALUE!</v>
      </c>
      <c r="B164" s="462" t="str">
        <f ca="1">+IF(ISTEXT('Data Summary'!B164),'Data Summary'!B164,"")</f>
        <v/>
      </c>
      <c r="C164" s="489" t="e">
        <f ca="1">+VALUE('Data Summary'!C164)</f>
        <v>#VALUE!</v>
      </c>
      <c r="D164" s="490" t="e">
        <f ca="1">+IF(AND(ISNUMBER(OFFSET('Water Data'!$D$4,0,10*ROW('Water Data'!D158))),'Data Summary'!BS164="Yes"),100-OFFSET('Water Data'!$D$4,0,10*ROW('Water Data'!D158)),NA())</f>
        <v>#N/A</v>
      </c>
      <c r="E164" s="490" t="e">
        <f ca="1">+IF(AND(ISNUMBER(OFFSET('Water Data'!$D$6,0,10*ROW('Water Data'!D158))),'Data Summary'!BT164="Yes"),OFFSET('Water Data'!$D$6,0,10*ROW('Water Data'!D158)),NA())</f>
        <v>#N/A</v>
      </c>
      <c r="F164" s="490" t="e">
        <f ca="1">+IF(AND(ISNUMBER(OFFSET('Water Data'!$D$9,0,10*ROW('Water Data'!D158))),'Data Summary'!BU164="Yes"),OFFSET('Water Data'!$D$9,0,10*ROW('Water Data'!D158)),NA())</f>
        <v>#N/A</v>
      </c>
      <c r="G164" s="490" t="e">
        <f ca="1">+IF(AND(ISNUMBER(OFFSET('Water Data'!$E$4,0,10*ROW('Water Data'!E158))),'Data Summary'!BV164="Yes"),100-OFFSET('Water Data'!$E$4,0,10*ROW('Water Data'!E158)),NA())</f>
        <v>#N/A</v>
      </c>
      <c r="H164" s="490" t="e">
        <f ca="1">+IF(AND(ISNUMBER(OFFSET('Water Data'!$E$6,0,10*ROW('Water Data'!E158))),'Data Summary'!BW164="Yes"),OFFSET('Water Data'!$E$6,0,10*ROW('Water Data'!E158)),NA())</f>
        <v>#N/A</v>
      </c>
      <c r="I164" s="490" t="e">
        <f ca="1">+IF(AND(ISNUMBER(OFFSET('Water Data'!$E$9,0,10*ROW('Water Data'!E158))),'Data Summary'!BX164="Yes"),OFFSET('Water Data'!$E$9,0,10*ROW('Water Data'!E158)),NA())</f>
        <v>#N/A</v>
      </c>
      <c r="J164" s="490" t="e">
        <f ca="1">+IF(AND(ISNUMBER(OFFSET('Water Data'!$F$4,0,10*ROW('Water Data'!F158))),'Data Summary'!BY164="Yes"),100-OFFSET('Water Data'!$F$4,0,10*ROW('Water Data'!F158)),NA())</f>
        <v>#N/A</v>
      </c>
      <c r="K164" s="490" t="e">
        <f ca="1">+IF(AND(ISNUMBER(OFFSET('Water Data'!$F$6,0,10*ROW('Water Data'!F158))),'Data Summary'!BZ164="Yes"),OFFSET('Water Data'!$F$6,0,10*ROW('Water Data'!F158)),NA())</f>
        <v>#N/A</v>
      </c>
      <c r="L164" s="490" t="e">
        <f ca="1">+IF(AND(ISNUMBER(OFFSET('Water Data'!$F$9,0,10*ROW('Water Data'!F158))),'Data Summary'!CA164="Yes"),OFFSET('Water Data'!$F$9,0,10*ROW('Water Data'!F158)),NA())</f>
        <v>#N/A</v>
      </c>
      <c r="M164" s="490" t="e">
        <f ca="1">+IF(AND(ISNUMBER(OFFSET('Water Data'!$G$4,0,10*ROW('Water Data'!G158))),'Data Summary'!CB164="Yes"),100-OFFSET('Water Data'!$G$4,0,10*ROW('Water Data'!G158)),NA())</f>
        <v>#N/A</v>
      </c>
      <c r="N164" s="490" t="e">
        <f ca="1">+IF(AND(ISNUMBER(OFFSET('Water Data'!$G$6,0,10*ROW('Water Data'!G158))),'Data Summary'!CC164="Yes"),OFFSET('Water Data'!$G$6,0,10*ROW('Water Data'!G158)),NA())</f>
        <v>#N/A</v>
      </c>
      <c r="O164" s="490" t="e">
        <f ca="1">+IF(AND(ISNUMBER(OFFSET('Water Data'!$G$9,0,10*ROW('Water Data'!G158))),'Data Summary'!CD164="Yes"),OFFSET('Water Data'!$G$9,0,10*ROW('Water Data'!G158)),NA())</f>
        <v>#N/A</v>
      </c>
      <c r="P164" s="490" t="e">
        <f ca="1">+IF(AND(ISNUMBER(OFFSET('Water Data'!$H$4,0,10*ROW('Water Data'!H158))),'Data Summary'!CE164="Yes"),100-OFFSET('Water Data'!$H$4,0,10*ROW('Water Data'!H158)),NA())</f>
        <v>#N/A</v>
      </c>
      <c r="Q164" s="490" t="e">
        <f ca="1">+IF(AND(ISNUMBER(OFFSET('Water Data'!$H$6,0,10*ROW('Water Data'!H158))),'Data Summary'!CF164="Yes"),OFFSET('Water Data'!$H$6,0,10*ROW('Water Data'!H158)),NA())</f>
        <v>#N/A</v>
      </c>
      <c r="R164" s="490" t="e">
        <f ca="1">+IF(AND(ISNUMBER(OFFSET('Water Data'!$H$9,0,10*ROW('Water Data'!H158))),'Data Summary'!CG164="Yes"),OFFSET('Water Data'!$H$9,0,10*ROW('Water Data'!H158)),NA())</f>
        <v>#N/A</v>
      </c>
      <c r="S164" s="490" t="e">
        <f ca="1">+IF(AND(ISNUMBER(OFFSET('Water Data'!$I$4,0,10*ROW('Water Data'!I158))),'Data Summary'!CH164="Yes"),100-OFFSET('Water Data'!$I$4,0,10*ROW('Water Data'!I158)),NA())</f>
        <v>#N/A</v>
      </c>
      <c r="T164" s="490" t="e">
        <f ca="1">+IF(AND(ISNUMBER(OFFSET('Water Data'!$I$6,0,10*ROW('Water Data'!I158))),'Data Summary'!CI164="Yes"),OFFSET('Water Data'!$I$6,0,10*ROW('Water Data'!I158)),NA())</f>
        <v>#N/A</v>
      </c>
      <c r="U164" s="490" t="e">
        <f ca="1">+IF(AND(ISNUMBER(OFFSET('Water Data'!$I$9,0,10*ROW('Water Data'!I158))),'Data Summary'!CJ164="Yes"),OFFSET('Water Data'!$I$9,0,10*ROW('Water Data'!I158)),NA())</f>
        <v>#N/A</v>
      </c>
      <c r="V164" s="491" t="e">
        <f ca="1">+IF(AND(ISNUMBER(OFFSET('Sanitation Data'!$D$4,0,10*ROW('Sanitation Data'!D158))),'Data Summary'!CK164="Yes"),100-OFFSET('Sanitation Data'!$D$4,0,10*ROW('Sanitation Data'!D158)),NA())</f>
        <v>#N/A</v>
      </c>
      <c r="W164" s="491" t="e">
        <f ca="1">+IF(AND(ISNUMBER(OFFSET('Sanitation Data'!$D$6,0,10*ROW('Sanitation Data'!D158))),'Data Summary'!CL164="Yes"),OFFSET('Sanitation Data'!$D$6,0,10*ROW('Sanitation Data'!D158)),NA())</f>
        <v>#N/A</v>
      </c>
      <c r="X164" s="491" t="e">
        <f ca="1">+IF(AND(ISNUMBER(OFFSET('Sanitation Data'!$D$10,0,10*ROW('Sanitation Data'!D158))),'Data Summary'!CM164="Yes"),OFFSET('Sanitation Data'!$D$10,0,10*ROW('Sanitation Data'!D158)),NA())</f>
        <v>#N/A</v>
      </c>
      <c r="Y164" s="491" t="e">
        <f ca="1">+IF(AND(ISNUMBER(OFFSET('Sanitation Data'!$D$11,0,10*ROW('Sanitation Data'!D158))),'Data Summary'!CN164="Yes"),OFFSET('Sanitation Data'!$D$11,0,10*ROW('Sanitation Data'!D158)),NA())</f>
        <v>#N/A</v>
      </c>
      <c r="Z164" s="491" t="e">
        <f ca="1">+IF(AND(ISNUMBER(OFFSET('Sanitation Data'!$D$12,0,10*ROW('Sanitation Data'!D158))),'Data Summary'!CO164="Yes"),OFFSET('Sanitation Data'!$D$12,0,10*ROW('Sanitation Data'!D158)),NA())</f>
        <v>#N/A</v>
      </c>
      <c r="AA164" s="491" t="e">
        <f ca="1">+IF(AND(ISNUMBER(OFFSET('Sanitation Data'!$E$4,0,10*ROW('Sanitation Data'!E158))),'Data Summary'!CP164="Yes"),100-OFFSET('Sanitation Data'!$E$4,0,10*ROW('Sanitation Data'!E158)),NA())</f>
        <v>#N/A</v>
      </c>
      <c r="AB164" s="491" t="e">
        <f ca="1">+IF(AND(ISNUMBER(OFFSET('Sanitation Data'!$E$6,0,10*ROW('Sanitation Data'!E158))),'Data Summary'!CQ164="Yes"),OFFSET('Sanitation Data'!$E$6,0,10*ROW('Sanitation Data'!E158)),NA())</f>
        <v>#N/A</v>
      </c>
      <c r="AC164" s="491" t="e">
        <f ca="1">+IF(AND(ISNUMBER(OFFSET('Sanitation Data'!$E$10,0,10*ROW('Sanitation Data'!E158))),'Data Summary'!CR164="Yes"),OFFSET('Sanitation Data'!$E$10,0,10*ROW('Sanitation Data'!E158)),NA())</f>
        <v>#N/A</v>
      </c>
      <c r="AD164" s="491" t="e">
        <f ca="1">+IF(AND(ISNUMBER(OFFSET('Sanitation Data'!$E$11,0,10*ROW('Sanitation Data'!E158))),'Data Summary'!CS164="Yes"),OFFSET('Sanitation Data'!$E$11,0,10*ROW('Sanitation Data'!E158)),NA())</f>
        <v>#N/A</v>
      </c>
      <c r="AE164" s="491" t="e">
        <f ca="1">+IF(AND(ISNUMBER(OFFSET('Sanitation Data'!$E$12,0,10*ROW('Sanitation Data'!E158))),'Data Summary'!CT164="Yes"),OFFSET('Sanitation Data'!$E$12,0,10*ROW('Sanitation Data'!E158)),NA())</f>
        <v>#N/A</v>
      </c>
      <c r="AF164" s="491" t="e">
        <f ca="1">+IF(AND(ISNUMBER(OFFSET('Sanitation Data'!$F$4,0,10*ROW('Sanitation Data'!F158))),'Data Summary'!CU164="Yes"),100-OFFSET('Sanitation Data'!$F$4,0,10*ROW('Sanitation Data'!F158)),NA())</f>
        <v>#N/A</v>
      </c>
      <c r="AG164" s="491" t="e">
        <f ca="1">+IF(AND(ISNUMBER(OFFSET('Sanitation Data'!$F$6,0,10*ROW('Sanitation Data'!F158))),'Data Summary'!CV164="Yes"),OFFSET('Sanitation Data'!$F$6,0,10*ROW('Sanitation Data'!F158)),NA())</f>
        <v>#N/A</v>
      </c>
      <c r="AH164" s="491" t="e">
        <f ca="1">+IF(AND(ISNUMBER(OFFSET('Sanitation Data'!$F$10,0,10*ROW('Sanitation Data'!F158))),'Data Summary'!CW164="Yes"),OFFSET('Sanitation Data'!$F$10,0,10*ROW('Sanitation Data'!F158)),NA())</f>
        <v>#N/A</v>
      </c>
      <c r="AI164" s="491" t="e">
        <f ca="1">+IF(AND(ISNUMBER(OFFSET('Sanitation Data'!$F$11,0,10*ROW('Sanitation Data'!F158))),'Data Summary'!CX164="Yes"),OFFSET('Sanitation Data'!$F$11,0,10*ROW('Sanitation Data'!F158)),NA())</f>
        <v>#N/A</v>
      </c>
      <c r="AJ164" s="491" t="e">
        <f ca="1">+IF(AND(ISNUMBER(OFFSET('Sanitation Data'!$F$12,0,10*ROW('Sanitation Data'!F158))),'Data Summary'!CY164="Yes"),OFFSET('Sanitation Data'!$F$12,0,10*ROW('Sanitation Data'!F158)),NA())</f>
        <v>#N/A</v>
      </c>
      <c r="AK164" s="491" t="e">
        <f ca="1">+IF(AND(ISNUMBER(OFFSET('Sanitation Data'!$G$4,0,10*ROW('Sanitation Data'!G158))),'Data Summary'!CZ164="Yes"),100-OFFSET('Sanitation Data'!$G$4,0,10*ROW('Sanitation Data'!G158)),NA())</f>
        <v>#N/A</v>
      </c>
      <c r="AL164" s="491" t="e">
        <f ca="1">+IF(AND(ISNUMBER(OFFSET('Sanitation Data'!$G$6,0,10*ROW('Sanitation Data'!G158))),'Data Summary'!DA164="Yes"),OFFSET('Sanitation Data'!$G$6,0,10*ROW('Sanitation Data'!G158)),NA())</f>
        <v>#N/A</v>
      </c>
      <c r="AM164" s="491" t="e">
        <f ca="1">+IF(AND(ISNUMBER(OFFSET('Sanitation Data'!$G$10,0,10*ROW('Sanitation Data'!G158))),'Data Summary'!DB164="Yes"),OFFSET('Sanitation Data'!$G$10,0,10*ROW('Sanitation Data'!G158)),NA())</f>
        <v>#N/A</v>
      </c>
      <c r="AN164" s="491" t="e">
        <f ca="1">+IF(AND(ISNUMBER(OFFSET('Sanitation Data'!$G$11,0,10*ROW('Sanitation Data'!G158))),'Data Summary'!DC164="Yes"),OFFSET('Sanitation Data'!$G$11,0,10*ROW('Sanitation Data'!G158)),NA())</f>
        <v>#N/A</v>
      </c>
      <c r="AO164" s="491" t="e">
        <f ca="1">+IF(AND(ISNUMBER(OFFSET('Sanitation Data'!$G$12,0,10*ROW('Sanitation Data'!G158))),'Data Summary'!DD164="Yes"),OFFSET('Sanitation Data'!$G$12,0,10*ROW('Sanitation Data'!G158)),NA())</f>
        <v>#N/A</v>
      </c>
      <c r="AP164" s="491" t="e">
        <f ca="1">+IF(AND(ISNUMBER(OFFSET('Sanitation Data'!$H$4,0,10*ROW('Sanitation Data'!H158))),'Data Summary'!DE164="Yes"),100-OFFSET('Sanitation Data'!$H$4,0,10*ROW('Sanitation Data'!H158)),NA())</f>
        <v>#N/A</v>
      </c>
      <c r="AQ164" s="491" t="e">
        <f ca="1">+IF(AND(ISNUMBER(OFFSET('Sanitation Data'!$H$6,0,10*ROW('Sanitation Data'!H158))),'Data Summary'!DF164="Yes"),OFFSET('Sanitation Data'!$H$6,0,10*ROW('Sanitation Data'!H158)),NA())</f>
        <v>#N/A</v>
      </c>
      <c r="AR164" s="491" t="e">
        <f ca="1">+IF(AND(ISNUMBER(OFFSET('Sanitation Data'!$H$10,0,10*ROW('Sanitation Data'!H158))),'Data Summary'!DG164="Yes"),OFFSET('Sanitation Data'!$H$10,0,10*ROW('Sanitation Data'!H158)),NA())</f>
        <v>#N/A</v>
      </c>
      <c r="AS164" s="491" t="e">
        <f ca="1">+IF(AND(ISNUMBER(OFFSET('Sanitation Data'!$H$11,0,10*ROW('Sanitation Data'!H158))),'Data Summary'!DH164="Yes"),OFFSET('Sanitation Data'!$H$11,0,10*ROW('Sanitation Data'!H158)),NA())</f>
        <v>#N/A</v>
      </c>
      <c r="AT164" s="491" t="e">
        <f ca="1">+IF(AND(ISNUMBER(OFFSET('Sanitation Data'!$H$12,0,10*ROW('Sanitation Data'!H158))),'Data Summary'!DI164="Yes"),OFFSET('Sanitation Data'!$H$12,0,10*ROW('Sanitation Data'!H158)),NA())</f>
        <v>#N/A</v>
      </c>
      <c r="AU164" s="491" t="e">
        <f ca="1">+IF(AND(ISNUMBER(OFFSET('Sanitation Data'!$I$4,0,10*ROW('Sanitation Data'!I158))),'Data Summary'!DJ164="Yes"),100-OFFSET('Sanitation Data'!$I$4,0,10*ROW('Sanitation Data'!I158)),NA())</f>
        <v>#N/A</v>
      </c>
      <c r="AV164" s="491" t="e">
        <f ca="1">+IF(AND(ISNUMBER(OFFSET('Sanitation Data'!$I$6,0,10*ROW('Sanitation Data'!I158))),'Data Summary'!DK164="Yes"),OFFSET('Sanitation Data'!$I$6,0,10*ROW('Sanitation Data'!I158)),NA())</f>
        <v>#N/A</v>
      </c>
      <c r="AW164" s="491" t="e">
        <f ca="1">+IF(AND(ISNUMBER(OFFSET('Sanitation Data'!$I$10,0,10*ROW('Sanitation Data'!I158))),'Data Summary'!DL164="Yes"),OFFSET('Sanitation Data'!$I$10,0,10*ROW('Sanitation Data'!I158)),NA())</f>
        <v>#N/A</v>
      </c>
      <c r="AX164" s="491" t="e">
        <f ca="1">+IF(AND(ISNUMBER(OFFSET('Sanitation Data'!$I$11,0,10*ROW('Sanitation Data'!I158))),'Data Summary'!DM164="Yes"),OFFSET('Sanitation Data'!$I$11,0,10*ROW('Sanitation Data'!I158)),NA())</f>
        <v>#N/A</v>
      </c>
      <c r="AY164" s="491" t="e">
        <f ca="1">+IF(AND(ISNUMBER(OFFSET('Sanitation Data'!$I$12,0,10*ROW('Sanitation Data'!I158))),'Data Summary'!DN164="Yes"),OFFSET('Sanitation Data'!$I$12,0,10*ROW('Sanitation Data'!I158)),NA())</f>
        <v>#N/A</v>
      </c>
      <c r="AZ164" s="492" t="e">
        <f ca="1">+IF(AND(ISNUMBER(OFFSET('Hygiene Data'!$D$5,0,10*ROW('Hygiene Data'!D158))),'Data Summary'!DO164="Yes"),OFFSET('Hygiene Data'!$D$5,0,10*ROW('Hygiene Data'!D158)),NA())</f>
        <v>#N/A</v>
      </c>
      <c r="BA164" s="492" t="e">
        <f ca="1">+IF(AND(ISNUMBER(OFFSET('Hygiene Data'!$D$7,0,10*ROW('Hygiene Data'!D158))),'Data Summary'!DP164="Yes"),OFFSET('Hygiene Data'!$D$7,0,10*ROW('Hygiene Data'!D158)),NA())</f>
        <v>#N/A</v>
      </c>
      <c r="BB164" s="492" t="e">
        <f ca="1">+IF(AND(ISNUMBER(OFFSET('Hygiene Data'!$D$9,0,10*ROW('Hygiene Data'!D158))),'Data Summary'!DQ164="Yes"),OFFSET('Hygiene Data'!$D$9,0,10*ROW('Hygiene Data'!D158)),NA())</f>
        <v>#N/A</v>
      </c>
      <c r="BC164" s="492" t="e">
        <f ca="1">+IF(AND(ISNUMBER(OFFSET('Hygiene Data'!$E$5,0,10*ROW('Hygiene Data'!E158))),'Data Summary'!DR164="Yes"),OFFSET('Hygiene Data'!$E$5,0,10*ROW('Hygiene Data'!E158)),NA())</f>
        <v>#N/A</v>
      </c>
      <c r="BD164" s="492" t="e">
        <f ca="1">+IF(AND(ISNUMBER(OFFSET('Hygiene Data'!$E$7,0,10*ROW('Hygiene Data'!E158))),'Data Summary'!DS164="Yes"),OFFSET('Hygiene Data'!$E$7,0,10*ROW('Hygiene Data'!E158)),NA())</f>
        <v>#N/A</v>
      </c>
      <c r="BE164" s="492" t="e">
        <f ca="1">+IF(AND(ISNUMBER(OFFSET('Hygiene Data'!$E$9,0,10*ROW('Hygiene Data'!E158))),'Data Summary'!DT164="Yes"),OFFSET('Hygiene Data'!$E$9,0,10*ROW('Hygiene Data'!E158)),NA())</f>
        <v>#N/A</v>
      </c>
      <c r="BF164" s="492" t="e">
        <f ca="1">+IF(AND(ISNUMBER(OFFSET('Hygiene Data'!$F$5,0,10*ROW('Hygiene Data'!F158))),'Data Summary'!DU164="Yes"),OFFSET('Hygiene Data'!$F$5,0,10*ROW('Hygiene Data'!F158)),NA())</f>
        <v>#N/A</v>
      </c>
      <c r="BG164" s="492" t="e">
        <f ca="1">+IF(AND(ISNUMBER(OFFSET('Hygiene Data'!$F$7,0,10*ROW('Hygiene Data'!F158))),'Data Summary'!DV164="Yes"),OFFSET('Hygiene Data'!$F$7,0,10*ROW('Hygiene Data'!F158)),NA())</f>
        <v>#N/A</v>
      </c>
      <c r="BH164" s="492" t="e">
        <f ca="1">+IF(AND(ISNUMBER(OFFSET('Hygiene Data'!$F$9,0,10*ROW('Hygiene Data'!F158))),'Data Summary'!DW164="Yes"),OFFSET('Hygiene Data'!$F$9,0,10*ROW('Hygiene Data'!F158)),NA())</f>
        <v>#N/A</v>
      </c>
      <c r="BI164" s="492" t="e">
        <f ca="1">+IF(AND(ISNUMBER(OFFSET('Hygiene Data'!$G$5,0,10*ROW('Hygiene Data'!G158))),'Data Summary'!DX164="Yes"),OFFSET('Hygiene Data'!$G$5,0,10*ROW('Hygiene Data'!G158)),NA())</f>
        <v>#N/A</v>
      </c>
      <c r="BJ164" s="492" t="e">
        <f ca="1">+IF(AND(ISNUMBER(OFFSET('Hygiene Data'!$G$7,0,10*ROW('Hygiene Data'!G158))),'Data Summary'!DY164="Yes"),OFFSET('Hygiene Data'!$G$7,0,10*ROW('Hygiene Data'!G158)),NA())</f>
        <v>#N/A</v>
      </c>
      <c r="BK164" s="492" t="e">
        <f ca="1">+IF(AND(ISNUMBER(OFFSET('Hygiene Data'!$G$9,0,10*ROW('Hygiene Data'!G158))),'Data Summary'!DZ164="Yes"),OFFSET('Hygiene Data'!$G$9,0,10*ROW('Hygiene Data'!G158)),NA())</f>
        <v>#N/A</v>
      </c>
      <c r="BL164" s="492" t="e">
        <f ca="1">+IF(AND(ISNUMBER(OFFSET('Hygiene Data'!$H$5,0,10*ROW('Hygiene Data'!H158))),'Data Summary'!EA164="Yes"),OFFSET('Hygiene Data'!$H$5,0,10*ROW('Hygiene Data'!H158)),NA())</f>
        <v>#N/A</v>
      </c>
      <c r="BM164" s="492" t="e">
        <f ca="1">+IF(AND(ISNUMBER(OFFSET('Hygiene Data'!$H$7,0,10*ROW('Hygiene Data'!H158))),'Data Summary'!EB164="Yes"),OFFSET('Hygiene Data'!$H$7,0,10*ROW('Hygiene Data'!H158)),NA())</f>
        <v>#N/A</v>
      </c>
      <c r="BN164" s="492" t="e">
        <f ca="1">+IF(AND(ISNUMBER(OFFSET('Hygiene Data'!$H$9,0,10*ROW('Hygiene Data'!H158))),'Data Summary'!EC164="Yes"),OFFSET('Hygiene Data'!$H$9,0,10*ROW('Hygiene Data'!H158)),NA())</f>
        <v>#N/A</v>
      </c>
      <c r="BO164" s="492" t="e">
        <f ca="1">+IF(AND(ISNUMBER(OFFSET('Hygiene Data'!$I$5,0,10*ROW('Hygiene Data'!I158))),'Data Summary'!ED164="Yes"),OFFSET('Hygiene Data'!$I$5,0,10*ROW('Hygiene Data'!I158)),NA())</f>
        <v>#N/A</v>
      </c>
      <c r="BP164" s="492" t="e">
        <f ca="1">+IF(AND(ISNUMBER(OFFSET('Hygiene Data'!$I$7,0,10*ROW('Hygiene Data'!I158))),'Data Summary'!EE164="Yes"),OFFSET('Hygiene Data'!$I$7,0,10*ROW('Hygiene Data'!I158)),NA())</f>
        <v>#N/A</v>
      </c>
      <c r="BQ164" s="492" t="e">
        <f ca="1">+IF(AND(ISNUMBER(OFFSET('Hygiene Data'!$I$9,0,10*ROW('Hygiene Data'!I158))),'Data Summary'!EF164="Yes"),OFFSET('Hygiene Data'!$I$9,0,10*ROW('Hygiene Data'!I158)),NA())</f>
        <v>#N/A</v>
      </c>
    </row>
    <row r="165" spans="1:69" x14ac:dyDescent="0.25">
      <c r="A165" s="488" t="e">
        <f ca="1">+RIGHT('Data Summary'!A165,LEN('Data Summary'!A165)-9)</f>
        <v>#VALUE!</v>
      </c>
      <c r="B165" s="462" t="str">
        <f ca="1">+IF(ISTEXT('Data Summary'!B165),'Data Summary'!B165,"")</f>
        <v/>
      </c>
      <c r="C165" s="489" t="e">
        <f ca="1">+VALUE('Data Summary'!C165)</f>
        <v>#VALUE!</v>
      </c>
      <c r="D165" s="490" t="e">
        <f ca="1">+IF(AND(ISNUMBER(OFFSET('Water Data'!$D$4,0,10*ROW('Water Data'!D159))),'Data Summary'!BS165="Yes"),100-OFFSET('Water Data'!$D$4,0,10*ROW('Water Data'!D159)),NA())</f>
        <v>#N/A</v>
      </c>
      <c r="E165" s="490" t="e">
        <f ca="1">+IF(AND(ISNUMBER(OFFSET('Water Data'!$D$6,0,10*ROW('Water Data'!D159))),'Data Summary'!BT165="Yes"),OFFSET('Water Data'!$D$6,0,10*ROW('Water Data'!D159)),NA())</f>
        <v>#N/A</v>
      </c>
      <c r="F165" s="490" t="e">
        <f ca="1">+IF(AND(ISNUMBER(OFFSET('Water Data'!$D$9,0,10*ROW('Water Data'!D159))),'Data Summary'!BU165="Yes"),OFFSET('Water Data'!$D$9,0,10*ROW('Water Data'!D159)),NA())</f>
        <v>#N/A</v>
      </c>
      <c r="G165" s="490" t="e">
        <f ca="1">+IF(AND(ISNUMBER(OFFSET('Water Data'!$E$4,0,10*ROW('Water Data'!E159))),'Data Summary'!BV165="Yes"),100-OFFSET('Water Data'!$E$4,0,10*ROW('Water Data'!E159)),NA())</f>
        <v>#N/A</v>
      </c>
      <c r="H165" s="490" t="e">
        <f ca="1">+IF(AND(ISNUMBER(OFFSET('Water Data'!$E$6,0,10*ROW('Water Data'!E159))),'Data Summary'!BW165="Yes"),OFFSET('Water Data'!$E$6,0,10*ROW('Water Data'!E159)),NA())</f>
        <v>#N/A</v>
      </c>
      <c r="I165" s="490" t="e">
        <f ca="1">+IF(AND(ISNUMBER(OFFSET('Water Data'!$E$9,0,10*ROW('Water Data'!E159))),'Data Summary'!BX165="Yes"),OFFSET('Water Data'!$E$9,0,10*ROW('Water Data'!E159)),NA())</f>
        <v>#N/A</v>
      </c>
      <c r="J165" s="490" t="e">
        <f ca="1">+IF(AND(ISNUMBER(OFFSET('Water Data'!$F$4,0,10*ROW('Water Data'!F159))),'Data Summary'!BY165="Yes"),100-OFFSET('Water Data'!$F$4,0,10*ROW('Water Data'!F159)),NA())</f>
        <v>#N/A</v>
      </c>
      <c r="K165" s="490" t="e">
        <f ca="1">+IF(AND(ISNUMBER(OFFSET('Water Data'!$F$6,0,10*ROW('Water Data'!F159))),'Data Summary'!BZ165="Yes"),OFFSET('Water Data'!$F$6,0,10*ROW('Water Data'!F159)),NA())</f>
        <v>#N/A</v>
      </c>
      <c r="L165" s="490" t="e">
        <f ca="1">+IF(AND(ISNUMBER(OFFSET('Water Data'!$F$9,0,10*ROW('Water Data'!F159))),'Data Summary'!CA165="Yes"),OFFSET('Water Data'!$F$9,0,10*ROW('Water Data'!F159)),NA())</f>
        <v>#N/A</v>
      </c>
      <c r="M165" s="490" t="e">
        <f ca="1">+IF(AND(ISNUMBER(OFFSET('Water Data'!$G$4,0,10*ROW('Water Data'!G159))),'Data Summary'!CB165="Yes"),100-OFFSET('Water Data'!$G$4,0,10*ROW('Water Data'!G159)),NA())</f>
        <v>#N/A</v>
      </c>
      <c r="N165" s="490" t="e">
        <f ca="1">+IF(AND(ISNUMBER(OFFSET('Water Data'!$G$6,0,10*ROW('Water Data'!G159))),'Data Summary'!CC165="Yes"),OFFSET('Water Data'!$G$6,0,10*ROW('Water Data'!G159)),NA())</f>
        <v>#N/A</v>
      </c>
      <c r="O165" s="490" t="e">
        <f ca="1">+IF(AND(ISNUMBER(OFFSET('Water Data'!$G$9,0,10*ROW('Water Data'!G159))),'Data Summary'!CD165="Yes"),OFFSET('Water Data'!$G$9,0,10*ROW('Water Data'!G159)),NA())</f>
        <v>#N/A</v>
      </c>
      <c r="P165" s="490" t="e">
        <f ca="1">+IF(AND(ISNUMBER(OFFSET('Water Data'!$H$4,0,10*ROW('Water Data'!H159))),'Data Summary'!CE165="Yes"),100-OFFSET('Water Data'!$H$4,0,10*ROW('Water Data'!H159)),NA())</f>
        <v>#N/A</v>
      </c>
      <c r="Q165" s="490" t="e">
        <f ca="1">+IF(AND(ISNUMBER(OFFSET('Water Data'!$H$6,0,10*ROW('Water Data'!H159))),'Data Summary'!CF165="Yes"),OFFSET('Water Data'!$H$6,0,10*ROW('Water Data'!H159)),NA())</f>
        <v>#N/A</v>
      </c>
      <c r="R165" s="490" t="e">
        <f ca="1">+IF(AND(ISNUMBER(OFFSET('Water Data'!$H$9,0,10*ROW('Water Data'!H159))),'Data Summary'!CG165="Yes"),OFFSET('Water Data'!$H$9,0,10*ROW('Water Data'!H159)),NA())</f>
        <v>#N/A</v>
      </c>
      <c r="S165" s="490" t="e">
        <f ca="1">+IF(AND(ISNUMBER(OFFSET('Water Data'!$I$4,0,10*ROW('Water Data'!I159))),'Data Summary'!CH165="Yes"),100-OFFSET('Water Data'!$I$4,0,10*ROW('Water Data'!I159)),NA())</f>
        <v>#N/A</v>
      </c>
      <c r="T165" s="490" t="e">
        <f ca="1">+IF(AND(ISNUMBER(OFFSET('Water Data'!$I$6,0,10*ROW('Water Data'!I159))),'Data Summary'!CI165="Yes"),OFFSET('Water Data'!$I$6,0,10*ROW('Water Data'!I159)),NA())</f>
        <v>#N/A</v>
      </c>
      <c r="U165" s="490" t="e">
        <f ca="1">+IF(AND(ISNUMBER(OFFSET('Water Data'!$I$9,0,10*ROW('Water Data'!I159))),'Data Summary'!CJ165="Yes"),OFFSET('Water Data'!$I$9,0,10*ROW('Water Data'!I159)),NA())</f>
        <v>#N/A</v>
      </c>
      <c r="V165" s="491" t="e">
        <f ca="1">+IF(AND(ISNUMBER(OFFSET('Sanitation Data'!$D$4,0,10*ROW('Sanitation Data'!D159))),'Data Summary'!CK165="Yes"),100-OFFSET('Sanitation Data'!$D$4,0,10*ROW('Sanitation Data'!D159)),NA())</f>
        <v>#N/A</v>
      </c>
      <c r="W165" s="491" t="e">
        <f ca="1">+IF(AND(ISNUMBER(OFFSET('Sanitation Data'!$D$6,0,10*ROW('Sanitation Data'!D159))),'Data Summary'!CL165="Yes"),OFFSET('Sanitation Data'!$D$6,0,10*ROW('Sanitation Data'!D159)),NA())</f>
        <v>#N/A</v>
      </c>
      <c r="X165" s="491" t="e">
        <f ca="1">+IF(AND(ISNUMBER(OFFSET('Sanitation Data'!$D$10,0,10*ROW('Sanitation Data'!D159))),'Data Summary'!CM165="Yes"),OFFSET('Sanitation Data'!$D$10,0,10*ROW('Sanitation Data'!D159)),NA())</f>
        <v>#N/A</v>
      </c>
      <c r="Y165" s="491" t="e">
        <f ca="1">+IF(AND(ISNUMBER(OFFSET('Sanitation Data'!$D$11,0,10*ROW('Sanitation Data'!D159))),'Data Summary'!CN165="Yes"),OFFSET('Sanitation Data'!$D$11,0,10*ROW('Sanitation Data'!D159)),NA())</f>
        <v>#N/A</v>
      </c>
      <c r="Z165" s="491" t="e">
        <f ca="1">+IF(AND(ISNUMBER(OFFSET('Sanitation Data'!$D$12,0,10*ROW('Sanitation Data'!D159))),'Data Summary'!CO165="Yes"),OFFSET('Sanitation Data'!$D$12,0,10*ROW('Sanitation Data'!D159)),NA())</f>
        <v>#N/A</v>
      </c>
      <c r="AA165" s="491" t="e">
        <f ca="1">+IF(AND(ISNUMBER(OFFSET('Sanitation Data'!$E$4,0,10*ROW('Sanitation Data'!E159))),'Data Summary'!CP165="Yes"),100-OFFSET('Sanitation Data'!$E$4,0,10*ROW('Sanitation Data'!E159)),NA())</f>
        <v>#N/A</v>
      </c>
      <c r="AB165" s="491" t="e">
        <f ca="1">+IF(AND(ISNUMBER(OFFSET('Sanitation Data'!$E$6,0,10*ROW('Sanitation Data'!E159))),'Data Summary'!CQ165="Yes"),OFFSET('Sanitation Data'!$E$6,0,10*ROW('Sanitation Data'!E159)),NA())</f>
        <v>#N/A</v>
      </c>
      <c r="AC165" s="491" t="e">
        <f ca="1">+IF(AND(ISNUMBER(OFFSET('Sanitation Data'!$E$10,0,10*ROW('Sanitation Data'!E159))),'Data Summary'!CR165="Yes"),OFFSET('Sanitation Data'!$E$10,0,10*ROW('Sanitation Data'!E159)),NA())</f>
        <v>#N/A</v>
      </c>
      <c r="AD165" s="491" t="e">
        <f ca="1">+IF(AND(ISNUMBER(OFFSET('Sanitation Data'!$E$11,0,10*ROW('Sanitation Data'!E159))),'Data Summary'!CS165="Yes"),OFFSET('Sanitation Data'!$E$11,0,10*ROW('Sanitation Data'!E159)),NA())</f>
        <v>#N/A</v>
      </c>
      <c r="AE165" s="491" t="e">
        <f ca="1">+IF(AND(ISNUMBER(OFFSET('Sanitation Data'!$E$12,0,10*ROW('Sanitation Data'!E159))),'Data Summary'!CT165="Yes"),OFFSET('Sanitation Data'!$E$12,0,10*ROW('Sanitation Data'!E159)),NA())</f>
        <v>#N/A</v>
      </c>
      <c r="AF165" s="491" t="e">
        <f ca="1">+IF(AND(ISNUMBER(OFFSET('Sanitation Data'!$F$4,0,10*ROW('Sanitation Data'!F159))),'Data Summary'!CU165="Yes"),100-OFFSET('Sanitation Data'!$F$4,0,10*ROW('Sanitation Data'!F159)),NA())</f>
        <v>#N/A</v>
      </c>
      <c r="AG165" s="491" t="e">
        <f ca="1">+IF(AND(ISNUMBER(OFFSET('Sanitation Data'!$F$6,0,10*ROW('Sanitation Data'!F159))),'Data Summary'!CV165="Yes"),OFFSET('Sanitation Data'!$F$6,0,10*ROW('Sanitation Data'!F159)),NA())</f>
        <v>#N/A</v>
      </c>
      <c r="AH165" s="491" t="e">
        <f ca="1">+IF(AND(ISNUMBER(OFFSET('Sanitation Data'!$F$10,0,10*ROW('Sanitation Data'!F159))),'Data Summary'!CW165="Yes"),OFFSET('Sanitation Data'!$F$10,0,10*ROW('Sanitation Data'!F159)),NA())</f>
        <v>#N/A</v>
      </c>
      <c r="AI165" s="491" t="e">
        <f ca="1">+IF(AND(ISNUMBER(OFFSET('Sanitation Data'!$F$11,0,10*ROW('Sanitation Data'!F159))),'Data Summary'!CX165="Yes"),OFFSET('Sanitation Data'!$F$11,0,10*ROW('Sanitation Data'!F159)),NA())</f>
        <v>#N/A</v>
      </c>
      <c r="AJ165" s="491" t="e">
        <f ca="1">+IF(AND(ISNUMBER(OFFSET('Sanitation Data'!$F$12,0,10*ROW('Sanitation Data'!F159))),'Data Summary'!CY165="Yes"),OFFSET('Sanitation Data'!$F$12,0,10*ROW('Sanitation Data'!F159)),NA())</f>
        <v>#N/A</v>
      </c>
      <c r="AK165" s="491" t="e">
        <f ca="1">+IF(AND(ISNUMBER(OFFSET('Sanitation Data'!$G$4,0,10*ROW('Sanitation Data'!G159))),'Data Summary'!CZ165="Yes"),100-OFFSET('Sanitation Data'!$G$4,0,10*ROW('Sanitation Data'!G159)),NA())</f>
        <v>#N/A</v>
      </c>
      <c r="AL165" s="491" t="e">
        <f ca="1">+IF(AND(ISNUMBER(OFFSET('Sanitation Data'!$G$6,0,10*ROW('Sanitation Data'!G159))),'Data Summary'!DA165="Yes"),OFFSET('Sanitation Data'!$G$6,0,10*ROW('Sanitation Data'!G159)),NA())</f>
        <v>#N/A</v>
      </c>
      <c r="AM165" s="491" t="e">
        <f ca="1">+IF(AND(ISNUMBER(OFFSET('Sanitation Data'!$G$10,0,10*ROW('Sanitation Data'!G159))),'Data Summary'!DB165="Yes"),OFFSET('Sanitation Data'!$G$10,0,10*ROW('Sanitation Data'!G159)),NA())</f>
        <v>#N/A</v>
      </c>
      <c r="AN165" s="491" t="e">
        <f ca="1">+IF(AND(ISNUMBER(OFFSET('Sanitation Data'!$G$11,0,10*ROW('Sanitation Data'!G159))),'Data Summary'!DC165="Yes"),OFFSET('Sanitation Data'!$G$11,0,10*ROW('Sanitation Data'!G159)),NA())</f>
        <v>#N/A</v>
      </c>
      <c r="AO165" s="491" t="e">
        <f ca="1">+IF(AND(ISNUMBER(OFFSET('Sanitation Data'!$G$12,0,10*ROW('Sanitation Data'!G159))),'Data Summary'!DD165="Yes"),OFFSET('Sanitation Data'!$G$12,0,10*ROW('Sanitation Data'!G159)),NA())</f>
        <v>#N/A</v>
      </c>
      <c r="AP165" s="491" t="e">
        <f ca="1">+IF(AND(ISNUMBER(OFFSET('Sanitation Data'!$H$4,0,10*ROW('Sanitation Data'!H159))),'Data Summary'!DE165="Yes"),100-OFFSET('Sanitation Data'!$H$4,0,10*ROW('Sanitation Data'!H159)),NA())</f>
        <v>#N/A</v>
      </c>
      <c r="AQ165" s="491" t="e">
        <f ca="1">+IF(AND(ISNUMBER(OFFSET('Sanitation Data'!$H$6,0,10*ROW('Sanitation Data'!H159))),'Data Summary'!DF165="Yes"),OFFSET('Sanitation Data'!$H$6,0,10*ROW('Sanitation Data'!H159)),NA())</f>
        <v>#N/A</v>
      </c>
      <c r="AR165" s="491" t="e">
        <f ca="1">+IF(AND(ISNUMBER(OFFSET('Sanitation Data'!$H$10,0,10*ROW('Sanitation Data'!H159))),'Data Summary'!DG165="Yes"),OFFSET('Sanitation Data'!$H$10,0,10*ROW('Sanitation Data'!H159)),NA())</f>
        <v>#N/A</v>
      </c>
      <c r="AS165" s="491" t="e">
        <f ca="1">+IF(AND(ISNUMBER(OFFSET('Sanitation Data'!$H$11,0,10*ROW('Sanitation Data'!H159))),'Data Summary'!DH165="Yes"),OFFSET('Sanitation Data'!$H$11,0,10*ROW('Sanitation Data'!H159)),NA())</f>
        <v>#N/A</v>
      </c>
      <c r="AT165" s="491" t="e">
        <f ca="1">+IF(AND(ISNUMBER(OFFSET('Sanitation Data'!$H$12,0,10*ROW('Sanitation Data'!H159))),'Data Summary'!DI165="Yes"),OFFSET('Sanitation Data'!$H$12,0,10*ROW('Sanitation Data'!H159)),NA())</f>
        <v>#N/A</v>
      </c>
      <c r="AU165" s="491" t="e">
        <f ca="1">+IF(AND(ISNUMBER(OFFSET('Sanitation Data'!$I$4,0,10*ROW('Sanitation Data'!I159))),'Data Summary'!DJ165="Yes"),100-OFFSET('Sanitation Data'!$I$4,0,10*ROW('Sanitation Data'!I159)),NA())</f>
        <v>#N/A</v>
      </c>
      <c r="AV165" s="491" t="e">
        <f ca="1">+IF(AND(ISNUMBER(OFFSET('Sanitation Data'!$I$6,0,10*ROW('Sanitation Data'!I159))),'Data Summary'!DK165="Yes"),OFFSET('Sanitation Data'!$I$6,0,10*ROW('Sanitation Data'!I159)),NA())</f>
        <v>#N/A</v>
      </c>
      <c r="AW165" s="491" t="e">
        <f ca="1">+IF(AND(ISNUMBER(OFFSET('Sanitation Data'!$I$10,0,10*ROW('Sanitation Data'!I159))),'Data Summary'!DL165="Yes"),OFFSET('Sanitation Data'!$I$10,0,10*ROW('Sanitation Data'!I159)),NA())</f>
        <v>#N/A</v>
      </c>
      <c r="AX165" s="491" t="e">
        <f ca="1">+IF(AND(ISNUMBER(OFFSET('Sanitation Data'!$I$11,0,10*ROW('Sanitation Data'!I159))),'Data Summary'!DM165="Yes"),OFFSET('Sanitation Data'!$I$11,0,10*ROW('Sanitation Data'!I159)),NA())</f>
        <v>#N/A</v>
      </c>
      <c r="AY165" s="491" t="e">
        <f ca="1">+IF(AND(ISNUMBER(OFFSET('Sanitation Data'!$I$12,0,10*ROW('Sanitation Data'!I159))),'Data Summary'!DN165="Yes"),OFFSET('Sanitation Data'!$I$12,0,10*ROW('Sanitation Data'!I159)),NA())</f>
        <v>#N/A</v>
      </c>
      <c r="AZ165" s="492" t="e">
        <f ca="1">+IF(AND(ISNUMBER(OFFSET('Hygiene Data'!$D$5,0,10*ROW('Hygiene Data'!D159))),'Data Summary'!DO165="Yes"),OFFSET('Hygiene Data'!$D$5,0,10*ROW('Hygiene Data'!D159)),NA())</f>
        <v>#N/A</v>
      </c>
      <c r="BA165" s="492" t="e">
        <f ca="1">+IF(AND(ISNUMBER(OFFSET('Hygiene Data'!$D$7,0,10*ROW('Hygiene Data'!D159))),'Data Summary'!DP165="Yes"),OFFSET('Hygiene Data'!$D$7,0,10*ROW('Hygiene Data'!D159)),NA())</f>
        <v>#N/A</v>
      </c>
      <c r="BB165" s="492" t="e">
        <f ca="1">+IF(AND(ISNUMBER(OFFSET('Hygiene Data'!$D$9,0,10*ROW('Hygiene Data'!D159))),'Data Summary'!DQ165="Yes"),OFFSET('Hygiene Data'!$D$9,0,10*ROW('Hygiene Data'!D159)),NA())</f>
        <v>#N/A</v>
      </c>
      <c r="BC165" s="492" t="e">
        <f ca="1">+IF(AND(ISNUMBER(OFFSET('Hygiene Data'!$E$5,0,10*ROW('Hygiene Data'!E159))),'Data Summary'!DR165="Yes"),OFFSET('Hygiene Data'!$E$5,0,10*ROW('Hygiene Data'!E159)),NA())</f>
        <v>#N/A</v>
      </c>
      <c r="BD165" s="492" t="e">
        <f ca="1">+IF(AND(ISNUMBER(OFFSET('Hygiene Data'!$E$7,0,10*ROW('Hygiene Data'!E159))),'Data Summary'!DS165="Yes"),OFFSET('Hygiene Data'!$E$7,0,10*ROW('Hygiene Data'!E159)),NA())</f>
        <v>#N/A</v>
      </c>
      <c r="BE165" s="492" t="e">
        <f ca="1">+IF(AND(ISNUMBER(OFFSET('Hygiene Data'!$E$9,0,10*ROW('Hygiene Data'!E159))),'Data Summary'!DT165="Yes"),OFFSET('Hygiene Data'!$E$9,0,10*ROW('Hygiene Data'!E159)),NA())</f>
        <v>#N/A</v>
      </c>
      <c r="BF165" s="492" t="e">
        <f ca="1">+IF(AND(ISNUMBER(OFFSET('Hygiene Data'!$F$5,0,10*ROW('Hygiene Data'!F159))),'Data Summary'!DU165="Yes"),OFFSET('Hygiene Data'!$F$5,0,10*ROW('Hygiene Data'!F159)),NA())</f>
        <v>#N/A</v>
      </c>
      <c r="BG165" s="492" t="e">
        <f ca="1">+IF(AND(ISNUMBER(OFFSET('Hygiene Data'!$F$7,0,10*ROW('Hygiene Data'!F159))),'Data Summary'!DV165="Yes"),OFFSET('Hygiene Data'!$F$7,0,10*ROW('Hygiene Data'!F159)),NA())</f>
        <v>#N/A</v>
      </c>
      <c r="BH165" s="492" t="e">
        <f ca="1">+IF(AND(ISNUMBER(OFFSET('Hygiene Data'!$F$9,0,10*ROW('Hygiene Data'!F159))),'Data Summary'!DW165="Yes"),OFFSET('Hygiene Data'!$F$9,0,10*ROW('Hygiene Data'!F159)),NA())</f>
        <v>#N/A</v>
      </c>
      <c r="BI165" s="492" t="e">
        <f ca="1">+IF(AND(ISNUMBER(OFFSET('Hygiene Data'!$G$5,0,10*ROW('Hygiene Data'!G159))),'Data Summary'!DX165="Yes"),OFFSET('Hygiene Data'!$G$5,0,10*ROW('Hygiene Data'!G159)),NA())</f>
        <v>#N/A</v>
      </c>
      <c r="BJ165" s="492" t="e">
        <f ca="1">+IF(AND(ISNUMBER(OFFSET('Hygiene Data'!$G$7,0,10*ROW('Hygiene Data'!G159))),'Data Summary'!DY165="Yes"),OFFSET('Hygiene Data'!$G$7,0,10*ROW('Hygiene Data'!G159)),NA())</f>
        <v>#N/A</v>
      </c>
      <c r="BK165" s="492" t="e">
        <f ca="1">+IF(AND(ISNUMBER(OFFSET('Hygiene Data'!$G$9,0,10*ROW('Hygiene Data'!G159))),'Data Summary'!DZ165="Yes"),OFFSET('Hygiene Data'!$G$9,0,10*ROW('Hygiene Data'!G159)),NA())</f>
        <v>#N/A</v>
      </c>
      <c r="BL165" s="492" t="e">
        <f ca="1">+IF(AND(ISNUMBER(OFFSET('Hygiene Data'!$H$5,0,10*ROW('Hygiene Data'!H159))),'Data Summary'!EA165="Yes"),OFFSET('Hygiene Data'!$H$5,0,10*ROW('Hygiene Data'!H159)),NA())</f>
        <v>#N/A</v>
      </c>
      <c r="BM165" s="492" t="e">
        <f ca="1">+IF(AND(ISNUMBER(OFFSET('Hygiene Data'!$H$7,0,10*ROW('Hygiene Data'!H159))),'Data Summary'!EB165="Yes"),OFFSET('Hygiene Data'!$H$7,0,10*ROW('Hygiene Data'!H159)),NA())</f>
        <v>#N/A</v>
      </c>
      <c r="BN165" s="492" t="e">
        <f ca="1">+IF(AND(ISNUMBER(OFFSET('Hygiene Data'!$H$9,0,10*ROW('Hygiene Data'!H159))),'Data Summary'!EC165="Yes"),OFFSET('Hygiene Data'!$H$9,0,10*ROW('Hygiene Data'!H159)),NA())</f>
        <v>#N/A</v>
      </c>
      <c r="BO165" s="492" t="e">
        <f ca="1">+IF(AND(ISNUMBER(OFFSET('Hygiene Data'!$I$5,0,10*ROW('Hygiene Data'!I159))),'Data Summary'!ED165="Yes"),OFFSET('Hygiene Data'!$I$5,0,10*ROW('Hygiene Data'!I159)),NA())</f>
        <v>#N/A</v>
      </c>
      <c r="BP165" s="492" t="e">
        <f ca="1">+IF(AND(ISNUMBER(OFFSET('Hygiene Data'!$I$7,0,10*ROW('Hygiene Data'!I159))),'Data Summary'!EE165="Yes"),OFFSET('Hygiene Data'!$I$7,0,10*ROW('Hygiene Data'!I159)),NA())</f>
        <v>#N/A</v>
      </c>
      <c r="BQ165" s="492" t="e">
        <f ca="1">+IF(AND(ISNUMBER(OFFSET('Hygiene Data'!$I$9,0,10*ROW('Hygiene Data'!I159))),'Data Summary'!EF165="Yes"),OFFSET('Hygiene Data'!$I$9,0,10*ROW('Hygiene Data'!I159)),NA())</f>
        <v>#N/A</v>
      </c>
    </row>
    <row r="166" spans="1:69" x14ac:dyDescent="0.25">
      <c r="A166" s="488" t="e">
        <f ca="1">+RIGHT('Data Summary'!A166,LEN('Data Summary'!A166)-9)</f>
        <v>#VALUE!</v>
      </c>
      <c r="B166" s="462" t="str">
        <f ca="1">+IF(ISTEXT('Data Summary'!B166),'Data Summary'!B166,"")</f>
        <v/>
      </c>
      <c r="C166" s="489" t="e">
        <f ca="1">+VALUE('Data Summary'!C166)</f>
        <v>#VALUE!</v>
      </c>
      <c r="D166" s="490" t="e">
        <f ca="1">+IF(AND(ISNUMBER(OFFSET('Water Data'!$D$4,0,10*ROW('Water Data'!D160))),'Data Summary'!BS166="Yes"),100-OFFSET('Water Data'!$D$4,0,10*ROW('Water Data'!D160)),NA())</f>
        <v>#N/A</v>
      </c>
      <c r="E166" s="490" t="e">
        <f ca="1">+IF(AND(ISNUMBER(OFFSET('Water Data'!$D$6,0,10*ROW('Water Data'!D160))),'Data Summary'!BT166="Yes"),OFFSET('Water Data'!$D$6,0,10*ROW('Water Data'!D160)),NA())</f>
        <v>#N/A</v>
      </c>
      <c r="F166" s="490" t="e">
        <f ca="1">+IF(AND(ISNUMBER(OFFSET('Water Data'!$D$9,0,10*ROW('Water Data'!D160))),'Data Summary'!BU166="Yes"),OFFSET('Water Data'!$D$9,0,10*ROW('Water Data'!D160)),NA())</f>
        <v>#N/A</v>
      </c>
      <c r="G166" s="490" t="e">
        <f ca="1">+IF(AND(ISNUMBER(OFFSET('Water Data'!$E$4,0,10*ROW('Water Data'!E160))),'Data Summary'!BV166="Yes"),100-OFFSET('Water Data'!$E$4,0,10*ROW('Water Data'!E160)),NA())</f>
        <v>#N/A</v>
      </c>
      <c r="H166" s="490" t="e">
        <f ca="1">+IF(AND(ISNUMBER(OFFSET('Water Data'!$E$6,0,10*ROW('Water Data'!E160))),'Data Summary'!BW166="Yes"),OFFSET('Water Data'!$E$6,0,10*ROW('Water Data'!E160)),NA())</f>
        <v>#N/A</v>
      </c>
      <c r="I166" s="490" t="e">
        <f ca="1">+IF(AND(ISNUMBER(OFFSET('Water Data'!$E$9,0,10*ROW('Water Data'!E160))),'Data Summary'!BX166="Yes"),OFFSET('Water Data'!$E$9,0,10*ROW('Water Data'!E160)),NA())</f>
        <v>#N/A</v>
      </c>
      <c r="J166" s="490" t="e">
        <f ca="1">+IF(AND(ISNUMBER(OFFSET('Water Data'!$F$4,0,10*ROW('Water Data'!F160))),'Data Summary'!BY166="Yes"),100-OFFSET('Water Data'!$F$4,0,10*ROW('Water Data'!F160)),NA())</f>
        <v>#N/A</v>
      </c>
      <c r="K166" s="490" t="e">
        <f ca="1">+IF(AND(ISNUMBER(OFFSET('Water Data'!$F$6,0,10*ROW('Water Data'!F160))),'Data Summary'!BZ166="Yes"),OFFSET('Water Data'!$F$6,0,10*ROW('Water Data'!F160)),NA())</f>
        <v>#N/A</v>
      </c>
      <c r="L166" s="490" t="e">
        <f ca="1">+IF(AND(ISNUMBER(OFFSET('Water Data'!$F$9,0,10*ROW('Water Data'!F160))),'Data Summary'!CA166="Yes"),OFFSET('Water Data'!$F$9,0,10*ROW('Water Data'!F160)),NA())</f>
        <v>#N/A</v>
      </c>
      <c r="M166" s="490" t="e">
        <f ca="1">+IF(AND(ISNUMBER(OFFSET('Water Data'!$G$4,0,10*ROW('Water Data'!G160))),'Data Summary'!CB166="Yes"),100-OFFSET('Water Data'!$G$4,0,10*ROW('Water Data'!G160)),NA())</f>
        <v>#N/A</v>
      </c>
      <c r="N166" s="490" t="e">
        <f ca="1">+IF(AND(ISNUMBER(OFFSET('Water Data'!$G$6,0,10*ROW('Water Data'!G160))),'Data Summary'!CC166="Yes"),OFFSET('Water Data'!$G$6,0,10*ROW('Water Data'!G160)),NA())</f>
        <v>#N/A</v>
      </c>
      <c r="O166" s="490" t="e">
        <f ca="1">+IF(AND(ISNUMBER(OFFSET('Water Data'!$G$9,0,10*ROW('Water Data'!G160))),'Data Summary'!CD166="Yes"),OFFSET('Water Data'!$G$9,0,10*ROW('Water Data'!G160)),NA())</f>
        <v>#N/A</v>
      </c>
      <c r="P166" s="490" t="e">
        <f ca="1">+IF(AND(ISNUMBER(OFFSET('Water Data'!$H$4,0,10*ROW('Water Data'!H160))),'Data Summary'!CE166="Yes"),100-OFFSET('Water Data'!$H$4,0,10*ROW('Water Data'!H160)),NA())</f>
        <v>#N/A</v>
      </c>
      <c r="Q166" s="490" t="e">
        <f ca="1">+IF(AND(ISNUMBER(OFFSET('Water Data'!$H$6,0,10*ROW('Water Data'!H160))),'Data Summary'!CF166="Yes"),OFFSET('Water Data'!$H$6,0,10*ROW('Water Data'!H160)),NA())</f>
        <v>#N/A</v>
      </c>
      <c r="R166" s="490" t="e">
        <f ca="1">+IF(AND(ISNUMBER(OFFSET('Water Data'!$H$9,0,10*ROW('Water Data'!H160))),'Data Summary'!CG166="Yes"),OFFSET('Water Data'!$H$9,0,10*ROW('Water Data'!H160)),NA())</f>
        <v>#N/A</v>
      </c>
      <c r="S166" s="490" t="e">
        <f ca="1">+IF(AND(ISNUMBER(OFFSET('Water Data'!$I$4,0,10*ROW('Water Data'!I160))),'Data Summary'!CH166="Yes"),100-OFFSET('Water Data'!$I$4,0,10*ROW('Water Data'!I160)),NA())</f>
        <v>#N/A</v>
      </c>
      <c r="T166" s="490" t="e">
        <f ca="1">+IF(AND(ISNUMBER(OFFSET('Water Data'!$I$6,0,10*ROW('Water Data'!I160))),'Data Summary'!CI166="Yes"),OFFSET('Water Data'!$I$6,0,10*ROW('Water Data'!I160)),NA())</f>
        <v>#N/A</v>
      </c>
      <c r="U166" s="490" t="e">
        <f ca="1">+IF(AND(ISNUMBER(OFFSET('Water Data'!$I$9,0,10*ROW('Water Data'!I160))),'Data Summary'!CJ166="Yes"),OFFSET('Water Data'!$I$9,0,10*ROW('Water Data'!I160)),NA())</f>
        <v>#N/A</v>
      </c>
      <c r="V166" s="491" t="e">
        <f ca="1">+IF(AND(ISNUMBER(OFFSET('Sanitation Data'!$D$4,0,10*ROW('Sanitation Data'!D160))),'Data Summary'!CK166="Yes"),100-OFFSET('Sanitation Data'!$D$4,0,10*ROW('Sanitation Data'!D160)),NA())</f>
        <v>#N/A</v>
      </c>
      <c r="W166" s="491" t="e">
        <f ca="1">+IF(AND(ISNUMBER(OFFSET('Sanitation Data'!$D$6,0,10*ROW('Sanitation Data'!D160))),'Data Summary'!CL166="Yes"),OFFSET('Sanitation Data'!$D$6,0,10*ROW('Sanitation Data'!D160)),NA())</f>
        <v>#N/A</v>
      </c>
      <c r="X166" s="491" t="e">
        <f ca="1">+IF(AND(ISNUMBER(OFFSET('Sanitation Data'!$D$10,0,10*ROW('Sanitation Data'!D160))),'Data Summary'!CM166="Yes"),OFFSET('Sanitation Data'!$D$10,0,10*ROW('Sanitation Data'!D160)),NA())</f>
        <v>#N/A</v>
      </c>
      <c r="Y166" s="491" t="e">
        <f ca="1">+IF(AND(ISNUMBER(OFFSET('Sanitation Data'!$D$11,0,10*ROW('Sanitation Data'!D160))),'Data Summary'!CN166="Yes"),OFFSET('Sanitation Data'!$D$11,0,10*ROW('Sanitation Data'!D160)),NA())</f>
        <v>#N/A</v>
      </c>
      <c r="Z166" s="491" t="e">
        <f ca="1">+IF(AND(ISNUMBER(OFFSET('Sanitation Data'!$D$12,0,10*ROW('Sanitation Data'!D160))),'Data Summary'!CO166="Yes"),OFFSET('Sanitation Data'!$D$12,0,10*ROW('Sanitation Data'!D160)),NA())</f>
        <v>#N/A</v>
      </c>
      <c r="AA166" s="491" t="e">
        <f ca="1">+IF(AND(ISNUMBER(OFFSET('Sanitation Data'!$E$4,0,10*ROW('Sanitation Data'!E160))),'Data Summary'!CP166="Yes"),100-OFFSET('Sanitation Data'!$E$4,0,10*ROW('Sanitation Data'!E160)),NA())</f>
        <v>#N/A</v>
      </c>
      <c r="AB166" s="491" t="e">
        <f ca="1">+IF(AND(ISNUMBER(OFFSET('Sanitation Data'!$E$6,0,10*ROW('Sanitation Data'!E160))),'Data Summary'!CQ166="Yes"),OFFSET('Sanitation Data'!$E$6,0,10*ROW('Sanitation Data'!E160)),NA())</f>
        <v>#N/A</v>
      </c>
      <c r="AC166" s="491" t="e">
        <f ca="1">+IF(AND(ISNUMBER(OFFSET('Sanitation Data'!$E$10,0,10*ROW('Sanitation Data'!E160))),'Data Summary'!CR166="Yes"),OFFSET('Sanitation Data'!$E$10,0,10*ROW('Sanitation Data'!E160)),NA())</f>
        <v>#N/A</v>
      </c>
      <c r="AD166" s="491" t="e">
        <f ca="1">+IF(AND(ISNUMBER(OFFSET('Sanitation Data'!$E$11,0,10*ROW('Sanitation Data'!E160))),'Data Summary'!CS166="Yes"),OFFSET('Sanitation Data'!$E$11,0,10*ROW('Sanitation Data'!E160)),NA())</f>
        <v>#N/A</v>
      </c>
      <c r="AE166" s="491" t="e">
        <f ca="1">+IF(AND(ISNUMBER(OFFSET('Sanitation Data'!$E$12,0,10*ROW('Sanitation Data'!E160))),'Data Summary'!CT166="Yes"),OFFSET('Sanitation Data'!$E$12,0,10*ROW('Sanitation Data'!E160)),NA())</f>
        <v>#N/A</v>
      </c>
      <c r="AF166" s="491" t="e">
        <f ca="1">+IF(AND(ISNUMBER(OFFSET('Sanitation Data'!$F$4,0,10*ROW('Sanitation Data'!F160))),'Data Summary'!CU166="Yes"),100-OFFSET('Sanitation Data'!$F$4,0,10*ROW('Sanitation Data'!F160)),NA())</f>
        <v>#N/A</v>
      </c>
      <c r="AG166" s="491" t="e">
        <f ca="1">+IF(AND(ISNUMBER(OFFSET('Sanitation Data'!$F$6,0,10*ROW('Sanitation Data'!F160))),'Data Summary'!CV166="Yes"),OFFSET('Sanitation Data'!$F$6,0,10*ROW('Sanitation Data'!F160)),NA())</f>
        <v>#N/A</v>
      </c>
      <c r="AH166" s="491" t="e">
        <f ca="1">+IF(AND(ISNUMBER(OFFSET('Sanitation Data'!$F$10,0,10*ROW('Sanitation Data'!F160))),'Data Summary'!CW166="Yes"),OFFSET('Sanitation Data'!$F$10,0,10*ROW('Sanitation Data'!F160)),NA())</f>
        <v>#N/A</v>
      </c>
      <c r="AI166" s="491" t="e">
        <f ca="1">+IF(AND(ISNUMBER(OFFSET('Sanitation Data'!$F$11,0,10*ROW('Sanitation Data'!F160))),'Data Summary'!CX166="Yes"),OFFSET('Sanitation Data'!$F$11,0,10*ROW('Sanitation Data'!F160)),NA())</f>
        <v>#N/A</v>
      </c>
      <c r="AJ166" s="491" t="e">
        <f ca="1">+IF(AND(ISNUMBER(OFFSET('Sanitation Data'!$F$12,0,10*ROW('Sanitation Data'!F160))),'Data Summary'!CY166="Yes"),OFFSET('Sanitation Data'!$F$12,0,10*ROW('Sanitation Data'!F160)),NA())</f>
        <v>#N/A</v>
      </c>
      <c r="AK166" s="491" t="e">
        <f ca="1">+IF(AND(ISNUMBER(OFFSET('Sanitation Data'!$G$4,0,10*ROW('Sanitation Data'!G160))),'Data Summary'!CZ166="Yes"),100-OFFSET('Sanitation Data'!$G$4,0,10*ROW('Sanitation Data'!G160)),NA())</f>
        <v>#N/A</v>
      </c>
      <c r="AL166" s="491" t="e">
        <f ca="1">+IF(AND(ISNUMBER(OFFSET('Sanitation Data'!$G$6,0,10*ROW('Sanitation Data'!G160))),'Data Summary'!DA166="Yes"),OFFSET('Sanitation Data'!$G$6,0,10*ROW('Sanitation Data'!G160)),NA())</f>
        <v>#N/A</v>
      </c>
      <c r="AM166" s="491" t="e">
        <f ca="1">+IF(AND(ISNUMBER(OFFSET('Sanitation Data'!$G$10,0,10*ROW('Sanitation Data'!G160))),'Data Summary'!DB166="Yes"),OFFSET('Sanitation Data'!$G$10,0,10*ROW('Sanitation Data'!G160)),NA())</f>
        <v>#N/A</v>
      </c>
      <c r="AN166" s="491" t="e">
        <f ca="1">+IF(AND(ISNUMBER(OFFSET('Sanitation Data'!$G$11,0,10*ROW('Sanitation Data'!G160))),'Data Summary'!DC166="Yes"),OFFSET('Sanitation Data'!$G$11,0,10*ROW('Sanitation Data'!G160)),NA())</f>
        <v>#N/A</v>
      </c>
      <c r="AO166" s="491" t="e">
        <f ca="1">+IF(AND(ISNUMBER(OFFSET('Sanitation Data'!$G$12,0,10*ROW('Sanitation Data'!G160))),'Data Summary'!DD166="Yes"),OFFSET('Sanitation Data'!$G$12,0,10*ROW('Sanitation Data'!G160)),NA())</f>
        <v>#N/A</v>
      </c>
      <c r="AP166" s="491" t="e">
        <f ca="1">+IF(AND(ISNUMBER(OFFSET('Sanitation Data'!$H$4,0,10*ROW('Sanitation Data'!H160))),'Data Summary'!DE166="Yes"),100-OFFSET('Sanitation Data'!$H$4,0,10*ROW('Sanitation Data'!H160)),NA())</f>
        <v>#N/A</v>
      </c>
      <c r="AQ166" s="491" t="e">
        <f ca="1">+IF(AND(ISNUMBER(OFFSET('Sanitation Data'!$H$6,0,10*ROW('Sanitation Data'!H160))),'Data Summary'!DF166="Yes"),OFFSET('Sanitation Data'!$H$6,0,10*ROW('Sanitation Data'!H160)),NA())</f>
        <v>#N/A</v>
      </c>
      <c r="AR166" s="491" t="e">
        <f ca="1">+IF(AND(ISNUMBER(OFFSET('Sanitation Data'!$H$10,0,10*ROW('Sanitation Data'!H160))),'Data Summary'!DG166="Yes"),OFFSET('Sanitation Data'!$H$10,0,10*ROW('Sanitation Data'!H160)),NA())</f>
        <v>#N/A</v>
      </c>
      <c r="AS166" s="491" t="e">
        <f ca="1">+IF(AND(ISNUMBER(OFFSET('Sanitation Data'!$H$11,0,10*ROW('Sanitation Data'!H160))),'Data Summary'!DH166="Yes"),OFFSET('Sanitation Data'!$H$11,0,10*ROW('Sanitation Data'!H160)),NA())</f>
        <v>#N/A</v>
      </c>
      <c r="AT166" s="491" t="e">
        <f ca="1">+IF(AND(ISNUMBER(OFFSET('Sanitation Data'!$H$12,0,10*ROW('Sanitation Data'!H160))),'Data Summary'!DI166="Yes"),OFFSET('Sanitation Data'!$H$12,0,10*ROW('Sanitation Data'!H160)),NA())</f>
        <v>#N/A</v>
      </c>
      <c r="AU166" s="491" t="e">
        <f ca="1">+IF(AND(ISNUMBER(OFFSET('Sanitation Data'!$I$4,0,10*ROW('Sanitation Data'!I160))),'Data Summary'!DJ166="Yes"),100-OFFSET('Sanitation Data'!$I$4,0,10*ROW('Sanitation Data'!I160)),NA())</f>
        <v>#N/A</v>
      </c>
      <c r="AV166" s="491" t="e">
        <f ca="1">+IF(AND(ISNUMBER(OFFSET('Sanitation Data'!$I$6,0,10*ROW('Sanitation Data'!I160))),'Data Summary'!DK166="Yes"),OFFSET('Sanitation Data'!$I$6,0,10*ROW('Sanitation Data'!I160)),NA())</f>
        <v>#N/A</v>
      </c>
      <c r="AW166" s="491" t="e">
        <f ca="1">+IF(AND(ISNUMBER(OFFSET('Sanitation Data'!$I$10,0,10*ROW('Sanitation Data'!I160))),'Data Summary'!DL166="Yes"),OFFSET('Sanitation Data'!$I$10,0,10*ROW('Sanitation Data'!I160)),NA())</f>
        <v>#N/A</v>
      </c>
      <c r="AX166" s="491" t="e">
        <f ca="1">+IF(AND(ISNUMBER(OFFSET('Sanitation Data'!$I$11,0,10*ROW('Sanitation Data'!I160))),'Data Summary'!DM166="Yes"),OFFSET('Sanitation Data'!$I$11,0,10*ROW('Sanitation Data'!I160)),NA())</f>
        <v>#N/A</v>
      </c>
      <c r="AY166" s="491" t="e">
        <f ca="1">+IF(AND(ISNUMBER(OFFSET('Sanitation Data'!$I$12,0,10*ROW('Sanitation Data'!I160))),'Data Summary'!DN166="Yes"),OFFSET('Sanitation Data'!$I$12,0,10*ROW('Sanitation Data'!I160)),NA())</f>
        <v>#N/A</v>
      </c>
      <c r="AZ166" s="492" t="e">
        <f ca="1">+IF(AND(ISNUMBER(OFFSET('Hygiene Data'!$D$5,0,10*ROW('Hygiene Data'!D160))),'Data Summary'!DO166="Yes"),OFFSET('Hygiene Data'!$D$5,0,10*ROW('Hygiene Data'!D160)),NA())</f>
        <v>#N/A</v>
      </c>
      <c r="BA166" s="492" t="e">
        <f ca="1">+IF(AND(ISNUMBER(OFFSET('Hygiene Data'!$D$7,0,10*ROW('Hygiene Data'!D160))),'Data Summary'!DP166="Yes"),OFFSET('Hygiene Data'!$D$7,0,10*ROW('Hygiene Data'!D160)),NA())</f>
        <v>#N/A</v>
      </c>
      <c r="BB166" s="492" t="e">
        <f ca="1">+IF(AND(ISNUMBER(OFFSET('Hygiene Data'!$D$9,0,10*ROW('Hygiene Data'!D160))),'Data Summary'!DQ166="Yes"),OFFSET('Hygiene Data'!$D$9,0,10*ROW('Hygiene Data'!D160)),NA())</f>
        <v>#N/A</v>
      </c>
      <c r="BC166" s="492" t="e">
        <f ca="1">+IF(AND(ISNUMBER(OFFSET('Hygiene Data'!$E$5,0,10*ROW('Hygiene Data'!E160))),'Data Summary'!DR166="Yes"),OFFSET('Hygiene Data'!$E$5,0,10*ROW('Hygiene Data'!E160)),NA())</f>
        <v>#N/A</v>
      </c>
      <c r="BD166" s="492" t="e">
        <f ca="1">+IF(AND(ISNUMBER(OFFSET('Hygiene Data'!$E$7,0,10*ROW('Hygiene Data'!E160))),'Data Summary'!DS166="Yes"),OFFSET('Hygiene Data'!$E$7,0,10*ROW('Hygiene Data'!E160)),NA())</f>
        <v>#N/A</v>
      </c>
      <c r="BE166" s="492" t="e">
        <f ca="1">+IF(AND(ISNUMBER(OFFSET('Hygiene Data'!$E$9,0,10*ROW('Hygiene Data'!E160))),'Data Summary'!DT166="Yes"),OFFSET('Hygiene Data'!$E$9,0,10*ROW('Hygiene Data'!E160)),NA())</f>
        <v>#N/A</v>
      </c>
      <c r="BF166" s="492" t="e">
        <f ca="1">+IF(AND(ISNUMBER(OFFSET('Hygiene Data'!$F$5,0,10*ROW('Hygiene Data'!F160))),'Data Summary'!DU166="Yes"),OFFSET('Hygiene Data'!$F$5,0,10*ROW('Hygiene Data'!F160)),NA())</f>
        <v>#N/A</v>
      </c>
      <c r="BG166" s="492" t="e">
        <f ca="1">+IF(AND(ISNUMBER(OFFSET('Hygiene Data'!$F$7,0,10*ROW('Hygiene Data'!F160))),'Data Summary'!DV166="Yes"),OFFSET('Hygiene Data'!$F$7,0,10*ROW('Hygiene Data'!F160)),NA())</f>
        <v>#N/A</v>
      </c>
      <c r="BH166" s="492" t="e">
        <f ca="1">+IF(AND(ISNUMBER(OFFSET('Hygiene Data'!$F$9,0,10*ROW('Hygiene Data'!F160))),'Data Summary'!DW166="Yes"),OFFSET('Hygiene Data'!$F$9,0,10*ROW('Hygiene Data'!F160)),NA())</f>
        <v>#N/A</v>
      </c>
      <c r="BI166" s="492" t="e">
        <f ca="1">+IF(AND(ISNUMBER(OFFSET('Hygiene Data'!$G$5,0,10*ROW('Hygiene Data'!G160))),'Data Summary'!DX166="Yes"),OFFSET('Hygiene Data'!$G$5,0,10*ROW('Hygiene Data'!G160)),NA())</f>
        <v>#N/A</v>
      </c>
      <c r="BJ166" s="492" t="e">
        <f ca="1">+IF(AND(ISNUMBER(OFFSET('Hygiene Data'!$G$7,0,10*ROW('Hygiene Data'!G160))),'Data Summary'!DY166="Yes"),OFFSET('Hygiene Data'!$G$7,0,10*ROW('Hygiene Data'!G160)),NA())</f>
        <v>#N/A</v>
      </c>
      <c r="BK166" s="492" t="e">
        <f ca="1">+IF(AND(ISNUMBER(OFFSET('Hygiene Data'!$G$9,0,10*ROW('Hygiene Data'!G160))),'Data Summary'!DZ166="Yes"),OFFSET('Hygiene Data'!$G$9,0,10*ROW('Hygiene Data'!G160)),NA())</f>
        <v>#N/A</v>
      </c>
      <c r="BL166" s="492" t="e">
        <f ca="1">+IF(AND(ISNUMBER(OFFSET('Hygiene Data'!$H$5,0,10*ROW('Hygiene Data'!H160))),'Data Summary'!EA166="Yes"),OFFSET('Hygiene Data'!$H$5,0,10*ROW('Hygiene Data'!H160)),NA())</f>
        <v>#N/A</v>
      </c>
      <c r="BM166" s="492" t="e">
        <f ca="1">+IF(AND(ISNUMBER(OFFSET('Hygiene Data'!$H$7,0,10*ROW('Hygiene Data'!H160))),'Data Summary'!EB166="Yes"),OFFSET('Hygiene Data'!$H$7,0,10*ROW('Hygiene Data'!H160)),NA())</f>
        <v>#N/A</v>
      </c>
      <c r="BN166" s="492" t="e">
        <f ca="1">+IF(AND(ISNUMBER(OFFSET('Hygiene Data'!$H$9,0,10*ROW('Hygiene Data'!H160))),'Data Summary'!EC166="Yes"),OFFSET('Hygiene Data'!$H$9,0,10*ROW('Hygiene Data'!H160)),NA())</f>
        <v>#N/A</v>
      </c>
      <c r="BO166" s="492" t="e">
        <f ca="1">+IF(AND(ISNUMBER(OFFSET('Hygiene Data'!$I$5,0,10*ROW('Hygiene Data'!I160))),'Data Summary'!ED166="Yes"),OFFSET('Hygiene Data'!$I$5,0,10*ROW('Hygiene Data'!I160)),NA())</f>
        <v>#N/A</v>
      </c>
      <c r="BP166" s="492" t="e">
        <f ca="1">+IF(AND(ISNUMBER(OFFSET('Hygiene Data'!$I$7,0,10*ROW('Hygiene Data'!I160))),'Data Summary'!EE166="Yes"),OFFSET('Hygiene Data'!$I$7,0,10*ROW('Hygiene Data'!I160)),NA())</f>
        <v>#N/A</v>
      </c>
      <c r="BQ166" s="492" t="e">
        <f ca="1">+IF(AND(ISNUMBER(OFFSET('Hygiene Data'!$I$9,0,10*ROW('Hygiene Data'!I160))),'Data Summary'!EF166="Yes"),OFFSET('Hygiene Data'!$I$9,0,10*ROW('Hygiene Data'!I160)),NA())</f>
        <v>#N/A</v>
      </c>
    </row>
    <row r="167" spans="1:69" x14ac:dyDescent="0.25">
      <c r="A167" s="488" t="e">
        <f ca="1">+RIGHT('Data Summary'!A167,LEN('Data Summary'!A167)-9)</f>
        <v>#VALUE!</v>
      </c>
      <c r="B167" s="462" t="str">
        <f ca="1">+IF(ISTEXT('Data Summary'!B167),'Data Summary'!B167,"")</f>
        <v/>
      </c>
      <c r="C167" s="489" t="e">
        <f ca="1">+VALUE('Data Summary'!C167)</f>
        <v>#VALUE!</v>
      </c>
      <c r="D167" s="490" t="e">
        <f ca="1">+IF(AND(ISNUMBER(OFFSET('Water Data'!$D$4,0,10*ROW('Water Data'!D161))),'Data Summary'!BS167="Yes"),100-OFFSET('Water Data'!$D$4,0,10*ROW('Water Data'!D161)),NA())</f>
        <v>#N/A</v>
      </c>
      <c r="E167" s="490" t="e">
        <f ca="1">+IF(AND(ISNUMBER(OFFSET('Water Data'!$D$6,0,10*ROW('Water Data'!D161))),'Data Summary'!BT167="Yes"),OFFSET('Water Data'!$D$6,0,10*ROW('Water Data'!D161)),NA())</f>
        <v>#N/A</v>
      </c>
      <c r="F167" s="490" t="e">
        <f ca="1">+IF(AND(ISNUMBER(OFFSET('Water Data'!$D$9,0,10*ROW('Water Data'!D161))),'Data Summary'!BU167="Yes"),OFFSET('Water Data'!$D$9,0,10*ROW('Water Data'!D161)),NA())</f>
        <v>#N/A</v>
      </c>
      <c r="G167" s="490" t="e">
        <f ca="1">+IF(AND(ISNUMBER(OFFSET('Water Data'!$E$4,0,10*ROW('Water Data'!E161))),'Data Summary'!BV167="Yes"),100-OFFSET('Water Data'!$E$4,0,10*ROW('Water Data'!E161)),NA())</f>
        <v>#N/A</v>
      </c>
      <c r="H167" s="490" t="e">
        <f ca="1">+IF(AND(ISNUMBER(OFFSET('Water Data'!$E$6,0,10*ROW('Water Data'!E161))),'Data Summary'!BW167="Yes"),OFFSET('Water Data'!$E$6,0,10*ROW('Water Data'!E161)),NA())</f>
        <v>#N/A</v>
      </c>
      <c r="I167" s="490" t="e">
        <f ca="1">+IF(AND(ISNUMBER(OFFSET('Water Data'!$E$9,0,10*ROW('Water Data'!E161))),'Data Summary'!BX167="Yes"),OFFSET('Water Data'!$E$9,0,10*ROW('Water Data'!E161)),NA())</f>
        <v>#N/A</v>
      </c>
      <c r="J167" s="490" t="e">
        <f ca="1">+IF(AND(ISNUMBER(OFFSET('Water Data'!$F$4,0,10*ROW('Water Data'!F161))),'Data Summary'!BY167="Yes"),100-OFFSET('Water Data'!$F$4,0,10*ROW('Water Data'!F161)),NA())</f>
        <v>#N/A</v>
      </c>
      <c r="K167" s="490" t="e">
        <f ca="1">+IF(AND(ISNUMBER(OFFSET('Water Data'!$F$6,0,10*ROW('Water Data'!F161))),'Data Summary'!BZ167="Yes"),OFFSET('Water Data'!$F$6,0,10*ROW('Water Data'!F161)),NA())</f>
        <v>#N/A</v>
      </c>
      <c r="L167" s="490" t="e">
        <f ca="1">+IF(AND(ISNUMBER(OFFSET('Water Data'!$F$9,0,10*ROW('Water Data'!F161))),'Data Summary'!CA167="Yes"),OFFSET('Water Data'!$F$9,0,10*ROW('Water Data'!F161)),NA())</f>
        <v>#N/A</v>
      </c>
      <c r="M167" s="490" t="e">
        <f ca="1">+IF(AND(ISNUMBER(OFFSET('Water Data'!$G$4,0,10*ROW('Water Data'!G161))),'Data Summary'!CB167="Yes"),100-OFFSET('Water Data'!$G$4,0,10*ROW('Water Data'!G161)),NA())</f>
        <v>#N/A</v>
      </c>
      <c r="N167" s="490" t="e">
        <f ca="1">+IF(AND(ISNUMBER(OFFSET('Water Data'!$G$6,0,10*ROW('Water Data'!G161))),'Data Summary'!CC167="Yes"),OFFSET('Water Data'!$G$6,0,10*ROW('Water Data'!G161)),NA())</f>
        <v>#N/A</v>
      </c>
      <c r="O167" s="490" t="e">
        <f ca="1">+IF(AND(ISNUMBER(OFFSET('Water Data'!$G$9,0,10*ROW('Water Data'!G161))),'Data Summary'!CD167="Yes"),OFFSET('Water Data'!$G$9,0,10*ROW('Water Data'!G161)),NA())</f>
        <v>#N/A</v>
      </c>
      <c r="P167" s="490" t="e">
        <f ca="1">+IF(AND(ISNUMBER(OFFSET('Water Data'!$H$4,0,10*ROW('Water Data'!H161))),'Data Summary'!CE167="Yes"),100-OFFSET('Water Data'!$H$4,0,10*ROW('Water Data'!H161)),NA())</f>
        <v>#N/A</v>
      </c>
      <c r="Q167" s="490" t="e">
        <f ca="1">+IF(AND(ISNUMBER(OFFSET('Water Data'!$H$6,0,10*ROW('Water Data'!H161))),'Data Summary'!CF167="Yes"),OFFSET('Water Data'!$H$6,0,10*ROW('Water Data'!H161)),NA())</f>
        <v>#N/A</v>
      </c>
      <c r="R167" s="490" t="e">
        <f ca="1">+IF(AND(ISNUMBER(OFFSET('Water Data'!$H$9,0,10*ROW('Water Data'!H161))),'Data Summary'!CG167="Yes"),OFFSET('Water Data'!$H$9,0,10*ROW('Water Data'!H161)),NA())</f>
        <v>#N/A</v>
      </c>
      <c r="S167" s="490" t="e">
        <f ca="1">+IF(AND(ISNUMBER(OFFSET('Water Data'!$I$4,0,10*ROW('Water Data'!I161))),'Data Summary'!CH167="Yes"),100-OFFSET('Water Data'!$I$4,0,10*ROW('Water Data'!I161)),NA())</f>
        <v>#N/A</v>
      </c>
      <c r="T167" s="490" t="e">
        <f ca="1">+IF(AND(ISNUMBER(OFFSET('Water Data'!$I$6,0,10*ROW('Water Data'!I161))),'Data Summary'!CI167="Yes"),OFFSET('Water Data'!$I$6,0,10*ROW('Water Data'!I161)),NA())</f>
        <v>#N/A</v>
      </c>
      <c r="U167" s="490" t="e">
        <f ca="1">+IF(AND(ISNUMBER(OFFSET('Water Data'!$I$9,0,10*ROW('Water Data'!I161))),'Data Summary'!CJ167="Yes"),OFFSET('Water Data'!$I$9,0,10*ROW('Water Data'!I161)),NA())</f>
        <v>#N/A</v>
      </c>
      <c r="V167" s="491" t="e">
        <f ca="1">+IF(AND(ISNUMBER(OFFSET('Sanitation Data'!$D$4,0,10*ROW('Sanitation Data'!D161))),'Data Summary'!CK167="Yes"),100-OFFSET('Sanitation Data'!$D$4,0,10*ROW('Sanitation Data'!D161)),NA())</f>
        <v>#N/A</v>
      </c>
      <c r="W167" s="491" t="e">
        <f ca="1">+IF(AND(ISNUMBER(OFFSET('Sanitation Data'!$D$6,0,10*ROW('Sanitation Data'!D161))),'Data Summary'!CL167="Yes"),OFFSET('Sanitation Data'!$D$6,0,10*ROW('Sanitation Data'!D161)),NA())</f>
        <v>#N/A</v>
      </c>
      <c r="X167" s="491" t="e">
        <f ca="1">+IF(AND(ISNUMBER(OFFSET('Sanitation Data'!$D$10,0,10*ROW('Sanitation Data'!D161))),'Data Summary'!CM167="Yes"),OFFSET('Sanitation Data'!$D$10,0,10*ROW('Sanitation Data'!D161)),NA())</f>
        <v>#N/A</v>
      </c>
      <c r="Y167" s="491" t="e">
        <f ca="1">+IF(AND(ISNUMBER(OFFSET('Sanitation Data'!$D$11,0,10*ROW('Sanitation Data'!D161))),'Data Summary'!CN167="Yes"),OFFSET('Sanitation Data'!$D$11,0,10*ROW('Sanitation Data'!D161)),NA())</f>
        <v>#N/A</v>
      </c>
      <c r="Z167" s="491" t="e">
        <f ca="1">+IF(AND(ISNUMBER(OFFSET('Sanitation Data'!$D$12,0,10*ROW('Sanitation Data'!D161))),'Data Summary'!CO167="Yes"),OFFSET('Sanitation Data'!$D$12,0,10*ROW('Sanitation Data'!D161)),NA())</f>
        <v>#N/A</v>
      </c>
      <c r="AA167" s="491" t="e">
        <f ca="1">+IF(AND(ISNUMBER(OFFSET('Sanitation Data'!$E$4,0,10*ROW('Sanitation Data'!E161))),'Data Summary'!CP167="Yes"),100-OFFSET('Sanitation Data'!$E$4,0,10*ROW('Sanitation Data'!E161)),NA())</f>
        <v>#N/A</v>
      </c>
      <c r="AB167" s="491" t="e">
        <f ca="1">+IF(AND(ISNUMBER(OFFSET('Sanitation Data'!$E$6,0,10*ROW('Sanitation Data'!E161))),'Data Summary'!CQ167="Yes"),OFFSET('Sanitation Data'!$E$6,0,10*ROW('Sanitation Data'!E161)),NA())</f>
        <v>#N/A</v>
      </c>
      <c r="AC167" s="491" t="e">
        <f ca="1">+IF(AND(ISNUMBER(OFFSET('Sanitation Data'!$E$10,0,10*ROW('Sanitation Data'!E161))),'Data Summary'!CR167="Yes"),OFFSET('Sanitation Data'!$E$10,0,10*ROW('Sanitation Data'!E161)),NA())</f>
        <v>#N/A</v>
      </c>
      <c r="AD167" s="491" t="e">
        <f ca="1">+IF(AND(ISNUMBER(OFFSET('Sanitation Data'!$E$11,0,10*ROW('Sanitation Data'!E161))),'Data Summary'!CS167="Yes"),OFFSET('Sanitation Data'!$E$11,0,10*ROW('Sanitation Data'!E161)),NA())</f>
        <v>#N/A</v>
      </c>
      <c r="AE167" s="491" t="e">
        <f ca="1">+IF(AND(ISNUMBER(OFFSET('Sanitation Data'!$E$12,0,10*ROW('Sanitation Data'!E161))),'Data Summary'!CT167="Yes"),OFFSET('Sanitation Data'!$E$12,0,10*ROW('Sanitation Data'!E161)),NA())</f>
        <v>#N/A</v>
      </c>
      <c r="AF167" s="491" t="e">
        <f ca="1">+IF(AND(ISNUMBER(OFFSET('Sanitation Data'!$F$4,0,10*ROW('Sanitation Data'!F161))),'Data Summary'!CU167="Yes"),100-OFFSET('Sanitation Data'!$F$4,0,10*ROW('Sanitation Data'!F161)),NA())</f>
        <v>#N/A</v>
      </c>
      <c r="AG167" s="491" t="e">
        <f ca="1">+IF(AND(ISNUMBER(OFFSET('Sanitation Data'!$F$6,0,10*ROW('Sanitation Data'!F161))),'Data Summary'!CV167="Yes"),OFFSET('Sanitation Data'!$F$6,0,10*ROW('Sanitation Data'!F161)),NA())</f>
        <v>#N/A</v>
      </c>
      <c r="AH167" s="491" t="e">
        <f ca="1">+IF(AND(ISNUMBER(OFFSET('Sanitation Data'!$F$10,0,10*ROW('Sanitation Data'!F161))),'Data Summary'!CW167="Yes"),OFFSET('Sanitation Data'!$F$10,0,10*ROW('Sanitation Data'!F161)),NA())</f>
        <v>#N/A</v>
      </c>
      <c r="AI167" s="491" t="e">
        <f ca="1">+IF(AND(ISNUMBER(OFFSET('Sanitation Data'!$F$11,0,10*ROW('Sanitation Data'!F161))),'Data Summary'!CX167="Yes"),OFFSET('Sanitation Data'!$F$11,0,10*ROW('Sanitation Data'!F161)),NA())</f>
        <v>#N/A</v>
      </c>
      <c r="AJ167" s="491" t="e">
        <f ca="1">+IF(AND(ISNUMBER(OFFSET('Sanitation Data'!$F$12,0,10*ROW('Sanitation Data'!F161))),'Data Summary'!CY167="Yes"),OFFSET('Sanitation Data'!$F$12,0,10*ROW('Sanitation Data'!F161)),NA())</f>
        <v>#N/A</v>
      </c>
      <c r="AK167" s="491" t="e">
        <f ca="1">+IF(AND(ISNUMBER(OFFSET('Sanitation Data'!$G$4,0,10*ROW('Sanitation Data'!G161))),'Data Summary'!CZ167="Yes"),100-OFFSET('Sanitation Data'!$G$4,0,10*ROW('Sanitation Data'!G161)),NA())</f>
        <v>#N/A</v>
      </c>
      <c r="AL167" s="491" t="e">
        <f ca="1">+IF(AND(ISNUMBER(OFFSET('Sanitation Data'!$G$6,0,10*ROW('Sanitation Data'!G161))),'Data Summary'!DA167="Yes"),OFFSET('Sanitation Data'!$G$6,0,10*ROW('Sanitation Data'!G161)),NA())</f>
        <v>#N/A</v>
      </c>
      <c r="AM167" s="491" t="e">
        <f ca="1">+IF(AND(ISNUMBER(OFFSET('Sanitation Data'!$G$10,0,10*ROW('Sanitation Data'!G161))),'Data Summary'!DB167="Yes"),OFFSET('Sanitation Data'!$G$10,0,10*ROW('Sanitation Data'!G161)),NA())</f>
        <v>#N/A</v>
      </c>
      <c r="AN167" s="491" t="e">
        <f ca="1">+IF(AND(ISNUMBER(OFFSET('Sanitation Data'!$G$11,0,10*ROW('Sanitation Data'!G161))),'Data Summary'!DC167="Yes"),OFFSET('Sanitation Data'!$G$11,0,10*ROW('Sanitation Data'!G161)),NA())</f>
        <v>#N/A</v>
      </c>
      <c r="AO167" s="491" t="e">
        <f ca="1">+IF(AND(ISNUMBER(OFFSET('Sanitation Data'!$G$12,0,10*ROW('Sanitation Data'!G161))),'Data Summary'!DD167="Yes"),OFFSET('Sanitation Data'!$G$12,0,10*ROW('Sanitation Data'!G161)),NA())</f>
        <v>#N/A</v>
      </c>
      <c r="AP167" s="491" t="e">
        <f ca="1">+IF(AND(ISNUMBER(OFFSET('Sanitation Data'!$H$4,0,10*ROW('Sanitation Data'!H161))),'Data Summary'!DE167="Yes"),100-OFFSET('Sanitation Data'!$H$4,0,10*ROW('Sanitation Data'!H161)),NA())</f>
        <v>#N/A</v>
      </c>
      <c r="AQ167" s="491" t="e">
        <f ca="1">+IF(AND(ISNUMBER(OFFSET('Sanitation Data'!$H$6,0,10*ROW('Sanitation Data'!H161))),'Data Summary'!DF167="Yes"),OFFSET('Sanitation Data'!$H$6,0,10*ROW('Sanitation Data'!H161)),NA())</f>
        <v>#N/A</v>
      </c>
      <c r="AR167" s="491" t="e">
        <f ca="1">+IF(AND(ISNUMBER(OFFSET('Sanitation Data'!$H$10,0,10*ROW('Sanitation Data'!H161))),'Data Summary'!DG167="Yes"),OFFSET('Sanitation Data'!$H$10,0,10*ROW('Sanitation Data'!H161)),NA())</f>
        <v>#N/A</v>
      </c>
      <c r="AS167" s="491" t="e">
        <f ca="1">+IF(AND(ISNUMBER(OFFSET('Sanitation Data'!$H$11,0,10*ROW('Sanitation Data'!H161))),'Data Summary'!DH167="Yes"),OFFSET('Sanitation Data'!$H$11,0,10*ROW('Sanitation Data'!H161)),NA())</f>
        <v>#N/A</v>
      </c>
      <c r="AT167" s="491" t="e">
        <f ca="1">+IF(AND(ISNUMBER(OFFSET('Sanitation Data'!$H$12,0,10*ROW('Sanitation Data'!H161))),'Data Summary'!DI167="Yes"),OFFSET('Sanitation Data'!$H$12,0,10*ROW('Sanitation Data'!H161)),NA())</f>
        <v>#N/A</v>
      </c>
      <c r="AU167" s="491" t="e">
        <f ca="1">+IF(AND(ISNUMBER(OFFSET('Sanitation Data'!$I$4,0,10*ROW('Sanitation Data'!I161))),'Data Summary'!DJ167="Yes"),100-OFFSET('Sanitation Data'!$I$4,0,10*ROW('Sanitation Data'!I161)),NA())</f>
        <v>#N/A</v>
      </c>
      <c r="AV167" s="491" t="e">
        <f ca="1">+IF(AND(ISNUMBER(OFFSET('Sanitation Data'!$I$6,0,10*ROW('Sanitation Data'!I161))),'Data Summary'!DK167="Yes"),OFFSET('Sanitation Data'!$I$6,0,10*ROW('Sanitation Data'!I161)),NA())</f>
        <v>#N/A</v>
      </c>
      <c r="AW167" s="491" t="e">
        <f ca="1">+IF(AND(ISNUMBER(OFFSET('Sanitation Data'!$I$10,0,10*ROW('Sanitation Data'!I161))),'Data Summary'!DL167="Yes"),OFFSET('Sanitation Data'!$I$10,0,10*ROW('Sanitation Data'!I161)),NA())</f>
        <v>#N/A</v>
      </c>
      <c r="AX167" s="491" t="e">
        <f ca="1">+IF(AND(ISNUMBER(OFFSET('Sanitation Data'!$I$11,0,10*ROW('Sanitation Data'!I161))),'Data Summary'!DM167="Yes"),OFFSET('Sanitation Data'!$I$11,0,10*ROW('Sanitation Data'!I161)),NA())</f>
        <v>#N/A</v>
      </c>
      <c r="AY167" s="491" t="e">
        <f ca="1">+IF(AND(ISNUMBER(OFFSET('Sanitation Data'!$I$12,0,10*ROW('Sanitation Data'!I161))),'Data Summary'!DN167="Yes"),OFFSET('Sanitation Data'!$I$12,0,10*ROW('Sanitation Data'!I161)),NA())</f>
        <v>#N/A</v>
      </c>
      <c r="AZ167" s="492" t="e">
        <f ca="1">+IF(AND(ISNUMBER(OFFSET('Hygiene Data'!$D$5,0,10*ROW('Hygiene Data'!D161))),'Data Summary'!DO167="Yes"),OFFSET('Hygiene Data'!$D$5,0,10*ROW('Hygiene Data'!D161)),NA())</f>
        <v>#N/A</v>
      </c>
      <c r="BA167" s="492" t="e">
        <f ca="1">+IF(AND(ISNUMBER(OFFSET('Hygiene Data'!$D$7,0,10*ROW('Hygiene Data'!D161))),'Data Summary'!DP167="Yes"),OFFSET('Hygiene Data'!$D$7,0,10*ROW('Hygiene Data'!D161)),NA())</f>
        <v>#N/A</v>
      </c>
      <c r="BB167" s="492" t="e">
        <f ca="1">+IF(AND(ISNUMBER(OFFSET('Hygiene Data'!$D$9,0,10*ROW('Hygiene Data'!D161))),'Data Summary'!DQ167="Yes"),OFFSET('Hygiene Data'!$D$9,0,10*ROW('Hygiene Data'!D161)),NA())</f>
        <v>#N/A</v>
      </c>
      <c r="BC167" s="492" t="e">
        <f ca="1">+IF(AND(ISNUMBER(OFFSET('Hygiene Data'!$E$5,0,10*ROW('Hygiene Data'!E161))),'Data Summary'!DR167="Yes"),OFFSET('Hygiene Data'!$E$5,0,10*ROW('Hygiene Data'!E161)),NA())</f>
        <v>#N/A</v>
      </c>
      <c r="BD167" s="492" t="e">
        <f ca="1">+IF(AND(ISNUMBER(OFFSET('Hygiene Data'!$E$7,0,10*ROW('Hygiene Data'!E161))),'Data Summary'!DS167="Yes"),OFFSET('Hygiene Data'!$E$7,0,10*ROW('Hygiene Data'!E161)),NA())</f>
        <v>#N/A</v>
      </c>
      <c r="BE167" s="492" t="e">
        <f ca="1">+IF(AND(ISNUMBER(OFFSET('Hygiene Data'!$E$9,0,10*ROW('Hygiene Data'!E161))),'Data Summary'!DT167="Yes"),OFFSET('Hygiene Data'!$E$9,0,10*ROW('Hygiene Data'!E161)),NA())</f>
        <v>#N/A</v>
      </c>
      <c r="BF167" s="492" t="e">
        <f ca="1">+IF(AND(ISNUMBER(OFFSET('Hygiene Data'!$F$5,0,10*ROW('Hygiene Data'!F161))),'Data Summary'!DU167="Yes"),OFFSET('Hygiene Data'!$F$5,0,10*ROW('Hygiene Data'!F161)),NA())</f>
        <v>#N/A</v>
      </c>
      <c r="BG167" s="492" t="e">
        <f ca="1">+IF(AND(ISNUMBER(OFFSET('Hygiene Data'!$F$7,0,10*ROW('Hygiene Data'!F161))),'Data Summary'!DV167="Yes"),OFFSET('Hygiene Data'!$F$7,0,10*ROW('Hygiene Data'!F161)),NA())</f>
        <v>#N/A</v>
      </c>
      <c r="BH167" s="492" t="e">
        <f ca="1">+IF(AND(ISNUMBER(OFFSET('Hygiene Data'!$F$9,0,10*ROW('Hygiene Data'!F161))),'Data Summary'!DW167="Yes"),OFFSET('Hygiene Data'!$F$9,0,10*ROW('Hygiene Data'!F161)),NA())</f>
        <v>#N/A</v>
      </c>
      <c r="BI167" s="492" t="e">
        <f ca="1">+IF(AND(ISNUMBER(OFFSET('Hygiene Data'!$G$5,0,10*ROW('Hygiene Data'!G161))),'Data Summary'!DX167="Yes"),OFFSET('Hygiene Data'!$G$5,0,10*ROW('Hygiene Data'!G161)),NA())</f>
        <v>#N/A</v>
      </c>
      <c r="BJ167" s="492" t="e">
        <f ca="1">+IF(AND(ISNUMBER(OFFSET('Hygiene Data'!$G$7,0,10*ROW('Hygiene Data'!G161))),'Data Summary'!DY167="Yes"),OFFSET('Hygiene Data'!$G$7,0,10*ROW('Hygiene Data'!G161)),NA())</f>
        <v>#N/A</v>
      </c>
      <c r="BK167" s="492" t="e">
        <f ca="1">+IF(AND(ISNUMBER(OFFSET('Hygiene Data'!$G$9,0,10*ROW('Hygiene Data'!G161))),'Data Summary'!DZ167="Yes"),OFFSET('Hygiene Data'!$G$9,0,10*ROW('Hygiene Data'!G161)),NA())</f>
        <v>#N/A</v>
      </c>
      <c r="BL167" s="492" t="e">
        <f ca="1">+IF(AND(ISNUMBER(OFFSET('Hygiene Data'!$H$5,0,10*ROW('Hygiene Data'!H161))),'Data Summary'!EA167="Yes"),OFFSET('Hygiene Data'!$H$5,0,10*ROW('Hygiene Data'!H161)),NA())</f>
        <v>#N/A</v>
      </c>
      <c r="BM167" s="492" t="e">
        <f ca="1">+IF(AND(ISNUMBER(OFFSET('Hygiene Data'!$H$7,0,10*ROW('Hygiene Data'!H161))),'Data Summary'!EB167="Yes"),OFFSET('Hygiene Data'!$H$7,0,10*ROW('Hygiene Data'!H161)),NA())</f>
        <v>#N/A</v>
      </c>
      <c r="BN167" s="492" t="e">
        <f ca="1">+IF(AND(ISNUMBER(OFFSET('Hygiene Data'!$H$9,0,10*ROW('Hygiene Data'!H161))),'Data Summary'!EC167="Yes"),OFFSET('Hygiene Data'!$H$9,0,10*ROW('Hygiene Data'!H161)),NA())</f>
        <v>#N/A</v>
      </c>
      <c r="BO167" s="492" t="e">
        <f ca="1">+IF(AND(ISNUMBER(OFFSET('Hygiene Data'!$I$5,0,10*ROW('Hygiene Data'!I161))),'Data Summary'!ED167="Yes"),OFFSET('Hygiene Data'!$I$5,0,10*ROW('Hygiene Data'!I161)),NA())</f>
        <v>#N/A</v>
      </c>
      <c r="BP167" s="492" t="e">
        <f ca="1">+IF(AND(ISNUMBER(OFFSET('Hygiene Data'!$I$7,0,10*ROW('Hygiene Data'!I161))),'Data Summary'!EE167="Yes"),OFFSET('Hygiene Data'!$I$7,0,10*ROW('Hygiene Data'!I161)),NA())</f>
        <v>#N/A</v>
      </c>
      <c r="BQ167" s="492" t="e">
        <f ca="1">+IF(AND(ISNUMBER(OFFSET('Hygiene Data'!$I$9,0,10*ROW('Hygiene Data'!I161))),'Data Summary'!EF167="Yes"),OFFSET('Hygiene Data'!$I$9,0,10*ROW('Hygiene Data'!I161)),NA())</f>
        <v>#N/A</v>
      </c>
    </row>
    <row r="168" spans="1:69" x14ac:dyDescent="0.25">
      <c r="A168" s="488" t="e">
        <f ca="1">+RIGHT('Data Summary'!A168,LEN('Data Summary'!A168)-9)</f>
        <v>#VALUE!</v>
      </c>
      <c r="B168" s="462" t="str">
        <f ca="1">+IF(ISTEXT('Data Summary'!B168),'Data Summary'!B168,"")</f>
        <v/>
      </c>
      <c r="C168" s="489" t="e">
        <f ca="1">+VALUE('Data Summary'!C168)</f>
        <v>#VALUE!</v>
      </c>
      <c r="D168" s="490" t="e">
        <f ca="1">+IF(AND(ISNUMBER(OFFSET('Water Data'!$D$4,0,10*ROW('Water Data'!D162))),'Data Summary'!BS168="Yes"),100-OFFSET('Water Data'!$D$4,0,10*ROW('Water Data'!D162)),NA())</f>
        <v>#N/A</v>
      </c>
      <c r="E168" s="490" t="e">
        <f ca="1">+IF(AND(ISNUMBER(OFFSET('Water Data'!$D$6,0,10*ROW('Water Data'!D162))),'Data Summary'!BT168="Yes"),OFFSET('Water Data'!$D$6,0,10*ROW('Water Data'!D162)),NA())</f>
        <v>#N/A</v>
      </c>
      <c r="F168" s="490" t="e">
        <f ca="1">+IF(AND(ISNUMBER(OFFSET('Water Data'!$D$9,0,10*ROW('Water Data'!D162))),'Data Summary'!BU168="Yes"),OFFSET('Water Data'!$D$9,0,10*ROW('Water Data'!D162)),NA())</f>
        <v>#N/A</v>
      </c>
      <c r="G168" s="490" t="e">
        <f ca="1">+IF(AND(ISNUMBER(OFFSET('Water Data'!$E$4,0,10*ROW('Water Data'!E162))),'Data Summary'!BV168="Yes"),100-OFFSET('Water Data'!$E$4,0,10*ROW('Water Data'!E162)),NA())</f>
        <v>#N/A</v>
      </c>
      <c r="H168" s="490" t="e">
        <f ca="1">+IF(AND(ISNUMBER(OFFSET('Water Data'!$E$6,0,10*ROW('Water Data'!E162))),'Data Summary'!BW168="Yes"),OFFSET('Water Data'!$E$6,0,10*ROW('Water Data'!E162)),NA())</f>
        <v>#N/A</v>
      </c>
      <c r="I168" s="490" t="e">
        <f ca="1">+IF(AND(ISNUMBER(OFFSET('Water Data'!$E$9,0,10*ROW('Water Data'!E162))),'Data Summary'!BX168="Yes"),OFFSET('Water Data'!$E$9,0,10*ROW('Water Data'!E162)),NA())</f>
        <v>#N/A</v>
      </c>
      <c r="J168" s="490" t="e">
        <f ca="1">+IF(AND(ISNUMBER(OFFSET('Water Data'!$F$4,0,10*ROW('Water Data'!F162))),'Data Summary'!BY168="Yes"),100-OFFSET('Water Data'!$F$4,0,10*ROW('Water Data'!F162)),NA())</f>
        <v>#N/A</v>
      </c>
      <c r="K168" s="490" t="e">
        <f ca="1">+IF(AND(ISNUMBER(OFFSET('Water Data'!$F$6,0,10*ROW('Water Data'!F162))),'Data Summary'!BZ168="Yes"),OFFSET('Water Data'!$F$6,0,10*ROW('Water Data'!F162)),NA())</f>
        <v>#N/A</v>
      </c>
      <c r="L168" s="490" t="e">
        <f ca="1">+IF(AND(ISNUMBER(OFFSET('Water Data'!$F$9,0,10*ROW('Water Data'!F162))),'Data Summary'!CA168="Yes"),OFFSET('Water Data'!$F$9,0,10*ROW('Water Data'!F162)),NA())</f>
        <v>#N/A</v>
      </c>
      <c r="M168" s="490" t="e">
        <f ca="1">+IF(AND(ISNUMBER(OFFSET('Water Data'!$G$4,0,10*ROW('Water Data'!G162))),'Data Summary'!CB168="Yes"),100-OFFSET('Water Data'!$G$4,0,10*ROW('Water Data'!G162)),NA())</f>
        <v>#N/A</v>
      </c>
      <c r="N168" s="490" t="e">
        <f ca="1">+IF(AND(ISNUMBER(OFFSET('Water Data'!$G$6,0,10*ROW('Water Data'!G162))),'Data Summary'!CC168="Yes"),OFFSET('Water Data'!$G$6,0,10*ROW('Water Data'!G162)),NA())</f>
        <v>#N/A</v>
      </c>
      <c r="O168" s="490" t="e">
        <f ca="1">+IF(AND(ISNUMBER(OFFSET('Water Data'!$G$9,0,10*ROW('Water Data'!G162))),'Data Summary'!CD168="Yes"),OFFSET('Water Data'!$G$9,0,10*ROW('Water Data'!G162)),NA())</f>
        <v>#N/A</v>
      </c>
      <c r="P168" s="490" t="e">
        <f ca="1">+IF(AND(ISNUMBER(OFFSET('Water Data'!$H$4,0,10*ROW('Water Data'!H162))),'Data Summary'!CE168="Yes"),100-OFFSET('Water Data'!$H$4,0,10*ROW('Water Data'!H162)),NA())</f>
        <v>#N/A</v>
      </c>
      <c r="Q168" s="490" t="e">
        <f ca="1">+IF(AND(ISNUMBER(OFFSET('Water Data'!$H$6,0,10*ROW('Water Data'!H162))),'Data Summary'!CF168="Yes"),OFFSET('Water Data'!$H$6,0,10*ROW('Water Data'!H162)),NA())</f>
        <v>#N/A</v>
      </c>
      <c r="R168" s="490" t="e">
        <f ca="1">+IF(AND(ISNUMBER(OFFSET('Water Data'!$H$9,0,10*ROW('Water Data'!H162))),'Data Summary'!CG168="Yes"),OFFSET('Water Data'!$H$9,0,10*ROW('Water Data'!H162)),NA())</f>
        <v>#N/A</v>
      </c>
      <c r="S168" s="490" t="e">
        <f ca="1">+IF(AND(ISNUMBER(OFFSET('Water Data'!$I$4,0,10*ROW('Water Data'!I162))),'Data Summary'!CH168="Yes"),100-OFFSET('Water Data'!$I$4,0,10*ROW('Water Data'!I162)),NA())</f>
        <v>#N/A</v>
      </c>
      <c r="T168" s="490" t="e">
        <f ca="1">+IF(AND(ISNUMBER(OFFSET('Water Data'!$I$6,0,10*ROW('Water Data'!I162))),'Data Summary'!CI168="Yes"),OFFSET('Water Data'!$I$6,0,10*ROW('Water Data'!I162)),NA())</f>
        <v>#N/A</v>
      </c>
      <c r="U168" s="490" t="e">
        <f ca="1">+IF(AND(ISNUMBER(OFFSET('Water Data'!$I$9,0,10*ROW('Water Data'!I162))),'Data Summary'!CJ168="Yes"),OFFSET('Water Data'!$I$9,0,10*ROW('Water Data'!I162)),NA())</f>
        <v>#N/A</v>
      </c>
      <c r="V168" s="491" t="e">
        <f ca="1">+IF(AND(ISNUMBER(OFFSET('Sanitation Data'!$D$4,0,10*ROW('Sanitation Data'!D162))),'Data Summary'!CK168="Yes"),100-OFFSET('Sanitation Data'!$D$4,0,10*ROW('Sanitation Data'!D162)),NA())</f>
        <v>#N/A</v>
      </c>
      <c r="W168" s="491" t="e">
        <f ca="1">+IF(AND(ISNUMBER(OFFSET('Sanitation Data'!$D$6,0,10*ROW('Sanitation Data'!D162))),'Data Summary'!CL168="Yes"),OFFSET('Sanitation Data'!$D$6,0,10*ROW('Sanitation Data'!D162)),NA())</f>
        <v>#N/A</v>
      </c>
      <c r="X168" s="491" t="e">
        <f ca="1">+IF(AND(ISNUMBER(OFFSET('Sanitation Data'!$D$10,0,10*ROW('Sanitation Data'!D162))),'Data Summary'!CM168="Yes"),OFFSET('Sanitation Data'!$D$10,0,10*ROW('Sanitation Data'!D162)),NA())</f>
        <v>#N/A</v>
      </c>
      <c r="Y168" s="491" t="e">
        <f ca="1">+IF(AND(ISNUMBER(OFFSET('Sanitation Data'!$D$11,0,10*ROW('Sanitation Data'!D162))),'Data Summary'!CN168="Yes"),OFFSET('Sanitation Data'!$D$11,0,10*ROW('Sanitation Data'!D162)),NA())</f>
        <v>#N/A</v>
      </c>
      <c r="Z168" s="491" t="e">
        <f ca="1">+IF(AND(ISNUMBER(OFFSET('Sanitation Data'!$D$12,0,10*ROW('Sanitation Data'!D162))),'Data Summary'!CO168="Yes"),OFFSET('Sanitation Data'!$D$12,0,10*ROW('Sanitation Data'!D162)),NA())</f>
        <v>#N/A</v>
      </c>
      <c r="AA168" s="491" t="e">
        <f ca="1">+IF(AND(ISNUMBER(OFFSET('Sanitation Data'!$E$4,0,10*ROW('Sanitation Data'!E162))),'Data Summary'!CP168="Yes"),100-OFFSET('Sanitation Data'!$E$4,0,10*ROW('Sanitation Data'!E162)),NA())</f>
        <v>#N/A</v>
      </c>
      <c r="AB168" s="491" t="e">
        <f ca="1">+IF(AND(ISNUMBER(OFFSET('Sanitation Data'!$E$6,0,10*ROW('Sanitation Data'!E162))),'Data Summary'!CQ168="Yes"),OFFSET('Sanitation Data'!$E$6,0,10*ROW('Sanitation Data'!E162)),NA())</f>
        <v>#N/A</v>
      </c>
      <c r="AC168" s="491" t="e">
        <f ca="1">+IF(AND(ISNUMBER(OFFSET('Sanitation Data'!$E$10,0,10*ROW('Sanitation Data'!E162))),'Data Summary'!CR168="Yes"),OFFSET('Sanitation Data'!$E$10,0,10*ROW('Sanitation Data'!E162)),NA())</f>
        <v>#N/A</v>
      </c>
      <c r="AD168" s="491" t="e">
        <f ca="1">+IF(AND(ISNUMBER(OFFSET('Sanitation Data'!$E$11,0,10*ROW('Sanitation Data'!E162))),'Data Summary'!CS168="Yes"),OFFSET('Sanitation Data'!$E$11,0,10*ROW('Sanitation Data'!E162)),NA())</f>
        <v>#N/A</v>
      </c>
      <c r="AE168" s="491" t="e">
        <f ca="1">+IF(AND(ISNUMBER(OFFSET('Sanitation Data'!$E$12,0,10*ROW('Sanitation Data'!E162))),'Data Summary'!CT168="Yes"),OFFSET('Sanitation Data'!$E$12,0,10*ROW('Sanitation Data'!E162)),NA())</f>
        <v>#N/A</v>
      </c>
      <c r="AF168" s="491" t="e">
        <f ca="1">+IF(AND(ISNUMBER(OFFSET('Sanitation Data'!$F$4,0,10*ROW('Sanitation Data'!F162))),'Data Summary'!CU168="Yes"),100-OFFSET('Sanitation Data'!$F$4,0,10*ROW('Sanitation Data'!F162)),NA())</f>
        <v>#N/A</v>
      </c>
      <c r="AG168" s="491" t="e">
        <f ca="1">+IF(AND(ISNUMBER(OFFSET('Sanitation Data'!$F$6,0,10*ROW('Sanitation Data'!F162))),'Data Summary'!CV168="Yes"),OFFSET('Sanitation Data'!$F$6,0,10*ROW('Sanitation Data'!F162)),NA())</f>
        <v>#N/A</v>
      </c>
      <c r="AH168" s="491" t="e">
        <f ca="1">+IF(AND(ISNUMBER(OFFSET('Sanitation Data'!$F$10,0,10*ROW('Sanitation Data'!F162))),'Data Summary'!CW168="Yes"),OFFSET('Sanitation Data'!$F$10,0,10*ROW('Sanitation Data'!F162)),NA())</f>
        <v>#N/A</v>
      </c>
      <c r="AI168" s="491" t="e">
        <f ca="1">+IF(AND(ISNUMBER(OFFSET('Sanitation Data'!$F$11,0,10*ROW('Sanitation Data'!F162))),'Data Summary'!CX168="Yes"),OFFSET('Sanitation Data'!$F$11,0,10*ROW('Sanitation Data'!F162)),NA())</f>
        <v>#N/A</v>
      </c>
      <c r="AJ168" s="491" t="e">
        <f ca="1">+IF(AND(ISNUMBER(OFFSET('Sanitation Data'!$F$12,0,10*ROW('Sanitation Data'!F162))),'Data Summary'!CY168="Yes"),OFFSET('Sanitation Data'!$F$12,0,10*ROW('Sanitation Data'!F162)),NA())</f>
        <v>#N/A</v>
      </c>
      <c r="AK168" s="491" t="e">
        <f ca="1">+IF(AND(ISNUMBER(OFFSET('Sanitation Data'!$G$4,0,10*ROW('Sanitation Data'!G162))),'Data Summary'!CZ168="Yes"),100-OFFSET('Sanitation Data'!$G$4,0,10*ROW('Sanitation Data'!G162)),NA())</f>
        <v>#N/A</v>
      </c>
      <c r="AL168" s="491" t="e">
        <f ca="1">+IF(AND(ISNUMBER(OFFSET('Sanitation Data'!$G$6,0,10*ROW('Sanitation Data'!G162))),'Data Summary'!DA168="Yes"),OFFSET('Sanitation Data'!$G$6,0,10*ROW('Sanitation Data'!G162)),NA())</f>
        <v>#N/A</v>
      </c>
      <c r="AM168" s="491" t="e">
        <f ca="1">+IF(AND(ISNUMBER(OFFSET('Sanitation Data'!$G$10,0,10*ROW('Sanitation Data'!G162))),'Data Summary'!DB168="Yes"),OFFSET('Sanitation Data'!$G$10,0,10*ROW('Sanitation Data'!G162)),NA())</f>
        <v>#N/A</v>
      </c>
      <c r="AN168" s="491" t="e">
        <f ca="1">+IF(AND(ISNUMBER(OFFSET('Sanitation Data'!$G$11,0,10*ROW('Sanitation Data'!G162))),'Data Summary'!DC168="Yes"),OFFSET('Sanitation Data'!$G$11,0,10*ROW('Sanitation Data'!G162)),NA())</f>
        <v>#N/A</v>
      </c>
      <c r="AO168" s="491" t="e">
        <f ca="1">+IF(AND(ISNUMBER(OFFSET('Sanitation Data'!$G$12,0,10*ROW('Sanitation Data'!G162))),'Data Summary'!DD168="Yes"),OFFSET('Sanitation Data'!$G$12,0,10*ROW('Sanitation Data'!G162)),NA())</f>
        <v>#N/A</v>
      </c>
      <c r="AP168" s="491" t="e">
        <f ca="1">+IF(AND(ISNUMBER(OFFSET('Sanitation Data'!$H$4,0,10*ROW('Sanitation Data'!H162))),'Data Summary'!DE168="Yes"),100-OFFSET('Sanitation Data'!$H$4,0,10*ROW('Sanitation Data'!H162)),NA())</f>
        <v>#N/A</v>
      </c>
      <c r="AQ168" s="491" t="e">
        <f ca="1">+IF(AND(ISNUMBER(OFFSET('Sanitation Data'!$H$6,0,10*ROW('Sanitation Data'!H162))),'Data Summary'!DF168="Yes"),OFFSET('Sanitation Data'!$H$6,0,10*ROW('Sanitation Data'!H162)),NA())</f>
        <v>#N/A</v>
      </c>
      <c r="AR168" s="491" t="e">
        <f ca="1">+IF(AND(ISNUMBER(OFFSET('Sanitation Data'!$H$10,0,10*ROW('Sanitation Data'!H162))),'Data Summary'!DG168="Yes"),OFFSET('Sanitation Data'!$H$10,0,10*ROW('Sanitation Data'!H162)),NA())</f>
        <v>#N/A</v>
      </c>
      <c r="AS168" s="491" t="e">
        <f ca="1">+IF(AND(ISNUMBER(OFFSET('Sanitation Data'!$H$11,0,10*ROW('Sanitation Data'!H162))),'Data Summary'!DH168="Yes"),OFFSET('Sanitation Data'!$H$11,0,10*ROW('Sanitation Data'!H162)),NA())</f>
        <v>#N/A</v>
      </c>
      <c r="AT168" s="491" t="e">
        <f ca="1">+IF(AND(ISNUMBER(OFFSET('Sanitation Data'!$H$12,0,10*ROW('Sanitation Data'!H162))),'Data Summary'!DI168="Yes"),OFFSET('Sanitation Data'!$H$12,0,10*ROW('Sanitation Data'!H162)),NA())</f>
        <v>#N/A</v>
      </c>
      <c r="AU168" s="491" t="e">
        <f ca="1">+IF(AND(ISNUMBER(OFFSET('Sanitation Data'!$I$4,0,10*ROW('Sanitation Data'!I162))),'Data Summary'!DJ168="Yes"),100-OFFSET('Sanitation Data'!$I$4,0,10*ROW('Sanitation Data'!I162)),NA())</f>
        <v>#N/A</v>
      </c>
      <c r="AV168" s="491" t="e">
        <f ca="1">+IF(AND(ISNUMBER(OFFSET('Sanitation Data'!$I$6,0,10*ROW('Sanitation Data'!I162))),'Data Summary'!DK168="Yes"),OFFSET('Sanitation Data'!$I$6,0,10*ROW('Sanitation Data'!I162)),NA())</f>
        <v>#N/A</v>
      </c>
      <c r="AW168" s="491" t="e">
        <f ca="1">+IF(AND(ISNUMBER(OFFSET('Sanitation Data'!$I$10,0,10*ROW('Sanitation Data'!I162))),'Data Summary'!DL168="Yes"),OFFSET('Sanitation Data'!$I$10,0,10*ROW('Sanitation Data'!I162)),NA())</f>
        <v>#N/A</v>
      </c>
      <c r="AX168" s="491" t="e">
        <f ca="1">+IF(AND(ISNUMBER(OFFSET('Sanitation Data'!$I$11,0,10*ROW('Sanitation Data'!I162))),'Data Summary'!DM168="Yes"),OFFSET('Sanitation Data'!$I$11,0,10*ROW('Sanitation Data'!I162)),NA())</f>
        <v>#N/A</v>
      </c>
      <c r="AY168" s="491" t="e">
        <f ca="1">+IF(AND(ISNUMBER(OFFSET('Sanitation Data'!$I$12,0,10*ROW('Sanitation Data'!I162))),'Data Summary'!DN168="Yes"),OFFSET('Sanitation Data'!$I$12,0,10*ROW('Sanitation Data'!I162)),NA())</f>
        <v>#N/A</v>
      </c>
      <c r="AZ168" s="492" t="e">
        <f ca="1">+IF(AND(ISNUMBER(OFFSET('Hygiene Data'!$D$5,0,10*ROW('Hygiene Data'!D162))),'Data Summary'!DO168="Yes"),OFFSET('Hygiene Data'!$D$5,0,10*ROW('Hygiene Data'!D162)),NA())</f>
        <v>#N/A</v>
      </c>
      <c r="BA168" s="492" t="e">
        <f ca="1">+IF(AND(ISNUMBER(OFFSET('Hygiene Data'!$D$7,0,10*ROW('Hygiene Data'!D162))),'Data Summary'!DP168="Yes"),OFFSET('Hygiene Data'!$D$7,0,10*ROW('Hygiene Data'!D162)),NA())</f>
        <v>#N/A</v>
      </c>
      <c r="BB168" s="492" t="e">
        <f ca="1">+IF(AND(ISNUMBER(OFFSET('Hygiene Data'!$D$9,0,10*ROW('Hygiene Data'!D162))),'Data Summary'!DQ168="Yes"),OFFSET('Hygiene Data'!$D$9,0,10*ROW('Hygiene Data'!D162)),NA())</f>
        <v>#N/A</v>
      </c>
      <c r="BC168" s="492" t="e">
        <f ca="1">+IF(AND(ISNUMBER(OFFSET('Hygiene Data'!$E$5,0,10*ROW('Hygiene Data'!E162))),'Data Summary'!DR168="Yes"),OFFSET('Hygiene Data'!$E$5,0,10*ROW('Hygiene Data'!E162)),NA())</f>
        <v>#N/A</v>
      </c>
      <c r="BD168" s="492" t="e">
        <f ca="1">+IF(AND(ISNUMBER(OFFSET('Hygiene Data'!$E$7,0,10*ROW('Hygiene Data'!E162))),'Data Summary'!DS168="Yes"),OFFSET('Hygiene Data'!$E$7,0,10*ROW('Hygiene Data'!E162)),NA())</f>
        <v>#N/A</v>
      </c>
      <c r="BE168" s="492" t="e">
        <f ca="1">+IF(AND(ISNUMBER(OFFSET('Hygiene Data'!$E$9,0,10*ROW('Hygiene Data'!E162))),'Data Summary'!DT168="Yes"),OFFSET('Hygiene Data'!$E$9,0,10*ROW('Hygiene Data'!E162)),NA())</f>
        <v>#N/A</v>
      </c>
      <c r="BF168" s="492" t="e">
        <f ca="1">+IF(AND(ISNUMBER(OFFSET('Hygiene Data'!$F$5,0,10*ROW('Hygiene Data'!F162))),'Data Summary'!DU168="Yes"),OFFSET('Hygiene Data'!$F$5,0,10*ROW('Hygiene Data'!F162)),NA())</f>
        <v>#N/A</v>
      </c>
      <c r="BG168" s="492" t="e">
        <f ca="1">+IF(AND(ISNUMBER(OFFSET('Hygiene Data'!$F$7,0,10*ROW('Hygiene Data'!F162))),'Data Summary'!DV168="Yes"),OFFSET('Hygiene Data'!$F$7,0,10*ROW('Hygiene Data'!F162)),NA())</f>
        <v>#N/A</v>
      </c>
      <c r="BH168" s="492" t="e">
        <f ca="1">+IF(AND(ISNUMBER(OFFSET('Hygiene Data'!$F$9,0,10*ROW('Hygiene Data'!F162))),'Data Summary'!DW168="Yes"),OFFSET('Hygiene Data'!$F$9,0,10*ROW('Hygiene Data'!F162)),NA())</f>
        <v>#N/A</v>
      </c>
      <c r="BI168" s="492" t="e">
        <f ca="1">+IF(AND(ISNUMBER(OFFSET('Hygiene Data'!$G$5,0,10*ROW('Hygiene Data'!G162))),'Data Summary'!DX168="Yes"),OFFSET('Hygiene Data'!$G$5,0,10*ROW('Hygiene Data'!G162)),NA())</f>
        <v>#N/A</v>
      </c>
      <c r="BJ168" s="492" t="e">
        <f ca="1">+IF(AND(ISNUMBER(OFFSET('Hygiene Data'!$G$7,0,10*ROW('Hygiene Data'!G162))),'Data Summary'!DY168="Yes"),OFFSET('Hygiene Data'!$G$7,0,10*ROW('Hygiene Data'!G162)),NA())</f>
        <v>#N/A</v>
      </c>
      <c r="BK168" s="492" t="e">
        <f ca="1">+IF(AND(ISNUMBER(OFFSET('Hygiene Data'!$G$9,0,10*ROW('Hygiene Data'!G162))),'Data Summary'!DZ168="Yes"),OFFSET('Hygiene Data'!$G$9,0,10*ROW('Hygiene Data'!G162)),NA())</f>
        <v>#N/A</v>
      </c>
      <c r="BL168" s="492" t="e">
        <f ca="1">+IF(AND(ISNUMBER(OFFSET('Hygiene Data'!$H$5,0,10*ROW('Hygiene Data'!H162))),'Data Summary'!EA168="Yes"),OFFSET('Hygiene Data'!$H$5,0,10*ROW('Hygiene Data'!H162)),NA())</f>
        <v>#N/A</v>
      </c>
      <c r="BM168" s="492" t="e">
        <f ca="1">+IF(AND(ISNUMBER(OFFSET('Hygiene Data'!$H$7,0,10*ROW('Hygiene Data'!H162))),'Data Summary'!EB168="Yes"),OFFSET('Hygiene Data'!$H$7,0,10*ROW('Hygiene Data'!H162)),NA())</f>
        <v>#N/A</v>
      </c>
      <c r="BN168" s="492" t="e">
        <f ca="1">+IF(AND(ISNUMBER(OFFSET('Hygiene Data'!$H$9,0,10*ROW('Hygiene Data'!H162))),'Data Summary'!EC168="Yes"),OFFSET('Hygiene Data'!$H$9,0,10*ROW('Hygiene Data'!H162)),NA())</f>
        <v>#N/A</v>
      </c>
      <c r="BO168" s="492" t="e">
        <f ca="1">+IF(AND(ISNUMBER(OFFSET('Hygiene Data'!$I$5,0,10*ROW('Hygiene Data'!I162))),'Data Summary'!ED168="Yes"),OFFSET('Hygiene Data'!$I$5,0,10*ROW('Hygiene Data'!I162)),NA())</f>
        <v>#N/A</v>
      </c>
      <c r="BP168" s="492" t="e">
        <f ca="1">+IF(AND(ISNUMBER(OFFSET('Hygiene Data'!$I$7,0,10*ROW('Hygiene Data'!I162))),'Data Summary'!EE168="Yes"),OFFSET('Hygiene Data'!$I$7,0,10*ROW('Hygiene Data'!I162)),NA())</f>
        <v>#N/A</v>
      </c>
      <c r="BQ168" s="492" t="e">
        <f ca="1">+IF(AND(ISNUMBER(OFFSET('Hygiene Data'!$I$9,0,10*ROW('Hygiene Data'!I162))),'Data Summary'!EF168="Yes"),OFFSET('Hygiene Data'!$I$9,0,10*ROW('Hygiene Data'!I162)),NA())</f>
        <v>#N/A</v>
      </c>
    </row>
    <row r="169" spans="1:69" x14ac:dyDescent="0.25">
      <c r="A169" s="488" t="e">
        <f ca="1">+RIGHT('Data Summary'!A169,LEN('Data Summary'!A169)-9)</f>
        <v>#VALUE!</v>
      </c>
      <c r="B169" s="462" t="str">
        <f ca="1">+IF(ISTEXT('Data Summary'!B169),'Data Summary'!B169,"")</f>
        <v/>
      </c>
      <c r="C169" s="489" t="e">
        <f ca="1">+VALUE('Data Summary'!C169)</f>
        <v>#VALUE!</v>
      </c>
      <c r="D169" s="490" t="e">
        <f ca="1">+IF(AND(ISNUMBER(OFFSET('Water Data'!$D$4,0,10*ROW('Water Data'!D163))),'Data Summary'!BS169="Yes"),100-OFFSET('Water Data'!$D$4,0,10*ROW('Water Data'!D163)),NA())</f>
        <v>#N/A</v>
      </c>
      <c r="E169" s="490" t="e">
        <f ca="1">+IF(AND(ISNUMBER(OFFSET('Water Data'!$D$6,0,10*ROW('Water Data'!D163))),'Data Summary'!BT169="Yes"),OFFSET('Water Data'!$D$6,0,10*ROW('Water Data'!D163)),NA())</f>
        <v>#N/A</v>
      </c>
      <c r="F169" s="490" t="e">
        <f ca="1">+IF(AND(ISNUMBER(OFFSET('Water Data'!$D$9,0,10*ROW('Water Data'!D163))),'Data Summary'!BU169="Yes"),OFFSET('Water Data'!$D$9,0,10*ROW('Water Data'!D163)),NA())</f>
        <v>#N/A</v>
      </c>
      <c r="G169" s="490" t="e">
        <f ca="1">+IF(AND(ISNUMBER(OFFSET('Water Data'!$E$4,0,10*ROW('Water Data'!E163))),'Data Summary'!BV169="Yes"),100-OFFSET('Water Data'!$E$4,0,10*ROW('Water Data'!E163)),NA())</f>
        <v>#N/A</v>
      </c>
      <c r="H169" s="490" t="e">
        <f ca="1">+IF(AND(ISNUMBER(OFFSET('Water Data'!$E$6,0,10*ROW('Water Data'!E163))),'Data Summary'!BW169="Yes"),OFFSET('Water Data'!$E$6,0,10*ROW('Water Data'!E163)),NA())</f>
        <v>#N/A</v>
      </c>
      <c r="I169" s="490" t="e">
        <f ca="1">+IF(AND(ISNUMBER(OFFSET('Water Data'!$E$9,0,10*ROW('Water Data'!E163))),'Data Summary'!BX169="Yes"),OFFSET('Water Data'!$E$9,0,10*ROW('Water Data'!E163)),NA())</f>
        <v>#N/A</v>
      </c>
      <c r="J169" s="490" t="e">
        <f ca="1">+IF(AND(ISNUMBER(OFFSET('Water Data'!$F$4,0,10*ROW('Water Data'!F163))),'Data Summary'!BY169="Yes"),100-OFFSET('Water Data'!$F$4,0,10*ROW('Water Data'!F163)),NA())</f>
        <v>#N/A</v>
      </c>
      <c r="K169" s="490" t="e">
        <f ca="1">+IF(AND(ISNUMBER(OFFSET('Water Data'!$F$6,0,10*ROW('Water Data'!F163))),'Data Summary'!BZ169="Yes"),OFFSET('Water Data'!$F$6,0,10*ROW('Water Data'!F163)),NA())</f>
        <v>#N/A</v>
      </c>
      <c r="L169" s="490" t="e">
        <f ca="1">+IF(AND(ISNUMBER(OFFSET('Water Data'!$F$9,0,10*ROW('Water Data'!F163))),'Data Summary'!CA169="Yes"),OFFSET('Water Data'!$F$9,0,10*ROW('Water Data'!F163)),NA())</f>
        <v>#N/A</v>
      </c>
      <c r="M169" s="490" t="e">
        <f ca="1">+IF(AND(ISNUMBER(OFFSET('Water Data'!$G$4,0,10*ROW('Water Data'!G163))),'Data Summary'!CB169="Yes"),100-OFFSET('Water Data'!$G$4,0,10*ROW('Water Data'!G163)),NA())</f>
        <v>#N/A</v>
      </c>
      <c r="N169" s="490" t="e">
        <f ca="1">+IF(AND(ISNUMBER(OFFSET('Water Data'!$G$6,0,10*ROW('Water Data'!G163))),'Data Summary'!CC169="Yes"),OFFSET('Water Data'!$G$6,0,10*ROW('Water Data'!G163)),NA())</f>
        <v>#N/A</v>
      </c>
      <c r="O169" s="490" t="e">
        <f ca="1">+IF(AND(ISNUMBER(OFFSET('Water Data'!$G$9,0,10*ROW('Water Data'!G163))),'Data Summary'!CD169="Yes"),OFFSET('Water Data'!$G$9,0,10*ROW('Water Data'!G163)),NA())</f>
        <v>#N/A</v>
      </c>
      <c r="P169" s="490" t="e">
        <f ca="1">+IF(AND(ISNUMBER(OFFSET('Water Data'!$H$4,0,10*ROW('Water Data'!H163))),'Data Summary'!CE169="Yes"),100-OFFSET('Water Data'!$H$4,0,10*ROW('Water Data'!H163)),NA())</f>
        <v>#N/A</v>
      </c>
      <c r="Q169" s="490" t="e">
        <f ca="1">+IF(AND(ISNUMBER(OFFSET('Water Data'!$H$6,0,10*ROW('Water Data'!H163))),'Data Summary'!CF169="Yes"),OFFSET('Water Data'!$H$6,0,10*ROW('Water Data'!H163)),NA())</f>
        <v>#N/A</v>
      </c>
      <c r="R169" s="490" t="e">
        <f ca="1">+IF(AND(ISNUMBER(OFFSET('Water Data'!$H$9,0,10*ROW('Water Data'!H163))),'Data Summary'!CG169="Yes"),OFFSET('Water Data'!$H$9,0,10*ROW('Water Data'!H163)),NA())</f>
        <v>#N/A</v>
      </c>
      <c r="S169" s="490" t="e">
        <f ca="1">+IF(AND(ISNUMBER(OFFSET('Water Data'!$I$4,0,10*ROW('Water Data'!I163))),'Data Summary'!CH169="Yes"),100-OFFSET('Water Data'!$I$4,0,10*ROW('Water Data'!I163)),NA())</f>
        <v>#N/A</v>
      </c>
      <c r="T169" s="490" t="e">
        <f ca="1">+IF(AND(ISNUMBER(OFFSET('Water Data'!$I$6,0,10*ROW('Water Data'!I163))),'Data Summary'!CI169="Yes"),OFFSET('Water Data'!$I$6,0,10*ROW('Water Data'!I163)),NA())</f>
        <v>#N/A</v>
      </c>
      <c r="U169" s="490" t="e">
        <f ca="1">+IF(AND(ISNUMBER(OFFSET('Water Data'!$I$9,0,10*ROW('Water Data'!I163))),'Data Summary'!CJ169="Yes"),OFFSET('Water Data'!$I$9,0,10*ROW('Water Data'!I163)),NA())</f>
        <v>#N/A</v>
      </c>
      <c r="V169" s="491" t="e">
        <f ca="1">+IF(AND(ISNUMBER(OFFSET('Sanitation Data'!$D$4,0,10*ROW('Sanitation Data'!D163))),'Data Summary'!CK169="Yes"),100-OFFSET('Sanitation Data'!$D$4,0,10*ROW('Sanitation Data'!D163)),NA())</f>
        <v>#N/A</v>
      </c>
      <c r="W169" s="491" t="e">
        <f ca="1">+IF(AND(ISNUMBER(OFFSET('Sanitation Data'!$D$6,0,10*ROW('Sanitation Data'!D163))),'Data Summary'!CL169="Yes"),OFFSET('Sanitation Data'!$D$6,0,10*ROW('Sanitation Data'!D163)),NA())</f>
        <v>#N/A</v>
      </c>
      <c r="X169" s="491" t="e">
        <f ca="1">+IF(AND(ISNUMBER(OFFSET('Sanitation Data'!$D$10,0,10*ROW('Sanitation Data'!D163))),'Data Summary'!CM169="Yes"),OFFSET('Sanitation Data'!$D$10,0,10*ROW('Sanitation Data'!D163)),NA())</f>
        <v>#N/A</v>
      </c>
      <c r="Y169" s="491" t="e">
        <f ca="1">+IF(AND(ISNUMBER(OFFSET('Sanitation Data'!$D$11,0,10*ROW('Sanitation Data'!D163))),'Data Summary'!CN169="Yes"),OFFSET('Sanitation Data'!$D$11,0,10*ROW('Sanitation Data'!D163)),NA())</f>
        <v>#N/A</v>
      </c>
      <c r="Z169" s="491" t="e">
        <f ca="1">+IF(AND(ISNUMBER(OFFSET('Sanitation Data'!$D$12,0,10*ROW('Sanitation Data'!D163))),'Data Summary'!CO169="Yes"),OFFSET('Sanitation Data'!$D$12,0,10*ROW('Sanitation Data'!D163)),NA())</f>
        <v>#N/A</v>
      </c>
      <c r="AA169" s="491" t="e">
        <f ca="1">+IF(AND(ISNUMBER(OFFSET('Sanitation Data'!$E$4,0,10*ROW('Sanitation Data'!E163))),'Data Summary'!CP169="Yes"),100-OFFSET('Sanitation Data'!$E$4,0,10*ROW('Sanitation Data'!E163)),NA())</f>
        <v>#N/A</v>
      </c>
      <c r="AB169" s="491" t="e">
        <f ca="1">+IF(AND(ISNUMBER(OFFSET('Sanitation Data'!$E$6,0,10*ROW('Sanitation Data'!E163))),'Data Summary'!CQ169="Yes"),OFFSET('Sanitation Data'!$E$6,0,10*ROW('Sanitation Data'!E163)),NA())</f>
        <v>#N/A</v>
      </c>
      <c r="AC169" s="491" t="e">
        <f ca="1">+IF(AND(ISNUMBER(OFFSET('Sanitation Data'!$E$10,0,10*ROW('Sanitation Data'!E163))),'Data Summary'!CR169="Yes"),OFFSET('Sanitation Data'!$E$10,0,10*ROW('Sanitation Data'!E163)),NA())</f>
        <v>#N/A</v>
      </c>
      <c r="AD169" s="491" t="e">
        <f ca="1">+IF(AND(ISNUMBER(OFFSET('Sanitation Data'!$E$11,0,10*ROW('Sanitation Data'!E163))),'Data Summary'!CS169="Yes"),OFFSET('Sanitation Data'!$E$11,0,10*ROW('Sanitation Data'!E163)),NA())</f>
        <v>#N/A</v>
      </c>
      <c r="AE169" s="491" t="e">
        <f ca="1">+IF(AND(ISNUMBER(OFFSET('Sanitation Data'!$E$12,0,10*ROW('Sanitation Data'!E163))),'Data Summary'!CT169="Yes"),OFFSET('Sanitation Data'!$E$12,0,10*ROW('Sanitation Data'!E163)),NA())</f>
        <v>#N/A</v>
      </c>
      <c r="AF169" s="491" t="e">
        <f ca="1">+IF(AND(ISNUMBER(OFFSET('Sanitation Data'!$F$4,0,10*ROW('Sanitation Data'!F163))),'Data Summary'!CU169="Yes"),100-OFFSET('Sanitation Data'!$F$4,0,10*ROW('Sanitation Data'!F163)),NA())</f>
        <v>#N/A</v>
      </c>
      <c r="AG169" s="491" t="e">
        <f ca="1">+IF(AND(ISNUMBER(OFFSET('Sanitation Data'!$F$6,0,10*ROW('Sanitation Data'!F163))),'Data Summary'!CV169="Yes"),OFFSET('Sanitation Data'!$F$6,0,10*ROW('Sanitation Data'!F163)),NA())</f>
        <v>#N/A</v>
      </c>
      <c r="AH169" s="491" t="e">
        <f ca="1">+IF(AND(ISNUMBER(OFFSET('Sanitation Data'!$F$10,0,10*ROW('Sanitation Data'!F163))),'Data Summary'!CW169="Yes"),OFFSET('Sanitation Data'!$F$10,0,10*ROW('Sanitation Data'!F163)),NA())</f>
        <v>#N/A</v>
      </c>
      <c r="AI169" s="491" t="e">
        <f ca="1">+IF(AND(ISNUMBER(OFFSET('Sanitation Data'!$F$11,0,10*ROW('Sanitation Data'!F163))),'Data Summary'!CX169="Yes"),OFFSET('Sanitation Data'!$F$11,0,10*ROW('Sanitation Data'!F163)),NA())</f>
        <v>#N/A</v>
      </c>
      <c r="AJ169" s="491" t="e">
        <f ca="1">+IF(AND(ISNUMBER(OFFSET('Sanitation Data'!$F$12,0,10*ROW('Sanitation Data'!F163))),'Data Summary'!CY169="Yes"),OFFSET('Sanitation Data'!$F$12,0,10*ROW('Sanitation Data'!F163)),NA())</f>
        <v>#N/A</v>
      </c>
      <c r="AK169" s="491" t="e">
        <f ca="1">+IF(AND(ISNUMBER(OFFSET('Sanitation Data'!$G$4,0,10*ROW('Sanitation Data'!G163))),'Data Summary'!CZ169="Yes"),100-OFFSET('Sanitation Data'!$G$4,0,10*ROW('Sanitation Data'!G163)),NA())</f>
        <v>#N/A</v>
      </c>
      <c r="AL169" s="491" t="e">
        <f ca="1">+IF(AND(ISNUMBER(OFFSET('Sanitation Data'!$G$6,0,10*ROW('Sanitation Data'!G163))),'Data Summary'!DA169="Yes"),OFFSET('Sanitation Data'!$G$6,0,10*ROW('Sanitation Data'!G163)),NA())</f>
        <v>#N/A</v>
      </c>
      <c r="AM169" s="491" t="e">
        <f ca="1">+IF(AND(ISNUMBER(OFFSET('Sanitation Data'!$G$10,0,10*ROW('Sanitation Data'!G163))),'Data Summary'!DB169="Yes"),OFFSET('Sanitation Data'!$G$10,0,10*ROW('Sanitation Data'!G163)),NA())</f>
        <v>#N/A</v>
      </c>
      <c r="AN169" s="491" t="e">
        <f ca="1">+IF(AND(ISNUMBER(OFFSET('Sanitation Data'!$G$11,0,10*ROW('Sanitation Data'!G163))),'Data Summary'!DC169="Yes"),OFFSET('Sanitation Data'!$G$11,0,10*ROW('Sanitation Data'!G163)),NA())</f>
        <v>#N/A</v>
      </c>
      <c r="AO169" s="491" t="e">
        <f ca="1">+IF(AND(ISNUMBER(OFFSET('Sanitation Data'!$G$12,0,10*ROW('Sanitation Data'!G163))),'Data Summary'!DD169="Yes"),OFFSET('Sanitation Data'!$G$12,0,10*ROW('Sanitation Data'!G163)),NA())</f>
        <v>#N/A</v>
      </c>
      <c r="AP169" s="491" t="e">
        <f ca="1">+IF(AND(ISNUMBER(OFFSET('Sanitation Data'!$H$4,0,10*ROW('Sanitation Data'!H163))),'Data Summary'!DE169="Yes"),100-OFFSET('Sanitation Data'!$H$4,0,10*ROW('Sanitation Data'!H163)),NA())</f>
        <v>#N/A</v>
      </c>
      <c r="AQ169" s="491" t="e">
        <f ca="1">+IF(AND(ISNUMBER(OFFSET('Sanitation Data'!$H$6,0,10*ROW('Sanitation Data'!H163))),'Data Summary'!DF169="Yes"),OFFSET('Sanitation Data'!$H$6,0,10*ROW('Sanitation Data'!H163)),NA())</f>
        <v>#N/A</v>
      </c>
      <c r="AR169" s="491" t="e">
        <f ca="1">+IF(AND(ISNUMBER(OFFSET('Sanitation Data'!$H$10,0,10*ROW('Sanitation Data'!H163))),'Data Summary'!DG169="Yes"),OFFSET('Sanitation Data'!$H$10,0,10*ROW('Sanitation Data'!H163)),NA())</f>
        <v>#N/A</v>
      </c>
      <c r="AS169" s="491" t="e">
        <f ca="1">+IF(AND(ISNUMBER(OFFSET('Sanitation Data'!$H$11,0,10*ROW('Sanitation Data'!H163))),'Data Summary'!DH169="Yes"),OFFSET('Sanitation Data'!$H$11,0,10*ROW('Sanitation Data'!H163)),NA())</f>
        <v>#N/A</v>
      </c>
      <c r="AT169" s="491" t="e">
        <f ca="1">+IF(AND(ISNUMBER(OFFSET('Sanitation Data'!$H$12,0,10*ROW('Sanitation Data'!H163))),'Data Summary'!DI169="Yes"),OFFSET('Sanitation Data'!$H$12,0,10*ROW('Sanitation Data'!H163)),NA())</f>
        <v>#N/A</v>
      </c>
      <c r="AU169" s="491" t="e">
        <f ca="1">+IF(AND(ISNUMBER(OFFSET('Sanitation Data'!$I$4,0,10*ROW('Sanitation Data'!I163))),'Data Summary'!DJ169="Yes"),100-OFFSET('Sanitation Data'!$I$4,0,10*ROW('Sanitation Data'!I163)),NA())</f>
        <v>#N/A</v>
      </c>
      <c r="AV169" s="491" t="e">
        <f ca="1">+IF(AND(ISNUMBER(OFFSET('Sanitation Data'!$I$6,0,10*ROW('Sanitation Data'!I163))),'Data Summary'!DK169="Yes"),OFFSET('Sanitation Data'!$I$6,0,10*ROW('Sanitation Data'!I163)),NA())</f>
        <v>#N/A</v>
      </c>
      <c r="AW169" s="491" t="e">
        <f ca="1">+IF(AND(ISNUMBER(OFFSET('Sanitation Data'!$I$10,0,10*ROW('Sanitation Data'!I163))),'Data Summary'!DL169="Yes"),OFFSET('Sanitation Data'!$I$10,0,10*ROW('Sanitation Data'!I163)),NA())</f>
        <v>#N/A</v>
      </c>
      <c r="AX169" s="491" t="e">
        <f ca="1">+IF(AND(ISNUMBER(OFFSET('Sanitation Data'!$I$11,0,10*ROW('Sanitation Data'!I163))),'Data Summary'!DM169="Yes"),OFFSET('Sanitation Data'!$I$11,0,10*ROW('Sanitation Data'!I163)),NA())</f>
        <v>#N/A</v>
      </c>
      <c r="AY169" s="491" t="e">
        <f ca="1">+IF(AND(ISNUMBER(OFFSET('Sanitation Data'!$I$12,0,10*ROW('Sanitation Data'!I163))),'Data Summary'!DN169="Yes"),OFFSET('Sanitation Data'!$I$12,0,10*ROW('Sanitation Data'!I163)),NA())</f>
        <v>#N/A</v>
      </c>
      <c r="AZ169" s="492" t="e">
        <f ca="1">+IF(AND(ISNUMBER(OFFSET('Hygiene Data'!$D$5,0,10*ROW('Hygiene Data'!D163))),'Data Summary'!DO169="Yes"),OFFSET('Hygiene Data'!$D$5,0,10*ROW('Hygiene Data'!D163)),NA())</f>
        <v>#N/A</v>
      </c>
      <c r="BA169" s="492" t="e">
        <f ca="1">+IF(AND(ISNUMBER(OFFSET('Hygiene Data'!$D$7,0,10*ROW('Hygiene Data'!D163))),'Data Summary'!DP169="Yes"),OFFSET('Hygiene Data'!$D$7,0,10*ROW('Hygiene Data'!D163)),NA())</f>
        <v>#N/A</v>
      </c>
      <c r="BB169" s="492" t="e">
        <f ca="1">+IF(AND(ISNUMBER(OFFSET('Hygiene Data'!$D$9,0,10*ROW('Hygiene Data'!D163))),'Data Summary'!DQ169="Yes"),OFFSET('Hygiene Data'!$D$9,0,10*ROW('Hygiene Data'!D163)),NA())</f>
        <v>#N/A</v>
      </c>
      <c r="BC169" s="492" t="e">
        <f ca="1">+IF(AND(ISNUMBER(OFFSET('Hygiene Data'!$E$5,0,10*ROW('Hygiene Data'!E163))),'Data Summary'!DR169="Yes"),OFFSET('Hygiene Data'!$E$5,0,10*ROW('Hygiene Data'!E163)),NA())</f>
        <v>#N/A</v>
      </c>
      <c r="BD169" s="492" t="e">
        <f ca="1">+IF(AND(ISNUMBER(OFFSET('Hygiene Data'!$E$7,0,10*ROW('Hygiene Data'!E163))),'Data Summary'!DS169="Yes"),OFFSET('Hygiene Data'!$E$7,0,10*ROW('Hygiene Data'!E163)),NA())</f>
        <v>#N/A</v>
      </c>
      <c r="BE169" s="492" t="e">
        <f ca="1">+IF(AND(ISNUMBER(OFFSET('Hygiene Data'!$E$9,0,10*ROW('Hygiene Data'!E163))),'Data Summary'!DT169="Yes"),OFFSET('Hygiene Data'!$E$9,0,10*ROW('Hygiene Data'!E163)),NA())</f>
        <v>#N/A</v>
      </c>
      <c r="BF169" s="492" t="e">
        <f ca="1">+IF(AND(ISNUMBER(OFFSET('Hygiene Data'!$F$5,0,10*ROW('Hygiene Data'!F163))),'Data Summary'!DU169="Yes"),OFFSET('Hygiene Data'!$F$5,0,10*ROW('Hygiene Data'!F163)),NA())</f>
        <v>#N/A</v>
      </c>
      <c r="BG169" s="492" t="e">
        <f ca="1">+IF(AND(ISNUMBER(OFFSET('Hygiene Data'!$F$7,0,10*ROW('Hygiene Data'!F163))),'Data Summary'!DV169="Yes"),OFFSET('Hygiene Data'!$F$7,0,10*ROW('Hygiene Data'!F163)),NA())</f>
        <v>#N/A</v>
      </c>
      <c r="BH169" s="492" t="e">
        <f ca="1">+IF(AND(ISNUMBER(OFFSET('Hygiene Data'!$F$9,0,10*ROW('Hygiene Data'!F163))),'Data Summary'!DW169="Yes"),OFFSET('Hygiene Data'!$F$9,0,10*ROW('Hygiene Data'!F163)),NA())</f>
        <v>#N/A</v>
      </c>
      <c r="BI169" s="492" t="e">
        <f ca="1">+IF(AND(ISNUMBER(OFFSET('Hygiene Data'!$G$5,0,10*ROW('Hygiene Data'!G163))),'Data Summary'!DX169="Yes"),OFFSET('Hygiene Data'!$G$5,0,10*ROW('Hygiene Data'!G163)),NA())</f>
        <v>#N/A</v>
      </c>
      <c r="BJ169" s="492" t="e">
        <f ca="1">+IF(AND(ISNUMBER(OFFSET('Hygiene Data'!$G$7,0,10*ROW('Hygiene Data'!G163))),'Data Summary'!DY169="Yes"),OFFSET('Hygiene Data'!$G$7,0,10*ROW('Hygiene Data'!G163)),NA())</f>
        <v>#N/A</v>
      </c>
      <c r="BK169" s="492" t="e">
        <f ca="1">+IF(AND(ISNUMBER(OFFSET('Hygiene Data'!$G$9,0,10*ROW('Hygiene Data'!G163))),'Data Summary'!DZ169="Yes"),OFFSET('Hygiene Data'!$G$9,0,10*ROW('Hygiene Data'!G163)),NA())</f>
        <v>#N/A</v>
      </c>
      <c r="BL169" s="492" t="e">
        <f ca="1">+IF(AND(ISNUMBER(OFFSET('Hygiene Data'!$H$5,0,10*ROW('Hygiene Data'!H163))),'Data Summary'!EA169="Yes"),OFFSET('Hygiene Data'!$H$5,0,10*ROW('Hygiene Data'!H163)),NA())</f>
        <v>#N/A</v>
      </c>
      <c r="BM169" s="492" t="e">
        <f ca="1">+IF(AND(ISNUMBER(OFFSET('Hygiene Data'!$H$7,0,10*ROW('Hygiene Data'!H163))),'Data Summary'!EB169="Yes"),OFFSET('Hygiene Data'!$H$7,0,10*ROW('Hygiene Data'!H163)),NA())</f>
        <v>#N/A</v>
      </c>
      <c r="BN169" s="492" t="e">
        <f ca="1">+IF(AND(ISNUMBER(OFFSET('Hygiene Data'!$H$9,0,10*ROW('Hygiene Data'!H163))),'Data Summary'!EC169="Yes"),OFFSET('Hygiene Data'!$H$9,0,10*ROW('Hygiene Data'!H163)),NA())</f>
        <v>#N/A</v>
      </c>
      <c r="BO169" s="492" t="e">
        <f ca="1">+IF(AND(ISNUMBER(OFFSET('Hygiene Data'!$I$5,0,10*ROW('Hygiene Data'!I163))),'Data Summary'!ED169="Yes"),OFFSET('Hygiene Data'!$I$5,0,10*ROW('Hygiene Data'!I163)),NA())</f>
        <v>#N/A</v>
      </c>
      <c r="BP169" s="492" t="e">
        <f ca="1">+IF(AND(ISNUMBER(OFFSET('Hygiene Data'!$I$7,0,10*ROW('Hygiene Data'!I163))),'Data Summary'!EE169="Yes"),OFFSET('Hygiene Data'!$I$7,0,10*ROW('Hygiene Data'!I163)),NA())</f>
        <v>#N/A</v>
      </c>
      <c r="BQ169" s="492" t="e">
        <f ca="1">+IF(AND(ISNUMBER(OFFSET('Hygiene Data'!$I$9,0,10*ROW('Hygiene Data'!I163))),'Data Summary'!EF169="Yes"),OFFSET('Hygiene Data'!$I$9,0,10*ROW('Hygiene Data'!I163)),NA())</f>
        <v>#N/A</v>
      </c>
    </row>
    <row r="170" spans="1:69" x14ac:dyDescent="0.25">
      <c r="A170" s="488" t="e">
        <f ca="1">+RIGHT('Data Summary'!A170,LEN('Data Summary'!A170)-9)</f>
        <v>#VALUE!</v>
      </c>
      <c r="B170" s="462" t="str">
        <f ca="1">+IF(ISTEXT('Data Summary'!B170),'Data Summary'!B170,"")</f>
        <v/>
      </c>
      <c r="C170" s="489" t="e">
        <f ca="1">+VALUE('Data Summary'!C170)</f>
        <v>#VALUE!</v>
      </c>
      <c r="D170" s="490" t="e">
        <f ca="1">+IF(AND(ISNUMBER(OFFSET('Water Data'!$D$4,0,10*ROW('Water Data'!D164))),'Data Summary'!BS170="Yes"),100-OFFSET('Water Data'!$D$4,0,10*ROW('Water Data'!D164)),NA())</f>
        <v>#N/A</v>
      </c>
      <c r="E170" s="490" t="e">
        <f ca="1">+IF(AND(ISNUMBER(OFFSET('Water Data'!$D$6,0,10*ROW('Water Data'!D164))),'Data Summary'!BT170="Yes"),OFFSET('Water Data'!$D$6,0,10*ROW('Water Data'!D164)),NA())</f>
        <v>#N/A</v>
      </c>
      <c r="F170" s="490" t="e">
        <f ca="1">+IF(AND(ISNUMBER(OFFSET('Water Data'!$D$9,0,10*ROW('Water Data'!D164))),'Data Summary'!BU170="Yes"),OFFSET('Water Data'!$D$9,0,10*ROW('Water Data'!D164)),NA())</f>
        <v>#N/A</v>
      </c>
      <c r="G170" s="490" t="e">
        <f ca="1">+IF(AND(ISNUMBER(OFFSET('Water Data'!$E$4,0,10*ROW('Water Data'!E164))),'Data Summary'!BV170="Yes"),100-OFFSET('Water Data'!$E$4,0,10*ROW('Water Data'!E164)),NA())</f>
        <v>#N/A</v>
      </c>
      <c r="H170" s="490" t="e">
        <f ca="1">+IF(AND(ISNUMBER(OFFSET('Water Data'!$E$6,0,10*ROW('Water Data'!E164))),'Data Summary'!BW170="Yes"),OFFSET('Water Data'!$E$6,0,10*ROW('Water Data'!E164)),NA())</f>
        <v>#N/A</v>
      </c>
      <c r="I170" s="490" t="e">
        <f ca="1">+IF(AND(ISNUMBER(OFFSET('Water Data'!$E$9,0,10*ROW('Water Data'!E164))),'Data Summary'!BX170="Yes"),OFFSET('Water Data'!$E$9,0,10*ROW('Water Data'!E164)),NA())</f>
        <v>#N/A</v>
      </c>
      <c r="J170" s="490" t="e">
        <f ca="1">+IF(AND(ISNUMBER(OFFSET('Water Data'!$F$4,0,10*ROW('Water Data'!F164))),'Data Summary'!BY170="Yes"),100-OFFSET('Water Data'!$F$4,0,10*ROW('Water Data'!F164)),NA())</f>
        <v>#N/A</v>
      </c>
      <c r="K170" s="490" t="e">
        <f ca="1">+IF(AND(ISNUMBER(OFFSET('Water Data'!$F$6,0,10*ROW('Water Data'!F164))),'Data Summary'!BZ170="Yes"),OFFSET('Water Data'!$F$6,0,10*ROW('Water Data'!F164)),NA())</f>
        <v>#N/A</v>
      </c>
      <c r="L170" s="490" t="e">
        <f ca="1">+IF(AND(ISNUMBER(OFFSET('Water Data'!$F$9,0,10*ROW('Water Data'!F164))),'Data Summary'!CA170="Yes"),OFFSET('Water Data'!$F$9,0,10*ROW('Water Data'!F164)),NA())</f>
        <v>#N/A</v>
      </c>
      <c r="M170" s="490" t="e">
        <f ca="1">+IF(AND(ISNUMBER(OFFSET('Water Data'!$G$4,0,10*ROW('Water Data'!G164))),'Data Summary'!CB170="Yes"),100-OFFSET('Water Data'!$G$4,0,10*ROW('Water Data'!G164)),NA())</f>
        <v>#N/A</v>
      </c>
      <c r="N170" s="490" t="e">
        <f ca="1">+IF(AND(ISNUMBER(OFFSET('Water Data'!$G$6,0,10*ROW('Water Data'!G164))),'Data Summary'!CC170="Yes"),OFFSET('Water Data'!$G$6,0,10*ROW('Water Data'!G164)),NA())</f>
        <v>#N/A</v>
      </c>
      <c r="O170" s="490" t="e">
        <f ca="1">+IF(AND(ISNUMBER(OFFSET('Water Data'!$G$9,0,10*ROW('Water Data'!G164))),'Data Summary'!CD170="Yes"),OFFSET('Water Data'!$G$9,0,10*ROW('Water Data'!G164)),NA())</f>
        <v>#N/A</v>
      </c>
      <c r="P170" s="490" t="e">
        <f ca="1">+IF(AND(ISNUMBER(OFFSET('Water Data'!$H$4,0,10*ROW('Water Data'!H164))),'Data Summary'!CE170="Yes"),100-OFFSET('Water Data'!$H$4,0,10*ROW('Water Data'!H164)),NA())</f>
        <v>#N/A</v>
      </c>
      <c r="Q170" s="490" t="e">
        <f ca="1">+IF(AND(ISNUMBER(OFFSET('Water Data'!$H$6,0,10*ROW('Water Data'!H164))),'Data Summary'!CF170="Yes"),OFFSET('Water Data'!$H$6,0,10*ROW('Water Data'!H164)),NA())</f>
        <v>#N/A</v>
      </c>
      <c r="R170" s="490" t="e">
        <f ca="1">+IF(AND(ISNUMBER(OFFSET('Water Data'!$H$9,0,10*ROW('Water Data'!H164))),'Data Summary'!CG170="Yes"),OFFSET('Water Data'!$H$9,0,10*ROW('Water Data'!H164)),NA())</f>
        <v>#N/A</v>
      </c>
      <c r="S170" s="490" t="e">
        <f ca="1">+IF(AND(ISNUMBER(OFFSET('Water Data'!$I$4,0,10*ROW('Water Data'!I164))),'Data Summary'!CH170="Yes"),100-OFFSET('Water Data'!$I$4,0,10*ROW('Water Data'!I164)),NA())</f>
        <v>#N/A</v>
      </c>
      <c r="T170" s="490" t="e">
        <f ca="1">+IF(AND(ISNUMBER(OFFSET('Water Data'!$I$6,0,10*ROW('Water Data'!I164))),'Data Summary'!CI170="Yes"),OFFSET('Water Data'!$I$6,0,10*ROW('Water Data'!I164)),NA())</f>
        <v>#N/A</v>
      </c>
      <c r="U170" s="490" t="e">
        <f ca="1">+IF(AND(ISNUMBER(OFFSET('Water Data'!$I$9,0,10*ROW('Water Data'!I164))),'Data Summary'!CJ170="Yes"),OFFSET('Water Data'!$I$9,0,10*ROW('Water Data'!I164)),NA())</f>
        <v>#N/A</v>
      </c>
      <c r="V170" s="491" t="e">
        <f ca="1">+IF(AND(ISNUMBER(OFFSET('Sanitation Data'!$D$4,0,10*ROW('Sanitation Data'!D164))),'Data Summary'!CK170="Yes"),100-OFFSET('Sanitation Data'!$D$4,0,10*ROW('Sanitation Data'!D164)),NA())</f>
        <v>#N/A</v>
      </c>
      <c r="W170" s="491" t="e">
        <f ca="1">+IF(AND(ISNUMBER(OFFSET('Sanitation Data'!$D$6,0,10*ROW('Sanitation Data'!D164))),'Data Summary'!CL170="Yes"),OFFSET('Sanitation Data'!$D$6,0,10*ROW('Sanitation Data'!D164)),NA())</f>
        <v>#N/A</v>
      </c>
      <c r="X170" s="491" t="e">
        <f ca="1">+IF(AND(ISNUMBER(OFFSET('Sanitation Data'!$D$10,0,10*ROW('Sanitation Data'!D164))),'Data Summary'!CM170="Yes"),OFFSET('Sanitation Data'!$D$10,0,10*ROW('Sanitation Data'!D164)),NA())</f>
        <v>#N/A</v>
      </c>
      <c r="Y170" s="491" t="e">
        <f ca="1">+IF(AND(ISNUMBER(OFFSET('Sanitation Data'!$D$11,0,10*ROW('Sanitation Data'!D164))),'Data Summary'!CN170="Yes"),OFFSET('Sanitation Data'!$D$11,0,10*ROW('Sanitation Data'!D164)),NA())</f>
        <v>#N/A</v>
      </c>
      <c r="Z170" s="491" t="e">
        <f ca="1">+IF(AND(ISNUMBER(OFFSET('Sanitation Data'!$D$12,0,10*ROW('Sanitation Data'!D164))),'Data Summary'!CO170="Yes"),OFFSET('Sanitation Data'!$D$12,0,10*ROW('Sanitation Data'!D164)),NA())</f>
        <v>#N/A</v>
      </c>
      <c r="AA170" s="491" t="e">
        <f ca="1">+IF(AND(ISNUMBER(OFFSET('Sanitation Data'!$E$4,0,10*ROW('Sanitation Data'!E164))),'Data Summary'!CP170="Yes"),100-OFFSET('Sanitation Data'!$E$4,0,10*ROW('Sanitation Data'!E164)),NA())</f>
        <v>#N/A</v>
      </c>
      <c r="AB170" s="491" t="e">
        <f ca="1">+IF(AND(ISNUMBER(OFFSET('Sanitation Data'!$E$6,0,10*ROW('Sanitation Data'!E164))),'Data Summary'!CQ170="Yes"),OFFSET('Sanitation Data'!$E$6,0,10*ROW('Sanitation Data'!E164)),NA())</f>
        <v>#N/A</v>
      </c>
      <c r="AC170" s="491" t="e">
        <f ca="1">+IF(AND(ISNUMBER(OFFSET('Sanitation Data'!$E$10,0,10*ROW('Sanitation Data'!E164))),'Data Summary'!CR170="Yes"),OFFSET('Sanitation Data'!$E$10,0,10*ROW('Sanitation Data'!E164)),NA())</f>
        <v>#N/A</v>
      </c>
      <c r="AD170" s="491" t="e">
        <f ca="1">+IF(AND(ISNUMBER(OFFSET('Sanitation Data'!$E$11,0,10*ROW('Sanitation Data'!E164))),'Data Summary'!CS170="Yes"),OFFSET('Sanitation Data'!$E$11,0,10*ROW('Sanitation Data'!E164)),NA())</f>
        <v>#N/A</v>
      </c>
      <c r="AE170" s="491" t="e">
        <f ca="1">+IF(AND(ISNUMBER(OFFSET('Sanitation Data'!$E$12,0,10*ROW('Sanitation Data'!E164))),'Data Summary'!CT170="Yes"),OFFSET('Sanitation Data'!$E$12,0,10*ROW('Sanitation Data'!E164)),NA())</f>
        <v>#N/A</v>
      </c>
      <c r="AF170" s="491" t="e">
        <f ca="1">+IF(AND(ISNUMBER(OFFSET('Sanitation Data'!$F$4,0,10*ROW('Sanitation Data'!F164))),'Data Summary'!CU170="Yes"),100-OFFSET('Sanitation Data'!$F$4,0,10*ROW('Sanitation Data'!F164)),NA())</f>
        <v>#N/A</v>
      </c>
      <c r="AG170" s="491" t="e">
        <f ca="1">+IF(AND(ISNUMBER(OFFSET('Sanitation Data'!$F$6,0,10*ROW('Sanitation Data'!F164))),'Data Summary'!CV170="Yes"),OFFSET('Sanitation Data'!$F$6,0,10*ROW('Sanitation Data'!F164)),NA())</f>
        <v>#N/A</v>
      </c>
      <c r="AH170" s="491" t="e">
        <f ca="1">+IF(AND(ISNUMBER(OFFSET('Sanitation Data'!$F$10,0,10*ROW('Sanitation Data'!F164))),'Data Summary'!CW170="Yes"),OFFSET('Sanitation Data'!$F$10,0,10*ROW('Sanitation Data'!F164)),NA())</f>
        <v>#N/A</v>
      </c>
      <c r="AI170" s="491" t="e">
        <f ca="1">+IF(AND(ISNUMBER(OFFSET('Sanitation Data'!$F$11,0,10*ROW('Sanitation Data'!F164))),'Data Summary'!CX170="Yes"),OFFSET('Sanitation Data'!$F$11,0,10*ROW('Sanitation Data'!F164)),NA())</f>
        <v>#N/A</v>
      </c>
      <c r="AJ170" s="491" t="e">
        <f ca="1">+IF(AND(ISNUMBER(OFFSET('Sanitation Data'!$F$12,0,10*ROW('Sanitation Data'!F164))),'Data Summary'!CY170="Yes"),OFFSET('Sanitation Data'!$F$12,0,10*ROW('Sanitation Data'!F164)),NA())</f>
        <v>#N/A</v>
      </c>
      <c r="AK170" s="491" t="e">
        <f ca="1">+IF(AND(ISNUMBER(OFFSET('Sanitation Data'!$G$4,0,10*ROW('Sanitation Data'!G164))),'Data Summary'!CZ170="Yes"),100-OFFSET('Sanitation Data'!$G$4,0,10*ROW('Sanitation Data'!G164)),NA())</f>
        <v>#N/A</v>
      </c>
      <c r="AL170" s="491" t="e">
        <f ca="1">+IF(AND(ISNUMBER(OFFSET('Sanitation Data'!$G$6,0,10*ROW('Sanitation Data'!G164))),'Data Summary'!DA170="Yes"),OFFSET('Sanitation Data'!$G$6,0,10*ROW('Sanitation Data'!G164)),NA())</f>
        <v>#N/A</v>
      </c>
      <c r="AM170" s="491" t="e">
        <f ca="1">+IF(AND(ISNUMBER(OFFSET('Sanitation Data'!$G$10,0,10*ROW('Sanitation Data'!G164))),'Data Summary'!DB170="Yes"),OFFSET('Sanitation Data'!$G$10,0,10*ROW('Sanitation Data'!G164)),NA())</f>
        <v>#N/A</v>
      </c>
      <c r="AN170" s="491" t="e">
        <f ca="1">+IF(AND(ISNUMBER(OFFSET('Sanitation Data'!$G$11,0,10*ROW('Sanitation Data'!G164))),'Data Summary'!DC170="Yes"),OFFSET('Sanitation Data'!$G$11,0,10*ROW('Sanitation Data'!G164)),NA())</f>
        <v>#N/A</v>
      </c>
      <c r="AO170" s="491" t="e">
        <f ca="1">+IF(AND(ISNUMBER(OFFSET('Sanitation Data'!$G$12,0,10*ROW('Sanitation Data'!G164))),'Data Summary'!DD170="Yes"),OFFSET('Sanitation Data'!$G$12,0,10*ROW('Sanitation Data'!G164)),NA())</f>
        <v>#N/A</v>
      </c>
      <c r="AP170" s="491" t="e">
        <f ca="1">+IF(AND(ISNUMBER(OFFSET('Sanitation Data'!$H$4,0,10*ROW('Sanitation Data'!H164))),'Data Summary'!DE170="Yes"),100-OFFSET('Sanitation Data'!$H$4,0,10*ROW('Sanitation Data'!H164)),NA())</f>
        <v>#N/A</v>
      </c>
      <c r="AQ170" s="491" t="e">
        <f ca="1">+IF(AND(ISNUMBER(OFFSET('Sanitation Data'!$H$6,0,10*ROW('Sanitation Data'!H164))),'Data Summary'!DF170="Yes"),OFFSET('Sanitation Data'!$H$6,0,10*ROW('Sanitation Data'!H164)),NA())</f>
        <v>#N/A</v>
      </c>
      <c r="AR170" s="491" t="e">
        <f ca="1">+IF(AND(ISNUMBER(OFFSET('Sanitation Data'!$H$10,0,10*ROW('Sanitation Data'!H164))),'Data Summary'!DG170="Yes"),OFFSET('Sanitation Data'!$H$10,0,10*ROW('Sanitation Data'!H164)),NA())</f>
        <v>#N/A</v>
      </c>
      <c r="AS170" s="491" t="e">
        <f ca="1">+IF(AND(ISNUMBER(OFFSET('Sanitation Data'!$H$11,0,10*ROW('Sanitation Data'!H164))),'Data Summary'!DH170="Yes"),OFFSET('Sanitation Data'!$H$11,0,10*ROW('Sanitation Data'!H164)),NA())</f>
        <v>#N/A</v>
      </c>
      <c r="AT170" s="491" t="e">
        <f ca="1">+IF(AND(ISNUMBER(OFFSET('Sanitation Data'!$H$12,0,10*ROW('Sanitation Data'!H164))),'Data Summary'!DI170="Yes"),OFFSET('Sanitation Data'!$H$12,0,10*ROW('Sanitation Data'!H164)),NA())</f>
        <v>#N/A</v>
      </c>
      <c r="AU170" s="491" t="e">
        <f ca="1">+IF(AND(ISNUMBER(OFFSET('Sanitation Data'!$I$4,0,10*ROW('Sanitation Data'!I164))),'Data Summary'!DJ170="Yes"),100-OFFSET('Sanitation Data'!$I$4,0,10*ROW('Sanitation Data'!I164)),NA())</f>
        <v>#N/A</v>
      </c>
      <c r="AV170" s="491" t="e">
        <f ca="1">+IF(AND(ISNUMBER(OFFSET('Sanitation Data'!$I$6,0,10*ROW('Sanitation Data'!I164))),'Data Summary'!DK170="Yes"),OFFSET('Sanitation Data'!$I$6,0,10*ROW('Sanitation Data'!I164)),NA())</f>
        <v>#N/A</v>
      </c>
      <c r="AW170" s="491" t="e">
        <f ca="1">+IF(AND(ISNUMBER(OFFSET('Sanitation Data'!$I$10,0,10*ROW('Sanitation Data'!I164))),'Data Summary'!DL170="Yes"),OFFSET('Sanitation Data'!$I$10,0,10*ROW('Sanitation Data'!I164)),NA())</f>
        <v>#N/A</v>
      </c>
      <c r="AX170" s="491" t="e">
        <f ca="1">+IF(AND(ISNUMBER(OFFSET('Sanitation Data'!$I$11,0,10*ROW('Sanitation Data'!I164))),'Data Summary'!DM170="Yes"),OFFSET('Sanitation Data'!$I$11,0,10*ROW('Sanitation Data'!I164)),NA())</f>
        <v>#N/A</v>
      </c>
      <c r="AY170" s="491" t="e">
        <f ca="1">+IF(AND(ISNUMBER(OFFSET('Sanitation Data'!$I$12,0,10*ROW('Sanitation Data'!I164))),'Data Summary'!DN170="Yes"),OFFSET('Sanitation Data'!$I$12,0,10*ROW('Sanitation Data'!I164)),NA())</f>
        <v>#N/A</v>
      </c>
      <c r="AZ170" s="492" t="e">
        <f ca="1">+IF(AND(ISNUMBER(OFFSET('Hygiene Data'!$D$5,0,10*ROW('Hygiene Data'!D164))),'Data Summary'!DO170="Yes"),OFFSET('Hygiene Data'!$D$5,0,10*ROW('Hygiene Data'!D164)),NA())</f>
        <v>#N/A</v>
      </c>
      <c r="BA170" s="492" t="e">
        <f ca="1">+IF(AND(ISNUMBER(OFFSET('Hygiene Data'!$D$7,0,10*ROW('Hygiene Data'!D164))),'Data Summary'!DP170="Yes"),OFFSET('Hygiene Data'!$D$7,0,10*ROW('Hygiene Data'!D164)),NA())</f>
        <v>#N/A</v>
      </c>
      <c r="BB170" s="492" t="e">
        <f ca="1">+IF(AND(ISNUMBER(OFFSET('Hygiene Data'!$D$9,0,10*ROW('Hygiene Data'!D164))),'Data Summary'!DQ170="Yes"),OFFSET('Hygiene Data'!$D$9,0,10*ROW('Hygiene Data'!D164)),NA())</f>
        <v>#N/A</v>
      </c>
      <c r="BC170" s="492" t="e">
        <f ca="1">+IF(AND(ISNUMBER(OFFSET('Hygiene Data'!$E$5,0,10*ROW('Hygiene Data'!E164))),'Data Summary'!DR170="Yes"),OFFSET('Hygiene Data'!$E$5,0,10*ROW('Hygiene Data'!E164)),NA())</f>
        <v>#N/A</v>
      </c>
      <c r="BD170" s="492" t="e">
        <f ca="1">+IF(AND(ISNUMBER(OFFSET('Hygiene Data'!$E$7,0,10*ROW('Hygiene Data'!E164))),'Data Summary'!DS170="Yes"),OFFSET('Hygiene Data'!$E$7,0,10*ROW('Hygiene Data'!E164)),NA())</f>
        <v>#N/A</v>
      </c>
      <c r="BE170" s="492" t="e">
        <f ca="1">+IF(AND(ISNUMBER(OFFSET('Hygiene Data'!$E$9,0,10*ROW('Hygiene Data'!E164))),'Data Summary'!DT170="Yes"),OFFSET('Hygiene Data'!$E$9,0,10*ROW('Hygiene Data'!E164)),NA())</f>
        <v>#N/A</v>
      </c>
      <c r="BF170" s="492" t="e">
        <f ca="1">+IF(AND(ISNUMBER(OFFSET('Hygiene Data'!$F$5,0,10*ROW('Hygiene Data'!F164))),'Data Summary'!DU170="Yes"),OFFSET('Hygiene Data'!$F$5,0,10*ROW('Hygiene Data'!F164)),NA())</f>
        <v>#N/A</v>
      </c>
      <c r="BG170" s="492" t="e">
        <f ca="1">+IF(AND(ISNUMBER(OFFSET('Hygiene Data'!$F$7,0,10*ROW('Hygiene Data'!F164))),'Data Summary'!DV170="Yes"),OFFSET('Hygiene Data'!$F$7,0,10*ROW('Hygiene Data'!F164)),NA())</f>
        <v>#N/A</v>
      </c>
      <c r="BH170" s="492" t="e">
        <f ca="1">+IF(AND(ISNUMBER(OFFSET('Hygiene Data'!$F$9,0,10*ROW('Hygiene Data'!F164))),'Data Summary'!DW170="Yes"),OFFSET('Hygiene Data'!$F$9,0,10*ROW('Hygiene Data'!F164)),NA())</f>
        <v>#N/A</v>
      </c>
      <c r="BI170" s="492" t="e">
        <f ca="1">+IF(AND(ISNUMBER(OFFSET('Hygiene Data'!$G$5,0,10*ROW('Hygiene Data'!G164))),'Data Summary'!DX170="Yes"),OFFSET('Hygiene Data'!$G$5,0,10*ROW('Hygiene Data'!G164)),NA())</f>
        <v>#N/A</v>
      </c>
      <c r="BJ170" s="492" t="e">
        <f ca="1">+IF(AND(ISNUMBER(OFFSET('Hygiene Data'!$G$7,0,10*ROW('Hygiene Data'!G164))),'Data Summary'!DY170="Yes"),OFFSET('Hygiene Data'!$G$7,0,10*ROW('Hygiene Data'!G164)),NA())</f>
        <v>#N/A</v>
      </c>
      <c r="BK170" s="492" t="e">
        <f ca="1">+IF(AND(ISNUMBER(OFFSET('Hygiene Data'!$G$9,0,10*ROW('Hygiene Data'!G164))),'Data Summary'!DZ170="Yes"),OFFSET('Hygiene Data'!$G$9,0,10*ROW('Hygiene Data'!G164)),NA())</f>
        <v>#N/A</v>
      </c>
      <c r="BL170" s="492" t="e">
        <f ca="1">+IF(AND(ISNUMBER(OFFSET('Hygiene Data'!$H$5,0,10*ROW('Hygiene Data'!H164))),'Data Summary'!EA170="Yes"),OFFSET('Hygiene Data'!$H$5,0,10*ROW('Hygiene Data'!H164)),NA())</f>
        <v>#N/A</v>
      </c>
      <c r="BM170" s="492" t="e">
        <f ca="1">+IF(AND(ISNUMBER(OFFSET('Hygiene Data'!$H$7,0,10*ROW('Hygiene Data'!H164))),'Data Summary'!EB170="Yes"),OFFSET('Hygiene Data'!$H$7,0,10*ROW('Hygiene Data'!H164)),NA())</f>
        <v>#N/A</v>
      </c>
      <c r="BN170" s="492" t="e">
        <f ca="1">+IF(AND(ISNUMBER(OFFSET('Hygiene Data'!$H$9,0,10*ROW('Hygiene Data'!H164))),'Data Summary'!EC170="Yes"),OFFSET('Hygiene Data'!$H$9,0,10*ROW('Hygiene Data'!H164)),NA())</f>
        <v>#N/A</v>
      </c>
      <c r="BO170" s="492" t="e">
        <f ca="1">+IF(AND(ISNUMBER(OFFSET('Hygiene Data'!$I$5,0,10*ROW('Hygiene Data'!I164))),'Data Summary'!ED170="Yes"),OFFSET('Hygiene Data'!$I$5,0,10*ROW('Hygiene Data'!I164)),NA())</f>
        <v>#N/A</v>
      </c>
      <c r="BP170" s="492" t="e">
        <f ca="1">+IF(AND(ISNUMBER(OFFSET('Hygiene Data'!$I$7,0,10*ROW('Hygiene Data'!I164))),'Data Summary'!EE170="Yes"),OFFSET('Hygiene Data'!$I$7,0,10*ROW('Hygiene Data'!I164)),NA())</f>
        <v>#N/A</v>
      </c>
      <c r="BQ170" s="492" t="e">
        <f ca="1">+IF(AND(ISNUMBER(OFFSET('Hygiene Data'!$I$9,0,10*ROW('Hygiene Data'!I164))),'Data Summary'!EF170="Yes"),OFFSET('Hygiene Data'!$I$9,0,10*ROW('Hygiene Data'!I164)),NA())</f>
        <v>#N/A</v>
      </c>
    </row>
    <row r="171" spans="1:69" x14ac:dyDescent="0.25">
      <c r="A171" s="488" t="e">
        <f ca="1">+RIGHT('Data Summary'!A171,LEN('Data Summary'!A171)-9)</f>
        <v>#VALUE!</v>
      </c>
      <c r="B171" s="462" t="str">
        <f ca="1">+IF(ISTEXT('Data Summary'!B171),'Data Summary'!B171,"")</f>
        <v/>
      </c>
      <c r="C171" s="489" t="e">
        <f ca="1">+VALUE('Data Summary'!C171)</f>
        <v>#VALUE!</v>
      </c>
      <c r="D171" s="490" t="e">
        <f ca="1">+IF(AND(ISNUMBER(OFFSET('Water Data'!$D$4,0,10*ROW('Water Data'!D165))),'Data Summary'!BS171="Yes"),100-OFFSET('Water Data'!$D$4,0,10*ROW('Water Data'!D165)),NA())</f>
        <v>#N/A</v>
      </c>
      <c r="E171" s="490" t="e">
        <f ca="1">+IF(AND(ISNUMBER(OFFSET('Water Data'!$D$6,0,10*ROW('Water Data'!D165))),'Data Summary'!BT171="Yes"),OFFSET('Water Data'!$D$6,0,10*ROW('Water Data'!D165)),NA())</f>
        <v>#N/A</v>
      </c>
      <c r="F171" s="490" t="e">
        <f ca="1">+IF(AND(ISNUMBER(OFFSET('Water Data'!$D$9,0,10*ROW('Water Data'!D165))),'Data Summary'!BU171="Yes"),OFFSET('Water Data'!$D$9,0,10*ROW('Water Data'!D165)),NA())</f>
        <v>#N/A</v>
      </c>
      <c r="G171" s="490" t="e">
        <f ca="1">+IF(AND(ISNUMBER(OFFSET('Water Data'!$E$4,0,10*ROW('Water Data'!E165))),'Data Summary'!BV171="Yes"),100-OFFSET('Water Data'!$E$4,0,10*ROW('Water Data'!E165)),NA())</f>
        <v>#N/A</v>
      </c>
      <c r="H171" s="490" t="e">
        <f ca="1">+IF(AND(ISNUMBER(OFFSET('Water Data'!$E$6,0,10*ROW('Water Data'!E165))),'Data Summary'!BW171="Yes"),OFFSET('Water Data'!$E$6,0,10*ROW('Water Data'!E165)),NA())</f>
        <v>#N/A</v>
      </c>
      <c r="I171" s="490" t="e">
        <f ca="1">+IF(AND(ISNUMBER(OFFSET('Water Data'!$E$9,0,10*ROW('Water Data'!E165))),'Data Summary'!BX171="Yes"),OFFSET('Water Data'!$E$9,0,10*ROW('Water Data'!E165)),NA())</f>
        <v>#N/A</v>
      </c>
      <c r="J171" s="490" t="e">
        <f ca="1">+IF(AND(ISNUMBER(OFFSET('Water Data'!$F$4,0,10*ROW('Water Data'!F165))),'Data Summary'!BY171="Yes"),100-OFFSET('Water Data'!$F$4,0,10*ROW('Water Data'!F165)),NA())</f>
        <v>#N/A</v>
      </c>
      <c r="K171" s="490" t="e">
        <f ca="1">+IF(AND(ISNUMBER(OFFSET('Water Data'!$F$6,0,10*ROW('Water Data'!F165))),'Data Summary'!BZ171="Yes"),OFFSET('Water Data'!$F$6,0,10*ROW('Water Data'!F165)),NA())</f>
        <v>#N/A</v>
      </c>
      <c r="L171" s="490" t="e">
        <f ca="1">+IF(AND(ISNUMBER(OFFSET('Water Data'!$F$9,0,10*ROW('Water Data'!F165))),'Data Summary'!CA171="Yes"),OFFSET('Water Data'!$F$9,0,10*ROW('Water Data'!F165)),NA())</f>
        <v>#N/A</v>
      </c>
      <c r="M171" s="490" t="e">
        <f ca="1">+IF(AND(ISNUMBER(OFFSET('Water Data'!$G$4,0,10*ROW('Water Data'!G165))),'Data Summary'!CB171="Yes"),100-OFFSET('Water Data'!$G$4,0,10*ROW('Water Data'!G165)),NA())</f>
        <v>#N/A</v>
      </c>
      <c r="N171" s="490" t="e">
        <f ca="1">+IF(AND(ISNUMBER(OFFSET('Water Data'!$G$6,0,10*ROW('Water Data'!G165))),'Data Summary'!CC171="Yes"),OFFSET('Water Data'!$G$6,0,10*ROW('Water Data'!G165)),NA())</f>
        <v>#N/A</v>
      </c>
      <c r="O171" s="490" t="e">
        <f ca="1">+IF(AND(ISNUMBER(OFFSET('Water Data'!$G$9,0,10*ROW('Water Data'!G165))),'Data Summary'!CD171="Yes"),OFFSET('Water Data'!$G$9,0,10*ROW('Water Data'!G165)),NA())</f>
        <v>#N/A</v>
      </c>
      <c r="P171" s="490" t="e">
        <f ca="1">+IF(AND(ISNUMBER(OFFSET('Water Data'!$H$4,0,10*ROW('Water Data'!H165))),'Data Summary'!CE171="Yes"),100-OFFSET('Water Data'!$H$4,0,10*ROW('Water Data'!H165)),NA())</f>
        <v>#N/A</v>
      </c>
      <c r="Q171" s="490" t="e">
        <f ca="1">+IF(AND(ISNUMBER(OFFSET('Water Data'!$H$6,0,10*ROW('Water Data'!H165))),'Data Summary'!CF171="Yes"),OFFSET('Water Data'!$H$6,0,10*ROW('Water Data'!H165)),NA())</f>
        <v>#N/A</v>
      </c>
      <c r="R171" s="490" t="e">
        <f ca="1">+IF(AND(ISNUMBER(OFFSET('Water Data'!$H$9,0,10*ROW('Water Data'!H165))),'Data Summary'!CG171="Yes"),OFFSET('Water Data'!$H$9,0,10*ROW('Water Data'!H165)),NA())</f>
        <v>#N/A</v>
      </c>
      <c r="S171" s="490" t="e">
        <f ca="1">+IF(AND(ISNUMBER(OFFSET('Water Data'!$I$4,0,10*ROW('Water Data'!I165))),'Data Summary'!CH171="Yes"),100-OFFSET('Water Data'!$I$4,0,10*ROW('Water Data'!I165)),NA())</f>
        <v>#N/A</v>
      </c>
      <c r="T171" s="490" t="e">
        <f ca="1">+IF(AND(ISNUMBER(OFFSET('Water Data'!$I$6,0,10*ROW('Water Data'!I165))),'Data Summary'!CI171="Yes"),OFFSET('Water Data'!$I$6,0,10*ROW('Water Data'!I165)),NA())</f>
        <v>#N/A</v>
      </c>
      <c r="U171" s="490" t="e">
        <f ca="1">+IF(AND(ISNUMBER(OFFSET('Water Data'!$I$9,0,10*ROW('Water Data'!I165))),'Data Summary'!CJ171="Yes"),OFFSET('Water Data'!$I$9,0,10*ROW('Water Data'!I165)),NA())</f>
        <v>#N/A</v>
      </c>
      <c r="V171" s="491" t="e">
        <f ca="1">+IF(AND(ISNUMBER(OFFSET('Sanitation Data'!$D$4,0,10*ROW('Sanitation Data'!D165))),'Data Summary'!CK171="Yes"),100-OFFSET('Sanitation Data'!$D$4,0,10*ROW('Sanitation Data'!D165)),NA())</f>
        <v>#N/A</v>
      </c>
      <c r="W171" s="491" t="e">
        <f ca="1">+IF(AND(ISNUMBER(OFFSET('Sanitation Data'!$D$6,0,10*ROW('Sanitation Data'!D165))),'Data Summary'!CL171="Yes"),OFFSET('Sanitation Data'!$D$6,0,10*ROW('Sanitation Data'!D165)),NA())</f>
        <v>#N/A</v>
      </c>
      <c r="X171" s="491" t="e">
        <f ca="1">+IF(AND(ISNUMBER(OFFSET('Sanitation Data'!$D$10,0,10*ROW('Sanitation Data'!D165))),'Data Summary'!CM171="Yes"),OFFSET('Sanitation Data'!$D$10,0,10*ROW('Sanitation Data'!D165)),NA())</f>
        <v>#N/A</v>
      </c>
      <c r="Y171" s="491" t="e">
        <f ca="1">+IF(AND(ISNUMBER(OFFSET('Sanitation Data'!$D$11,0,10*ROW('Sanitation Data'!D165))),'Data Summary'!CN171="Yes"),OFFSET('Sanitation Data'!$D$11,0,10*ROW('Sanitation Data'!D165)),NA())</f>
        <v>#N/A</v>
      </c>
      <c r="Z171" s="491" t="e">
        <f ca="1">+IF(AND(ISNUMBER(OFFSET('Sanitation Data'!$D$12,0,10*ROW('Sanitation Data'!D165))),'Data Summary'!CO171="Yes"),OFFSET('Sanitation Data'!$D$12,0,10*ROW('Sanitation Data'!D165)),NA())</f>
        <v>#N/A</v>
      </c>
      <c r="AA171" s="491" t="e">
        <f ca="1">+IF(AND(ISNUMBER(OFFSET('Sanitation Data'!$E$4,0,10*ROW('Sanitation Data'!E165))),'Data Summary'!CP171="Yes"),100-OFFSET('Sanitation Data'!$E$4,0,10*ROW('Sanitation Data'!E165)),NA())</f>
        <v>#N/A</v>
      </c>
      <c r="AB171" s="491" t="e">
        <f ca="1">+IF(AND(ISNUMBER(OFFSET('Sanitation Data'!$E$6,0,10*ROW('Sanitation Data'!E165))),'Data Summary'!CQ171="Yes"),OFFSET('Sanitation Data'!$E$6,0,10*ROW('Sanitation Data'!E165)),NA())</f>
        <v>#N/A</v>
      </c>
      <c r="AC171" s="491" t="e">
        <f ca="1">+IF(AND(ISNUMBER(OFFSET('Sanitation Data'!$E$10,0,10*ROW('Sanitation Data'!E165))),'Data Summary'!CR171="Yes"),OFFSET('Sanitation Data'!$E$10,0,10*ROW('Sanitation Data'!E165)),NA())</f>
        <v>#N/A</v>
      </c>
      <c r="AD171" s="491" t="e">
        <f ca="1">+IF(AND(ISNUMBER(OFFSET('Sanitation Data'!$E$11,0,10*ROW('Sanitation Data'!E165))),'Data Summary'!CS171="Yes"),OFFSET('Sanitation Data'!$E$11,0,10*ROW('Sanitation Data'!E165)),NA())</f>
        <v>#N/A</v>
      </c>
      <c r="AE171" s="491" t="e">
        <f ca="1">+IF(AND(ISNUMBER(OFFSET('Sanitation Data'!$E$12,0,10*ROW('Sanitation Data'!E165))),'Data Summary'!CT171="Yes"),OFFSET('Sanitation Data'!$E$12,0,10*ROW('Sanitation Data'!E165)),NA())</f>
        <v>#N/A</v>
      </c>
      <c r="AF171" s="491" t="e">
        <f ca="1">+IF(AND(ISNUMBER(OFFSET('Sanitation Data'!$F$4,0,10*ROW('Sanitation Data'!F165))),'Data Summary'!CU171="Yes"),100-OFFSET('Sanitation Data'!$F$4,0,10*ROW('Sanitation Data'!F165)),NA())</f>
        <v>#N/A</v>
      </c>
      <c r="AG171" s="491" t="e">
        <f ca="1">+IF(AND(ISNUMBER(OFFSET('Sanitation Data'!$F$6,0,10*ROW('Sanitation Data'!F165))),'Data Summary'!CV171="Yes"),OFFSET('Sanitation Data'!$F$6,0,10*ROW('Sanitation Data'!F165)),NA())</f>
        <v>#N/A</v>
      </c>
      <c r="AH171" s="491" t="e">
        <f ca="1">+IF(AND(ISNUMBER(OFFSET('Sanitation Data'!$F$10,0,10*ROW('Sanitation Data'!F165))),'Data Summary'!CW171="Yes"),OFFSET('Sanitation Data'!$F$10,0,10*ROW('Sanitation Data'!F165)),NA())</f>
        <v>#N/A</v>
      </c>
      <c r="AI171" s="491" t="e">
        <f ca="1">+IF(AND(ISNUMBER(OFFSET('Sanitation Data'!$F$11,0,10*ROW('Sanitation Data'!F165))),'Data Summary'!CX171="Yes"),OFFSET('Sanitation Data'!$F$11,0,10*ROW('Sanitation Data'!F165)),NA())</f>
        <v>#N/A</v>
      </c>
      <c r="AJ171" s="491" t="e">
        <f ca="1">+IF(AND(ISNUMBER(OFFSET('Sanitation Data'!$F$12,0,10*ROW('Sanitation Data'!F165))),'Data Summary'!CY171="Yes"),OFFSET('Sanitation Data'!$F$12,0,10*ROW('Sanitation Data'!F165)),NA())</f>
        <v>#N/A</v>
      </c>
      <c r="AK171" s="491" t="e">
        <f ca="1">+IF(AND(ISNUMBER(OFFSET('Sanitation Data'!$G$4,0,10*ROW('Sanitation Data'!G165))),'Data Summary'!CZ171="Yes"),100-OFFSET('Sanitation Data'!$G$4,0,10*ROW('Sanitation Data'!G165)),NA())</f>
        <v>#N/A</v>
      </c>
      <c r="AL171" s="491" t="e">
        <f ca="1">+IF(AND(ISNUMBER(OFFSET('Sanitation Data'!$G$6,0,10*ROW('Sanitation Data'!G165))),'Data Summary'!DA171="Yes"),OFFSET('Sanitation Data'!$G$6,0,10*ROW('Sanitation Data'!G165)),NA())</f>
        <v>#N/A</v>
      </c>
      <c r="AM171" s="491" t="e">
        <f ca="1">+IF(AND(ISNUMBER(OFFSET('Sanitation Data'!$G$10,0,10*ROW('Sanitation Data'!G165))),'Data Summary'!DB171="Yes"),OFFSET('Sanitation Data'!$G$10,0,10*ROW('Sanitation Data'!G165)),NA())</f>
        <v>#N/A</v>
      </c>
      <c r="AN171" s="491" t="e">
        <f ca="1">+IF(AND(ISNUMBER(OFFSET('Sanitation Data'!$G$11,0,10*ROW('Sanitation Data'!G165))),'Data Summary'!DC171="Yes"),OFFSET('Sanitation Data'!$G$11,0,10*ROW('Sanitation Data'!G165)),NA())</f>
        <v>#N/A</v>
      </c>
      <c r="AO171" s="491" t="e">
        <f ca="1">+IF(AND(ISNUMBER(OFFSET('Sanitation Data'!$G$12,0,10*ROW('Sanitation Data'!G165))),'Data Summary'!DD171="Yes"),OFFSET('Sanitation Data'!$G$12,0,10*ROW('Sanitation Data'!G165)),NA())</f>
        <v>#N/A</v>
      </c>
      <c r="AP171" s="491" t="e">
        <f ca="1">+IF(AND(ISNUMBER(OFFSET('Sanitation Data'!$H$4,0,10*ROW('Sanitation Data'!H165))),'Data Summary'!DE171="Yes"),100-OFFSET('Sanitation Data'!$H$4,0,10*ROW('Sanitation Data'!H165)),NA())</f>
        <v>#N/A</v>
      </c>
      <c r="AQ171" s="491" t="e">
        <f ca="1">+IF(AND(ISNUMBER(OFFSET('Sanitation Data'!$H$6,0,10*ROW('Sanitation Data'!H165))),'Data Summary'!DF171="Yes"),OFFSET('Sanitation Data'!$H$6,0,10*ROW('Sanitation Data'!H165)),NA())</f>
        <v>#N/A</v>
      </c>
      <c r="AR171" s="491" t="e">
        <f ca="1">+IF(AND(ISNUMBER(OFFSET('Sanitation Data'!$H$10,0,10*ROW('Sanitation Data'!H165))),'Data Summary'!DG171="Yes"),OFFSET('Sanitation Data'!$H$10,0,10*ROW('Sanitation Data'!H165)),NA())</f>
        <v>#N/A</v>
      </c>
      <c r="AS171" s="491" t="e">
        <f ca="1">+IF(AND(ISNUMBER(OFFSET('Sanitation Data'!$H$11,0,10*ROW('Sanitation Data'!H165))),'Data Summary'!DH171="Yes"),OFFSET('Sanitation Data'!$H$11,0,10*ROW('Sanitation Data'!H165)),NA())</f>
        <v>#N/A</v>
      </c>
      <c r="AT171" s="491" t="e">
        <f ca="1">+IF(AND(ISNUMBER(OFFSET('Sanitation Data'!$H$12,0,10*ROW('Sanitation Data'!H165))),'Data Summary'!DI171="Yes"),OFFSET('Sanitation Data'!$H$12,0,10*ROW('Sanitation Data'!H165)),NA())</f>
        <v>#N/A</v>
      </c>
      <c r="AU171" s="491" t="e">
        <f ca="1">+IF(AND(ISNUMBER(OFFSET('Sanitation Data'!$I$4,0,10*ROW('Sanitation Data'!I165))),'Data Summary'!DJ171="Yes"),100-OFFSET('Sanitation Data'!$I$4,0,10*ROW('Sanitation Data'!I165)),NA())</f>
        <v>#N/A</v>
      </c>
      <c r="AV171" s="491" t="e">
        <f ca="1">+IF(AND(ISNUMBER(OFFSET('Sanitation Data'!$I$6,0,10*ROW('Sanitation Data'!I165))),'Data Summary'!DK171="Yes"),OFFSET('Sanitation Data'!$I$6,0,10*ROW('Sanitation Data'!I165)),NA())</f>
        <v>#N/A</v>
      </c>
      <c r="AW171" s="491" t="e">
        <f ca="1">+IF(AND(ISNUMBER(OFFSET('Sanitation Data'!$I$10,0,10*ROW('Sanitation Data'!I165))),'Data Summary'!DL171="Yes"),OFFSET('Sanitation Data'!$I$10,0,10*ROW('Sanitation Data'!I165)),NA())</f>
        <v>#N/A</v>
      </c>
      <c r="AX171" s="491" t="e">
        <f ca="1">+IF(AND(ISNUMBER(OFFSET('Sanitation Data'!$I$11,0,10*ROW('Sanitation Data'!I165))),'Data Summary'!DM171="Yes"),OFFSET('Sanitation Data'!$I$11,0,10*ROW('Sanitation Data'!I165)),NA())</f>
        <v>#N/A</v>
      </c>
      <c r="AY171" s="491" t="e">
        <f ca="1">+IF(AND(ISNUMBER(OFFSET('Sanitation Data'!$I$12,0,10*ROW('Sanitation Data'!I165))),'Data Summary'!DN171="Yes"),OFFSET('Sanitation Data'!$I$12,0,10*ROW('Sanitation Data'!I165)),NA())</f>
        <v>#N/A</v>
      </c>
      <c r="AZ171" s="492" t="e">
        <f ca="1">+IF(AND(ISNUMBER(OFFSET('Hygiene Data'!$D$5,0,10*ROW('Hygiene Data'!D165))),'Data Summary'!DO171="Yes"),OFFSET('Hygiene Data'!$D$5,0,10*ROW('Hygiene Data'!D165)),NA())</f>
        <v>#N/A</v>
      </c>
      <c r="BA171" s="492" t="e">
        <f ca="1">+IF(AND(ISNUMBER(OFFSET('Hygiene Data'!$D$7,0,10*ROW('Hygiene Data'!D165))),'Data Summary'!DP171="Yes"),OFFSET('Hygiene Data'!$D$7,0,10*ROW('Hygiene Data'!D165)),NA())</f>
        <v>#N/A</v>
      </c>
      <c r="BB171" s="492" t="e">
        <f ca="1">+IF(AND(ISNUMBER(OFFSET('Hygiene Data'!$D$9,0,10*ROW('Hygiene Data'!D165))),'Data Summary'!DQ171="Yes"),OFFSET('Hygiene Data'!$D$9,0,10*ROW('Hygiene Data'!D165)),NA())</f>
        <v>#N/A</v>
      </c>
      <c r="BC171" s="492" t="e">
        <f ca="1">+IF(AND(ISNUMBER(OFFSET('Hygiene Data'!$E$5,0,10*ROW('Hygiene Data'!E165))),'Data Summary'!DR171="Yes"),OFFSET('Hygiene Data'!$E$5,0,10*ROW('Hygiene Data'!E165)),NA())</f>
        <v>#N/A</v>
      </c>
      <c r="BD171" s="492" t="e">
        <f ca="1">+IF(AND(ISNUMBER(OFFSET('Hygiene Data'!$E$7,0,10*ROW('Hygiene Data'!E165))),'Data Summary'!DS171="Yes"),OFFSET('Hygiene Data'!$E$7,0,10*ROW('Hygiene Data'!E165)),NA())</f>
        <v>#N/A</v>
      </c>
      <c r="BE171" s="492" t="e">
        <f ca="1">+IF(AND(ISNUMBER(OFFSET('Hygiene Data'!$E$9,0,10*ROW('Hygiene Data'!E165))),'Data Summary'!DT171="Yes"),OFFSET('Hygiene Data'!$E$9,0,10*ROW('Hygiene Data'!E165)),NA())</f>
        <v>#N/A</v>
      </c>
      <c r="BF171" s="492" t="e">
        <f ca="1">+IF(AND(ISNUMBER(OFFSET('Hygiene Data'!$F$5,0,10*ROW('Hygiene Data'!F165))),'Data Summary'!DU171="Yes"),OFFSET('Hygiene Data'!$F$5,0,10*ROW('Hygiene Data'!F165)),NA())</f>
        <v>#N/A</v>
      </c>
      <c r="BG171" s="492" t="e">
        <f ca="1">+IF(AND(ISNUMBER(OFFSET('Hygiene Data'!$F$7,0,10*ROW('Hygiene Data'!F165))),'Data Summary'!DV171="Yes"),OFFSET('Hygiene Data'!$F$7,0,10*ROW('Hygiene Data'!F165)),NA())</f>
        <v>#N/A</v>
      </c>
      <c r="BH171" s="492" t="e">
        <f ca="1">+IF(AND(ISNUMBER(OFFSET('Hygiene Data'!$F$9,0,10*ROW('Hygiene Data'!F165))),'Data Summary'!DW171="Yes"),OFFSET('Hygiene Data'!$F$9,0,10*ROW('Hygiene Data'!F165)),NA())</f>
        <v>#N/A</v>
      </c>
      <c r="BI171" s="492" t="e">
        <f ca="1">+IF(AND(ISNUMBER(OFFSET('Hygiene Data'!$G$5,0,10*ROW('Hygiene Data'!G165))),'Data Summary'!DX171="Yes"),OFFSET('Hygiene Data'!$G$5,0,10*ROW('Hygiene Data'!G165)),NA())</f>
        <v>#N/A</v>
      </c>
      <c r="BJ171" s="492" t="e">
        <f ca="1">+IF(AND(ISNUMBER(OFFSET('Hygiene Data'!$G$7,0,10*ROW('Hygiene Data'!G165))),'Data Summary'!DY171="Yes"),OFFSET('Hygiene Data'!$G$7,0,10*ROW('Hygiene Data'!G165)),NA())</f>
        <v>#N/A</v>
      </c>
      <c r="BK171" s="492" t="e">
        <f ca="1">+IF(AND(ISNUMBER(OFFSET('Hygiene Data'!$G$9,0,10*ROW('Hygiene Data'!G165))),'Data Summary'!DZ171="Yes"),OFFSET('Hygiene Data'!$G$9,0,10*ROW('Hygiene Data'!G165)),NA())</f>
        <v>#N/A</v>
      </c>
      <c r="BL171" s="492" t="e">
        <f ca="1">+IF(AND(ISNUMBER(OFFSET('Hygiene Data'!$H$5,0,10*ROW('Hygiene Data'!H165))),'Data Summary'!EA171="Yes"),OFFSET('Hygiene Data'!$H$5,0,10*ROW('Hygiene Data'!H165)),NA())</f>
        <v>#N/A</v>
      </c>
      <c r="BM171" s="492" t="e">
        <f ca="1">+IF(AND(ISNUMBER(OFFSET('Hygiene Data'!$H$7,0,10*ROW('Hygiene Data'!H165))),'Data Summary'!EB171="Yes"),OFFSET('Hygiene Data'!$H$7,0,10*ROW('Hygiene Data'!H165)),NA())</f>
        <v>#N/A</v>
      </c>
      <c r="BN171" s="492" t="e">
        <f ca="1">+IF(AND(ISNUMBER(OFFSET('Hygiene Data'!$H$9,0,10*ROW('Hygiene Data'!H165))),'Data Summary'!EC171="Yes"),OFFSET('Hygiene Data'!$H$9,0,10*ROW('Hygiene Data'!H165)),NA())</f>
        <v>#N/A</v>
      </c>
      <c r="BO171" s="492" t="e">
        <f ca="1">+IF(AND(ISNUMBER(OFFSET('Hygiene Data'!$I$5,0,10*ROW('Hygiene Data'!I165))),'Data Summary'!ED171="Yes"),OFFSET('Hygiene Data'!$I$5,0,10*ROW('Hygiene Data'!I165)),NA())</f>
        <v>#N/A</v>
      </c>
      <c r="BP171" s="492" t="e">
        <f ca="1">+IF(AND(ISNUMBER(OFFSET('Hygiene Data'!$I$7,0,10*ROW('Hygiene Data'!I165))),'Data Summary'!EE171="Yes"),OFFSET('Hygiene Data'!$I$7,0,10*ROW('Hygiene Data'!I165)),NA())</f>
        <v>#N/A</v>
      </c>
      <c r="BQ171" s="492" t="e">
        <f ca="1">+IF(AND(ISNUMBER(OFFSET('Hygiene Data'!$I$9,0,10*ROW('Hygiene Data'!I165))),'Data Summary'!EF171="Yes"),OFFSET('Hygiene Data'!$I$9,0,10*ROW('Hygiene Data'!I165)),NA())</f>
        <v>#N/A</v>
      </c>
    </row>
    <row r="172" spans="1:69" x14ac:dyDescent="0.25">
      <c r="A172" s="488" t="e">
        <f ca="1">+RIGHT('Data Summary'!A172,LEN('Data Summary'!A172)-9)</f>
        <v>#VALUE!</v>
      </c>
      <c r="B172" s="462" t="str">
        <f ca="1">+IF(ISTEXT('Data Summary'!B172),'Data Summary'!B172,"")</f>
        <v/>
      </c>
      <c r="C172" s="489" t="e">
        <f ca="1">+VALUE('Data Summary'!C172)</f>
        <v>#VALUE!</v>
      </c>
      <c r="D172" s="490" t="e">
        <f ca="1">+IF(AND(ISNUMBER(OFFSET('Water Data'!$D$4,0,10*ROW('Water Data'!D166))),'Data Summary'!BS172="Yes"),100-OFFSET('Water Data'!$D$4,0,10*ROW('Water Data'!D166)),NA())</f>
        <v>#N/A</v>
      </c>
      <c r="E172" s="490" t="e">
        <f ca="1">+IF(AND(ISNUMBER(OFFSET('Water Data'!$D$6,0,10*ROW('Water Data'!D166))),'Data Summary'!BT172="Yes"),OFFSET('Water Data'!$D$6,0,10*ROW('Water Data'!D166)),NA())</f>
        <v>#N/A</v>
      </c>
      <c r="F172" s="490" t="e">
        <f ca="1">+IF(AND(ISNUMBER(OFFSET('Water Data'!$D$9,0,10*ROW('Water Data'!D166))),'Data Summary'!BU172="Yes"),OFFSET('Water Data'!$D$9,0,10*ROW('Water Data'!D166)),NA())</f>
        <v>#N/A</v>
      </c>
      <c r="G172" s="490" t="e">
        <f ca="1">+IF(AND(ISNUMBER(OFFSET('Water Data'!$E$4,0,10*ROW('Water Data'!E166))),'Data Summary'!BV172="Yes"),100-OFFSET('Water Data'!$E$4,0,10*ROW('Water Data'!E166)),NA())</f>
        <v>#N/A</v>
      </c>
      <c r="H172" s="490" t="e">
        <f ca="1">+IF(AND(ISNUMBER(OFFSET('Water Data'!$E$6,0,10*ROW('Water Data'!E166))),'Data Summary'!BW172="Yes"),OFFSET('Water Data'!$E$6,0,10*ROW('Water Data'!E166)),NA())</f>
        <v>#N/A</v>
      </c>
      <c r="I172" s="490" t="e">
        <f ca="1">+IF(AND(ISNUMBER(OFFSET('Water Data'!$E$9,0,10*ROW('Water Data'!E166))),'Data Summary'!BX172="Yes"),OFFSET('Water Data'!$E$9,0,10*ROW('Water Data'!E166)),NA())</f>
        <v>#N/A</v>
      </c>
      <c r="J172" s="490" t="e">
        <f ca="1">+IF(AND(ISNUMBER(OFFSET('Water Data'!$F$4,0,10*ROW('Water Data'!F166))),'Data Summary'!BY172="Yes"),100-OFFSET('Water Data'!$F$4,0,10*ROW('Water Data'!F166)),NA())</f>
        <v>#N/A</v>
      </c>
      <c r="K172" s="490" t="e">
        <f ca="1">+IF(AND(ISNUMBER(OFFSET('Water Data'!$F$6,0,10*ROW('Water Data'!F166))),'Data Summary'!BZ172="Yes"),OFFSET('Water Data'!$F$6,0,10*ROW('Water Data'!F166)),NA())</f>
        <v>#N/A</v>
      </c>
      <c r="L172" s="490" t="e">
        <f ca="1">+IF(AND(ISNUMBER(OFFSET('Water Data'!$F$9,0,10*ROW('Water Data'!F166))),'Data Summary'!CA172="Yes"),OFFSET('Water Data'!$F$9,0,10*ROW('Water Data'!F166)),NA())</f>
        <v>#N/A</v>
      </c>
      <c r="M172" s="490" t="e">
        <f ca="1">+IF(AND(ISNUMBER(OFFSET('Water Data'!$G$4,0,10*ROW('Water Data'!G166))),'Data Summary'!CB172="Yes"),100-OFFSET('Water Data'!$G$4,0,10*ROW('Water Data'!G166)),NA())</f>
        <v>#N/A</v>
      </c>
      <c r="N172" s="490" t="e">
        <f ca="1">+IF(AND(ISNUMBER(OFFSET('Water Data'!$G$6,0,10*ROW('Water Data'!G166))),'Data Summary'!CC172="Yes"),OFFSET('Water Data'!$G$6,0,10*ROW('Water Data'!G166)),NA())</f>
        <v>#N/A</v>
      </c>
      <c r="O172" s="490" t="e">
        <f ca="1">+IF(AND(ISNUMBER(OFFSET('Water Data'!$G$9,0,10*ROW('Water Data'!G166))),'Data Summary'!CD172="Yes"),OFFSET('Water Data'!$G$9,0,10*ROW('Water Data'!G166)),NA())</f>
        <v>#N/A</v>
      </c>
      <c r="P172" s="490" t="e">
        <f ca="1">+IF(AND(ISNUMBER(OFFSET('Water Data'!$H$4,0,10*ROW('Water Data'!H166))),'Data Summary'!CE172="Yes"),100-OFFSET('Water Data'!$H$4,0,10*ROW('Water Data'!H166)),NA())</f>
        <v>#N/A</v>
      </c>
      <c r="Q172" s="490" t="e">
        <f ca="1">+IF(AND(ISNUMBER(OFFSET('Water Data'!$H$6,0,10*ROW('Water Data'!H166))),'Data Summary'!CF172="Yes"),OFFSET('Water Data'!$H$6,0,10*ROW('Water Data'!H166)),NA())</f>
        <v>#N/A</v>
      </c>
      <c r="R172" s="490" t="e">
        <f ca="1">+IF(AND(ISNUMBER(OFFSET('Water Data'!$H$9,0,10*ROW('Water Data'!H166))),'Data Summary'!CG172="Yes"),OFFSET('Water Data'!$H$9,0,10*ROW('Water Data'!H166)),NA())</f>
        <v>#N/A</v>
      </c>
      <c r="S172" s="490" t="e">
        <f ca="1">+IF(AND(ISNUMBER(OFFSET('Water Data'!$I$4,0,10*ROW('Water Data'!I166))),'Data Summary'!CH172="Yes"),100-OFFSET('Water Data'!$I$4,0,10*ROW('Water Data'!I166)),NA())</f>
        <v>#N/A</v>
      </c>
      <c r="T172" s="490" t="e">
        <f ca="1">+IF(AND(ISNUMBER(OFFSET('Water Data'!$I$6,0,10*ROW('Water Data'!I166))),'Data Summary'!CI172="Yes"),OFFSET('Water Data'!$I$6,0,10*ROW('Water Data'!I166)),NA())</f>
        <v>#N/A</v>
      </c>
      <c r="U172" s="490" t="e">
        <f ca="1">+IF(AND(ISNUMBER(OFFSET('Water Data'!$I$9,0,10*ROW('Water Data'!I166))),'Data Summary'!CJ172="Yes"),OFFSET('Water Data'!$I$9,0,10*ROW('Water Data'!I166)),NA())</f>
        <v>#N/A</v>
      </c>
      <c r="V172" s="491" t="e">
        <f ca="1">+IF(AND(ISNUMBER(OFFSET('Sanitation Data'!$D$4,0,10*ROW('Sanitation Data'!D166))),'Data Summary'!CK172="Yes"),100-OFFSET('Sanitation Data'!$D$4,0,10*ROW('Sanitation Data'!D166)),NA())</f>
        <v>#N/A</v>
      </c>
      <c r="W172" s="491" t="e">
        <f ca="1">+IF(AND(ISNUMBER(OFFSET('Sanitation Data'!$D$6,0,10*ROW('Sanitation Data'!D166))),'Data Summary'!CL172="Yes"),OFFSET('Sanitation Data'!$D$6,0,10*ROW('Sanitation Data'!D166)),NA())</f>
        <v>#N/A</v>
      </c>
      <c r="X172" s="491" t="e">
        <f ca="1">+IF(AND(ISNUMBER(OFFSET('Sanitation Data'!$D$10,0,10*ROW('Sanitation Data'!D166))),'Data Summary'!CM172="Yes"),OFFSET('Sanitation Data'!$D$10,0,10*ROW('Sanitation Data'!D166)),NA())</f>
        <v>#N/A</v>
      </c>
      <c r="Y172" s="491" t="e">
        <f ca="1">+IF(AND(ISNUMBER(OFFSET('Sanitation Data'!$D$11,0,10*ROW('Sanitation Data'!D166))),'Data Summary'!CN172="Yes"),OFFSET('Sanitation Data'!$D$11,0,10*ROW('Sanitation Data'!D166)),NA())</f>
        <v>#N/A</v>
      </c>
      <c r="Z172" s="491" t="e">
        <f ca="1">+IF(AND(ISNUMBER(OFFSET('Sanitation Data'!$D$12,0,10*ROW('Sanitation Data'!D166))),'Data Summary'!CO172="Yes"),OFFSET('Sanitation Data'!$D$12,0,10*ROW('Sanitation Data'!D166)),NA())</f>
        <v>#N/A</v>
      </c>
      <c r="AA172" s="491" t="e">
        <f ca="1">+IF(AND(ISNUMBER(OFFSET('Sanitation Data'!$E$4,0,10*ROW('Sanitation Data'!E166))),'Data Summary'!CP172="Yes"),100-OFFSET('Sanitation Data'!$E$4,0,10*ROW('Sanitation Data'!E166)),NA())</f>
        <v>#N/A</v>
      </c>
      <c r="AB172" s="491" t="e">
        <f ca="1">+IF(AND(ISNUMBER(OFFSET('Sanitation Data'!$E$6,0,10*ROW('Sanitation Data'!E166))),'Data Summary'!CQ172="Yes"),OFFSET('Sanitation Data'!$E$6,0,10*ROW('Sanitation Data'!E166)),NA())</f>
        <v>#N/A</v>
      </c>
      <c r="AC172" s="491" t="e">
        <f ca="1">+IF(AND(ISNUMBER(OFFSET('Sanitation Data'!$E$10,0,10*ROW('Sanitation Data'!E166))),'Data Summary'!CR172="Yes"),OFFSET('Sanitation Data'!$E$10,0,10*ROW('Sanitation Data'!E166)),NA())</f>
        <v>#N/A</v>
      </c>
      <c r="AD172" s="491" t="e">
        <f ca="1">+IF(AND(ISNUMBER(OFFSET('Sanitation Data'!$E$11,0,10*ROW('Sanitation Data'!E166))),'Data Summary'!CS172="Yes"),OFFSET('Sanitation Data'!$E$11,0,10*ROW('Sanitation Data'!E166)),NA())</f>
        <v>#N/A</v>
      </c>
      <c r="AE172" s="491" t="e">
        <f ca="1">+IF(AND(ISNUMBER(OFFSET('Sanitation Data'!$E$12,0,10*ROW('Sanitation Data'!E166))),'Data Summary'!CT172="Yes"),OFFSET('Sanitation Data'!$E$12,0,10*ROW('Sanitation Data'!E166)),NA())</f>
        <v>#N/A</v>
      </c>
      <c r="AF172" s="491" t="e">
        <f ca="1">+IF(AND(ISNUMBER(OFFSET('Sanitation Data'!$F$4,0,10*ROW('Sanitation Data'!F166))),'Data Summary'!CU172="Yes"),100-OFFSET('Sanitation Data'!$F$4,0,10*ROW('Sanitation Data'!F166)),NA())</f>
        <v>#N/A</v>
      </c>
      <c r="AG172" s="491" t="e">
        <f ca="1">+IF(AND(ISNUMBER(OFFSET('Sanitation Data'!$F$6,0,10*ROW('Sanitation Data'!F166))),'Data Summary'!CV172="Yes"),OFFSET('Sanitation Data'!$F$6,0,10*ROW('Sanitation Data'!F166)),NA())</f>
        <v>#N/A</v>
      </c>
      <c r="AH172" s="491" t="e">
        <f ca="1">+IF(AND(ISNUMBER(OFFSET('Sanitation Data'!$F$10,0,10*ROW('Sanitation Data'!F166))),'Data Summary'!CW172="Yes"),OFFSET('Sanitation Data'!$F$10,0,10*ROW('Sanitation Data'!F166)),NA())</f>
        <v>#N/A</v>
      </c>
      <c r="AI172" s="491" t="e">
        <f ca="1">+IF(AND(ISNUMBER(OFFSET('Sanitation Data'!$F$11,0,10*ROW('Sanitation Data'!F166))),'Data Summary'!CX172="Yes"),OFFSET('Sanitation Data'!$F$11,0,10*ROW('Sanitation Data'!F166)),NA())</f>
        <v>#N/A</v>
      </c>
      <c r="AJ172" s="491" t="e">
        <f ca="1">+IF(AND(ISNUMBER(OFFSET('Sanitation Data'!$F$12,0,10*ROW('Sanitation Data'!F166))),'Data Summary'!CY172="Yes"),OFFSET('Sanitation Data'!$F$12,0,10*ROW('Sanitation Data'!F166)),NA())</f>
        <v>#N/A</v>
      </c>
      <c r="AK172" s="491" t="e">
        <f ca="1">+IF(AND(ISNUMBER(OFFSET('Sanitation Data'!$G$4,0,10*ROW('Sanitation Data'!G166))),'Data Summary'!CZ172="Yes"),100-OFFSET('Sanitation Data'!$G$4,0,10*ROW('Sanitation Data'!G166)),NA())</f>
        <v>#N/A</v>
      </c>
      <c r="AL172" s="491" t="e">
        <f ca="1">+IF(AND(ISNUMBER(OFFSET('Sanitation Data'!$G$6,0,10*ROW('Sanitation Data'!G166))),'Data Summary'!DA172="Yes"),OFFSET('Sanitation Data'!$G$6,0,10*ROW('Sanitation Data'!G166)),NA())</f>
        <v>#N/A</v>
      </c>
      <c r="AM172" s="491" t="e">
        <f ca="1">+IF(AND(ISNUMBER(OFFSET('Sanitation Data'!$G$10,0,10*ROW('Sanitation Data'!G166))),'Data Summary'!DB172="Yes"),OFFSET('Sanitation Data'!$G$10,0,10*ROW('Sanitation Data'!G166)),NA())</f>
        <v>#N/A</v>
      </c>
      <c r="AN172" s="491" t="e">
        <f ca="1">+IF(AND(ISNUMBER(OFFSET('Sanitation Data'!$G$11,0,10*ROW('Sanitation Data'!G166))),'Data Summary'!DC172="Yes"),OFFSET('Sanitation Data'!$G$11,0,10*ROW('Sanitation Data'!G166)),NA())</f>
        <v>#N/A</v>
      </c>
      <c r="AO172" s="491" t="e">
        <f ca="1">+IF(AND(ISNUMBER(OFFSET('Sanitation Data'!$G$12,0,10*ROW('Sanitation Data'!G166))),'Data Summary'!DD172="Yes"),OFFSET('Sanitation Data'!$G$12,0,10*ROW('Sanitation Data'!G166)),NA())</f>
        <v>#N/A</v>
      </c>
      <c r="AP172" s="491" t="e">
        <f ca="1">+IF(AND(ISNUMBER(OFFSET('Sanitation Data'!$H$4,0,10*ROW('Sanitation Data'!H166))),'Data Summary'!DE172="Yes"),100-OFFSET('Sanitation Data'!$H$4,0,10*ROW('Sanitation Data'!H166)),NA())</f>
        <v>#N/A</v>
      </c>
      <c r="AQ172" s="491" t="e">
        <f ca="1">+IF(AND(ISNUMBER(OFFSET('Sanitation Data'!$H$6,0,10*ROW('Sanitation Data'!H166))),'Data Summary'!DF172="Yes"),OFFSET('Sanitation Data'!$H$6,0,10*ROW('Sanitation Data'!H166)),NA())</f>
        <v>#N/A</v>
      </c>
      <c r="AR172" s="491" t="e">
        <f ca="1">+IF(AND(ISNUMBER(OFFSET('Sanitation Data'!$H$10,0,10*ROW('Sanitation Data'!H166))),'Data Summary'!DG172="Yes"),OFFSET('Sanitation Data'!$H$10,0,10*ROW('Sanitation Data'!H166)),NA())</f>
        <v>#N/A</v>
      </c>
      <c r="AS172" s="491" t="e">
        <f ca="1">+IF(AND(ISNUMBER(OFFSET('Sanitation Data'!$H$11,0,10*ROW('Sanitation Data'!H166))),'Data Summary'!DH172="Yes"),OFFSET('Sanitation Data'!$H$11,0,10*ROW('Sanitation Data'!H166)),NA())</f>
        <v>#N/A</v>
      </c>
      <c r="AT172" s="491" t="e">
        <f ca="1">+IF(AND(ISNUMBER(OFFSET('Sanitation Data'!$H$12,0,10*ROW('Sanitation Data'!H166))),'Data Summary'!DI172="Yes"),OFFSET('Sanitation Data'!$H$12,0,10*ROW('Sanitation Data'!H166)),NA())</f>
        <v>#N/A</v>
      </c>
      <c r="AU172" s="491" t="e">
        <f ca="1">+IF(AND(ISNUMBER(OFFSET('Sanitation Data'!$I$4,0,10*ROW('Sanitation Data'!I166))),'Data Summary'!DJ172="Yes"),100-OFFSET('Sanitation Data'!$I$4,0,10*ROW('Sanitation Data'!I166)),NA())</f>
        <v>#N/A</v>
      </c>
      <c r="AV172" s="491" t="e">
        <f ca="1">+IF(AND(ISNUMBER(OFFSET('Sanitation Data'!$I$6,0,10*ROW('Sanitation Data'!I166))),'Data Summary'!DK172="Yes"),OFFSET('Sanitation Data'!$I$6,0,10*ROW('Sanitation Data'!I166)),NA())</f>
        <v>#N/A</v>
      </c>
      <c r="AW172" s="491" t="e">
        <f ca="1">+IF(AND(ISNUMBER(OFFSET('Sanitation Data'!$I$10,0,10*ROW('Sanitation Data'!I166))),'Data Summary'!DL172="Yes"),OFFSET('Sanitation Data'!$I$10,0,10*ROW('Sanitation Data'!I166)),NA())</f>
        <v>#N/A</v>
      </c>
      <c r="AX172" s="491" t="e">
        <f ca="1">+IF(AND(ISNUMBER(OFFSET('Sanitation Data'!$I$11,0,10*ROW('Sanitation Data'!I166))),'Data Summary'!DM172="Yes"),OFFSET('Sanitation Data'!$I$11,0,10*ROW('Sanitation Data'!I166)),NA())</f>
        <v>#N/A</v>
      </c>
      <c r="AY172" s="491" t="e">
        <f ca="1">+IF(AND(ISNUMBER(OFFSET('Sanitation Data'!$I$12,0,10*ROW('Sanitation Data'!I166))),'Data Summary'!DN172="Yes"),OFFSET('Sanitation Data'!$I$12,0,10*ROW('Sanitation Data'!I166)),NA())</f>
        <v>#N/A</v>
      </c>
      <c r="AZ172" s="492" t="e">
        <f ca="1">+IF(AND(ISNUMBER(OFFSET('Hygiene Data'!$D$5,0,10*ROW('Hygiene Data'!D166))),'Data Summary'!DO172="Yes"),OFFSET('Hygiene Data'!$D$5,0,10*ROW('Hygiene Data'!D166)),NA())</f>
        <v>#N/A</v>
      </c>
      <c r="BA172" s="492" t="e">
        <f ca="1">+IF(AND(ISNUMBER(OFFSET('Hygiene Data'!$D$7,0,10*ROW('Hygiene Data'!D166))),'Data Summary'!DP172="Yes"),OFFSET('Hygiene Data'!$D$7,0,10*ROW('Hygiene Data'!D166)),NA())</f>
        <v>#N/A</v>
      </c>
      <c r="BB172" s="492" t="e">
        <f ca="1">+IF(AND(ISNUMBER(OFFSET('Hygiene Data'!$D$9,0,10*ROW('Hygiene Data'!D166))),'Data Summary'!DQ172="Yes"),OFFSET('Hygiene Data'!$D$9,0,10*ROW('Hygiene Data'!D166)),NA())</f>
        <v>#N/A</v>
      </c>
      <c r="BC172" s="492" t="e">
        <f ca="1">+IF(AND(ISNUMBER(OFFSET('Hygiene Data'!$E$5,0,10*ROW('Hygiene Data'!E166))),'Data Summary'!DR172="Yes"),OFFSET('Hygiene Data'!$E$5,0,10*ROW('Hygiene Data'!E166)),NA())</f>
        <v>#N/A</v>
      </c>
      <c r="BD172" s="492" t="e">
        <f ca="1">+IF(AND(ISNUMBER(OFFSET('Hygiene Data'!$E$7,0,10*ROW('Hygiene Data'!E166))),'Data Summary'!DS172="Yes"),OFFSET('Hygiene Data'!$E$7,0,10*ROW('Hygiene Data'!E166)),NA())</f>
        <v>#N/A</v>
      </c>
      <c r="BE172" s="492" t="e">
        <f ca="1">+IF(AND(ISNUMBER(OFFSET('Hygiene Data'!$E$9,0,10*ROW('Hygiene Data'!E166))),'Data Summary'!DT172="Yes"),OFFSET('Hygiene Data'!$E$9,0,10*ROW('Hygiene Data'!E166)),NA())</f>
        <v>#N/A</v>
      </c>
      <c r="BF172" s="492" t="e">
        <f ca="1">+IF(AND(ISNUMBER(OFFSET('Hygiene Data'!$F$5,0,10*ROW('Hygiene Data'!F166))),'Data Summary'!DU172="Yes"),OFFSET('Hygiene Data'!$F$5,0,10*ROW('Hygiene Data'!F166)),NA())</f>
        <v>#N/A</v>
      </c>
      <c r="BG172" s="492" t="e">
        <f ca="1">+IF(AND(ISNUMBER(OFFSET('Hygiene Data'!$F$7,0,10*ROW('Hygiene Data'!F166))),'Data Summary'!DV172="Yes"),OFFSET('Hygiene Data'!$F$7,0,10*ROW('Hygiene Data'!F166)),NA())</f>
        <v>#N/A</v>
      </c>
      <c r="BH172" s="492" t="e">
        <f ca="1">+IF(AND(ISNUMBER(OFFSET('Hygiene Data'!$F$9,0,10*ROW('Hygiene Data'!F166))),'Data Summary'!DW172="Yes"),OFFSET('Hygiene Data'!$F$9,0,10*ROW('Hygiene Data'!F166)),NA())</f>
        <v>#N/A</v>
      </c>
      <c r="BI172" s="492" t="e">
        <f ca="1">+IF(AND(ISNUMBER(OFFSET('Hygiene Data'!$G$5,0,10*ROW('Hygiene Data'!G166))),'Data Summary'!DX172="Yes"),OFFSET('Hygiene Data'!$G$5,0,10*ROW('Hygiene Data'!G166)),NA())</f>
        <v>#N/A</v>
      </c>
      <c r="BJ172" s="492" t="e">
        <f ca="1">+IF(AND(ISNUMBER(OFFSET('Hygiene Data'!$G$7,0,10*ROW('Hygiene Data'!G166))),'Data Summary'!DY172="Yes"),OFFSET('Hygiene Data'!$G$7,0,10*ROW('Hygiene Data'!G166)),NA())</f>
        <v>#N/A</v>
      </c>
      <c r="BK172" s="492" t="e">
        <f ca="1">+IF(AND(ISNUMBER(OFFSET('Hygiene Data'!$G$9,0,10*ROW('Hygiene Data'!G166))),'Data Summary'!DZ172="Yes"),OFFSET('Hygiene Data'!$G$9,0,10*ROW('Hygiene Data'!G166)),NA())</f>
        <v>#N/A</v>
      </c>
      <c r="BL172" s="492" t="e">
        <f ca="1">+IF(AND(ISNUMBER(OFFSET('Hygiene Data'!$H$5,0,10*ROW('Hygiene Data'!H166))),'Data Summary'!EA172="Yes"),OFFSET('Hygiene Data'!$H$5,0,10*ROW('Hygiene Data'!H166)),NA())</f>
        <v>#N/A</v>
      </c>
      <c r="BM172" s="492" t="e">
        <f ca="1">+IF(AND(ISNUMBER(OFFSET('Hygiene Data'!$H$7,0,10*ROW('Hygiene Data'!H166))),'Data Summary'!EB172="Yes"),OFFSET('Hygiene Data'!$H$7,0,10*ROW('Hygiene Data'!H166)),NA())</f>
        <v>#N/A</v>
      </c>
      <c r="BN172" s="492" t="e">
        <f ca="1">+IF(AND(ISNUMBER(OFFSET('Hygiene Data'!$H$9,0,10*ROW('Hygiene Data'!H166))),'Data Summary'!EC172="Yes"),OFFSET('Hygiene Data'!$H$9,0,10*ROW('Hygiene Data'!H166)),NA())</f>
        <v>#N/A</v>
      </c>
      <c r="BO172" s="492" t="e">
        <f ca="1">+IF(AND(ISNUMBER(OFFSET('Hygiene Data'!$I$5,0,10*ROW('Hygiene Data'!I166))),'Data Summary'!ED172="Yes"),OFFSET('Hygiene Data'!$I$5,0,10*ROW('Hygiene Data'!I166)),NA())</f>
        <v>#N/A</v>
      </c>
      <c r="BP172" s="492" t="e">
        <f ca="1">+IF(AND(ISNUMBER(OFFSET('Hygiene Data'!$I$7,0,10*ROW('Hygiene Data'!I166))),'Data Summary'!EE172="Yes"),OFFSET('Hygiene Data'!$I$7,0,10*ROW('Hygiene Data'!I166)),NA())</f>
        <v>#N/A</v>
      </c>
      <c r="BQ172" s="492" t="e">
        <f ca="1">+IF(AND(ISNUMBER(OFFSET('Hygiene Data'!$I$9,0,10*ROW('Hygiene Data'!I166))),'Data Summary'!EF172="Yes"),OFFSET('Hygiene Data'!$I$9,0,10*ROW('Hygiene Data'!I166)),NA())</f>
        <v>#N/A</v>
      </c>
    </row>
    <row r="173" spans="1:69" x14ac:dyDescent="0.25">
      <c r="A173" s="488" t="e">
        <f ca="1">+RIGHT('Data Summary'!A173,LEN('Data Summary'!A173)-9)</f>
        <v>#VALUE!</v>
      </c>
      <c r="B173" s="462" t="str">
        <f ca="1">+IF(ISTEXT('Data Summary'!B173),'Data Summary'!B173,"")</f>
        <v/>
      </c>
      <c r="C173" s="489" t="e">
        <f ca="1">+VALUE('Data Summary'!C173)</f>
        <v>#VALUE!</v>
      </c>
      <c r="D173" s="490" t="e">
        <f ca="1">+IF(AND(ISNUMBER(OFFSET('Water Data'!$D$4,0,10*ROW('Water Data'!D167))),'Data Summary'!BS173="Yes"),100-OFFSET('Water Data'!$D$4,0,10*ROW('Water Data'!D167)),NA())</f>
        <v>#N/A</v>
      </c>
      <c r="E173" s="490" t="e">
        <f ca="1">+IF(AND(ISNUMBER(OFFSET('Water Data'!$D$6,0,10*ROW('Water Data'!D167))),'Data Summary'!BT173="Yes"),OFFSET('Water Data'!$D$6,0,10*ROW('Water Data'!D167)),NA())</f>
        <v>#N/A</v>
      </c>
      <c r="F173" s="490" t="e">
        <f ca="1">+IF(AND(ISNUMBER(OFFSET('Water Data'!$D$9,0,10*ROW('Water Data'!D167))),'Data Summary'!BU173="Yes"),OFFSET('Water Data'!$D$9,0,10*ROW('Water Data'!D167)),NA())</f>
        <v>#N/A</v>
      </c>
      <c r="G173" s="490" t="e">
        <f ca="1">+IF(AND(ISNUMBER(OFFSET('Water Data'!$E$4,0,10*ROW('Water Data'!E167))),'Data Summary'!BV173="Yes"),100-OFFSET('Water Data'!$E$4,0,10*ROW('Water Data'!E167)),NA())</f>
        <v>#N/A</v>
      </c>
      <c r="H173" s="490" t="e">
        <f ca="1">+IF(AND(ISNUMBER(OFFSET('Water Data'!$E$6,0,10*ROW('Water Data'!E167))),'Data Summary'!BW173="Yes"),OFFSET('Water Data'!$E$6,0,10*ROW('Water Data'!E167)),NA())</f>
        <v>#N/A</v>
      </c>
      <c r="I173" s="490" t="e">
        <f ca="1">+IF(AND(ISNUMBER(OFFSET('Water Data'!$E$9,0,10*ROW('Water Data'!E167))),'Data Summary'!BX173="Yes"),OFFSET('Water Data'!$E$9,0,10*ROW('Water Data'!E167)),NA())</f>
        <v>#N/A</v>
      </c>
      <c r="J173" s="490" t="e">
        <f ca="1">+IF(AND(ISNUMBER(OFFSET('Water Data'!$F$4,0,10*ROW('Water Data'!F167))),'Data Summary'!BY173="Yes"),100-OFFSET('Water Data'!$F$4,0,10*ROW('Water Data'!F167)),NA())</f>
        <v>#N/A</v>
      </c>
      <c r="K173" s="490" t="e">
        <f ca="1">+IF(AND(ISNUMBER(OFFSET('Water Data'!$F$6,0,10*ROW('Water Data'!F167))),'Data Summary'!BZ173="Yes"),OFFSET('Water Data'!$F$6,0,10*ROW('Water Data'!F167)),NA())</f>
        <v>#N/A</v>
      </c>
      <c r="L173" s="490" t="e">
        <f ca="1">+IF(AND(ISNUMBER(OFFSET('Water Data'!$F$9,0,10*ROW('Water Data'!F167))),'Data Summary'!CA173="Yes"),OFFSET('Water Data'!$F$9,0,10*ROW('Water Data'!F167)),NA())</f>
        <v>#N/A</v>
      </c>
      <c r="M173" s="490" t="e">
        <f ca="1">+IF(AND(ISNUMBER(OFFSET('Water Data'!$G$4,0,10*ROW('Water Data'!G167))),'Data Summary'!CB173="Yes"),100-OFFSET('Water Data'!$G$4,0,10*ROW('Water Data'!G167)),NA())</f>
        <v>#N/A</v>
      </c>
      <c r="N173" s="490" t="e">
        <f ca="1">+IF(AND(ISNUMBER(OFFSET('Water Data'!$G$6,0,10*ROW('Water Data'!G167))),'Data Summary'!CC173="Yes"),OFFSET('Water Data'!$G$6,0,10*ROW('Water Data'!G167)),NA())</f>
        <v>#N/A</v>
      </c>
      <c r="O173" s="490" t="e">
        <f ca="1">+IF(AND(ISNUMBER(OFFSET('Water Data'!$G$9,0,10*ROW('Water Data'!G167))),'Data Summary'!CD173="Yes"),OFFSET('Water Data'!$G$9,0,10*ROW('Water Data'!G167)),NA())</f>
        <v>#N/A</v>
      </c>
      <c r="P173" s="490" t="e">
        <f ca="1">+IF(AND(ISNUMBER(OFFSET('Water Data'!$H$4,0,10*ROW('Water Data'!H167))),'Data Summary'!CE173="Yes"),100-OFFSET('Water Data'!$H$4,0,10*ROW('Water Data'!H167)),NA())</f>
        <v>#N/A</v>
      </c>
      <c r="Q173" s="490" t="e">
        <f ca="1">+IF(AND(ISNUMBER(OFFSET('Water Data'!$H$6,0,10*ROW('Water Data'!H167))),'Data Summary'!CF173="Yes"),OFFSET('Water Data'!$H$6,0,10*ROW('Water Data'!H167)),NA())</f>
        <v>#N/A</v>
      </c>
      <c r="R173" s="490" t="e">
        <f ca="1">+IF(AND(ISNUMBER(OFFSET('Water Data'!$H$9,0,10*ROW('Water Data'!H167))),'Data Summary'!CG173="Yes"),OFFSET('Water Data'!$H$9,0,10*ROW('Water Data'!H167)),NA())</f>
        <v>#N/A</v>
      </c>
      <c r="S173" s="490" t="e">
        <f ca="1">+IF(AND(ISNUMBER(OFFSET('Water Data'!$I$4,0,10*ROW('Water Data'!I167))),'Data Summary'!CH173="Yes"),100-OFFSET('Water Data'!$I$4,0,10*ROW('Water Data'!I167)),NA())</f>
        <v>#N/A</v>
      </c>
      <c r="T173" s="490" t="e">
        <f ca="1">+IF(AND(ISNUMBER(OFFSET('Water Data'!$I$6,0,10*ROW('Water Data'!I167))),'Data Summary'!CI173="Yes"),OFFSET('Water Data'!$I$6,0,10*ROW('Water Data'!I167)),NA())</f>
        <v>#N/A</v>
      </c>
      <c r="U173" s="490" t="e">
        <f ca="1">+IF(AND(ISNUMBER(OFFSET('Water Data'!$I$9,0,10*ROW('Water Data'!I167))),'Data Summary'!CJ173="Yes"),OFFSET('Water Data'!$I$9,0,10*ROW('Water Data'!I167)),NA())</f>
        <v>#N/A</v>
      </c>
      <c r="V173" s="491" t="e">
        <f ca="1">+IF(AND(ISNUMBER(OFFSET('Sanitation Data'!$D$4,0,10*ROW('Sanitation Data'!D167))),'Data Summary'!CK173="Yes"),100-OFFSET('Sanitation Data'!$D$4,0,10*ROW('Sanitation Data'!D167)),NA())</f>
        <v>#N/A</v>
      </c>
      <c r="W173" s="491" t="e">
        <f ca="1">+IF(AND(ISNUMBER(OFFSET('Sanitation Data'!$D$6,0,10*ROW('Sanitation Data'!D167))),'Data Summary'!CL173="Yes"),OFFSET('Sanitation Data'!$D$6,0,10*ROW('Sanitation Data'!D167)),NA())</f>
        <v>#N/A</v>
      </c>
      <c r="X173" s="491" t="e">
        <f ca="1">+IF(AND(ISNUMBER(OFFSET('Sanitation Data'!$D$10,0,10*ROW('Sanitation Data'!D167))),'Data Summary'!CM173="Yes"),OFFSET('Sanitation Data'!$D$10,0,10*ROW('Sanitation Data'!D167)),NA())</f>
        <v>#N/A</v>
      </c>
      <c r="Y173" s="491" t="e">
        <f ca="1">+IF(AND(ISNUMBER(OFFSET('Sanitation Data'!$D$11,0,10*ROW('Sanitation Data'!D167))),'Data Summary'!CN173="Yes"),OFFSET('Sanitation Data'!$D$11,0,10*ROW('Sanitation Data'!D167)),NA())</f>
        <v>#N/A</v>
      </c>
      <c r="Z173" s="491" t="e">
        <f ca="1">+IF(AND(ISNUMBER(OFFSET('Sanitation Data'!$D$12,0,10*ROW('Sanitation Data'!D167))),'Data Summary'!CO173="Yes"),OFFSET('Sanitation Data'!$D$12,0,10*ROW('Sanitation Data'!D167)),NA())</f>
        <v>#N/A</v>
      </c>
      <c r="AA173" s="491" t="e">
        <f ca="1">+IF(AND(ISNUMBER(OFFSET('Sanitation Data'!$E$4,0,10*ROW('Sanitation Data'!E167))),'Data Summary'!CP173="Yes"),100-OFFSET('Sanitation Data'!$E$4,0,10*ROW('Sanitation Data'!E167)),NA())</f>
        <v>#N/A</v>
      </c>
      <c r="AB173" s="491" t="e">
        <f ca="1">+IF(AND(ISNUMBER(OFFSET('Sanitation Data'!$E$6,0,10*ROW('Sanitation Data'!E167))),'Data Summary'!CQ173="Yes"),OFFSET('Sanitation Data'!$E$6,0,10*ROW('Sanitation Data'!E167)),NA())</f>
        <v>#N/A</v>
      </c>
      <c r="AC173" s="491" t="e">
        <f ca="1">+IF(AND(ISNUMBER(OFFSET('Sanitation Data'!$E$10,0,10*ROW('Sanitation Data'!E167))),'Data Summary'!CR173="Yes"),OFFSET('Sanitation Data'!$E$10,0,10*ROW('Sanitation Data'!E167)),NA())</f>
        <v>#N/A</v>
      </c>
      <c r="AD173" s="491" t="e">
        <f ca="1">+IF(AND(ISNUMBER(OFFSET('Sanitation Data'!$E$11,0,10*ROW('Sanitation Data'!E167))),'Data Summary'!CS173="Yes"),OFFSET('Sanitation Data'!$E$11,0,10*ROW('Sanitation Data'!E167)),NA())</f>
        <v>#N/A</v>
      </c>
      <c r="AE173" s="491" t="e">
        <f ca="1">+IF(AND(ISNUMBER(OFFSET('Sanitation Data'!$E$12,0,10*ROW('Sanitation Data'!E167))),'Data Summary'!CT173="Yes"),OFFSET('Sanitation Data'!$E$12,0,10*ROW('Sanitation Data'!E167)),NA())</f>
        <v>#N/A</v>
      </c>
      <c r="AF173" s="491" t="e">
        <f ca="1">+IF(AND(ISNUMBER(OFFSET('Sanitation Data'!$F$4,0,10*ROW('Sanitation Data'!F167))),'Data Summary'!CU173="Yes"),100-OFFSET('Sanitation Data'!$F$4,0,10*ROW('Sanitation Data'!F167)),NA())</f>
        <v>#N/A</v>
      </c>
      <c r="AG173" s="491" t="e">
        <f ca="1">+IF(AND(ISNUMBER(OFFSET('Sanitation Data'!$F$6,0,10*ROW('Sanitation Data'!F167))),'Data Summary'!CV173="Yes"),OFFSET('Sanitation Data'!$F$6,0,10*ROW('Sanitation Data'!F167)),NA())</f>
        <v>#N/A</v>
      </c>
      <c r="AH173" s="491" t="e">
        <f ca="1">+IF(AND(ISNUMBER(OFFSET('Sanitation Data'!$F$10,0,10*ROW('Sanitation Data'!F167))),'Data Summary'!CW173="Yes"),OFFSET('Sanitation Data'!$F$10,0,10*ROW('Sanitation Data'!F167)),NA())</f>
        <v>#N/A</v>
      </c>
      <c r="AI173" s="491" t="e">
        <f ca="1">+IF(AND(ISNUMBER(OFFSET('Sanitation Data'!$F$11,0,10*ROW('Sanitation Data'!F167))),'Data Summary'!CX173="Yes"),OFFSET('Sanitation Data'!$F$11,0,10*ROW('Sanitation Data'!F167)),NA())</f>
        <v>#N/A</v>
      </c>
      <c r="AJ173" s="491" t="e">
        <f ca="1">+IF(AND(ISNUMBER(OFFSET('Sanitation Data'!$F$12,0,10*ROW('Sanitation Data'!F167))),'Data Summary'!CY173="Yes"),OFFSET('Sanitation Data'!$F$12,0,10*ROW('Sanitation Data'!F167)),NA())</f>
        <v>#N/A</v>
      </c>
      <c r="AK173" s="491" t="e">
        <f ca="1">+IF(AND(ISNUMBER(OFFSET('Sanitation Data'!$G$4,0,10*ROW('Sanitation Data'!G167))),'Data Summary'!CZ173="Yes"),100-OFFSET('Sanitation Data'!$G$4,0,10*ROW('Sanitation Data'!G167)),NA())</f>
        <v>#N/A</v>
      </c>
      <c r="AL173" s="491" t="e">
        <f ca="1">+IF(AND(ISNUMBER(OFFSET('Sanitation Data'!$G$6,0,10*ROW('Sanitation Data'!G167))),'Data Summary'!DA173="Yes"),OFFSET('Sanitation Data'!$G$6,0,10*ROW('Sanitation Data'!G167)),NA())</f>
        <v>#N/A</v>
      </c>
      <c r="AM173" s="491" t="e">
        <f ca="1">+IF(AND(ISNUMBER(OFFSET('Sanitation Data'!$G$10,0,10*ROW('Sanitation Data'!G167))),'Data Summary'!DB173="Yes"),OFFSET('Sanitation Data'!$G$10,0,10*ROW('Sanitation Data'!G167)),NA())</f>
        <v>#N/A</v>
      </c>
      <c r="AN173" s="491" t="e">
        <f ca="1">+IF(AND(ISNUMBER(OFFSET('Sanitation Data'!$G$11,0,10*ROW('Sanitation Data'!G167))),'Data Summary'!DC173="Yes"),OFFSET('Sanitation Data'!$G$11,0,10*ROW('Sanitation Data'!G167)),NA())</f>
        <v>#N/A</v>
      </c>
      <c r="AO173" s="491" t="e">
        <f ca="1">+IF(AND(ISNUMBER(OFFSET('Sanitation Data'!$G$12,0,10*ROW('Sanitation Data'!G167))),'Data Summary'!DD173="Yes"),OFFSET('Sanitation Data'!$G$12,0,10*ROW('Sanitation Data'!G167)),NA())</f>
        <v>#N/A</v>
      </c>
      <c r="AP173" s="491" t="e">
        <f ca="1">+IF(AND(ISNUMBER(OFFSET('Sanitation Data'!$H$4,0,10*ROW('Sanitation Data'!H167))),'Data Summary'!DE173="Yes"),100-OFFSET('Sanitation Data'!$H$4,0,10*ROW('Sanitation Data'!H167)),NA())</f>
        <v>#N/A</v>
      </c>
      <c r="AQ173" s="491" t="e">
        <f ca="1">+IF(AND(ISNUMBER(OFFSET('Sanitation Data'!$H$6,0,10*ROW('Sanitation Data'!H167))),'Data Summary'!DF173="Yes"),OFFSET('Sanitation Data'!$H$6,0,10*ROW('Sanitation Data'!H167)),NA())</f>
        <v>#N/A</v>
      </c>
      <c r="AR173" s="491" t="e">
        <f ca="1">+IF(AND(ISNUMBER(OFFSET('Sanitation Data'!$H$10,0,10*ROW('Sanitation Data'!H167))),'Data Summary'!DG173="Yes"),OFFSET('Sanitation Data'!$H$10,0,10*ROW('Sanitation Data'!H167)),NA())</f>
        <v>#N/A</v>
      </c>
      <c r="AS173" s="491" t="e">
        <f ca="1">+IF(AND(ISNUMBER(OFFSET('Sanitation Data'!$H$11,0,10*ROW('Sanitation Data'!H167))),'Data Summary'!DH173="Yes"),OFFSET('Sanitation Data'!$H$11,0,10*ROW('Sanitation Data'!H167)),NA())</f>
        <v>#N/A</v>
      </c>
      <c r="AT173" s="491" t="e">
        <f ca="1">+IF(AND(ISNUMBER(OFFSET('Sanitation Data'!$H$12,0,10*ROW('Sanitation Data'!H167))),'Data Summary'!DI173="Yes"),OFFSET('Sanitation Data'!$H$12,0,10*ROW('Sanitation Data'!H167)),NA())</f>
        <v>#N/A</v>
      </c>
      <c r="AU173" s="491" t="e">
        <f ca="1">+IF(AND(ISNUMBER(OFFSET('Sanitation Data'!$I$4,0,10*ROW('Sanitation Data'!I167))),'Data Summary'!DJ173="Yes"),100-OFFSET('Sanitation Data'!$I$4,0,10*ROW('Sanitation Data'!I167)),NA())</f>
        <v>#N/A</v>
      </c>
      <c r="AV173" s="491" t="e">
        <f ca="1">+IF(AND(ISNUMBER(OFFSET('Sanitation Data'!$I$6,0,10*ROW('Sanitation Data'!I167))),'Data Summary'!DK173="Yes"),OFFSET('Sanitation Data'!$I$6,0,10*ROW('Sanitation Data'!I167)),NA())</f>
        <v>#N/A</v>
      </c>
      <c r="AW173" s="491" t="e">
        <f ca="1">+IF(AND(ISNUMBER(OFFSET('Sanitation Data'!$I$10,0,10*ROW('Sanitation Data'!I167))),'Data Summary'!DL173="Yes"),OFFSET('Sanitation Data'!$I$10,0,10*ROW('Sanitation Data'!I167)),NA())</f>
        <v>#N/A</v>
      </c>
      <c r="AX173" s="491" t="e">
        <f ca="1">+IF(AND(ISNUMBER(OFFSET('Sanitation Data'!$I$11,0,10*ROW('Sanitation Data'!I167))),'Data Summary'!DM173="Yes"),OFFSET('Sanitation Data'!$I$11,0,10*ROW('Sanitation Data'!I167)),NA())</f>
        <v>#N/A</v>
      </c>
      <c r="AY173" s="491" t="e">
        <f ca="1">+IF(AND(ISNUMBER(OFFSET('Sanitation Data'!$I$12,0,10*ROW('Sanitation Data'!I167))),'Data Summary'!DN173="Yes"),OFFSET('Sanitation Data'!$I$12,0,10*ROW('Sanitation Data'!I167)),NA())</f>
        <v>#N/A</v>
      </c>
      <c r="AZ173" s="492" t="e">
        <f ca="1">+IF(AND(ISNUMBER(OFFSET('Hygiene Data'!$D$5,0,10*ROW('Hygiene Data'!D167))),'Data Summary'!DO173="Yes"),OFFSET('Hygiene Data'!$D$5,0,10*ROW('Hygiene Data'!D167)),NA())</f>
        <v>#N/A</v>
      </c>
      <c r="BA173" s="492" t="e">
        <f ca="1">+IF(AND(ISNUMBER(OFFSET('Hygiene Data'!$D$7,0,10*ROW('Hygiene Data'!D167))),'Data Summary'!DP173="Yes"),OFFSET('Hygiene Data'!$D$7,0,10*ROW('Hygiene Data'!D167)),NA())</f>
        <v>#N/A</v>
      </c>
      <c r="BB173" s="492" t="e">
        <f ca="1">+IF(AND(ISNUMBER(OFFSET('Hygiene Data'!$D$9,0,10*ROW('Hygiene Data'!D167))),'Data Summary'!DQ173="Yes"),OFFSET('Hygiene Data'!$D$9,0,10*ROW('Hygiene Data'!D167)),NA())</f>
        <v>#N/A</v>
      </c>
      <c r="BC173" s="492" t="e">
        <f ca="1">+IF(AND(ISNUMBER(OFFSET('Hygiene Data'!$E$5,0,10*ROW('Hygiene Data'!E167))),'Data Summary'!DR173="Yes"),OFFSET('Hygiene Data'!$E$5,0,10*ROW('Hygiene Data'!E167)),NA())</f>
        <v>#N/A</v>
      </c>
      <c r="BD173" s="492" t="e">
        <f ca="1">+IF(AND(ISNUMBER(OFFSET('Hygiene Data'!$E$7,0,10*ROW('Hygiene Data'!E167))),'Data Summary'!DS173="Yes"),OFFSET('Hygiene Data'!$E$7,0,10*ROW('Hygiene Data'!E167)),NA())</f>
        <v>#N/A</v>
      </c>
      <c r="BE173" s="492" t="e">
        <f ca="1">+IF(AND(ISNUMBER(OFFSET('Hygiene Data'!$E$9,0,10*ROW('Hygiene Data'!E167))),'Data Summary'!DT173="Yes"),OFFSET('Hygiene Data'!$E$9,0,10*ROW('Hygiene Data'!E167)),NA())</f>
        <v>#N/A</v>
      </c>
      <c r="BF173" s="492" t="e">
        <f ca="1">+IF(AND(ISNUMBER(OFFSET('Hygiene Data'!$F$5,0,10*ROW('Hygiene Data'!F167))),'Data Summary'!DU173="Yes"),OFFSET('Hygiene Data'!$F$5,0,10*ROW('Hygiene Data'!F167)),NA())</f>
        <v>#N/A</v>
      </c>
      <c r="BG173" s="492" t="e">
        <f ca="1">+IF(AND(ISNUMBER(OFFSET('Hygiene Data'!$F$7,0,10*ROW('Hygiene Data'!F167))),'Data Summary'!DV173="Yes"),OFFSET('Hygiene Data'!$F$7,0,10*ROW('Hygiene Data'!F167)),NA())</f>
        <v>#N/A</v>
      </c>
      <c r="BH173" s="492" t="e">
        <f ca="1">+IF(AND(ISNUMBER(OFFSET('Hygiene Data'!$F$9,0,10*ROW('Hygiene Data'!F167))),'Data Summary'!DW173="Yes"),OFFSET('Hygiene Data'!$F$9,0,10*ROW('Hygiene Data'!F167)),NA())</f>
        <v>#N/A</v>
      </c>
      <c r="BI173" s="492" t="e">
        <f ca="1">+IF(AND(ISNUMBER(OFFSET('Hygiene Data'!$G$5,0,10*ROW('Hygiene Data'!G167))),'Data Summary'!DX173="Yes"),OFFSET('Hygiene Data'!$G$5,0,10*ROW('Hygiene Data'!G167)),NA())</f>
        <v>#N/A</v>
      </c>
      <c r="BJ173" s="492" t="e">
        <f ca="1">+IF(AND(ISNUMBER(OFFSET('Hygiene Data'!$G$7,0,10*ROW('Hygiene Data'!G167))),'Data Summary'!DY173="Yes"),OFFSET('Hygiene Data'!$G$7,0,10*ROW('Hygiene Data'!G167)),NA())</f>
        <v>#N/A</v>
      </c>
      <c r="BK173" s="492" t="e">
        <f ca="1">+IF(AND(ISNUMBER(OFFSET('Hygiene Data'!$G$9,0,10*ROW('Hygiene Data'!G167))),'Data Summary'!DZ173="Yes"),OFFSET('Hygiene Data'!$G$9,0,10*ROW('Hygiene Data'!G167)),NA())</f>
        <v>#N/A</v>
      </c>
      <c r="BL173" s="492" t="e">
        <f ca="1">+IF(AND(ISNUMBER(OFFSET('Hygiene Data'!$H$5,0,10*ROW('Hygiene Data'!H167))),'Data Summary'!EA173="Yes"),OFFSET('Hygiene Data'!$H$5,0,10*ROW('Hygiene Data'!H167)),NA())</f>
        <v>#N/A</v>
      </c>
      <c r="BM173" s="492" t="e">
        <f ca="1">+IF(AND(ISNUMBER(OFFSET('Hygiene Data'!$H$7,0,10*ROW('Hygiene Data'!H167))),'Data Summary'!EB173="Yes"),OFFSET('Hygiene Data'!$H$7,0,10*ROW('Hygiene Data'!H167)),NA())</f>
        <v>#N/A</v>
      </c>
      <c r="BN173" s="492" t="e">
        <f ca="1">+IF(AND(ISNUMBER(OFFSET('Hygiene Data'!$H$9,0,10*ROW('Hygiene Data'!H167))),'Data Summary'!EC173="Yes"),OFFSET('Hygiene Data'!$H$9,0,10*ROW('Hygiene Data'!H167)),NA())</f>
        <v>#N/A</v>
      </c>
      <c r="BO173" s="492" t="e">
        <f ca="1">+IF(AND(ISNUMBER(OFFSET('Hygiene Data'!$I$5,0,10*ROW('Hygiene Data'!I167))),'Data Summary'!ED173="Yes"),OFFSET('Hygiene Data'!$I$5,0,10*ROW('Hygiene Data'!I167)),NA())</f>
        <v>#N/A</v>
      </c>
      <c r="BP173" s="492" t="e">
        <f ca="1">+IF(AND(ISNUMBER(OFFSET('Hygiene Data'!$I$7,0,10*ROW('Hygiene Data'!I167))),'Data Summary'!EE173="Yes"),OFFSET('Hygiene Data'!$I$7,0,10*ROW('Hygiene Data'!I167)),NA())</f>
        <v>#N/A</v>
      </c>
      <c r="BQ173" s="492" t="e">
        <f ca="1">+IF(AND(ISNUMBER(OFFSET('Hygiene Data'!$I$9,0,10*ROW('Hygiene Data'!I167))),'Data Summary'!EF173="Yes"),OFFSET('Hygiene Data'!$I$9,0,10*ROW('Hygiene Data'!I167)),NA())</f>
        <v>#N/A</v>
      </c>
    </row>
    <row r="174" spans="1:69" x14ac:dyDescent="0.25">
      <c r="A174" s="488" t="e">
        <f ca="1">+RIGHT('Data Summary'!A174,LEN('Data Summary'!A174)-9)</f>
        <v>#VALUE!</v>
      </c>
      <c r="B174" s="462" t="str">
        <f ca="1">+IF(ISTEXT('Data Summary'!B174),'Data Summary'!B174,"")</f>
        <v/>
      </c>
      <c r="C174" s="489" t="e">
        <f ca="1">+VALUE('Data Summary'!C174)</f>
        <v>#VALUE!</v>
      </c>
      <c r="D174" s="490" t="e">
        <f ca="1">+IF(AND(ISNUMBER(OFFSET('Water Data'!$D$4,0,10*ROW('Water Data'!D168))),'Data Summary'!BS174="Yes"),100-OFFSET('Water Data'!$D$4,0,10*ROW('Water Data'!D168)),NA())</f>
        <v>#N/A</v>
      </c>
      <c r="E174" s="490" t="e">
        <f ca="1">+IF(AND(ISNUMBER(OFFSET('Water Data'!$D$6,0,10*ROW('Water Data'!D168))),'Data Summary'!BT174="Yes"),OFFSET('Water Data'!$D$6,0,10*ROW('Water Data'!D168)),NA())</f>
        <v>#N/A</v>
      </c>
      <c r="F174" s="490" t="e">
        <f ca="1">+IF(AND(ISNUMBER(OFFSET('Water Data'!$D$9,0,10*ROW('Water Data'!D168))),'Data Summary'!BU174="Yes"),OFFSET('Water Data'!$D$9,0,10*ROW('Water Data'!D168)),NA())</f>
        <v>#N/A</v>
      </c>
      <c r="G174" s="490" t="e">
        <f ca="1">+IF(AND(ISNUMBER(OFFSET('Water Data'!$E$4,0,10*ROW('Water Data'!E168))),'Data Summary'!BV174="Yes"),100-OFFSET('Water Data'!$E$4,0,10*ROW('Water Data'!E168)),NA())</f>
        <v>#N/A</v>
      </c>
      <c r="H174" s="490" t="e">
        <f ca="1">+IF(AND(ISNUMBER(OFFSET('Water Data'!$E$6,0,10*ROW('Water Data'!E168))),'Data Summary'!BW174="Yes"),OFFSET('Water Data'!$E$6,0,10*ROW('Water Data'!E168)),NA())</f>
        <v>#N/A</v>
      </c>
      <c r="I174" s="490" t="e">
        <f ca="1">+IF(AND(ISNUMBER(OFFSET('Water Data'!$E$9,0,10*ROW('Water Data'!E168))),'Data Summary'!BX174="Yes"),OFFSET('Water Data'!$E$9,0,10*ROW('Water Data'!E168)),NA())</f>
        <v>#N/A</v>
      </c>
      <c r="J174" s="490" t="e">
        <f ca="1">+IF(AND(ISNUMBER(OFFSET('Water Data'!$F$4,0,10*ROW('Water Data'!F168))),'Data Summary'!BY174="Yes"),100-OFFSET('Water Data'!$F$4,0,10*ROW('Water Data'!F168)),NA())</f>
        <v>#N/A</v>
      </c>
      <c r="K174" s="490" t="e">
        <f ca="1">+IF(AND(ISNUMBER(OFFSET('Water Data'!$F$6,0,10*ROW('Water Data'!F168))),'Data Summary'!BZ174="Yes"),OFFSET('Water Data'!$F$6,0,10*ROW('Water Data'!F168)),NA())</f>
        <v>#N/A</v>
      </c>
      <c r="L174" s="490" t="e">
        <f ca="1">+IF(AND(ISNUMBER(OFFSET('Water Data'!$F$9,0,10*ROW('Water Data'!F168))),'Data Summary'!CA174="Yes"),OFFSET('Water Data'!$F$9,0,10*ROW('Water Data'!F168)),NA())</f>
        <v>#N/A</v>
      </c>
      <c r="M174" s="490" t="e">
        <f ca="1">+IF(AND(ISNUMBER(OFFSET('Water Data'!$G$4,0,10*ROW('Water Data'!G168))),'Data Summary'!CB174="Yes"),100-OFFSET('Water Data'!$G$4,0,10*ROW('Water Data'!G168)),NA())</f>
        <v>#N/A</v>
      </c>
      <c r="N174" s="490" t="e">
        <f ca="1">+IF(AND(ISNUMBER(OFFSET('Water Data'!$G$6,0,10*ROW('Water Data'!G168))),'Data Summary'!CC174="Yes"),OFFSET('Water Data'!$G$6,0,10*ROW('Water Data'!G168)),NA())</f>
        <v>#N/A</v>
      </c>
      <c r="O174" s="490" t="e">
        <f ca="1">+IF(AND(ISNUMBER(OFFSET('Water Data'!$G$9,0,10*ROW('Water Data'!G168))),'Data Summary'!CD174="Yes"),OFFSET('Water Data'!$G$9,0,10*ROW('Water Data'!G168)),NA())</f>
        <v>#N/A</v>
      </c>
      <c r="P174" s="490" t="e">
        <f ca="1">+IF(AND(ISNUMBER(OFFSET('Water Data'!$H$4,0,10*ROW('Water Data'!H168))),'Data Summary'!CE174="Yes"),100-OFFSET('Water Data'!$H$4,0,10*ROW('Water Data'!H168)),NA())</f>
        <v>#N/A</v>
      </c>
      <c r="Q174" s="490" t="e">
        <f ca="1">+IF(AND(ISNUMBER(OFFSET('Water Data'!$H$6,0,10*ROW('Water Data'!H168))),'Data Summary'!CF174="Yes"),OFFSET('Water Data'!$H$6,0,10*ROW('Water Data'!H168)),NA())</f>
        <v>#N/A</v>
      </c>
      <c r="R174" s="490" t="e">
        <f ca="1">+IF(AND(ISNUMBER(OFFSET('Water Data'!$H$9,0,10*ROW('Water Data'!H168))),'Data Summary'!CG174="Yes"),OFFSET('Water Data'!$H$9,0,10*ROW('Water Data'!H168)),NA())</f>
        <v>#N/A</v>
      </c>
      <c r="S174" s="490" t="e">
        <f ca="1">+IF(AND(ISNUMBER(OFFSET('Water Data'!$I$4,0,10*ROW('Water Data'!I168))),'Data Summary'!CH174="Yes"),100-OFFSET('Water Data'!$I$4,0,10*ROW('Water Data'!I168)),NA())</f>
        <v>#N/A</v>
      </c>
      <c r="T174" s="490" t="e">
        <f ca="1">+IF(AND(ISNUMBER(OFFSET('Water Data'!$I$6,0,10*ROW('Water Data'!I168))),'Data Summary'!CI174="Yes"),OFFSET('Water Data'!$I$6,0,10*ROW('Water Data'!I168)),NA())</f>
        <v>#N/A</v>
      </c>
      <c r="U174" s="490" t="e">
        <f ca="1">+IF(AND(ISNUMBER(OFFSET('Water Data'!$I$9,0,10*ROW('Water Data'!I168))),'Data Summary'!CJ174="Yes"),OFFSET('Water Data'!$I$9,0,10*ROW('Water Data'!I168)),NA())</f>
        <v>#N/A</v>
      </c>
      <c r="V174" s="491" t="e">
        <f ca="1">+IF(AND(ISNUMBER(OFFSET('Sanitation Data'!$D$4,0,10*ROW('Sanitation Data'!D168))),'Data Summary'!CK174="Yes"),100-OFFSET('Sanitation Data'!$D$4,0,10*ROW('Sanitation Data'!D168)),NA())</f>
        <v>#N/A</v>
      </c>
      <c r="W174" s="491" t="e">
        <f ca="1">+IF(AND(ISNUMBER(OFFSET('Sanitation Data'!$D$6,0,10*ROW('Sanitation Data'!D168))),'Data Summary'!CL174="Yes"),OFFSET('Sanitation Data'!$D$6,0,10*ROW('Sanitation Data'!D168)),NA())</f>
        <v>#N/A</v>
      </c>
      <c r="X174" s="491" t="e">
        <f ca="1">+IF(AND(ISNUMBER(OFFSET('Sanitation Data'!$D$10,0,10*ROW('Sanitation Data'!D168))),'Data Summary'!CM174="Yes"),OFFSET('Sanitation Data'!$D$10,0,10*ROW('Sanitation Data'!D168)),NA())</f>
        <v>#N/A</v>
      </c>
      <c r="Y174" s="491" t="e">
        <f ca="1">+IF(AND(ISNUMBER(OFFSET('Sanitation Data'!$D$11,0,10*ROW('Sanitation Data'!D168))),'Data Summary'!CN174="Yes"),OFFSET('Sanitation Data'!$D$11,0,10*ROW('Sanitation Data'!D168)),NA())</f>
        <v>#N/A</v>
      </c>
      <c r="Z174" s="491" t="e">
        <f ca="1">+IF(AND(ISNUMBER(OFFSET('Sanitation Data'!$D$12,0,10*ROW('Sanitation Data'!D168))),'Data Summary'!CO174="Yes"),OFFSET('Sanitation Data'!$D$12,0,10*ROW('Sanitation Data'!D168)),NA())</f>
        <v>#N/A</v>
      </c>
      <c r="AA174" s="491" t="e">
        <f ca="1">+IF(AND(ISNUMBER(OFFSET('Sanitation Data'!$E$4,0,10*ROW('Sanitation Data'!E168))),'Data Summary'!CP174="Yes"),100-OFFSET('Sanitation Data'!$E$4,0,10*ROW('Sanitation Data'!E168)),NA())</f>
        <v>#N/A</v>
      </c>
      <c r="AB174" s="491" t="e">
        <f ca="1">+IF(AND(ISNUMBER(OFFSET('Sanitation Data'!$E$6,0,10*ROW('Sanitation Data'!E168))),'Data Summary'!CQ174="Yes"),OFFSET('Sanitation Data'!$E$6,0,10*ROW('Sanitation Data'!E168)),NA())</f>
        <v>#N/A</v>
      </c>
      <c r="AC174" s="491" t="e">
        <f ca="1">+IF(AND(ISNUMBER(OFFSET('Sanitation Data'!$E$10,0,10*ROW('Sanitation Data'!E168))),'Data Summary'!CR174="Yes"),OFFSET('Sanitation Data'!$E$10,0,10*ROW('Sanitation Data'!E168)),NA())</f>
        <v>#N/A</v>
      </c>
      <c r="AD174" s="491" t="e">
        <f ca="1">+IF(AND(ISNUMBER(OFFSET('Sanitation Data'!$E$11,0,10*ROW('Sanitation Data'!E168))),'Data Summary'!CS174="Yes"),OFFSET('Sanitation Data'!$E$11,0,10*ROW('Sanitation Data'!E168)),NA())</f>
        <v>#N/A</v>
      </c>
      <c r="AE174" s="491" t="e">
        <f ca="1">+IF(AND(ISNUMBER(OFFSET('Sanitation Data'!$E$12,0,10*ROW('Sanitation Data'!E168))),'Data Summary'!CT174="Yes"),OFFSET('Sanitation Data'!$E$12,0,10*ROW('Sanitation Data'!E168)),NA())</f>
        <v>#N/A</v>
      </c>
      <c r="AF174" s="491" t="e">
        <f ca="1">+IF(AND(ISNUMBER(OFFSET('Sanitation Data'!$F$4,0,10*ROW('Sanitation Data'!F168))),'Data Summary'!CU174="Yes"),100-OFFSET('Sanitation Data'!$F$4,0,10*ROW('Sanitation Data'!F168)),NA())</f>
        <v>#N/A</v>
      </c>
      <c r="AG174" s="491" t="e">
        <f ca="1">+IF(AND(ISNUMBER(OFFSET('Sanitation Data'!$F$6,0,10*ROW('Sanitation Data'!F168))),'Data Summary'!CV174="Yes"),OFFSET('Sanitation Data'!$F$6,0,10*ROW('Sanitation Data'!F168)),NA())</f>
        <v>#N/A</v>
      </c>
      <c r="AH174" s="491" t="e">
        <f ca="1">+IF(AND(ISNUMBER(OFFSET('Sanitation Data'!$F$10,0,10*ROW('Sanitation Data'!F168))),'Data Summary'!CW174="Yes"),OFFSET('Sanitation Data'!$F$10,0,10*ROW('Sanitation Data'!F168)),NA())</f>
        <v>#N/A</v>
      </c>
      <c r="AI174" s="491" t="e">
        <f ca="1">+IF(AND(ISNUMBER(OFFSET('Sanitation Data'!$F$11,0,10*ROW('Sanitation Data'!F168))),'Data Summary'!CX174="Yes"),OFFSET('Sanitation Data'!$F$11,0,10*ROW('Sanitation Data'!F168)),NA())</f>
        <v>#N/A</v>
      </c>
      <c r="AJ174" s="491" t="e">
        <f ca="1">+IF(AND(ISNUMBER(OFFSET('Sanitation Data'!$F$12,0,10*ROW('Sanitation Data'!F168))),'Data Summary'!CY174="Yes"),OFFSET('Sanitation Data'!$F$12,0,10*ROW('Sanitation Data'!F168)),NA())</f>
        <v>#N/A</v>
      </c>
      <c r="AK174" s="491" t="e">
        <f ca="1">+IF(AND(ISNUMBER(OFFSET('Sanitation Data'!$G$4,0,10*ROW('Sanitation Data'!G168))),'Data Summary'!CZ174="Yes"),100-OFFSET('Sanitation Data'!$G$4,0,10*ROW('Sanitation Data'!G168)),NA())</f>
        <v>#N/A</v>
      </c>
      <c r="AL174" s="491" t="e">
        <f ca="1">+IF(AND(ISNUMBER(OFFSET('Sanitation Data'!$G$6,0,10*ROW('Sanitation Data'!G168))),'Data Summary'!DA174="Yes"),OFFSET('Sanitation Data'!$G$6,0,10*ROW('Sanitation Data'!G168)),NA())</f>
        <v>#N/A</v>
      </c>
      <c r="AM174" s="491" t="e">
        <f ca="1">+IF(AND(ISNUMBER(OFFSET('Sanitation Data'!$G$10,0,10*ROW('Sanitation Data'!G168))),'Data Summary'!DB174="Yes"),OFFSET('Sanitation Data'!$G$10,0,10*ROW('Sanitation Data'!G168)),NA())</f>
        <v>#N/A</v>
      </c>
      <c r="AN174" s="491" t="e">
        <f ca="1">+IF(AND(ISNUMBER(OFFSET('Sanitation Data'!$G$11,0,10*ROW('Sanitation Data'!G168))),'Data Summary'!DC174="Yes"),OFFSET('Sanitation Data'!$G$11,0,10*ROW('Sanitation Data'!G168)),NA())</f>
        <v>#N/A</v>
      </c>
      <c r="AO174" s="491" t="e">
        <f ca="1">+IF(AND(ISNUMBER(OFFSET('Sanitation Data'!$G$12,0,10*ROW('Sanitation Data'!G168))),'Data Summary'!DD174="Yes"),OFFSET('Sanitation Data'!$G$12,0,10*ROW('Sanitation Data'!G168)),NA())</f>
        <v>#N/A</v>
      </c>
      <c r="AP174" s="491" t="e">
        <f ca="1">+IF(AND(ISNUMBER(OFFSET('Sanitation Data'!$H$4,0,10*ROW('Sanitation Data'!H168))),'Data Summary'!DE174="Yes"),100-OFFSET('Sanitation Data'!$H$4,0,10*ROW('Sanitation Data'!H168)),NA())</f>
        <v>#N/A</v>
      </c>
      <c r="AQ174" s="491" t="e">
        <f ca="1">+IF(AND(ISNUMBER(OFFSET('Sanitation Data'!$H$6,0,10*ROW('Sanitation Data'!H168))),'Data Summary'!DF174="Yes"),OFFSET('Sanitation Data'!$H$6,0,10*ROW('Sanitation Data'!H168)),NA())</f>
        <v>#N/A</v>
      </c>
      <c r="AR174" s="491" t="e">
        <f ca="1">+IF(AND(ISNUMBER(OFFSET('Sanitation Data'!$H$10,0,10*ROW('Sanitation Data'!H168))),'Data Summary'!DG174="Yes"),OFFSET('Sanitation Data'!$H$10,0,10*ROW('Sanitation Data'!H168)),NA())</f>
        <v>#N/A</v>
      </c>
      <c r="AS174" s="491" t="e">
        <f ca="1">+IF(AND(ISNUMBER(OFFSET('Sanitation Data'!$H$11,0,10*ROW('Sanitation Data'!H168))),'Data Summary'!DH174="Yes"),OFFSET('Sanitation Data'!$H$11,0,10*ROW('Sanitation Data'!H168)),NA())</f>
        <v>#N/A</v>
      </c>
      <c r="AT174" s="491" t="e">
        <f ca="1">+IF(AND(ISNUMBER(OFFSET('Sanitation Data'!$H$12,0,10*ROW('Sanitation Data'!H168))),'Data Summary'!DI174="Yes"),OFFSET('Sanitation Data'!$H$12,0,10*ROW('Sanitation Data'!H168)),NA())</f>
        <v>#N/A</v>
      </c>
      <c r="AU174" s="491" t="e">
        <f ca="1">+IF(AND(ISNUMBER(OFFSET('Sanitation Data'!$I$4,0,10*ROW('Sanitation Data'!I168))),'Data Summary'!DJ174="Yes"),100-OFFSET('Sanitation Data'!$I$4,0,10*ROW('Sanitation Data'!I168)),NA())</f>
        <v>#N/A</v>
      </c>
      <c r="AV174" s="491" t="e">
        <f ca="1">+IF(AND(ISNUMBER(OFFSET('Sanitation Data'!$I$6,0,10*ROW('Sanitation Data'!I168))),'Data Summary'!DK174="Yes"),OFFSET('Sanitation Data'!$I$6,0,10*ROW('Sanitation Data'!I168)),NA())</f>
        <v>#N/A</v>
      </c>
      <c r="AW174" s="491" t="e">
        <f ca="1">+IF(AND(ISNUMBER(OFFSET('Sanitation Data'!$I$10,0,10*ROW('Sanitation Data'!I168))),'Data Summary'!DL174="Yes"),OFFSET('Sanitation Data'!$I$10,0,10*ROW('Sanitation Data'!I168)),NA())</f>
        <v>#N/A</v>
      </c>
      <c r="AX174" s="491" t="e">
        <f ca="1">+IF(AND(ISNUMBER(OFFSET('Sanitation Data'!$I$11,0,10*ROW('Sanitation Data'!I168))),'Data Summary'!DM174="Yes"),OFFSET('Sanitation Data'!$I$11,0,10*ROW('Sanitation Data'!I168)),NA())</f>
        <v>#N/A</v>
      </c>
      <c r="AY174" s="491" t="e">
        <f ca="1">+IF(AND(ISNUMBER(OFFSET('Sanitation Data'!$I$12,0,10*ROW('Sanitation Data'!I168))),'Data Summary'!DN174="Yes"),OFFSET('Sanitation Data'!$I$12,0,10*ROW('Sanitation Data'!I168)),NA())</f>
        <v>#N/A</v>
      </c>
      <c r="AZ174" s="492" t="e">
        <f ca="1">+IF(AND(ISNUMBER(OFFSET('Hygiene Data'!$D$5,0,10*ROW('Hygiene Data'!D168))),'Data Summary'!DO174="Yes"),OFFSET('Hygiene Data'!$D$5,0,10*ROW('Hygiene Data'!D168)),NA())</f>
        <v>#N/A</v>
      </c>
      <c r="BA174" s="492" t="e">
        <f ca="1">+IF(AND(ISNUMBER(OFFSET('Hygiene Data'!$D$7,0,10*ROW('Hygiene Data'!D168))),'Data Summary'!DP174="Yes"),OFFSET('Hygiene Data'!$D$7,0,10*ROW('Hygiene Data'!D168)),NA())</f>
        <v>#N/A</v>
      </c>
      <c r="BB174" s="492" t="e">
        <f ca="1">+IF(AND(ISNUMBER(OFFSET('Hygiene Data'!$D$9,0,10*ROW('Hygiene Data'!D168))),'Data Summary'!DQ174="Yes"),OFFSET('Hygiene Data'!$D$9,0,10*ROW('Hygiene Data'!D168)),NA())</f>
        <v>#N/A</v>
      </c>
      <c r="BC174" s="492" t="e">
        <f ca="1">+IF(AND(ISNUMBER(OFFSET('Hygiene Data'!$E$5,0,10*ROW('Hygiene Data'!E168))),'Data Summary'!DR174="Yes"),OFFSET('Hygiene Data'!$E$5,0,10*ROW('Hygiene Data'!E168)),NA())</f>
        <v>#N/A</v>
      </c>
      <c r="BD174" s="492" t="e">
        <f ca="1">+IF(AND(ISNUMBER(OFFSET('Hygiene Data'!$E$7,0,10*ROW('Hygiene Data'!E168))),'Data Summary'!DS174="Yes"),OFFSET('Hygiene Data'!$E$7,0,10*ROW('Hygiene Data'!E168)),NA())</f>
        <v>#N/A</v>
      </c>
      <c r="BE174" s="492" t="e">
        <f ca="1">+IF(AND(ISNUMBER(OFFSET('Hygiene Data'!$E$9,0,10*ROW('Hygiene Data'!E168))),'Data Summary'!DT174="Yes"),OFFSET('Hygiene Data'!$E$9,0,10*ROW('Hygiene Data'!E168)),NA())</f>
        <v>#N/A</v>
      </c>
      <c r="BF174" s="492" t="e">
        <f ca="1">+IF(AND(ISNUMBER(OFFSET('Hygiene Data'!$F$5,0,10*ROW('Hygiene Data'!F168))),'Data Summary'!DU174="Yes"),OFFSET('Hygiene Data'!$F$5,0,10*ROW('Hygiene Data'!F168)),NA())</f>
        <v>#N/A</v>
      </c>
      <c r="BG174" s="492" t="e">
        <f ca="1">+IF(AND(ISNUMBER(OFFSET('Hygiene Data'!$F$7,0,10*ROW('Hygiene Data'!F168))),'Data Summary'!DV174="Yes"),OFFSET('Hygiene Data'!$F$7,0,10*ROW('Hygiene Data'!F168)),NA())</f>
        <v>#N/A</v>
      </c>
      <c r="BH174" s="492" t="e">
        <f ca="1">+IF(AND(ISNUMBER(OFFSET('Hygiene Data'!$F$9,0,10*ROW('Hygiene Data'!F168))),'Data Summary'!DW174="Yes"),OFFSET('Hygiene Data'!$F$9,0,10*ROW('Hygiene Data'!F168)),NA())</f>
        <v>#N/A</v>
      </c>
      <c r="BI174" s="492" t="e">
        <f ca="1">+IF(AND(ISNUMBER(OFFSET('Hygiene Data'!$G$5,0,10*ROW('Hygiene Data'!G168))),'Data Summary'!DX174="Yes"),OFFSET('Hygiene Data'!$G$5,0,10*ROW('Hygiene Data'!G168)),NA())</f>
        <v>#N/A</v>
      </c>
      <c r="BJ174" s="492" t="e">
        <f ca="1">+IF(AND(ISNUMBER(OFFSET('Hygiene Data'!$G$7,0,10*ROW('Hygiene Data'!G168))),'Data Summary'!DY174="Yes"),OFFSET('Hygiene Data'!$G$7,0,10*ROW('Hygiene Data'!G168)),NA())</f>
        <v>#N/A</v>
      </c>
      <c r="BK174" s="492" t="e">
        <f ca="1">+IF(AND(ISNUMBER(OFFSET('Hygiene Data'!$G$9,0,10*ROW('Hygiene Data'!G168))),'Data Summary'!DZ174="Yes"),OFFSET('Hygiene Data'!$G$9,0,10*ROW('Hygiene Data'!G168)),NA())</f>
        <v>#N/A</v>
      </c>
      <c r="BL174" s="492" t="e">
        <f ca="1">+IF(AND(ISNUMBER(OFFSET('Hygiene Data'!$H$5,0,10*ROW('Hygiene Data'!H168))),'Data Summary'!EA174="Yes"),OFFSET('Hygiene Data'!$H$5,0,10*ROW('Hygiene Data'!H168)),NA())</f>
        <v>#N/A</v>
      </c>
      <c r="BM174" s="492" t="e">
        <f ca="1">+IF(AND(ISNUMBER(OFFSET('Hygiene Data'!$H$7,0,10*ROW('Hygiene Data'!H168))),'Data Summary'!EB174="Yes"),OFFSET('Hygiene Data'!$H$7,0,10*ROW('Hygiene Data'!H168)),NA())</f>
        <v>#N/A</v>
      </c>
      <c r="BN174" s="492" t="e">
        <f ca="1">+IF(AND(ISNUMBER(OFFSET('Hygiene Data'!$H$9,0,10*ROW('Hygiene Data'!H168))),'Data Summary'!EC174="Yes"),OFFSET('Hygiene Data'!$H$9,0,10*ROW('Hygiene Data'!H168)),NA())</f>
        <v>#N/A</v>
      </c>
      <c r="BO174" s="492" t="e">
        <f ca="1">+IF(AND(ISNUMBER(OFFSET('Hygiene Data'!$I$5,0,10*ROW('Hygiene Data'!I168))),'Data Summary'!ED174="Yes"),OFFSET('Hygiene Data'!$I$5,0,10*ROW('Hygiene Data'!I168)),NA())</f>
        <v>#N/A</v>
      </c>
      <c r="BP174" s="492" t="e">
        <f ca="1">+IF(AND(ISNUMBER(OFFSET('Hygiene Data'!$I$7,0,10*ROW('Hygiene Data'!I168))),'Data Summary'!EE174="Yes"),OFFSET('Hygiene Data'!$I$7,0,10*ROW('Hygiene Data'!I168)),NA())</f>
        <v>#N/A</v>
      </c>
      <c r="BQ174" s="492" t="e">
        <f ca="1">+IF(AND(ISNUMBER(OFFSET('Hygiene Data'!$I$9,0,10*ROW('Hygiene Data'!I168))),'Data Summary'!EF174="Yes"),OFFSET('Hygiene Data'!$I$9,0,10*ROW('Hygiene Data'!I168)),NA())</f>
        <v>#N/A</v>
      </c>
    </row>
    <row r="175" spans="1:69" x14ac:dyDescent="0.25">
      <c r="A175" s="488" t="e">
        <f ca="1">+RIGHT('Data Summary'!A175,LEN('Data Summary'!A175)-9)</f>
        <v>#VALUE!</v>
      </c>
      <c r="B175" s="462" t="str">
        <f ca="1">+IF(ISTEXT('Data Summary'!B175),'Data Summary'!B175,"")</f>
        <v/>
      </c>
      <c r="C175" s="489" t="e">
        <f ca="1">+VALUE('Data Summary'!C175)</f>
        <v>#VALUE!</v>
      </c>
      <c r="D175" s="490" t="e">
        <f ca="1">+IF(AND(ISNUMBER(OFFSET('Water Data'!$D$4,0,10*ROW('Water Data'!D169))),'Data Summary'!BS175="Yes"),100-OFFSET('Water Data'!$D$4,0,10*ROW('Water Data'!D169)),NA())</f>
        <v>#N/A</v>
      </c>
      <c r="E175" s="490" t="e">
        <f ca="1">+IF(AND(ISNUMBER(OFFSET('Water Data'!$D$6,0,10*ROW('Water Data'!D169))),'Data Summary'!BT175="Yes"),OFFSET('Water Data'!$D$6,0,10*ROW('Water Data'!D169)),NA())</f>
        <v>#N/A</v>
      </c>
      <c r="F175" s="490" t="e">
        <f ca="1">+IF(AND(ISNUMBER(OFFSET('Water Data'!$D$9,0,10*ROW('Water Data'!D169))),'Data Summary'!BU175="Yes"),OFFSET('Water Data'!$D$9,0,10*ROW('Water Data'!D169)),NA())</f>
        <v>#N/A</v>
      </c>
      <c r="G175" s="490" t="e">
        <f ca="1">+IF(AND(ISNUMBER(OFFSET('Water Data'!$E$4,0,10*ROW('Water Data'!E169))),'Data Summary'!BV175="Yes"),100-OFFSET('Water Data'!$E$4,0,10*ROW('Water Data'!E169)),NA())</f>
        <v>#N/A</v>
      </c>
      <c r="H175" s="490" t="e">
        <f ca="1">+IF(AND(ISNUMBER(OFFSET('Water Data'!$E$6,0,10*ROW('Water Data'!E169))),'Data Summary'!BW175="Yes"),OFFSET('Water Data'!$E$6,0,10*ROW('Water Data'!E169)),NA())</f>
        <v>#N/A</v>
      </c>
      <c r="I175" s="490" t="e">
        <f ca="1">+IF(AND(ISNUMBER(OFFSET('Water Data'!$E$9,0,10*ROW('Water Data'!E169))),'Data Summary'!BX175="Yes"),OFFSET('Water Data'!$E$9,0,10*ROW('Water Data'!E169)),NA())</f>
        <v>#N/A</v>
      </c>
      <c r="J175" s="490" t="e">
        <f ca="1">+IF(AND(ISNUMBER(OFFSET('Water Data'!$F$4,0,10*ROW('Water Data'!F169))),'Data Summary'!BY175="Yes"),100-OFFSET('Water Data'!$F$4,0,10*ROW('Water Data'!F169)),NA())</f>
        <v>#N/A</v>
      </c>
      <c r="K175" s="490" t="e">
        <f ca="1">+IF(AND(ISNUMBER(OFFSET('Water Data'!$F$6,0,10*ROW('Water Data'!F169))),'Data Summary'!BZ175="Yes"),OFFSET('Water Data'!$F$6,0,10*ROW('Water Data'!F169)),NA())</f>
        <v>#N/A</v>
      </c>
      <c r="L175" s="490" t="e">
        <f ca="1">+IF(AND(ISNUMBER(OFFSET('Water Data'!$F$9,0,10*ROW('Water Data'!F169))),'Data Summary'!CA175="Yes"),OFFSET('Water Data'!$F$9,0,10*ROW('Water Data'!F169)),NA())</f>
        <v>#N/A</v>
      </c>
      <c r="M175" s="490" t="e">
        <f ca="1">+IF(AND(ISNUMBER(OFFSET('Water Data'!$G$4,0,10*ROW('Water Data'!G169))),'Data Summary'!CB175="Yes"),100-OFFSET('Water Data'!$G$4,0,10*ROW('Water Data'!G169)),NA())</f>
        <v>#N/A</v>
      </c>
      <c r="N175" s="490" t="e">
        <f ca="1">+IF(AND(ISNUMBER(OFFSET('Water Data'!$G$6,0,10*ROW('Water Data'!G169))),'Data Summary'!CC175="Yes"),OFFSET('Water Data'!$G$6,0,10*ROW('Water Data'!G169)),NA())</f>
        <v>#N/A</v>
      </c>
      <c r="O175" s="490" t="e">
        <f ca="1">+IF(AND(ISNUMBER(OFFSET('Water Data'!$G$9,0,10*ROW('Water Data'!G169))),'Data Summary'!CD175="Yes"),OFFSET('Water Data'!$G$9,0,10*ROW('Water Data'!G169)),NA())</f>
        <v>#N/A</v>
      </c>
      <c r="P175" s="490" t="e">
        <f ca="1">+IF(AND(ISNUMBER(OFFSET('Water Data'!$H$4,0,10*ROW('Water Data'!H169))),'Data Summary'!CE175="Yes"),100-OFFSET('Water Data'!$H$4,0,10*ROW('Water Data'!H169)),NA())</f>
        <v>#N/A</v>
      </c>
      <c r="Q175" s="490" t="e">
        <f ca="1">+IF(AND(ISNUMBER(OFFSET('Water Data'!$H$6,0,10*ROW('Water Data'!H169))),'Data Summary'!CF175="Yes"),OFFSET('Water Data'!$H$6,0,10*ROW('Water Data'!H169)),NA())</f>
        <v>#N/A</v>
      </c>
      <c r="R175" s="490" t="e">
        <f ca="1">+IF(AND(ISNUMBER(OFFSET('Water Data'!$H$9,0,10*ROW('Water Data'!H169))),'Data Summary'!CG175="Yes"),OFFSET('Water Data'!$H$9,0,10*ROW('Water Data'!H169)),NA())</f>
        <v>#N/A</v>
      </c>
      <c r="S175" s="490" t="e">
        <f ca="1">+IF(AND(ISNUMBER(OFFSET('Water Data'!$I$4,0,10*ROW('Water Data'!I169))),'Data Summary'!CH175="Yes"),100-OFFSET('Water Data'!$I$4,0,10*ROW('Water Data'!I169)),NA())</f>
        <v>#N/A</v>
      </c>
      <c r="T175" s="490" t="e">
        <f ca="1">+IF(AND(ISNUMBER(OFFSET('Water Data'!$I$6,0,10*ROW('Water Data'!I169))),'Data Summary'!CI175="Yes"),OFFSET('Water Data'!$I$6,0,10*ROW('Water Data'!I169)),NA())</f>
        <v>#N/A</v>
      </c>
      <c r="U175" s="490" t="e">
        <f ca="1">+IF(AND(ISNUMBER(OFFSET('Water Data'!$I$9,0,10*ROW('Water Data'!I169))),'Data Summary'!CJ175="Yes"),OFFSET('Water Data'!$I$9,0,10*ROW('Water Data'!I169)),NA())</f>
        <v>#N/A</v>
      </c>
      <c r="V175" s="491" t="e">
        <f ca="1">+IF(AND(ISNUMBER(OFFSET('Sanitation Data'!$D$4,0,10*ROW('Sanitation Data'!D169))),'Data Summary'!CK175="Yes"),100-OFFSET('Sanitation Data'!$D$4,0,10*ROW('Sanitation Data'!D169)),NA())</f>
        <v>#N/A</v>
      </c>
      <c r="W175" s="491" t="e">
        <f ca="1">+IF(AND(ISNUMBER(OFFSET('Sanitation Data'!$D$6,0,10*ROW('Sanitation Data'!D169))),'Data Summary'!CL175="Yes"),OFFSET('Sanitation Data'!$D$6,0,10*ROW('Sanitation Data'!D169)),NA())</f>
        <v>#N/A</v>
      </c>
      <c r="X175" s="491" t="e">
        <f ca="1">+IF(AND(ISNUMBER(OFFSET('Sanitation Data'!$D$10,0,10*ROW('Sanitation Data'!D169))),'Data Summary'!CM175="Yes"),OFFSET('Sanitation Data'!$D$10,0,10*ROW('Sanitation Data'!D169)),NA())</f>
        <v>#N/A</v>
      </c>
      <c r="Y175" s="491" t="e">
        <f ca="1">+IF(AND(ISNUMBER(OFFSET('Sanitation Data'!$D$11,0,10*ROW('Sanitation Data'!D169))),'Data Summary'!CN175="Yes"),OFFSET('Sanitation Data'!$D$11,0,10*ROW('Sanitation Data'!D169)),NA())</f>
        <v>#N/A</v>
      </c>
      <c r="Z175" s="491" t="e">
        <f ca="1">+IF(AND(ISNUMBER(OFFSET('Sanitation Data'!$D$12,0,10*ROW('Sanitation Data'!D169))),'Data Summary'!CO175="Yes"),OFFSET('Sanitation Data'!$D$12,0,10*ROW('Sanitation Data'!D169)),NA())</f>
        <v>#N/A</v>
      </c>
      <c r="AA175" s="491" t="e">
        <f ca="1">+IF(AND(ISNUMBER(OFFSET('Sanitation Data'!$E$4,0,10*ROW('Sanitation Data'!E169))),'Data Summary'!CP175="Yes"),100-OFFSET('Sanitation Data'!$E$4,0,10*ROW('Sanitation Data'!E169)),NA())</f>
        <v>#N/A</v>
      </c>
      <c r="AB175" s="491" t="e">
        <f ca="1">+IF(AND(ISNUMBER(OFFSET('Sanitation Data'!$E$6,0,10*ROW('Sanitation Data'!E169))),'Data Summary'!CQ175="Yes"),OFFSET('Sanitation Data'!$E$6,0,10*ROW('Sanitation Data'!E169)),NA())</f>
        <v>#N/A</v>
      </c>
      <c r="AC175" s="491" t="e">
        <f ca="1">+IF(AND(ISNUMBER(OFFSET('Sanitation Data'!$E$10,0,10*ROW('Sanitation Data'!E169))),'Data Summary'!CR175="Yes"),OFFSET('Sanitation Data'!$E$10,0,10*ROW('Sanitation Data'!E169)),NA())</f>
        <v>#N/A</v>
      </c>
      <c r="AD175" s="491" t="e">
        <f ca="1">+IF(AND(ISNUMBER(OFFSET('Sanitation Data'!$E$11,0,10*ROW('Sanitation Data'!E169))),'Data Summary'!CS175="Yes"),OFFSET('Sanitation Data'!$E$11,0,10*ROW('Sanitation Data'!E169)),NA())</f>
        <v>#N/A</v>
      </c>
      <c r="AE175" s="491" t="e">
        <f ca="1">+IF(AND(ISNUMBER(OFFSET('Sanitation Data'!$E$12,0,10*ROW('Sanitation Data'!E169))),'Data Summary'!CT175="Yes"),OFFSET('Sanitation Data'!$E$12,0,10*ROW('Sanitation Data'!E169)),NA())</f>
        <v>#N/A</v>
      </c>
      <c r="AF175" s="491" t="e">
        <f ca="1">+IF(AND(ISNUMBER(OFFSET('Sanitation Data'!$F$4,0,10*ROW('Sanitation Data'!F169))),'Data Summary'!CU175="Yes"),100-OFFSET('Sanitation Data'!$F$4,0,10*ROW('Sanitation Data'!F169)),NA())</f>
        <v>#N/A</v>
      </c>
      <c r="AG175" s="491" t="e">
        <f ca="1">+IF(AND(ISNUMBER(OFFSET('Sanitation Data'!$F$6,0,10*ROW('Sanitation Data'!F169))),'Data Summary'!CV175="Yes"),OFFSET('Sanitation Data'!$F$6,0,10*ROW('Sanitation Data'!F169)),NA())</f>
        <v>#N/A</v>
      </c>
      <c r="AH175" s="491" t="e">
        <f ca="1">+IF(AND(ISNUMBER(OFFSET('Sanitation Data'!$F$10,0,10*ROW('Sanitation Data'!F169))),'Data Summary'!CW175="Yes"),OFFSET('Sanitation Data'!$F$10,0,10*ROW('Sanitation Data'!F169)),NA())</f>
        <v>#N/A</v>
      </c>
      <c r="AI175" s="491" t="e">
        <f ca="1">+IF(AND(ISNUMBER(OFFSET('Sanitation Data'!$F$11,0,10*ROW('Sanitation Data'!F169))),'Data Summary'!CX175="Yes"),OFFSET('Sanitation Data'!$F$11,0,10*ROW('Sanitation Data'!F169)),NA())</f>
        <v>#N/A</v>
      </c>
      <c r="AJ175" s="491" t="e">
        <f ca="1">+IF(AND(ISNUMBER(OFFSET('Sanitation Data'!$F$12,0,10*ROW('Sanitation Data'!F169))),'Data Summary'!CY175="Yes"),OFFSET('Sanitation Data'!$F$12,0,10*ROW('Sanitation Data'!F169)),NA())</f>
        <v>#N/A</v>
      </c>
      <c r="AK175" s="491" t="e">
        <f ca="1">+IF(AND(ISNUMBER(OFFSET('Sanitation Data'!$G$4,0,10*ROW('Sanitation Data'!G169))),'Data Summary'!CZ175="Yes"),100-OFFSET('Sanitation Data'!$G$4,0,10*ROW('Sanitation Data'!G169)),NA())</f>
        <v>#N/A</v>
      </c>
      <c r="AL175" s="491" t="e">
        <f ca="1">+IF(AND(ISNUMBER(OFFSET('Sanitation Data'!$G$6,0,10*ROW('Sanitation Data'!G169))),'Data Summary'!DA175="Yes"),OFFSET('Sanitation Data'!$G$6,0,10*ROW('Sanitation Data'!G169)),NA())</f>
        <v>#N/A</v>
      </c>
      <c r="AM175" s="491" t="e">
        <f ca="1">+IF(AND(ISNUMBER(OFFSET('Sanitation Data'!$G$10,0,10*ROW('Sanitation Data'!G169))),'Data Summary'!DB175="Yes"),OFFSET('Sanitation Data'!$G$10,0,10*ROW('Sanitation Data'!G169)),NA())</f>
        <v>#N/A</v>
      </c>
      <c r="AN175" s="491" t="e">
        <f ca="1">+IF(AND(ISNUMBER(OFFSET('Sanitation Data'!$G$11,0,10*ROW('Sanitation Data'!G169))),'Data Summary'!DC175="Yes"),OFFSET('Sanitation Data'!$G$11,0,10*ROW('Sanitation Data'!G169)),NA())</f>
        <v>#N/A</v>
      </c>
      <c r="AO175" s="491" t="e">
        <f ca="1">+IF(AND(ISNUMBER(OFFSET('Sanitation Data'!$G$12,0,10*ROW('Sanitation Data'!G169))),'Data Summary'!DD175="Yes"),OFFSET('Sanitation Data'!$G$12,0,10*ROW('Sanitation Data'!G169)),NA())</f>
        <v>#N/A</v>
      </c>
      <c r="AP175" s="491" t="e">
        <f ca="1">+IF(AND(ISNUMBER(OFFSET('Sanitation Data'!$H$4,0,10*ROW('Sanitation Data'!H169))),'Data Summary'!DE175="Yes"),100-OFFSET('Sanitation Data'!$H$4,0,10*ROW('Sanitation Data'!H169)),NA())</f>
        <v>#N/A</v>
      </c>
      <c r="AQ175" s="491" t="e">
        <f ca="1">+IF(AND(ISNUMBER(OFFSET('Sanitation Data'!$H$6,0,10*ROW('Sanitation Data'!H169))),'Data Summary'!DF175="Yes"),OFFSET('Sanitation Data'!$H$6,0,10*ROW('Sanitation Data'!H169)),NA())</f>
        <v>#N/A</v>
      </c>
      <c r="AR175" s="491" t="e">
        <f ca="1">+IF(AND(ISNUMBER(OFFSET('Sanitation Data'!$H$10,0,10*ROW('Sanitation Data'!H169))),'Data Summary'!DG175="Yes"),OFFSET('Sanitation Data'!$H$10,0,10*ROW('Sanitation Data'!H169)),NA())</f>
        <v>#N/A</v>
      </c>
      <c r="AS175" s="491" t="e">
        <f ca="1">+IF(AND(ISNUMBER(OFFSET('Sanitation Data'!$H$11,0,10*ROW('Sanitation Data'!H169))),'Data Summary'!DH175="Yes"),OFFSET('Sanitation Data'!$H$11,0,10*ROW('Sanitation Data'!H169)),NA())</f>
        <v>#N/A</v>
      </c>
      <c r="AT175" s="491" t="e">
        <f ca="1">+IF(AND(ISNUMBER(OFFSET('Sanitation Data'!$H$12,0,10*ROW('Sanitation Data'!H169))),'Data Summary'!DI175="Yes"),OFFSET('Sanitation Data'!$H$12,0,10*ROW('Sanitation Data'!H169)),NA())</f>
        <v>#N/A</v>
      </c>
      <c r="AU175" s="491" t="e">
        <f ca="1">+IF(AND(ISNUMBER(OFFSET('Sanitation Data'!$I$4,0,10*ROW('Sanitation Data'!I169))),'Data Summary'!DJ175="Yes"),100-OFFSET('Sanitation Data'!$I$4,0,10*ROW('Sanitation Data'!I169)),NA())</f>
        <v>#N/A</v>
      </c>
      <c r="AV175" s="491" t="e">
        <f ca="1">+IF(AND(ISNUMBER(OFFSET('Sanitation Data'!$I$6,0,10*ROW('Sanitation Data'!I169))),'Data Summary'!DK175="Yes"),OFFSET('Sanitation Data'!$I$6,0,10*ROW('Sanitation Data'!I169)),NA())</f>
        <v>#N/A</v>
      </c>
      <c r="AW175" s="491" t="e">
        <f ca="1">+IF(AND(ISNUMBER(OFFSET('Sanitation Data'!$I$10,0,10*ROW('Sanitation Data'!I169))),'Data Summary'!DL175="Yes"),OFFSET('Sanitation Data'!$I$10,0,10*ROW('Sanitation Data'!I169)),NA())</f>
        <v>#N/A</v>
      </c>
      <c r="AX175" s="491" t="e">
        <f ca="1">+IF(AND(ISNUMBER(OFFSET('Sanitation Data'!$I$11,0,10*ROW('Sanitation Data'!I169))),'Data Summary'!DM175="Yes"),OFFSET('Sanitation Data'!$I$11,0,10*ROW('Sanitation Data'!I169)),NA())</f>
        <v>#N/A</v>
      </c>
      <c r="AY175" s="491" t="e">
        <f ca="1">+IF(AND(ISNUMBER(OFFSET('Sanitation Data'!$I$12,0,10*ROW('Sanitation Data'!I169))),'Data Summary'!DN175="Yes"),OFFSET('Sanitation Data'!$I$12,0,10*ROW('Sanitation Data'!I169)),NA())</f>
        <v>#N/A</v>
      </c>
      <c r="AZ175" s="492" t="e">
        <f ca="1">+IF(AND(ISNUMBER(OFFSET('Hygiene Data'!$D$5,0,10*ROW('Hygiene Data'!D169))),'Data Summary'!DO175="Yes"),OFFSET('Hygiene Data'!$D$5,0,10*ROW('Hygiene Data'!D169)),NA())</f>
        <v>#N/A</v>
      </c>
      <c r="BA175" s="492" t="e">
        <f ca="1">+IF(AND(ISNUMBER(OFFSET('Hygiene Data'!$D$7,0,10*ROW('Hygiene Data'!D169))),'Data Summary'!DP175="Yes"),OFFSET('Hygiene Data'!$D$7,0,10*ROW('Hygiene Data'!D169)),NA())</f>
        <v>#N/A</v>
      </c>
      <c r="BB175" s="492" t="e">
        <f ca="1">+IF(AND(ISNUMBER(OFFSET('Hygiene Data'!$D$9,0,10*ROW('Hygiene Data'!D169))),'Data Summary'!DQ175="Yes"),OFFSET('Hygiene Data'!$D$9,0,10*ROW('Hygiene Data'!D169)),NA())</f>
        <v>#N/A</v>
      </c>
      <c r="BC175" s="492" t="e">
        <f ca="1">+IF(AND(ISNUMBER(OFFSET('Hygiene Data'!$E$5,0,10*ROW('Hygiene Data'!E169))),'Data Summary'!DR175="Yes"),OFFSET('Hygiene Data'!$E$5,0,10*ROW('Hygiene Data'!E169)),NA())</f>
        <v>#N/A</v>
      </c>
      <c r="BD175" s="492" t="e">
        <f ca="1">+IF(AND(ISNUMBER(OFFSET('Hygiene Data'!$E$7,0,10*ROW('Hygiene Data'!E169))),'Data Summary'!DS175="Yes"),OFFSET('Hygiene Data'!$E$7,0,10*ROW('Hygiene Data'!E169)),NA())</f>
        <v>#N/A</v>
      </c>
      <c r="BE175" s="492" t="e">
        <f ca="1">+IF(AND(ISNUMBER(OFFSET('Hygiene Data'!$E$9,0,10*ROW('Hygiene Data'!E169))),'Data Summary'!DT175="Yes"),OFFSET('Hygiene Data'!$E$9,0,10*ROW('Hygiene Data'!E169)),NA())</f>
        <v>#N/A</v>
      </c>
      <c r="BF175" s="492" t="e">
        <f ca="1">+IF(AND(ISNUMBER(OFFSET('Hygiene Data'!$F$5,0,10*ROW('Hygiene Data'!F169))),'Data Summary'!DU175="Yes"),OFFSET('Hygiene Data'!$F$5,0,10*ROW('Hygiene Data'!F169)),NA())</f>
        <v>#N/A</v>
      </c>
      <c r="BG175" s="492" t="e">
        <f ca="1">+IF(AND(ISNUMBER(OFFSET('Hygiene Data'!$F$7,0,10*ROW('Hygiene Data'!F169))),'Data Summary'!DV175="Yes"),OFFSET('Hygiene Data'!$F$7,0,10*ROW('Hygiene Data'!F169)),NA())</f>
        <v>#N/A</v>
      </c>
      <c r="BH175" s="492" t="e">
        <f ca="1">+IF(AND(ISNUMBER(OFFSET('Hygiene Data'!$F$9,0,10*ROW('Hygiene Data'!F169))),'Data Summary'!DW175="Yes"),OFFSET('Hygiene Data'!$F$9,0,10*ROW('Hygiene Data'!F169)),NA())</f>
        <v>#N/A</v>
      </c>
      <c r="BI175" s="492" t="e">
        <f ca="1">+IF(AND(ISNUMBER(OFFSET('Hygiene Data'!$G$5,0,10*ROW('Hygiene Data'!G169))),'Data Summary'!DX175="Yes"),OFFSET('Hygiene Data'!$G$5,0,10*ROW('Hygiene Data'!G169)),NA())</f>
        <v>#N/A</v>
      </c>
      <c r="BJ175" s="492" t="e">
        <f ca="1">+IF(AND(ISNUMBER(OFFSET('Hygiene Data'!$G$7,0,10*ROW('Hygiene Data'!G169))),'Data Summary'!DY175="Yes"),OFFSET('Hygiene Data'!$G$7,0,10*ROW('Hygiene Data'!G169)),NA())</f>
        <v>#N/A</v>
      </c>
      <c r="BK175" s="492" t="e">
        <f ca="1">+IF(AND(ISNUMBER(OFFSET('Hygiene Data'!$G$9,0,10*ROW('Hygiene Data'!G169))),'Data Summary'!DZ175="Yes"),OFFSET('Hygiene Data'!$G$9,0,10*ROW('Hygiene Data'!G169)),NA())</f>
        <v>#N/A</v>
      </c>
      <c r="BL175" s="492" t="e">
        <f ca="1">+IF(AND(ISNUMBER(OFFSET('Hygiene Data'!$H$5,0,10*ROW('Hygiene Data'!H169))),'Data Summary'!EA175="Yes"),OFFSET('Hygiene Data'!$H$5,0,10*ROW('Hygiene Data'!H169)),NA())</f>
        <v>#N/A</v>
      </c>
      <c r="BM175" s="492" t="e">
        <f ca="1">+IF(AND(ISNUMBER(OFFSET('Hygiene Data'!$H$7,0,10*ROW('Hygiene Data'!H169))),'Data Summary'!EB175="Yes"),OFFSET('Hygiene Data'!$H$7,0,10*ROW('Hygiene Data'!H169)),NA())</f>
        <v>#N/A</v>
      </c>
      <c r="BN175" s="492" t="e">
        <f ca="1">+IF(AND(ISNUMBER(OFFSET('Hygiene Data'!$H$9,0,10*ROW('Hygiene Data'!H169))),'Data Summary'!EC175="Yes"),OFFSET('Hygiene Data'!$H$9,0,10*ROW('Hygiene Data'!H169)),NA())</f>
        <v>#N/A</v>
      </c>
      <c r="BO175" s="492" t="e">
        <f ca="1">+IF(AND(ISNUMBER(OFFSET('Hygiene Data'!$I$5,0,10*ROW('Hygiene Data'!I169))),'Data Summary'!ED175="Yes"),OFFSET('Hygiene Data'!$I$5,0,10*ROW('Hygiene Data'!I169)),NA())</f>
        <v>#N/A</v>
      </c>
      <c r="BP175" s="492" t="e">
        <f ca="1">+IF(AND(ISNUMBER(OFFSET('Hygiene Data'!$I$7,0,10*ROW('Hygiene Data'!I169))),'Data Summary'!EE175="Yes"),OFFSET('Hygiene Data'!$I$7,0,10*ROW('Hygiene Data'!I169)),NA())</f>
        <v>#N/A</v>
      </c>
      <c r="BQ175" s="492" t="e">
        <f ca="1">+IF(AND(ISNUMBER(OFFSET('Hygiene Data'!$I$9,0,10*ROW('Hygiene Data'!I169))),'Data Summary'!EF175="Yes"),OFFSET('Hygiene Data'!$I$9,0,10*ROW('Hygiene Data'!I169)),NA())</f>
        <v>#N/A</v>
      </c>
    </row>
    <row r="176" spans="1:69" x14ac:dyDescent="0.25">
      <c r="A176" s="488" t="e">
        <f ca="1">+RIGHT('Data Summary'!A176,LEN('Data Summary'!A176)-9)</f>
        <v>#VALUE!</v>
      </c>
      <c r="B176" s="462" t="str">
        <f ca="1">+IF(ISTEXT('Data Summary'!B176),'Data Summary'!B176,"")</f>
        <v/>
      </c>
      <c r="C176" s="489" t="e">
        <f ca="1">+VALUE('Data Summary'!C176)</f>
        <v>#VALUE!</v>
      </c>
      <c r="D176" s="490" t="e">
        <f ca="1">+IF(AND(ISNUMBER(OFFSET('Water Data'!$D$4,0,10*ROW('Water Data'!D170))),'Data Summary'!BS176="Yes"),100-OFFSET('Water Data'!$D$4,0,10*ROW('Water Data'!D170)),NA())</f>
        <v>#N/A</v>
      </c>
      <c r="E176" s="490" t="e">
        <f ca="1">+IF(AND(ISNUMBER(OFFSET('Water Data'!$D$6,0,10*ROW('Water Data'!D170))),'Data Summary'!BT176="Yes"),OFFSET('Water Data'!$D$6,0,10*ROW('Water Data'!D170)),NA())</f>
        <v>#N/A</v>
      </c>
      <c r="F176" s="490" t="e">
        <f ca="1">+IF(AND(ISNUMBER(OFFSET('Water Data'!$D$9,0,10*ROW('Water Data'!D170))),'Data Summary'!BU176="Yes"),OFFSET('Water Data'!$D$9,0,10*ROW('Water Data'!D170)),NA())</f>
        <v>#N/A</v>
      </c>
      <c r="G176" s="490" t="e">
        <f ca="1">+IF(AND(ISNUMBER(OFFSET('Water Data'!$E$4,0,10*ROW('Water Data'!E170))),'Data Summary'!BV176="Yes"),100-OFFSET('Water Data'!$E$4,0,10*ROW('Water Data'!E170)),NA())</f>
        <v>#N/A</v>
      </c>
      <c r="H176" s="490" t="e">
        <f ca="1">+IF(AND(ISNUMBER(OFFSET('Water Data'!$E$6,0,10*ROW('Water Data'!E170))),'Data Summary'!BW176="Yes"),OFFSET('Water Data'!$E$6,0,10*ROW('Water Data'!E170)),NA())</f>
        <v>#N/A</v>
      </c>
      <c r="I176" s="490" t="e">
        <f ca="1">+IF(AND(ISNUMBER(OFFSET('Water Data'!$E$9,0,10*ROW('Water Data'!E170))),'Data Summary'!BX176="Yes"),OFFSET('Water Data'!$E$9,0,10*ROW('Water Data'!E170)),NA())</f>
        <v>#N/A</v>
      </c>
      <c r="J176" s="490" t="e">
        <f ca="1">+IF(AND(ISNUMBER(OFFSET('Water Data'!$F$4,0,10*ROW('Water Data'!F170))),'Data Summary'!BY176="Yes"),100-OFFSET('Water Data'!$F$4,0,10*ROW('Water Data'!F170)),NA())</f>
        <v>#N/A</v>
      </c>
      <c r="K176" s="490" t="e">
        <f ca="1">+IF(AND(ISNUMBER(OFFSET('Water Data'!$F$6,0,10*ROW('Water Data'!F170))),'Data Summary'!BZ176="Yes"),OFFSET('Water Data'!$F$6,0,10*ROW('Water Data'!F170)),NA())</f>
        <v>#N/A</v>
      </c>
      <c r="L176" s="490" t="e">
        <f ca="1">+IF(AND(ISNUMBER(OFFSET('Water Data'!$F$9,0,10*ROW('Water Data'!F170))),'Data Summary'!CA176="Yes"),OFFSET('Water Data'!$F$9,0,10*ROW('Water Data'!F170)),NA())</f>
        <v>#N/A</v>
      </c>
      <c r="M176" s="490" t="e">
        <f ca="1">+IF(AND(ISNUMBER(OFFSET('Water Data'!$G$4,0,10*ROW('Water Data'!G170))),'Data Summary'!CB176="Yes"),100-OFFSET('Water Data'!$G$4,0,10*ROW('Water Data'!G170)),NA())</f>
        <v>#N/A</v>
      </c>
      <c r="N176" s="490" t="e">
        <f ca="1">+IF(AND(ISNUMBER(OFFSET('Water Data'!$G$6,0,10*ROW('Water Data'!G170))),'Data Summary'!CC176="Yes"),OFFSET('Water Data'!$G$6,0,10*ROW('Water Data'!G170)),NA())</f>
        <v>#N/A</v>
      </c>
      <c r="O176" s="490" t="e">
        <f ca="1">+IF(AND(ISNUMBER(OFFSET('Water Data'!$G$9,0,10*ROW('Water Data'!G170))),'Data Summary'!CD176="Yes"),OFFSET('Water Data'!$G$9,0,10*ROW('Water Data'!G170)),NA())</f>
        <v>#N/A</v>
      </c>
      <c r="P176" s="490" t="e">
        <f ca="1">+IF(AND(ISNUMBER(OFFSET('Water Data'!$H$4,0,10*ROW('Water Data'!H170))),'Data Summary'!CE176="Yes"),100-OFFSET('Water Data'!$H$4,0,10*ROW('Water Data'!H170)),NA())</f>
        <v>#N/A</v>
      </c>
      <c r="Q176" s="490" t="e">
        <f ca="1">+IF(AND(ISNUMBER(OFFSET('Water Data'!$H$6,0,10*ROW('Water Data'!H170))),'Data Summary'!CF176="Yes"),OFFSET('Water Data'!$H$6,0,10*ROW('Water Data'!H170)),NA())</f>
        <v>#N/A</v>
      </c>
      <c r="R176" s="490" t="e">
        <f ca="1">+IF(AND(ISNUMBER(OFFSET('Water Data'!$H$9,0,10*ROW('Water Data'!H170))),'Data Summary'!CG176="Yes"),OFFSET('Water Data'!$H$9,0,10*ROW('Water Data'!H170)),NA())</f>
        <v>#N/A</v>
      </c>
      <c r="S176" s="490" t="e">
        <f ca="1">+IF(AND(ISNUMBER(OFFSET('Water Data'!$I$4,0,10*ROW('Water Data'!I170))),'Data Summary'!CH176="Yes"),100-OFFSET('Water Data'!$I$4,0,10*ROW('Water Data'!I170)),NA())</f>
        <v>#N/A</v>
      </c>
      <c r="T176" s="490" t="e">
        <f ca="1">+IF(AND(ISNUMBER(OFFSET('Water Data'!$I$6,0,10*ROW('Water Data'!I170))),'Data Summary'!CI176="Yes"),OFFSET('Water Data'!$I$6,0,10*ROW('Water Data'!I170)),NA())</f>
        <v>#N/A</v>
      </c>
      <c r="U176" s="490" t="e">
        <f ca="1">+IF(AND(ISNUMBER(OFFSET('Water Data'!$I$9,0,10*ROW('Water Data'!I170))),'Data Summary'!CJ176="Yes"),OFFSET('Water Data'!$I$9,0,10*ROW('Water Data'!I170)),NA())</f>
        <v>#N/A</v>
      </c>
      <c r="V176" s="491" t="e">
        <f ca="1">+IF(AND(ISNUMBER(OFFSET('Sanitation Data'!$D$4,0,10*ROW('Sanitation Data'!D170))),'Data Summary'!CK176="Yes"),100-OFFSET('Sanitation Data'!$D$4,0,10*ROW('Sanitation Data'!D170)),NA())</f>
        <v>#N/A</v>
      </c>
      <c r="W176" s="491" t="e">
        <f ca="1">+IF(AND(ISNUMBER(OFFSET('Sanitation Data'!$D$6,0,10*ROW('Sanitation Data'!D170))),'Data Summary'!CL176="Yes"),OFFSET('Sanitation Data'!$D$6,0,10*ROW('Sanitation Data'!D170)),NA())</f>
        <v>#N/A</v>
      </c>
      <c r="X176" s="491" t="e">
        <f ca="1">+IF(AND(ISNUMBER(OFFSET('Sanitation Data'!$D$10,0,10*ROW('Sanitation Data'!D170))),'Data Summary'!CM176="Yes"),OFFSET('Sanitation Data'!$D$10,0,10*ROW('Sanitation Data'!D170)),NA())</f>
        <v>#N/A</v>
      </c>
      <c r="Y176" s="491" t="e">
        <f ca="1">+IF(AND(ISNUMBER(OFFSET('Sanitation Data'!$D$11,0,10*ROW('Sanitation Data'!D170))),'Data Summary'!CN176="Yes"),OFFSET('Sanitation Data'!$D$11,0,10*ROW('Sanitation Data'!D170)),NA())</f>
        <v>#N/A</v>
      </c>
      <c r="Z176" s="491" t="e">
        <f ca="1">+IF(AND(ISNUMBER(OFFSET('Sanitation Data'!$D$12,0,10*ROW('Sanitation Data'!D170))),'Data Summary'!CO176="Yes"),OFFSET('Sanitation Data'!$D$12,0,10*ROW('Sanitation Data'!D170)),NA())</f>
        <v>#N/A</v>
      </c>
      <c r="AA176" s="491" t="e">
        <f ca="1">+IF(AND(ISNUMBER(OFFSET('Sanitation Data'!$E$4,0,10*ROW('Sanitation Data'!E170))),'Data Summary'!CP176="Yes"),100-OFFSET('Sanitation Data'!$E$4,0,10*ROW('Sanitation Data'!E170)),NA())</f>
        <v>#N/A</v>
      </c>
      <c r="AB176" s="491" t="e">
        <f ca="1">+IF(AND(ISNUMBER(OFFSET('Sanitation Data'!$E$6,0,10*ROW('Sanitation Data'!E170))),'Data Summary'!CQ176="Yes"),OFFSET('Sanitation Data'!$E$6,0,10*ROW('Sanitation Data'!E170)),NA())</f>
        <v>#N/A</v>
      </c>
      <c r="AC176" s="491" t="e">
        <f ca="1">+IF(AND(ISNUMBER(OFFSET('Sanitation Data'!$E$10,0,10*ROW('Sanitation Data'!E170))),'Data Summary'!CR176="Yes"),OFFSET('Sanitation Data'!$E$10,0,10*ROW('Sanitation Data'!E170)),NA())</f>
        <v>#N/A</v>
      </c>
      <c r="AD176" s="491" t="e">
        <f ca="1">+IF(AND(ISNUMBER(OFFSET('Sanitation Data'!$E$11,0,10*ROW('Sanitation Data'!E170))),'Data Summary'!CS176="Yes"),OFFSET('Sanitation Data'!$E$11,0,10*ROW('Sanitation Data'!E170)),NA())</f>
        <v>#N/A</v>
      </c>
      <c r="AE176" s="491" t="e">
        <f ca="1">+IF(AND(ISNUMBER(OFFSET('Sanitation Data'!$E$12,0,10*ROW('Sanitation Data'!E170))),'Data Summary'!CT176="Yes"),OFFSET('Sanitation Data'!$E$12,0,10*ROW('Sanitation Data'!E170)),NA())</f>
        <v>#N/A</v>
      </c>
      <c r="AF176" s="491" t="e">
        <f ca="1">+IF(AND(ISNUMBER(OFFSET('Sanitation Data'!$F$4,0,10*ROW('Sanitation Data'!F170))),'Data Summary'!CU176="Yes"),100-OFFSET('Sanitation Data'!$F$4,0,10*ROW('Sanitation Data'!F170)),NA())</f>
        <v>#N/A</v>
      </c>
      <c r="AG176" s="491" t="e">
        <f ca="1">+IF(AND(ISNUMBER(OFFSET('Sanitation Data'!$F$6,0,10*ROW('Sanitation Data'!F170))),'Data Summary'!CV176="Yes"),OFFSET('Sanitation Data'!$F$6,0,10*ROW('Sanitation Data'!F170)),NA())</f>
        <v>#N/A</v>
      </c>
      <c r="AH176" s="491" t="e">
        <f ca="1">+IF(AND(ISNUMBER(OFFSET('Sanitation Data'!$F$10,0,10*ROW('Sanitation Data'!F170))),'Data Summary'!CW176="Yes"),OFFSET('Sanitation Data'!$F$10,0,10*ROW('Sanitation Data'!F170)),NA())</f>
        <v>#N/A</v>
      </c>
      <c r="AI176" s="491" t="e">
        <f ca="1">+IF(AND(ISNUMBER(OFFSET('Sanitation Data'!$F$11,0,10*ROW('Sanitation Data'!F170))),'Data Summary'!CX176="Yes"),OFFSET('Sanitation Data'!$F$11,0,10*ROW('Sanitation Data'!F170)),NA())</f>
        <v>#N/A</v>
      </c>
      <c r="AJ176" s="491" t="e">
        <f ca="1">+IF(AND(ISNUMBER(OFFSET('Sanitation Data'!$F$12,0,10*ROW('Sanitation Data'!F170))),'Data Summary'!CY176="Yes"),OFFSET('Sanitation Data'!$F$12,0,10*ROW('Sanitation Data'!F170)),NA())</f>
        <v>#N/A</v>
      </c>
      <c r="AK176" s="491" t="e">
        <f ca="1">+IF(AND(ISNUMBER(OFFSET('Sanitation Data'!$G$4,0,10*ROW('Sanitation Data'!G170))),'Data Summary'!CZ176="Yes"),100-OFFSET('Sanitation Data'!$G$4,0,10*ROW('Sanitation Data'!G170)),NA())</f>
        <v>#N/A</v>
      </c>
      <c r="AL176" s="491" t="e">
        <f ca="1">+IF(AND(ISNUMBER(OFFSET('Sanitation Data'!$G$6,0,10*ROW('Sanitation Data'!G170))),'Data Summary'!DA176="Yes"),OFFSET('Sanitation Data'!$G$6,0,10*ROW('Sanitation Data'!G170)),NA())</f>
        <v>#N/A</v>
      </c>
      <c r="AM176" s="491" t="e">
        <f ca="1">+IF(AND(ISNUMBER(OFFSET('Sanitation Data'!$G$10,0,10*ROW('Sanitation Data'!G170))),'Data Summary'!DB176="Yes"),OFFSET('Sanitation Data'!$G$10,0,10*ROW('Sanitation Data'!G170)),NA())</f>
        <v>#N/A</v>
      </c>
      <c r="AN176" s="491" t="e">
        <f ca="1">+IF(AND(ISNUMBER(OFFSET('Sanitation Data'!$G$11,0,10*ROW('Sanitation Data'!G170))),'Data Summary'!DC176="Yes"),OFFSET('Sanitation Data'!$G$11,0,10*ROW('Sanitation Data'!G170)),NA())</f>
        <v>#N/A</v>
      </c>
      <c r="AO176" s="491" t="e">
        <f ca="1">+IF(AND(ISNUMBER(OFFSET('Sanitation Data'!$G$12,0,10*ROW('Sanitation Data'!G170))),'Data Summary'!DD176="Yes"),OFFSET('Sanitation Data'!$G$12,0,10*ROW('Sanitation Data'!G170)),NA())</f>
        <v>#N/A</v>
      </c>
      <c r="AP176" s="491" t="e">
        <f ca="1">+IF(AND(ISNUMBER(OFFSET('Sanitation Data'!$H$4,0,10*ROW('Sanitation Data'!H170))),'Data Summary'!DE176="Yes"),100-OFFSET('Sanitation Data'!$H$4,0,10*ROW('Sanitation Data'!H170)),NA())</f>
        <v>#N/A</v>
      </c>
      <c r="AQ176" s="491" t="e">
        <f ca="1">+IF(AND(ISNUMBER(OFFSET('Sanitation Data'!$H$6,0,10*ROW('Sanitation Data'!H170))),'Data Summary'!DF176="Yes"),OFFSET('Sanitation Data'!$H$6,0,10*ROW('Sanitation Data'!H170)),NA())</f>
        <v>#N/A</v>
      </c>
      <c r="AR176" s="491" t="e">
        <f ca="1">+IF(AND(ISNUMBER(OFFSET('Sanitation Data'!$H$10,0,10*ROW('Sanitation Data'!H170))),'Data Summary'!DG176="Yes"),OFFSET('Sanitation Data'!$H$10,0,10*ROW('Sanitation Data'!H170)),NA())</f>
        <v>#N/A</v>
      </c>
      <c r="AS176" s="491" t="e">
        <f ca="1">+IF(AND(ISNUMBER(OFFSET('Sanitation Data'!$H$11,0,10*ROW('Sanitation Data'!H170))),'Data Summary'!DH176="Yes"),OFFSET('Sanitation Data'!$H$11,0,10*ROW('Sanitation Data'!H170)),NA())</f>
        <v>#N/A</v>
      </c>
      <c r="AT176" s="491" t="e">
        <f ca="1">+IF(AND(ISNUMBER(OFFSET('Sanitation Data'!$H$12,0,10*ROW('Sanitation Data'!H170))),'Data Summary'!DI176="Yes"),OFFSET('Sanitation Data'!$H$12,0,10*ROW('Sanitation Data'!H170)),NA())</f>
        <v>#N/A</v>
      </c>
      <c r="AU176" s="491" t="e">
        <f ca="1">+IF(AND(ISNUMBER(OFFSET('Sanitation Data'!$I$4,0,10*ROW('Sanitation Data'!I170))),'Data Summary'!DJ176="Yes"),100-OFFSET('Sanitation Data'!$I$4,0,10*ROW('Sanitation Data'!I170)),NA())</f>
        <v>#N/A</v>
      </c>
      <c r="AV176" s="491" t="e">
        <f ca="1">+IF(AND(ISNUMBER(OFFSET('Sanitation Data'!$I$6,0,10*ROW('Sanitation Data'!I170))),'Data Summary'!DK176="Yes"),OFFSET('Sanitation Data'!$I$6,0,10*ROW('Sanitation Data'!I170)),NA())</f>
        <v>#N/A</v>
      </c>
      <c r="AW176" s="491" t="e">
        <f ca="1">+IF(AND(ISNUMBER(OFFSET('Sanitation Data'!$I$10,0,10*ROW('Sanitation Data'!I170))),'Data Summary'!DL176="Yes"),OFFSET('Sanitation Data'!$I$10,0,10*ROW('Sanitation Data'!I170)),NA())</f>
        <v>#N/A</v>
      </c>
      <c r="AX176" s="491" t="e">
        <f ca="1">+IF(AND(ISNUMBER(OFFSET('Sanitation Data'!$I$11,0,10*ROW('Sanitation Data'!I170))),'Data Summary'!DM176="Yes"),OFFSET('Sanitation Data'!$I$11,0,10*ROW('Sanitation Data'!I170)),NA())</f>
        <v>#N/A</v>
      </c>
      <c r="AY176" s="491" t="e">
        <f ca="1">+IF(AND(ISNUMBER(OFFSET('Sanitation Data'!$I$12,0,10*ROW('Sanitation Data'!I170))),'Data Summary'!DN176="Yes"),OFFSET('Sanitation Data'!$I$12,0,10*ROW('Sanitation Data'!I170)),NA())</f>
        <v>#N/A</v>
      </c>
      <c r="AZ176" s="492" t="e">
        <f ca="1">+IF(AND(ISNUMBER(OFFSET('Hygiene Data'!$D$5,0,10*ROW('Hygiene Data'!D170))),'Data Summary'!DO176="Yes"),OFFSET('Hygiene Data'!$D$5,0,10*ROW('Hygiene Data'!D170)),NA())</f>
        <v>#N/A</v>
      </c>
      <c r="BA176" s="492" t="e">
        <f ca="1">+IF(AND(ISNUMBER(OFFSET('Hygiene Data'!$D$7,0,10*ROW('Hygiene Data'!D170))),'Data Summary'!DP176="Yes"),OFFSET('Hygiene Data'!$D$7,0,10*ROW('Hygiene Data'!D170)),NA())</f>
        <v>#N/A</v>
      </c>
      <c r="BB176" s="492" t="e">
        <f ca="1">+IF(AND(ISNUMBER(OFFSET('Hygiene Data'!$D$9,0,10*ROW('Hygiene Data'!D170))),'Data Summary'!DQ176="Yes"),OFFSET('Hygiene Data'!$D$9,0,10*ROW('Hygiene Data'!D170)),NA())</f>
        <v>#N/A</v>
      </c>
      <c r="BC176" s="492" t="e">
        <f ca="1">+IF(AND(ISNUMBER(OFFSET('Hygiene Data'!$E$5,0,10*ROW('Hygiene Data'!E170))),'Data Summary'!DR176="Yes"),OFFSET('Hygiene Data'!$E$5,0,10*ROW('Hygiene Data'!E170)),NA())</f>
        <v>#N/A</v>
      </c>
      <c r="BD176" s="492" t="e">
        <f ca="1">+IF(AND(ISNUMBER(OFFSET('Hygiene Data'!$E$7,0,10*ROW('Hygiene Data'!E170))),'Data Summary'!DS176="Yes"),OFFSET('Hygiene Data'!$E$7,0,10*ROW('Hygiene Data'!E170)),NA())</f>
        <v>#N/A</v>
      </c>
      <c r="BE176" s="492" t="e">
        <f ca="1">+IF(AND(ISNUMBER(OFFSET('Hygiene Data'!$E$9,0,10*ROW('Hygiene Data'!E170))),'Data Summary'!DT176="Yes"),OFFSET('Hygiene Data'!$E$9,0,10*ROW('Hygiene Data'!E170)),NA())</f>
        <v>#N/A</v>
      </c>
      <c r="BF176" s="492" t="e">
        <f ca="1">+IF(AND(ISNUMBER(OFFSET('Hygiene Data'!$F$5,0,10*ROW('Hygiene Data'!F170))),'Data Summary'!DU176="Yes"),OFFSET('Hygiene Data'!$F$5,0,10*ROW('Hygiene Data'!F170)),NA())</f>
        <v>#N/A</v>
      </c>
      <c r="BG176" s="492" t="e">
        <f ca="1">+IF(AND(ISNUMBER(OFFSET('Hygiene Data'!$F$7,0,10*ROW('Hygiene Data'!F170))),'Data Summary'!DV176="Yes"),OFFSET('Hygiene Data'!$F$7,0,10*ROW('Hygiene Data'!F170)),NA())</f>
        <v>#N/A</v>
      </c>
      <c r="BH176" s="492" t="e">
        <f ca="1">+IF(AND(ISNUMBER(OFFSET('Hygiene Data'!$F$9,0,10*ROW('Hygiene Data'!F170))),'Data Summary'!DW176="Yes"),OFFSET('Hygiene Data'!$F$9,0,10*ROW('Hygiene Data'!F170)),NA())</f>
        <v>#N/A</v>
      </c>
      <c r="BI176" s="492" t="e">
        <f ca="1">+IF(AND(ISNUMBER(OFFSET('Hygiene Data'!$G$5,0,10*ROW('Hygiene Data'!G170))),'Data Summary'!DX176="Yes"),OFFSET('Hygiene Data'!$G$5,0,10*ROW('Hygiene Data'!G170)),NA())</f>
        <v>#N/A</v>
      </c>
      <c r="BJ176" s="492" t="e">
        <f ca="1">+IF(AND(ISNUMBER(OFFSET('Hygiene Data'!$G$7,0,10*ROW('Hygiene Data'!G170))),'Data Summary'!DY176="Yes"),OFFSET('Hygiene Data'!$G$7,0,10*ROW('Hygiene Data'!G170)),NA())</f>
        <v>#N/A</v>
      </c>
      <c r="BK176" s="492" t="e">
        <f ca="1">+IF(AND(ISNUMBER(OFFSET('Hygiene Data'!$G$9,0,10*ROW('Hygiene Data'!G170))),'Data Summary'!DZ176="Yes"),OFFSET('Hygiene Data'!$G$9,0,10*ROW('Hygiene Data'!G170)),NA())</f>
        <v>#N/A</v>
      </c>
      <c r="BL176" s="492" t="e">
        <f ca="1">+IF(AND(ISNUMBER(OFFSET('Hygiene Data'!$H$5,0,10*ROW('Hygiene Data'!H170))),'Data Summary'!EA176="Yes"),OFFSET('Hygiene Data'!$H$5,0,10*ROW('Hygiene Data'!H170)),NA())</f>
        <v>#N/A</v>
      </c>
      <c r="BM176" s="492" t="e">
        <f ca="1">+IF(AND(ISNUMBER(OFFSET('Hygiene Data'!$H$7,0,10*ROW('Hygiene Data'!H170))),'Data Summary'!EB176="Yes"),OFFSET('Hygiene Data'!$H$7,0,10*ROW('Hygiene Data'!H170)),NA())</f>
        <v>#N/A</v>
      </c>
      <c r="BN176" s="492" t="e">
        <f ca="1">+IF(AND(ISNUMBER(OFFSET('Hygiene Data'!$H$9,0,10*ROW('Hygiene Data'!H170))),'Data Summary'!EC176="Yes"),OFFSET('Hygiene Data'!$H$9,0,10*ROW('Hygiene Data'!H170)),NA())</f>
        <v>#N/A</v>
      </c>
      <c r="BO176" s="492" t="e">
        <f ca="1">+IF(AND(ISNUMBER(OFFSET('Hygiene Data'!$I$5,0,10*ROW('Hygiene Data'!I170))),'Data Summary'!ED176="Yes"),OFFSET('Hygiene Data'!$I$5,0,10*ROW('Hygiene Data'!I170)),NA())</f>
        <v>#N/A</v>
      </c>
      <c r="BP176" s="492" t="e">
        <f ca="1">+IF(AND(ISNUMBER(OFFSET('Hygiene Data'!$I$7,0,10*ROW('Hygiene Data'!I170))),'Data Summary'!EE176="Yes"),OFFSET('Hygiene Data'!$I$7,0,10*ROW('Hygiene Data'!I170)),NA())</f>
        <v>#N/A</v>
      </c>
      <c r="BQ176" s="492" t="e">
        <f ca="1">+IF(AND(ISNUMBER(OFFSET('Hygiene Data'!$I$9,0,10*ROW('Hygiene Data'!I170))),'Data Summary'!EF176="Yes"),OFFSET('Hygiene Data'!$I$9,0,10*ROW('Hygiene Data'!I170)),NA())</f>
        <v>#N/A</v>
      </c>
    </row>
    <row r="177" spans="1:69" x14ac:dyDescent="0.25">
      <c r="A177" s="488" t="e">
        <f ca="1">+RIGHT('Data Summary'!A177,LEN('Data Summary'!A177)-9)</f>
        <v>#VALUE!</v>
      </c>
      <c r="B177" s="462" t="str">
        <f ca="1">+IF(ISTEXT('Data Summary'!B177),'Data Summary'!B177,"")</f>
        <v/>
      </c>
      <c r="C177" s="489" t="e">
        <f ca="1">+VALUE('Data Summary'!C177)</f>
        <v>#VALUE!</v>
      </c>
      <c r="D177" s="490" t="e">
        <f ca="1">+IF(AND(ISNUMBER(OFFSET('Water Data'!$D$4,0,10*ROW('Water Data'!D171))),'Data Summary'!BS177="Yes"),100-OFFSET('Water Data'!$D$4,0,10*ROW('Water Data'!D171)),NA())</f>
        <v>#N/A</v>
      </c>
      <c r="E177" s="490" t="e">
        <f ca="1">+IF(AND(ISNUMBER(OFFSET('Water Data'!$D$6,0,10*ROW('Water Data'!D171))),'Data Summary'!BT177="Yes"),OFFSET('Water Data'!$D$6,0,10*ROW('Water Data'!D171)),NA())</f>
        <v>#N/A</v>
      </c>
      <c r="F177" s="490" t="e">
        <f ca="1">+IF(AND(ISNUMBER(OFFSET('Water Data'!$D$9,0,10*ROW('Water Data'!D171))),'Data Summary'!BU177="Yes"),OFFSET('Water Data'!$D$9,0,10*ROW('Water Data'!D171)),NA())</f>
        <v>#N/A</v>
      </c>
      <c r="G177" s="490" t="e">
        <f ca="1">+IF(AND(ISNUMBER(OFFSET('Water Data'!$E$4,0,10*ROW('Water Data'!E171))),'Data Summary'!BV177="Yes"),100-OFFSET('Water Data'!$E$4,0,10*ROW('Water Data'!E171)),NA())</f>
        <v>#N/A</v>
      </c>
      <c r="H177" s="490" t="e">
        <f ca="1">+IF(AND(ISNUMBER(OFFSET('Water Data'!$E$6,0,10*ROW('Water Data'!E171))),'Data Summary'!BW177="Yes"),OFFSET('Water Data'!$E$6,0,10*ROW('Water Data'!E171)),NA())</f>
        <v>#N/A</v>
      </c>
      <c r="I177" s="490" t="e">
        <f ca="1">+IF(AND(ISNUMBER(OFFSET('Water Data'!$E$9,0,10*ROW('Water Data'!E171))),'Data Summary'!BX177="Yes"),OFFSET('Water Data'!$E$9,0,10*ROW('Water Data'!E171)),NA())</f>
        <v>#N/A</v>
      </c>
      <c r="J177" s="490" t="e">
        <f ca="1">+IF(AND(ISNUMBER(OFFSET('Water Data'!$F$4,0,10*ROW('Water Data'!F171))),'Data Summary'!BY177="Yes"),100-OFFSET('Water Data'!$F$4,0,10*ROW('Water Data'!F171)),NA())</f>
        <v>#N/A</v>
      </c>
      <c r="K177" s="490" t="e">
        <f ca="1">+IF(AND(ISNUMBER(OFFSET('Water Data'!$F$6,0,10*ROW('Water Data'!F171))),'Data Summary'!BZ177="Yes"),OFFSET('Water Data'!$F$6,0,10*ROW('Water Data'!F171)),NA())</f>
        <v>#N/A</v>
      </c>
      <c r="L177" s="490" t="e">
        <f ca="1">+IF(AND(ISNUMBER(OFFSET('Water Data'!$F$9,0,10*ROW('Water Data'!F171))),'Data Summary'!CA177="Yes"),OFFSET('Water Data'!$F$9,0,10*ROW('Water Data'!F171)),NA())</f>
        <v>#N/A</v>
      </c>
      <c r="M177" s="490" t="e">
        <f ca="1">+IF(AND(ISNUMBER(OFFSET('Water Data'!$G$4,0,10*ROW('Water Data'!G171))),'Data Summary'!CB177="Yes"),100-OFFSET('Water Data'!$G$4,0,10*ROW('Water Data'!G171)),NA())</f>
        <v>#N/A</v>
      </c>
      <c r="N177" s="490" t="e">
        <f ca="1">+IF(AND(ISNUMBER(OFFSET('Water Data'!$G$6,0,10*ROW('Water Data'!G171))),'Data Summary'!CC177="Yes"),OFFSET('Water Data'!$G$6,0,10*ROW('Water Data'!G171)),NA())</f>
        <v>#N/A</v>
      </c>
      <c r="O177" s="490" t="e">
        <f ca="1">+IF(AND(ISNUMBER(OFFSET('Water Data'!$G$9,0,10*ROW('Water Data'!G171))),'Data Summary'!CD177="Yes"),OFFSET('Water Data'!$G$9,0,10*ROW('Water Data'!G171)),NA())</f>
        <v>#N/A</v>
      </c>
      <c r="P177" s="490" t="e">
        <f ca="1">+IF(AND(ISNUMBER(OFFSET('Water Data'!$H$4,0,10*ROW('Water Data'!H171))),'Data Summary'!CE177="Yes"),100-OFFSET('Water Data'!$H$4,0,10*ROW('Water Data'!H171)),NA())</f>
        <v>#N/A</v>
      </c>
      <c r="Q177" s="490" t="e">
        <f ca="1">+IF(AND(ISNUMBER(OFFSET('Water Data'!$H$6,0,10*ROW('Water Data'!H171))),'Data Summary'!CF177="Yes"),OFFSET('Water Data'!$H$6,0,10*ROW('Water Data'!H171)),NA())</f>
        <v>#N/A</v>
      </c>
      <c r="R177" s="490" t="e">
        <f ca="1">+IF(AND(ISNUMBER(OFFSET('Water Data'!$H$9,0,10*ROW('Water Data'!H171))),'Data Summary'!CG177="Yes"),OFFSET('Water Data'!$H$9,0,10*ROW('Water Data'!H171)),NA())</f>
        <v>#N/A</v>
      </c>
      <c r="S177" s="490" t="e">
        <f ca="1">+IF(AND(ISNUMBER(OFFSET('Water Data'!$I$4,0,10*ROW('Water Data'!I171))),'Data Summary'!CH177="Yes"),100-OFFSET('Water Data'!$I$4,0,10*ROW('Water Data'!I171)),NA())</f>
        <v>#N/A</v>
      </c>
      <c r="T177" s="490" t="e">
        <f ca="1">+IF(AND(ISNUMBER(OFFSET('Water Data'!$I$6,0,10*ROW('Water Data'!I171))),'Data Summary'!CI177="Yes"),OFFSET('Water Data'!$I$6,0,10*ROW('Water Data'!I171)),NA())</f>
        <v>#N/A</v>
      </c>
      <c r="U177" s="490" t="e">
        <f ca="1">+IF(AND(ISNUMBER(OFFSET('Water Data'!$I$9,0,10*ROW('Water Data'!I171))),'Data Summary'!CJ177="Yes"),OFFSET('Water Data'!$I$9,0,10*ROW('Water Data'!I171)),NA())</f>
        <v>#N/A</v>
      </c>
      <c r="V177" s="491" t="e">
        <f ca="1">+IF(AND(ISNUMBER(OFFSET('Sanitation Data'!$D$4,0,10*ROW('Sanitation Data'!D171))),'Data Summary'!CK177="Yes"),100-OFFSET('Sanitation Data'!$D$4,0,10*ROW('Sanitation Data'!D171)),NA())</f>
        <v>#N/A</v>
      </c>
      <c r="W177" s="491" t="e">
        <f ca="1">+IF(AND(ISNUMBER(OFFSET('Sanitation Data'!$D$6,0,10*ROW('Sanitation Data'!D171))),'Data Summary'!CL177="Yes"),OFFSET('Sanitation Data'!$D$6,0,10*ROW('Sanitation Data'!D171)),NA())</f>
        <v>#N/A</v>
      </c>
      <c r="X177" s="491" t="e">
        <f ca="1">+IF(AND(ISNUMBER(OFFSET('Sanitation Data'!$D$10,0,10*ROW('Sanitation Data'!D171))),'Data Summary'!CM177="Yes"),OFFSET('Sanitation Data'!$D$10,0,10*ROW('Sanitation Data'!D171)),NA())</f>
        <v>#N/A</v>
      </c>
      <c r="Y177" s="491" t="e">
        <f ca="1">+IF(AND(ISNUMBER(OFFSET('Sanitation Data'!$D$11,0,10*ROW('Sanitation Data'!D171))),'Data Summary'!CN177="Yes"),OFFSET('Sanitation Data'!$D$11,0,10*ROW('Sanitation Data'!D171)),NA())</f>
        <v>#N/A</v>
      </c>
      <c r="Z177" s="491" t="e">
        <f ca="1">+IF(AND(ISNUMBER(OFFSET('Sanitation Data'!$D$12,0,10*ROW('Sanitation Data'!D171))),'Data Summary'!CO177="Yes"),OFFSET('Sanitation Data'!$D$12,0,10*ROW('Sanitation Data'!D171)),NA())</f>
        <v>#N/A</v>
      </c>
      <c r="AA177" s="491" t="e">
        <f ca="1">+IF(AND(ISNUMBER(OFFSET('Sanitation Data'!$E$4,0,10*ROW('Sanitation Data'!E171))),'Data Summary'!CP177="Yes"),100-OFFSET('Sanitation Data'!$E$4,0,10*ROW('Sanitation Data'!E171)),NA())</f>
        <v>#N/A</v>
      </c>
      <c r="AB177" s="491" t="e">
        <f ca="1">+IF(AND(ISNUMBER(OFFSET('Sanitation Data'!$E$6,0,10*ROW('Sanitation Data'!E171))),'Data Summary'!CQ177="Yes"),OFFSET('Sanitation Data'!$E$6,0,10*ROW('Sanitation Data'!E171)),NA())</f>
        <v>#N/A</v>
      </c>
      <c r="AC177" s="491" t="e">
        <f ca="1">+IF(AND(ISNUMBER(OFFSET('Sanitation Data'!$E$10,0,10*ROW('Sanitation Data'!E171))),'Data Summary'!CR177="Yes"),OFFSET('Sanitation Data'!$E$10,0,10*ROW('Sanitation Data'!E171)),NA())</f>
        <v>#N/A</v>
      </c>
      <c r="AD177" s="491" t="e">
        <f ca="1">+IF(AND(ISNUMBER(OFFSET('Sanitation Data'!$E$11,0,10*ROW('Sanitation Data'!E171))),'Data Summary'!CS177="Yes"),OFFSET('Sanitation Data'!$E$11,0,10*ROW('Sanitation Data'!E171)),NA())</f>
        <v>#N/A</v>
      </c>
      <c r="AE177" s="491" t="e">
        <f ca="1">+IF(AND(ISNUMBER(OFFSET('Sanitation Data'!$E$12,0,10*ROW('Sanitation Data'!E171))),'Data Summary'!CT177="Yes"),OFFSET('Sanitation Data'!$E$12,0,10*ROW('Sanitation Data'!E171)),NA())</f>
        <v>#N/A</v>
      </c>
      <c r="AF177" s="491" t="e">
        <f ca="1">+IF(AND(ISNUMBER(OFFSET('Sanitation Data'!$F$4,0,10*ROW('Sanitation Data'!F171))),'Data Summary'!CU177="Yes"),100-OFFSET('Sanitation Data'!$F$4,0,10*ROW('Sanitation Data'!F171)),NA())</f>
        <v>#N/A</v>
      </c>
      <c r="AG177" s="491" t="e">
        <f ca="1">+IF(AND(ISNUMBER(OFFSET('Sanitation Data'!$F$6,0,10*ROW('Sanitation Data'!F171))),'Data Summary'!CV177="Yes"),OFFSET('Sanitation Data'!$F$6,0,10*ROW('Sanitation Data'!F171)),NA())</f>
        <v>#N/A</v>
      </c>
      <c r="AH177" s="491" t="e">
        <f ca="1">+IF(AND(ISNUMBER(OFFSET('Sanitation Data'!$F$10,0,10*ROW('Sanitation Data'!F171))),'Data Summary'!CW177="Yes"),OFFSET('Sanitation Data'!$F$10,0,10*ROW('Sanitation Data'!F171)),NA())</f>
        <v>#N/A</v>
      </c>
      <c r="AI177" s="491" t="e">
        <f ca="1">+IF(AND(ISNUMBER(OFFSET('Sanitation Data'!$F$11,0,10*ROW('Sanitation Data'!F171))),'Data Summary'!CX177="Yes"),OFFSET('Sanitation Data'!$F$11,0,10*ROW('Sanitation Data'!F171)),NA())</f>
        <v>#N/A</v>
      </c>
      <c r="AJ177" s="491" t="e">
        <f ca="1">+IF(AND(ISNUMBER(OFFSET('Sanitation Data'!$F$12,0,10*ROW('Sanitation Data'!F171))),'Data Summary'!CY177="Yes"),OFFSET('Sanitation Data'!$F$12,0,10*ROW('Sanitation Data'!F171)),NA())</f>
        <v>#N/A</v>
      </c>
      <c r="AK177" s="491" t="e">
        <f ca="1">+IF(AND(ISNUMBER(OFFSET('Sanitation Data'!$G$4,0,10*ROW('Sanitation Data'!G171))),'Data Summary'!CZ177="Yes"),100-OFFSET('Sanitation Data'!$G$4,0,10*ROW('Sanitation Data'!G171)),NA())</f>
        <v>#N/A</v>
      </c>
      <c r="AL177" s="491" t="e">
        <f ca="1">+IF(AND(ISNUMBER(OFFSET('Sanitation Data'!$G$6,0,10*ROW('Sanitation Data'!G171))),'Data Summary'!DA177="Yes"),OFFSET('Sanitation Data'!$G$6,0,10*ROW('Sanitation Data'!G171)),NA())</f>
        <v>#N/A</v>
      </c>
      <c r="AM177" s="491" t="e">
        <f ca="1">+IF(AND(ISNUMBER(OFFSET('Sanitation Data'!$G$10,0,10*ROW('Sanitation Data'!G171))),'Data Summary'!DB177="Yes"),OFFSET('Sanitation Data'!$G$10,0,10*ROW('Sanitation Data'!G171)),NA())</f>
        <v>#N/A</v>
      </c>
      <c r="AN177" s="491" t="e">
        <f ca="1">+IF(AND(ISNUMBER(OFFSET('Sanitation Data'!$G$11,0,10*ROW('Sanitation Data'!G171))),'Data Summary'!DC177="Yes"),OFFSET('Sanitation Data'!$G$11,0,10*ROW('Sanitation Data'!G171)),NA())</f>
        <v>#N/A</v>
      </c>
      <c r="AO177" s="491" t="e">
        <f ca="1">+IF(AND(ISNUMBER(OFFSET('Sanitation Data'!$G$12,0,10*ROW('Sanitation Data'!G171))),'Data Summary'!DD177="Yes"),OFFSET('Sanitation Data'!$G$12,0,10*ROW('Sanitation Data'!G171)),NA())</f>
        <v>#N/A</v>
      </c>
      <c r="AP177" s="491" t="e">
        <f ca="1">+IF(AND(ISNUMBER(OFFSET('Sanitation Data'!$H$4,0,10*ROW('Sanitation Data'!H171))),'Data Summary'!DE177="Yes"),100-OFFSET('Sanitation Data'!$H$4,0,10*ROW('Sanitation Data'!H171)),NA())</f>
        <v>#N/A</v>
      </c>
      <c r="AQ177" s="491" t="e">
        <f ca="1">+IF(AND(ISNUMBER(OFFSET('Sanitation Data'!$H$6,0,10*ROW('Sanitation Data'!H171))),'Data Summary'!DF177="Yes"),OFFSET('Sanitation Data'!$H$6,0,10*ROW('Sanitation Data'!H171)),NA())</f>
        <v>#N/A</v>
      </c>
      <c r="AR177" s="491" t="e">
        <f ca="1">+IF(AND(ISNUMBER(OFFSET('Sanitation Data'!$H$10,0,10*ROW('Sanitation Data'!H171))),'Data Summary'!DG177="Yes"),OFFSET('Sanitation Data'!$H$10,0,10*ROW('Sanitation Data'!H171)),NA())</f>
        <v>#N/A</v>
      </c>
      <c r="AS177" s="491" t="e">
        <f ca="1">+IF(AND(ISNUMBER(OFFSET('Sanitation Data'!$H$11,0,10*ROW('Sanitation Data'!H171))),'Data Summary'!DH177="Yes"),OFFSET('Sanitation Data'!$H$11,0,10*ROW('Sanitation Data'!H171)),NA())</f>
        <v>#N/A</v>
      </c>
      <c r="AT177" s="491" t="e">
        <f ca="1">+IF(AND(ISNUMBER(OFFSET('Sanitation Data'!$H$12,0,10*ROW('Sanitation Data'!H171))),'Data Summary'!DI177="Yes"),OFFSET('Sanitation Data'!$H$12,0,10*ROW('Sanitation Data'!H171)),NA())</f>
        <v>#N/A</v>
      </c>
      <c r="AU177" s="491" t="e">
        <f ca="1">+IF(AND(ISNUMBER(OFFSET('Sanitation Data'!$I$4,0,10*ROW('Sanitation Data'!I171))),'Data Summary'!DJ177="Yes"),100-OFFSET('Sanitation Data'!$I$4,0,10*ROW('Sanitation Data'!I171)),NA())</f>
        <v>#N/A</v>
      </c>
      <c r="AV177" s="491" t="e">
        <f ca="1">+IF(AND(ISNUMBER(OFFSET('Sanitation Data'!$I$6,0,10*ROW('Sanitation Data'!I171))),'Data Summary'!DK177="Yes"),OFFSET('Sanitation Data'!$I$6,0,10*ROW('Sanitation Data'!I171)),NA())</f>
        <v>#N/A</v>
      </c>
      <c r="AW177" s="491" t="e">
        <f ca="1">+IF(AND(ISNUMBER(OFFSET('Sanitation Data'!$I$10,0,10*ROW('Sanitation Data'!I171))),'Data Summary'!DL177="Yes"),OFFSET('Sanitation Data'!$I$10,0,10*ROW('Sanitation Data'!I171)),NA())</f>
        <v>#N/A</v>
      </c>
      <c r="AX177" s="491" t="e">
        <f ca="1">+IF(AND(ISNUMBER(OFFSET('Sanitation Data'!$I$11,0,10*ROW('Sanitation Data'!I171))),'Data Summary'!DM177="Yes"),OFFSET('Sanitation Data'!$I$11,0,10*ROW('Sanitation Data'!I171)),NA())</f>
        <v>#N/A</v>
      </c>
      <c r="AY177" s="491" t="e">
        <f ca="1">+IF(AND(ISNUMBER(OFFSET('Sanitation Data'!$I$12,0,10*ROW('Sanitation Data'!I171))),'Data Summary'!DN177="Yes"),OFFSET('Sanitation Data'!$I$12,0,10*ROW('Sanitation Data'!I171)),NA())</f>
        <v>#N/A</v>
      </c>
      <c r="AZ177" s="492" t="e">
        <f ca="1">+IF(AND(ISNUMBER(OFFSET('Hygiene Data'!$D$5,0,10*ROW('Hygiene Data'!D171))),'Data Summary'!DO177="Yes"),OFFSET('Hygiene Data'!$D$5,0,10*ROW('Hygiene Data'!D171)),NA())</f>
        <v>#N/A</v>
      </c>
      <c r="BA177" s="492" t="e">
        <f ca="1">+IF(AND(ISNUMBER(OFFSET('Hygiene Data'!$D$7,0,10*ROW('Hygiene Data'!D171))),'Data Summary'!DP177="Yes"),OFFSET('Hygiene Data'!$D$7,0,10*ROW('Hygiene Data'!D171)),NA())</f>
        <v>#N/A</v>
      </c>
      <c r="BB177" s="492" t="e">
        <f ca="1">+IF(AND(ISNUMBER(OFFSET('Hygiene Data'!$D$9,0,10*ROW('Hygiene Data'!D171))),'Data Summary'!DQ177="Yes"),OFFSET('Hygiene Data'!$D$9,0,10*ROW('Hygiene Data'!D171)),NA())</f>
        <v>#N/A</v>
      </c>
      <c r="BC177" s="492" t="e">
        <f ca="1">+IF(AND(ISNUMBER(OFFSET('Hygiene Data'!$E$5,0,10*ROW('Hygiene Data'!E171))),'Data Summary'!DR177="Yes"),OFFSET('Hygiene Data'!$E$5,0,10*ROW('Hygiene Data'!E171)),NA())</f>
        <v>#N/A</v>
      </c>
      <c r="BD177" s="492" t="e">
        <f ca="1">+IF(AND(ISNUMBER(OFFSET('Hygiene Data'!$E$7,0,10*ROW('Hygiene Data'!E171))),'Data Summary'!DS177="Yes"),OFFSET('Hygiene Data'!$E$7,0,10*ROW('Hygiene Data'!E171)),NA())</f>
        <v>#N/A</v>
      </c>
      <c r="BE177" s="492" t="e">
        <f ca="1">+IF(AND(ISNUMBER(OFFSET('Hygiene Data'!$E$9,0,10*ROW('Hygiene Data'!E171))),'Data Summary'!DT177="Yes"),OFFSET('Hygiene Data'!$E$9,0,10*ROW('Hygiene Data'!E171)),NA())</f>
        <v>#N/A</v>
      </c>
      <c r="BF177" s="492" t="e">
        <f ca="1">+IF(AND(ISNUMBER(OFFSET('Hygiene Data'!$F$5,0,10*ROW('Hygiene Data'!F171))),'Data Summary'!DU177="Yes"),OFFSET('Hygiene Data'!$F$5,0,10*ROW('Hygiene Data'!F171)),NA())</f>
        <v>#N/A</v>
      </c>
      <c r="BG177" s="492" t="e">
        <f ca="1">+IF(AND(ISNUMBER(OFFSET('Hygiene Data'!$F$7,0,10*ROW('Hygiene Data'!F171))),'Data Summary'!DV177="Yes"),OFFSET('Hygiene Data'!$F$7,0,10*ROW('Hygiene Data'!F171)),NA())</f>
        <v>#N/A</v>
      </c>
      <c r="BH177" s="492" t="e">
        <f ca="1">+IF(AND(ISNUMBER(OFFSET('Hygiene Data'!$F$9,0,10*ROW('Hygiene Data'!F171))),'Data Summary'!DW177="Yes"),OFFSET('Hygiene Data'!$F$9,0,10*ROW('Hygiene Data'!F171)),NA())</f>
        <v>#N/A</v>
      </c>
      <c r="BI177" s="492" t="e">
        <f ca="1">+IF(AND(ISNUMBER(OFFSET('Hygiene Data'!$G$5,0,10*ROW('Hygiene Data'!G171))),'Data Summary'!DX177="Yes"),OFFSET('Hygiene Data'!$G$5,0,10*ROW('Hygiene Data'!G171)),NA())</f>
        <v>#N/A</v>
      </c>
      <c r="BJ177" s="492" t="e">
        <f ca="1">+IF(AND(ISNUMBER(OFFSET('Hygiene Data'!$G$7,0,10*ROW('Hygiene Data'!G171))),'Data Summary'!DY177="Yes"),OFFSET('Hygiene Data'!$G$7,0,10*ROW('Hygiene Data'!G171)),NA())</f>
        <v>#N/A</v>
      </c>
      <c r="BK177" s="492" t="e">
        <f ca="1">+IF(AND(ISNUMBER(OFFSET('Hygiene Data'!$G$9,0,10*ROW('Hygiene Data'!G171))),'Data Summary'!DZ177="Yes"),OFFSET('Hygiene Data'!$G$9,0,10*ROW('Hygiene Data'!G171)),NA())</f>
        <v>#N/A</v>
      </c>
      <c r="BL177" s="492" t="e">
        <f ca="1">+IF(AND(ISNUMBER(OFFSET('Hygiene Data'!$H$5,0,10*ROW('Hygiene Data'!H171))),'Data Summary'!EA177="Yes"),OFFSET('Hygiene Data'!$H$5,0,10*ROW('Hygiene Data'!H171)),NA())</f>
        <v>#N/A</v>
      </c>
      <c r="BM177" s="492" t="e">
        <f ca="1">+IF(AND(ISNUMBER(OFFSET('Hygiene Data'!$H$7,0,10*ROW('Hygiene Data'!H171))),'Data Summary'!EB177="Yes"),OFFSET('Hygiene Data'!$H$7,0,10*ROW('Hygiene Data'!H171)),NA())</f>
        <v>#N/A</v>
      </c>
      <c r="BN177" s="492" t="e">
        <f ca="1">+IF(AND(ISNUMBER(OFFSET('Hygiene Data'!$H$9,0,10*ROW('Hygiene Data'!H171))),'Data Summary'!EC177="Yes"),OFFSET('Hygiene Data'!$H$9,0,10*ROW('Hygiene Data'!H171)),NA())</f>
        <v>#N/A</v>
      </c>
      <c r="BO177" s="492" t="e">
        <f ca="1">+IF(AND(ISNUMBER(OFFSET('Hygiene Data'!$I$5,0,10*ROW('Hygiene Data'!I171))),'Data Summary'!ED177="Yes"),OFFSET('Hygiene Data'!$I$5,0,10*ROW('Hygiene Data'!I171)),NA())</f>
        <v>#N/A</v>
      </c>
      <c r="BP177" s="492" t="e">
        <f ca="1">+IF(AND(ISNUMBER(OFFSET('Hygiene Data'!$I$7,0,10*ROW('Hygiene Data'!I171))),'Data Summary'!EE177="Yes"),OFFSET('Hygiene Data'!$I$7,0,10*ROW('Hygiene Data'!I171)),NA())</f>
        <v>#N/A</v>
      </c>
      <c r="BQ177" s="492" t="e">
        <f ca="1">+IF(AND(ISNUMBER(OFFSET('Hygiene Data'!$I$9,0,10*ROW('Hygiene Data'!I171))),'Data Summary'!EF177="Yes"),OFFSET('Hygiene Data'!$I$9,0,10*ROW('Hygiene Data'!I171)),NA())</f>
        <v>#N/A</v>
      </c>
    </row>
    <row r="178" spans="1:69" x14ac:dyDescent="0.25">
      <c r="A178" s="488" t="e">
        <f ca="1">+RIGHT('Data Summary'!A178,LEN('Data Summary'!A178)-9)</f>
        <v>#VALUE!</v>
      </c>
      <c r="B178" s="462" t="str">
        <f ca="1">+IF(ISTEXT('Data Summary'!B178),'Data Summary'!B178,"")</f>
        <v/>
      </c>
      <c r="C178" s="489" t="e">
        <f ca="1">+VALUE('Data Summary'!C178)</f>
        <v>#VALUE!</v>
      </c>
      <c r="D178" s="490" t="e">
        <f ca="1">+IF(AND(ISNUMBER(OFFSET('Water Data'!$D$4,0,10*ROW('Water Data'!D172))),'Data Summary'!BS178="Yes"),100-OFFSET('Water Data'!$D$4,0,10*ROW('Water Data'!D172)),NA())</f>
        <v>#N/A</v>
      </c>
      <c r="E178" s="490" t="e">
        <f ca="1">+IF(AND(ISNUMBER(OFFSET('Water Data'!$D$6,0,10*ROW('Water Data'!D172))),'Data Summary'!BT178="Yes"),OFFSET('Water Data'!$D$6,0,10*ROW('Water Data'!D172)),NA())</f>
        <v>#N/A</v>
      </c>
      <c r="F178" s="490" t="e">
        <f ca="1">+IF(AND(ISNUMBER(OFFSET('Water Data'!$D$9,0,10*ROW('Water Data'!D172))),'Data Summary'!BU178="Yes"),OFFSET('Water Data'!$D$9,0,10*ROW('Water Data'!D172)),NA())</f>
        <v>#N/A</v>
      </c>
      <c r="G178" s="490" t="e">
        <f ca="1">+IF(AND(ISNUMBER(OFFSET('Water Data'!$E$4,0,10*ROW('Water Data'!E172))),'Data Summary'!BV178="Yes"),100-OFFSET('Water Data'!$E$4,0,10*ROW('Water Data'!E172)),NA())</f>
        <v>#N/A</v>
      </c>
      <c r="H178" s="490" t="e">
        <f ca="1">+IF(AND(ISNUMBER(OFFSET('Water Data'!$E$6,0,10*ROW('Water Data'!E172))),'Data Summary'!BW178="Yes"),OFFSET('Water Data'!$E$6,0,10*ROW('Water Data'!E172)),NA())</f>
        <v>#N/A</v>
      </c>
      <c r="I178" s="490" t="e">
        <f ca="1">+IF(AND(ISNUMBER(OFFSET('Water Data'!$E$9,0,10*ROW('Water Data'!E172))),'Data Summary'!BX178="Yes"),OFFSET('Water Data'!$E$9,0,10*ROW('Water Data'!E172)),NA())</f>
        <v>#N/A</v>
      </c>
      <c r="J178" s="490" t="e">
        <f ca="1">+IF(AND(ISNUMBER(OFFSET('Water Data'!$F$4,0,10*ROW('Water Data'!F172))),'Data Summary'!BY178="Yes"),100-OFFSET('Water Data'!$F$4,0,10*ROW('Water Data'!F172)),NA())</f>
        <v>#N/A</v>
      </c>
      <c r="K178" s="490" t="e">
        <f ca="1">+IF(AND(ISNUMBER(OFFSET('Water Data'!$F$6,0,10*ROW('Water Data'!F172))),'Data Summary'!BZ178="Yes"),OFFSET('Water Data'!$F$6,0,10*ROW('Water Data'!F172)),NA())</f>
        <v>#N/A</v>
      </c>
      <c r="L178" s="490" t="e">
        <f ca="1">+IF(AND(ISNUMBER(OFFSET('Water Data'!$F$9,0,10*ROW('Water Data'!F172))),'Data Summary'!CA178="Yes"),OFFSET('Water Data'!$F$9,0,10*ROW('Water Data'!F172)),NA())</f>
        <v>#N/A</v>
      </c>
      <c r="M178" s="490" t="e">
        <f ca="1">+IF(AND(ISNUMBER(OFFSET('Water Data'!$G$4,0,10*ROW('Water Data'!G172))),'Data Summary'!CB178="Yes"),100-OFFSET('Water Data'!$G$4,0,10*ROW('Water Data'!G172)),NA())</f>
        <v>#N/A</v>
      </c>
      <c r="N178" s="490" t="e">
        <f ca="1">+IF(AND(ISNUMBER(OFFSET('Water Data'!$G$6,0,10*ROW('Water Data'!G172))),'Data Summary'!CC178="Yes"),OFFSET('Water Data'!$G$6,0,10*ROW('Water Data'!G172)),NA())</f>
        <v>#N/A</v>
      </c>
      <c r="O178" s="490" t="e">
        <f ca="1">+IF(AND(ISNUMBER(OFFSET('Water Data'!$G$9,0,10*ROW('Water Data'!G172))),'Data Summary'!CD178="Yes"),OFFSET('Water Data'!$G$9,0,10*ROW('Water Data'!G172)),NA())</f>
        <v>#N/A</v>
      </c>
      <c r="P178" s="490" t="e">
        <f ca="1">+IF(AND(ISNUMBER(OFFSET('Water Data'!$H$4,0,10*ROW('Water Data'!H172))),'Data Summary'!CE178="Yes"),100-OFFSET('Water Data'!$H$4,0,10*ROW('Water Data'!H172)),NA())</f>
        <v>#N/A</v>
      </c>
      <c r="Q178" s="490" t="e">
        <f ca="1">+IF(AND(ISNUMBER(OFFSET('Water Data'!$H$6,0,10*ROW('Water Data'!H172))),'Data Summary'!CF178="Yes"),OFFSET('Water Data'!$H$6,0,10*ROW('Water Data'!H172)),NA())</f>
        <v>#N/A</v>
      </c>
      <c r="R178" s="490" t="e">
        <f ca="1">+IF(AND(ISNUMBER(OFFSET('Water Data'!$H$9,0,10*ROW('Water Data'!H172))),'Data Summary'!CG178="Yes"),OFFSET('Water Data'!$H$9,0,10*ROW('Water Data'!H172)),NA())</f>
        <v>#N/A</v>
      </c>
      <c r="S178" s="490" t="e">
        <f ca="1">+IF(AND(ISNUMBER(OFFSET('Water Data'!$I$4,0,10*ROW('Water Data'!I172))),'Data Summary'!CH178="Yes"),100-OFFSET('Water Data'!$I$4,0,10*ROW('Water Data'!I172)),NA())</f>
        <v>#N/A</v>
      </c>
      <c r="T178" s="490" t="e">
        <f ca="1">+IF(AND(ISNUMBER(OFFSET('Water Data'!$I$6,0,10*ROW('Water Data'!I172))),'Data Summary'!CI178="Yes"),OFFSET('Water Data'!$I$6,0,10*ROW('Water Data'!I172)),NA())</f>
        <v>#N/A</v>
      </c>
      <c r="U178" s="490" t="e">
        <f ca="1">+IF(AND(ISNUMBER(OFFSET('Water Data'!$I$9,0,10*ROW('Water Data'!I172))),'Data Summary'!CJ178="Yes"),OFFSET('Water Data'!$I$9,0,10*ROW('Water Data'!I172)),NA())</f>
        <v>#N/A</v>
      </c>
      <c r="V178" s="491" t="e">
        <f ca="1">+IF(AND(ISNUMBER(OFFSET('Sanitation Data'!$D$4,0,10*ROW('Sanitation Data'!D172))),'Data Summary'!CK178="Yes"),100-OFFSET('Sanitation Data'!$D$4,0,10*ROW('Sanitation Data'!D172)),NA())</f>
        <v>#N/A</v>
      </c>
      <c r="W178" s="491" t="e">
        <f ca="1">+IF(AND(ISNUMBER(OFFSET('Sanitation Data'!$D$6,0,10*ROW('Sanitation Data'!D172))),'Data Summary'!CL178="Yes"),OFFSET('Sanitation Data'!$D$6,0,10*ROW('Sanitation Data'!D172)),NA())</f>
        <v>#N/A</v>
      </c>
      <c r="X178" s="491" t="e">
        <f ca="1">+IF(AND(ISNUMBER(OFFSET('Sanitation Data'!$D$10,0,10*ROW('Sanitation Data'!D172))),'Data Summary'!CM178="Yes"),OFFSET('Sanitation Data'!$D$10,0,10*ROW('Sanitation Data'!D172)),NA())</f>
        <v>#N/A</v>
      </c>
      <c r="Y178" s="491" t="e">
        <f ca="1">+IF(AND(ISNUMBER(OFFSET('Sanitation Data'!$D$11,0,10*ROW('Sanitation Data'!D172))),'Data Summary'!CN178="Yes"),OFFSET('Sanitation Data'!$D$11,0,10*ROW('Sanitation Data'!D172)),NA())</f>
        <v>#N/A</v>
      </c>
      <c r="Z178" s="491" t="e">
        <f ca="1">+IF(AND(ISNUMBER(OFFSET('Sanitation Data'!$D$12,0,10*ROW('Sanitation Data'!D172))),'Data Summary'!CO178="Yes"),OFFSET('Sanitation Data'!$D$12,0,10*ROW('Sanitation Data'!D172)),NA())</f>
        <v>#N/A</v>
      </c>
      <c r="AA178" s="491" t="e">
        <f ca="1">+IF(AND(ISNUMBER(OFFSET('Sanitation Data'!$E$4,0,10*ROW('Sanitation Data'!E172))),'Data Summary'!CP178="Yes"),100-OFFSET('Sanitation Data'!$E$4,0,10*ROW('Sanitation Data'!E172)),NA())</f>
        <v>#N/A</v>
      </c>
      <c r="AB178" s="491" t="e">
        <f ca="1">+IF(AND(ISNUMBER(OFFSET('Sanitation Data'!$E$6,0,10*ROW('Sanitation Data'!E172))),'Data Summary'!CQ178="Yes"),OFFSET('Sanitation Data'!$E$6,0,10*ROW('Sanitation Data'!E172)),NA())</f>
        <v>#N/A</v>
      </c>
      <c r="AC178" s="491" t="e">
        <f ca="1">+IF(AND(ISNUMBER(OFFSET('Sanitation Data'!$E$10,0,10*ROW('Sanitation Data'!E172))),'Data Summary'!CR178="Yes"),OFFSET('Sanitation Data'!$E$10,0,10*ROW('Sanitation Data'!E172)),NA())</f>
        <v>#N/A</v>
      </c>
      <c r="AD178" s="491" t="e">
        <f ca="1">+IF(AND(ISNUMBER(OFFSET('Sanitation Data'!$E$11,0,10*ROW('Sanitation Data'!E172))),'Data Summary'!CS178="Yes"),OFFSET('Sanitation Data'!$E$11,0,10*ROW('Sanitation Data'!E172)),NA())</f>
        <v>#N/A</v>
      </c>
      <c r="AE178" s="491" t="e">
        <f ca="1">+IF(AND(ISNUMBER(OFFSET('Sanitation Data'!$E$12,0,10*ROW('Sanitation Data'!E172))),'Data Summary'!CT178="Yes"),OFFSET('Sanitation Data'!$E$12,0,10*ROW('Sanitation Data'!E172)),NA())</f>
        <v>#N/A</v>
      </c>
      <c r="AF178" s="491" t="e">
        <f ca="1">+IF(AND(ISNUMBER(OFFSET('Sanitation Data'!$F$4,0,10*ROW('Sanitation Data'!F172))),'Data Summary'!CU178="Yes"),100-OFFSET('Sanitation Data'!$F$4,0,10*ROW('Sanitation Data'!F172)),NA())</f>
        <v>#N/A</v>
      </c>
      <c r="AG178" s="491" t="e">
        <f ca="1">+IF(AND(ISNUMBER(OFFSET('Sanitation Data'!$F$6,0,10*ROW('Sanitation Data'!F172))),'Data Summary'!CV178="Yes"),OFFSET('Sanitation Data'!$F$6,0,10*ROW('Sanitation Data'!F172)),NA())</f>
        <v>#N/A</v>
      </c>
      <c r="AH178" s="491" t="e">
        <f ca="1">+IF(AND(ISNUMBER(OFFSET('Sanitation Data'!$F$10,0,10*ROW('Sanitation Data'!F172))),'Data Summary'!CW178="Yes"),OFFSET('Sanitation Data'!$F$10,0,10*ROW('Sanitation Data'!F172)),NA())</f>
        <v>#N/A</v>
      </c>
      <c r="AI178" s="491" t="e">
        <f ca="1">+IF(AND(ISNUMBER(OFFSET('Sanitation Data'!$F$11,0,10*ROW('Sanitation Data'!F172))),'Data Summary'!CX178="Yes"),OFFSET('Sanitation Data'!$F$11,0,10*ROW('Sanitation Data'!F172)),NA())</f>
        <v>#N/A</v>
      </c>
      <c r="AJ178" s="491" t="e">
        <f ca="1">+IF(AND(ISNUMBER(OFFSET('Sanitation Data'!$F$12,0,10*ROW('Sanitation Data'!F172))),'Data Summary'!CY178="Yes"),OFFSET('Sanitation Data'!$F$12,0,10*ROW('Sanitation Data'!F172)),NA())</f>
        <v>#N/A</v>
      </c>
      <c r="AK178" s="491" t="e">
        <f ca="1">+IF(AND(ISNUMBER(OFFSET('Sanitation Data'!$G$4,0,10*ROW('Sanitation Data'!G172))),'Data Summary'!CZ178="Yes"),100-OFFSET('Sanitation Data'!$G$4,0,10*ROW('Sanitation Data'!G172)),NA())</f>
        <v>#N/A</v>
      </c>
      <c r="AL178" s="491" t="e">
        <f ca="1">+IF(AND(ISNUMBER(OFFSET('Sanitation Data'!$G$6,0,10*ROW('Sanitation Data'!G172))),'Data Summary'!DA178="Yes"),OFFSET('Sanitation Data'!$G$6,0,10*ROW('Sanitation Data'!G172)),NA())</f>
        <v>#N/A</v>
      </c>
      <c r="AM178" s="491" t="e">
        <f ca="1">+IF(AND(ISNUMBER(OFFSET('Sanitation Data'!$G$10,0,10*ROW('Sanitation Data'!G172))),'Data Summary'!DB178="Yes"),OFFSET('Sanitation Data'!$G$10,0,10*ROW('Sanitation Data'!G172)),NA())</f>
        <v>#N/A</v>
      </c>
      <c r="AN178" s="491" t="e">
        <f ca="1">+IF(AND(ISNUMBER(OFFSET('Sanitation Data'!$G$11,0,10*ROW('Sanitation Data'!G172))),'Data Summary'!DC178="Yes"),OFFSET('Sanitation Data'!$G$11,0,10*ROW('Sanitation Data'!G172)),NA())</f>
        <v>#N/A</v>
      </c>
      <c r="AO178" s="491" t="e">
        <f ca="1">+IF(AND(ISNUMBER(OFFSET('Sanitation Data'!$G$12,0,10*ROW('Sanitation Data'!G172))),'Data Summary'!DD178="Yes"),OFFSET('Sanitation Data'!$G$12,0,10*ROW('Sanitation Data'!G172)),NA())</f>
        <v>#N/A</v>
      </c>
      <c r="AP178" s="491" t="e">
        <f ca="1">+IF(AND(ISNUMBER(OFFSET('Sanitation Data'!$H$4,0,10*ROW('Sanitation Data'!H172))),'Data Summary'!DE178="Yes"),100-OFFSET('Sanitation Data'!$H$4,0,10*ROW('Sanitation Data'!H172)),NA())</f>
        <v>#N/A</v>
      </c>
      <c r="AQ178" s="491" t="e">
        <f ca="1">+IF(AND(ISNUMBER(OFFSET('Sanitation Data'!$H$6,0,10*ROW('Sanitation Data'!H172))),'Data Summary'!DF178="Yes"),OFFSET('Sanitation Data'!$H$6,0,10*ROW('Sanitation Data'!H172)),NA())</f>
        <v>#N/A</v>
      </c>
      <c r="AR178" s="491" t="e">
        <f ca="1">+IF(AND(ISNUMBER(OFFSET('Sanitation Data'!$H$10,0,10*ROW('Sanitation Data'!H172))),'Data Summary'!DG178="Yes"),OFFSET('Sanitation Data'!$H$10,0,10*ROW('Sanitation Data'!H172)),NA())</f>
        <v>#N/A</v>
      </c>
      <c r="AS178" s="491" t="e">
        <f ca="1">+IF(AND(ISNUMBER(OFFSET('Sanitation Data'!$H$11,0,10*ROW('Sanitation Data'!H172))),'Data Summary'!DH178="Yes"),OFFSET('Sanitation Data'!$H$11,0,10*ROW('Sanitation Data'!H172)),NA())</f>
        <v>#N/A</v>
      </c>
      <c r="AT178" s="491" t="e">
        <f ca="1">+IF(AND(ISNUMBER(OFFSET('Sanitation Data'!$H$12,0,10*ROW('Sanitation Data'!H172))),'Data Summary'!DI178="Yes"),OFFSET('Sanitation Data'!$H$12,0,10*ROW('Sanitation Data'!H172)),NA())</f>
        <v>#N/A</v>
      </c>
      <c r="AU178" s="491" t="e">
        <f ca="1">+IF(AND(ISNUMBER(OFFSET('Sanitation Data'!$I$4,0,10*ROW('Sanitation Data'!I172))),'Data Summary'!DJ178="Yes"),100-OFFSET('Sanitation Data'!$I$4,0,10*ROW('Sanitation Data'!I172)),NA())</f>
        <v>#N/A</v>
      </c>
      <c r="AV178" s="491" t="e">
        <f ca="1">+IF(AND(ISNUMBER(OFFSET('Sanitation Data'!$I$6,0,10*ROW('Sanitation Data'!I172))),'Data Summary'!DK178="Yes"),OFFSET('Sanitation Data'!$I$6,0,10*ROW('Sanitation Data'!I172)),NA())</f>
        <v>#N/A</v>
      </c>
      <c r="AW178" s="491" t="e">
        <f ca="1">+IF(AND(ISNUMBER(OFFSET('Sanitation Data'!$I$10,0,10*ROW('Sanitation Data'!I172))),'Data Summary'!DL178="Yes"),OFFSET('Sanitation Data'!$I$10,0,10*ROW('Sanitation Data'!I172)),NA())</f>
        <v>#N/A</v>
      </c>
      <c r="AX178" s="491" t="e">
        <f ca="1">+IF(AND(ISNUMBER(OFFSET('Sanitation Data'!$I$11,0,10*ROW('Sanitation Data'!I172))),'Data Summary'!DM178="Yes"),OFFSET('Sanitation Data'!$I$11,0,10*ROW('Sanitation Data'!I172)),NA())</f>
        <v>#N/A</v>
      </c>
      <c r="AY178" s="491" t="e">
        <f ca="1">+IF(AND(ISNUMBER(OFFSET('Sanitation Data'!$I$12,0,10*ROW('Sanitation Data'!I172))),'Data Summary'!DN178="Yes"),OFFSET('Sanitation Data'!$I$12,0,10*ROW('Sanitation Data'!I172)),NA())</f>
        <v>#N/A</v>
      </c>
      <c r="AZ178" s="492" t="e">
        <f ca="1">+IF(AND(ISNUMBER(OFFSET('Hygiene Data'!$D$5,0,10*ROW('Hygiene Data'!D172))),'Data Summary'!DO178="Yes"),OFFSET('Hygiene Data'!$D$5,0,10*ROW('Hygiene Data'!D172)),NA())</f>
        <v>#N/A</v>
      </c>
      <c r="BA178" s="492" t="e">
        <f ca="1">+IF(AND(ISNUMBER(OFFSET('Hygiene Data'!$D$7,0,10*ROW('Hygiene Data'!D172))),'Data Summary'!DP178="Yes"),OFFSET('Hygiene Data'!$D$7,0,10*ROW('Hygiene Data'!D172)),NA())</f>
        <v>#N/A</v>
      </c>
      <c r="BB178" s="492" t="e">
        <f ca="1">+IF(AND(ISNUMBER(OFFSET('Hygiene Data'!$D$9,0,10*ROW('Hygiene Data'!D172))),'Data Summary'!DQ178="Yes"),OFFSET('Hygiene Data'!$D$9,0,10*ROW('Hygiene Data'!D172)),NA())</f>
        <v>#N/A</v>
      </c>
      <c r="BC178" s="492" t="e">
        <f ca="1">+IF(AND(ISNUMBER(OFFSET('Hygiene Data'!$E$5,0,10*ROW('Hygiene Data'!E172))),'Data Summary'!DR178="Yes"),OFFSET('Hygiene Data'!$E$5,0,10*ROW('Hygiene Data'!E172)),NA())</f>
        <v>#N/A</v>
      </c>
      <c r="BD178" s="492" t="e">
        <f ca="1">+IF(AND(ISNUMBER(OFFSET('Hygiene Data'!$E$7,0,10*ROW('Hygiene Data'!E172))),'Data Summary'!DS178="Yes"),OFFSET('Hygiene Data'!$E$7,0,10*ROW('Hygiene Data'!E172)),NA())</f>
        <v>#N/A</v>
      </c>
      <c r="BE178" s="492" t="e">
        <f ca="1">+IF(AND(ISNUMBER(OFFSET('Hygiene Data'!$E$9,0,10*ROW('Hygiene Data'!E172))),'Data Summary'!DT178="Yes"),OFFSET('Hygiene Data'!$E$9,0,10*ROW('Hygiene Data'!E172)),NA())</f>
        <v>#N/A</v>
      </c>
      <c r="BF178" s="492" t="e">
        <f ca="1">+IF(AND(ISNUMBER(OFFSET('Hygiene Data'!$F$5,0,10*ROW('Hygiene Data'!F172))),'Data Summary'!DU178="Yes"),OFFSET('Hygiene Data'!$F$5,0,10*ROW('Hygiene Data'!F172)),NA())</f>
        <v>#N/A</v>
      </c>
      <c r="BG178" s="492" t="e">
        <f ca="1">+IF(AND(ISNUMBER(OFFSET('Hygiene Data'!$F$7,0,10*ROW('Hygiene Data'!F172))),'Data Summary'!DV178="Yes"),OFFSET('Hygiene Data'!$F$7,0,10*ROW('Hygiene Data'!F172)),NA())</f>
        <v>#N/A</v>
      </c>
      <c r="BH178" s="492" t="e">
        <f ca="1">+IF(AND(ISNUMBER(OFFSET('Hygiene Data'!$F$9,0,10*ROW('Hygiene Data'!F172))),'Data Summary'!DW178="Yes"),OFFSET('Hygiene Data'!$F$9,0,10*ROW('Hygiene Data'!F172)),NA())</f>
        <v>#N/A</v>
      </c>
      <c r="BI178" s="492" t="e">
        <f ca="1">+IF(AND(ISNUMBER(OFFSET('Hygiene Data'!$G$5,0,10*ROW('Hygiene Data'!G172))),'Data Summary'!DX178="Yes"),OFFSET('Hygiene Data'!$G$5,0,10*ROW('Hygiene Data'!G172)),NA())</f>
        <v>#N/A</v>
      </c>
      <c r="BJ178" s="492" t="e">
        <f ca="1">+IF(AND(ISNUMBER(OFFSET('Hygiene Data'!$G$7,0,10*ROW('Hygiene Data'!G172))),'Data Summary'!DY178="Yes"),OFFSET('Hygiene Data'!$G$7,0,10*ROW('Hygiene Data'!G172)),NA())</f>
        <v>#N/A</v>
      </c>
      <c r="BK178" s="492" t="e">
        <f ca="1">+IF(AND(ISNUMBER(OFFSET('Hygiene Data'!$G$9,0,10*ROW('Hygiene Data'!G172))),'Data Summary'!DZ178="Yes"),OFFSET('Hygiene Data'!$G$9,0,10*ROW('Hygiene Data'!G172)),NA())</f>
        <v>#N/A</v>
      </c>
      <c r="BL178" s="492" t="e">
        <f ca="1">+IF(AND(ISNUMBER(OFFSET('Hygiene Data'!$H$5,0,10*ROW('Hygiene Data'!H172))),'Data Summary'!EA178="Yes"),OFFSET('Hygiene Data'!$H$5,0,10*ROW('Hygiene Data'!H172)),NA())</f>
        <v>#N/A</v>
      </c>
      <c r="BM178" s="492" t="e">
        <f ca="1">+IF(AND(ISNUMBER(OFFSET('Hygiene Data'!$H$7,0,10*ROW('Hygiene Data'!H172))),'Data Summary'!EB178="Yes"),OFFSET('Hygiene Data'!$H$7,0,10*ROW('Hygiene Data'!H172)),NA())</f>
        <v>#N/A</v>
      </c>
      <c r="BN178" s="492" t="e">
        <f ca="1">+IF(AND(ISNUMBER(OFFSET('Hygiene Data'!$H$9,0,10*ROW('Hygiene Data'!H172))),'Data Summary'!EC178="Yes"),OFFSET('Hygiene Data'!$H$9,0,10*ROW('Hygiene Data'!H172)),NA())</f>
        <v>#N/A</v>
      </c>
      <c r="BO178" s="492" t="e">
        <f ca="1">+IF(AND(ISNUMBER(OFFSET('Hygiene Data'!$I$5,0,10*ROW('Hygiene Data'!I172))),'Data Summary'!ED178="Yes"),OFFSET('Hygiene Data'!$I$5,0,10*ROW('Hygiene Data'!I172)),NA())</f>
        <v>#N/A</v>
      </c>
      <c r="BP178" s="492" t="e">
        <f ca="1">+IF(AND(ISNUMBER(OFFSET('Hygiene Data'!$I$7,0,10*ROW('Hygiene Data'!I172))),'Data Summary'!EE178="Yes"),OFFSET('Hygiene Data'!$I$7,0,10*ROW('Hygiene Data'!I172)),NA())</f>
        <v>#N/A</v>
      </c>
      <c r="BQ178" s="492" t="e">
        <f ca="1">+IF(AND(ISNUMBER(OFFSET('Hygiene Data'!$I$9,0,10*ROW('Hygiene Data'!I172))),'Data Summary'!EF178="Yes"),OFFSET('Hygiene Data'!$I$9,0,10*ROW('Hygiene Data'!I172)),NA())</f>
        <v>#N/A</v>
      </c>
    </row>
    <row r="179" spans="1:69" x14ac:dyDescent="0.25">
      <c r="A179" s="488" t="e">
        <f ca="1">+RIGHT('Data Summary'!A179,LEN('Data Summary'!A179)-9)</f>
        <v>#VALUE!</v>
      </c>
      <c r="B179" s="462" t="str">
        <f ca="1">+IF(ISTEXT('Data Summary'!B179),'Data Summary'!B179,"")</f>
        <v/>
      </c>
      <c r="C179" s="489" t="e">
        <f ca="1">+VALUE('Data Summary'!C179)</f>
        <v>#VALUE!</v>
      </c>
      <c r="D179" s="490" t="e">
        <f ca="1">+IF(AND(ISNUMBER(OFFSET('Water Data'!$D$4,0,10*ROW('Water Data'!D173))),'Data Summary'!BS179="Yes"),100-OFFSET('Water Data'!$D$4,0,10*ROW('Water Data'!D173)),NA())</f>
        <v>#N/A</v>
      </c>
      <c r="E179" s="490" t="e">
        <f ca="1">+IF(AND(ISNUMBER(OFFSET('Water Data'!$D$6,0,10*ROW('Water Data'!D173))),'Data Summary'!BT179="Yes"),OFFSET('Water Data'!$D$6,0,10*ROW('Water Data'!D173)),NA())</f>
        <v>#N/A</v>
      </c>
      <c r="F179" s="490" t="e">
        <f ca="1">+IF(AND(ISNUMBER(OFFSET('Water Data'!$D$9,0,10*ROW('Water Data'!D173))),'Data Summary'!BU179="Yes"),OFFSET('Water Data'!$D$9,0,10*ROW('Water Data'!D173)),NA())</f>
        <v>#N/A</v>
      </c>
      <c r="G179" s="490" t="e">
        <f ca="1">+IF(AND(ISNUMBER(OFFSET('Water Data'!$E$4,0,10*ROW('Water Data'!E173))),'Data Summary'!BV179="Yes"),100-OFFSET('Water Data'!$E$4,0,10*ROW('Water Data'!E173)),NA())</f>
        <v>#N/A</v>
      </c>
      <c r="H179" s="490" t="e">
        <f ca="1">+IF(AND(ISNUMBER(OFFSET('Water Data'!$E$6,0,10*ROW('Water Data'!E173))),'Data Summary'!BW179="Yes"),OFFSET('Water Data'!$E$6,0,10*ROW('Water Data'!E173)),NA())</f>
        <v>#N/A</v>
      </c>
      <c r="I179" s="490" t="e">
        <f ca="1">+IF(AND(ISNUMBER(OFFSET('Water Data'!$E$9,0,10*ROW('Water Data'!E173))),'Data Summary'!BX179="Yes"),OFFSET('Water Data'!$E$9,0,10*ROW('Water Data'!E173)),NA())</f>
        <v>#N/A</v>
      </c>
      <c r="J179" s="490" t="e">
        <f ca="1">+IF(AND(ISNUMBER(OFFSET('Water Data'!$F$4,0,10*ROW('Water Data'!F173))),'Data Summary'!BY179="Yes"),100-OFFSET('Water Data'!$F$4,0,10*ROW('Water Data'!F173)),NA())</f>
        <v>#N/A</v>
      </c>
      <c r="K179" s="490" t="e">
        <f ca="1">+IF(AND(ISNUMBER(OFFSET('Water Data'!$F$6,0,10*ROW('Water Data'!F173))),'Data Summary'!BZ179="Yes"),OFFSET('Water Data'!$F$6,0,10*ROW('Water Data'!F173)),NA())</f>
        <v>#N/A</v>
      </c>
      <c r="L179" s="490" t="e">
        <f ca="1">+IF(AND(ISNUMBER(OFFSET('Water Data'!$F$9,0,10*ROW('Water Data'!F173))),'Data Summary'!CA179="Yes"),OFFSET('Water Data'!$F$9,0,10*ROW('Water Data'!F173)),NA())</f>
        <v>#N/A</v>
      </c>
      <c r="M179" s="490" t="e">
        <f ca="1">+IF(AND(ISNUMBER(OFFSET('Water Data'!$G$4,0,10*ROW('Water Data'!G173))),'Data Summary'!CB179="Yes"),100-OFFSET('Water Data'!$G$4,0,10*ROW('Water Data'!G173)),NA())</f>
        <v>#N/A</v>
      </c>
      <c r="N179" s="490" t="e">
        <f ca="1">+IF(AND(ISNUMBER(OFFSET('Water Data'!$G$6,0,10*ROW('Water Data'!G173))),'Data Summary'!CC179="Yes"),OFFSET('Water Data'!$G$6,0,10*ROW('Water Data'!G173)),NA())</f>
        <v>#N/A</v>
      </c>
      <c r="O179" s="490" t="e">
        <f ca="1">+IF(AND(ISNUMBER(OFFSET('Water Data'!$G$9,0,10*ROW('Water Data'!G173))),'Data Summary'!CD179="Yes"),OFFSET('Water Data'!$G$9,0,10*ROW('Water Data'!G173)),NA())</f>
        <v>#N/A</v>
      </c>
      <c r="P179" s="490" t="e">
        <f ca="1">+IF(AND(ISNUMBER(OFFSET('Water Data'!$H$4,0,10*ROW('Water Data'!H173))),'Data Summary'!CE179="Yes"),100-OFFSET('Water Data'!$H$4,0,10*ROW('Water Data'!H173)),NA())</f>
        <v>#N/A</v>
      </c>
      <c r="Q179" s="490" t="e">
        <f ca="1">+IF(AND(ISNUMBER(OFFSET('Water Data'!$H$6,0,10*ROW('Water Data'!H173))),'Data Summary'!CF179="Yes"),OFFSET('Water Data'!$H$6,0,10*ROW('Water Data'!H173)),NA())</f>
        <v>#N/A</v>
      </c>
      <c r="R179" s="490" t="e">
        <f ca="1">+IF(AND(ISNUMBER(OFFSET('Water Data'!$H$9,0,10*ROW('Water Data'!H173))),'Data Summary'!CG179="Yes"),OFFSET('Water Data'!$H$9,0,10*ROW('Water Data'!H173)),NA())</f>
        <v>#N/A</v>
      </c>
      <c r="S179" s="490" t="e">
        <f ca="1">+IF(AND(ISNUMBER(OFFSET('Water Data'!$I$4,0,10*ROW('Water Data'!I173))),'Data Summary'!CH179="Yes"),100-OFFSET('Water Data'!$I$4,0,10*ROW('Water Data'!I173)),NA())</f>
        <v>#N/A</v>
      </c>
      <c r="T179" s="490" t="e">
        <f ca="1">+IF(AND(ISNUMBER(OFFSET('Water Data'!$I$6,0,10*ROW('Water Data'!I173))),'Data Summary'!CI179="Yes"),OFFSET('Water Data'!$I$6,0,10*ROW('Water Data'!I173)),NA())</f>
        <v>#N/A</v>
      </c>
      <c r="U179" s="490" t="e">
        <f ca="1">+IF(AND(ISNUMBER(OFFSET('Water Data'!$I$9,0,10*ROW('Water Data'!I173))),'Data Summary'!CJ179="Yes"),OFFSET('Water Data'!$I$9,0,10*ROW('Water Data'!I173)),NA())</f>
        <v>#N/A</v>
      </c>
      <c r="V179" s="491" t="e">
        <f ca="1">+IF(AND(ISNUMBER(OFFSET('Sanitation Data'!$D$4,0,10*ROW('Sanitation Data'!D173))),'Data Summary'!CK179="Yes"),100-OFFSET('Sanitation Data'!$D$4,0,10*ROW('Sanitation Data'!D173)),NA())</f>
        <v>#N/A</v>
      </c>
      <c r="W179" s="491" t="e">
        <f ca="1">+IF(AND(ISNUMBER(OFFSET('Sanitation Data'!$D$6,0,10*ROW('Sanitation Data'!D173))),'Data Summary'!CL179="Yes"),OFFSET('Sanitation Data'!$D$6,0,10*ROW('Sanitation Data'!D173)),NA())</f>
        <v>#N/A</v>
      </c>
      <c r="X179" s="491" t="e">
        <f ca="1">+IF(AND(ISNUMBER(OFFSET('Sanitation Data'!$D$10,0,10*ROW('Sanitation Data'!D173))),'Data Summary'!CM179="Yes"),OFFSET('Sanitation Data'!$D$10,0,10*ROW('Sanitation Data'!D173)),NA())</f>
        <v>#N/A</v>
      </c>
      <c r="Y179" s="491" t="e">
        <f ca="1">+IF(AND(ISNUMBER(OFFSET('Sanitation Data'!$D$11,0,10*ROW('Sanitation Data'!D173))),'Data Summary'!CN179="Yes"),OFFSET('Sanitation Data'!$D$11,0,10*ROW('Sanitation Data'!D173)),NA())</f>
        <v>#N/A</v>
      </c>
      <c r="Z179" s="491" t="e">
        <f ca="1">+IF(AND(ISNUMBER(OFFSET('Sanitation Data'!$D$12,0,10*ROW('Sanitation Data'!D173))),'Data Summary'!CO179="Yes"),OFFSET('Sanitation Data'!$D$12,0,10*ROW('Sanitation Data'!D173)),NA())</f>
        <v>#N/A</v>
      </c>
      <c r="AA179" s="491" t="e">
        <f ca="1">+IF(AND(ISNUMBER(OFFSET('Sanitation Data'!$E$4,0,10*ROW('Sanitation Data'!E173))),'Data Summary'!CP179="Yes"),100-OFFSET('Sanitation Data'!$E$4,0,10*ROW('Sanitation Data'!E173)),NA())</f>
        <v>#N/A</v>
      </c>
      <c r="AB179" s="491" t="e">
        <f ca="1">+IF(AND(ISNUMBER(OFFSET('Sanitation Data'!$E$6,0,10*ROW('Sanitation Data'!E173))),'Data Summary'!CQ179="Yes"),OFFSET('Sanitation Data'!$E$6,0,10*ROW('Sanitation Data'!E173)),NA())</f>
        <v>#N/A</v>
      </c>
      <c r="AC179" s="491" t="e">
        <f ca="1">+IF(AND(ISNUMBER(OFFSET('Sanitation Data'!$E$10,0,10*ROW('Sanitation Data'!E173))),'Data Summary'!CR179="Yes"),OFFSET('Sanitation Data'!$E$10,0,10*ROW('Sanitation Data'!E173)),NA())</f>
        <v>#N/A</v>
      </c>
      <c r="AD179" s="491" t="e">
        <f ca="1">+IF(AND(ISNUMBER(OFFSET('Sanitation Data'!$E$11,0,10*ROW('Sanitation Data'!E173))),'Data Summary'!CS179="Yes"),OFFSET('Sanitation Data'!$E$11,0,10*ROW('Sanitation Data'!E173)),NA())</f>
        <v>#N/A</v>
      </c>
      <c r="AE179" s="491" t="e">
        <f ca="1">+IF(AND(ISNUMBER(OFFSET('Sanitation Data'!$E$12,0,10*ROW('Sanitation Data'!E173))),'Data Summary'!CT179="Yes"),OFFSET('Sanitation Data'!$E$12,0,10*ROW('Sanitation Data'!E173)),NA())</f>
        <v>#N/A</v>
      </c>
      <c r="AF179" s="491" t="e">
        <f ca="1">+IF(AND(ISNUMBER(OFFSET('Sanitation Data'!$F$4,0,10*ROW('Sanitation Data'!F173))),'Data Summary'!CU179="Yes"),100-OFFSET('Sanitation Data'!$F$4,0,10*ROW('Sanitation Data'!F173)),NA())</f>
        <v>#N/A</v>
      </c>
      <c r="AG179" s="491" t="e">
        <f ca="1">+IF(AND(ISNUMBER(OFFSET('Sanitation Data'!$F$6,0,10*ROW('Sanitation Data'!F173))),'Data Summary'!CV179="Yes"),OFFSET('Sanitation Data'!$F$6,0,10*ROW('Sanitation Data'!F173)),NA())</f>
        <v>#N/A</v>
      </c>
      <c r="AH179" s="491" t="e">
        <f ca="1">+IF(AND(ISNUMBER(OFFSET('Sanitation Data'!$F$10,0,10*ROW('Sanitation Data'!F173))),'Data Summary'!CW179="Yes"),OFFSET('Sanitation Data'!$F$10,0,10*ROW('Sanitation Data'!F173)),NA())</f>
        <v>#N/A</v>
      </c>
      <c r="AI179" s="491" t="e">
        <f ca="1">+IF(AND(ISNUMBER(OFFSET('Sanitation Data'!$F$11,0,10*ROW('Sanitation Data'!F173))),'Data Summary'!CX179="Yes"),OFFSET('Sanitation Data'!$F$11,0,10*ROW('Sanitation Data'!F173)),NA())</f>
        <v>#N/A</v>
      </c>
      <c r="AJ179" s="491" t="e">
        <f ca="1">+IF(AND(ISNUMBER(OFFSET('Sanitation Data'!$F$12,0,10*ROW('Sanitation Data'!F173))),'Data Summary'!CY179="Yes"),OFFSET('Sanitation Data'!$F$12,0,10*ROW('Sanitation Data'!F173)),NA())</f>
        <v>#N/A</v>
      </c>
      <c r="AK179" s="491" t="e">
        <f ca="1">+IF(AND(ISNUMBER(OFFSET('Sanitation Data'!$G$4,0,10*ROW('Sanitation Data'!G173))),'Data Summary'!CZ179="Yes"),100-OFFSET('Sanitation Data'!$G$4,0,10*ROW('Sanitation Data'!G173)),NA())</f>
        <v>#N/A</v>
      </c>
      <c r="AL179" s="491" t="e">
        <f ca="1">+IF(AND(ISNUMBER(OFFSET('Sanitation Data'!$G$6,0,10*ROW('Sanitation Data'!G173))),'Data Summary'!DA179="Yes"),OFFSET('Sanitation Data'!$G$6,0,10*ROW('Sanitation Data'!G173)),NA())</f>
        <v>#N/A</v>
      </c>
      <c r="AM179" s="491" t="e">
        <f ca="1">+IF(AND(ISNUMBER(OFFSET('Sanitation Data'!$G$10,0,10*ROW('Sanitation Data'!G173))),'Data Summary'!DB179="Yes"),OFFSET('Sanitation Data'!$G$10,0,10*ROW('Sanitation Data'!G173)),NA())</f>
        <v>#N/A</v>
      </c>
      <c r="AN179" s="491" t="e">
        <f ca="1">+IF(AND(ISNUMBER(OFFSET('Sanitation Data'!$G$11,0,10*ROW('Sanitation Data'!G173))),'Data Summary'!DC179="Yes"),OFFSET('Sanitation Data'!$G$11,0,10*ROW('Sanitation Data'!G173)),NA())</f>
        <v>#N/A</v>
      </c>
      <c r="AO179" s="491" t="e">
        <f ca="1">+IF(AND(ISNUMBER(OFFSET('Sanitation Data'!$G$12,0,10*ROW('Sanitation Data'!G173))),'Data Summary'!DD179="Yes"),OFFSET('Sanitation Data'!$G$12,0,10*ROW('Sanitation Data'!G173)),NA())</f>
        <v>#N/A</v>
      </c>
      <c r="AP179" s="491" t="e">
        <f ca="1">+IF(AND(ISNUMBER(OFFSET('Sanitation Data'!$H$4,0,10*ROW('Sanitation Data'!H173))),'Data Summary'!DE179="Yes"),100-OFFSET('Sanitation Data'!$H$4,0,10*ROW('Sanitation Data'!H173)),NA())</f>
        <v>#N/A</v>
      </c>
      <c r="AQ179" s="491" t="e">
        <f ca="1">+IF(AND(ISNUMBER(OFFSET('Sanitation Data'!$H$6,0,10*ROW('Sanitation Data'!H173))),'Data Summary'!DF179="Yes"),OFFSET('Sanitation Data'!$H$6,0,10*ROW('Sanitation Data'!H173)),NA())</f>
        <v>#N/A</v>
      </c>
      <c r="AR179" s="491" t="e">
        <f ca="1">+IF(AND(ISNUMBER(OFFSET('Sanitation Data'!$H$10,0,10*ROW('Sanitation Data'!H173))),'Data Summary'!DG179="Yes"),OFFSET('Sanitation Data'!$H$10,0,10*ROW('Sanitation Data'!H173)),NA())</f>
        <v>#N/A</v>
      </c>
      <c r="AS179" s="491" t="e">
        <f ca="1">+IF(AND(ISNUMBER(OFFSET('Sanitation Data'!$H$11,0,10*ROW('Sanitation Data'!H173))),'Data Summary'!DH179="Yes"),OFFSET('Sanitation Data'!$H$11,0,10*ROW('Sanitation Data'!H173)),NA())</f>
        <v>#N/A</v>
      </c>
      <c r="AT179" s="491" t="e">
        <f ca="1">+IF(AND(ISNUMBER(OFFSET('Sanitation Data'!$H$12,0,10*ROW('Sanitation Data'!H173))),'Data Summary'!DI179="Yes"),OFFSET('Sanitation Data'!$H$12,0,10*ROW('Sanitation Data'!H173)),NA())</f>
        <v>#N/A</v>
      </c>
      <c r="AU179" s="491" t="e">
        <f ca="1">+IF(AND(ISNUMBER(OFFSET('Sanitation Data'!$I$4,0,10*ROW('Sanitation Data'!I173))),'Data Summary'!DJ179="Yes"),100-OFFSET('Sanitation Data'!$I$4,0,10*ROW('Sanitation Data'!I173)),NA())</f>
        <v>#N/A</v>
      </c>
      <c r="AV179" s="491" t="e">
        <f ca="1">+IF(AND(ISNUMBER(OFFSET('Sanitation Data'!$I$6,0,10*ROW('Sanitation Data'!I173))),'Data Summary'!DK179="Yes"),OFFSET('Sanitation Data'!$I$6,0,10*ROW('Sanitation Data'!I173)),NA())</f>
        <v>#N/A</v>
      </c>
      <c r="AW179" s="491" t="e">
        <f ca="1">+IF(AND(ISNUMBER(OFFSET('Sanitation Data'!$I$10,0,10*ROW('Sanitation Data'!I173))),'Data Summary'!DL179="Yes"),OFFSET('Sanitation Data'!$I$10,0,10*ROW('Sanitation Data'!I173)),NA())</f>
        <v>#N/A</v>
      </c>
      <c r="AX179" s="491" t="e">
        <f ca="1">+IF(AND(ISNUMBER(OFFSET('Sanitation Data'!$I$11,0,10*ROW('Sanitation Data'!I173))),'Data Summary'!DM179="Yes"),OFFSET('Sanitation Data'!$I$11,0,10*ROW('Sanitation Data'!I173)),NA())</f>
        <v>#N/A</v>
      </c>
      <c r="AY179" s="491" t="e">
        <f ca="1">+IF(AND(ISNUMBER(OFFSET('Sanitation Data'!$I$12,0,10*ROW('Sanitation Data'!I173))),'Data Summary'!DN179="Yes"),OFFSET('Sanitation Data'!$I$12,0,10*ROW('Sanitation Data'!I173)),NA())</f>
        <v>#N/A</v>
      </c>
      <c r="AZ179" s="492" t="e">
        <f ca="1">+IF(AND(ISNUMBER(OFFSET('Hygiene Data'!$D$5,0,10*ROW('Hygiene Data'!D173))),'Data Summary'!DO179="Yes"),OFFSET('Hygiene Data'!$D$5,0,10*ROW('Hygiene Data'!D173)),NA())</f>
        <v>#N/A</v>
      </c>
      <c r="BA179" s="492" t="e">
        <f ca="1">+IF(AND(ISNUMBER(OFFSET('Hygiene Data'!$D$7,0,10*ROW('Hygiene Data'!D173))),'Data Summary'!DP179="Yes"),OFFSET('Hygiene Data'!$D$7,0,10*ROW('Hygiene Data'!D173)),NA())</f>
        <v>#N/A</v>
      </c>
      <c r="BB179" s="492" t="e">
        <f ca="1">+IF(AND(ISNUMBER(OFFSET('Hygiene Data'!$D$9,0,10*ROW('Hygiene Data'!D173))),'Data Summary'!DQ179="Yes"),OFFSET('Hygiene Data'!$D$9,0,10*ROW('Hygiene Data'!D173)),NA())</f>
        <v>#N/A</v>
      </c>
      <c r="BC179" s="492" t="e">
        <f ca="1">+IF(AND(ISNUMBER(OFFSET('Hygiene Data'!$E$5,0,10*ROW('Hygiene Data'!E173))),'Data Summary'!DR179="Yes"),OFFSET('Hygiene Data'!$E$5,0,10*ROW('Hygiene Data'!E173)),NA())</f>
        <v>#N/A</v>
      </c>
      <c r="BD179" s="492" t="e">
        <f ca="1">+IF(AND(ISNUMBER(OFFSET('Hygiene Data'!$E$7,0,10*ROW('Hygiene Data'!E173))),'Data Summary'!DS179="Yes"),OFFSET('Hygiene Data'!$E$7,0,10*ROW('Hygiene Data'!E173)),NA())</f>
        <v>#N/A</v>
      </c>
      <c r="BE179" s="492" t="e">
        <f ca="1">+IF(AND(ISNUMBER(OFFSET('Hygiene Data'!$E$9,0,10*ROW('Hygiene Data'!E173))),'Data Summary'!DT179="Yes"),OFFSET('Hygiene Data'!$E$9,0,10*ROW('Hygiene Data'!E173)),NA())</f>
        <v>#N/A</v>
      </c>
      <c r="BF179" s="492" t="e">
        <f ca="1">+IF(AND(ISNUMBER(OFFSET('Hygiene Data'!$F$5,0,10*ROW('Hygiene Data'!F173))),'Data Summary'!DU179="Yes"),OFFSET('Hygiene Data'!$F$5,0,10*ROW('Hygiene Data'!F173)),NA())</f>
        <v>#N/A</v>
      </c>
      <c r="BG179" s="492" t="e">
        <f ca="1">+IF(AND(ISNUMBER(OFFSET('Hygiene Data'!$F$7,0,10*ROW('Hygiene Data'!F173))),'Data Summary'!DV179="Yes"),OFFSET('Hygiene Data'!$F$7,0,10*ROW('Hygiene Data'!F173)),NA())</f>
        <v>#N/A</v>
      </c>
      <c r="BH179" s="492" t="e">
        <f ca="1">+IF(AND(ISNUMBER(OFFSET('Hygiene Data'!$F$9,0,10*ROW('Hygiene Data'!F173))),'Data Summary'!DW179="Yes"),OFFSET('Hygiene Data'!$F$9,0,10*ROW('Hygiene Data'!F173)),NA())</f>
        <v>#N/A</v>
      </c>
      <c r="BI179" s="492" t="e">
        <f ca="1">+IF(AND(ISNUMBER(OFFSET('Hygiene Data'!$G$5,0,10*ROW('Hygiene Data'!G173))),'Data Summary'!DX179="Yes"),OFFSET('Hygiene Data'!$G$5,0,10*ROW('Hygiene Data'!G173)),NA())</f>
        <v>#N/A</v>
      </c>
      <c r="BJ179" s="492" t="e">
        <f ca="1">+IF(AND(ISNUMBER(OFFSET('Hygiene Data'!$G$7,0,10*ROW('Hygiene Data'!G173))),'Data Summary'!DY179="Yes"),OFFSET('Hygiene Data'!$G$7,0,10*ROW('Hygiene Data'!G173)),NA())</f>
        <v>#N/A</v>
      </c>
      <c r="BK179" s="492" t="e">
        <f ca="1">+IF(AND(ISNUMBER(OFFSET('Hygiene Data'!$G$9,0,10*ROW('Hygiene Data'!G173))),'Data Summary'!DZ179="Yes"),OFFSET('Hygiene Data'!$G$9,0,10*ROW('Hygiene Data'!G173)),NA())</f>
        <v>#N/A</v>
      </c>
      <c r="BL179" s="492" t="e">
        <f ca="1">+IF(AND(ISNUMBER(OFFSET('Hygiene Data'!$H$5,0,10*ROW('Hygiene Data'!H173))),'Data Summary'!EA179="Yes"),OFFSET('Hygiene Data'!$H$5,0,10*ROW('Hygiene Data'!H173)),NA())</f>
        <v>#N/A</v>
      </c>
      <c r="BM179" s="492" t="e">
        <f ca="1">+IF(AND(ISNUMBER(OFFSET('Hygiene Data'!$H$7,0,10*ROW('Hygiene Data'!H173))),'Data Summary'!EB179="Yes"),OFFSET('Hygiene Data'!$H$7,0,10*ROW('Hygiene Data'!H173)),NA())</f>
        <v>#N/A</v>
      </c>
      <c r="BN179" s="492" t="e">
        <f ca="1">+IF(AND(ISNUMBER(OFFSET('Hygiene Data'!$H$9,0,10*ROW('Hygiene Data'!H173))),'Data Summary'!EC179="Yes"),OFFSET('Hygiene Data'!$H$9,0,10*ROW('Hygiene Data'!H173)),NA())</f>
        <v>#N/A</v>
      </c>
      <c r="BO179" s="492" t="e">
        <f ca="1">+IF(AND(ISNUMBER(OFFSET('Hygiene Data'!$I$5,0,10*ROW('Hygiene Data'!I173))),'Data Summary'!ED179="Yes"),OFFSET('Hygiene Data'!$I$5,0,10*ROW('Hygiene Data'!I173)),NA())</f>
        <v>#N/A</v>
      </c>
      <c r="BP179" s="492" t="e">
        <f ca="1">+IF(AND(ISNUMBER(OFFSET('Hygiene Data'!$I$7,0,10*ROW('Hygiene Data'!I173))),'Data Summary'!EE179="Yes"),OFFSET('Hygiene Data'!$I$7,0,10*ROW('Hygiene Data'!I173)),NA())</f>
        <v>#N/A</v>
      </c>
      <c r="BQ179" s="492" t="e">
        <f ca="1">+IF(AND(ISNUMBER(OFFSET('Hygiene Data'!$I$9,0,10*ROW('Hygiene Data'!I173))),'Data Summary'!EF179="Yes"),OFFSET('Hygiene Data'!$I$9,0,10*ROW('Hygiene Data'!I173)),NA())</f>
        <v>#N/A</v>
      </c>
    </row>
    <row r="180" spans="1:69" x14ac:dyDescent="0.25">
      <c r="A180" s="488" t="e">
        <f ca="1">+RIGHT('Data Summary'!A180,LEN('Data Summary'!A180)-9)</f>
        <v>#VALUE!</v>
      </c>
      <c r="B180" s="462" t="str">
        <f ca="1">+IF(ISTEXT('Data Summary'!B180),'Data Summary'!B180,"")</f>
        <v/>
      </c>
      <c r="C180" s="489" t="e">
        <f ca="1">+VALUE('Data Summary'!C180)</f>
        <v>#VALUE!</v>
      </c>
      <c r="D180" s="490" t="e">
        <f ca="1">+IF(AND(ISNUMBER(OFFSET('Water Data'!$D$4,0,10*ROW('Water Data'!D174))),'Data Summary'!BS180="Yes"),100-OFFSET('Water Data'!$D$4,0,10*ROW('Water Data'!D174)),NA())</f>
        <v>#N/A</v>
      </c>
      <c r="E180" s="490" t="e">
        <f ca="1">+IF(AND(ISNUMBER(OFFSET('Water Data'!$D$6,0,10*ROW('Water Data'!D174))),'Data Summary'!BT180="Yes"),OFFSET('Water Data'!$D$6,0,10*ROW('Water Data'!D174)),NA())</f>
        <v>#N/A</v>
      </c>
      <c r="F180" s="490" t="e">
        <f ca="1">+IF(AND(ISNUMBER(OFFSET('Water Data'!$D$9,0,10*ROW('Water Data'!D174))),'Data Summary'!BU180="Yes"),OFFSET('Water Data'!$D$9,0,10*ROW('Water Data'!D174)),NA())</f>
        <v>#N/A</v>
      </c>
      <c r="G180" s="490" t="e">
        <f ca="1">+IF(AND(ISNUMBER(OFFSET('Water Data'!$E$4,0,10*ROW('Water Data'!E174))),'Data Summary'!BV180="Yes"),100-OFFSET('Water Data'!$E$4,0,10*ROW('Water Data'!E174)),NA())</f>
        <v>#N/A</v>
      </c>
      <c r="H180" s="490" t="e">
        <f ca="1">+IF(AND(ISNUMBER(OFFSET('Water Data'!$E$6,0,10*ROW('Water Data'!E174))),'Data Summary'!BW180="Yes"),OFFSET('Water Data'!$E$6,0,10*ROW('Water Data'!E174)),NA())</f>
        <v>#N/A</v>
      </c>
      <c r="I180" s="490" t="e">
        <f ca="1">+IF(AND(ISNUMBER(OFFSET('Water Data'!$E$9,0,10*ROW('Water Data'!E174))),'Data Summary'!BX180="Yes"),OFFSET('Water Data'!$E$9,0,10*ROW('Water Data'!E174)),NA())</f>
        <v>#N/A</v>
      </c>
      <c r="J180" s="490" t="e">
        <f ca="1">+IF(AND(ISNUMBER(OFFSET('Water Data'!$F$4,0,10*ROW('Water Data'!F174))),'Data Summary'!BY180="Yes"),100-OFFSET('Water Data'!$F$4,0,10*ROW('Water Data'!F174)),NA())</f>
        <v>#N/A</v>
      </c>
      <c r="K180" s="490" t="e">
        <f ca="1">+IF(AND(ISNUMBER(OFFSET('Water Data'!$F$6,0,10*ROW('Water Data'!F174))),'Data Summary'!BZ180="Yes"),OFFSET('Water Data'!$F$6,0,10*ROW('Water Data'!F174)),NA())</f>
        <v>#N/A</v>
      </c>
      <c r="L180" s="490" t="e">
        <f ca="1">+IF(AND(ISNUMBER(OFFSET('Water Data'!$F$9,0,10*ROW('Water Data'!F174))),'Data Summary'!CA180="Yes"),OFFSET('Water Data'!$F$9,0,10*ROW('Water Data'!F174)),NA())</f>
        <v>#N/A</v>
      </c>
      <c r="M180" s="490" t="e">
        <f ca="1">+IF(AND(ISNUMBER(OFFSET('Water Data'!$G$4,0,10*ROW('Water Data'!G174))),'Data Summary'!CB180="Yes"),100-OFFSET('Water Data'!$G$4,0,10*ROW('Water Data'!G174)),NA())</f>
        <v>#N/A</v>
      </c>
      <c r="N180" s="490" t="e">
        <f ca="1">+IF(AND(ISNUMBER(OFFSET('Water Data'!$G$6,0,10*ROW('Water Data'!G174))),'Data Summary'!CC180="Yes"),OFFSET('Water Data'!$G$6,0,10*ROW('Water Data'!G174)),NA())</f>
        <v>#N/A</v>
      </c>
      <c r="O180" s="490" t="e">
        <f ca="1">+IF(AND(ISNUMBER(OFFSET('Water Data'!$G$9,0,10*ROW('Water Data'!G174))),'Data Summary'!CD180="Yes"),OFFSET('Water Data'!$G$9,0,10*ROW('Water Data'!G174)),NA())</f>
        <v>#N/A</v>
      </c>
      <c r="P180" s="490" t="e">
        <f ca="1">+IF(AND(ISNUMBER(OFFSET('Water Data'!$H$4,0,10*ROW('Water Data'!H174))),'Data Summary'!CE180="Yes"),100-OFFSET('Water Data'!$H$4,0,10*ROW('Water Data'!H174)),NA())</f>
        <v>#N/A</v>
      </c>
      <c r="Q180" s="490" t="e">
        <f ca="1">+IF(AND(ISNUMBER(OFFSET('Water Data'!$H$6,0,10*ROW('Water Data'!H174))),'Data Summary'!CF180="Yes"),OFFSET('Water Data'!$H$6,0,10*ROW('Water Data'!H174)),NA())</f>
        <v>#N/A</v>
      </c>
      <c r="R180" s="490" t="e">
        <f ca="1">+IF(AND(ISNUMBER(OFFSET('Water Data'!$H$9,0,10*ROW('Water Data'!H174))),'Data Summary'!CG180="Yes"),OFFSET('Water Data'!$H$9,0,10*ROW('Water Data'!H174)),NA())</f>
        <v>#N/A</v>
      </c>
      <c r="S180" s="490" t="e">
        <f ca="1">+IF(AND(ISNUMBER(OFFSET('Water Data'!$I$4,0,10*ROW('Water Data'!I174))),'Data Summary'!CH180="Yes"),100-OFFSET('Water Data'!$I$4,0,10*ROW('Water Data'!I174)),NA())</f>
        <v>#N/A</v>
      </c>
      <c r="T180" s="490" t="e">
        <f ca="1">+IF(AND(ISNUMBER(OFFSET('Water Data'!$I$6,0,10*ROW('Water Data'!I174))),'Data Summary'!CI180="Yes"),OFFSET('Water Data'!$I$6,0,10*ROW('Water Data'!I174)),NA())</f>
        <v>#N/A</v>
      </c>
      <c r="U180" s="490" t="e">
        <f ca="1">+IF(AND(ISNUMBER(OFFSET('Water Data'!$I$9,0,10*ROW('Water Data'!I174))),'Data Summary'!CJ180="Yes"),OFFSET('Water Data'!$I$9,0,10*ROW('Water Data'!I174)),NA())</f>
        <v>#N/A</v>
      </c>
      <c r="V180" s="491" t="e">
        <f ca="1">+IF(AND(ISNUMBER(OFFSET('Sanitation Data'!$D$4,0,10*ROW('Sanitation Data'!D174))),'Data Summary'!CK180="Yes"),100-OFFSET('Sanitation Data'!$D$4,0,10*ROW('Sanitation Data'!D174)),NA())</f>
        <v>#N/A</v>
      </c>
      <c r="W180" s="491" t="e">
        <f ca="1">+IF(AND(ISNUMBER(OFFSET('Sanitation Data'!$D$6,0,10*ROW('Sanitation Data'!D174))),'Data Summary'!CL180="Yes"),OFFSET('Sanitation Data'!$D$6,0,10*ROW('Sanitation Data'!D174)),NA())</f>
        <v>#N/A</v>
      </c>
      <c r="X180" s="491" t="e">
        <f ca="1">+IF(AND(ISNUMBER(OFFSET('Sanitation Data'!$D$10,0,10*ROW('Sanitation Data'!D174))),'Data Summary'!CM180="Yes"),OFFSET('Sanitation Data'!$D$10,0,10*ROW('Sanitation Data'!D174)),NA())</f>
        <v>#N/A</v>
      </c>
      <c r="Y180" s="491" t="e">
        <f ca="1">+IF(AND(ISNUMBER(OFFSET('Sanitation Data'!$D$11,0,10*ROW('Sanitation Data'!D174))),'Data Summary'!CN180="Yes"),OFFSET('Sanitation Data'!$D$11,0,10*ROW('Sanitation Data'!D174)),NA())</f>
        <v>#N/A</v>
      </c>
      <c r="Z180" s="491" t="e">
        <f ca="1">+IF(AND(ISNUMBER(OFFSET('Sanitation Data'!$D$12,0,10*ROW('Sanitation Data'!D174))),'Data Summary'!CO180="Yes"),OFFSET('Sanitation Data'!$D$12,0,10*ROW('Sanitation Data'!D174)),NA())</f>
        <v>#N/A</v>
      </c>
      <c r="AA180" s="491" t="e">
        <f ca="1">+IF(AND(ISNUMBER(OFFSET('Sanitation Data'!$E$4,0,10*ROW('Sanitation Data'!E174))),'Data Summary'!CP180="Yes"),100-OFFSET('Sanitation Data'!$E$4,0,10*ROW('Sanitation Data'!E174)),NA())</f>
        <v>#N/A</v>
      </c>
      <c r="AB180" s="491" t="e">
        <f ca="1">+IF(AND(ISNUMBER(OFFSET('Sanitation Data'!$E$6,0,10*ROW('Sanitation Data'!E174))),'Data Summary'!CQ180="Yes"),OFFSET('Sanitation Data'!$E$6,0,10*ROW('Sanitation Data'!E174)),NA())</f>
        <v>#N/A</v>
      </c>
      <c r="AC180" s="491" t="e">
        <f ca="1">+IF(AND(ISNUMBER(OFFSET('Sanitation Data'!$E$10,0,10*ROW('Sanitation Data'!E174))),'Data Summary'!CR180="Yes"),OFFSET('Sanitation Data'!$E$10,0,10*ROW('Sanitation Data'!E174)),NA())</f>
        <v>#N/A</v>
      </c>
      <c r="AD180" s="491" t="e">
        <f ca="1">+IF(AND(ISNUMBER(OFFSET('Sanitation Data'!$E$11,0,10*ROW('Sanitation Data'!E174))),'Data Summary'!CS180="Yes"),OFFSET('Sanitation Data'!$E$11,0,10*ROW('Sanitation Data'!E174)),NA())</f>
        <v>#N/A</v>
      </c>
      <c r="AE180" s="491" t="e">
        <f ca="1">+IF(AND(ISNUMBER(OFFSET('Sanitation Data'!$E$12,0,10*ROW('Sanitation Data'!E174))),'Data Summary'!CT180="Yes"),OFFSET('Sanitation Data'!$E$12,0,10*ROW('Sanitation Data'!E174)),NA())</f>
        <v>#N/A</v>
      </c>
      <c r="AF180" s="491" t="e">
        <f ca="1">+IF(AND(ISNUMBER(OFFSET('Sanitation Data'!$F$4,0,10*ROW('Sanitation Data'!F174))),'Data Summary'!CU180="Yes"),100-OFFSET('Sanitation Data'!$F$4,0,10*ROW('Sanitation Data'!F174)),NA())</f>
        <v>#N/A</v>
      </c>
      <c r="AG180" s="491" t="e">
        <f ca="1">+IF(AND(ISNUMBER(OFFSET('Sanitation Data'!$F$6,0,10*ROW('Sanitation Data'!F174))),'Data Summary'!CV180="Yes"),OFFSET('Sanitation Data'!$F$6,0,10*ROW('Sanitation Data'!F174)),NA())</f>
        <v>#N/A</v>
      </c>
      <c r="AH180" s="491" t="e">
        <f ca="1">+IF(AND(ISNUMBER(OFFSET('Sanitation Data'!$F$10,0,10*ROW('Sanitation Data'!F174))),'Data Summary'!CW180="Yes"),OFFSET('Sanitation Data'!$F$10,0,10*ROW('Sanitation Data'!F174)),NA())</f>
        <v>#N/A</v>
      </c>
      <c r="AI180" s="491" t="e">
        <f ca="1">+IF(AND(ISNUMBER(OFFSET('Sanitation Data'!$F$11,0,10*ROW('Sanitation Data'!F174))),'Data Summary'!CX180="Yes"),OFFSET('Sanitation Data'!$F$11,0,10*ROW('Sanitation Data'!F174)),NA())</f>
        <v>#N/A</v>
      </c>
      <c r="AJ180" s="491" t="e">
        <f ca="1">+IF(AND(ISNUMBER(OFFSET('Sanitation Data'!$F$12,0,10*ROW('Sanitation Data'!F174))),'Data Summary'!CY180="Yes"),OFFSET('Sanitation Data'!$F$12,0,10*ROW('Sanitation Data'!F174)),NA())</f>
        <v>#N/A</v>
      </c>
      <c r="AK180" s="491" t="e">
        <f ca="1">+IF(AND(ISNUMBER(OFFSET('Sanitation Data'!$G$4,0,10*ROW('Sanitation Data'!G174))),'Data Summary'!CZ180="Yes"),100-OFFSET('Sanitation Data'!$G$4,0,10*ROW('Sanitation Data'!G174)),NA())</f>
        <v>#N/A</v>
      </c>
      <c r="AL180" s="491" t="e">
        <f ca="1">+IF(AND(ISNUMBER(OFFSET('Sanitation Data'!$G$6,0,10*ROW('Sanitation Data'!G174))),'Data Summary'!DA180="Yes"),OFFSET('Sanitation Data'!$G$6,0,10*ROW('Sanitation Data'!G174)),NA())</f>
        <v>#N/A</v>
      </c>
      <c r="AM180" s="491" t="e">
        <f ca="1">+IF(AND(ISNUMBER(OFFSET('Sanitation Data'!$G$10,0,10*ROW('Sanitation Data'!G174))),'Data Summary'!DB180="Yes"),OFFSET('Sanitation Data'!$G$10,0,10*ROW('Sanitation Data'!G174)),NA())</f>
        <v>#N/A</v>
      </c>
      <c r="AN180" s="491" t="e">
        <f ca="1">+IF(AND(ISNUMBER(OFFSET('Sanitation Data'!$G$11,0,10*ROW('Sanitation Data'!G174))),'Data Summary'!DC180="Yes"),OFFSET('Sanitation Data'!$G$11,0,10*ROW('Sanitation Data'!G174)),NA())</f>
        <v>#N/A</v>
      </c>
      <c r="AO180" s="491" t="e">
        <f ca="1">+IF(AND(ISNUMBER(OFFSET('Sanitation Data'!$G$12,0,10*ROW('Sanitation Data'!G174))),'Data Summary'!DD180="Yes"),OFFSET('Sanitation Data'!$G$12,0,10*ROW('Sanitation Data'!G174)),NA())</f>
        <v>#N/A</v>
      </c>
      <c r="AP180" s="491" t="e">
        <f ca="1">+IF(AND(ISNUMBER(OFFSET('Sanitation Data'!$H$4,0,10*ROW('Sanitation Data'!H174))),'Data Summary'!DE180="Yes"),100-OFFSET('Sanitation Data'!$H$4,0,10*ROW('Sanitation Data'!H174)),NA())</f>
        <v>#N/A</v>
      </c>
      <c r="AQ180" s="491" t="e">
        <f ca="1">+IF(AND(ISNUMBER(OFFSET('Sanitation Data'!$H$6,0,10*ROW('Sanitation Data'!H174))),'Data Summary'!DF180="Yes"),OFFSET('Sanitation Data'!$H$6,0,10*ROW('Sanitation Data'!H174)),NA())</f>
        <v>#N/A</v>
      </c>
      <c r="AR180" s="491" t="e">
        <f ca="1">+IF(AND(ISNUMBER(OFFSET('Sanitation Data'!$H$10,0,10*ROW('Sanitation Data'!H174))),'Data Summary'!DG180="Yes"),OFFSET('Sanitation Data'!$H$10,0,10*ROW('Sanitation Data'!H174)),NA())</f>
        <v>#N/A</v>
      </c>
      <c r="AS180" s="491" t="e">
        <f ca="1">+IF(AND(ISNUMBER(OFFSET('Sanitation Data'!$H$11,0,10*ROW('Sanitation Data'!H174))),'Data Summary'!DH180="Yes"),OFFSET('Sanitation Data'!$H$11,0,10*ROW('Sanitation Data'!H174)),NA())</f>
        <v>#N/A</v>
      </c>
      <c r="AT180" s="491" t="e">
        <f ca="1">+IF(AND(ISNUMBER(OFFSET('Sanitation Data'!$H$12,0,10*ROW('Sanitation Data'!H174))),'Data Summary'!DI180="Yes"),OFFSET('Sanitation Data'!$H$12,0,10*ROW('Sanitation Data'!H174)),NA())</f>
        <v>#N/A</v>
      </c>
      <c r="AU180" s="491" t="e">
        <f ca="1">+IF(AND(ISNUMBER(OFFSET('Sanitation Data'!$I$4,0,10*ROW('Sanitation Data'!I174))),'Data Summary'!DJ180="Yes"),100-OFFSET('Sanitation Data'!$I$4,0,10*ROW('Sanitation Data'!I174)),NA())</f>
        <v>#N/A</v>
      </c>
      <c r="AV180" s="491" t="e">
        <f ca="1">+IF(AND(ISNUMBER(OFFSET('Sanitation Data'!$I$6,0,10*ROW('Sanitation Data'!I174))),'Data Summary'!DK180="Yes"),OFFSET('Sanitation Data'!$I$6,0,10*ROW('Sanitation Data'!I174)),NA())</f>
        <v>#N/A</v>
      </c>
      <c r="AW180" s="491" t="e">
        <f ca="1">+IF(AND(ISNUMBER(OFFSET('Sanitation Data'!$I$10,0,10*ROW('Sanitation Data'!I174))),'Data Summary'!DL180="Yes"),OFFSET('Sanitation Data'!$I$10,0,10*ROW('Sanitation Data'!I174)),NA())</f>
        <v>#N/A</v>
      </c>
      <c r="AX180" s="491" t="e">
        <f ca="1">+IF(AND(ISNUMBER(OFFSET('Sanitation Data'!$I$11,0,10*ROW('Sanitation Data'!I174))),'Data Summary'!DM180="Yes"),OFFSET('Sanitation Data'!$I$11,0,10*ROW('Sanitation Data'!I174)),NA())</f>
        <v>#N/A</v>
      </c>
      <c r="AY180" s="491" t="e">
        <f ca="1">+IF(AND(ISNUMBER(OFFSET('Sanitation Data'!$I$12,0,10*ROW('Sanitation Data'!I174))),'Data Summary'!DN180="Yes"),OFFSET('Sanitation Data'!$I$12,0,10*ROW('Sanitation Data'!I174)),NA())</f>
        <v>#N/A</v>
      </c>
      <c r="AZ180" s="492" t="e">
        <f ca="1">+IF(AND(ISNUMBER(OFFSET('Hygiene Data'!$D$5,0,10*ROW('Hygiene Data'!D174))),'Data Summary'!DO180="Yes"),OFFSET('Hygiene Data'!$D$5,0,10*ROW('Hygiene Data'!D174)),NA())</f>
        <v>#N/A</v>
      </c>
      <c r="BA180" s="492" t="e">
        <f ca="1">+IF(AND(ISNUMBER(OFFSET('Hygiene Data'!$D$7,0,10*ROW('Hygiene Data'!D174))),'Data Summary'!DP180="Yes"),OFFSET('Hygiene Data'!$D$7,0,10*ROW('Hygiene Data'!D174)),NA())</f>
        <v>#N/A</v>
      </c>
      <c r="BB180" s="492" t="e">
        <f ca="1">+IF(AND(ISNUMBER(OFFSET('Hygiene Data'!$D$9,0,10*ROW('Hygiene Data'!D174))),'Data Summary'!DQ180="Yes"),OFFSET('Hygiene Data'!$D$9,0,10*ROW('Hygiene Data'!D174)),NA())</f>
        <v>#N/A</v>
      </c>
      <c r="BC180" s="492" t="e">
        <f ca="1">+IF(AND(ISNUMBER(OFFSET('Hygiene Data'!$E$5,0,10*ROW('Hygiene Data'!E174))),'Data Summary'!DR180="Yes"),OFFSET('Hygiene Data'!$E$5,0,10*ROW('Hygiene Data'!E174)),NA())</f>
        <v>#N/A</v>
      </c>
      <c r="BD180" s="492" t="e">
        <f ca="1">+IF(AND(ISNUMBER(OFFSET('Hygiene Data'!$E$7,0,10*ROW('Hygiene Data'!E174))),'Data Summary'!DS180="Yes"),OFFSET('Hygiene Data'!$E$7,0,10*ROW('Hygiene Data'!E174)),NA())</f>
        <v>#N/A</v>
      </c>
      <c r="BE180" s="492" t="e">
        <f ca="1">+IF(AND(ISNUMBER(OFFSET('Hygiene Data'!$E$9,0,10*ROW('Hygiene Data'!E174))),'Data Summary'!DT180="Yes"),OFFSET('Hygiene Data'!$E$9,0,10*ROW('Hygiene Data'!E174)),NA())</f>
        <v>#N/A</v>
      </c>
      <c r="BF180" s="492" t="e">
        <f ca="1">+IF(AND(ISNUMBER(OFFSET('Hygiene Data'!$F$5,0,10*ROW('Hygiene Data'!F174))),'Data Summary'!DU180="Yes"),OFFSET('Hygiene Data'!$F$5,0,10*ROW('Hygiene Data'!F174)),NA())</f>
        <v>#N/A</v>
      </c>
      <c r="BG180" s="492" t="e">
        <f ca="1">+IF(AND(ISNUMBER(OFFSET('Hygiene Data'!$F$7,0,10*ROW('Hygiene Data'!F174))),'Data Summary'!DV180="Yes"),OFFSET('Hygiene Data'!$F$7,0,10*ROW('Hygiene Data'!F174)),NA())</f>
        <v>#N/A</v>
      </c>
      <c r="BH180" s="492" t="e">
        <f ca="1">+IF(AND(ISNUMBER(OFFSET('Hygiene Data'!$F$9,0,10*ROW('Hygiene Data'!F174))),'Data Summary'!DW180="Yes"),OFFSET('Hygiene Data'!$F$9,0,10*ROW('Hygiene Data'!F174)),NA())</f>
        <v>#N/A</v>
      </c>
      <c r="BI180" s="492" t="e">
        <f ca="1">+IF(AND(ISNUMBER(OFFSET('Hygiene Data'!$G$5,0,10*ROW('Hygiene Data'!G174))),'Data Summary'!DX180="Yes"),OFFSET('Hygiene Data'!$G$5,0,10*ROW('Hygiene Data'!G174)),NA())</f>
        <v>#N/A</v>
      </c>
      <c r="BJ180" s="492" t="e">
        <f ca="1">+IF(AND(ISNUMBER(OFFSET('Hygiene Data'!$G$7,0,10*ROW('Hygiene Data'!G174))),'Data Summary'!DY180="Yes"),OFFSET('Hygiene Data'!$G$7,0,10*ROW('Hygiene Data'!G174)),NA())</f>
        <v>#N/A</v>
      </c>
      <c r="BK180" s="492" t="e">
        <f ca="1">+IF(AND(ISNUMBER(OFFSET('Hygiene Data'!$G$9,0,10*ROW('Hygiene Data'!G174))),'Data Summary'!DZ180="Yes"),OFFSET('Hygiene Data'!$G$9,0,10*ROW('Hygiene Data'!G174)),NA())</f>
        <v>#N/A</v>
      </c>
      <c r="BL180" s="492" t="e">
        <f ca="1">+IF(AND(ISNUMBER(OFFSET('Hygiene Data'!$H$5,0,10*ROW('Hygiene Data'!H174))),'Data Summary'!EA180="Yes"),OFFSET('Hygiene Data'!$H$5,0,10*ROW('Hygiene Data'!H174)),NA())</f>
        <v>#N/A</v>
      </c>
      <c r="BM180" s="492" t="e">
        <f ca="1">+IF(AND(ISNUMBER(OFFSET('Hygiene Data'!$H$7,0,10*ROW('Hygiene Data'!H174))),'Data Summary'!EB180="Yes"),OFFSET('Hygiene Data'!$H$7,0,10*ROW('Hygiene Data'!H174)),NA())</f>
        <v>#N/A</v>
      </c>
      <c r="BN180" s="492" t="e">
        <f ca="1">+IF(AND(ISNUMBER(OFFSET('Hygiene Data'!$H$9,0,10*ROW('Hygiene Data'!H174))),'Data Summary'!EC180="Yes"),OFFSET('Hygiene Data'!$H$9,0,10*ROW('Hygiene Data'!H174)),NA())</f>
        <v>#N/A</v>
      </c>
      <c r="BO180" s="492" t="e">
        <f ca="1">+IF(AND(ISNUMBER(OFFSET('Hygiene Data'!$I$5,0,10*ROW('Hygiene Data'!I174))),'Data Summary'!ED180="Yes"),OFFSET('Hygiene Data'!$I$5,0,10*ROW('Hygiene Data'!I174)),NA())</f>
        <v>#N/A</v>
      </c>
      <c r="BP180" s="492" t="e">
        <f ca="1">+IF(AND(ISNUMBER(OFFSET('Hygiene Data'!$I$7,0,10*ROW('Hygiene Data'!I174))),'Data Summary'!EE180="Yes"),OFFSET('Hygiene Data'!$I$7,0,10*ROW('Hygiene Data'!I174)),NA())</f>
        <v>#N/A</v>
      </c>
      <c r="BQ180" s="492" t="e">
        <f ca="1">+IF(AND(ISNUMBER(OFFSET('Hygiene Data'!$I$9,0,10*ROW('Hygiene Data'!I174))),'Data Summary'!EF180="Yes"),OFFSET('Hygiene Data'!$I$9,0,10*ROW('Hygiene Data'!I174)),NA())</f>
        <v>#N/A</v>
      </c>
    </row>
    <row r="181" spans="1:69" x14ac:dyDescent="0.25">
      <c r="A181" s="488" t="e">
        <f ca="1">+RIGHT('Data Summary'!A181,LEN('Data Summary'!A181)-9)</f>
        <v>#VALUE!</v>
      </c>
      <c r="B181" s="462" t="str">
        <f ca="1">+IF(ISTEXT('Data Summary'!B181),'Data Summary'!B181,"")</f>
        <v/>
      </c>
      <c r="C181" s="489" t="e">
        <f ca="1">+VALUE('Data Summary'!C181)</f>
        <v>#VALUE!</v>
      </c>
      <c r="D181" s="490" t="e">
        <f ca="1">+IF(AND(ISNUMBER(OFFSET('Water Data'!$D$4,0,10*ROW('Water Data'!D175))),'Data Summary'!BS181="Yes"),100-OFFSET('Water Data'!$D$4,0,10*ROW('Water Data'!D175)),NA())</f>
        <v>#N/A</v>
      </c>
      <c r="E181" s="490" t="e">
        <f ca="1">+IF(AND(ISNUMBER(OFFSET('Water Data'!$D$6,0,10*ROW('Water Data'!D175))),'Data Summary'!BT181="Yes"),OFFSET('Water Data'!$D$6,0,10*ROW('Water Data'!D175)),NA())</f>
        <v>#N/A</v>
      </c>
      <c r="F181" s="490" t="e">
        <f ca="1">+IF(AND(ISNUMBER(OFFSET('Water Data'!$D$9,0,10*ROW('Water Data'!D175))),'Data Summary'!BU181="Yes"),OFFSET('Water Data'!$D$9,0,10*ROW('Water Data'!D175)),NA())</f>
        <v>#N/A</v>
      </c>
      <c r="G181" s="490" t="e">
        <f ca="1">+IF(AND(ISNUMBER(OFFSET('Water Data'!$E$4,0,10*ROW('Water Data'!E175))),'Data Summary'!BV181="Yes"),100-OFFSET('Water Data'!$E$4,0,10*ROW('Water Data'!E175)),NA())</f>
        <v>#N/A</v>
      </c>
      <c r="H181" s="490" t="e">
        <f ca="1">+IF(AND(ISNUMBER(OFFSET('Water Data'!$E$6,0,10*ROW('Water Data'!E175))),'Data Summary'!BW181="Yes"),OFFSET('Water Data'!$E$6,0,10*ROW('Water Data'!E175)),NA())</f>
        <v>#N/A</v>
      </c>
      <c r="I181" s="490" t="e">
        <f ca="1">+IF(AND(ISNUMBER(OFFSET('Water Data'!$E$9,0,10*ROW('Water Data'!E175))),'Data Summary'!BX181="Yes"),OFFSET('Water Data'!$E$9,0,10*ROW('Water Data'!E175)),NA())</f>
        <v>#N/A</v>
      </c>
      <c r="J181" s="490" t="e">
        <f ca="1">+IF(AND(ISNUMBER(OFFSET('Water Data'!$F$4,0,10*ROW('Water Data'!F175))),'Data Summary'!BY181="Yes"),100-OFFSET('Water Data'!$F$4,0,10*ROW('Water Data'!F175)),NA())</f>
        <v>#N/A</v>
      </c>
      <c r="K181" s="490" t="e">
        <f ca="1">+IF(AND(ISNUMBER(OFFSET('Water Data'!$F$6,0,10*ROW('Water Data'!F175))),'Data Summary'!BZ181="Yes"),OFFSET('Water Data'!$F$6,0,10*ROW('Water Data'!F175)),NA())</f>
        <v>#N/A</v>
      </c>
      <c r="L181" s="490" t="e">
        <f ca="1">+IF(AND(ISNUMBER(OFFSET('Water Data'!$F$9,0,10*ROW('Water Data'!F175))),'Data Summary'!CA181="Yes"),OFFSET('Water Data'!$F$9,0,10*ROW('Water Data'!F175)),NA())</f>
        <v>#N/A</v>
      </c>
      <c r="M181" s="490" t="e">
        <f ca="1">+IF(AND(ISNUMBER(OFFSET('Water Data'!$G$4,0,10*ROW('Water Data'!G175))),'Data Summary'!CB181="Yes"),100-OFFSET('Water Data'!$G$4,0,10*ROW('Water Data'!G175)),NA())</f>
        <v>#N/A</v>
      </c>
      <c r="N181" s="490" t="e">
        <f ca="1">+IF(AND(ISNUMBER(OFFSET('Water Data'!$G$6,0,10*ROW('Water Data'!G175))),'Data Summary'!CC181="Yes"),OFFSET('Water Data'!$G$6,0,10*ROW('Water Data'!G175)),NA())</f>
        <v>#N/A</v>
      </c>
      <c r="O181" s="490" t="e">
        <f ca="1">+IF(AND(ISNUMBER(OFFSET('Water Data'!$G$9,0,10*ROW('Water Data'!G175))),'Data Summary'!CD181="Yes"),OFFSET('Water Data'!$G$9,0,10*ROW('Water Data'!G175)),NA())</f>
        <v>#N/A</v>
      </c>
      <c r="P181" s="490" t="e">
        <f ca="1">+IF(AND(ISNUMBER(OFFSET('Water Data'!$H$4,0,10*ROW('Water Data'!H175))),'Data Summary'!CE181="Yes"),100-OFFSET('Water Data'!$H$4,0,10*ROW('Water Data'!H175)),NA())</f>
        <v>#N/A</v>
      </c>
      <c r="Q181" s="490" t="e">
        <f ca="1">+IF(AND(ISNUMBER(OFFSET('Water Data'!$H$6,0,10*ROW('Water Data'!H175))),'Data Summary'!CF181="Yes"),OFFSET('Water Data'!$H$6,0,10*ROW('Water Data'!H175)),NA())</f>
        <v>#N/A</v>
      </c>
      <c r="R181" s="490" t="e">
        <f ca="1">+IF(AND(ISNUMBER(OFFSET('Water Data'!$H$9,0,10*ROW('Water Data'!H175))),'Data Summary'!CG181="Yes"),OFFSET('Water Data'!$H$9,0,10*ROW('Water Data'!H175)),NA())</f>
        <v>#N/A</v>
      </c>
      <c r="S181" s="490" t="e">
        <f ca="1">+IF(AND(ISNUMBER(OFFSET('Water Data'!$I$4,0,10*ROW('Water Data'!I175))),'Data Summary'!CH181="Yes"),100-OFFSET('Water Data'!$I$4,0,10*ROW('Water Data'!I175)),NA())</f>
        <v>#N/A</v>
      </c>
      <c r="T181" s="490" t="e">
        <f ca="1">+IF(AND(ISNUMBER(OFFSET('Water Data'!$I$6,0,10*ROW('Water Data'!I175))),'Data Summary'!CI181="Yes"),OFFSET('Water Data'!$I$6,0,10*ROW('Water Data'!I175)),NA())</f>
        <v>#N/A</v>
      </c>
      <c r="U181" s="490" t="e">
        <f ca="1">+IF(AND(ISNUMBER(OFFSET('Water Data'!$I$9,0,10*ROW('Water Data'!I175))),'Data Summary'!CJ181="Yes"),OFFSET('Water Data'!$I$9,0,10*ROW('Water Data'!I175)),NA())</f>
        <v>#N/A</v>
      </c>
      <c r="V181" s="491" t="e">
        <f ca="1">+IF(AND(ISNUMBER(OFFSET('Sanitation Data'!$D$4,0,10*ROW('Sanitation Data'!D175))),'Data Summary'!CK181="Yes"),100-OFFSET('Sanitation Data'!$D$4,0,10*ROW('Sanitation Data'!D175)),NA())</f>
        <v>#N/A</v>
      </c>
      <c r="W181" s="491" t="e">
        <f ca="1">+IF(AND(ISNUMBER(OFFSET('Sanitation Data'!$D$6,0,10*ROW('Sanitation Data'!D175))),'Data Summary'!CL181="Yes"),OFFSET('Sanitation Data'!$D$6,0,10*ROW('Sanitation Data'!D175)),NA())</f>
        <v>#N/A</v>
      </c>
      <c r="X181" s="491" t="e">
        <f ca="1">+IF(AND(ISNUMBER(OFFSET('Sanitation Data'!$D$10,0,10*ROW('Sanitation Data'!D175))),'Data Summary'!CM181="Yes"),OFFSET('Sanitation Data'!$D$10,0,10*ROW('Sanitation Data'!D175)),NA())</f>
        <v>#N/A</v>
      </c>
      <c r="Y181" s="491" t="e">
        <f ca="1">+IF(AND(ISNUMBER(OFFSET('Sanitation Data'!$D$11,0,10*ROW('Sanitation Data'!D175))),'Data Summary'!CN181="Yes"),OFFSET('Sanitation Data'!$D$11,0,10*ROW('Sanitation Data'!D175)),NA())</f>
        <v>#N/A</v>
      </c>
      <c r="Z181" s="491" t="e">
        <f ca="1">+IF(AND(ISNUMBER(OFFSET('Sanitation Data'!$D$12,0,10*ROW('Sanitation Data'!D175))),'Data Summary'!CO181="Yes"),OFFSET('Sanitation Data'!$D$12,0,10*ROW('Sanitation Data'!D175)),NA())</f>
        <v>#N/A</v>
      </c>
      <c r="AA181" s="491" t="e">
        <f ca="1">+IF(AND(ISNUMBER(OFFSET('Sanitation Data'!$E$4,0,10*ROW('Sanitation Data'!E175))),'Data Summary'!CP181="Yes"),100-OFFSET('Sanitation Data'!$E$4,0,10*ROW('Sanitation Data'!E175)),NA())</f>
        <v>#N/A</v>
      </c>
      <c r="AB181" s="491" t="e">
        <f ca="1">+IF(AND(ISNUMBER(OFFSET('Sanitation Data'!$E$6,0,10*ROW('Sanitation Data'!E175))),'Data Summary'!CQ181="Yes"),OFFSET('Sanitation Data'!$E$6,0,10*ROW('Sanitation Data'!E175)),NA())</f>
        <v>#N/A</v>
      </c>
      <c r="AC181" s="491" t="e">
        <f ca="1">+IF(AND(ISNUMBER(OFFSET('Sanitation Data'!$E$10,0,10*ROW('Sanitation Data'!E175))),'Data Summary'!CR181="Yes"),OFFSET('Sanitation Data'!$E$10,0,10*ROW('Sanitation Data'!E175)),NA())</f>
        <v>#N/A</v>
      </c>
      <c r="AD181" s="491" t="e">
        <f ca="1">+IF(AND(ISNUMBER(OFFSET('Sanitation Data'!$E$11,0,10*ROW('Sanitation Data'!E175))),'Data Summary'!CS181="Yes"),OFFSET('Sanitation Data'!$E$11,0,10*ROW('Sanitation Data'!E175)),NA())</f>
        <v>#N/A</v>
      </c>
      <c r="AE181" s="491" t="e">
        <f ca="1">+IF(AND(ISNUMBER(OFFSET('Sanitation Data'!$E$12,0,10*ROW('Sanitation Data'!E175))),'Data Summary'!CT181="Yes"),OFFSET('Sanitation Data'!$E$12,0,10*ROW('Sanitation Data'!E175)),NA())</f>
        <v>#N/A</v>
      </c>
      <c r="AF181" s="491" t="e">
        <f ca="1">+IF(AND(ISNUMBER(OFFSET('Sanitation Data'!$F$4,0,10*ROW('Sanitation Data'!F175))),'Data Summary'!CU181="Yes"),100-OFFSET('Sanitation Data'!$F$4,0,10*ROW('Sanitation Data'!F175)),NA())</f>
        <v>#N/A</v>
      </c>
      <c r="AG181" s="491" t="e">
        <f ca="1">+IF(AND(ISNUMBER(OFFSET('Sanitation Data'!$F$6,0,10*ROW('Sanitation Data'!F175))),'Data Summary'!CV181="Yes"),OFFSET('Sanitation Data'!$F$6,0,10*ROW('Sanitation Data'!F175)),NA())</f>
        <v>#N/A</v>
      </c>
      <c r="AH181" s="491" t="e">
        <f ca="1">+IF(AND(ISNUMBER(OFFSET('Sanitation Data'!$F$10,0,10*ROW('Sanitation Data'!F175))),'Data Summary'!CW181="Yes"),OFFSET('Sanitation Data'!$F$10,0,10*ROW('Sanitation Data'!F175)),NA())</f>
        <v>#N/A</v>
      </c>
      <c r="AI181" s="491" t="e">
        <f ca="1">+IF(AND(ISNUMBER(OFFSET('Sanitation Data'!$F$11,0,10*ROW('Sanitation Data'!F175))),'Data Summary'!CX181="Yes"),OFFSET('Sanitation Data'!$F$11,0,10*ROW('Sanitation Data'!F175)),NA())</f>
        <v>#N/A</v>
      </c>
      <c r="AJ181" s="491" t="e">
        <f ca="1">+IF(AND(ISNUMBER(OFFSET('Sanitation Data'!$F$12,0,10*ROW('Sanitation Data'!F175))),'Data Summary'!CY181="Yes"),OFFSET('Sanitation Data'!$F$12,0,10*ROW('Sanitation Data'!F175)),NA())</f>
        <v>#N/A</v>
      </c>
      <c r="AK181" s="491" t="e">
        <f ca="1">+IF(AND(ISNUMBER(OFFSET('Sanitation Data'!$G$4,0,10*ROW('Sanitation Data'!G175))),'Data Summary'!CZ181="Yes"),100-OFFSET('Sanitation Data'!$G$4,0,10*ROW('Sanitation Data'!G175)),NA())</f>
        <v>#N/A</v>
      </c>
      <c r="AL181" s="491" t="e">
        <f ca="1">+IF(AND(ISNUMBER(OFFSET('Sanitation Data'!$G$6,0,10*ROW('Sanitation Data'!G175))),'Data Summary'!DA181="Yes"),OFFSET('Sanitation Data'!$G$6,0,10*ROW('Sanitation Data'!G175)),NA())</f>
        <v>#N/A</v>
      </c>
      <c r="AM181" s="491" t="e">
        <f ca="1">+IF(AND(ISNUMBER(OFFSET('Sanitation Data'!$G$10,0,10*ROW('Sanitation Data'!G175))),'Data Summary'!DB181="Yes"),OFFSET('Sanitation Data'!$G$10,0,10*ROW('Sanitation Data'!G175)),NA())</f>
        <v>#N/A</v>
      </c>
      <c r="AN181" s="491" t="e">
        <f ca="1">+IF(AND(ISNUMBER(OFFSET('Sanitation Data'!$G$11,0,10*ROW('Sanitation Data'!G175))),'Data Summary'!DC181="Yes"),OFFSET('Sanitation Data'!$G$11,0,10*ROW('Sanitation Data'!G175)),NA())</f>
        <v>#N/A</v>
      </c>
      <c r="AO181" s="491" t="e">
        <f ca="1">+IF(AND(ISNUMBER(OFFSET('Sanitation Data'!$G$12,0,10*ROW('Sanitation Data'!G175))),'Data Summary'!DD181="Yes"),OFFSET('Sanitation Data'!$G$12,0,10*ROW('Sanitation Data'!G175)),NA())</f>
        <v>#N/A</v>
      </c>
      <c r="AP181" s="491" t="e">
        <f ca="1">+IF(AND(ISNUMBER(OFFSET('Sanitation Data'!$H$4,0,10*ROW('Sanitation Data'!H175))),'Data Summary'!DE181="Yes"),100-OFFSET('Sanitation Data'!$H$4,0,10*ROW('Sanitation Data'!H175)),NA())</f>
        <v>#N/A</v>
      </c>
      <c r="AQ181" s="491" t="e">
        <f ca="1">+IF(AND(ISNUMBER(OFFSET('Sanitation Data'!$H$6,0,10*ROW('Sanitation Data'!H175))),'Data Summary'!DF181="Yes"),OFFSET('Sanitation Data'!$H$6,0,10*ROW('Sanitation Data'!H175)),NA())</f>
        <v>#N/A</v>
      </c>
      <c r="AR181" s="491" t="e">
        <f ca="1">+IF(AND(ISNUMBER(OFFSET('Sanitation Data'!$H$10,0,10*ROW('Sanitation Data'!H175))),'Data Summary'!DG181="Yes"),OFFSET('Sanitation Data'!$H$10,0,10*ROW('Sanitation Data'!H175)),NA())</f>
        <v>#N/A</v>
      </c>
      <c r="AS181" s="491" t="e">
        <f ca="1">+IF(AND(ISNUMBER(OFFSET('Sanitation Data'!$H$11,0,10*ROW('Sanitation Data'!H175))),'Data Summary'!DH181="Yes"),OFFSET('Sanitation Data'!$H$11,0,10*ROW('Sanitation Data'!H175)),NA())</f>
        <v>#N/A</v>
      </c>
      <c r="AT181" s="491" t="e">
        <f ca="1">+IF(AND(ISNUMBER(OFFSET('Sanitation Data'!$H$12,0,10*ROW('Sanitation Data'!H175))),'Data Summary'!DI181="Yes"),OFFSET('Sanitation Data'!$H$12,0,10*ROW('Sanitation Data'!H175)),NA())</f>
        <v>#N/A</v>
      </c>
      <c r="AU181" s="491" t="e">
        <f ca="1">+IF(AND(ISNUMBER(OFFSET('Sanitation Data'!$I$4,0,10*ROW('Sanitation Data'!I175))),'Data Summary'!DJ181="Yes"),100-OFFSET('Sanitation Data'!$I$4,0,10*ROW('Sanitation Data'!I175)),NA())</f>
        <v>#N/A</v>
      </c>
      <c r="AV181" s="491" t="e">
        <f ca="1">+IF(AND(ISNUMBER(OFFSET('Sanitation Data'!$I$6,0,10*ROW('Sanitation Data'!I175))),'Data Summary'!DK181="Yes"),OFFSET('Sanitation Data'!$I$6,0,10*ROW('Sanitation Data'!I175)),NA())</f>
        <v>#N/A</v>
      </c>
      <c r="AW181" s="491" t="e">
        <f ca="1">+IF(AND(ISNUMBER(OFFSET('Sanitation Data'!$I$10,0,10*ROW('Sanitation Data'!I175))),'Data Summary'!DL181="Yes"),OFFSET('Sanitation Data'!$I$10,0,10*ROW('Sanitation Data'!I175)),NA())</f>
        <v>#N/A</v>
      </c>
      <c r="AX181" s="491" t="e">
        <f ca="1">+IF(AND(ISNUMBER(OFFSET('Sanitation Data'!$I$11,0,10*ROW('Sanitation Data'!I175))),'Data Summary'!DM181="Yes"),OFFSET('Sanitation Data'!$I$11,0,10*ROW('Sanitation Data'!I175)),NA())</f>
        <v>#N/A</v>
      </c>
      <c r="AY181" s="491" t="e">
        <f ca="1">+IF(AND(ISNUMBER(OFFSET('Sanitation Data'!$I$12,0,10*ROW('Sanitation Data'!I175))),'Data Summary'!DN181="Yes"),OFFSET('Sanitation Data'!$I$12,0,10*ROW('Sanitation Data'!I175)),NA())</f>
        <v>#N/A</v>
      </c>
      <c r="AZ181" s="492" t="e">
        <f ca="1">+IF(AND(ISNUMBER(OFFSET('Hygiene Data'!$D$5,0,10*ROW('Hygiene Data'!D175))),'Data Summary'!DO181="Yes"),OFFSET('Hygiene Data'!$D$5,0,10*ROW('Hygiene Data'!D175)),NA())</f>
        <v>#N/A</v>
      </c>
      <c r="BA181" s="492" t="e">
        <f ca="1">+IF(AND(ISNUMBER(OFFSET('Hygiene Data'!$D$7,0,10*ROW('Hygiene Data'!D175))),'Data Summary'!DP181="Yes"),OFFSET('Hygiene Data'!$D$7,0,10*ROW('Hygiene Data'!D175)),NA())</f>
        <v>#N/A</v>
      </c>
      <c r="BB181" s="492" t="e">
        <f ca="1">+IF(AND(ISNUMBER(OFFSET('Hygiene Data'!$D$9,0,10*ROW('Hygiene Data'!D175))),'Data Summary'!DQ181="Yes"),OFFSET('Hygiene Data'!$D$9,0,10*ROW('Hygiene Data'!D175)),NA())</f>
        <v>#N/A</v>
      </c>
      <c r="BC181" s="492" t="e">
        <f ca="1">+IF(AND(ISNUMBER(OFFSET('Hygiene Data'!$E$5,0,10*ROW('Hygiene Data'!E175))),'Data Summary'!DR181="Yes"),OFFSET('Hygiene Data'!$E$5,0,10*ROW('Hygiene Data'!E175)),NA())</f>
        <v>#N/A</v>
      </c>
      <c r="BD181" s="492" t="e">
        <f ca="1">+IF(AND(ISNUMBER(OFFSET('Hygiene Data'!$E$7,0,10*ROW('Hygiene Data'!E175))),'Data Summary'!DS181="Yes"),OFFSET('Hygiene Data'!$E$7,0,10*ROW('Hygiene Data'!E175)),NA())</f>
        <v>#N/A</v>
      </c>
      <c r="BE181" s="492" t="e">
        <f ca="1">+IF(AND(ISNUMBER(OFFSET('Hygiene Data'!$E$9,0,10*ROW('Hygiene Data'!E175))),'Data Summary'!DT181="Yes"),OFFSET('Hygiene Data'!$E$9,0,10*ROW('Hygiene Data'!E175)),NA())</f>
        <v>#N/A</v>
      </c>
      <c r="BF181" s="492" t="e">
        <f ca="1">+IF(AND(ISNUMBER(OFFSET('Hygiene Data'!$F$5,0,10*ROW('Hygiene Data'!F175))),'Data Summary'!DU181="Yes"),OFFSET('Hygiene Data'!$F$5,0,10*ROW('Hygiene Data'!F175)),NA())</f>
        <v>#N/A</v>
      </c>
      <c r="BG181" s="492" t="e">
        <f ca="1">+IF(AND(ISNUMBER(OFFSET('Hygiene Data'!$F$7,0,10*ROW('Hygiene Data'!F175))),'Data Summary'!DV181="Yes"),OFFSET('Hygiene Data'!$F$7,0,10*ROW('Hygiene Data'!F175)),NA())</f>
        <v>#N/A</v>
      </c>
      <c r="BH181" s="492" t="e">
        <f ca="1">+IF(AND(ISNUMBER(OFFSET('Hygiene Data'!$F$9,0,10*ROW('Hygiene Data'!F175))),'Data Summary'!DW181="Yes"),OFFSET('Hygiene Data'!$F$9,0,10*ROW('Hygiene Data'!F175)),NA())</f>
        <v>#N/A</v>
      </c>
      <c r="BI181" s="492" t="e">
        <f ca="1">+IF(AND(ISNUMBER(OFFSET('Hygiene Data'!$G$5,0,10*ROW('Hygiene Data'!G175))),'Data Summary'!DX181="Yes"),OFFSET('Hygiene Data'!$G$5,0,10*ROW('Hygiene Data'!G175)),NA())</f>
        <v>#N/A</v>
      </c>
      <c r="BJ181" s="492" t="e">
        <f ca="1">+IF(AND(ISNUMBER(OFFSET('Hygiene Data'!$G$7,0,10*ROW('Hygiene Data'!G175))),'Data Summary'!DY181="Yes"),OFFSET('Hygiene Data'!$G$7,0,10*ROW('Hygiene Data'!G175)),NA())</f>
        <v>#N/A</v>
      </c>
      <c r="BK181" s="492" t="e">
        <f ca="1">+IF(AND(ISNUMBER(OFFSET('Hygiene Data'!$G$9,0,10*ROW('Hygiene Data'!G175))),'Data Summary'!DZ181="Yes"),OFFSET('Hygiene Data'!$G$9,0,10*ROW('Hygiene Data'!G175)),NA())</f>
        <v>#N/A</v>
      </c>
      <c r="BL181" s="492" t="e">
        <f ca="1">+IF(AND(ISNUMBER(OFFSET('Hygiene Data'!$H$5,0,10*ROW('Hygiene Data'!H175))),'Data Summary'!EA181="Yes"),OFFSET('Hygiene Data'!$H$5,0,10*ROW('Hygiene Data'!H175)),NA())</f>
        <v>#N/A</v>
      </c>
      <c r="BM181" s="492" t="e">
        <f ca="1">+IF(AND(ISNUMBER(OFFSET('Hygiene Data'!$H$7,0,10*ROW('Hygiene Data'!H175))),'Data Summary'!EB181="Yes"),OFFSET('Hygiene Data'!$H$7,0,10*ROW('Hygiene Data'!H175)),NA())</f>
        <v>#N/A</v>
      </c>
      <c r="BN181" s="492" t="e">
        <f ca="1">+IF(AND(ISNUMBER(OFFSET('Hygiene Data'!$H$9,0,10*ROW('Hygiene Data'!H175))),'Data Summary'!EC181="Yes"),OFFSET('Hygiene Data'!$H$9,0,10*ROW('Hygiene Data'!H175)),NA())</f>
        <v>#N/A</v>
      </c>
      <c r="BO181" s="492" t="e">
        <f ca="1">+IF(AND(ISNUMBER(OFFSET('Hygiene Data'!$I$5,0,10*ROW('Hygiene Data'!I175))),'Data Summary'!ED181="Yes"),OFFSET('Hygiene Data'!$I$5,0,10*ROW('Hygiene Data'!I175)),NA())</f>
        <v>#N/A</v>
      </c>
      <c r="BP181" s="492" t="e">
        <f ca="1">+IF(AND(ISNUMBER(OFFSET('Hygiene Data'!$I$7,0,10*ROW('Hygiene Data'!I175))),'Data Summary'!EE181="Yes"),OFFSET('Hygiene Data'!$I$7,0,10*ROW('Hygiene Data'!I175)),NA())</f>
        <v>#N/A</v>
      </c>
      <c r="BQ181" s="492" t="e">
        <f ca="1">+IF(AND(ISNUMBER(OFFSET('Hygiene Data'!$I$9,0,10*ROW('Hygiene Data'!I175))),'Data Summary'!EF181="Yes"),OFFSET('Hygiene Data'!$I$9,0,10*ROW('Hygiene Data'!I175)),NA())</f>
        <v>#N/A</v>
      </c>
    </row>
    <row r="182" spans="1:69" x14ac:dyDescent="0.25">
      <c r="A182" s="488" t="e">
        <f ca="1">+RIGHT('Data Summary'!A182,LEN('Data Summary'!A182)-9)</f>
        <v>#VALUE!</v>
      </c>
      <c r="B182" s="462" t="str">
        <f ca="1">+IF(ISTEXT('Data Summary'!B182),'Data Summary'!B182,"")</f>
        <v/>
      </c>
      <c r="C182" s="489" t="e">
        <f ca="1">+VALUE('Data Summary'!C182)</f>
        <v>#VALUE!</v>
      </c>
      <c r="D182" s="490" t="e">
        <f ca="1">+IF(AND(ISNUMBER(OFFSET('Water Data'!$D$4,0,10*ROW('Water Data'!D176))),'Data Summary'!BS182="Yes"),100-OFFSET('Water Data'!$D$4,0,10*ROW('Water Data'!D176)),NA())</f>
        <v>#N/A</v>
      </c>
      <c r="E182" s="490" t="e">
        <f ca="1">+IF(AND(ISNUMBER(OFFSET('Water Data'!$D$6,0,10*ROW('Water Data'!D176))),'Data Summary'!BT182="Yes"),OFFSET('Water Data'!$D$6,0,10*ROW('Water Data'!D176)),NA())</f>
        <v>#N/A</v>
      </c>
      <c r="F182" s="490" t="e">
        <f ca="1">+IF(AND(ISNUMBER(OFFSET('Water Data'!$D$9,0,10*ROW('Water Data'!D176))),'Data Summary'!BU182="Yes"),OFFSET('Water Data'!$D$9,0,10*ROW('Water Data'!D176)),NA())</f>
        <v>#N/A</v>
      </c>
      <c r="G182" s="490" t="e">
        <f ca="1">+IF(AND(ISNUMBER(OFFSET('Water Data'!$E$4,0,10*ROW('Water Data'!E176))),'Data Summary'!BV182="Yes"),100-OFFSET('Water Data'!$E$4,0,10*ROW('Water Data'!E176)),NA())</f>
        <v>#N/A</v>
      </c>
      <c r="H182" s="490" t="e">
        <f ca="1">+IF(AND(ISNUMBER(OFFSET('Water Data'!$E$6,0,10*ROW('Water Data'!E176))),'Data Summary'!BW182="Yes"),OFFSET('Water Data'!$E$6,0,10*ROW('Water Data'!E176)),NA())</f>
        <v>#N/A</v>
      </c>
      <c r="I182" s="490" t="e">
        <f ca="1">+IF(AND(ISNUMBER(OFFSET('Water Data'!$E$9,0,10*ROW('Water Data'!E176))),'Data Summary'!BX182="Yes"),OFFSET('Water Data'!$E$9,0,10*ROW('Water Data'!E176)),NA())</f>
        <v>#N/A</v>
      </c>
      <c r="J182" s="490" t="e">
        <f ca="1">+IF(AND(ISNUMBER(OFFSET('Water Data'!$F$4,0,10*ROW('Water Data'!F176))),'Data Summary'!BY182="Yes"),100-OFFSET('Water Data'!$F$4,0,10*ROW('Water Data'!F176)),NA())</f>
        <v>#N/A</v>
      </c>
      <c r="K182" s="490" t="e">
        <f ca="1">+IF(AND(ISNUMBER(OFFSET('Water Data'!$F$6,0,10*ROW('Water Data'!F176))),'Data Summary'!BZ182="Yes"),OFFSET('Water Data'!$F$6,0,10*ROW('Water Data'!F176)),NA())</f>
        <v>#N/A</v>
      </c>
      <c r="L182" s="490" t="e">
        <f ca="1">+IF(AND(ISNUMBER(OFFSET('Water Data'!$F$9,0,10*ROW('Water Data'!F176))),'Data Summary'!CA182="Yes"),OFFSET('Water Data'!$F$9,0,10*ROW('Water Data'!F176)),NA())</f>
        <v>#N/A</v>
      </c>
      <c r="M182" s="490" t="e">
        <f ca="1">+IF(AND(ISNUMBER(OFFSET('Water Data'!$G$4,0,10*ROW('Water Data'!G176))),'Data Summary'!CB182="Yes"),100-OFFSET('Water Data'!$G$4,0,10*ROW('Water Data'!G176)),NA())</f>
        <v>#N/A</v>
      </c>
      <c r="N182" s="490" t="e">
        <f ca="1">+IF(AND(ISNUMBER(OFFSET('Water Data'!$G$6,0,10*ROW('Water Data'!G176))),'Data Summary'!CC182="Yes"),OFFSET('Water Data'!$G$6,0,10*ROW('Water Data'!G176)),NA())</f>
        <v>#N/A</v>
      </c>
      <c r="O182" s="490" t="e">
        <f ca="1">+IF(AND(ISNUMBER(OFFSET('Water Data'!$G$9,0,10*ROW('Water Data'!G176))),'Data Summary'!CD182="Yes"),OFFSET('Water Data'!$G$9,0,10*ROW('Water Data'!G176)),NA())</f>
        <v>#N/A</v>
      </c>
      <c r="P182" s="490" t="e">
        <f ca="1">+IF(AND(ISNUMBER(OFFSET('Water Data'!$H$4,0,10*ROW('Water Data'!H176))),'Data Summary'!CE182="Yes"),100-OFFSET('Water Data'!$H$4,0,10*ROW('Water Data'!H176)),NA())</f>
        <v>#N/A</v>
      </c>
      <c r="Q182" s="490" t="e">
        <f ca="1">+IF(AND(ISNUMBER(OFFSET('Water Data'!$H$6,0,10*ROW('Water Data'!H176))),'Data Summary'!CF182="Yes"),OFFSET('Water Data'!$H$6,0,10*ROW('Water Data'!H176)),NA())</f>
        <v>#N/A</v>
      </c>
      <c r="R182" s="490" t="e">
        <f ca="1">+IF(AND(ISNUMBER(OFFSET('Water Data'!$H$9,0,10*ROW('Water Data'!H176))),'Data Summary'!CG182="Yes"),OFFSET('Water Data'!$H$9,0,10*ROW('Water Data'!H176)),NA())</f>
        <v>#N/A</v>
      </c>
      <c r="S182" s="490" t="e">
        <f ca="1">+IF(AND(ISNUMBER(OFFSET('Water Data'!$I$4,0,10*ROW('Water Data'!I176))),'Data Summary'!CH182="Yes"),100-OFFSET('Water Data'!$I$4,0,10*ROW('Water Data'!I176)),NA())</f>
        <v>#N/A</v>
      </c>
      <c r="T182" s="490" t="e">
        <f ca="1">+IF(AND(ISNUMBER(OFFSET('Water Data'!$I$6,0,10*ROW('Water Data'!I176))),'Data Summary'!CI182="Yes"),OFFSET('Water Data'!$I$6,0,10*ROW('Water Data'!I176)),NA())</f>
        <v>#N/A</v>
      </c>
      <c r="U182" s="490" t="e">
        <f ca="1">+IF(AND(ISNUMBER(OFFSET('Water Data'!$I$9,0,10*ROW('Water Data'!I176))),'Data Summary'!CJ182="Yes"),OFFSET('Water Data'!$I$9,0,10*ROW('Water Data'!I176)),NA())</f>
        <v>#N/A</v>
      </c>
      <c r="V182" s="491" t="e">
        <f ca="1">+IF(AND(ISNUMBER(OFFSET('Sanitation Data'!$D$4,0,10*ROW('Sanitation Data'!D176))),'Data Summary'!CK182="Yes"),100-OFFSET('Sanitation Data'!$D$4,0,10*ROW('Sanitation Data'!D176)),NA())</f>
        <v>#N/A</v>
      </c>
      <c r="W182" s="491" t="e">
        <f ca="1">+IF(AND(ISNUMBER(OFFSET('Sanitation Data'!$D$6,0,10*ROW('Sanitation Data'!D176))),'Data Summary'!CL182="Yes"),OFFSET('Sanitation Data'!$D$6,0,10*ROW('Sanitation Data'!D176)),NA())</f>
        <v>#N/A</v>
      </c>
      <c r="X182" s="491" t="e">
        <f ca="1">+IF(AND(ISNUMBER(OFFSET('Sanitation Data'!$D$10,0,10*ROW('Sanitation Data'!D176))),'Data Summary'!CM182="Yes"),OFFSET('Sanitation Data'!$D$10,0,10*ROW('Sanitation Data'!D176)),NA())</f>
        <v>#N/A</v>
      </c>
      <c r="Y182" s="491" t="e">
        <f ca="1">+IF(AND(ISNUMBER(OFFSET('Sanitation Data'!$D$11,0,10*ROW('Sanitation Data'!D176))),'Data Summary'!CN182="Yes"),OFFSET('Sanitation Data'!$D$11,0,10*ROW('Sanitation Data'!D176)),NA())</f>
        <v>#N/A</v>
      </c>
      <c r="Z182" s="491" t="e">
        <f ca="1">+IF(AND(ISNUMBER(OFFSET('Sanitation Data'!$D$12,0,10*ROW('Sanitation Data'!D176))),'Data Summary'!CO182="Yes"),OFFSET('Sanitation Data'!$D$12,0,10*ROW('Sanitation Data'!D176)),NA())</f>
        <v>#N/A</v>
      </c>
      <c r="AA182" s="491" t="e">
        <f ca="1">+IF(AND(ISNUMBER(OFFSET('Sanitation Data'!$E$4,0,10*ROW('Sanitation Data'!E176))),'Data Summary'!CP182="Yes"),100-OFFSET('Sanitation Data'!$E$4,0,10*ROW('Sanitation Data'!E176)),NA())</f>
        <v>#N/A</v>
      </c>
      <c r="AB182" s="491" t="e">
        <f ca="1">+IF(AND(ISNUMBER(OFFSET('Sanitation Data'!$E$6,0,10*ROW('Sanitation Data'!E176))),'Data Summary'!CQ182="Yes"),OFFSET('Sanitation Data'!$E$6,0,10*ROW('Sanitation Data'!E176)),NA())</f>
        <v>#N/A</v>
      </c>
      <c r="AC182" s="491" t="e">
        <f ca="1">+IF(AND(ISNUMBER(OFFSET('Sanitation Data'!$E$10,0,10*ROW('Sanitation Data'!E176))),'Data Summary'!CR182="Yes"),OFFSET('Sanitation Data'!$E$10,0,10*ROW('Sanitation Data'!E176)),NA())</f>
        <v>#N/A</v>
      </c>
      <c r="AD182" s="491" t="e">
        <f ca="1">+IF(AND(ISNUMBER(OFFSET('Sanitation Data'!$E$11,0,10*ROW('Sanitation Data'!E176))),'Data Summary'!CS182="Yes"),OFFSET('Sanitation Data'!$E$11,0,10*ROW('Sanitation Data'!E176)),NA())</f>
        <v>#N/A</v>
      </c>
      <c r="AE182" s="491" t="e">
        <f ca="1">+IF(AND(ISNUMBER(OFFSET('Sanitation Data'!$E$12,0,10*ROW('Sanitation Data'!E176))),'Data Summary'!CT182="Yes"),OFFSET('Sanitation Data'!$E$12,0,10*ROW('Sanitation Data'!E176)),NA())</f>
        <v>#N/A</v>
      </c>
      <c r="AF182" s="491" t="e">
        <f ca="1">+IF(AND(ISNUMBER(OFFSET('Sanitation Data'!$F$4,0,10*ROW('Sanitation Data'!F176))),'Data Summary'!CU182="Yes"),100-OFFSET('Sanitation Data'!$F$4,0,10*ROW('Sanitation Data'!F176)),NA())</f>
        <v>#N/A</v>
      </c>
      <c r="AG182" s="491" t="e">
        <f ca="1">+IF(AND(ISNUMBER(OFFSET('Sanitation Data'!$F$6,0,10*ROW('Sanitation Data'!F176))),'Data Summary'!CV182="Yes"),OFFSET('Sanitation Data'!$F$6,0,10*ROW('Sanitation Data'!F176)),NA())</f>
        <v>#N/A</v>
      </c>
      <c r="AH182" s="491" t="e">
        <f ca="1">+IF(AND(ISNUMBER(OFFSET('Sanitation Data'!$F$10,0,10*ROW('Sanitation Data'!F176))),'Data Summary'!CW182="Yes"),OFFSET('Sanitation Data'!$F$10,0,10*ROW('Sanitation Data'!F176)),NA())</f>
        <v>#N/A</v>
      </c>
      <c r="AI182" s="491" t="e">
        <f ca="1">+IF(AND(ISNUMBER(OFFSET('Sanitation Data'!$F$11,0,10*ROW('Sanitation Data'!F176))),'Data Summary'!CX182="Yes"),OFFSET('Sanitation Data'!$F$11,0,10*ROW('Sanitation Data'!F176)),NA())</f>
        <v>#N/A</v>
      </c>
      <c r="AJ182" s="491" t="e">
        <f ca="1">+IF(AND(ISNUMBER(OFFSET('Sanitation Data'!$F$12,0,10*ROW('Sanitation Data'!F176))),'Data Summary'!CY182="Yes"),OFFSET('Sanitation Data'!$F$12,0,10*ROW('Sanitation Data'!F176)),NA())</f>
        <v>#N/A</v>
      </c>
      <c r="AK182" s="491" t="e">
        <f ca="1">+IF(AND(ISNUMBER(OFFSET('Sanitation Data'!$G$4,0,10*ROW('Sanitation Data'!G176))),'Data Summary'!CZ182="Yes"),100-OFFSET('Sanitation Data'!$G$4,0,10*ROW('Sanitation Data'!G176)),NA())</f>
        <v>#N/A</v>
      </c>
      <c r="AL182" s="491" t="e">
        <f ca="1">+IF(AND(ISNUMBER(OFFSET('Sanitation Data'!$G$6,0,10*ROW('Sanitation Data'!G176))),'Data Summary'!DA182="Yes"),OFFSET('Sanitation Data'!$G$6,0,10*ROW('Sanitation Data'!G176)),NA())</f>
        <v>#N/A</v>
      </c>
      <c r="AM182" s="491" t="e">
        <f ca="1">+IF(AND(ISNUMBER(OFFSET('Sanitation Data'!$G$10,0,10*ROW('Sanitation Data'!G176))),'Data Summary'!DB182="Yes"),OFFSET('Sanitation Data'!$G$10,0,10*ROW('Sanitation Data'!G176)),NA())</f>
        <v>#N/A</v>
      </c>
      <c r="AN182" s="491" t="e">
        <f ca="1">+IF(AND(ISNUMBER(OFFSET('Sanitation Data'!$G$11,0,10*ROW('Sanitation Data'!G176))),'Data Summary'!DC182="Yes"),OFFSET('Sanitation Data'!$G$11,0,10*ROW('Sanitation Data'!G176)),NA())</f>
        <v>#N/A</v>
      </c>
      <c r="AO182" s="491" t="e">
        <f ca="1">+IF(AND(ISNUMBER(OFFSET('Sanitation Data'!$G$12,0,10*ROW('Sanitation Data'!G176))),'Data Summary'!DD182="Yes"),OFFSET('Sanitation Data'!$G$12,0,10*ROW('Sanitation Data'!G176)),NA())</f>
        <v>#N/A</v>
      </c>
      <c r="AP182" s="491" t="e">
        <f ca="1">+IF(AND(ISNUMBER(OFFSET('Sanitation Data'!$H$4,0,10*ROW('Sanitation Data'!H176))),'Data Summary'!DE182="Yes"),100-OFFSET('Sanitation Data'!$H$4,0,10*ROW('Sanitation Data'!H176)),NA())</f>
        <v>#N/A</v>
      </c>
      <c r="AQ182" s="491" t="e">
        <f ca="1">+IF(AND(ISNUMBER(OFFSET('Sanitation Data'!$H$6,0,10*ROW('Sanitation Data'!H176))),'Data Summary'!DF182="Yes"),OFFSET('Sanitation Data'!$H$6,0,10*ROW('Sanitation Data'!H176)),NA())</f>
        <v>#N/A</v>
      </c>
      <c r="AR182" s="491" t="e">
        <f ca="1">+IF(AND(ISNUMBER(OFFSET('Sanitation Data'!$H$10,0,10*ROW('Sanitation Data'!H176))),'Data Summary'!DG182="Yes"),OFFSET('Sanitation Data'!$H$10,0,10*ROW('Sanitation Data'!H176)),NA())</f>
        <v>#N/A</v>
      </c>
      <c r="AS182" s="491" t="e">
        <f ca="1">+IF(AND(ISNUMBER(OFFSET('Sanitation Data'!$H$11,0,10*ROW('Sanitation Data'!H176))),'Data Summary'!DH182="Yes"),OFFSET('Sanitation Data'!$H$11,0,10*ROW('Sanitation Data'!H176)),NA())</f>
        <v>#N/A</v>
      </c>
      <c r="AT182" s="491" t="e">
        <f ca="1">+IF(AND(ISNUMBER(OFFSET('Sanitation Data'!$H$12,0,10*ROW('Sanitation Data'!H176))),'Data Summary'!DI182="Yes"),OFFSET('Sanitation Data'!$H$12,0,10*ROW('Sanitation Data'!H176)),NA())</f>
        <v>#N/A</v>
      </c>
      <c r="AU182" s="491" t="e">
        <f ca="1">+IF(AND(ISNUMBER(OFFSET('Sanitation Data'!$I$4,0,10*ROW('Sanitation Data'!I176))),'Data Summary'!DJ182="Yes"),100-OFFSET('Sanitation Data'!$I$4,0,10*ROW('Sanitation Data'!I176)),NA())</f>
        <v>#N/A</v>
      </c>
      <c r="AV182" s="491" t="e">
        <f ca="1">+IF(AND(ISNUMBER(OFFSET('Sanitation Data'!$I$6,0,10*ROW('Sanitation Data'!I176))),'Data Summary'!DK182="Yes"),OFFSET('Sanitation Data'!$I$6,0,10*ROW('Sanitation Data'!I176)),NA())</f>
        <v>#N/A</v>
      </c>
      <c r="AW182" s="491" t="e">
        <f ca="1">+IF(AND(ISNUMBER(OFFSET('Sanitation Data'!$I$10,0,10*ROW('Sanitation Data'!I176))),'Data Summary'!DL182="Yes"),OFFSET('Sanitation Data'!$I$10,0,10*ROW('Sanitation Data'!I176)),NA())</f>
        <v>#N/A</v>
      </c>
      <c r="AX182" s="491" t="e">
        <f ca="1">+IF(AND(ISNUMBER(OFFSET('Sanitation Data'!$I$11,0,10*ROW('Sanitation Data'!I176))),'Data Summary'!DM182="Yes"),OFFSET('Sanitation Data'!$I$11,0,10*ROW('Sanitation Data'!I176)),NA())</f>
        <v>#N/A</v>
      </c>
      <c r="AY182" s="491" t="e">
        <f ca="1">+IF(AND(ISNUMBER(OFFSET('Sanitation Data'!$I$12,0,10*ROW('Sanitation Data'!I176))),'Data Summary'!DN182="Yes"),OFFSET('Sanitation Data'!$I$12,0,10*ROW('Sanitation Data'!I176)),NA())</f>
        <v>#N/A</v>
      </c>
      <c r="AZ182" s="492" t="e">
        <f ca="1">+IF(AND(ISNUMBER(OFFSET('Hygiene Data'!$D$5,0,10*ROW('Hygiene Data'!D176))),'Data Summary'!DO182="Yes"),OFFSET('Hygiene Data'!$D$5,0,10*ROW('Hygiene Data'!D176)),NA())</f>
        <v>#N/A</v>
      </c>
      <c r="BA182" s="492" t="e">
        <f ca="1">+IF(AND(ISNUMBER(OFFSET('Hygiene Data'!$D$7,0,10*ROW('Hygiene Data'!D176))),'Data Summary'!DP182="Yes"),OFFSET('Hygiene Data'!$D$7,0,10*ROW('Hygiene Data'!D176)),NA())</f>
        <v>#N/A</v>
      </c>
      <c r="BB182" s="492" t="e">
        <f ca="1">+IF(AND(ISNUMBER(OFFSET('Hygiene Data'!$D$9,0,10*ROW('Hygiene Data'!D176))),'Data Summary'!DQ182="Yes"),OFFSET('Hygiene Data'!$D$9,0,10*ROW('Hygiene Data'!D176)),NA())</f>
        <v>#N/A</v>
      </c>
      <c r="BC182" s="492" t="e">
        <f ca="1">+IF(AND(ISNUMBER(OFFSET('Hygiene Data'!$E$5,0,10*ROW('Hygiene Data'!E176))),'Data Summary'!DR182="Yes"),OFFSET('Hygiene Data'!$E$5,0,10*ROW('Hygiene Data'!E176)),NA())</f>
        <v>#N/A</v>
      </c>
      <c r="BD182" s="492" t="e">
        <f ca="1">+IF(AND(ISNUMBER(OFFSET('Hygiene Data'!$E$7,0,10*ROW('Hygiene Data'!E176))),'Data Summary'!DS182="Yes"),OFFSET('Hygiene Data'!$E$7,0,10*ROW('Hygiene Data'!E176)),NA())</f>
        <v>#N/A</v>
      </c>
      <c r="BE182" s="492" t="e">
        <f ca="1">+IF(AND(ISNUMBER(OFFSET('Hygiene Data'!$E$9,0,10*ROW('Hygiene Data'!E176))),'Data Summary'!DT182="Yes"),OFFSET('Hygiene Data'!$E$9,0,10*ROW('Hygiene Data'!E176)),NA())</f>
        <v>#N/A</v>
      </c>
      <c r="BF182" s="492" t="e">
        <f ca="1">+IF(AND(ISNUMBER(OFFSET('Hygiene Data'!$F$5,0,10*ROW('Hygiene Data'!F176))),'Data Summary'!DU182="Yes"),OFFSET('Hygiene Data'!$F$5,0,10*ROW('Hygiene Data'!F176)),NA())</f>
        <v>#N/A</v>
      </c>
      <c r="BG182" s="492" t="e">
        <f ca="1">+IF(AND(ISNUMBER(OFFSET('Hygiene Data'!$F$7,0,10*ROW('Hygiene Data'!F176))),'Data Summary'!DV182="Yes"),OFFSET('Hygiene Data'!$F$7,0,10*ROW('Hygiene Data'!F176)),NA())</f>
        <v>#N/A</v>
      </c>
      <c r="BH182" s="492" t="e">
        <f ca="1">+IF(AND(ISNUMBER(OFFSET('Hygiene Data'!$F$9,0,10*ROW('Hygiene Data'!F176))),'Data Summary'!DW182="Yes"),OFFSET('Hygiene Data'!$F$9,0,10*ROW('Hygiene Data'!F176)),NA())</f>
        <v>#N/A</v>
      </c>
      <c r="BI182" s="492" t="e">
        <f ca="1">+IF(AND(ISNUMBER(OFFSET('Hygiene Data'!$G$5,0,10*ROW('Hygiene Data'!G176))),'Data Summary'!DX182="Yes"),OFFSET('Hygiene Data'!$G$5,0,10*ROW('Hygiene Data'!G176)),NA())</f>
        <v>#N/A</v>
      </c>
      <c r="BJ182" s="492" t="e">
        <f ca="1">+IF(AND(ISNUMBER(OFFSET('Hygiene Data'!$G$7,0,10*ROW('Hygiene Data'!G176))),'Data Summary'!DY182="Yes"),OFFSET('Hygiene Data'!$G$7,0,10*ROW('Hygiene Data'!G176)),NA())</f>
        <v>#N/A</v>
      </c>
      <c r="BK182" s="492" t="e">
        <f ca="1">+IF(AND(ISNUMBER(OFFSET('Hygiene Data'!$G$9,0,10*ROW('Hygiene Data'!G176))),'Data Summary'!DZ182="Yes"),OFFSET('Hygiene Data'!$G$9,0,10*ROW('Hygiene Data'!G176)),NA())</f>
        <v>#N/A</v>
      </c>
      <c r="BL182" s="492" t="e">
        <f ca="1">+IF(AND(ISNUMBER(OFFSET('Hygiene Data'!$H$5,0,10*ROW('Hygiene Data'!H176))),'Data Summary'!EA182="Yes"),OFFSET('Hygiene Data'!$H$5,0,10*ROW('Hygiene Data'!H176)),NA())</f>
        <v>#N/A</v>
      </c>
      <c r="BM182" s="492" t="e">
        <f ca="1">+IF(AND(ISNUMBER(OFFSET('Hygiene Data'!$H$7,0,10*ROW('Hygiene Data'!H176))),'Data Summary'!EB182="Yes"),OFFSET('Hygiene Data'!$H$7,0,10*ROW('Hygiene Data'!H176)),NA())</f>
        <v>#N/A</v>
      </c>
      <c r="BN182" s="492" t="e">
        <f ca="1">+IF(AND(ISNUMBER(OFFSET('Hygiene Data'!$H$9,0,10*ROW('Hygiene Data'!H176))),'Data Summary'!EC182="Yes"),OFFSET('Hygiene Data'!$H$9,0,10*ROW('Hygiene Data'!H176)),NA())</f>
        <v>#N/A</v>
      </c>
      <c r="BO182" s="492" t="e">
        <f ca="1">+IF(AND(ISNUMBER(OFFSET('Hygiene Data'!$I$5,0,10*ROW('Hygiene Data'!I176))),'Data Summary'!ED182="Yes"),OFFSET('Hygiene Data'!$I$5,0,10*ROW('Hygiene Data'!I176)),NA())</f>
        <v>#N/A</v>
      </c>
      <c r="BP182" s="492" t="e">
        <f ca="1">+IF(AND(ISNUMBER(OFFSET('Hygiene Data'!$I$7,0,10*ROW('Hygiene Data'!I176))),'Data Summary'!EE182="Yes"),OFFSET('Hygiene Data'!$I$7,0,10*ROW('Hygiene Data'!I176)),NA())</f>
        <v>#N/A</v>
      </c>
      <c r="BQ182" s="492" t="e">
        <f ca="1">+IF(AND(ISNUMBER(OFFSET('Hygiene Data'!$I$9,0,10*ROW('Hygiene Data'!I176))),'Data Summary'!EF182="Yes"),OFFSET('Hygiene Data'!$I$9,0,10*ROW('Hygiene Data'!I176)),NA())</f>
        <v>#N/A</v>
      </c>
    </row>
    <row r="183" spans="1:69" x14ac:dyDescent="0.25">
      <c r="A183" s="488" t="e">
        <f ca="1">+RIGHT('Data Summary'!A183,LEN('Data Summary'!A183)-9)</f>
        <v>#VALUE!</v>
      </c>
      <c r="B183" s="462" t="str">
        <f ca="1">+IF(ISTEXT('Data Summary'!B183),'Data Summary'!B183,"")</f>
        <v/>
      </c>
      <c r="C183" s="489" t="e">
        <f ca="1">+VALUE('Data Summary'!C183)</f>
        <v>#VALUE!</v>
      </c>
      <c r="D183" s="490" t="e">
        <f ca="1">+IF(AND(ISNUMBER(OFFSET('Water Data'!$D$4,0,10*ROW('Water Data'!D177))),'Data Summary'!BS183="Yes"),100-OFFSET('Water Data'!$D$4,0,10*ROW('Water Data'!D177)),NA())</f>
        <v>#N/A</v>
      </c>
      <c r="E183" s="490" t="e">
        <f ca="1">+IF(AND(ISNUMBER(OFFSET('Water Data'!$D$6,0,10*ROW('Water Data'!D177))),'Data Summary'!BT183="Yes"),OFFSET('Water Data'!$D$6,0,10*ROW('Water Data'!D177)),NA())</f>
        <v>#N/A</v>
      </c>
      <c r="F183" s="490" t="e">
        <f ca="1">+IF(AND(ISNUMBER(OFFSET('Water Data'!$D$9,0,10*ROW('Water Data'!D177))),'Data Summary'!BU183="Yes"),OFFSET('Water Data'!$D$9,0,10*ROW('Water Data'!D177)),NA())</f>
        <v>#N/A</v>
      </c>
      <c r="G183" s="490" t="e">
        <f ca="1">+IF(AND(ISNUMBER(OFFSET('Water Data'!$E$4,0,10*ROW('Water Data'!E177))),'Data Summary'!BV183="Yes"),100-OFFSET('Water Data'!$E$4,0,10*ROW('Water Data'!E177)),NA())</f>
        <v>#N/A</v>
      </c>
      <c r="H183" s="490" t="e">
        <f ca="1">+IF(AND(ISNUMBER(OFFSET('Water Data'!$E$6,0,10*ROW('Water Data'!E177))),'Data Summary'!BW183="Yes"),OFFSET('Water Data'!$E$6,0,10*ROW('Water Data'!E177)),NA())</f>
        <v>#N/A</v>
      </c>
      <c r="I183" s="490" t="e">
        <f ca="1">+IF(AND(ISNUMBER(OFFSET('Water Data'!$E$9,0,10*ROW('Water Data'!E177))),'Data Summary'!BX183="Yes"),OFFSET('Water Data'!$E$9,0,10*ROW('Water Data'!E177)),NA())</f>
        <v>#N/A</v>
      </c>
      <c r="J183" s="490" t="e">
        <f ca="1">+IF(AND(ISNUMBER(OFFSET('Water Data'!$F$4,0,10*ROW('Water Data'!F177))),'Data Summary'!BY183="Yes"),100-OFFSET('Water Data'!$F$4,0,10*ROW('Water Data'!F177)),NA())</f>
        <v>#N/A</v>
      </c>
      <c r="K183" s="490" t="e">
        <f ca="1">+IF(AND(ISNUMBER(OFFSET('Water Data'!$F$6,0,10*ROW('Water Data'!F177))),'Data Summary'!BZ183="Yes"),OFFSET('Water Data'!$F$6,0,10*ROW('Water Data'!F177)),NA())</f>
        <v>#N/A</v>
      </c>
      <c r="L183" s="490" t="e">
        <f ca="1">+IF(AND(ISNUMBER(OFFSET('Water Data'!$F$9,0,10*ROW('Water Data'!F177))),'Data Summary'!CA183="Yes"),OFFSET('Water Data'!$F$9,0,10*ROW('Water Data'!F177)),NA())</f>
        <v>#N/A</v>
      </c>
      <c r="M183" s="490" t="e">
        <f ca="1">+IF(AND(ISNUMBER(OFFSET('Water Data'!$G$4,0,10*ROW('Water Data'!G177))),'Data Summary'!CB183="Yes"),100-OFFSET('Water Data'!$G$4,0,10*ROW('Water Data'!G177)),NA())</f>
        <v>#N/A</v>
      </c>
      <c r="N183" s="490" t="e">
        <f ca="1">+IF(AND(ISNUMBER(OFFSET('Water Data'!$G$6,0,10*ROW('Water Data'!G177))),'Data Summary'!CC183="Yes"),OFFSET('Water Data'!$G$6,0,10*ROW('Water Data'!G177)),NA())</f>
        <v>#N/A</v>
      </c>
      <c r="O183" s="490" t="e">
        <f ca="1">+IF(AND(ISNUMBER(OFFSET('Water Data'!$G$9,0,10*ROW('Water Data'!G177))),'Data Summary'!CD183="Yes"),OFFSET('Water Data'!$G$9,0,10*ROW('Water Data'!G177)),NA())</f>
        <v>#N/A</v>
      </c>
      <c r="P183" s="490" t="e">
        <f ca="1">+IF(AND(ISNUMBER(OFFSET('Water Data'!$H$4,0,10*ROW('Water Data'!H177))),'Data Summary'!CE183="Yes"),100-OFFSET('Water Data'!$H$4,0,10*ROW('Water Data'!H177)),NA())</f>
        <v>#N/A</v>
      </c>
      <c r="Q183" s="490" t="e">
        <f ca="1">+IF(AND(ISNUMBER(OFFSET('Water Data'!$H$6,0,10*ROW('Water Data'!H177))),'Data Summary'!CF183="Yes"),OFFSET('Water Data'!$H$6,0,10*ROW('Water Data'!H177)),NA())</f>
        <v>#N/A</v>
      </c>
      <c r="R183" s="490" t="e">
        <f ca="1">+IF(AND(ISNUMBER(OFFSET('Water Data'!$H$9,0,10*ROW('Water Data'!H177))),'Data Summary'!CG183="Yes"),OFFSET('Water Data'!$H$9,0,10*ROW('Water Data'!H177)),NA())</f>
        <v>#N/A</v>
      </c>
      <c r="S183" s="490" t="e">
        <f ca="1">+IF(AND(ISNUMBER(OFFSET('Water Data'!$I$4,0,10*ROW('Water Data'!I177))),'Data Summary'!CH183="Yes"),100-OFFSET('Water Data'!$I$4,0,10*ROW('Water Data'!I177)),NA())</f>
        <v>#N/A</v>
      </c>
      <c r="T183" s="490" t="e">
        <f ca="1">+IF(AND(ISNUMBER(OFFSET('Water Data'!$I$6,0,10*ROW('Water Data'!I177))),'Data Summary'!CI183="Yes"),OFFSET('Water Data'!$I$6,0,10*ROW('Water Data'!I177)),NA())</f>
        <v>#N/A</v>
      </c>
      <c r="U183" s="490" t="e">
        <f ca="1">+IF(AND(ISNUMBER(OFFSET('Water Data'!$I$9,0,10*ROW('Water Data'!I177))),'Data Summary'!CJ183="Yes"),OFFSET('Water Data'!$I$9,0,10*ROW('Water Data'!I177)),NA())</f>
        <v>#N/A</v>
      </c>
      <c r="V183" s="491" t="e">
        <f ca="1">+IF(AND(ISNUMBER(OFFSET('Sanitation Data'!$D$4,0,10*ROW('Sanitation Data'!D177))),'Data Summary'!CK183="Yes"),100-OFFSET('Sanitation Data'!$D$4,0,10*ROW('Sanitation Data'!D177)),NA())</f>
        <v>#N/A</v>
      </c>
      <c r="W183" s="491" t="e">
        <f ca="1">+IF(AND(ISNUMBER(OFFSET('Sanitation Data'!$D$6,0,10*ROW('Sanitation Data'!D177))),'Data Summary'!CL183="Yes"),OFFSET('Sanitation Data'!$D$6,0,10*ROW('Sanitation Data'!D177)),NA())</f>
        <v>#N/A</v>
      </c>
      <c r="X183" s="491" t="e">
        <f ca="1">+IF(AND(ISNUMBER(OFFSET('Sanitation Data'!$D$10,0,10*ROW('Sanitation Data'!D177))),'Data Summary'!CM183="Yes"),OFFSET('Sanitation Data'!$D$10,0,10*ROW('Sanitation Data'!D177)),NA())</f>
        <v>#N/A</v>
      </c>
      <c r="Y183" s="491" t="e">
        <f ca="1">+IF(AND(ISNUMBER(OFFSET('Sanitation Data'!$D$11,0,10*ROW('Sanitation Data'!D177))),'Data Summary'!CN183="Yes"),OFFSET('Sanitation Data'!$D$11,0,10*ROW('Sanitation Data'!D177)),NA())</f>
        <v>#N/A</v>
      </c>
      <c r="Z183" s="491" t="e">
        <f ca="1">+IF(AND(ISNUMBER(OFFSET('Sanitation Data'!$D$12,0,10*ROW('Sanitation Data'!D177))),'Data Summary'!CO183="Yes"),OFFSET('Sanitation Data'!$D$12,0,10*ROW('Sanitation Data'!D177)),NA())</f>
        <v>#N/A</v>
      </c>
      <c r="AA183" s="491" t="e">
        <f ca="1">+IF(AND(ISNUMBER(OFFSET('Sanitation Data'!$E$4,0,10*ROW('Sanitation Data'!E177))),'Data Summary'!CP183="Yes"),100-OFFSET('Sanitation Data'!$E$4,0,10*ROW('Sanitation Data'!E177)),NA())</f>
        <v>#N/A</v>
      </c>
      <c r="AB183" s="491" t="e">
        <f ca="1">+IF(AND(ISNUMBER(OFFSET('Sanitation Data'!$E$6,0,10*ROW('Sanitation Data'!E177))),'Data Summary'!CQ183="Yes"),OFFSET('Sanitation Data'!$E$6,0,10*ROW('Sanitation Data'!E177)),NA())</f>
        <v>#N/A</v>
      </c>
      <c r="AC183" s="491" t="e">
        <f ca="1">+IF(AND(ISNUMBER(OFFSET('Sanitation Data'!$E$10,0,10*ROW('Sanitation Data'!E177))),'Data Summary'!CR183="Yes"),OFFSET('Sanitation Data'!$E$10,0,10*ROW('Sanitation Data'!E177)),NA())</f>
        <v>#N/A</v>
      </c>
      <c r="AD183" s="491" t="e">
        <f ca="1">+IF(AND(ISNUMBER(OFFSET('Sanitation Data'!$E$11,0,10*ROW('Sanitation Data'!E177))),'Data Summary'!CS183="Yes"),OFFSET('Sanitation Data'!$E$11,0,10*ROW('Sanitation Data'!E177)),NA())</f>
        <v>#N/A</v>
      </c>
      <c r="AE183" s="491" t="e">
        <f ca="1">+IF(AND(ISNUMBER(OFFSET('Sanitation Data'!$E$12,0,10*ROW('Sanitation Data'!E177))),'Data Summary'!CT183="Yes"),OFFSET('Sanitation Data'!$E$12,0,10*ROW('Sanitation Data'!E177)),NA())</f>
        <v>#N/A</v>
      </c>
      <c r="AF183" s="491" t="e">
        <f ca="1">+IF(AND(ISNUMBER(OFFSET('Sanitation Data'!$F$4,0,10*ROW('Sanitation Data'!F177))),'Data Summary'!CU183="Yes"),100-OFFSET('Sanitation Data'!$F$4,0,10*ROW('Sanitation Data'!F177)),NA())</f>
        <v>#N/A</v>
      </c>
      <c r="AG183" s="491" t="e">
        <f ca="1">+IF(AND(ISNUMBER(OFFSET('Sanitation Data'!$F$6,0,10*ROW('Sanitation Data'!F177))),'Data Summary'!CV183="Yes"),OFFSET('Sanitation Data'!$F$6,0,10*ROW('Sanitation Data'!F177)),NA())</f>
        <v>#N/A</v>
      </c>
      <c r="AH183" s="491" t="e">
        <f ca="1">+IF(AND(ISNUMBER(OFFSET('Sanitation Data'!$F$10,0,10*ROW('Sanitation Data'!F177))),'Data Summary'!CW183="Yes"),OFFSET('Sanitation Data'!$F$10,0,10*ROW('Sanitation Data'!F177)),NA())</f>
        <v>#N/A</v>
      </c>
      <c r="AI183" s="491" t="e">
        <f ca="1">+IF(AND(ISNUMBER(OFFSET('Sanitation Data'!$F$11,0,10*ROW('Sanitation Data'!F177))),'Data Summary'!CX183="Yes"),OFFSET('Sanitation Data'!$F$11,0,10*ROW('Sanitation Data'!F177)),NA())</f>
        <v>#N/A</v>
      </c>
      <c r="AJ183" s="491" t="e">
        <f ca="1">+IF(AND(ISNUMBER(OFFSET('Sanitation Data'!$F$12,0,10*ROW('Sanitation Data'!F177))),'Data Summary'!CY183="Yes"),OFFSET('Sanitation Data'!$F$12,0,10*ROW('Sanitation Data'!F177)),NA())</f>
        <v>#N/A</v>
      </c>
      <c r="AK183" s="491" t="e">
        <f ca="1">+IF(AND(ISNUMBER(OFFSET('Sanitation Data'!$G$4,0,10*ROW('Sanitation Data'!G177))),'Data Summary'!CZ183="Yes"),100-OFFSET('Sanitation Data'!$G$4,0,10*ROW('Sanitation Data'!G177)),NA())</f>
        <v>#N/A</v>
      </c>
      <c r="AL183" s="491" t="e">
        <f ca="1">+IF(AND(ISNUMBER(OFFSET('Sanitation Data'!$G$6,0,10*ROW('Sanitation Data'!G177))),'Data Summary'!DA183="Yes"),OFFSET('Sanitation Data'!$G$6,0,10*ROW('Sanitation Data'!G177)),NA())</f>
        <v>#N/A</v>
      </c>
      <c r="AM183" s="491" t="e">
        <f ca="1">+IF(AND(ISNUMBER(OFFSET('Sanitation Data'!$G$10,0,10*ROW('Sanitation Data'!G177))),'Data Summary'!DB183="Yes"),OFFSET('Sanitation Data'!$G$10,0,10*ROW('Sanitation Data'!G177)),NA())</f>
        <v>#N/A</v>
      </c>
      <c r="AN183" s="491" t="e">
        <f ca="1">+IF(AND(ISNUMBER(OFFSET('Sanitation Data'!$G$11,0,10*ROW('Sanitation Data'!G177))),'Data Summary'!DC183="Yes"),OFFSET('Sanitation Data'!$G$11,0,10*ROW('Sanitation Data'!G177)),NA())</f>
        <v>#N/A</v>
      </c>
      <c r="AO183" s="491" t="e">
        <f ca="1">+IF(AND(ISNUMBER(OFFSET('Sanitation Data'!$G$12,0,10*ROW('Sanitation Data'!G177))),'Data Summary'!DD183="Yes"),OFFSET('Sanitation Data'!$G$12,0,10*ROW('Sanitation Data'!G177)),NA())</f>
        <v>#N/A</v>
      </c>
      <c r="AP183" s="491" t="e">
        <f ca="1">+IF(AND(ISNUMBER(OFFSET('Sanitation Data'!$H$4,0,10*ROW('Sanitation Data'!H177))),'Data Summary'!DE183="Yes"),100-OFFSET('Sanitation Data'!$H$4,0,10*ROW('Sanitation Data'!H177)),NA())</f>
        <v>#N/A</v>
      </c>
      <c r="AQ183" s="491" t="e">
        <f ca="1">+IF(AND(ISNUMBER(OFFSET('Sanitation Data'!$H$6,0,10*ROW('Sanitation Data'!H177))),'Data Summary'!DF183="Yes"),OFFSET('Sanitation Data'!$H$6,0,10*ROW('Sanitation Data'!H177)),NA())</f>
        <v>#N/A</v>
      </c>
      <c r="AR183" s="491" t="e">
        <f ca="1">+IF(AND(ISNUMBER(OFFSET('Sanitation Data'!$H$10,0,10*ROW('Sanitation Data'!H177))),'Data Summary'!DG183="Yes"),OFFSET('Sanitation Data'!$H$10,0,10*ROW('Sanitation Data'!H177)),NA())</f>
        <v>#N/A</v>
      </c>
      <c r="AS183" s="491" t="e">
        <f ca="1">+IF(AND(ISNUMBER(OFFSET('Sanitation Data'!$H$11,0,10*ROW('Sanitation Data'!H177))),'Data Summary'!DH183="Yes"),OFFSET('Sanitation Data'!$H$11,0,10*ROW('Sanitation Data'!H177)),NA())</f>
        <v>#N/A</v>
      </c>
      <c r="AT183" s="491" t="e">
        <f ca="1">+IF(AND(ISNUMBER(OFFSET('Sanitation Data'!$H$12,0,10*ROW('Sanitation Data'!H177))),'Data Summary'!DI183="Yes"),OFFSET('Sanitation Data'!$H$12,0,10*ROW('Sanitation Data'!H177)),NA())</f>
        <v>#N/A</v>
      </c>
      <c r="AU183" s="491" t="e">
        <f ca="1">+IF(AND(ISNUMBER(OFFSET('Sanitation Data'!$I$4,0,10*ROW('Sanitation Data'!I177))),'Data Summary'!DJ183="Yes"),100-OFFSET('Sanitation Data'!$I$4,0,10*ROW('Sanitation Data'!I177)),NA())</f>
        <v>#N/A</v>
      </c>
      <c r="AV183" s="491" t="e">
        <f ca="1">+IF(AND(ISNUMBER(OFFSET('Sanitation Data'!$I$6,0,10*ROW('Sanitation Data'!I177))),'Data Summary'!DK183="Yes"),OFFSET('Sanitation Data'!$I$6,0,10*ROW('Sanitation Data'!I177)),NA())</f>
        <v>#N/A</v>
      </c>
      <c r="AW183" s="491" t="e">
        <f ca="1">+IF(AND(ISNUMBER(OFFSET('Sanitation Data'!$I$10,0,10*ROW('Sanitation Data'!I177))),'Data Summary'!DL183="Yes"),OFFSET('Sanitation Data'!$I$10,0,10*ROW('Sanitation Data'!I177)),NA())</f>
        <v>#N/A</v>
      </c>
      <c r="AX183" s="491" t="e">
        <f ca="1">+IF(AND(ISNUMBER(OFFSET('Sanitation Data'!$I$11,0,10*ROW('Sanitation Data'!I177))),'Data Summary'!DM183="Yes"),OFFSET('Sanitation Data'!$I$11,0,10*ROW('Sanitation Data'!I177)),NA())</f>
        <v>#N/A</v>
      </c>
      <c r="AY183" s="491" t="e">
        <f ca="1">+IF(AND(ISNUMBER(OFFSET('Sanitation Data'!$I$12,0,10*ROW('Sanitation Data'!I177))),'Data Summary'!DN183="Yes"),OFFSET('Sanitation Data'!$I$12,0,10*ROW('Sanitation Data'!I177)),NA())</f>
        <v>#N/A</v>
      </c>
      <c r="AZ183" s="492" t="e">
        <f ca="1">+IF(AND(ISNUMBER(OFFSET('Hygiene Data'!$D$5,0,10*ROW('Hygiene Data'!D177))),'Data Summary'!DO183="Yes"),OFFSET('Hygiene Data'!$D$5,0,10*ROW('Hygiene Data'!D177)),NA())</f>
        <v>#N/A</v>
      </c>
      <c r="BA183" s="492" t="e">
        <f ca="1">+IF(AND(ISNUMBER(OFFSET('Hygiene Data'!$D$7,0,10*ROW('Hygiene Data'!D177))),'Data Summary'!DP183="Yes"),OFFSET('Hygiene Data'!$D$7,0,10*ROW('Hygiene Data'!D177)),NA())</f>
        <v>#N/A</v>
      </c>
      <c r="BB183" s="492" t="e">
        <f ca="1">+IF(AND(ISNUMBER(OFFSET('Hygiene Data'!$D$9,0,10*ROW('Hygiene Data'!D177))),'Data Summary'!DQ183="Yes"),OFFSET('Hygiene Data'!$D$9,0,10*ROW('Hygiene Data'!D177)),NA())</f>
        <v>#N/A</v>
      </c>
      <c r="BC183" s="492" t="e">
        <f ca="1">+IF(AND(ISNUMBER(OFFSET('Hygiene Data'!$E$5,0,10*ROW('Hygiene Data'!E177))),'Data Summary'!DR183="Yes"),OFFSET('Hygiene Data'!$E$5,0,10*ROW('Hygiene Data'!E177)),NA())</f>
        <v>#N/A</v>
      </c>
      <c r="BD183" s="492" t="e">
        <f ca="1">+IF(AND(ISNUMBER(OFFSET('Hygiene Data'!$E$7,0,10*ROW('Hygiene Data'!E177))),'Data Summary'!DS183="Yes"),OFFSET('Hygiene Data'!$E$7,0,10*ROW('Hygiene Data'!E177)),NA())</f>
        <v>#N/A</v>
      </c>
      <c r="BE183" s="492" t="e">
        <f ca="1">+IF(AND(ISNUMBER(OFFSET('Hygiene Data'!$E$9,0,10*ROW('Hygiene Data'!E177))),'Data Summary'!DT183="Yes"),OFFSET('Hygiene Data'!$E$9,0,10*ROW('Hygiene Data'!E177)),NA())</f>
        <v>#N/A</v>
      </c>
      <c r="BF183" s="492" t="e">
        <f ca="1">+IF(AND(ISNUMBER(OFFSET('Hygiene Data'!$F$5,0,10*ROW('Hygiene Data'!F177))),'Data Summary'!DU183="Yes"),OFFSET('Hygiene Data'!$F$5,0,10*ROW('Hygiene Data'!F177)),NA())</f>
        <v>#N/A</v>
      </c>
      <c r="BG183" s="492" t="e">
        <f ca="1">+IF(AND(ISNUMBER(OFFSET('Hygiene Data'!$F$7,0,10*ROW('Hygiene Data'!F177))),'Data Summary'!DV183="Yes"),OFFSET('Hygiene Data'!$F$7,0,10*ROW('Hygiene Data'!F177)),NA())</f>
        <v>#N/A</v>
      </c>
      <c r="BH183" s="492" t="e">
        <f ca="1">+IF(AND(ISNUMBER(OFFSET('Hygiene Data'!$F$9,0,10*ROW('Hygiene Data'!F177))),'Data Summary'!DW183="Yes"),OFFSET('Hygiene Data'!$F$9,0,10*ROW('Hygiene Data'!F177)),NA())</f>
        <v>#N/A</v>
      </c>
      <c r="BI183" s="492" t="e">
        <f ca="1">+IF(AND(ISNUMBER(OFFSET('Hygiene Data'!$G$5,0,10*ROW('Hygiene Data'!G177))),'Data Summary'!DX183="Yes"),OFFSET('Hygiene Data'!$G$5,0,10*ROW('Hygiene Data'!G177)),NA())</f>
        <v>#N/A</v>
      </c>
      <c r="BJ183" s="492" t="e">
        <f ca="1">+IF(AND(ISNUMBER(OFFSET('Hygiene Data'!$G$7,0,10*ROW('Hygiene Data'!G177))),'Data Summary'!DY183="Yes"),OFFSET('Hygiene Data'!$G$7,0,10*ROW('Hygiene Data'!G177)),NA())</f>
        <v>#N/A</v>
      </c>
      <c r="BK183" s="492" t="e">
        <f ca="1">+IF(AND(ISNUMBER(OFFSET('Hygiene Data'!$G$9,0,10*ROW('Hygiene Data'!G177))),'Data Summary'!DZ183="Yes"),OFFSET('Hygiene Data'!$G$9,0,10*ROW('Hygiene Data'!G177)),NA())</f>
        <v>#N/A</v>
      </c>
      <c r="BL183" s="492" t="e">
        <f ca="1">+IF(AND(ISNUMBER(OFFSET('Hygiene Data'!$H$5,0,10*ROW('Hygiene Data'!H177))),'Data Summary'!EA183="Yes"),OFFSET('Hygiene Data'!$H$5,0,10*ROW('Hygiene Data'!H177)),NA())</f>
        <v>#N/A</v>
      </c>
      <c r="BM183" s="492" t="e">
        <f ca="1">+IF(AND(ISNUMBER(OFFSET('Hygiene Data'!$H$7,0,10*ROW('Hygiene Data'!H177))),'Data Summary'!EB183="Yes"),OFFSET('Hygiene Data'!$H$7,0,10*ROW('Hygiene Data'!H177)),NA())</f>
        <v>#N/A</v>
      </c>
      <c r="BN183" s="492" t="e">
        <f ca="1">+IF(AND(ISNUMBER(OFFSET('Hygiene Data'!$H$9,0,10*ROW('Hygiene Data'!H177))),'Data Summary'!EC183="Yes"),OFFSET('Hygiene Data'!$H$9,0,10*ROW('Hygiene Data'!H177)),NA())</f>
        <v>#N/A</v>
      </c>
      <c r="BO183" s="492" t="e">
        <f ca="1">+IF(AND(ISNUMBER(OFFSET('Hygiene Data'!$I$5,0,10*ROW('Hygiene Data'!I177))),'Data Summary'!ED183="Yes"),OFFSET('Hygiene Data'!$I$5,0,10*ROW('Hygiene Data'!I177)),NA())</f>
        <v>#N/A</v>
      </c>
      <c r="BP183" s="492" t="e">
        <f ca="1">+IF(AND(ISNUMBER(OFFSET('Hygiene Data'!$I$7,0,10*ROW('Hygiene Data'!I177))),'Data Summary'!EE183="Yes"),OFFSET('Hygiene Data'!$I$7,0,10*ROW('Hygiene Data'!I177)),NA())</f>
        <v>#N/A</v>
      </c>
      <c r="BQ183" s="492" t="e">
        <f ca="1">+IF(AND(ISNUMBER(OFFSET('Hygiene Data'!$I$9,0,10*ROW('Hygiene Data'!I177))),'Data Summary'!EF183="Yes"),OFFSET('Hygiene Data'!$I$9,0,10*ROW('Hygiene Data'!I177)),NA())</f>
        <v>#N/A</v>
      </c>
    </row>
    <row r="184" spans="1:69" x14ac:dyDescent="0.25">
      <c r="A184" s="488" t="e">
        <f ca="1">+RIGHT('Data Summary'!A184,LEN('Data Summary'!A184)-9)</f>
        <v>#VALUE!</v>
      </c>
      <c r="B184" s="462" t="str">
        <f ca="1">+IF(ISTEXT('Data Summary'!B184),'Data Summary'!B184,"")</f>
        <v/>
      </c>
      <c r="C184" s="489" t="e">
        <f ca="1">+VALUE('Data Summary'!C184)</f>
        <v>#VALUE!</v>
      </c>
      <c r="D184" s="490" t="e">
        <f ca="1">+IF(AND(ISNUMBER(OFFSET('Water Data'!$D$4,0,10*ROW('Water Data'!D178))),'Data Summary'!BS184="Yes"),100-OFFSET('Water Data'!$D$4,0,10*ROW('Water Data'!D178)),NA())</f>
        <v>#N/A</v>
      </c>
      <c r="E184" s="490" t="e">
        <f ca="1">+IF(AND(ISNUMBER(OFFSET('Water Data'!$D$6,0,10*ROW('Water Data'!D178))),'Data Summary'!BT184="Yes"),OFFSET('Water Data'!$D$6,0,10*ROW('Water Data'!D178)),NA())</f>
        <v>#N/A</v>
      </c>
      <c r="F184" s="490" t="e">
        <f ca="1">+IF(AND(ISNUMBER(OFFSET('Water Data'!$D$9,0,10*ROW('Water Data'!D178))),'Data Summary'!BU184="Yes"),OFFSET('Water Data'!$D$9,0,10*ROW('Water Data'!D178)),NA())</f>
        <v>#N/A</v>
      </c>
      <c r="G184" s="490" t="e">
        <f ca="1">+IF(AND(ISNUMBER(OFFSET('Water Data'!$E$4,0,10*ROW('Water Data'!E178))),'Data Summary'!BV184="Yes"),100-OFFSET('Water Data'!$E$4,0,10*ROW('Water Data'!E178)),NA())</f>
        <v>#N/A</v>
      </c>
      <c r="H184" s="490" t="e">
        <f ca="1">+IF(AND(ISNUMBER(OFFSET('Water Data'!$E$6,0,10*ROW('Water Data'!E178))),'Data Summary'!BW184="Yes"),OFFSET('Water Data'!$E$6,0,10*ROW('Water Data'!E178)),NA())</f>
        <v>#N/A</v>
      </c>
      <c r="I184" s="490" t="e">
        <f ca="1">+IF(AND(ISNUMBER(OFFSET('Water Data'!$E$9,0,10*ROW('Water Data'!E178))),'Data Summary'!BX184="Yes"),OFFSET('Water Data'!$E$9,0,10*ROW('Water Data'!E178)),NA())</f>
        <v>#N/A</v>
      </c>
      <c r="J184" s="490" t="e">
        <f ca="1">+IF(AND(ISNUMBER(OFFSET('Water Data'!$F$4,0,10*ROW('Water Data'!F178))),'Data Summary'!BY184="Yes"),100-OFFSET('Water Data'!$F$4,0,10*ROW('Water Data'!F178)),NA())</f>
        <v>#N/A</v>
      </c>
      <c r="K184" s="490" t="e">
        <f ca="1">+IF(AND(ISNUMBER(OFFSET('Water Data'!$F$6,0,10*ROW('Water Data'!F178))),'Data Summary'!BZ184="Yes"),OFFSET('Water Data'!$F$6,0,10*ROW('Water Data'!F178)),NA())</f>
        <v>#N/A</v>
      </c>
      <c r="L184" s="490" t="e">
        <f ca="1">+IF(AND(ISNUMBER(OFFSET('Water Data'!$F$9,0,10*ROW('Water Data'!F178))),'Data Summary'!CA184="Yes"),OFFSET('Water Data'!$F$9,0,10*ROW('Water Data'!F178)),NA())</f>
        <v>#N/A</v>
      </c>
      <c r="M184" s="490" t="e">
        <f ca="1">+IF(AND(ISNUMBER(OFFSET('Water Data'!$G$4,0,10*ROW('Water Data'!G178))),'Data Summary'!CB184="Yes"),100-OFFSET('Water Data'!$G$4,0,10*ROW('Water Data'!G178)),NA())</f>
        <v>#N/A</v>
      </c>
      <c r="N184" s="490" t="e">
        <f ca="1">+IF(AND(ISNUMBER(OFFSET('Water Data'!$G$6,0,10*ROW('Water Data'!G178))),'Data Summary'!CC184="Yes"),OFFSET('Water Data'!$G$6,0,10*ROW('Water Data'!G178)),NA())</f>
        <v>#N/A</v>
      </c>
      <c r="O184" s="490" t="e">
        <f ca="1">+IF(AND(ISNUMBER(OFFSET('Water Data'!$G$9,0,10*ROW('Water Data'!G178))),'Data Summary'!CD184="Yes"),OFFSET('Water Data'!$G$9,0,10*ROW('Water Data'!G178)),NA())</f>
        <v>#N/A</v>
      </c>
      <c r="P184" s="490" t="e">
        <f ca="1">+IF(AND(ISNUMBER(OFFSET('Water Data'!$H$4,0,10*ROW('Water Data'!H178))),'Data Summary'!CE184="Yes"),100-OFFSET('Water Data'!$H$4,0,10*ROW('Water Data'!H178)),NA())</f>
        <v>#N/A</v>
      </c>
      <c r="Q184" s="490" t="e">
        <f ca="1">+IF(AND(ISNUMBER(OFFSET('Water Data'!$H$6,0,10*ROW('Water Data'!H178))),'Data Summary'!CF184="Yes"),OFFSET('Water Data'!$H$6,0,10*ROW('Water Data'!H178)),NA())</f>
        <v>#N/A</v>
      </c>
      <c r="R184" s="490" t="e">
        <f ca="1">+IF(AND(ISNUMBER(OFFSET('Water Data'!$H$9,0,10*ROW('Water Data'!H178))),'Data Summary'!CG184="Yes"),OFFSET('Water Data'!$H$9,0,10*ROW('Water Data'!H178)),NA())</f>
        <v>#N/A</v>
      </c>
      <c r="S184" s="490" t="e">
        <f ca="1">+IF(AND(ISNUMBER(OFFSET('Water Data'!$I$4,0,10*ROW('Water Data'!I178))),'Data Summary'!CH184="Yes"),100-OFFSET('Water Data'!$I$4,0,10*ROW('Water Data'!I178)),NA())</f>
        <v>#N/A</v>
      </c>
      <c r="T184" s="490" t="e">
        <f ca="1">+IF(AND(ISNUMBER(OFFSET('Water Data'!$I$6,0,10*ROW('Water Data'!I178))),'Data Summary'!CI184="Yes"),OFFSET('Water Data'!$I$6,0,10*ROW('Water Data'!I178)),NA())</f>
        <v>#N/A</v>
      </c>
      <c r="U184" s="490" t="e">
        <f ca="1">+IF(AND(ISNUMBER(OFFSET('Water Data'!$I$9,0,10*ROW('Water Data'!I178))),'Data Summary'!CJ184="Yes"),OFFSET('Water Data'!$I$9,0,10*ROW('Water Data'!I178)),NA())</f>
        <v>#N/A</v>
      </c>
      <c r="V184" s="491" t="e">
        <f ca="1">+IF(AND(ISNUMBER(OFFSET('Sanitation Data'!$D$4,0,10*ROW('Sanitation Data'!D178))),'Data Summary'!CK184="Yes"),100-OFFSET('Sanitation Data'!$D$4,0,10*ROW('Sanitation Data'!D178)),NA())</f>
        <v>#N/A</v>
      </c>
      <c r="W184" s="491" t="e">
        <f ca="1">+IF(AND(ISNUMBER(OFFSET('Sanitation Data'!$D$6,0,10*ROW('Sanitation Data'!D178))),'Data Summary'!CL184="Yes"),OFFSET('Sanitation Data'!$D$6,0,10*ROW('Sanitation Data'!D178)),NA())</f>
        <v>#N/A</v>
      </c>
      <c r="X184" s="491" t="e">
        <f ca="1">+IF(AND(ISNUMBER(OFFSET('Sanitation Data'!$D$10,0,10*ROW('Sanitation Data'!D178))),'Data Summary'!CM184="Yes"),OFFSET('Sanitation Data'!$D$10,0,10*ROW('Sanitation Data'!D178)),NA())</f>
        <v>#N/A</v>
      </c>
      <c r="Y184" s="491" t="e">
        <f ca="1">+IF(AND(ISNUMBER(OFFSET('Sanitation Data'!$D$11,0,10*ROW('Sanitation Data'!D178))),'Data Summary'!CN184="Yes"),OFFSET('Sanitation Data'!$D$11,0,10*ROW('Sanitation Data'!D178)),NA())</f>
        <v>#N/A</v>
      </c>
      <c r="Z184" s="491" t="e">
        <f ca="1">+IF(AND(ISNUMBER(OFFSET('Sanitation Data'!$D$12,0,10*ROW('Sanitation Data'!D178))),'Data Summary'!CO184="Yes"),OFFSET('Sanitation Data'!$D$12,0,10*ROW('Sanitation Data'!D178)),NA())</f>
        <v>#N/A</v>
      </c>
      <c r="AA184" s="491" t="e">
        <f ca="1">+IF(AND(ISNUMBER(OFFSET('Sanitation Data'!$E$4,0,10*ROW('Sanitation Data'!E178))),'Data Summary'!CP184="Yes"),100-OFFSET('Sanitation Data'!$E$4,0,10*ROW('Sanitation Data'!E178)),NA())</f>
        <v>#N/A</v>
      </c>
      <c r="AB184" s="491" t="e">
        <f ca="1">+IF(AND(ISNUMBER(OFFSET('Sanitation Data'!$E$6,0,10*ROW('Sanitation Data'!E178))),'Data Summary'!CQ184="Yes"),OFFSET('Sanitation Data'!$E$6,0,10*ROW('Sanitation Data'!E178)),NA())</f>
        <v>#N/A</v>
      </c>
      <c r="AC184" s="491" t="e">
        <f ca="1">+IF(AND(ISNUMBER(OFFSET('Sanitation Data'!$E$10,0,10*ROW('Sanitation Data'!E178))),'Data Summary'!CR184="Yes"),OFFSET('Sanitation Data'!$E$10,0,10*ROW('Sanitation Data'!E178)),NA())</f>
        <v>#N/A</v>
      </c>
      <c r="AD184" s="491" t="e">
        <f ca="1">+IF(AND(ISNUMBER(OFFSET('Sanitation Data'!$E$11,0,10*ROW('Sanitation Data'!E178))),'Data Summary'!CS184="Yes"),OFFSET('Sanitation Data'!$E$11,0,10*ROW('Sanitation Data'!E178)),NA())</f>
        <v>#N/A</v>
      </c>
      <c r="AE184" s="491" t="e">
        <f ca="1">+IF(AND(ISNUMBER(OFFSET('Sanitation Data'!$E$12,0,10*ROW('Sanitation Data'!E178))),'Data Summary'!CT184="Yes"),OFFSET('Sanitation Data'!$E$12,0,10*ROW('Sanitation Data'!E178)),NA())</f>
        <v>#N/A</v>
      </c>
      <c r="AF184" s="491" t="e">
        <f ca="1">+IF(AND(ISNUMBER(OFFSET('Sanitation Data'!$F$4,0,10*ROW('Sanitation Data'!F178))),'Data Summary'!CU184="Yes"),100-OFFSET('Sanitation Data'!$F$4,0,10*ROW('Sanitation Data'!F178)),NA())</f>
        <v>#N/A</v>
      </c>
      <c r="AG184" s="491" t="e">
        <f ca="1">+IF(AND(ISNUMBER(OFFSET('Sanitation Data'!$F$6,0,10*ROW('Sanitation Data'!F178))),'Data Summary'!CV184="Yes"),OFFSET('Sanitation Data'!$F$6,0,10*ROW('Sanitation Data'!F178)),NA())</f>
        <v>#N/A</v>
      </c>
      <c r="AH184" s="491" t="e">
        <f ca="1">+IF(AND(ISNUMBER(OFFSET('Sanitation Data'!$F$10,0,10*ROW('Sanitation Data'!F178))),'Data Summary'!CW184="Yes"),OFFSET('Sanitation Data'!$F$10,0,10*ROW('Sanitation Data'!F178)),NA())</f>
        <v>#N/A</v>
      </c>
      <c r="AI184" s="491" t="e">
        <f ca="1">+IF(AND(ISNUMBER(OFFSET('Sanitation Data'!$F$11,0,10*ROW('Sanitation Data'!F178))),'Data Summary'!CX184="Yes"),OFFSET('Sanitation Data'!$F$11,0,10*ROW('Sanitation Data'!F178)),NA())</f>
        <v>#N/A</v>
      </c>
      <c r="AJ184" s="491" t="e">
        <f ca="1">+IF(AND(ISNUMBER(OFFSET('Sanitation Data'!$F$12,0,10*ROW('Sanitation Data'!F178))),'Data Summary'!CY184="Yes"),OFFSET('Sanitation Data'!$F$12,0,10*ROW('Sanitation Data'!F178)),NA())</f>
        <v>#N/A</v>
      </c>
      <c r="AK184" s="491" t="e">
        <f ca="1">+IF(AND(ISNUMBER(OFFSET('Sanitation Data'!$G$4,0,10*ROW('Sanitation Data'!G178))),'Data Summary'!CZ184="Yes"),100-OFFSET('Sanitation Data'!$G$4,0,10*ROW('Sanitation Data'!G178)),NA())</f>
        <v>#N/A</v>
      </c>
      <c r="AL184" s="491" t="e">
        <f ca="1">+IF(AND(ISNUMBER(OFFSET('Sanitation Data'!$G$6,0,10*ROW('Sanitation Data'!G178))),'Data Summary'!DA184="Yes"),OFFSET('Sanitation Data'!$G$6,0,10*ROW('Sanitation Data'!G178)),NA())</f>
        <v>#N/A</v>
      </c>
      <c r="AM184" s="491" t="e">
        <f ca="1">+IF(AND(ISNUMBER(OFFSET('Sanitation Data'!$G$10,0,10*ROW('Sanitation Data'!G178))),'Data Summary'!DB184="Yes"),OFFSET('Sanitation Data'!$G$10,0,10*ROW('Sanitation Data'!G178)),NA())</f>
        <v>#N/A</v>
      </c>
      <c r="AN184" s="491" t="e">
        <f ca="1">+IF(AND(ISNUMBER(OFFSET('Sanitation Data'!$G$11,0,10*ROW('Sanitation Data'!G178))),'Data Summary'!DC184="Yes"),OFFSET('Sanitation Data'!$G$11,0,10*ROW('Sanitation Data'!G178)),NA())</f>
        <v>#N/A</v>
      </c>
      <c r="AO184" s="491" t="e">
        <f ca="1">+IF(AND(ISNUMBER(OFFSET('Sanitation Data'!$G$12,0,10*ROW('Sanitation Data'!G178))),'Data Summary'!DD184="Yes"),OFFSET('Sanitation Data'!$G$12,0,10*ROW('Sanitation Data'!G178)),NA())</f>
        <v>#N/A</v>
      </c>
      <c r="AP184" s="491" t="e">
        <f ca="1">+IF(AND(ISNUMBER(OFFSET('Sanitation Data'!$H$4,0,10*ROW('Sanitation Data'!H178))),'Data Summary'!DE184="Yes"),100-OFFSET('Sanitation Data'!$H$4,0,10*ROW('Sanitation Data'!H178)),NA())</f>
        <v>#N/A</v>
      </c>
      <c r="AQ184" s="491" t="e">
        <f ca="1">+IF(AND(ISNUMBER(OFFSET('Sanitation Data'!$H$6,0,10*ROW('Sanitation Data'!H178))),'Data Summary'!DF184="Yes"),OFFSET('Sanitation Data'!$H$6,0,10*ROW('Sanitation Data'!H178)),NA())</f>
        <v>#N/A</v>
      </c>
      <c r="AR184" s="491" t="e">
        <f ca="1">+IF(AND(ISNUMBER(OFFSET('Sanitation Data'!$H$10,0,10*ROW('Sanitation Data'!H178))),'Data Summary'!DG184="Yes"),OFFSET('Sanitation Data'!$H$10,0,10*ROW('Sanitation Data'!H178)),NA())</f>
        <v>#N/A</v>
      </c>
      <c r="AS184" s="491" t="e">
        <f ca="1">+IF(AND(ISNUMBER(OFFSET('Sanitation Data'!$H$11,0,10*ROW('Sanitation Data'!H178))),'Data Summary'!DH184="Yes"),OFFSET('Sanitation Data'!$H$11,0,10*ROW('Sanitation Data'!H178)),NA())</f>
        <v>#N/A</v>
      </c>
      <c r="AT184" s="491" t="e">
        <f ca="1">+IF(AND(ISNUMBER(OFFSET('Sanitation Data'!$H$12,0,10*ROW('Sanitation Data'!H178))),'Data Summary'!DI184="Yes"),OFFSET('Sanitation Data'!$H$12,0,10*ROW('Sanitation Data'!H178)),NA())</f>
        <v>#N/A</v>
      </c>
      <c r="AU184" s="491" t="e">
        <f ca="1">+IF(AND(ISNUMBER(OFFSET('Sanitation Data'!$I$4,0,10*ROW('Sanitation Data'!I178))),'Data Summary'!DJ184="Yes"),100-OFFSET('Sanitation Data'!$I$4,0,10*ROW('Sanitation Data'!I178)),NA())</f>
        <v>#N/A</v>
      </c>
      <c r="AV184" s="491" t="e">
        <f ca="1">+IF(AND(ISNUMBER(OFFSET('Sanitation Data'!$I$6,0,10*ROW('Sanitation Data'!I178))),'Data Summary'!DK184="Yes"),OFFSET('Sanitation Data'!$I$6,0,10*ROW('Sanitation Data'!I178)),NA())</f>
        <v>#N/A</v>
      </c>
      <c r="AW184" s="491" t="e">
        <f ca="1">+IF(AND(ISNUMBER(OFFSET('Sanitation Data'!$I$10,0,10*ROW('Sanitation Data'!I178))),'Data Summary'!DL184="Yes"),OFFSET('Sanitation Data'!$I$10,0,10*ROW('Sanitation Data'!I178)),NA())</f>
        <v>#N/A</v>
      </c>
      <c r="AX184" s="491" t="e">
        <f ca="1">+IF(AND(ISNUMBER(OFFSET('Sanitation Data'!$I$11,0,10*ROW('Sanitation Data'!I178))),'Data Summary'!DM184="Yes"),OFFSET('Sanitation Data'!$I$11,0,10*ROW('Sanitation Data'!I178)),NA())</f>
        <v>#N/A</v>
      </c>
      <c r="AY184" s="491" t="e">
        <f ca="1">+IF(AND(ISNUMBER(OFFSET('Sanitation Data'!$I$12,0,10*ROW('Sanitation Data'!I178))),'Data Summary'!DN184="Yes"),OFFSET('Sanitation Data'!$I$12,0,10*ROW('Sanitation Data'!I178)),NA())</f>
        <v>#N/A</v>
      </c>
      <c r="AZ184" s="492" t="e">
        <f ca="1">+IF(AND(ISNUMBER(OFFSET('Hygiene Data'!$D$5,0,10*ROW('Hygiene Data'!D178))),'Data Summary'!DO184="Yes"),OFFSET('Hygiene Data'!$D$5,0,10*ROW('Hygiene Data'!D178)),NA())</f>
        <v>#N/A</v>
      </c>
      <c r="BA184" s="492" t="e">
        <f ca="1">+IF(AND(ISNUMBER(OFFSET('Hygiene Data'!$D$7,0,10*ROW('Hygiene Data'!D178))),'Data Summary'!DP184="Yes"),OFFSET('Hygiene Data'!$D$7,0,10*ROW('Hygiene Data'!D178)),NA())</f>
        <v>#N/A</v>
      </c>
      <c r="BB184" s="492" t="e">
        <f ca="1">+IF(AND(ISNUMBER(OFFSET('Hygiene Data'!$D$9,0,10*ROW('Hygiene Data'!D178))),'Data Summary'!DQ184="Yes"),OFFSET('Hygiene Data'!$D$9,0,10*ROW('Hygiene Data'!D178)),NA())</f>
        <v>#N/A</v>
      </c>
      <c r="BC184" s="492" t="e">
        <f ca="1">+IF(AND(ISNUMBER(OFFSET('Hygiene Data'!$E$5,0,10*ROW('Hygiene Data'!E178))),'Data Summary'!DR184="Yes"),OFFSET('Hygiene Data'!$E$5,0,10*ROW('Hygiene Data'!E178)),NA())</f>
        <v>#N/A</v>
      </c>
      <c r="BD184" s="492" t="e">
        <f ca="1">+IF(AND(ISNUMBER(OFFSET('Hygiene Data'!$E$7,0,10*ROW('Hygiene Data'!E178))),'Data Summary'!DS184="Yes"),OFFSET('Hygiene Data'!$E$7,0,10*ROW('Hygiene Data'!E178)),NA())</f>
        <v>#N/A</v>
      </c>
      <c r="BE184" s="492" t="e">
        <f ca="1">+IF(AND(ISNUMBER(OFFSET('Hygiene Data'!$E$9,0,10*ROW('Hygiene Data'!E178))),'Data Summary'!DT184="Yes"),OFFSET('Hygiene Data'!$E$9,0,10*ROW('Hygiene Data'!E178)),NA())</f>
        <v>#N/A</v>
      </c>
      <c r="BF184" s="492" t="e">
        <f ca="1">+IF(AND(ISNUMBER(OFFSET('Hygiene Data'!$F$5,0,10*ROW('Hygiene Data'!F178))),'Data Summary'!DU184="Yes"),OFFSET('Hygiene Data'!$F$5,0,10*ROW('Hygiene Data'!F178)),NA())</f>
        <v>#N/A</v>
      </c>
      <c r="BG184" s="492" t="e">
        <f ca="1">+IF(AND(ISNUMBER(OFFSET('Hygiene Data'!$F$7,0,10*ROW('Hygiene Data'!F178))),'Data Summary'!DV184="Yes"),OFFSET('Hygiene Data'!$F$7,0,10*ROW('Hygiene Data'!F178)),NA())</f>
        <v>#N/A</v>
      </c>
      <c r="BH184" s="492" t="e">
        <f ca="1">+IF(AND(ISNUMBER(OFFSET('Hygiene Data'!$F$9,0,10*ROW('Hygiene Data'!F178))),'Data Summary'!DW184="Yes"),OFFSET('Hygiene Data'!$F$9,0,10*ROW('Hygiene Data'!F178)),NA())</f>
        <v>#N/A</v>
      </c>
      <c r="BI184" s="492" t="e">
        <f ca="1">+IF(AND(ISNUMBER(OFFSET('Hygiene Data'!$G$5,0,10*ROW('Hygiene Data'!G178))),'Data Summary'!DX184="Yes"),OFFSET('Hygiene Data'!$G$5,0,10*ROW('Hygiene Data'!G178)),NA())</f>
        <v>#N/A</v>
      </c>
      <c r="BJ184" s="492" t="e">
        <f ca="1">+IF(AND(ISNUMBER(OFFSET('Hygiene Data'!$G$7,0,10*ROW('Hygiene Data'!G178))),'Data Summary'!DY184="Yes"),OFFSET('Hygiene Data'!$G$7,0,10*ROW('Hygiene Data'!G178)),NA())</f>
        <v>#N/A</v>
      </c>
      <c r="BK184" s="492" t="e">
        <f ca="1">+IF(AND(ISNUMBER(OFFSET('Hygiene Data'!$G$9,0,10*ROW('Hygiene Data'!G178))),'Data Summary'!DZ184="Yes"),OFFSET('Hygiene Data'!$G$9,0,10*ROW('Hygiene Data'!G178)),NA())</f>
        <v>#N/A</v>
      </c>
      <c r="BL184" s="492" t="e">
        <f ca="1">+IF(AND(ISNUMBER(OFFSET('Hygiene Data'!$H$5,0,10*ROW('Hygiene Data'!H178))),'Data Summary'!EA184="Yes"),OFFSET('Hygiene Data'!$H$5,0,10*ROW('Hygiene Data'!H178)),NA())</f>
        <v>#N/A</v>
      </c>
      <c r="BM184" s="492" t="e">
        <f ca="1">+IF(AND(ISNUMBER(OFFSET('Hygiene Data'!$H$7,0,10*ROW('Hygiene Data'!H178))),'Data Summary'!EB184="Yes"),OFFSET('Hygiene Data'!$H$7,0,10*ROW('Hygiene Data'!H178)),NA())</f>
        <v>#N/A</v>
      </c>
      <c r="BN184" s="492" t="e">
        <f ca="1">+IF(AND(ISNUMBER(OFFSET('Hygiene Data'!$H$9,0,10*ROW('Hygiene Data'!H178))),'Data Summary'!EC184="Yes"),OFFSET('Hygiene Data'!$H$9,0,10*ROW('Hygiene Data'!H178)),NA())</f>
        <v>#N/A</v>
      </c>
      <c r="BO184" s="492" t="e">
        <f ca="1">+IF(AND(ISNUMBER(OFFSET('Hygiene Data'!$I$5,0,10*ROW('Hygiene Data'!I178))),'Data Summary'!ED184="Yes"),OFFSET('Hygiene Data'!$I$5,0,10*ROW('Hygiene Data'!I178)),NA())</f>
        <v>#N/A</v>
      </c>
      <c r="BP184" s="492" t="e">
        <f ca="1">+IF(AND(ISNUMBER(OFFSET('Hygiene Data'!$I$7,0,10*ROW('Hygiene Data'!I178))),'Data Summary'!EE184="Yes"),OFFSET('Hygiene Data'!$I$7,0,10*ROW('Hygiene Data'!I178)),NA())</f>
        <v>#N/A</v>
      </c>
      <c r="BQ184" s="492" t="e">
        <f ca="1">+IF(AND(ISNUMBER(OFFSET('Hygiene Data'!$I$9,0,10*ROW('Hygiene Data'!I178))),'Data Summary'!EF184="Yes"),OFFSET('Hygiene Data'!$I$9,0,10*ROW('Hygiene Data'!I178)),NA())</f>
        <v>#N/A</v>
      </c>
    </row>
    <row r="185" spans="1:69" x14ac:dyDescent="0.25">
      <c r="A185" s="488" t="e">
        <f ca="1">+RIGHT('Data Summary'!A185,LEN('Data Summary'!A185)-9)</f>
        <v>#VALUE!</v>
      </c>
      <c r="B185" s="462" t="str">
        <f ca="1">+IF(ISTEXT('Data Summary'!B185),'Data Summary'!B185,"")</f>
        <v/>
      </c>
      <c r="C185" s="489" t="e">
        <f ca="1">+VALUE('Data Summary'!C185)</f>
        <v>#VALUE!</v>
      </c>
      <c r="D185" s="490" t="e">
        <f ca="1">+IF(AND(ISNUMBER(OFFSET('Water Data'!$D$4,0,10*ROW('Water Data'!D179))),'Data Summary'!BS185="Yes"),100-OFFSET('Water Data'!$D$4,0,10*ROW('Water Data'!D179)),NA())</f>
        <v>#N/A</v>
      </c>
      <c r="E185" s="490" t="e">
        <f ca="1">+IF(AND(ISNUMBER(OFFSET('Water Data'!$D$6,0,10*ROW('Water Data'!D179))),'Data Summary'!BT185="Yes"),OFFSET('Water Data'!$D$6,0,10*ROW('Water Data'!D179)),NA())</f>
        <v>#N/A</v>
      </c>
      <c r="F185" s="490" t="e">
        <f ca="1">+IF(AND(ISNUMBER(OFFSET('Water Data'!$D$9,0,10*ROW('Water Data'!D179))),'Data Summary'!BU185="Yes"),OFFSET('Water Data'!$D$9,0,10*ROW('Water Data'!D179)),NA())</f>
        <v>#N/A</v>
      </c>
      <c r="G185" s="490" t="e">
        <f ca="1">+IF(AND(ISNUMBER(OFFSET('Water Data'!$E$4,0,10*ROW('Water Data'!E179))),'Data Summary'!BV185="Yes"),100-OFFSET('Water Data'!$E$4,0,10*ROW('Water Data'!E179)),NA())</f>
        <v>#N/A</v>
      </c>
      <c r="H185" s="490" t="e">
        <f ca="1">+IF(AND(ISNUMBER(OFFSET('Water Data'!$E$6,0,10*ROW('Water Data'!E179))),'Data Summary'!BW185="Yes"),OFFSET('Water Data'!$E$6,0,10*ROW('Water Data'!E179)),NA())</f>
        <v>#N/A</v>
      </c>
      <c r="I185" s="490" t="e">
        <f ca="1">+IF(AND(ISNUMBER(OFFSET('Water Data'!$E$9,0,10*ROW('Water Data'!E179))),'Data Summary'!BX185="Yes"),OFFSET('Water Data'!$E$9,0,10*ROW('Water Data'!E179)),NA())</f>
        <v>#N/A</v>
      </c>
      <c r="J185" s="490" t="e">
        <f ca="1">+IF(AND(ISNUMBER(OFFSET('Water Data'!$F$4,0,10*ROW('Water Data'!F179))),'Data Summary'!BY185="Yes"),100-OFFSET('Water Data'!$F$4,0,10*ROW('Water Data'!F179)),NA())</f>
        <v>#N/A</v>
      </c>
      <c r="K185" s="490" t="e">
        <f ca="1">+IF(AND(ISNUMBER(OFFSET('Water Data'!$F$6,0,10*ROW('Water Data'!F179))),'Data Summary'!BZ185="Yes"),OFFSET('Water Data'!$F$6,0,10*ROW('Water Data'!F179)),NA())</f>
        <v>#N/A</v>
      </c>
      <c r="L185" s="490" t="e">
        <f ca="1">+IF(AND(ISNUMBER(OFFSET('Water Data'!$F$9,0,10*ROW('Water Data'!F179))),'Data Summary'!CA185="Yes"),OFFSET('Water Data'!$F$9,0,10*ROW('Water Data'!F179)),NA())</f>
        <v>#N/A</v>
      </c>
      <c r="M185" s="490" t="e">
        <f ca="1">+IF(AND(ISNUMBER(OFFSET('Water Data'!$G$4,0,10*ROW('Water Data'!G179))),'Data Summary'!CB185="Yes"),100-OFFSET('Water Data'!$G$4,0,10*ROW('Water Data'!G179)),NA())</f>
        <v>#N/A</v>
      </c>
      <c r="N185" s="490" t="e">
        <f ca="1">+IF(AND(ISNUMBER(OFFSET('Water Data'!$G$6,0,10*ROW('Water Data'!G179))),'Data Summary'!CC185="Yes"),OFFSET('Water Data'!$G$6,0,10*ROW('Water Data'!G179)),NA())</f>
        <v>#N/A</v>
      </c>
      <c r="O185" s="490" t="e">
        <f ca="1">+IF(AND(ISNUMBER(OFFSET('Water Data'!$G$9,0,10*ROW('Water Data'!G179))),'Data Summary'!CD185="Yes"),OFFSET('Water Data'!$G$9,0,10*ROW('Water Data'!G179)),NA())</f>
        <v>#N/A</v>
      </c>
      <c r="P185" s="490" t="e">
        <f ca="1">+IF(AND(ISNUMBER(OFFSET('Water Data'!$H$4,0,10*ROW('Water Data'!H179))),'Data Summary'!CE185="Yes"),100-OFFSET('Water Data'!$H$4,0,10*ROW('Water Data'!H179)),NA())</f>
        <v>#N/A</v>
      </c>
      <c r="Q185" s="490" t="e">
        <f ca="1">+IF(AND(ISNUMBER(OFFSET('Water Data'!$H$6,0,10*ROW('Water Data'!H179))),'Data Summary'!CF185="Yes"),OFFSET('Water Data'!$H$6,0,10*ROW('Water Data'!H179)),NA())</f>
        <v>#N/A</v>
      </c>
      <c r="R185" s="490" t="e">
        <f ca="1">+IF(AND(ISNUMBER(OFFSET('Water Data'!$H$9,0,10*ROW('Water Data'!H179))),'Data Summary'!CG185="Yes"),OFFSET('Water Data'!$H$9,0,10*ROW('Water Data'!H179)),NA())</f>
        <v>#N/A</v>
      </c>
      <c r="S185" s="490" t="e">
        <f ca="1">+IF(AND(ISNUMBER(OFFSET('Water Data'!$I$4,0,10*ROW('Water Data'!I179))),'Data Summary'!CH185="Yes"),100-OFFSET('Water Data'!$I$4,0,10*ROW('Water Data'!I179)),NA())</f>
        <v>#N/A</v>
      </c>
      <c r="T185" s="490" t="e">
        <f ca="1">+IF(AND(ISNUMBER(OFFSET('Water Data'!$I$6,0,10*ROW('Water Data'!I179))),'Data Summary'!CI185="Yes"),OFFSET('Water Data'!$I$6,0,10*ROW('Water Data'!I179)),NA())</f>
        <v>#N/A</v>
      </c>
      <c r="U185" s="490" t="e">
        <f ca="1">+IF(AND(ISNUMBER(OFFSET('Water Data'!$I$9,0,10*ROW('Water Data'!I179))),'Data Summary'!CJ185="Yes"),OFFSET('Water Data'!$I$9,0,10*ROW('Water Data'!I179)),NA())</f>
        <v>#N/A</v>
      </c>
      <c r="V185" s="491" t="e">
        <f ca="1">+IF(AND(ISNUMBER(OFFSET('Sanitation Data'!$D$4,0,10*ROW('Sanitation Data'!D179))),'Data Summary'!CK185="Yes"),100-OFFSET('Sanitation Data'!$D$4,0,10*ROW('Sanitation Data'!D179)),NA())</f>
        <v>#N/A</v>
      </c>
      <c r="W185" s="491" t="e">
        <f ca="1">+IF(AND(ISNUMBER(OFFSET('Sanitation Data'!$D$6,0,10*ROW('Sanitation Data'!D179))),'Data Summary'!CL185="Yes"),OFFSET('Sanitation Data'!$D$6,0,10*ROW('Sanitation Data'!D179)),NA())</f>
        <v>#N/A</v>
      </c>
      <c r="X185" s="491" t="e">
        <f ca="1">+IF(AND(ISNUMBER(OFFSET('Sanitation Data'!$D$10,0,10*ROW('Sanitation Data'!D179))),'Data Summary'!CM185="Yes"),OFFSET('Sanitation Data'!$D$10,0,10*ROW('Sanitation Data'!D179)),NA())</f>
        <v>#N/A</v>
      </c>
      <c r="Y185" s="491" t="e">
        <f ca="1">+IF(AND(ISNUMBER(OFFSET('Sanitation Data'!$D$11,0,10*ROW('Sanitation Data'!D179))),'Data Summary'!CN185="Yes"),OFFSET('Sanitation Data'!$D$11,0,10*ROW('Sanitation Data'!D179)),NA())</f>
        <v>#N/A</v>
      </c>
      <c r="Z185" s="491" t="e">
        <f ca="1">+IF(AND(ISNUMBER(OFFSET('Sanitation Data'!$D$12,0,10*ROW('Sanitation Data'!D179))),'Data Summary'!CO185="Yes"),OFFSET('Sanitation Data'!$D$12,0,10*ROW('Sanitation Data'!D179)),NA())</f>
        <v>#N/A</v>
      </c>
      <c r="AA185" s="491" t="e">
        <f ca="1">+IF(AND(ISNUMBER(OFFSET('Sanitation Data'!$E$4,0,10*ROW('Sanitation Data'!E179))),'Data Summary'!CP185="Yes"),100-OFFSET('Sanitation Data'!$E$4,0,10*ROW('Sanitation Data'!E179)),NA())</f>
        <v>#N/A</v>
      </c>
      <c r="AB185" s="491" t="e">
        <f ca="1">+IF(AND(ISNUMBER(OFFSET('Sanitation Data'!$E$6,0,10*ROW('Sanitation Data'!E179))),'Data Summary'!CQ185="Yes"),OFFSET('Sanitation Data'!$E$6,0,10*ROW('Sanitation Data'!E179)),NA())</f>
        <v>#N/A</v>
      </c>
      <c r="AC185" s="491" t="e">
        <f ca="1">+IF(AND(ISNUMBER(OFFSET('Sanitation Data'!$E$10,0,10*ROW('Sanitation Data'!E179))),'Data Summary'!CR185="Yes"),OFFSET('Sanitation Data'!$E$10,0,10*ROW('Sanitation Data'!E179)),NA())</f>
        <v>#N/A</v>
      </c>
      <c r="AD185" s="491" t="e">
        <f ca="1">+IF(AND(ISNUMBER(OFFSET('Sanitation Data'!$E$11,0,10*ROW('Sanitation Data'!E179))),'Data Summary'!CS185="Yes"),OFFSET('Sanitation Data'!$E$11,0,10*ROW('Sanitation Data'!E179)),NA())</f>
        <v>#N/A</v>
      </c>
      <c r="AE185" s="491" t="e">
        <f ca="1">+IF(AND(ISNUMBER(OFFSET('Sanitation Data'!$E$12,0,10*ROW('Sanitation Data'!E179))),'Data Summary'!CT185="Yes"),OFFSET('Sanitation Data'!$E$12,0,10*ROW('Sanitation Data'!E179)),NA())</f>
        <v>#N/A</v>
      </c>
      <c r="AF185" s="491" t="e">
        <f ca="1">+IF(AND(ISNUMBER(OFFSET('Sanitation Data'!$F$4,0,10*ROW('Sanitation Data'!F179))),'Data Summary'!CU185="Yes"),100-OFFSET('Sanitation Data'!$F$4,0,10*ROW('Sanitation Data'!F179)),NA())</f>
        <v>#N/A</v>
      </c>
      <c r="AG185" s="491" t="e">
        <f ca="1">+IF(AND(ISNUMBER(OFFSET('Sanitation Data'!$F$6,0,10*ROW('Sanitation Data'!F179))),'Data Summary'!CV185="Yes"),OFFSET('Sanitation Data'!$F$6,0,10*ROW('Sanitation Data'!F179)),NA())</f>
        <v>#N/A</v>
      </c>
      <c r="AH185" s="491" t="e">
        <f ca="1">+IF(AND(ISNUMBER(OFFSET('Sanitation Data'!$F$10,0,10*ROW('Sanitation Data'!F179))),'Data Summary'!CW185="Yes"),OFFSET('Sanitation Data'!$F$10,0,10*ROW('Sanitation Data'!F179)),NA())</f>
        <v>#N/A</v>
      </c>
      <c r="AI185" s="491" t="e">
        <f ca="1">+IF(AND(ISNUMBER(OFFSET('Sanitation Data'!$F$11,0,10*ROW('Sanitation Data'!F179))),'Data Summary'!CX185="Yes"),OFFSET('Sanitation Data'!$F$11,0,10*ROW('Sanitation Data'!F179)),NA())</f>
        <v>#N/A</v>
      </c>
      <c r="AJ185" s="491" t="e">
        <f ca="1">+IF(AND(ISNUMBER(OFFSET('Sanitation Data'!$F$12,0,10*ROW('Sanitation Data'!F179))),'Data Summary'!CY185="Yes"),OFFSET('Sanitation Data'!$F$12,0,10*ROW('Sanitation Data'!F179)),NA())</f>
        <v>#N/A</v>
      </c>
      <c r="AK185" s="491" t="e">
        <f ca="1">+IF(AND(ISNUMBER(OFFSET('Sanitation Data'!$G$4,0,10*ROW('Sanitation Data'!G179))),'Data Summary'!CZ185="Yes"),100-OFFSET('Sanitation Data'!$G$4,0,10*ROW('Sanitation Data'!G179)),NA())</f>
        <v>#N/A</v>
      </c>
      <c r="AL185" s="491" t="e">
        <f ca="1">+IF(AND(ISNUMBER(OFFSET('Sanitation Data'!$G$6,0,10*ROW('Sanitation Data'!G179))),'Data Summary'!DA185="Yes"),OFFSET('Sanitation Data'!$G$6,0,10*ROW('Sanitation Data'!G179)),NA())</f>
        <v>#N/A</v>
      </c>
      <c r="AM185" s="491" t="e">
        <f ca="1">+IF(AND(ISNUMBER(OFFSET('Sanitation Data'!$G$10,0,10*ROW('Sanitation Data'!G179))),'Data Summary'!DB185="Yes"),OFFSET('Sanitation Data'!$G$10,0,10*ROW('Sanitation Data'!G179)),NA())</f>
        <v>#N/A</v>
      </c>
      <c r="AN185" s="491" t="e">
        <f ca="1">+IF(AND(ISNUMBER(OFFSET('Sanitation Data'!$G$11,0,10*ROW('Sanitation Data'!G179))),'Data Summary'!DC185="Yes"),OFFSET('Sanitation Data'!$G$11,0,10*ROW('Sanitation Data'!G179)),NA())</f>
        <v>#N/A</v>
      </c>
      <c r="AO185" s="491" t="e">
        <f ca="1">+IF(AND(ISNUMBER(OFFSET('Sanitation Data'!$G$12,0,10*ROW('Sanitation Data'!G179))),'Data Summary'!DD185="Yes"),OFFSET('Sanitation Data'!$G$12,0,10*ROW('Sanitation Data'!G179)),NA())</f>
        <v>#N/A</v>
      </c>
      <c r="AP185" s="491" t="e">
        <f ca="1">+IF(AND(ISNUMBER(OFFSET('Sanitation Data'!$H$4,0,10*ROW('Sanitation Data'!H179))),'Data Summary'!DE185="Yes"),100-OFFSET('Sanitation Data'!$H$4,0,10*ROW('Sanitation Data'!H179)),NA())</f>
        <v>#N/A</v>
      </c>
      <c r="AQ185" s="491" t="e">
        <f ca="1">+IF(AND(ISNUMBER(OFFSET('Sanitation Data'!$H$6,0,10*ROW('Sanitation Data'!H179))),'Data Summary'!DF185="Yes"),OFFSET('Sanitation Data'!$H$6,0,10*ROW('Sanitation Data'!H179)),NA())</f>
        <v>#N/A</v>
      </c>
      <c r="AR185" s="491" t="e">
        <f ca="1">+IF(AND(ISNUMBER(OFFSET('Sanitation Data'!$H$10,0,10*ROW('Sanitation Data'!H179))),'Data Summary'!DG185="Yes"),OFFSET('Sanitation Data'!$H$10,0,10*ROW('Sanitation Data'!H179)),NA())</f>
        <v>#N/A</v>
      </c>
      <c r="AS185" s="491" t="e">
        <f ca="1">+IF(AND(ISNUMBER(OFFSET('Sanitation Data'!$H$11,0,10*ROW('Sanitation Data'!H179))),'Data Summary'!DH185="Yes"),OFFSET('Sanitation Data'!$H$11,0,10*ROW('Sanitation Data'!H179)),NA())</f>
        <v>#N/A</v>
      </c>
      <c r="AT185" s="491" t="e">
        <f ca="1">+IF(AND(ISNUMBER(OFFSET('Sanitation Data'!$H$12,0,10*ROW('Sanitation Data'!H179))),'Data Summary'!DI185="Yes"),OFFSET('Sanitation Data'!$H$12,0,10*ROW('Sanitation Data'!H179)),NA())</f>
        <v>#N/A</v>
      </c>
      <c r="AU185" s="491" t="e">
        <f ca="1">+IF(AND(ISNUMBER(OFFSET('Sanitation Data'!$I$4,0,10*ROW('Sanitation Data'!I179))),'Data Summary'!DJ185="Yes"),100-OFFSET('Sanitation Data'!$I$4,0,10*ROW('Sanitation Data'!I179)),NA())</f>
        <v>#N/A</v>
      </c>
      <c r="AV185" s="491" t="e">
        <f ca="1">+IF(AND(ISNUMBER(OFFSET('Sanitation Data'!$I$6,0,10*ROW('Sanitation Data'!I179))),'Data Summary'!DK185="Yes"),OFFSET('Sanitation Data'!$I$6,0,10*ROW('Sanitation Data'!I179)),NA())</f>
        <v>#N/A</v>
      </c>
      <c r="AW185" s="491" t="e">
        <f ca="1">+IF(AND(ISNUMBER(OFFSET('Sanitation Data'!$I$10,0,10*ROW('Sanitation Data'!I179))),'Data Summary'!DL185="Yes"),OFFSET('Sanitation Data'!$I$10,0,10*ROW('Sanitation Data'!I179)),NA())</f>
        <v>#N/A</v>
      </c>
      <c r="AX185" s="491" t="e">
        <f ca="1">+IF(AND(ISNUMBER(OFFSET('Sanitation Data'!$I$11,0,10*ROW('Sanitation Data'!I179))),'Data Summary'!DM185="Yes"),OFFSET('Sanitation Data'!$I$11,0,10*ROW('Sanitation Data'!I179)),NA())</f>
        <v>#N/A</v>
      </c>
      <c r="AY185" s="491" t="e">
        <f ca="1">+IF(AND(ISNUMBER(OFFSET('Sanitation Data'!$I$12,0,10*ROW('Sanitation Data'!I179))),'Data Summary'!DN185="Yes"),OFFSET('Sanitation Data'!$I$12,0,10*ROW('Sanitation Data'!I179)),NA())</f>
        <v>#N/A</v>
      </c>
      <c r="AZ185" s="492" t="e">
        <f ca="1">+IF(AND(ISNUMBER(OFFSET('Hygiene Data'!$D$5,0,10*ROW('Hygiene Data'!D179))),'Data Summary'!DO185="Yes"),OFFSET('Hygiene Data'!$D$5,0,10*ROW('Hygiene Data'!D179)),NA())</f>
        <v>#N/A</v>
      </c>
      <c r="BA185" s="492" t="e">
        <f ca="1">+IF(AND(ISNUMBER(OFFSET('Hygiene Data'!$D$7,0,10*ROW('Hygiene Data'!D179))),'Data Summary'!DP185="Yes"),OFFSET('Hygiene Data'!$D$7,0,10*ROW('Hygiene Data'!D179)),NA())</f>
        <v>#N/A</v>
      </c>
      <c r="BB185" s="492" t="e">
        <f ca="1">+IF(AND(ISNUMBER(OFFSET('Hygiene Data'!$D$9,0,10*ROW('Hygiene Data'!D179))),'Data Summary'!DQ185="Yes"),OFFSET('Hygiene Data'!$D$9,0,10*ROW('Hygiene Data'!D179)),NA())</f>
        <v>#N/A</v>
      </c>
      <c r="BC185" s="492" t="e">
        <f ca="1">+IF(AND(ISNUMBER(OFFSET('Hygiene Data'!$E$5,0,10*ROW('Hygiene Data'!E179))),'Data Summary'!DR185="Yes"),OFFSET('Hygiene Data'!$E$5,0,10*ROW('Hygiene Data'!E179)),NA())</f>
        <v>#N/A</v>
      </c>
      <c r="BD185" s="492" t="e">
        <f ca="1">+IF(AND(ISNUMBER(OFFSET('Hygiene Data'!$E$7,0,10*ROW('Hygiene Data'!E179))),'Data Summary'!DS185="Yes"),OFFSET('Hygiene Data'!$E$7,0,10*ROW('Hygiene Data'!E179)),NA())</f>
        <v>#N/A</v>
      </c>
      <c r="BE185" s="492" t="e">
        <f ca="1">+IF(AND(ISNUMBER(OFFSET('Hygiene Data'!$E$9,0,10*ROW('Hygiene Data'!E179))),'Data Summary'!DT185="Yes"),OFFSET('Hygiene Data'!$E$9,0,10*ROW('Hygiene Data'!E179)),NA())</f>
        <v>#N/A</v>
      </c>
      <c r="BF185" s="492" t="e">
        <f ca="1">+IF(AND(ISNUMBER(OFFSET('Hygiene Data'!$F$5,0,10*ROW('Hygiene Data'!F179))),'Data Summary'!DU185="Yes"),OFFSET('Hygiene Data'!$F$5,0,10*ROW('Hygiene Data'!F179)),NA())</f>
        <v>#N/A</v>
      </c>
      <c r="BG185" s="492" t="e">
        <f ca="1">+IF(AND(ISNUMBER(OFFSET('Hygiene Data'!$F$7,0,10*ROW('Hygiene Data'!F179))),'Data Summary'!DV185="Yes"),OFFSET('Hygiene Data'!$F$7,0,10*ROW('Hygiene Data'!F179)),NA())</f>
        <v>#N/A</v>
      </c>
      <c r="BH185" s="492" t="e">
        <f ca="1">+IF(AND(ISNUMBER(OFFSET('Hygiene Data'!$F$9,0,10*ROW('Hygiene Data'!F179))),'Data Summary'!DW185="Yes"),OFFSET('Hygiene Data'!$F$9,0,10*ROW('Hygiene Data'!F179)),NA())</f>
        <v>#N/A</v>
      </c>
      <c r="BI185" s="492" t="e">
        <f ca="1">+IF(AND(ISNUMBER(OFFSET('Hygiene Data'!$G$5,0,10*ROW('Hygiene Data'!G179))),'Data Summary'!DX185="Yes"),OFFSET('Hygiene Data'!$G$5,0,10*ROW('Hygiene Data'!G179)),NA())</f>
        <v>#N/A</v>
      </c>
      <c r="BJ185" s="492" t="e">
        <f ca="1">+IF(AND(ISNUMBER(OFFSET('Hygiene Data'!$G$7,0,10*ROW('Hygiene Data'!G179))),'Data Summary'!DY185="Yes"),OFFSET('Hygiene Data'!$G$7,0,10*ROW('Hygiene Data'!G179)),NA())</f>
        <v>#N/A</v>
      </c>
      <c r="BK185" s="492" t="e">
        <f ca="1">+IF(AND(ISNUMBER(OFFSET('Hygiene Data'!$G$9,0,10*ROW('Hygiene Data'!G179))),'Data Summary'!DZ185="Yes"),OFFSET('Hygiene Data'!$G$9,0,10*ROW('Hygiene Data'!G179)),NA())</f>
        <v>#N/A</v>
      </c>
      <c r="BL185" s="492" t="e">
        <f ca="1">+IF(AND(ISNUMBER(OFFSET('Hygiene Data'!$H$5,0,10*ROW('Hygiene Data'!H179))),'Data Summary'!EA185="Yes"),OFFSET('Hygiene Data'!$H$5,0,10*ROW('Hygiene Data'!H179)),NA())</f>
        <v>#N/A</v>
      </c>
      <c r="BM185" s="492" t="e">
        <f ca="1">+IF(AND(ISNUMBER(OFFSET('Hygiene Data'!$H$7,0,10*ROW('Hygiene Data'!H179))),'Data Summary'!EB185="Yes"),OFFSET('Hygiene Data'!$H$7,0,10*ROW('Hygiene Data'!H179)),NA())</f>
        <v>#N/A</v>
      </c>
      <c r="BN185" s="492" t="e">
        <f ca="1">+IF(AND(ISNUMBER(OFFSET('Hygiene Data'!$H$9,0,10*ROW('Hygiene Data'!H179))),'Data Summary'!EC185="Yes"),OFFSET('Hygiene Data'!$H$9,0,10*ROW('Hygiene Data'!H179)),NA())</f>
        <v>#N/A</v>
      </c>
      <c r="BO185" s="492" t="e">
        <f ca="1">+IF(AND(ISNUMBER(OFFSET('Hygiene Data'!$I$5,0,10*ROW('Hygiene Data'!I179))),'Data Summary'!ED185="Yes"),OFFSET('Hygiene Data'!$I$5,0,10*ROW('Hygiene Data'!I179)),NA())</f>
        <v>#N/A</v>
      </c>
      <c r="BP185" s="492" t="e">
        <f ca="1">+IF(AND(ISNUMBER(OFFSET('Hygiene Data'!$I$7,0,10*ROW('Hygiene Data'!I179))),'Data Summary'!EE185="Yes"),OFFSET('Hygiene Data'!$I$7,0,10*ROW('Hygiene Data'!I179)),NA())</f>
        <v>#N/A</v>
      </c>
      <c r="BQ185" s="492" t="e">
        <f ca="1">+IF(AND(ISNUMBER(OFFSET('Hygiene Data'!$I$9,0,10*ROW('Hygiene Data'!I179))),'Data Summary'!EF185="Yes"),OFFSET('Hygiene Data'!$I$9,0,10*ROW('Hygiene Data'!I179)),NA())</f>
        <v>#N/A</v>
      </c>
    </row>
    <row r="186" spans="1:69" x14ac:dyDescent="0.25">
      <c r="A186" s="488" t="e">
        <f ca="1">+RIGHT('Data Summary'!A186,LEN('Data Summary'!A186)-9)</f>
        <v>#VALUE!</v>
      </c>
      <c r="B186" s="462" t="str">
        <f ca="1">+IF(ISTEXT('Data Summary'!B186),'Data Summary'!B186,"")</f>
        <v/>
      </c>
      <c r="C186" s="489" t="e">
        <f ca="1">+VALUE('Data Summary'!C186)</f>
        <v>#VALUE!</v>
      </c>
      <c r="D186" s="490" t="e">
        <f ca="1">+IF(AND(ISNUMBER(OFFSET('Water Data'!$D$4,0,10*ROW('Water Data'!D180))),'Data Summary'!BS186="Yes"),100-OFFSET('Water Data'!$D$4,0,10*ROW('Water Data'!D180)),NA())</f>
        <v>#N/A</v>
      </c>
      <c r="E186" s="490" t="e">
        <f ca="1">+IF(AND(ISNUMBER(OFFSET('Water Data'!$D$6,0,10*ROW('Water Data'!D180))),'Data Summary'!BT186="Yes"),OFFSET('Water Data'!$D$6,0,10*ROW('Water Data'!D180)),NA())</f>
        <v>#N/A</v>
      </c>
      <c r="F186" s="490" t="e">
        <f ca="1">+IF(AND(ISNUMBER(OFFSET('Water Data'!$D$9,0,10*ROW('Water Data'!D180))),'Data Summary'!BU186="Yes"),OFFSET('Water Data'!$D$9,0,10*ROW('Water Data'!D180)),NA())</f>
        <v>#N/A</v>
      </c>
      <c r="G186" s="490" t="e">
        <f ca="1">+IF(AND(ISNUMBER(OFFSET('Water Data'!$E$4,0,10*ROW('Water Data'!E180))),'Data Summary'!BV186="Yes"),100-OFFSET('Water Data'!$E$4,0,10*ROW('Water Data'!E180)),NA())</f>
        <v>#N/A</v>
      </c>
      <c r="H186" s="490" t="e">
        <f ca="1">+IF(AND(ISNUMBER(OFFSET('Water Data'!$E$6,0,10*ROW('Water Data'!E180))),'Data Summary'!BW186="Yes"),OFFSET('Water Data'!$E$6,0,10*ROW('Water Data'!E180)),NA())</f>
        <v>#N/A</v>
      </c>
      <c r="I186" s="490" t="e">
        <f ca="1">+IF(AND(ISNUMBER(OFFSET('Water Data'!$E$9,0,10*ROW('Water Data'!E180))),'Data Summary'!BX186="Yes"),OFFSET('Water Data'!$E$9,0,10*ROW('Water Data'!E180)),NA())</f>
        <v>#N/A</v>
      </c>
      <c r="J186" s="490" t="e">
        <f ca="1">+IF(AND(ISNUMBER(OFFSET('Water Data'!$F$4,0,10*ROW('Water Data'!F180))),'Data Summary'!BY186="Yes"),100-OFFSET('Water Data'!$F$4,0,10*ROW('Water Data'!F180)),NA())</f>
        <v>#N/A</v>
      </c>
      <c r="K186" s="490" t="e">
        <f ca="1">+IF(AND(ISNUMBER(OFFSET('Water Data'!$F$6,0,10*ROW('Water Data'!F180))),'Data Summary'!BZ186="Yes"),OFFSET('Water Data'!$F$6,0,10*ROW('Water Data'!F180)),NA())</f>
        <v>#N/A</v>
      </c>
      <c r="L186" s="490" t="e">
        <f ca="1">+IF(AND(ISNUMBER(OFFSET('Water Data'!$F$9,0,10*ROW('Water Data'!F180))),'Data Summary'!CA186="Yes"),OFFSET('Water Data'!$F$9,0,10*ROW('Water Data'!F180)),NA())</f>
        <v>#N/A</v>
      </c>
      <c r="M186" s="490" t="e">
        <f ca="1">+IF(AND(ISNUMBER(OFFSET('Water Data'!$G$4,0,10*ROW('Water Data'!G180))),'Data Summary'!CB186="Yes"),100-OFFSET('Water Data'!$G$4,0,10*ROW('Water Data'!G180)),NA())</f>
        <v>#N/A</v>
      </c>
      <c r="N186" s="490" t="e">
        <f ca="1">+IF(AND(ISNUMBER(OFFSET('Water Data'!$G$6,0,10*ROW('Water Data'!G180))),'Data Summary'!CC186="Yes"),OFFSET('Water Data'!$G$6,0,10*ROW('Water Data'!G180)),NA())</f>
        <v>#N/A</v>
      </c>
      <c r="O186" s="490" t="e">
        <f ca="1">+IF(AND(ISNUMBER(OFFSET('Water Data'!$G$9,0,10*ROW('Water Data'!G180))),'Data Summary'!CD186="Yes"),OFFSET('Water Data'!$G$9,0,10*ROW('Water Data'!G180)),NA())</f>
        <v>#N/A</v>
      </c>
      <c r="P186" s="490" t="e">
        <f ca="1">+IF(AND(ISNUMBER(OFFSET('Water Data'!$H$4,0,10*ROW('Water Data'!H180))),'Data Summary'!CE186="Yes"),100-OFFSET('Water Data'!$H$4,0,10*ROW('Water Data'!H180)),NA())</f>
        <v>#N/A</v>
      </c>
      <c r="Q186" s="490" t="e">
        <f ca="1">+IF(AND(ISNUMBER(OFFSET('Water Data'!$H$6,0,10*ROW('Water Data'!H180))),'Data Summary'!CF186="Yes"),OFFSET('Water Data'!$H$6,0,10*ROW('Water Data'!H180)),NA())</f>
        <v>#N/A</v>
      </c>
      <c r="R186" s="490" t="e">
        <f ca="1">+IF(AND(ISNUMBER(OFFSET('Water Data'!$H$9,0,10*ROW('Water Data'!H180))),'Data Summary'!CG186="Yes"),OFFSET('Water Data'!$H$9,0,10*ROW('Water Data'!H180)),NA())</f>
        <v>#N/A</v>
      </c>
      <c r="S186" s="490" t="e">
        <f ca="1">+IF(AND(ISNUMBER(OFFSET('Water Data'!$I$4,0,10*ROW('Water Data'!I180))),'Data Summary'!CH186="Yes"),100-OFFSET('Water Data'!$I$4,0,10*ROW('Water Data'!I180)),NA())</f>
        <v>#N/A</v>
      </c>
      <c r="T186" s="490" t="e">
        <f ca="1">+IF(AND(ISNUMBER(OFFSET('Water Data'!$I$6,0,10*ROW('Water Data'!I180))),'Data Summary'!CI186="Yes"),OFFSET('Water Data'!$I$6,0,10*ROW('Water Data'!I180)),NA())</f>
        <v>#N/A</v>
      </c>
      <c r="U186" s="490" t="e">
        <f ca="1">+IF(AND(ISNUMBER(OFFSET('Water Data'!$I$9,0,10*ROW('Water Data'!I180))),'Data Summary'!CJ186="Yes"),OFFSET('Water Data'!$I$9,0,10*ROW('Water Data'!I180)),NA())</f>
        <v>#N/A</v>
      </c>
      <c r="V186" s="491" t="e">
        <f ca="1">+IF(AND(ISNUMBER(OFFSET('Sanitation Data'!$D$4,0,10*ROW('Sanitation Data'!D180))),'Data Summary'!CK186="Yes"),100-OFFSET('Sanitation Data'!$D$4,0,10*ROW('Sanitation Data'!D180)),NA())</f>
        <v>#N/A</v>
      </c>
      <c r="W186" s="491" t="e">
        <f ca="1">+IF(AND(ISNUMBER(OFFSET('Sanitation Data'!$D$6,0,10*ROW('Sanitation Data'!D180))),'Data Summary'!CL186="Yes"),OFFSET('Sanitation Data'!$D$6,0,10*ROW('Sanitation Data'!D180)),NA())</f>
        <v>#N/A</v>
      </c>
      <c r="X186" s="491" t="e">
        <f ca="1">+IF(AND(ISNUMBER(OFFSET('Sanitation Data'!$D$10,0,10*ROW('Sanitation Data'!D180))),'Data Summary'!CM186="Yes"),OFFSET('Sanitation Data'!$D$10,0,10*ROW('Sanitation Data'!D180)),NA())</f>
        <v>#N/A</v>
      </c>
      <c r="Y186" s="491" t="e">
        <f ca="1">+IF(AND(ISNUMBER(OFFSET('Sanitation Data'!$D$11,0,10*ROW('Sanitation Data'!D180))),'Data Summary'!CN186="Yes"),OFFSET('Sanitation Data'!$D$11,0,10*ROW('Sanitation Data'!D180)),NA())</f>
        <v>#N/A</v>
      </c>
      <c r="Z186" s="491" t="e">
        <f ca="1">+IF(AND(ISNUMBER(OFFSET('Sanitation Data'!$D$12,0,10*ROW('Sanitation Data'!D180))),'Data Summary'!CO186="Yes"),OFFSET('Sanitation Data'!$D$12,0,10*ROW('Sanitation Data'!D180)),NA())</f>
        <v>#N/A</v>
      </c>
      <c r="AA186" s="491" t="e">
        <f ca="1">+IF(AND(ISNUMBER(OFFSET('Sanitation Data'!$E$4,0,10*ROW('Sanitation Data'!E180))),'Data Summary'!CP186="Yes"),100-OFFSET('Sanitation Data'!$E$4,0,10*ROW('Sanitation Data'!E180)),NA())</f>
        <v>#N/A</v>
      </c>
      <c r="AB186" s="491" t="e">
        <f ca="1">+IF(AND(ISNUMBER(OFFSET('Sanitation Data'!$E$6,0,10*ROW('Sanitation Data'!E180))),'Data Summary'!CQ186="Yes"),OFFSET('Sanitation Data'!$E$6,0,10*ROW('Sanitation Data'!E180)),NA())</f>
        <v>#N/A</v>
      </c>
      <c r="AC186" s="491" t="e">
        <f ca="1">+IF(AND(ISNUMBER(OFFSET('Sanitation Data'!$E$10,0,10*ROW('Sanitation Data'!E180))),'Data Summary'!CR186="Yes"),OFFSET('Sanitation Data'!$E$10,0,10*ROW('Sanitation Data'!E180)),NA())</f>
        <v>#N/A</v>
      </c>
      <c r="AD186" s="491" t="e">
        <f ca="1">+IF(AND(ISNUMBER(OFFSET('Sanitation Data'!$E$11,0,10*ROW('Sanitation Data'!E180))),'Data Summary'!CS186="Yes"),OFFSET('Sanitation Data'!$E$11,0,10*ROW('Sanitation Data'!E180)),NA())</f>
        <v>#N/A</v>
      </c>
      <c r="AE186" s="491" t="e">
        <f ca="1">+IF(AND(ISNUMBER(OFFSET('Sanitation Data'!$E$12,0,10*ROW('Sanitation Data'!E180))),'Data Summary'!CT186="Yes"),OFFSET('Sanitation Data'!$E$12,0,10*ROW('Sanitation Data'!E180)),NA())</f>
        <v>#N/A</v>
      </c>
      <c r="AF186" s="491" t="e">
        <f ca="1">+IF(AND(ISNUMBER(OFFSET('Sanitation Data'!$F$4,0,10*ROW('Sanitation Data'!F180))),'Data Summary'!CU186="Yes"),100-OFFSET('Sanitation Data'!$F$4,0,10*ROW('Sanitation Data'!F180)),NA())</f>
        <v>#N/A</v>
      </c>
      <c r="AG186" s="491" t="e">
        <f ca="1">+IF(AND(ISNUMBER(OFFSET('Sanitation Data'!$F$6,0,10*ROW('Sanitation Data'!F180))),'Data Summary'!CV186="Yes"),OFFSET('Sanitation Data'!$F$6,0,10*ROW('Sanitation Data'!F180)),NA())</f>
        <v>#N/A</v>
      </c>
      <c r="AH186" s="491" t="e">
        <f ca="1">+IF(AND(ISNUMBER(OFFSET('Sanitation Data'!$F$10,0,10*ROW('Sanitation Data'!F180))),'Data Summary'!CW186="Yes"),OFFSET('Sanitation Data'!$F$10,0,10*ROW('Sanitation Data'!F180)),NA())</f>
        <v>#N/A</v>
      </c>
      <c r="AI186" s="491" t="e">
        <f ca="1">+IF(AND(ISNUMBER(OFFSET('Sanitation Data'!$F$11,0,10*ROW('Sanitation Data'!F180))),'Data Summary'!CX186="Yes"),OFFSET('Sanitation Data'!$F$11,0,10*ROW('Sanitation Data'!F180)),NA())</f>
        <v>#N/A</v>
      </c>
      <c r="AJ186" s="491" t="e">
        <f ca="1">+IF(AND(ISNUMBER(OFFSET('Sanitation Data'!$F$12,0,10*ROW('Sanitation Data'!F180))),'Data Summary'!CY186="Yes"),OFFSET('Sanitation Data'!$F$12,0,10*ROW('Sanitation Data'!F180)),NA())</f>
        <v>#N/A</v>
      </c>
      <c r="AK186" s="491" t="e">
        <f ca="1">+IF(AND(ISNUMBER(OFFSET('Sanitation Data'!$G$4,0,10*ROW('Sanitation Data'!G180))),'Data Summary'!CZ186="Yes"),100-OFFSET('Sanitation Data'!$G$4,0,10*ROW('Sanitation Data'!G180)),NA())</f>
        <v>#N/A</v>
      </c>
      <c r="AL186" s="491" t="e">
        <f ca="1">+IF(AND(ISNUMBER(OFFSET('Sanitation Data'!$G$6,0,10*ROW('Sanitation Data'!G180))),'Data Summary'!DA186="Yes"),OFFSET('Sanitation Data'!$G$6,0,10*ROW('Sanitation Data'!G180)),NA())</f>
        <v>#N/A</v>
      </c>
      <c r="AM186" s="491" t="e">
        <f ca="1">+IF(AND(ISNUMBER(OFFSET('Sanitation Data'!$G$10,0,10*ROW('Sanitation Data'!G180))),'Data Summary'!DB186="Yes"),OFFSET('Sanitation Data'!$G$10,0,10*ROW('Sanitation Data'!G180)),NA())</f>
        <v>#N/A</v>
      </c>
      <c r="AN186" s="491" t="e">
        <f ca="1">+IF(AND(ISNUMBER(OFFSET('Sanitation Data'!$G$11,0,10*ROW('Sanitation Data'!G180))),'Data Summary'!DC186="Yes"),OFFSET('Sanitation Data'!$G$11,0,10*ROW('Sanitation Data'!G180)),NA())</f>
        <v>#N/A</v>
      </c>
      <c r="AO186" s="491" t="e">
        <f ca="1">+IF(AND(ISNUMBER(OFFSET('Sanitation Data'!$G$12,0,10*ROW('Sanitation Data'!G180))),'Data Summary'!DD186="Yes"),OFFSET('Sanitation Data'!$G$12,0,10*ROW('Sanitation Data'!G180)),NA())</f>
        <v>#N/A</v>
      </c>
      <c r="AP186" s="491" t="e">
        <f ca="1">+IF(AND(ISNUMBER(OFFSET('Sanitation Data'!$H$4,0,10*ROW('Sanitation Data'!H180))),'Data Summary'!DE186="Yes"),100-OFFSET('Sanitation Data'!$H$4,0,10*ROW('Sanitation Data'!H180)),NA())</f>
        <v>#N/A</v>
      </c>
      <c r="AQ186" s="491" t="e">
        <f ca="1">+IF(AND(ISNUMBER(OFFSET('Sanitation Data'!$H$6,0,10*ROW('Sanitation Data'!H180))),'Data Summary'!DF186="Yes"),OFFSET('Sanitation Data'!$H$6,0,10*ROW('Sanitation Data'!H180)),NA())</f>
        <v>#N/A</v>
      </c>
      <c r="AR186" s="491" t="e">
        <f ca="1">+IF(AND(ISNUMBER(OFFSET('Sanitation Data'!$H$10,0,10*ROW('Sanitation Data'!H180))),'Data Summary'!DG186="Yes"),OFFSET('Sanitation Data'!$H$10,0,10*ROW('Sanitation Data'!H180)),NA())</f>
        <v>#N/A</v>
      </c>
      <c r="AS186" s="491" t="e">
        <f ca="1">+IF(AND(ISNUMBER(OFFSET('Sanitation Data'!$H$11,0,10*ROW('Sanitation Data'!H180))),'Data Summary'!DH186="Yes"),OFFSET('Sanitation Data'!$H$11,0,10*ROW('Sanitation Data'!H180)),NA())</f>
        <v>#N/A</v>
      </c>
      <c r="AT186" s="491" t="e">
        <f ca="1">+IF(AND(ISNUMBER(OFFSET('Sanitation Data'!$H$12,0,10*ROW('Sanitation Data'!H180))),'Data Summary'!DI186="Yes"),OFFSET('Sanitation Data'!$H$12,0,10*ROW('Sanitation Data'!H180)),NA())</f>
        <v>#N/A</v>
      </c>
      <c r="AU186" s="491" t="e">
        <f ca="1">+IF(AND(ISNUMBER(OFFSET('Sanitation Data'!$I$4,0,10*ROW('Sanitation Data'!I180))),'Data Summary'!DJ186="Yes"),100-OFFSET('Sanitation Data'!$I$4,0,10*ROW('Sanitation Data'!I180)),NA())</f>
        <v>#N/A</v>
      </c>
      <c r="AV186" s="491" t="e">
        <f ca="1">+IF(AND(ISNUMBER(OFFSET('Sanitation Data'!$I$6,0,10*ROW('Sanitation Data'!I180))),'Data Summary'!DK186="Yes"),OFFSET('Sanitation Data'!$I$6,0,10*ROW('Sanitation Data'!I180)),NA())</f>
        <v>#N/A</v>
      </c>
      <c r="AW186" s="491" t="e">
        <f ca="1">+IF(AND(ISNUMBER(OFFSET('Sanitation Data'!$I$10,0,10*ROW('Sanitation Data'!I180))),'Data Summary'!DL186="Yes"),OFFSET('Sanitation Data'!$I$10,0,10*ROW('Sanitation Data'!I180)),NA())</f>
        <v>#N/A</v>
      </c>
      <c r="AX186" s="491" t="e">
        <f ca="1">+IF(AND(ISNUMBER(OFFSET('Sanitation Data'!$I$11,0,10*ROW('Sanitation Data'!I180))),'Data Summary'!DM186="Yes"),OFFSET('Sanitation Data'!$I$11,0,10*ROW('Sanitation Data'!I180)),NA())</f>
        <v>#N/A</v>
      </c>
      <c r="AY186" s="491" t="e">
        <f ca="1">+IF(AND(ISNUMBER(OFFSET('Sanitation Data'!$I$12,0,10*ROW('Sanitation Data'!I180))),'Data Summary'!DN186="Yes"),OFFSET('Sanitation Data'!$I$12,0,10*ROW('Sanitation Data'!I180)),NA())</f>
        <v>#N/A</v>
      </c>
      <c r="AZ186" s="492" t="e">
        <f ca="1">+IF(AND(ISNUMBER(OFFSET('Hygiene Data'!$D$5,0,10*ROW('Hygiene Data'!D180))),'Data Summary'!DO186="Yes"),OFFSET('Hygiene Data'!$D$5,0,10*ROW('Hygiene Data'!D180)),NA())</f>
        <v>#N/A</v>
      </c>
      <c r="BA186" s="492" t="e">
        <f ca="1">+IF(AND(ISNUMBER(OFFSET('Hygiene Data'!$D$7,0,10*ROW('Hygiene Data'!D180))),'Data Summary'!DP186="Yes"),OFFSET('Hygiene Data'!$D$7,0,10*ROW('Hygiene Data'!D180)),NA())</f>
        <v>#N/A</v>
      </c>
      <c r="BB186" s="492" t="e">
        <f ca="1">+IF(AND(ISNUMBER(OFFSET('Hygiene Data'!$D$9,0,10*ROW('Hygiene Data'!D180))),'Data Summary'!DQ186="Yes"),OFFSET('Hygiene Data'!$D$9,0,10*ROW('Hygiene Data'!D180)),NA())</f>
        <v>#N/A</v>
      </c>
      <c r="BC186" s="492" t="e">
        <f ca="1">+IF(AND(ISNUMBER(OFFSET('Hygiene Data'!$E$5,0,10*ROW('Hygiene Data'!E180))),'Data Summary'!DR186="Yes"),OFFSET('Hygiene Data'!$E$5,0,10*ROW('Hygiene Data'!E180)),NA())</f>
        <v>#N/A</v>
      </c>
      <c r="BD186" s="492" t="e">
        <f ca="1">+IF(AND(ISNUMBER(OFFSET('Hygiene Data'!$E$7,0,10*ROW('Hygiene Data'!E180))),'Data Summary'!DS186="Yes"),OFFSET('Hygiene Data'!$E$7,0,10*ROW('Hygiene Data'!E180)),NA())</f>
        <v>#N/A</v>
      </c>
      <c r="BE186" s="492" t="e">
        <f ca="1">+IF(AND(ISNUMBER(OFFSET('Hygiene Data'!$E$9,0,10*ROW('Hygiene Data'!E180))),'Data Summary'!DT186="Yes"),OFFSET('Hygiene Data'!$E$9,0,10*ROW('Hygiene Data'!E180)),NA())</f>
        <v>#N/A</v>
      </c>
      <c r="BF186" s="492" t="e">
        <f ca="1">+IF(AND(ISNUMBER(OFFSET('Hygiene Data'!$F$5,0,10*ROW('Hygiene Data'!F180))),'Data Summary'!DU186="Yes"),OFFSET('Hygiene Data'!$F$5,0,10*ROW('Hygiene Data'!F180)),NA())</f>
        <v>#N/A</v>
      </c>
      <c r="BG186" s="492" t="e">
        <f ca="1">+IF(AND(ISNUMBER(OFFSET('Hygiene Data'!$F$7,0,10*ROW('Hygiene Data'!F180))),'Data Summary'!DV186="Yes"),OFFSET('Hygiene Data'!$F$7,0,10*ROW('Hygiene Data'!F180)),NA())</f>
        <v>#N/A</v>
      </c>
      <c r="BH186" s="492" t="e">
        <f ca="1">+IF(AND(ISNUMBER(OFFSET('Hygiene Data'!$F$9,0,10*ROW('Hygiene Data'!F180))),'Data Summary'!DW186="Yes"),OFFSET('Hygiene Data'!$F$9,0,10*ROW('Hygiene Data'!F180)),NA())</f>
        <v>#N/A</v>
      </c>
      <c r="BI186" s="492" t="e">
        <f ca="1">+IF(AND(ISNUMBER(OFFSET('Hygiene Data'!$G$5,0,10*ROW('Hygiene Data'!G180))),'Data Summary'!DX186="Yes"),OFFSET('Hygiene Data'!$G$5,0,10*ROW('Hygiene Data'!G180)),NA())</f>
        <v>#N/A</v>
      </c>
      <c r="BJ186" s="492" t="e">
        <f ca="1">+IF(AND(ISNUMBER(OFFSET('Hygiene Data'!$G$7,0,10*ROW('Hygiene Data'!G180))),'Data Summary'!DY186="Yes"),OFFSET('Hygiene Data'!$G$7,0,10*ROW('Hygiene Data'!G180)),NA())</f>
        <v>#N/A</v>
      </c>
      <c r="BK186" s="492" t="e">
        <f ca="1">+IF(AND(ISNUMBER(OFFSET('Hygiene Data'!$G$9,0,10*ROW('Hygiene Data'!G180))),'Data Summary'!DZ186="Yes"),OFFSET('Hygiene Data'!$G$9,0,10*ROW('Hygiene Data'!G180)),NA())</f>
        <v>#N/A</v>
      </c>
      <c r="BL186" s="492" t="e">
        <f ca="1">+IF(AND(ISNUMBER(OFFSET('Hygiene Data'!$H$5,0,10*ROW('Hygiene Data'!H180))),'Data Summary'!EA186="Yes"),OFFSET('Hygiene Data'!$H$5,0,10*ROW('Hygiene Data'!H180)),NA())</f>
        <v>#N/A</v>
      </c>
      <c r="BM186" s="492" t="e">
        <f ca="1">+IF(AND(ISNUMBER(OFFSET('Hygiene Data'!$H$7,0,10*ROW('Hygiene Data'!H180))),'Data Summary'!EB186="Yes"),OFFSET('Hygiene Data'!$H$7,0,10*ROW('Hygiene Data'!H180)),NA())</f>
        <v>#N/A</v>
      </c>
      <c r="BN186" s="492" t="e">
        <f ca="1">+IF(AND(ISNUMBER(OFFSET('Hygiene Data'!$H$9,0,10*ROW('Hygiene Data'!H180))),'Data Summary'!EC186="Yes"),OFFSET('Hygiene Data'!$H$9,0,10*ROW('Hygiene Data'!H180)),NA())</f>
        <v>#N/A</v>
      </c>
      <c r="BO186" s="492" t="e">
        <f ca="1">+IF(AND(ISNUMBER(OFFSET('Hygiene Data'!$I$5,0,10*ROW('Hygiene Data'!I180))),'Data Summary'!ED186="Yes"),OFFSET('Hygiene Data'!$I$5,0,10*ROW('Hygiene Data'!I180)),NA())</f>
        <v>#N/A</v>
      </c>
      <c r="BP186" s="492" t="e">
        <f ca="1">+IF(AND(ISNUMBER(OFFSET('Hygiene Data'!$I$7,0,10*ROW('Hygiene Data'!I180))),'Data Summary'!EE186="Yes"),OFFSET('Hygiene Data'!$I$7,0,10*ROW('Hygiene Data'!I180)),NA())</f>
        <v>#N/A</v>
      </c>
      <c r="BQ186" s="492" t="e">
        <f ca="1">+IF(AND(ISNUMBER(OFFSET('Hygiene Data'!$I$9,0,10*ROW('Hygiene Data'!I180))),'Data Summary'!EF186="Yes"),OFFSET('Hygiene Data'!$I$9,0,10*ROW('Hygiene Data'!I180)),NA())</f>
        <v>#N/A</v>
      </c>
    </row>
    <row r="187" spans="1:69" x14ac:dyDescent="0.25">
      <c r="A187" s="488" t="e">
        <f ca="1">+RIGHT('Data Summary'!A187,LEN('Data Summary'!A187)-9)</f>
        <v>#VALUE!</v>
      </c>
      <c r="B187" s="462" t="str">
        <f ca="1">+IF(ISTEXT('Data Summary'!B187),'Data Summary'!B187,"")</f>
        <v/>
      </c>
      <c r="C187" s="489" t="e">
        <f ca="1">+VALUE('Data Summary'!C187)</f>
        <v>#VALUE!</v>
      </c>
      <c r="D187" s="490" t="e">
        <f ca="1">+IF(AND(ISNUMBER(OFFSET('Water Data'!$D$4,0,10*ROW('Water Data'!D181))),'Data Summary'!BS187="Yes"),100-OFFSET('Water Data'!$D$4,0,10*ROW('Water Data'!D181)),NA())</f>
        <v>#N/A</v>
      </c>
      <c r="E187" s="490" t="e">
        <f ca="1">+IF(AND(ISNUMBER(OFFSET('Water Data'!$D$6,0,10*ROW('Water Data'!D181))),'Data Summary'!BT187="Yes"),OFFSET('Water Data'!$D$6,0,10*ROW('Water Data'!D181)),NA())</f>
        <v>#N/A</v>
      </c>
      <c r="F187" s="490" t="e">
        <f ca="1">+IF(AND(ISNUMBER(OFFSET('Water Data'!$D$9,0,10*ROW('Water Data'!D181))),'Data Summary'!BU187="Yes"),OFFSET('Water Data'!$D$9,0,10*ROW('Water Data'!D181)),NA())</f>
        <v>#N/A</v>
      </c>
      <c r="G187" s="490" t="e">
        <f ca="1">+IF(AND(ISNUMBER(OFFSET('Water Data'!$E$4,0,10*ROW('Water Data'!E181))),'Data Summary'!BV187="Yes"),100-OFFSET('Water Data'!$E$4,0,10*ROW('Water Data'!E181)),NA())</f>
        <v>#N/A</v>
      </c>
      <c r="H187" s="490" t="e">
        <f ca="1">+IF(AND(ISNUMBER(OFFSET('Water Data'!$E$6,0,10*ROW('Water Data'!E181))),'Data Summary'!BW187="Yes"),OFFSET('Water Data'!$E$6,0,10*ROW('Water Data'!E181)),NA())</f>
        <v>#N/A</v>
      </c>
      <c r="I187" s="490" t="e">
        <f ca="1">+IF(AND(ISNUMBER(OFFSET('Water Data'!$E$9,0,10*ROW('Water Data'!E181))),'Data Summary'!BX187="Yes"),OFFSET('Water Data'!$E$9,0,10*ROW('Water Data'!E181)),NA())</f>
        <v>#N/A</v>
      </c>
      <c r="J187" s="490" t="e">
        <f ca="1">+IF(AND(ISNUMBER(OFFSET('Water Data'!$F$4,0,10*ROW('Water Data'!F181))),'Data Summary'!BY187="Yes"),100-OFFSET('Water Data'!$F$4,0,10*ROW('Water Data'!F181)),NA())</f>
        <v>#N/A</v>
      </c>
      <c r="K187" s="490" t="e">
        <f ca="1">+IF(AND(ISNUMBER(OFFSET('Water Data'!$F$6,0,10*ROW('Water Data'!F181))),'Data Summary'!BZ187="Yes"),OFFSET('Water Data'!$F$6,0,10*ROW('Water Data'!F181)),NA())</f>
        <v>#N/A</v>
      </c>
      <c r="L187" s="490" t="e">
        <f ca="1">+IF(AND(ISNUMBER(OFFSET('Water Data'!$F$9,0,10*ROW('Water Data'!F181))),'Data Summary'!CA187="Yes"),OFFSET('Water Data'!$F$9,0,10*ROW('Water Data'!F181)),NA())</f>
        <v>#N/A</v>
      </c>
      <c r="M187" s="490" t="e">
        <f ca="1">+IF(AND(ISNUMBER(OFFSET('Water Data'!$G$4,0,10*ROW('Water Data'!G181))),'Data Summary'!CB187="Yes"),100-OFFSET('Water Data'!$G$4,0,10*ROW('Water Data'!G181)),NA())</f>
        <v>#N/A</v>
      </c>
      <c r="N187" s="490" t="e">
        <f ca="1">+IF(AND(ISNUMBER(OFFSET('Water Data'!$G$6,0,10*ROW('Water Data'!G181))),'Data Summary'!CC187="Yes"),OFFSET('Water Data'!$G$6,0,10*ROW('Water Data'!G181)),NA())</f>
        <v>#N/A</v>
      </c>
      <c r="O187" s="490" t="e">
        <f ca="1">+IF(AND(ISNUMBER(OFFSET('Water Data'!$G$9,0,10*ROW('Water Data'!G181))),'Data Summary'!CD187="Yes"),OFFSET('Water Data'!$G$9,0,10*ROW('Water Data'!G181)),NA())</f>
        <v>#N/A</v>
      </c>
      <c r="P187" s="490" t="e">
        <f ca="1">+IF(AND(ISNUMBER(OFFSET('Water Data'!$H$4,0,10*ROW('Water Data'!H181))),'Data Summary'!CE187="Yes"),100-OFFSET('Water Data'!$H$4,0,10*ROW('Water Data'!H181)),NA())</f>
        <v>#N/A</v>
      </c>
      <c r="Q187" s="490" t="e">
        <f ca="1">+IF(AND(ISNUMBER(OFFSET('Water Data'!$H$6,0,10*ROW('Water Data'!H181))),'Data Summary'!CF187="Yes"),OFFSET('Water Data'!$H$6,0,10*ROW('Water Data'!H181)),NA())</f>
        <v>#N/A</v>
      </c>
      <c r="R187" s="490" t="e">
        <f ca="1">+IF(AND(ISNUMBER(OFFSET('Water Data'!$H$9,0,10*ROW('Water Data'!H181))),'Data Summary'!CG187="Yes"),OFFSET('Water Data'!$H$9,0,10*ROW('Water Data'!H181)),NA())</f>
        <v>#N/A</v>
      </c>
      <c r="S187" s="490" t="e">
        <f ca="1">+IF(AND(ISNUMBER(OFFSET('Water Data'!$I$4,0,10*ROW('Water Data'!I181))),'Data Summary'!CH187="Yes"),100-OFFSET('Water Data'!$I$4,0,10*ROW('Water Data'!I181)),NA())</f>
        <v>#N/A</v>
      </c>
      <c r="T187" s="490" t="e">
        <f ca="1">+IF(AND(ISNUMBER(OFFSET('Water Data'!$I$6,0,10*ROW('Water Data'!I181))),'Data Summary'!CI187="Yes"),OFFSET('Water Data'!$I$6,0,10*ROW('Water Data'!I181)),NA())</f>
        <v>#N/A</v>
      </c>
      <c r="U187" s="490" t="e">
        <f ca="1">+IF(AND(ISNUMBER(OFFSET('Water Data'!$I$9,0,10*ROW('Water Data'!I181))),'Data Summary'!CJ187="Yes"),OFFSET('Water Data'!$I$9,0,10*ROW('Water Data'!I181)),NA())</f>
        <v>#N/A</v>
      </c>
      <c r="V187" s="491" t="e">
        <f ca="1">+IF(AND(ISNUMBER(OFFSET('Sanitation Data'!$D$4,0,10*ROW('Sanitation Data'!D181))),'Data Summary'!CK187="Yes"),100-OFFSET('Sanitation Data'!$D$4,0,10*ROW('Sanitation Data'!D181)),NA())</f>
        <v>#N/A</v>
      </c>
      <c r="W187" s="491" t="e">
        <f ca="1">+IF(AND(ISNUMBER(OFFSET('Sanitation Data'!$D$6,0,10*ROW('Sanitation Data'!D181))),'Data Summary'!CL187="Yes"),OFFSET('Sanitation Data'!$D$6,0,10*ROW('Sanitation Data'!D181)),NA())</f>
        <v>#N/A</v>
      </c>
      <c r="X187" s="491" t="e">
        <f ca="1">+IF(AND(ISNUMBER(OFFSET('Sanitation Data'!$D$10,0,10*ROW('Sanitation Data'!D181))),'Data Summary'!CM187="Yes"),OFFSET('Sanitation Data'!$D$10,0,10*ROW('Sanitation Data'!D181)),NA())</f>
        <v>#N/A</v>
      </c>
      <c r="Y187" s="491" t="e">
        <f ca="1">+IF(AND(ISNUMBER(OFFSET('Sanitation Data'!$D$11,0,10*ROW('Sanitation Data'!D181))),'Data Summary'!CN187="Yes"),OFFSET('Sanitation Data'!$D$11,0,10*ROW('Sanitation Data'!D181)),NA())</f>
        <v>#N/A</v>
      </c>
      <c r="Z187" s="491" t="e">
        <f ca="1">+IF(AND(ISNUMBER(OFFSET('Sanitation Data'!$D$12,0,10*ROW('Sanitation Data'!D181))),'Data Summary'!CO187="Yes"),OFFSET('Sanitation Data'!$D$12,0,10*ROW('Sanitation Data'!D181)),NA())</f>
        <v>#N/A</v>
      </c>
      <c r="AA187" s="491" t="e">
        <f ca="1">+IF(AND(ISNUMBER(OFFSET('Sanitation Data'!$E$4,0,10*ROW('Sanitation Data'!E181))),'Data Summary'!CP187="Yes"),100-OFFSET('Sanitation Data'!$E$4,0,10*ROW('Sanitation Data'!E181)),NA())</f>
        <v>#N/A</v>
      </c>
      <c r="AB187" s="491" t="e">
        <f ca="1">+IF(AND(ISNUMBER(OFFSET('Sanitation Data'!$E$6,0,10*ROW('Sanitation Data'!E181))),'Data Summary'!CQ187="Yes"),OFFSET('Sanitation Data'!$E$6,0,10*ROW('Sanitation Data'!E181)),NA())</f>
        <v>#N/A</v>
      </c>
      <c r="AC187" s="491" t="e">
        <f ca="1">+IF(AND(ISNUMBER(OFFSET('Sanitation Data'!$E$10,0,10*ROW('Sanitation Data'!E181))),'Data Summary'!CR187="Yes"),OFFSET('Sanitation Data'!$E$10,0,10*ROW('Sanitation Data'!E181)),NA())</f>
        <v>#N/A</v>
      </c>
      <c r="AD187" s="491" t="e">
        <f ca="1">+IF(AND(ISNUMBER(OFFSET('Sanitation Data'!$E$11,0,10*ROW('Sanitation Data'!E181))),'Data Summary'!CS187="Yes"),OFFSET('Sanitation Data'!$E$11,0,10*ROW('Sanitation Data'!E181)),NA())</f>
        <v>#N/A</v>
      </c>
      <c r="AE187" s="491" t="e">
        <f ca="1">+IF(AND(ISNUMBER(OFFSET('Sanitation Data'!$E$12,0,10*ROW('Sanitation Data'!E181))),'Data Summary'!CT187="Yes"),OFFSET('Sanitation Data'!$E$12,0,10*ROW('Sanitation Data'!E181)),NA())</f>
        <v>#N/A</v>
      </c>
      <c r="AF187" s="491" t="e">
        <f ca="1">+IF(AND(ISNUMBER(OFFSET('Sanitation Data'!$F$4,0,10*ROW('Sanitation Data'!F181))),'Data Summary'!CU187="Yes"),100-OFFSET('Sanitation Data'!$F$4,0,10*ROW('Sanitation Data'!F181)),NA())</f>
        <v>#N/A</v>
      </c>
      <c r="AG187" s="491" t="e">
        <f ca="1">+IF(AND(ISNUMBER(OFFSET('Sanitation Data'!$F$6,0,10*ROW('Sanitation Data'!F181))),'Data Summary'!CV187="Yes"),OFFSET('Sanitation Data'!$F$6,0,10*ROW('Sanitation Data'!F181)),NA())</f>
        <v>#N/A</v>
      </c>
      <c r="AH187" s="491" t="e">
        <f ca="1">+IF(AND(ISNUMBER(OFFSET('Sanitation Data'!$F$10,0,10*ROW('Sanitation Data'!F181))),'Data Summary'!CW187="Yes"),OFFSET('Sanitation Data'!$F$10,0,10*ROW('Sanitation Data'!F181)),NA())</f>
        <v>#N/A</v>
      </c>
      <c r="AI187" s="491" t="e">
        <f ca="1">+IF(AND(ISNUMBER(OFFSET('Sanitation Data'!$F$11,0,10*ROW('Sanitation Data'!F181))),'Data Summary'!CX187="Yes"),OFFSET('Sanitation Data'!$F$11,0,10*ROW('Sanitation Data'!F181)),NA())</f>
        <v>#N/A</v>
      </c>
      <c r="AJ187" s="491" t="e">
        <f ca="1">+IF(AND(ISNUMBER(OFFSET('Sanitation Data'!$F$12,0,10*ROW('Sanitation Data'!F181))),'Data Summary'!CY187="Yes"),OFFSET('Sanitation Data'!$F$12,0,10*ROW('Sanitation Data'!F181)),NA())</f>
        <v>#N/A</v>
      </c>
      <c r="AK187" s="491" t="e">
        <f ca="1">+IF(AND(ISNUMBER(OFFSET('Sanitation Data'!$G$4,0,10*ROW('Sanitation Data'!G181))),'Data Summary'!CZ187="Yes"),100-OFFSET('Sanitation Data'!$G$4,0,10*ROW('Sanitation Data'!G181)),NA())</f>
        <v>#N/A</v>
      </c>
      <c r="AL187" s="491" t="e">
        <f ca="1">+IF(AND(ISNUMBER(OFFSET('Sanitation Data'!$G$6,0,10*ROW('Sanitation Data'!G181))),'Data Summary'!DA187="Yes"),OFFSET('Sanitation Data'!$G$6,0,10*ROW('Sanitation Data'!G181)),NA())</f>
        <v>#N/A</v>
      </c>
      <c r="AM187" s="491" t="e">
        <f ca="1">+IF(AND(ISNUMBER(OFFSET('Sanitation Data'!$G$10,0,10*ROW('Sanitation Data'!G181))),'Data Summary'!DB187="Yes"),OFFSET('Sanitation Data'!$G$10,0,10*ROW('Sanitation Data'!G181)),NA())</f>
        <v>#N/A</v>
      </c>
      <c r="AN187" s="491" t="e">
        <f ca="1">+IF(AND(ISNUMBER(OFFSET('Sanitation Data'!$G$11,0,10*ROW('Sanitation Data'!G181))),'Data Summary'!DC187="Yes"),OFFSET('Sanitation Data'!$G$11,0,10*ROW('Sanitation Data'!G181)),NA())</f>
        <v>#N/A</v>
      </c>
      <c r="AO187" s="491" t="e">
        <f ca="1">+IF(AND(ISNUMBER(OFFSET('Sanitation Data'!$G$12,0,10*ROW('Sanitation Data'!G181))),'Data Summary'!DD187="Yes"),OFFSET('Sanitation Data'!$G$12,0,10*ROW('Sanitation Data'!G181)),NA())</f>
        <v>#N/A</v>
      </c>
      <c r="AP187" s="491" t="e">
        <f ca="1">+IF(AND(ISNUMBER(OFFSET('Sanitation Data'!$H$4,0,10*ROW('Sanitation Data'!H181))),'Data Summary'!DE187="Yes"),100-OFFSET('Sanitation Data'!$H$4,0,10*ROW('Sanitation Data'!H181)),NA())</f>
        <v>#N/A</v>
      </c>
      <c r="AQ187" s="491" t="e">
        <f ca="1">+IF(AND(ISNUMBER(OFFSET('Sanitation Data'!$H$6,0,10*ROW('Sanitation Data'!H181))),'Data Summary'!DF187="Yes"),OFFSET('Sanitation Data'!$H$6,0,10*ROW('Sanitation Data'!H181)),NA())</f>
        <v>#N/A</v>
      </c>
      <c r="AR187" s="491" t="e">
        <f ca="1">+IF(AND(ISNUMBER(OFFSET('Sanitation Data'!$H$10,0,10*ROW('Sanitation Data'!H181))),'Data Summary'!DG187="Yes"),OFFSET('Sanitation Data'!$H$10,0,10*ROW('Sanitation Data'!H181)),NA())</f>
        <v>#N/A</v>
      </c>
      <c r="AS187" s="491" t="e">
        <f ca="1">+IF(AND(ISNUMBER(OFFSET('Sanitation Data'!$H$11,0,10*ROW('Sanitation Data'!H181))),'Data Summary'!DH187="Yes"),OFFSET('Sanitation Data'!$H$11,0,10*ROW('Sanitation Data'!H181)),NA())</f>
        <v>#N/A</v>
      </c>
      <c r="AT187" s="491" t="e">
        <f ca="1">+IF(AND(ISNUMBER(OFFSET('Sanitation Data'!$H$12,0,10*ROW('Sanitation Data'!H181))),'Data Summary'!DI187="Yes"),OFFSET('Sanitation Data'!$H$12,0,10*ROW('Sanitation Data'!H181)),NA())</f>
        <v>#N/A</v>
      </c>
      <c r="AU187" s="491" t="e">
        <f ca="1">+IF(AND(ISNUMBER(OFFSET('Sanitation Data'!$I$4,0,10*ROW('Sanitation Data'!I181))),'Data Summary'!DJ187="Yes"),100-OFFSET('Sanitation Data'!$I$4,0,10*ROW('Sanitation Data'!I181)),NA())</f>
        <v>#N/A</v>
      </c>
      <c r="AV187" s="491" t="e">
        <f ca="1">+IF(AND(ISNUMBER(OFFSET('Sanitation Data'!$I$6,0,10*ROW('Sanitation Data'!I181))),'Data Summary'!DK187="Yes"),OFFSET('Sanitation Data'!$I$6,0,10*ROW('Sanitation Data'!I181)),NA())</f>
        <v>#N/A</v>
      </c>
      <c r="AW187" s="491" t="e">
        <f ca="1">+IF(AND(ISNUMBER(OFFSET('Sanitation Data'!$I$10,0,10*ROW('Sanitation Data'!I181))),'Data Summary'!DL187="Yes"),OFFSET('Sanitation Data'!$I$10,0,10*ROW('Sanitation Data'!I181)),NA())</f>
        <v>#N/A</v>
      </c>
      <c r="AX187" s="491" t="e">
        <f ca="1">+IF(AND(ISNUMBER(OFFSET('Sanitation Data'!$I$11,0,10*ROW('Sanitation Data'!I181))),'Data Summary'!DM187="Yes"),OFFSET('Sanitation Data'!$I$11,0,10*ROW('Sanitation Data'!I181)),NA())</f>
        <v>#N/A</v>
      </c>
      <c r="AY187" s="491" t="e">
        <f ca="1">+IF(AND(ISNUMBER(OFFSET('Sanitation Data'!$I$12,0,10*ROW('Sanitation Data'!I181))),'Data Summary'!DN187="Yes"),OFFSET('Sanitation Data'!$I$12,0,10*ROW('Sanitation Data'!I181)),NA())</f>
        <v>#N/A</v>
      </c>
      <c r="AZ187" s="492" t="e">
        <f ca="1">+IF(AND(ISNUMBER(OFFSET('Hygiene Data'!$D$5,0,10*ROW('Hygiene Data'!D181))),'Data Summary'!DO187="Yes"),OFFSET('Hygiene Data'!$D$5,0,10*ROW('Hygiene Data'!D181)),NA())</f>
        <v>#N/A</v>
      </c>
      <c r="BA187" s="492" t="e">
        <f ca="1">+IF(AND(ISNUMBER(OFFSET('Hygiene Data'!$D$7,0,10*ROW('Hygiene Data'!D181))),'Data Summary'!DP187="Yes"),OFFSET('Hygiene Data'!$D$7,0,10*ROW('Hygiene Data'!D181)),NA())</f>
        <v>#N/A</v>
      </c>
      <c r="BB187" s="492" t="e">
        <f ca="1">+IF(AND(ISNUMBER(OFFSET('Hygiene Data'!$D$9,0,10*ROW('Hygiene Data'!D181))),'Data Summary'!DQ187="Yes"),OFFSET('Hygiene Data'!$D$9,0,10*ROW('Hygiene Data'!D181)),NA())</f>
        <v>#N/A</v>
      </c>
      <c r="BC187" s="492" t="e">
        <f ca="1">+IF(AND(ISNUMBER(OFFSET('Hygiene Data'!$E$5,0,10*ROW('Hygiene Data'!E181))),'Data Summary'!DR187="Yes"),OFFSET('Hygiene Data'!$E$5,0,10*ROW('Hygiene Data'!E181)),NA())</f>
        <v>#N/A</v>
      </c>
      <c r="BD187" s="492" t="e">
        <f ca="1">+IF(AND(ISNUMBER(OFFSET('Hygiene Data'!$E$7,0,10*ROW('Hygiene Data'!E181))),'Data Summary'!DS187="Yes"),OFFSET('Hygiene Data'!$E$7,0,10*ROW('Hygiene Data'!E181)),NA())</f>
        <v>#N/A</v>
      </c>
      <c r="BE187" s="492" t="e">
        <f ca="1">+IF(AND(ISNUMBER(OFFSET('Hygiene Data'!$E$9,0,10*ROW('Hygiene Data'!E181))),'Data Summary'!DT187="Yes"),OFFSET('Hygiene Data'!$E$9,0,10*ROW('Hygiene Data'!E181)),NA())</f>
        <v>#N/A</v>
      </c>
      <c r="BF187" s="492" t="e">
        <f ca="1">+IF(AND(ISNUMBER(OFFSET('Hygiene Data'!$F$5,0,10*ROW('Hygiene Data'!F181))),'Data Summary'!DU187="Yes"),OFFSET('Hygiene Data'!$F$5,0,10*ROW('Hygiene Data'!F181)),NA())</f>
        <v>#N/A</v>
      </c>
      <c r="BG187" s="492" t="e">
        <f ca="1">+IF(AND(ISNUMBER(OFFSET('Hygiene Data'!$F$7,0,10*ROW('Hygiene Data'!F181))),'Data Summary'!DV187="Yes"),OFFSET('Hygiene Data'!$F$7,0,10*ROW('Hygiene Data'!F181)),NA())</f>
        <v>#N/A</v>
      </c>
      <c r="BH187" s="492" t="e">
        <f ca="1">+IF(AND(ISNUMBER(OFFSET('Hygiene Data'!$F$9,0,10*ROW('Hygiene Data'!F181))),'Data Summary'!DW187="Yes"),OFFSET('Hygiene Data'!$F$9,0,10*ROW('Hygiene Data'!F181)),NA())</f>
        <v>#N/A</v>
      </c>
      <c r="BI187" s="492" t="e">
        <f ca="1">+IF(AND(ISNUMBER(OFFSET('Hygiene Data'!$G$5,0,10*ROW('Hygiene Data'!G181))),'Data Summary'!DX187="Yes"),OFFSET('Hygiene Data'!$G$5,0,10*ROW('Hygiene Data'!G181)),NA())</f>
        <v>#N/A</v>
      </c>
      <c r="BJ187" s="492" t="e">
        <f ca="1">+IF(AND(ISNUMBER(OFFSET('Hygiene Data'!$G$7,0,10*ROW('Hygiene Data'!G181))),'Data Summary'!DY187="Yes"),OFFSET('Hygiene Data'!$G$7,0,10*ROW('Hygiene Data'!G181)),NA())</f>
        <v>#N/A</v>
      </c>
      <c r="BK187" s="492" t="e">
        <f ca="1">+IF(AND(ISNUMBER(OFFSET('Hygiene Data'!$G$9,0,10*ROW('Hygiene Data'!G181))),'Data Summary'!DZ187="Yes"),OFFSET('Hygiene Data'!$G$9,0,10*ROW('Hygiene Data'!G181)),NA())</f>
        <v>#N/A</v>
      </c>
      <c r="BL187" s="492" t="e">
        <f ca="1">+IF(AND(ISNUMBER(OFFSET('Hygiene Data'!$H$5,0,10*ROW('Hygiene Data'!H181))),'Data Summary'!EA187="Yes"),OFFSET('Hygiene Data'!$H$5,0,10*ROW('Hygiene Data'!H181)),NA())</f>
        <v>#N/A</v>
      </c>
      <c r="BM187" s="492" t="e">
        <f ca="1">+IF(AND(ISNUMBER(OFFSET('Hygiene Data'!$H$7,0,10*ROW('Hygiene Data'!H181))),'Data Summary'!EB187="Yes"),OFFSET('Hygiene Data'!$H$7,0,10*ROW('Hygiene Data'!H181)),NA())</f>
        <v>#N/A</v>
      </c>
      <c r="BN187" s="492" t="e">
        <f ca="1">+IF(AND(ISNUMBER(OFFSET('Hygiene Data'!$H$9,0,10*ROW('Hygiene Data'!H181))),'Data Summary'!EC187="Yes"),OFFSET('Hygiene Data'!$H$9,0,10*ROW('Hygiene Data'!H181)),NA())</f>
        <v>#N/A</v>
      </c>
      <c r="BO187" s="492" t="e">
        <f ca="1">+IF(AND(ISNUMBER(OFFSET('Hygiene Data'!$I$5,0,10*ROW('Hygiene Data'!I181))),'Data Summary'!ED187="Yes"),OFFSET('Hygiene Data'!$I$5,0,10*ROW('Hygiene Data'!I181)),NA())</f>
        <v>#N/A</v>
      </c>
      <c r="BP187" s="492" t="e">
        <f ca="1">+IF(AND(ISNUMBER(OFFSET('Hygiene Data'!$I$7,0,10*ROW('Hygiene Data'!I181))),'Data Summary'!EE187="Yes"),OFFSET('Hygiene Data'!$I$7,0,10*ROW('Hygiene Data'!I181)),NA())</f>
        <v>#N/A</v>
      </c>
      <c r="BQ187" s="492" t="e">
        <f ca="1">+IF(AND(ISNUMBER(OFFSET('Hygiene Data'!$I$9,0,10*ROW('Hygiene Data'!I181))),'Data Summary'!EF187="Yes"),OFFSET('Hygiene Data'!$I$9,0,10*ROW('Hygiene Data'!I181)),NA())</f>
        <v>#N/A</v>
      </c>
    </row>
    <row r="188" spans="1:69" x14ac:dyDescent="0.25">
      <c r="A188" s="488" t="e">
        <f ca="1">+RIGHT('Data Summary'!A188,LEN('Data Summary'!A188)-9)</f>
        <v>#VALUE!</v>
      </c>
      <c r="B188" s="462" t="str">
        <f ca="1">+IF(ISTEXT('Data Summary'!B188),'Data Summary'!B188,"")</f>
        <v/>
      </c>
      <c r="C188" s="489" t="e">
        <f ca="1">+VALUE('Data Summary'!C188)</f>
        <v>#VALUE!</v>
      </c>
      <c r="D188" s="490" t="e">
        <f ca="1">+IF(AND(ISNUMBER(OFFSET('Water Data'!$D$4,0,10*ROW('Water Data'!D182))),'Data Summary'!BS188="Yes"),100-OFFSET('Water Data'!$D$4,0,10*ROW('Water Data'!D182)),NA())</f>
        <v>#N/A</v>
      </c>
      <c r="E188" s="490" t="e">
        <f ca="1">+IF(AND(ISNUMBER(OFFSET('Water Data'!$D$6,0,10*ROW('Water Data'!D182))),'Data Summary'!BT188="Yes"),OFFSET('Water Data'!$D$6,0,10*ROW('Water Data'!D182)),NA())</f>
        <v>#N/A</v>
      </c>
      <c r="F188" s="490" t="e">
        <f ca="1">+IF(AND(ISNUMBER(OFFSET('Water Data'!$D$9,0,10*ROW('Water Data'!D182))),'Data Summary'!BU188="Yes"),OFFSET('Water Data'!$D$9,0,10*ROW('Water Data'!D182)),NA())</f>
        <v>#N/A</v>
      </c>
      <c r="G188" s="490" t="e">
        <f ca="1">+IF(AND(ISNUMBER(OFFSET('Water Data'!$E$4,0,10*ROW('Water Data'!E182))),'Data Summary'!BV188="Yes"),100-OFFSET('Water Data'!$E$4,0,10*ROW('Water Data'!E182)),NA())</f>
        <v>#N/A</v>
      </c>
      <c r="H188" s="490" t="e">
        <f ca="1">+IF(AND(ISNUMBER(OFFSET('Water Data'!$E$6,0,10*ROW('Water Data'!E182))),'Data Summary'!BW188="Yes"),OFFSET('Water Data'!$E$6,0,10*ROW('Water Data'!E182)),NA())</f>
        <v>#N/A</v>
      </c>
      <c r="I188" s="490" t="e">
        <f ca="1">+IF(AND(ISNUMBER(OFFSET('Water Data'!$E$9,0,10*ROW('Water Data'!E182))),'Data Summary'!BX188="Yes"),OFFSET('Water Data'!$E$9,0,10*ROW('Water Data'!E182)),NA())</f>
        <v>#N/A</v>
      </c>
      <c r="J188" s="490" t="e">
        <f ca="1">+IF(AND(ISNUMBER(OFFSET('Water Data'!$F$4,0,10*ROW('Water Data'!F182))),'Data Summary'!BY188="Yes"),100-OFFSET('Water Data'!$F$4,0,10*ROW('Water Data'!F182)),NA())</f>
        <v>#N/A</v>
      </c>
      <c r="K188" s="490" t="e">
        <f ca="1">+IF(AND(ISNUMBER(OFFSET('Water Data'!$F$6,0,10*ROW('Water Data'!F182))),'Data Summary'!BZ188="Yes"),OFFSET('Water Data'!$F$6,0,10*ROW('Water Data'!F182)),NA())</f>
        <v>#N/A</v>
      </c>
      <c r="L188" s="490" t="e">
        <f ca="1">+IF(AND(ISNUMBER(OFFSET('Water Data'!$F$9,0,10*ROW('Water Data'!F182))),'Data Summary'!CA188="Yes"),OFFSET('Water Data'!$F$9,0,10*ROW('Water Data'!F182)),NA())</f>
        <v>#N/A</v>
      </c>
      <c r="M188" s="490" t="e">
        <f ca="1">+IF(AND(ISNUMBER(OFFSET('Water Data'!$G$4,0,10*ROW('Water Data'!G182))),'Data Summary'!CB188="Yes"),100-OFFSET('Water Data'!$G$4,0,10*ROW('Water Data'!G182)),NA())</f>
        <v>#N/A</v>
      </c>
      <c r="N188" s="490" t="e">
        <f ca="1">+IF(AND(ISNUMBER(OFFSET('Water Data'!$G$6,0,10*ROW('Water Data'!G182))),'Data Summary'!CC188="Yes"),OFFSET('Water Data'!$G$6,0,10*ROW('Water Data'!G182)),NA())</f>
        <v>#N/A</v>
      </c>
      <c r="O188" s="490" t="e">
        <f ca="1">+IF(AND(ISNUMBER(OFFSET('Water Data'!$G$9,0,10*ROW('Water Data'!G182))),'Data Summary'!CD188="Yes"),OFFSET('Water Data'!$G$9,0,10*ROW('Water Data'!G182)),NA())</f>
        <v>#N/A</v>
      </c>
      <c r="P188" s="490" t="e">
        <f ca="1">+IF(AND(ISNUMBER(OFFSET('Water Data'!$H$4,0,10*ROW('Water Data'!H182))),'Data Summary'!CE188="Yes"),100-OFFSET('Water Data'!$H$4,0,10*ROW('Water Data'!H182)),NA())</f>
        <v>#N/A</v>
      </c>
      <c r="Q188" s="490" t="e">
        <f ca="1">+IF(AND(ISNUMBER(OFFSET('Water Data'!$H$6,0,10*ROW('Water Data'!H182))),'Data Summary'!CF188="Yes"),OFFSET('Water Data'!$H$6,0,10*ROW('Water Data'!H182)),NA())</f>
        <v>#N/A</v>
      </c>
      <c r="R188" s="490" t="e">
        <f ca="1">+IF(AND(ISNUMBER(OFFSET('Water Data'!$H$9,0,10*ROW('Water Data'!H182))),'Data Summary'!CG188="Yes"),OFFSET('Water Data'!$H$9,0,10*ROW('Water Data'!H182)),NA())</f>
        <v>#N/A</v>
      </c>
      <c r="S188" s="490" t="e">
        <f ca="1">+IF(AND(ISNUMBER(OFFSET('Water Data'!$I$4,0,10*ROW('Water Data'!I182))),'Data Summary'!CH188="Yes"),100-OFFSET('Water Data'!$I$4,0,10*ROW('Water Data'!I182)),NA())</f>
        <v>#N/A</v>
      </c>
      <c r="T188" s="490" t="e">
        <f ca="1">+IF(AND(ISNUMBER(OFFSET('Water Data'!$I$6,0,10*ROW('Water Data'!I182))),'Data Summary'!CI188="Yes"),OFFSET('Water Data'!$I$6,0,10*ROW('Water Data'!I182)),NA())</f>
        <v>#N/A</v>
      </c>
      <c r="U188" s="490" t="e">
        <f ca="1">+IF(AND(ISNUMBER(OFFSET('Water Data'!$I$9,0,10*ROW('Water Data'!I182))),'Data Summary'!CJ188="Yes"),OFFSET('Water Data'!$I$9,0,10*ROW('Water Data'!I182)),NA())</f>
        <v>#N/A</v>
      </c>
      <c r="V188" s="491" t="e">
        <f ca="1">+IF(AND(ISNUMBER(OFFSET('Sanitation Data'!$D$4,0,10*ROW('Sanitation Data'!D182))),'Data Summary'!CK188="Yes"),100-OFFSET('Sanitation Data'!$D$4,0,10*ROW('Sanitation Data'!D182)),NA())</f>
        <v>#N/A</v>
      </c>
      <c r="W188" s="491" t="e">
        <f ca="1">+IF(AND(ISNUMBER(OFFSET('Sanitation Data'!$D$6,0,10*ROW('Sanitation Data'!D182))),'Data Summary'!CL188="Yes"),OFFSET('Sanitation Data'!$D$6,0,10*ROW('Sanitation Data'!D182)),NA())</f>
        <v>#N/A</v>
      </c>
      <c r="X188" s="491" t="e">
        <f ca="1">+IF(AND(ISNUMBER(OFFSET('Sanitation Data'!$D$10,0,10*ROW('Sanitation Data'!D182))),'Data Summary'!CM188="Yes"),OFFSET('Sanitation Data'!$D$10,0,10*ROW('Sanitation Data'!D182)),NA())</f>
        <v>#N/A</v>
      </c>
      <c r="Y188" s="491" t="e">
        <f ca="1">+IF(AND(ISNUMBER(OFFSET('Sanitation Data'!$D$11,0,10*ROW('Sanitation Data'!D182))),'Data Summary'!CN188="Yes"),OFFSET('Sanitation Data'!$D$11,0,10*ROW('Sanitation Data'!D182)),NA())</f>
        <v>#N/A</v>
      </c>
      <c r="Z188" s="491" t="e">
        <f ca="1">+IF(AND(ISNUMBER(OFFSET('Sanitation Data'!$D$12,0,10*ROW('Sanitation Data'!D182))),'Data Summary'!CO188="Yes"),OFFSET('Sanitation Data'!$D$12,0,10*ROW('Sanitation Data'!D182)),NA())</f>
        <v>#N/A</v>
      </c>
      <c r="AA188" s="491" t="e">
        <f ca="1">+IF(AND(ISNUMBER(OFFSET('Sanitation Data'!$E$4,0,10*ROW('Sanitation Data'!E182))),'Data Summary'!CP188="Yes"),100-OFFSET('Sanitation Data'!$E$4,0,10*ROW('Sanitation Data'!E182)),NA())</f>
        <v>#N/A</v>
      </c>
      <c r="AB188" s="491" t="e">
        <f ca="1">+IF(AND(ISNUMBER(OFFSET('Sanitation Data'!$E$6,0,10*ROW('Sanitation Data'!E182))),'Data Summary'!CQ188="Yes"),OFFSET('Sanitation Data'!$E$6,0,10*ROW('Sanitation Data'!E182)),NA())</f>
        <v>#N/A</v>
      </c>
      <c r="AC188" s="491" t="e">
        <f ca="1">+IF(AND(ISNUMBER(OFFSET('Sanitation Data'!$E$10,0,10*ROW('Sanitation Data'!E182))),'Data Summary'!CR188="Yes"),OFFSET('Sanitation Data'!$E$10,0,10*ROW('Sanitation Data'!E182)),NA())</f>
        <v>#N/A</v>
      </c>
      <c r="AD188" s="491" t="e">
        <f ca="1">+IF(AND(ISNUMBER(OFFSET('Sanitation Data'!$E$11,0,10*ROW('Sanitation Data'!E182))),'Data Summary'!CS188="Yes"),OFFSET('Sanitation Data'!$E$11,0,10*ROW('Sanitation Data'!E182)),NA())</f>
        <v>#N/A</v>
      </c>
      <c r="AE188" s="491" t="e">
        <f ca="1">+IF(AND(ISNUMBER(OFFSET('Sanitation Data'!$E$12,0,10*ROW('Sanitation Data'!E182))),'Data Summary'!CT188="Yes"),OFFSET('Sanitation Data'!$E$12,0,10*ROW('Sanitation Data'!E182)),NA())</f>
        <v>#N/A</v>
      </c>
      <c r="AF188" s="491" t="e">
        <f ca="1">+IF(AND(ISNUMBER(OFFSET('Sanitation Data'!$F$4,0,10*ROW('Sanitation Data'!F182))),'Data Summary'!CU188="Yes"),100-OFFSET('Sanitation Data'!$F$4,0,10*ROW('Sanitation Data'!F182)),NA())</f>
        <v>#N/A</v>
      </c>
      <c r="AG188" s="491" t="e">
        <f ca="1">+IF(AND(ISNUMBER(OFFSET('Sanitation Data'!$F$6,0,10*ROW('Sanitation Data'!F182))),'Data Summary'!CV188="Yes"),OFFSET('Sanitation Data'!$F$6,0,10*ROW('Sanitation Data'!F182)),NA())</f>
        <v>#N/A</v>
      </c>
      <c r="AH188" s="491" t="e">
        <f ca="1">+IF(AND(ISNUMBER(OFFSET('Sanitation Data'!$F$10,0,10*ROW('Sanitation Data'!F182))),'Data Summary'!CW188="Yes"),OFFSET('Sanitation Data'!$F$10,0,10*ROW('Sanitation Data'!F182)),NA())</f>
        <v>#N/A</v>
      </c>
      <c r="AI188" s="491" t="e">
        <f ca="1">+IF(AND(ISNUMBER(OFFSET('Sanitation Data'!$F$11,0,10*ROW('Sanitation Data'!F182))),'Data Summary'!CX188="Yes"),OFFSET('Sanitation Data'!$F$11,0,10*ROW('Sanitation Data'!F182)),NA())</f>
        <v>#N/A</v>
      </c>
      <c r="AJ188" s="491" t="e">
        <f ca="1">+IF(AND(ISNUMBER(OFFSET('Sanitation Data'!$F$12,0,10*ROW('Sanitation Data'!F182))),'Data Summary'!CY188="Yes"),OFFSET('Sanitation Data'!$F$12,0,10*ROW('Sanitation Data'!F182)),NA())</f>
        <v>#N/A</v>
      </c>
      <c r="AK188" s="491" t="e">
        <f ca="1">+IF(AND(ISNUMBER(OFFSET('Sanitation Data'!$G$4,0,10*ROW('Sanitation Data'!G182))),'Data Summary'!CZ188="Yes"),100-OFFSET('Sanitation Data'!$G$4,0,10*ROW('Sanitation Data'!G182)),NA())</f>
        <v>#N/A</v>
      </c>
      <c r="AL188" s="491" t="e">
        <f ca="1">+IF(AND(ISNUMBER(OFFSET('Sanitation Data'!$G$6,0,10*ROW('Sanitation Data'!G182))),'Data Summary'!DA188="Yes"),OFFSET('Sanitation Data'!$G$6,0,10*ROW('Sanitation Data'!G182)),NA())</f>
        <v>#N/A</v>
      </c>
      <c r="AM188" s="491" t="e">
        <f ca="1">+IF(AND(ISNUMBER(OFFSET('Sanitation Data'!$G$10,0,10*ROW('Sanitation Data'!G182))),'Data Summary'!DB188="Yes"),OFFSET('Sanitation Data'!$G$10,0,10*ROW('Sanitation Data'!G182)),NA())</f>
        <v>#N/A</v>
      </c>
      <c r="AN188" s="491" t="e">
        <f ca="1">+IF(AND(ISNUMBER(OFFSET('Sanitation Data'!$G$11,0,10*ROW('Sanitation Data'!G182))),'Data Summary'!DC188="Yes"),OFFSET('Sanitation Data'!$G$11,0,10*ROW('Sanitation Data'!G182)),NA())</f>
        <v>#N/A</v>
      </c>
      <c r="AO188" s="491" t="e">
        <f ca="1">+IF(AND(ISNUMBER(OFFSET('Sanitation Data'!$G$12,0,10*ROW('Sanitation Data'!G182))),'Data Summary'!DD188="Yes"),OFFSET('Sanitation Data'!$G$12,0,10*ROW('Sanitation Data'!G182)),NA())</f>
        <v>#N/A</v>
      </c>
      <c r="AP188" s="491" t="e">
        <f ca="1">+IF(AND(ISNUMBER(OFFSET('Sanitation Data'!$H$4,0,10*ROW('Sanitation Data'!H182))),'Data Summary'!DE188="Yes"),100-OFFSET('Sanitation Data'!$H$4,0,10*ROW('Sanitation Data'!H182)),NA())</f>
        <v>#N/A</v>
      </c>
      <c r="AQ188" s="491" t="e">
        <f ca="1">+IF(AND(ISNUMBER(OFFSET('Sanitation Data'!$H$6,0,10*ROW('Sanitation Data'!H182))),'Data Summary'!DF188="Yes"),OFFSET('Sanitation Data'!$H$6,0,10*ROW('Sanitation Data'!H182)),NA())</f>
        <v>#N/A</v>
      </c>
      <c r="AR188" s="491" t="e">
        <f ca="1">+IF(AND(ISNUMBER(OFFSET('Sanitation Data'!$H$10,0,10*ROW('Sanitation Data'!H182))),'Data Summary'!DG188="Yes"),OFFSET('Sanitation Data'!$H$10,0,10*ROW('Sanitation Data'!H182)),NA())</f>
        <v>#N/A</v>
      </c>
      <c r="AS188" s="491" t="e">
        <f ca="1">+IF(AND(ISNUMBER(OFFSET('Sanitation Data'!$H$11,0,10*ROW('Sanitation Data'!H182))),'Data Summary'!DH188="Yes"),OFFSET('Sanitation Data'!$H$11,0,10*ROW('Sanitation Data'!H182)),NA())</f>
        <v>#N/A</v>
      </c>
      <c r="AT188" s="491" t="e">
        <f ca="1">+IF(AND(ISNUMBER(OFFSET('Sanitation Data'!$H$12,0,10*ROW('Sanitation Data'!H182))),'Data Summary'!DI188="Yes"),OFFSET('Sanitation Data'!$H$12,0,10*ROW('Sanitation Data'!H182)),NA())</f>
        <v>#N/A</v>
      </c>
      <c r="AU188" s="491" t="e">
        <f ca="1">+IF(AND(ISNUMBER(OFFSET('Sanitation Data'!$I$4,0,10*ROW('Sanitation Data'!I182))),'Data Summary'!DJ188="Yes"),100-OFFSET('Sanitation Data'!$I$4,0,10*ROW('Sanitation Data'!I182)),NA())</f>
        <v>#N/A</v>
      </c>
      <c r="AV188" s="491" t="e">
        <f ca="1">+IF(AND(ISNUMBER(OFFSET('Sanitation Data'!$I$6,0,10*ROW('Sanitation Data'!I182))),'Data Summary'!DK188="Yes"),OFFSET('Sanitation Data'!$I$6,0,10*ROW('Sanitation Data'!I182)),NA())</f>
        <v>#N/A</v>
      </c>
      <c r="AW188" s="491" t="e">
        <f ca="1">+IF(AND(ISNUMBER(OFFSET('Sanitation Data'!$I$10,0,10*ROW('Sanitation Data'!I182))),'Data Summary'!DL188="Yes"),OFFSET('Sanitation Data'!$I$10,0,10*ROW('Sanitation Data'!I182)),NA())</f>
        <v>#N/A</v>
      </c>
      <c r="AX188" s="491" t="e">
        <f ca="1">+IF(AND(ISNUMBER(OFFSET('Sanitation Data'!$I$11,0,10*ROW('Sanitation Data'!I182))),'Data Summary'!DM188="Yes"),OFFSET('Sanitation Data'!$I$11,0,10*ROW('Sanitation Data'!I182)),NA())</f>
        <v>#N/A</v>
      </c>
      <c r="AY188" s="491" t="e">
        <f ca="1">+IF(AND(ISNUMBER(OFFSET('Sanitation Data'!$I$12,0,10*ROW('Sanitation Data'!I182))),'Data Summary'!DN188="Yes"),OFFSET('Sanitation Data'!$I$12,0,10*ROW('Sanitation Data'!I182)),NA())</f>
        <v>#N/A</v>
      </c>
      <c r="AZ188" s="492" t="e">
        <f ca="1">+IF(AND(ISNUMBER(OFFSET('Hygiene Data'!$D$5,0,10*ROW('Hygiene Data'!D182))),'Data Summary'!DO188="Yes"),OFFSET('Hygiene Data'!$D$5,0,10*ROW('Hygiene Data'!D182)),NA())</f>
        <v>#N/A</v>
      </c>
      <c r="BA188" s="492" t="e">
        <f ca="1">+IF(AND(ISNUMBER(OFFSET('Hygiene Data'!$D$7,0,10*ROW('Hygiene Data'!D182))),'Data Summary'!DP188="Yes"),OFFSET('Hygiene Data'!$D$7,0,10*ROW('Hygiene Data'!D182)),NA())</f>
        <v>#N/A</v>
      </c>
      <c r="BB188" s="492" t="e">
        <f ca="1">+IF(AND(ISNUMBER(OFFSET('Hygiene Data'!$D$9,0,10*ROW('Hygiene Data'!D182))),'Data Summary'!DQ188="Yes"),OFFSET('Hygiene Data'!$D$9,0,10*ROW('Hygiene Data'!D182)),NA())</f>
        <v>#N/A</v>
      </c>
      <c r="BC188" s="492" t="e">
        <f ca="1">+IF(AND(ISNUMBER(OFFSET('Hygiene Data'!$E$5,0,10*ROW('Hygiene Data'!E182))),'Data Summary'!DR188="Yes"),OFFSET('Hygiene Data'!$E$5,0,10*ROW('Hygiene Data'!E182)),NA())</f>
        <v>#N/A</v>
      </c>
      <c r="BD188" s="492" t="e">
        <f ca="1">+IF(AND(ISNUMBER(OFFSET('Hygiene Data'!$E$7,0,10*ROW('Hygiene Data'!E182))),'Data Summary'!DS188="Yes"),OFFSET('Hygiene Data'!$E$7,0,10*ROW('Hygiene Data'!E182)),NA())</f>
        <v>#N/A</v>
      </c>
      <c r="BE188" s="492" t="e">
        <f ca="1">+IF(AND(ISNUMBER(OFFSET('Hygiene Data'!$E$9,0,10*ROW('Hygiene Data'!E182))),'Data Summary'!DT188="Yes"),OFFSET('Hygiene Data'!$E$9,0,10*ROW('Hygiene Data'!E182)),NA())</f>
        <v>#N/A</v>
      </c>
      <c r="BF188" s="492" t="e">
        <f ca="1">+IF(AND(ISNUMBER(OFFSET('Hygiene Data'!$F$5,0,10*ROW('Hygiene Data'!F182))),'Data Summary'!DU188="Yes"),OFFSET('Hygiene Data'!$F$5,0,10*ROW('Hygiene Data'!F182)),NA())</f>
        <v>#N/A</v>
      </c>
      <c r="BG188" s="492" t="e">
        <f ca="1">+IF(AND(ISNUMBER(OFFSET('Hygiene Data'!$F$7,0,10*ROW('Hygiene Data'!F182))),'Data Summary'!DV188="Yes"),OFFSET('Hygiene Data'!$F$7,0,10*ROW('Hygiene Data'!F182)),NA())</f>
        <v>#N/A</v>
      </c>
      <c r="BH188" s="492" t="e">
        <f ca="1">+IF(AND(ISNUMBER(OFFSET('Hygiene Data'!$F$9,0,10*ROW('Hygiene Data'!F182))),'Data Summary'!DW188="Yes"),OFFSET('Hygiene Data'!$F$9,0,10*ROW('Hygiene Data'!F182)),NA())</f>
        <v>#N/A</v>
      </c>
      <c r="BI188" s="492" t="e">
        <f ca="1">+IF(AND(ISNUMBER(OFFSET('Hygiene Data'!$G$5,0,10*ROW('Hygiene Data'!G182))),'Data Summary'!DX188="Yes"),OFFSET('Hygiene Data'!$G$5,0,10*ROW('Hygiene Data'!G182)),NA())</f>
        <v>#N/A</v>
      </c>
      <c r="BJ188" s="492" t="e">
        <f ca="1">+IF(AND(ISNUMBER(OFFSET('Hygiene Data'!$G$7,0,10*ROW('Hygiene Data'!G182))),'Data Summary'!DY188="Yes"),OFFSET('Hygiene Data'!$G$7,0,10*ROW('Hygiene Data'!G182)),NA())</f>
        <v>#N/A</v>
      </c>
      <c r="BK188" s="492" t="e">
        <f ca="1">+IF(AND(ISNUMBER(OFFSET('Hygiene Data'!$G$9,0,10*ROW('Hygiene Data'!G182))),'Data Summary'!DZ188="Yes"),OFFSET('Hygiene Data'!$G$9,0,10*ROW('Hygiene Data'!G182)),NA())</f>
        <v>#N/A</v>
      </c>
      <c r="BL188" s="492" t="e">
        <f ca="1">+IF(AND(ISNUMBER(OFFSET('Hygiene Data'!$H$5,0,10*ROW('Hygiene Data'!H182))),'Data Summary'!EA188="Yes"),OFFSET('Hygiene Data'!$H$5,0,10*ROW('Hygiene Data'!H182)),NA())</f>
        <v>#N/A</v>
      </c>
      <c r="BM188" s="492" t="e">
        <f ca="1">+IF(AND(ISNUMBER(OFFSET('Hygiene Data'!$H$7,0,10*ROW('Hygiene Data'!H182))),'Data Summary'!EB188="Yes"),OFFSET('Hygiene Data'!$H$7,0,10*ROW('Hygiene Data'!H182)),NA())</f>
        <v>#N/A</v>
      </c>
      <c r="BN188" s="492" t="e">
        <f ca="1">+IF(AND(ISNUMBER(OFFSET('Hygiene Data'!$H$9,0,10*ROW('Hygiene Data'!H182))),'Data Summary'!EC188="Yes"),OFFSET('Hygiene Data'!$H$9,0,10*ROW('Hygiene Data'!H182)),NA())</f>
        <v>#N/A</v>
      </c>
      <c r="BO188" s="492" t="e">
        <f ca="1">+IF(AND(ISNUMBER(OFFSET('Hygiene Data'!$I$5,0,10*ROW('Hygiene Data'!I182))),'Data Summary'!ED188="Yes"),OFFSET('Hygiene Data'!$I$5,0,10*ROW('Hygiene Data'!I182)),NA())</f>
        <v>#N/A</v>
      </c>
      <c r="BP188" s="492" t="e">
        <f ca="1">+IF(AND(ISNUMBER(OFFSET('Hygiene Data'!$I$7,0,10*ROW('Hygiene Data'!I182))),'Data Summary'!EE188="Yes"),OFFSET('Hygiene Data'!$I$7,0,10*ROW('Hygiene Data'!I182)),NA())</f>
        <v>#N/A</v>
      </c>
      <c r="BQ188" s="492" t="e">
        <f ca="1">+IF(AND(ISNUMBER(OFFSET('Hygiene Data'!$I$9,0,10*ROW('Hygiene Data'!I182))),'Data Summary'!EF188="Yes"),OFFSET('Hygiene Data'!$I$9,0,10*ROW('Hygiene Data'!I182)),NA())</f>
        <v>#N/A</v>
      </c>
    </row>
    <row r="189" spans="1:69" x14ac:dyDescent="0.25">
      <c r="A189" s="488" t="e">
        <f ca="1">+RIGHT('Data Summary'!A189,LEN('Data Summary'!A189)-9)</f>
        <v>#VALUE!</v>
      </c>
      <c r="B189" s="462" t="str">
        <f ca="1">+IF(ISTEXT('Data Summary'!B189),'Data Summary'!B189,"")</f>
        <v/>
      </c>
      <c r="C189" s="489" t="e">
        <f ca="1">+VALUE('Data Summary'!C189)</f>
        <v>#VALUE!</v>
      </c>
      <c r="D189" s="490" t="e">
        <f ca="1">+IF(AND(ISNUMBER(OFFSET('Water Data'!$D$4,0,10*ROW('Water Data'!D183))),'Data Summary'!BS189="Yes"),100-OFFSET('Water Data'!$D$4,0,10*ROW('Water Data'!D183)),NA())</f>
        <v>#N/A</v>
      </c>
      <c r="E189" s="490" t="e">
        <f ca="1">+IF(AND(ISNUMBER(OFFSET('Water Data'!$D$6,0,10*ROW('Water Data'!D183))),'Data Summary'!BT189="Yes"),OFFSET('Water Data'!$D$6,0,10*ROW('Water Data'!D183)),NA())</f>
        <v>#N/A</v>
      </c>
      <c r="F189" s="490" t="e">
        <f ca="1">+IF(AND(ISNUMBER(OFFSET('Water Data'!$D$9,0,10*ROW('Water Data'!D183))),'Data Summary'!BU189="Yes"),OFFSET('Water Data'!$D$9,0,10*ROW('Water Data'!D183)),NA())</f>
        <v>#N/A</v>
      </c>
      <c r="G189" s="490" t="e">
        <f ca="1">+IF(AND(ISNUMBER(OFFSET('Water Data'!$E$4,0,10*ROW('Water Data'!E183))),'Data Summary'!BV189="Yes"),100-OFFSET('Water Data'!$E$4,0,10*ROW('Water Data'!E183)),NA())</f>
        <v>#N/A</v>
      </c>
      <c r="H189" s="490" t="e">
        <f ca="1">+IF(AND(ISNUMBER(OFFSET('Water Data'!$E$6,0,10*ROW('Water Data'!E183))),'Data Summary'!BW189="Yes"),OFFSET('Water Data'!$E$6,0,10*ROW('Water Data'!E183)),NA())</f>
        <v>#N/A</v>
      </c>
      <c r="I189" s="490" t="e">
        <f ca="1">+IF(AND(ISNUMBER(OFFSET('Water Data'!$E$9,0,10*ROW('Water Data'!E183))),'Data Summary'!BX189="Yes"),OFFSET('Water Data'!$E$9,0,10*ROW('Water Data'!E183)),NA())</f>
        <v>#N/A</v>
      </c>
      <c r="J189" s="490" t="e">
        <f ca="1">+IF(AND(ISNUMBER(OFFSET('Water Data'!$F$4,0,10*ROW('Water Data'!F183))),'Data Summary'!BY189="Yes"),100-OFFSET('Water Data'!$F$4,0,10*ROW('Water Data'!F183)),NA())</f>
        <v>#N/A</v>
      </c>
      <c r="K189" s="490" t="e">
        <f ca="1">+IF(AND(ISNUMBER(OFFSET('Water Data'!$F$6,0,10*ROW('Water Data'!F183))),'Data Summary'!BZ189="Yes"),OFFSET('Water Data'!$F$6,0,10*ROW('Water Data'!F183)),NA())</f>
        <v>#N/A</v>
      </c>
      <c r="L189" s="490" t="e">
        <f ca="1">+IF(AND(ISNUMBER(OFFSET('Water Data'!$F$9,0,10*ROW('Water Data'!F183))),'Data Summary'!CA189="Yes"),OFFSET('Water Data'!$F$9,0,10*ROW('Water Data'!F183)),NA())</f>
        <v>#N/A</v>
      </c>
      <c r="M189" s="490" t="e">
        <f ca="1">+IF(AND(ISNUMBER(OFFSET('Water Data'!$G$4,0,10*ROW('Water Data'!G183))),'Data Summary'!CB189="Yes"),100-OFFSET('Water Data'!$G$4,0,10*ROW('Water Data'!G183)),NA())</f>
        <v>#N/A</v>
      </c>
      <c r="N189" s="490" t="e">
        <f ca="1">+IF(AND(ISNUMBER(OFFSET('Water Data'!$G$6,0,10*ROW('Water Data'!G183))),'Data Summary'!CC189="Yes"),OFFSET('Water Data'!$G$6,0,10*ROW('Water Data'!G183)),NA())</f>
        <v>#N/A</v>
      </c>
      <c r="O189" s="490" t="e">
        <f ca="1">+IF(AND(ISNUMBER(OFFSET('Water Data'!$G$9,0,10*ROW('Water Data'!G183))),'Data Summary'!CD189="Yes"),OFFSET('Water Data'!$G$9,0,10*ROW('Water Data'!G183)),NA())</f>
        <v>#N/A</v>
      </c>
      <c r="P189" s="490" t="e">
        <f ca="1">+IF(AND(ISNUMBER(OFFSET('Water Data'!$H$4,0,10*ROW('Water Data'!H183))),'Data Summary'!CE189="Yes"),100-OFFSET('Water Data'!$H$4,0,10*ROW('Water Data'!H183)),NA())</f>
        <v>#N/A</v>
      </c>
      <c r="Q189" s="490" t="e">
        <f ca="1">+IF(AND(ISNUMBER(OFFSET('Water Data'!$H$6,0,10*ROW('Water Data'!H183))),'Data Summary'!CF189="Yes"),OFFSET('Water Data'!$H$6,0,10*ROW('Water Data'!H183)),NA())</f>
        <v>#N/A</v>
      </c>
      <c r="R189" s="490" t="e">
        <f ca="1">+IF(AND(ISNUMBER(OFFSET('Water Data'!$H$9,0,10*ROW('Water Data'!H183))),'Data Summary'!CG189="Yes"),OFFSET('Water Data'!$H$9,0,10*ROW('Water Data'!H183)),NA())</f>
        <v>#N/A</v>
      </c>
      <c r="S189" s="490" t="e">
        <f ca="1">+IF(AND(ISNUMBER(OFFSET('Water Data'!$I$4,0,10*ROW('Water Data'!I183))),'Data Summary'!CH189="Yes"),100-OFFSET('Water Data'!$I$4,0,10*ROW('Water Data'!I183)),NA())</f>
        <v>#N/A</v>
      </c>
      <c r="T189" s="490" t="e">
        <f ca="1">+IF(AND(ISNUMBER(OFFSET('Water Data'!$I$6,0,10*ROW('Water Data'!I183))),'Data Summary'!CI189="Yes"),OFFSET('Water Data'!$I$6,0,10*ROW('Water Data'!I183)),NA())</f>
        <v>#N/A</v>
      </c>
      <c r="U189" s="490" t="e">
        <f ca="1">+IF(AND(ISNUMBER(OFFSET('Water Data'!$I$9,0,10*ROW('Water Data'!I183))),'Data Summary'!CJ189="Yes"),OFFSET('Water Data'!$I$9,0,10*ROW('Water Data'!I183)),NA())</f>
        <v>#N/A</v>
      </c>
      <c r="V189" s="491" t="e">
        <f ca="1">+IF(AND(ISNUMBER(OFFSET('Sanitation Data'!$D$4,0,10*ROW('Sanitation Data'!D183))),'Data Summary'!CK189="Yes"),100-OFFSET('Sanitation Data'!$D$4,0,10*ROW('Sanitation Data'!D183)),NA())</f>
        <v>#N/A</v>
      </c>
      <c r="W189" s="491" t="e">
        <f ca="1">+IF(AND(ISNUMBER(OFFSET('Sanitation Data'!$D$6,0,10*ROW('Sanitation Data'!D183))),'Data Summary'!CL189="Yes"),OFFSET('Sanitation Data'!$D$6,0,10*ROW('Sanitation Data'!D183)),NA())</f>
        <v>#N/A</v>
      </c>
      <c r="X189" s="491" t="e">
        <f ca="1">+IF(AND(ISNUMBER(OFFSET('Sanitation Data'!$D$10,0,10*ROW('Sanitation Data'!D183))),'Data Summary'!CM189="Yes"),OFFSET('Sanitation Data'!$D$10,0,10*ROW('Sanitation Data'!D183)),NA())</f>
        <v>#N/A</v>
      </c>
      <c r="Y189" s="491" t="e">
        <f ca="1">+IF(AND(ISNUMBER(OFFSET('Sanitation Data'!$D$11,0,10*ROW('Sanitation Data'!D183))),'Data Summary'!CN189="Yes"),OFFSET('Sanitation Data'!$D$11,0,10*ROW('Sanitation Data'!D183)),NA())</f>
        <v>#N/A</v>
      </c>
      <c r="Z189" s="491" t="e">
        <f ca="1">+IF(AND(ISNUMBER(OFFSET('Sanitation Data'!$D$12,0,10*ROW('Sanitation Data'!D183))),'Data Summary'!CO189="Yes"),OFFSET('Sanitation Data'!$D$12,0,10*ROW('Sanitation Data'!D183)),NA())</f>
        <v>#N/A</v>
      </c>
      <c r="AA189" s="491" t="e">
        <f ca="1">+IF(AND(ISNUMBER(OFFSET('Sanitation Data'!$E$4,0,10*ROW('Sanitation Data'!E183))),'Data Summary'!CP189="Yes"),100-OFFSET('Sanitation Data'!$E$4,0,10*ROW('Sanitation Data'!E183)),NA())</f>
        <v>#N/A</v>
      </c>
      <c r="AB189" s="491" t="e">
        <f ca="1">+IF(AND(ISNUMBER(OFFSET('Sanitation Data'!$E$6,0,10*ROW('Sanitation Data'!E183))),'Data Summary'!CQ189="Yes"),OFFSET('Sanitation Data'!$E$6,0,10*ROW('Sanitation Data'!E183)),NA())</f>
        <v>#N/A</v>
      </c>
      <c r="AC189" s="491" t="e">
        <f ca="1">+IF(AND(ISNUMBER(OFFSET('Sanitation Data'!$E$10,0,10*ROW('Sanitation Data'!E183))),'Data Summary'!CR189="Yes"),OFFSET('Sanitation Data'!$E$10,0,10*ROW('Sanitation Data'!E183)),NA())</f>
        <v>#N/A</v>
      </c>
      <c r="AD189" s="491" t="e">
        <f ca="1">+IF(AND(ISNUMBER(OFFSET('Sanitation Data'!$E$11,0,10*ROW('Sanitation Data'!E183))),'Data Summary'!CS189="Yes"),OFFSET('Sanitation Data'!$E$11,0,10*ROW('Sanitation Data'!E183)),NA())</f>
        <v>#N/A</v>
      </c>
      <c r="AE189" s="491" t="e">
        <f ca="1">+IF(AND(ISNUMBER(OFFSET('Sanitation Data'!$E$12,0,10*ROW('Sanitation Data'!E183))),'Data Summary'!CT189="Yes"),OFFSET('Sanitation Data'!$E$12,0,10*ROW('Sanitation Data'!E183)),NA())</f>
        <v>#N/A</v>
      </c>
      <c r="AF189" s="491" t="e">
        <f ca="1">+IF(AND(ISNUMBER(OFFSET('Sanitation Data'!$F$4,0,10*ROW('Sanitation Data'!F183))),'Data Summary'!CU189="Yes"),100-OFFSET('Sanitation Data'!$F$4,0,10*ROW('Sanitation Data'!F183)),NA())</f>
        <v>#N/A</v>
      </c>
      <c r="AG189" s="491" t="e">
        <f ca="1">+IF(AND(ISNUMBER(OFFSET('Sanitation Data'!$F$6,0,10*ROW('Sanitation Data'!F183))),'Data Summary'!CV189="Yes"),OFFSET('Sanitation Data'!$F$6,0,10*ROW('Sanitation Data'!F183)),NA())</f>
        <v>#N/A</v>
      </c>
      <c r="AH189" s="491" t="e">
        <f ca="1">+IF(AND(ISNUMBER(OFFSET('Sanitation Data'!$F$10,0,10*ROW('Sanitation Data'!F183))),'Data Summary'!CW189="Yes"),OFFSET('Sanitation Data'!$F$10,0,10*ROW('Sanitation Data'!F183)),NA())</f>
        <v>#N/A</v>
      </c>
      <c r="AI189" s="491" t="e">
        <f ca="1">+IF(AND(ISNUMBER(OFFSET('Sanitation Data'!$F$11,0,10*ROW('Sanitation Data'!F183))),'Data Summary'!CX189="Yes"),OFFSET('Sanitation Data'!$F$11,0,10*ROW('Sanitation Data'!F183)),NA())</f>
        <v>#N/A</v>
      </c>
      <c r="AJ189" s="491" t="e">
        <f ca="1">+IF(AND(ISNUMBER(OFFSET('Sanitation Data'!$F$12,0,10*ROW('Sanitation Data'!F183))),'Data Summary'!CY189="Yes"),OFFSET('Sanitation Data'!$F$12,0,10*ROW('Sanitation Data'!F183)),NA())</f>
        <v>#N/A</v>
      </c>
      <c r="AK189" s="491" t="e">
        <f ca="1">+IF(AND(ISNUMBER(OFFSET('Sanitation Data'!$G$4,0,10*ROW('Sanitation Data'!G183))),'Data Summary'!CZ189="Yes"),100-OFFSET('Sanitation Data'!$G$4,0,10*ROW('Sanitation Data'!G183)),NA())</f>
        <v>#N/A</v>
      </c>
      <c r="AL189" s="491" t="e">
        <f ca="1">+IF(AND(ISNUMBER(OFFSET('Sanitation Data'!$G$6,0,10*ROW('Sanitation Data'!G183))),'Data Summary'!DA189="Yes"),OFFSET('Sanitation Data'!$G$6,0,10*ROW('Sanitation Data'!G183)),NA())</f>
        <v>#N/A</v>
      </c>
      <c r="AM189" s="491" t="e">
        <f ca="1">+IF(AND(ISNUMBER(OFFSET('Sanitation Data'!$G$10,0,10*ROW('Sanitation Data'!G183))),'Data Summary'!DB189="Yes"),OFFSET('Sanitation Data'!$G$10,0,10*ROW('Sanitation Data'!G183)),NA())</f>
        <v>#N/A</v>
      </c>
      <c r="AN189" s="491" t="e">
        <f ca="1">+IF(AND(ISNUMBER(OFFSET('Sanitation Data'!$G$11,0,10*ROW('Sanitation Data'!G183))),'Data Summary'!DC189="Yes"),OFFSET('Sanitation Data'!$G$11,0,10*ROW('Sanitation Data'!G183)),NA())</f>
        <v>#N/A</v>
      </c>
      <c r="AO189" s="491" t="e">
        <f ca="1">+IF(AND(ISNUMBER(OFFSET('Sanitation Data'!$G$12,0,10*ROW('Sanitation Data'!G183))),'Data Summary'!DD189="Yes"),OFFSET('Sanitation Data'!$G$12,0,10*ROW('Sanitation Data'!G183)),NA())</f>
        <v>#N/A</v>
      </c>
      <c r="AP189" s="491" t="e">
        <f ca="1">+IF(AND(ISNUMBER(OFFSET('Sanitation Data'!$H$4,0,10*ROW('Sanitation Data'!H183))),'Data Summary'!DE189="Yes"),100-OFFSET('Sanitation Data'!$H$4,0,10*ROW('Sanitation Data'!H183)),NA())</f>
        <v>#N/A</v>
      </c>
      <c r="AQ189" s="491" t="e">
        <f ca="1">+IF(AND(ISNUMBER(OFFSET('Sanitation Data'!$H$6,0,10*ROW('Sanitation Data'!H183))),'Data Summary'!DF189="Yes"),OFFSET('Sanitation Data'!$H$6,0,10*ROW('Sanitation Data'!H183)),NA())</f>
        <v>#N/A</v>
      </c>
      <c r="AR189" s="491" t="e">
        <f ca="1">+IF(AND(ISNUMBER(OFFSET('Sanitation Data'!$H$10,0,10*ROW('Sanitation Data'!H183))),'Data Summary'!DG189="Yes"),OFFSET('Sanitation Data'!$H$10,0,10*ROW('Sanitation Data'!H183)),NA())</f>
        <v>#N/A</v>
      </c>
      <c r="AS189" s="491" t="e">
        <f ca="1">+IF(AND(ISNUMBER(OFFSET('Sanitation Data'!$H$11,0,10*ROW('Sanitation Data'!H183))),'Data Summary'!DH189="Yes"),OFFSET('Sanitation Data'!$H$11,0,10*ROW('Sanitation Data'!H183)),NA())</f>
        <v>#N/A</v>
      </c>
      <c r="AT189" s="491" t="e">
        <f ca="1">+IF(AND(ISNUMBER(OFFSET('Sanitation Data'!$H$12,0,10*ROW('Sanitation Data'!H183))),'Data Summary'!DI189="Yes"),OFFSET('Sanitation Data'!$H$12,0,10*ROW('Sanitation Data'!H183)),NA())</f>
        <v>#N/A</v>
      </c>
      <c r="AU189" s="491" t="e">
        <f ca="1">+IF(AND(ISNUMBER(OFFSET('Sanitation Data'!$I$4,0,10*ROW('Sanitation Data'!I183))),'Data Summary'!DJ189="Yes"),100-OFFSET('Sanitation Data'!$I$4,0,10*ROW('Sanitation Data'!I183)),NA())</f>
        <v>#N/A</v>
      </c>
      <c r="AV189" s="491" t="e">
        <f ca="1">+IF(AND(ISNUMBER(OFFSET('Sanitation Data'!$I$6,0,10*ROW('Sanitation Data'!I183))),'Data Summary'!DK189="Yes"),OFFSET('Sanitation Data'!$I$6,0,10*ROW('Sanitation Data'!I183)),NA())</f>
        <v>#N/A</v>
      </c>
      <c r="AW189" s="491" t="e">
        <f ca="1">+IF(AND(ISNUMBER(OFFSET('Sanitation Data'!$I$10,0,10*ROW('Sanitation Data'!I183))),'Data Summary'!DL189="Yes"),OFFSET('Sanitation Data'!$I$10,0,10*ROW('Sanitation Data'!I183)),NA())</f>
        <v>#N/A</v>
      </c>
      <c r="AX189" s="491" t="e">
        <f ca="1">+IF(AND(ISNUMBER(OFFSET('Sanitation Data'!$I$11,0,10*ROW('Sanitation Data'!I183))),'Data Summary'!DM189="Yes"),OFFSET('Sanitation Data'!$I$11,0,10*ROW('Sanitation Data'!I183)),NA())</f>
        <v>#N/A</v>
      </c>
      <c r="AY189" s="491" t="e">
        <f ca="1">+IF(AND(ISNUMBER(OFFSET('Sanitation Data'!$I$12,0,10*ROW('Sanitation Data'!I183))),'Data Summary'!DN189="Yes"),OFFSET('Sanitation Data'!$I$12,0,10*ROW('Sanitation Data'!I183)),NA())</f>
        <v>#N/A</v>
      </c>
      <c r="AZ189" s="492" t="e">
        <f ca="1">+IF(AND(ISNUMBER(OFFSET('Hygiene Data'!$D$5,0,10*ROW('Hygiene Data'!D183))),'Data Summary'!DO189="Yes"),OFFSET('Hygiene Data'!$D$5,0,10*ROW('Hygiene Data'!D183)),NA())</f>
        <v>#N/A</v>
      </c>
      <c r="BA189" s="492" t="e">
        <f ca="1">+IF(AND(ISNUMBER(OFFSET('Hygiene Data'!$D$7,0,10*ROW('Hygiene Data'!D183))),'Data Summary'!DP189="Yes"),OFFSET('Hygiene Data'!$D$7,0,10*ROW('Hygiene Data'!D183)),NA())</f>
        <v>#N/A</v>
      </c>
      <c r="BB189" s="492" t="e">
        <f ca="1">+IF(AND(ISNUMBER(OFFSET('Hygiene Data'!$D$9,0,10*ROW('Hygiene Data'!D183))),'Data Summary'!DQ189="Yes"),OFFSET('Hygiene Data'!$D$9,0,10*ROW('Hygiene Data'!D183)),NA())</f>
        <v>#N/A</v>
      </c>
      <c r="BC189" s="492" t="e">
        <f ca="1">+IF(AND(ISNUMBER(OFFSET('Hygiene Data'!$E$5,0,10*ROW('Hygiene Data'!E183))),'Data Summary'!DR189="Yes"),OFFSET('Hygiene Data'!$E$5,0,10*ROW('Hygiene Data'!E183)),NA())</f>
        <v>#N/A</v>
      </c>
      <c r="BD189" s="492" t="e">
        <f ca="1">+IF(AND(ISNUMBER(OFFSET('Hygiene Data'!$E$7,0,10*ROW('Hygiene Data'!E183))),'Data Summary'!DS189="Yes"),OFFSET('Hygiene Data'!$E$7,0,10*ROW('Hygiene Data'!E183)),NA())</f>
        <v>#N/A</v>
      </c>
      <c r="BE189" s="492" t="e">
        <f ca="1">+IF(AND(ISNUMBER(OFFSET('Hygiene Data'!$E$9,0,10*ROW('Hygiene Data'!E183))),'Data Summary'!DT189="Yes"),OFFSET('Hygiene Data'!$E$9,0,10*ROW('Hygiene Data'!E183)),NA())</f>
        <v>#N/A</v>
      </c>
      <c r="BF189" s="492" t="e">
        <f ca="1">+IF(AND(ISNUMBER(OFFSET('Hygiene Data'!$F$5,0,10*ROW('Hygiene Data'!F183))),'Data Summary'!DU189="Yes"),OFFSET('Hygiene Data'!$F$5,0,10*ROW('Hygiene Data'!F183)),NA())</f>
        <v>#N/A</v>
      </c>
      <c r="BG189" s="492" t="e">
        <f ca="1">+IF(AND(ISNUMBER(OFFSET('Hygiene Data'!$F$7,0,10*ROW('Hygiene Data'!F183))),'Data Summary'!DV189="Yes"),OFFSET('Hygiene Data'!$F$7,0,10*ROW('Hygiene Data'!F183)),NA())</f>
        <v>#N/A</v>
      </c>
      <c r="BH189" s="492" t="e">
        <f ca="1">+IF(AND(ISNUMBER(OFFSET('Hygiene Data'!$F$9,0,10*ROW('Hygiene Data'!F183))),'Data Summary'!DW189="Yes"),OFFSET('Hygiene Data'!$F$9,0,10*ROW('Hygiene Data'!F183)),NA())</f>
        <v>#N/A</v>
      </c>
      <c r="BI189" s="492" t="e">
        <f ca="1">+IF(AND(ISNUMBER(OFFSET('Hygiene Data'!$G$5,0,10*ROW('Hygiene Data'!G183))),'Data Summary'!DX189="Yes"),OFFSET('Hygiene Data'!$G$5,0,10*ROW('Hygiene Data'!G183)),NA())</f>
        <v>#N/A</v>
      </c>
      <c r="BJ189" s="492" t="e">
        <f ca="1">+IF(AND(ISNUMBER(OFFSET('Hygiene Data'!$G$7,0,10*ROW('Hygiene Data'!G183))),'Data Summary'!DY189="Yes"),OFFSET('Hygiene Data'!$G$7,0,10*ROW('Hygiene Data'!G183)),NA())</f>
        <v>#N/A</v>
      </c>
      <c r="BK189" s="492" t="e">
        <f ca="1">+IF(AND(ISNUMBER(OFFSET('Hygiene Data'!$G$9,0,10*ROW('Hygiene Data'!G183))),'Data Summary'!DZ189="Yes"),OFFSET('Hygiene Data'!$G$9,0,10*ROW('Hygiene Data'!G183)),NA())</f>
        <v>#N/A</v>
      </c>
      <c r="BL189" s="492" t="e">
        <f ca="1">+IF(AND(ISNUMBER(OFFSET('Hygiene Data'!$H$5,0,10*ROW('Hygiene Data'!H183))),'Data Summary'!EA189="Yes"),OFFSET('Hygiene Data'!$H$5,0,10*ROW('Hygiene Data'!H183)),NA())</f>
        <v>#N/A</v>
      </c>
      <c r="BM189" s="492" t="e">
        <f ca="1">+IF(AND(ISNUMBER(OFFSET('Hygiene Data'!$H$7,0,10*ROW('Hygiene Data'!H183))),'Data Summary'!EB189="Yes"),OFFSET('Hygiene Data'!$H$7,0,10*ROW('Hygiene Data'!H183)),NA())</f>
        <v>#N/A</v>
      </c>
      <c r="BN189" s="492" t="e">
        <f ca="1">+IF(AND(ISNUMBER(OFFSET('Hygiene Data'!$H$9,0,10*ROW('Hygiene Data'!H183))),'Data Summary'!EC189="Yes"),OFFSET('Hygiene Data'!$H$9,0,10*ROW('Hygiene Data'!H183)),NA())</f>
        <v>#N/A</v>
      </c>
      <c r="BO189" s="492" t="e">
        <f ca="1">+IF(AND(ISNUMBER(OFFSET('Hygiene Data'!$I$5,0,10*ROW('Hygiene Data'!I183))),'Data Summary'!ED189="Yes"),OFFSET('Hygiene Data'!$I$5,0,10*ROW('Hygiene Data'!I183)),NA())</f>
        <v>#N/A</v>
      </c>
      <c r="BP189" s="492" t="e">
        <f ca="1">+IF(AND(ISNUMBER(OFFSET('Hygiene Data'!$I$7,0,10*ROW('Hygiene Data'!I183))),'Data Summary'!EE189="Yes"),OFFSET('Hygiene Data'!$I$7,0,10*ROW('Hygiene Data'!I183)),NA())</f>
        <v>#N/A</v>
      </c>
      <c r="BQ189" s="492" t="e">
        <f ca="1">+IF(AND(ISNUMBER(OFFSET('Hygiene Data'!$I$9,0,10*ROW('Hygiene Data'!I183))),'Data Summary'!EF189="Yes"),OFFSET('Hygiene Data'!$I$9,0,10*ROW('Hygiene Data'!I183)),NA())</f>
        <v>#N/A</v>
      </c>
    </row>
    <row r="190" spans="1:69" x14ac:dyDescent="0.25">
      <c r="A190" s="488" t="e">
        <f ca="1">+RIGHT('Data Summary'!A190,LEN('Data Summary'!A190)-9)</f>
        <v>#VALUE!</v>
      </c>
      <c r="B190" s="462" t="str">
        <f ca="1">+IF(ISTEXT('Data Summary'!B190),'Data Summary'!B190,"")</f>
        <v/>
      </c>
      <c r="C190" s="489" t="e">
        <f ca="1">+VALUE('Data Summary'!C190)</f>
        <v>#VALUE!</v>
      </c>
      <c r="D190" s="490" t="e">
        <f ca="1">+IF(AND(ISNUMBER(OFFSET('Water Data'!$D$4,0,10*ROW('Water Data'!D184))),'Data Summary'!BS190="Yes"),100-OFFSET('Water Data'!$D$4,0,10*ROW('Water Data'!D184)),NA())</f>
        <v>#N/A</v>
      </c>
      <c r="E190" s="490" t="e">
        <f ca="1">+IF(AND(ISNUMBER(OFFSET('Water Data'!$D$6,0,10*ROW('Water Data'!D184))),'Data Summary'!BT190="Yes"),OFFSET('Water Data'!$D$6,0,10*ROW('Water Data'!D184)),NA())</f>
        <v>#N/A</v>
      </c>
      <c r="F190" s="490" t="e">
        <f ca="1">+IF(AND(ISNUMBER(OFFSET('Water Data'!$D$9,0,10*ROW('Water Data'!D184))),'Data Summary'!BU190="Yes"),OFFSET('Water Data'!$D$9,0,10*ROW('Water Data'!D184)),NA())</f>
        <v>#N/A</v>
      </c>
      <c r="G190" s="490" t="e">
        <f ca="1">+IF(AND(ISNUMBER(OFFSET('Water Data'!$E$4,0,10*ROW('Water Data'!E184))),'Data Summary'!BV190="Yes"),100-OFFSET('Water Data'!$E$4,0,10*ROW('Water Data'!E184)),NA())</f>
        <v>#N/A</v>
      </c>
      <c r="H190" s="490" t="e">
        <f ca="1">+IF(AND(ISNUMBER(OFFSET('Water Data'!$E$6,0,10*ROW('Water Data'!E184))),'Data Summary'!BW190="Yes"),OFFSET('Water Data'!$E$6,0,10*ROW('Water Data'!E184)),NA())</f>
        <v>#N/A</v>
      </c>
      <c r="I190" s="490" t="e">
        <f ca="1">+IF(AND(ISNUMBER(OFFSET('Water Data'!$E$9,0,10*ROW('Water Data'!E184))),'Data Summary'!BX190="Yes"),OFFSET('Water Data'!$E$9,0,10*ROW('Water Data'!E184)),NA())</f>
        <v>#N/A</v>
      </c>
      <c r="J190" s="490" t="e">
        <f ca="1">+IF(AND(ISNUMBER(OFFSET('Water Data'!$F$4,0,10*ROW('Water Data'!F184))),'Data Summary'!BY190="Yes"),100-OFFSET('Water Data'!$F$4,0,10*ROW('Water Data'!F184)),NA())</f>
        <v>#N/A</v>
      </c>
      <c r="K190" s="490" t="e">
        <f ca="1">+IF(AND(ISNUMBER(OFFSET('Water Data'!$F$6,0,10*ROW('Water Data'!F184))),'Data Summary'!BZ190="Yes"),OFFSET('Water Data'!$F$6,0,10*ROW('Water Data'!F184)),NA())</f>
        <v>#N/A</v>
      </c>
      <c r="L190" s="490" t="e">
        <f ca="1">+IF(AND(ISNUMBER(OFFSET('Water Data'!$F$9,0,10*ROW('Water Data'!F184))),'Data Summary'!CA190="Yes"),OFFSET('Water Data'!$F$9,0,10*ROW('Water Data'!F184)),NA())</f>
        <v>#N/A</v>
      </c>
      <c r="M190" s="490" t="e">
        <f ca="1">+IF(AND(ISNUMBER(OFFSET('Water Data'!$G$4,0,10*ROW('Water Data'!G184))),'Data Summary'!CB190="Yes"),100-OFFSET('Water Data'!$G$4,0,10*ROW('Water Data'!G184)),NA())</f>
        <v>#N/A</v>
      </c>
      <c r="N190" s="490" t="e">
        <f ca="1">+IF(AND(ISNUMBER(OFFSET('Water Data'!$G$6,0,10*ROW('Water Data'!G184))),'Data Summary'!CC190="Yes"),OFFSET('Water Data'!$G$6,0,10*ROW('Water Data'!G184)),NA())</f>
        <v>#N/A</v>
      </c>
      <c r="O190" s="490" t="e">
        <f ca="1">+IF(AND(ISNUMBER(OFFSET('Water Data'!$G$9,0,10*ROW('Water Data'!G184))),'Data Summary'!CD190="Yes"),OFFSET('Water Data'!$G$9,0,10*ROW('Water Data'!G184)),NA())</f>
        <v>#N/A</v>
      </c>
      <c r="P190" s="490" t="e">
        <f ca="1">+IF(AND(ISNUMBER(OFFSET('Water Data'!$H$4,0,10*ROW('Water Data'!H184))),'Data Summary'!CE190="Yes"),100-OFFSET('Water Data'!$H$4,0,10*ROW('Water Data'!H184)),NA())</f>
        <v>#N/A</v>
      </c>
      <c r="Q190" s="490" t="e">
        <f ca="1">+IF(AND(ISNUMBER(OFFSET('Water Data'!$H$6,0,10*ROW('Water Data'!H184))),'Data Summary'!CF190="Yes"),OFFSET('Water Data'!$H$6,0,10*ROW('Water Data'!H184)),NA())</f>
        <v>#N/A</v>
      </c>
      <c r="R190" s="490" t="e">
        <f ca="1">+IF(AND(ISNUMBER(OFFSET('Water Data'!$H$9,0,10*ROW('Water Data'!H184))),'Data Summary'!CG190="Yes"),OFFSET('Water Data'!$H$9,0,10*ROW('Water Data'!H184)),NA())</f>
        <v>#N/A</v>
      </c>
      <c r="S190" s="490" t="e">
        <f ca="1">+IF(AND(ISNUMBER(OFFSET('Water Data'!$I$4,0,10*ROW('Water Data'!I184))),'Data Summary'!CH190="Yes"),100-OFFSET('Water Data'!$I$4,0,10*ROW('Water Data'!I184)),NA())</f>
        <v>#N/A</v>
      </c>
      <c r="T190" s="490" t="e">
        <f ca="1">+IF(AND(ISNUMBER(OFFSET('Water Data'!$I$6,0,10*ROW('Water Data'!I184))),'Data Summary'!CI190="Yes"),OFFSET('Water Data'!$I$6,0,10*ROW('Water Data'!I184)),NA())</f>
        <v>#N/A</v>
      </c>
      <c r="U190" s="490" t="e">
        <f ca="1">+IF(AND(ISNUMBER(OFFSET('Water Data'!$I$9,0,10*ROW('Water Data'!I184))),'Data Summary'!CJ190="Yes"),OFFSET('Water Data'!$I$9,0,10*ROW('Water Data'!I184)),NA())</f>
        <v>#N/A</v>
      </c>
      <c r="V190" s="491" t="e">
        <f ca="1">+IF(AND(ISNUMBER(OFFSET('Sanitation Data'!$D$4,0,10*ROW('Sanitation Data'!D184))),'Data Summary'!CK190="Yes"),100-OFFSET('Sanitation Data'!$D$4,0,10*ROW('Sanitation Data'!D184)),NA())</f>
        <v>#N/A</v>
      </c>
      <c r="W190" s="491" t="e">
        <f ca="1">+IF(AND(ISNUMBER(OFFSET('Sanitation Data'!$D$6,0,10*ROW('Sanitation Data'!D184))),'Data Summary'!CL190="Yes"),OFFSET('Sanitation Data'!$D$6,0,10*ROW('Sanitation Data'!D184)),NA())</f>
        <v>#N/A</v>
      </c>
      <c r="X190" s="491" t="e">
        <f ca="1">+IF(AND(ISNUMBER(OFFSET('Sanitation Data'!$D$10,0,10*ROW('Sanitation Data'!D184))),'Data Summary'!CM190="Yes"),OFFSET('Sanitation Data'!$D$10,0,10*ROW('Sanitation Data'!D184)),NA())</f>
        <v>#N/A</v>
      </c>
      <c r="Y190" s="491" t="e">
        <f ca="1">+IF(AND(ISNUMBER(OFFSET('Sanitation Data'!$D$11,0,10*ROW('Sanitation Data'!D184))),'Data Summary'!CN190="Yes"),OFFSET('Sanitation Data'!$D$11,0,10*ROW('Sanitation Data'!D184)),NA())</f>
        <v>#N/A</v>
      </c>
      <c r="Z190" s="491" t="e">
        <f ca="1">+IF(AND(ISNUMBER(OFFSET('Sanitation Data'!$D$12,0,10*ROW('Sanitation Data'!D184))),'Data Summary'!CO190="Yes"),OFFSET('Sanitation Data'!$D$12,0,10*ROW('Sanitation Data'!D184)),NA())</f>
        <v>#N/A</v>
      </c>
      <c r="AA190" s="491" t="e">
        <f ca="1">+IF(AND(ISNUMBER(OFFSET('Sanitation Data'!$E$4,0,10*ROW('Sanitation Data'!E184))),'Data Summary'!CP190="Yes"),100-OFFSET('Sanitation Data'!$E$4,0,10*ROW('Sanitation Data'!E184)),NA())</f>
        <v>#N/A</v>
      </c>
      <c r="AB190" s="491" t="e">
        <f ca="1">+IF(AND(ISNUMBER(OFFSET('Sanitation Data'!$E$6,0,10*ROW('Sanitation Data'!E184))),'Data Summary'!CQ190="Yes"),OFFSET('Sanitation Data'!$E$6,0,10*ROW('Sanitation Data'!E184)),NA())</f>
        <v>#N/A</v>
      </c>
      <c r="AC190" s="491" t="e">
        <f ca="1">+IF(AND(ISNUMBER(OFFSET('Sanitation Data'!$E$10,0,10*ROW('Sanitation Data'!E184))),'Data Summary'!CR190="Yes"),OFFSET('Sanitation Data'!$E$10,0,10*ROW('Sanitation Data'!E184)),NA())</f>
        <v>#N/A</v>
      </c>
      <c r="AD190" s="491" t="e">
        <f ca="1">+IF(AND(ISNUMBER(OFFSET('Sanitation Data'!$E$11,0,10*ROW('Sanitation Data'!E184))),'Data Summary'!CS190="Yes"),OFFSET('Sanitation Data'!$E$11,0,10*ROW('Sanitation Data'!E184)),NA())</f>
        <v>#N/A</v>
      </c>
      <c r="AE190" s="491" t="e">
        <f ca="1">+IF(AND(ISNUMBER(OFFSET('Sanitation Data'!$E$12,0,10*ROW('Sanitation Data'!E184))),'Data Summary'!CT190="Yes"),OFFSET('Sanitation Data'!$E$12,0,10*ROW('Sanitation Data'!E184)),NA())</f>
        <v>#N/A</v>
      </c>
      <c r="AF190" s="491" t="e">
        <f ca="1">+IF(AND(ISNUMBER(OFFSET('Sanitation Data'!$F$4,0,10*ROW('Sanitation Data'!F184))),'Data Summary'!CU190="Yes"),100-OFFSET('Sanitation Data'!$F$4,0,10*ROW('Sanitation Data'!F184)),NA())</f>
        <v>#N/A</v>
      </c>
      <c r="AG190" s="491" t="e">
        <f ca="1">+IF(AND(ISNUMBER(OFFSET('Sanitation Data'!$F$6,0,10*ROW('Sanitation Data'!F184))),'Data Summary'!CV190="Yes"),OFFSET('Sanitation Data'!$F$6,0,10*ROW('Sanitation Data'!F184)),NA())</f>
        <v>#N/A</v>
      </c>
      <c r="AH190" s="491" t="e">
        <f ca="1">+IF(AND(ISNUMBER(OFFSET('Sanitation Data'!$F$10,0,10*ROW('Sanitation Data'!F184))),'Data Summary'!CW190="Yes"),OFFSET('Sanitation Data'!$F$10,0,10*ROW('Sanitation Data'!F184)),NA())</f>
        <v>#N/A</v>
      </c>
      <c r="AI190" s="491" t="e">
        <f ca="1">+IF(AND(ISNUMBER(OFFSET('Sanitation Data'!$F$11,0,10*ROW('Sanitation Data'!F184))),'Data Summary'!CX190="Yes"),OFFSET('Sanitation Data'!$F$11,0,10*ROW('Sanitation Data'!F184)),NA())</f>
        <v>#N/A</v>
      </c>
      <c r="AJ190" s="491" t="e">
        <f ca="1">+IF(AND(ISNUMBER(OFFSET('Sanitation Data'!$F$12,0,10*ROW('Sanitation Data'!F184))),'Data Summary'!CY190="Yes"),OFFSET('Sanitation Data'!$F$12,0,10*ROW('Sanitation Data'!F184)),NA())</f>
        <v>#N/A</v>
      </c>
      <c r="AK190" s="491" t="e">
        <f ca="1">+IF(AND(ISNUMBER(OFFSET('Sanitation Data'!$G$4,0,10*ROW('Sanitation Data'!G184))),'Data Summary'!CZ190="Yes"),100-OFFSET('Sanitation Data'!$G$4,0,10*ROW('Sanitation Data'!G184)),NA())</f>
        <v>#N/A</v>
      </c>
      <c r="AL190" s="491" t="e">
        <f ca="1">+IF(AND(ISNUMBER(OFFSET('Sanitation Data'!$G$6,0,10*ROW('Sanitation Data'!G184))),'Data Summary'!DA190="Yes"),OFFSET('Sanitation Data'!$G$6,0,10*ROW('Sanitation Data'!G184)),NA())</f>
        <v>#N/A</v>
      </c>
      <c r="AM190" s="491" t="e">
        <f ca="1">+IF(AND(ISNUMBER(OFFSET('Sanitation Data'!$G$10,0,10*ROW('Sanitation Data'!G184))),'Data Summary'!DB190="Yes"),OFFSET('Sanitation Data'!$G$10,0,10*ROW('Sanitation Data'!G184)),NA())</f>
        <v>#N/A</v>
      </c>
      <c r="AN190" s="491" t="e">
        <f ca="1">+IF(AND(ISNUMBER(OFFSET('Sanitation Data'!$G$11,0,10*ROW('Sanitation Data'!G184))),'Data Summary'!DC190="Yes"),OFFSET('Sanitation Data'!$G$11,0,10*ROW('Sanitation Data'!G184)),NA())</f>
        <v>#N/A</v>
      </c>
      <c r="AO190" s="491" t="e">
        <f ca="1">+IF(AND(ISNUMBER(OFFSET('Sanitation Data'!$G$12,0,10*ROW('Sanitation Data'!G184))),'Data Summary'!DD190="Yes"),OFFSET('Sanitation Data'!$G$12,0,10*ROW('Sanitation Data'!G184)),NA())</f>
        <v>#N/A</v>
      </c>
      <c r="AP190" s="491" t="e">
        <f ca="1">+IF(AND(ISNUMBER(OFFSET('Sanitation Data'!$H$4,0,10*ROW('Sanitation Data'!H184))),'Data Summary'!DE190="Yes"),100-OFFSET('Sanitation Data'!$H$4,0,10*ROW('Sanitation Data'!H184)),NA())</f>
        <v>#N/A</v>
      </c>
      <c r="AQ190" s="491" t="e">
        <f ca="1">+IF(AND(ISNUMBER(OFFSET('Sanitation Data'!$H$6,0,10*ROW('Sanitation Data'!H184))),'Data Summary'!DF190="Yes"),OFFSET('Sanitation Data'!$H$6,0,10*ROW('Sanitation Data'!H184)),NA())</f>
        <v>#N/A</v>
      </c>
      <c r="AR190" s="491" t="e">
        <f ca="1">+IF(AND(ISNUMBER(OFFSET('Sanitation Data'!$H$10,0,10*ROW('Sanitation Data'!H184))),'Data Summary'!DG190="Yes"),OFFSET('Sanitation Data'!$H$10,0,10*ROW('Sanitation Data'!H184)),NA())</f>
        <v>#N/A</v>
      </c>
      <c r="AS190" s="491" t="e">
        <f ca="1">+IF(AND(ISNUMBER(OFFSET('Sanitation Data'!$H$11,0,10*ROW('Sanitation Data'!H184))),'Data Summary'!DH190="Yes"),OFFSET('Sanitation Data'!$H$11,0,10*ROW('Sanitation Data'!H184)),NA())</f>
        <v>#N/A</v>
      </c>
      <c r="AT190" s="491" t="e">
        <f ca="1">+IF(AND(ISNUMBER(OFFSET('Sanitation Data'!$H$12,0,10*ROW('Sanitation Data'!H184))),'Data Summary'!DI190="Yes"),OFFSET('Sanitation Data'!$H$12,0,10*ROW('Sanitation Data'!H184)),NA())</f>
        <v>#N/A</v>
      </c>
      <c r="AU190" s="491" t="e">
        <f ca="1">+IF(AND(ISNUMBER(OFFSET('Sanitation Data'!$I$4,0,10*ROW('Sanitation Data'!I184))),'Data Summary'!DJ190="Yes"),100-OFFSET('Sanitation Data'!$I$4,0,10*ROW('Sanitation Data'!I184)),NA())</f>
        <v>#N/A</v>
      </c>
      <c r="AV190" s="491" t="e">
        <f ca="1">+IF(AND(ISNUMBER(OFFSET('Sanitation Data'!$I$6,0,10*ROW('Sanitation Data'!I184))),'Data Summary'!DK190="Yes"),OFFSET('Sanitation Data'!$I$6,0,10*ROW('Sanitation Data'!I184)),NA())</f>
        <v>#N/A</v>
      </c>
      <c r="AW190" s="491" t="e">
        <f ca="1">+IF(AND(ISNUMBER(OFFSET('Sanitation Data'!$I$10,0,10*ROW('Sanitation Data'!I184))),'Data Summary'!DL190="Yes"),OFFSET('Sanitation Data'!$I$10,0,10*ROW('Sanitation Data'!I184)),NA())</f>
        <v>#N/A</v>
      </c>
      <c r="AX190" s="491" t="e">
        <f ca="1">+IF(AND(ISNUMBER(OFFSET('Sanitation Data'!$I$11,0,10*ROW('Sanitation Data'!I184))),'Data Summary'!DM190="Yes"),OFFSET('Sanitation Data'!$I$11,0,10*ROW('Sanitation Data'!I184)),NA())</f>
        <v>#N/A</v>
      </c>
      <c r="AY190" s="491" t="e">
        <f ca="1">+IF(AND(ISNUMBER(OFFSET('Sanitation Data'!$I$12,0,10*ROW('Sanitation Data'!I184))),'Data Summary'!DN190="Yes"),OFFSET('Sanitation Data'!$I$12,0,10*ROW('Sanitation Data'!I184)),NA())</f>
        <v>#N/A</v>
      </c>
      <c r="AZ190" s="492" t="e">
        <f ca="1">+IF(AND(ISNUMBER(OFFSET('Hygiene Data'!$D$5,0,10*ROW('Hygiene Data'!D184))),'Data Summary'!DO190="Yes"),OFFSET('Hygiene Data'!$D$5,0,10*ROW('Hygiene Data'!D184)),NA())</f>
        <v>#N/A</v>
      </c>
      <c r="BA190" s="492" t="e">
        <f ca="1">+IF(AND(ISNUMBER(OFFSET('Hygiene Data'!$D$7,0,10*ROW('Hygiene Data'!D184))),'Data Summary'!DP190="Yes"),OFFSET('Hygiene Data'!$D$7,0,10*ROW('Hygiene Data'!D184)),NA())</f>
        <v>#N/A</v>
      </c>
      <c r="BB190" s="492" t="e">
        <f ca="1">+IF(AND(ISNUMBER(OFFSET('Hygiene Data'!$D$9,0,10*ROW('Hygiene Data'!D184))),'Data Summary'!DQ190="Yes"),OFFSET('Hygiene Data'!$D$9,0,10*ROW('Hygiene Data'!D184)),NA())</f>
        <v>#N/A</v>
      </c>
      <c r="BC190" s="492" t="e">
        <f ca="1">+IF(AND(ISNUMBER(OFFSET('Hygiene Data'!$E$5,0,10*ROW('Hygiene Data'!E184))),'Data Summary'!DR190="Yes"),OFFSET('Hygiene Data'!$E$5,0,10*ROW('Hygiene Data'!E184)),NA())</f>
        <v>#N/A</v>
      </c>
      <c r="BD190" s="492" t="e">
        <f ca="1">+IF(AND(ISNUMBER(OFFSET('Hygiene Data'!$E$7,0,10*ROW('Hygiene Data'!E184))),'Data Summary'!DS190="Yes"),OFFSET('Hygiene Data'!$E$7,0,10*ROW('Hygiene Data'!E184)),NA())</f>
        <v>#N/A</v>
      </c>
      <c r="BE190" s="492" t="e">
        <f ca="1">+IF(AND(ISNUMBER(OFFSET('Hygiene Data'!$E$9,0,10*ROW('Hygiene Data'!E184))),'Data Summary'!DT190="Yes"),OFFSET('Hygiene Data'!$E$9,0,10*ROW('Hygiene Data'!E184)),NA())</f>
        <v>#N/A</v>
      </c>
      <c r="BF190" s="492" t="e">
        <f ca="1">+IF(AND(ISNUMBER(OFFSET('Hygiene Data'!$F$5,0,10*ROW('Hygiene Data'!F184))),'Data Summary'!DU190="Yes"),OFFSET('Hygiene Data'!$F$5,0,10*ROW('Hygiene Data'!F184)),NA())</f>
        <v>#N/A</v>
      </c>
      <c r="BG190" s="492" t="e">
        <f ca="1">+IF(AND(ISNUMBER(OFFSET('Hygiene Data'!$F$7,0,10*ROW('Hygiene Data'!F184))),'Data Summary'!DV190="Yes"),OFFSET('Hygiene Data'!$F$7,0,10*ROW('Hygiene Data'!F184)),NA())</f>
        <v>#N/A</v>
      </c>
      <c r="BH190" s="492" t="e">
        <f ca="1">+IF(AND(ISNUMBER(OFFSET('Hygiene Data'!$F$9,0,10*ROW('Hygiene Data'!F184))),'Data Summary'!DW190="Yes"),OFFSET('Hygiene Data'!$F$9,0,10*ROW('Hygiene Data'!F184)),NA())</f>
        <v>#N/A</v>
      </c>
      <c r="BI190" s="492" t="e">
        <f ca="1">+IF(AND(ISNUMBER(OFFSET('Hygiene Data'!$G$5,0,10*ROW('Hygiene Data'!G184))),'Data Summary'!DX190="Yes"),OFFSET('Hygiene Data'!$G$5,0,10*ROW('Hygiene Data'!G184)),NA())</f>
        <v>#N/A</v>
      </c>
      <c r="BJ190" s="492" t="e">
        <f ca="1">+IF(AND(ISNUMBER(OFFSET('Hygiene Data'!$G$7,0,10*ROW('Hygiene Data'!G184))),'Data Summary'!DY190="Yes"),OFFSET('Hygiene Data'!$G$7,0,10*ROW('Hygiene Data'!G184)),NA())</f>
        <v>#N/A</v>
      </c>
      <c r="BK190" s="492" t="e">
        <f ca="1">+IF(AND(ISNUMBER(OFFSET('Hygiene Data'!$G$9,0,10*ROW('Hygiene Data'!G184))),'Data Summary'!DZ190="Yes"),OFFSET('Hygiene Data'!$G$9,0,10*ROW('Hygiene Data'!G184)),NA())</f>
        <v>#N/A</v>
      </c>
      <c r="BL190" s="492" t="e">
        <f ca="1">+IF(AND(ISNUMBER(OFFSET('Hygiene Data'!$H$5,0,10*ROW('Hygiene Data'!H184))),'Data Summary'!EA190="Yes"),OFFSET('Hygiene Data'!$H$5,0,10*ROW('Hygiene Data'!H184)),NA())</f>
        <v>#N/A</v>
      </c>
      <c r="BM190" s="492" t="e">
        <f ca="1">+IF(AND(ISNUMBER(OFFSET('Hygiene Data'!$H$7,0,10*ROW('Hygiene Data'!H184))),'Data Summary'!EB190="Yes"),OFFSET('Hygiene Data'!$H$7,0,10*ROW('Hygiene Data'!H184)),NA())</f>
        <v>#N/A</v>
      </c>
      <c r="BN190" s="492" t="e">
        <f ca="1">+IF(AND(ISNUMBER(OFFSET('Hygiene Data'!$H$9,0,10*ROW('Hygiene Data'!H184))),'Data Summary'!EC190="Yes"),OFFSET('Hygiene Data'!$H$9,0,10*ROW('Hygiene Data'!H184)),NA())</f>
        <v>#N/A</v>
      </c>
      <c r="BO190" s="492" t="e">
        <f ca="1">+IF(AND(ISNUMBER(OFFSET('Hygiene Data'!$I$5,0,10*ROW('Hygiene Data'!I184))),'Data Summary'!ED190="Yes"),OFFSET('Hygiene Data'!$I$5,0,10*ROW('Hygiene Data'!I184)),NA())</f>
        <v>#N/A</v>
      </c>
      <c r="BP190" s="492" t="e">
        <f ca="1">+IF(AND(ISNUMBER(OFFSET('Hygiene Data'!$I$7,0,10*ROW('Hygiene Data'!I184))),'Data Summary'!EE190="Yes"),OFFSET('Hygiene Data'!$I$7,0,10*ROW('Hygiene Data'!I184)),NA())</f>
        <v>#N/A</v>
      </c>
      <c r="BQ190" s="492" t="e">
        <f ca="1">+IF(AND(ISNUMBER(OFFSET('Hygiene Data'!$I$9,0,10*ROW('Hygiene Data'!I184))),'Data Summary'!EF190="Yes"),OFFSET('Hygiene Data'!$I$9,0,10*ROW('Hygiene Data'!I184)),NA())</f>
        <v>#N/A</v>
      </c>
    </row>
    <row r="191" spans="1:69" x14ac:dyDescent="0.25">
      <c r="A191" s="488" t="e">
        <f ca="1">+RIGHT('Data Summary'!A191,LEN('Data Summary'!A191)-9)</f>
        <v>#VALUE!</v>
      </c>
      <c r="B191" s="462" t="str">
        <f ca="1">+IF(ISTEXT('Data Summary'!B191),'Data Summary'!B191,"")</f>
        <v/>
      </c>
      <c r="C191" s="489" t="e">
        <f ca="1">+VALUE('Data Summary'!C191)</f>
        <v>#VALUE!</v>
      </c>
      <c r="D191" s="490" t="e">
        <f ca="1">+IF(AND(ISNUMBER(OFFSET('Water Data'!$D$4,0,10*ROW('Water Data'!D185))),'Data Summary'!BS191="Yes"),100-OFFSET('Water Data'!$D$4,0,10*ROW('Water Data'!D185)),NA())</f>
        <v>#N/A</v>
      </c>
      <c r="E191" s="490" t="e">
        <f ca="1">+IF(AND(ISNUMBER(OFFSET('Water Data'!$D$6,0,10*ROW('Water Data'!D185))),'Data Summary'!BT191="Yes"),OFFSET('Water Data'!$D$6,0,10*ROW('Water Data'!D185)),NA())</f>
        <v>#N/A</v>
      </c>
      <c r="F191" s="490" t="e">
        <f ca="1">+IF(AND(ISNUMBER(OFFSET('Water Data'!$D$9,0,10*ROW('Water Data'!D185))),'Data Summary'!BU191="Yes"),OFFSET('Water Data'!$D$9,0,10*ROW('Water Data'!D185)),NA())</f>
        <v>#N/A</v>
      </c>
      <c r="G191" s="490" t="e">
        <f ca="1">+IF(AND(ISNUMBER(OFFSET('Water Data'!$E$4,0,10*ROW('Water Data'!E185))),'Data Summary'!BV191="Yes"),100-OFFSET('Water Data'!$E$4,0,10*ROW('Water Data'!E185)),NA())</f>
        <v>#N/A</v>
      </c>
      <c r="H191" s="490" t="e">
        <f ca="1">+IF(AND(ISNUMBER(OFFSET('Water Data'!$E$6,0,10*ROW('Water Data'!E185))),'Data Summary'!BW191="Yes"),OFFSET('Water Data'!$E$6,0,10*ROW('Water Data'!E185)),NA())</f>
        <v>#N/A</v>
      </c>
      <c r="I191" s="490" t="e">
        <f ca="1">+IF(AND(ISNUMBER(OFFSET('Water Data'!$E$9,0,10*ROW('Water Data'!E185))),'Data Summary'!BX191="Yes"),OFFSET('Water Data'!$E$9,0,10*ROW('Water Data'!E185)),NA())</f>
        <v>#N/A</v>
      </c>
      <c r="J191" s="490" t="e">
        <f ca="1">+IF(AND(ISNUMBER(OFFSET('Water Data'!$F$4,0,10*ROW('Water Data'!F185))),'Data Summary'!BY191="Yes"),100-OFFSET('Water Data'!$F$4,0,10*ROW('Water Data'!F185)),NA())</f>
        <v>#N/A</v>
      </c>
      <c r="K191" s="490" t="e">
        <f ca="1">+IF(AND(ISNUMBER(OFFSET('Water Data'!$F$6,0,10*ROW('Water Data'!F185))),'Data Summary'!BZ191="Yes"),OFFSET('Water Data'!$F$6,0,10*ROW('Water Data'!F185)),NA())</f>
        <v>#N/A</v>
      </c>
      <c r="L191" s="490" t="e">
        <f ca="1">+IF(AND(ISNUMBER(OFFSET('Water Data'!$F$9,0,10*ROW('Water Data'!F185))),'Data Summary'!CA191="Yes"),OFFSET('Water Data'!$F$9,0,10*ROW('Water Data'!F185)),NA())</f>
        <v>#N/A</v>
      </c>
      <c r="M191" s="490" t="e">
        <f ca="1">+IF(AND(ISNUMBER(OFFSET('Water Data'!$G$4,0,10*ROW('Water Data'!G185))),'Data Summary'!CB191="Yes"),100-OFFSET('Water Data'!$G$4,0,10*ROW('Water Data'!G185)),NA())</f>
        <v>#N/A</v>
      </c>
      <c r="N191" s="490" t="e">
        <f ca="1">+IF(AND(ISNUMBER(OFFSET('Water Data'!$G$6,0,10*ROW('Water Data'!G185))),'Data Summary'!CC191="Yes"),OFFSET('Water Data'!$G$6,0,10*ROW('Water Data'!G185)),NA())</f>
        <v>#N/A</v>
      </c>
      <c r="O191" s="490" t="e">
        <f ca="1">+IF(AND(ISNUMBER(OFFSET('Water Data'!$G$9,0,10*ROW('Water Data'!G185))),'Data Summary'!CD191="Yes"),OFFSET('Water Data'!$G$9,0,10*ROW('Water Data'!G185)),NA())</f>
        <v>#N/A</v>
      </c>
      <c r="P191" s="490" t="e">
        <f ca="1">+IF(AND(ISNUMBER(OFFSET('Water Data'!$H$4,0,10*ROW('Water Data'!H185))),'Data Summary'!CE191="Yes"),100-OFFSET('Water Data'!$H$4,0,10*ROW('Water Data'!H185)),NA())</f>
        <v>#N/A</v>
      </c>
      <c r="Q191" s="490" t="e">
        <f ca="1">+IF(AND(ISNUMBER(OFFSET('Water Data'!$H$6,0,10*ROW('Water Data'!H185))),'Data Summary'!CF191="Yes"),OFFSET('Water Data'!$H$6,0,10*ROW('Water Data'!H185)),NA())</f>
        <v>#N/A</v>
      </c>
      <c r="R191" s="490" t="e">
        <f ca="1">+IF(AND(ISNUMBER(OFFSET('Water Data'!$H$9,0,10*ROW('Water Data'!H185))),'Data Summary'!CG191="Yes"),OFFSET('Water Data'!$H$9,0,10*ROW('Water Data'!H185)),NA())</f>
        <v>#N/A</v>
      </c>
      <c r="S191" s="490" t="e">
        <f ca="1">+IF(AND(ISNUMBER(OFFSET('Water Data'!$I$4,0,10*ROW('Water Data'!I185))),'Data Summary'!CH191="Yes"),100-OFFSET('Water Data'!$I$4,0,10*ROW('Water Data'!I185)),NA())</f>
        <v>#N/A</v>
      </c>
      <c r="T191" s="490" t="e">
        <f ca="1">+IF(AND(ISNUMBER(OFFSET('Water Data'!$I$6,0,10*ROW('Water Data'!I185))),'Data Summary'!CI191="Yes"),OFFSET('Water Data'!$I$6,0,10*ROW('Water Data'!I185)),NA())</f>
        <v>#N/A</v>
      </c>
      <c r="U191" s="490" t="e">
        <f ca="1">+IF(AND(ISNUMBER(OFFSET('Water Data'!$I$9,0,10*ROW('Water Data'!I185))),'Data Summary'!CJ191="Yes"),OFFSET('Water Data'!$I$9,0,10*ROW('Water Data'!I185)),NA())</f>
        <v>#N/A</v>
      </c>
      <c r="V191" s="491" t="e">
        <f ca="1">+IF(AND(ISNUMBER(OFFSET('Sanitation Data'!$D$4,0,10*ROW('Sanitation Data'!D185))),'Data Summary'!CK191="Yes"),100-OFFSET('Sanitation Data'!$D$4,0,10*ROW('Sanitation Data'!D185)),NA())</f>
        <v>#N/A</v>
      </c>
      <c r="W191" s="491" t="e">
        <f ca="1">+IF(AND(ISNUMBER(OFFSET('Sanitation Data'!$D$6,0,10*ROW('Sanitation Data'!D185))),'Data Summary'!CL191="Yes"),OFFSET('Sanitation Data'!$D$6,0,10*ROW('Sanitation Data'!D185)),NA())</f>
        <v>#N/A</v>
      </c>
      <c r="X191" s="491" t="e">
        <f ca="1">+IF(AND(ISNUMBER(OFFSET('Sanitation Data'!$D$10,0,10*ROW('Sanitation Data'!D185))),'Data Summary'!CM191="Yes"),OFFSET('Sanitation Data'!$D$10,0,10*ROW('Sanitation Data'!D185)),NA())</f>
        <v>#N/A</v>
      </c>
      <c r="Y191" s="491" t="e">
        <f ca="1">+IF(AND(ISNUMBER(OFFSET('Sanitation Data'!$D$11,0,10*ROW('Sanitation Data'!D185))),'Data Summary'!CN191="Yes"),OFFSET('Sanitation Data'!$D$11,0,10*ROW('Sanitation Data'!D185)),NA())</f>
        <v>#N/A</v>
      </c>
      <c r="Z191" s="491" t="e">
        <f ca="1">+IF(AND(ISNUMBER(OFFSET('Sanitation Data'!$D$12,0,10*ROW('Sanitation Data'!D185))),'Data Summary'!CO191="Yes"),OFFSET('Sanitation Data'!$D$12,0,10*ROW('Sanitation Data'!D185)),NA())</f>
        <v>#N/A</v>
      </c>
      <c r="AA191" s="491" t="e">
        <f ca="1">+IF(AND(ISNUMBER(OFFSET('Sanitation Data'!$E$4,0,10*ROW('Sanitation Data'!E185))),'Data Summary'!CP191="Yes"),100-OFFSET('Sanitation Data'!$E$4,0,10*ROW('Sanitation Data'!E185)),NA())</f>
        <v>#N/A</v>
      </c>
      <c r="AB191" s="491" t="e">
        <f ca="1">+IF(AND(ISNUMBER(OFFSET('Sanitation Data'!$E$6,0,10*ROW('Sanitation Data'!E185))),'Data Summary'!CQ191="Yes"),OFFSET('Sanitation Data'!$E$6,0,10*ROW('Sanitation Data'!E185)),NA())</f>
        <v>#N/A</v>
      </c>
      <c r="AC191" s="491" t="e">
        <f ca="1">+IF(AND(ISNUMBER(OFFSET('Sanitation Data'!$E$10,0,10*ROW('Sanitation Data'!E185))),'Data Summary'!CR191="Yes"),OFFSET('Sanitation Data'!$E$10,0,10*ROW('Sanitation Data'!E185)),NA())</f>
        <v>#N/A</v>
      </c>
      <c r="AD191" s="491" t="e">
        <f ca="1">+IF(AND(ISNUMBER(OFFSET('Sanitation Data'!$E$11,0,10*ROW('Sanitation Data'!E185))),'Data Summary'!CS191="Yes"),OFFSET('Sanitation Data'!$E$11,0,10*ROW('Sanitation Data'!E185)),NA())</f>
        <v>#N/A</v>
      </c>
      <c r="AE191" s="491" t="e">
        <f ca="1">+IF(AND(ISNUMBER(OFFSET('Sanitation Data'!$E$12,0,10*ROW('Sanitation Data'!E185))),'Data Summary'!CT191="Yes"),OFFSET('Sanitation Data'!$E$12,0,10*ROW('Sanitation Data'!E185)),NA())</f>
        <v>#N/A</v>
      </c>
      <c r="AF191" s="491" t="e">
        <f ca="1">+IF(AND(ISNUMBER(OFFSET('Sanitation Data'!$F$4,0,10*ROW('Sanitation Data'!F185))),'Data Summary'!CU191="Yes"),100-OFFSET('Sanitation Data'!$F$4,0,10*ROW('Sanitation Data'!F185)),NA())</f>
        <v>#N/A</v>
      </c>
      <c r="AG191" s="491" t="e">
        <f ca="1">+IF(AND(ISNUMBER(OFFSET('Sanitation Data'!$F$6,0,10*ROW('Sanitation Data'!F185))),'Data Summary'!CV191="Yes"),OFFSET('Sanitation Data'!$F$6,0,10*ROW('Sanitation Data'!F185)),NA())</f>
        <v>#N/A</v>
      </c>
      <c r="AH191" s="491" t="e">
        <f ca="1">+IF(AND(ISNUMBER(OFFSET('Sanitation Data'!$F$10,0,10*ROW('Sanitation Data'!F185))),'Data Summary'!CW191="Yes"),OFFSET('Sanitation Data'!$F$10,0,10*ROW('Sanitation Data'!F185)),NA())</f>
        <v>#N/A</v>
      </c>
      <c r="AI191" s="491" t="e">
        <f ca="1">+IF(AND(ISNUMBER(OFFSET('Sanitation Data'!$F$11,0,10*ROW('Sanitation Data'!F185))),'Data Summary'!CX191="Yes"),OFFSET('Sanitation Data'!$F$11,0,10*ROW('Sanitation Data'!F185)),NA())</f>
        <v>#N/A</v>
      </c>
      <c r="AJ191" s="491" t="e">
        <f ca="1">+IF(AND(ISNUMBER(OFFSET('Sanitation Data'!$F$12,0,10*ROW('Sanitation Data'!F185))),'Data Summary'!CY191="Yes"),OFFSET('Sanitation Data'!$F$12,0,10*ROW('Sanitation Data'!F185)),NA())</f>
        <v>#N/A</v>
      </c>
      <c r="AK191" s="491" t="e">
        <f ca="1">+IF(AND(ISNUMBER(OFFSET('Sanitation Data'!$G$4,0,10*ROW('Sanitation Data'!G185))),'Data Summary'!CZ191="Yes"),100-OFFSET('Sanitation Data'!$G$4,0,10*ROW('Sanitation Data'!G185)),NA())</f>
        <v>#N/A</v>
      </c>
      <c r="AL191" s="491" t="e">
        <f ca="1">+IF(AND(ISNUMBER(OFFSET('Sanitation Data'!$G$6,0,10*ROW('Sanitation Data'!G185))),'Data Summary'!DA191="Yes"),OFFSET('Sanitation Data'!$G$6,0,10*ROW('Sanitation Data'!G185)),NA())</f>
        <v>#N/A</v>
      </c>
      <c r="AM191" s="491" t="e">
        <f ca="1">+IF(AND(ISNUMBER(OFFSET('Sanitation Data'!$G$10,0,10*ROW('Sanitation Data'!G185))),'Data Summary'!DB191="Yes"),OFFSET('Sanitation Data'!$G$10,0,10*ROW('Sanitation Data'!G185)),NA())</f>
        <v>#N/A</v>
      </c>
      <c r="AN191" s="491" t="e">
        <f ca="1">+IF(AND(ISNUMBER(OFFSET('Sanitation Data'!$G$11,0,10*ROW('Sanitation Data'!G185))),'Data Summary'!DC191="Yes"),OFFSET('Sanitation Data'!$G$11,0,10*ROW('Sanitation Data'!G185)),NA())</f>
        <v>#N/A</v>
      </c>
      <c r="AO191" s="491" t="e">
        <f ca="1">+IF(AND(ISNUMBER(OFFSET('Sanitation Data'!$G$12,0,10*ROW('Sanitation Data'!G185))),'Data Summary'!DD191="Yes"),OFFSET('Sanitation Data'!$G$12,0,10*ROW('Sanitation Data'!G185)),NA())</f>
        <v>#N/A</v>
      </c>
      <c r="AP191" s="491" t="e">
        <f ca="1">+IF(AND(ISNUMBER(OFFSET('Sanitation Data'!$H$4,0,10*ROW('Sanitation Data'!H185))),'Data Summary'!DE191="Yes"),100-OFFSET('Sanitation Data'!$H$4,0,10*ROW('Sanitation Data'!H185)),NA())</f>
        <v>#N/A</v>
      </c>
      <c r="AQ191" s="491" t="e">
        <f ca="1">+IF(AND(ISNUMBER(OFFSET('Sanitation Data'!$H$6,0,10*ROW('Sanitation Data'!H185))),'Data Summary'!DF191="Yes"),OFFSET('Sanitation Data'!$H$6,0,10*ROW('Sanitation Data'!H185)),NA())</f>
        <v>#N/A</v>
      </c>
      <c r="AR191" s="491" t="e">
        <f ca="1">+IF(AND(ISNUMBER(OFFSET('Sanitation Data'!$H$10,0,10*ROW('Sanitation Data'!H185))),'Data Summary'!DG191="Yes"),OFFSET('Sanitation Data'!$H$10,0,10*ROW('Sanitation Data'!H185)),NA())</f>
        <v>#N/A</v>
      </c>
      <c r="AS191" s="491" t="e">
        <f ca="1">+IF(AND(ISNUMBER(OFFSET('Sanitation Data'!$H$11,0,10*ROW('Sanitation Data'!H185))),'Data Summary'!DH191="Yes"),OFFSET('Sanitation Data'!$H$11,0,10*ROW('Sanitation Data'!H185)),NA())</f>
        <v>#N/A</v>
      </c>
      <c r="AT191" s="491" t="e">
        <f ca="1">+IF(AND(ISNUMBER(OFFSET('Sanitation Data'!$H$12,0,10*ROW('Sanitation Data'!H185))),'Data Summary'!DI191="Yes"),OFFSET('Sanitation Data'!$H$12,0,10*ROW('Sanitation Data'!H185)),NA())</f>
        <v>#N/A</v>
      </c>
      <c r="AU191" s="491" t="e">
        <f ca="1">+IF(AND(ISNUMBER(OFFSET('Sanitation Data'!$I$4,0,10*ROW('Sanitation Data'!I185))),'Data Summary'!DJ191="Yes"),100-OFFSET('Sanitation Data'!$I$4,0,10*ROW('Sanitation Data'!I185)),NA())</f>
        <v>#N/A</v>
      </c>
      <c r="AV191" s="491" t="e">
        <f ca="1">+IF(AND(ISNUMBER(OFFSET('Sanitation Data'!$I$6,0,10*ROW('Sanitation Data'!I185))),'Data Summary'!DK191="Yes"),OFFSET('Sanitation Data'!$I$6,0,10*ROW('Sanitation Data'!I185)),NA())</f>
        <v>#N/A</v>
      </c>
      <c r="AW191" s="491" t="e">
        <f ca="1">+IF(AND(ISNUMBER(OFFSET('Sanitation Data'!$I$10,0,10*ROW('Sanitation Data'!I185))),'Data Summary'!DL191="Yes"),OFFSET('Sanitation Data'!$I$10,0,10*ROW('Sanitation Data'!I185)),NA())</f>
        <v>#N/A</v>
      </c>
      <c r="AX191" s="491" t="e">
        <f ca="1">+IF(AND(ISNUMBER(OFFSET('Sanitation Data'!$I$11,0,10*ROW('Sanitation Data'!I185))),'Data Summary'!DM191="Yes"),OFFSET('Sanitation Data'!$I$11,0,10*ROW('Sanitation Data'!I185)),NA())</f>
        <v>#N/A</v>
      </c>
      <c r="AY191" s="491" t="e">
        <f ca="1">+IF(AND(ISNUMBER(OFFSET('Sanitation Data'!$I$12,0,10*ROW('Sanitation Data'!I185))),'Data Summary'!DN191="Yes"),OFFSET('Sanitation Data'!$I$12,0,10*ROW('Sanitation Data'!I185)),NA())</f>
        <v>#N/A</v>
      </c>
      <c r="AZ191" s="492" t="e">
        <f ca="1">+IF(AND(ISNUMBER(OFFSET('Hygiene Data'!$D$5,0,10*ROW('Hygiene Data'!D185))),'Data Summary'!DO191="Yes"),OFFSET('Hygiene Data'!$D$5,0,10*ROW('Hygiene Data'!D185)),NA())</f>
        <v>#N/A</v>
      </c>
      <c r="BA191" s="492" t="e">
        <f ca="1">+IF(AND(ISNUMBER(OFFSET('Hygiene Data'!$D$7,0,10*ROW('Hygiene Data'!D185))),'Data Summary'!DP191="Yes"),OFFSET('Hygiene Data'!$D$7,0,10*ROW('Hygiene Data'!D185)),NA())</f>
        <v>#N/A</v>
      </c>
      <c r="BB191" s="492" t="e">
        <f ca="1">+IF(AND(ISNUMBER(OFFSET('Hygiene Data'!$D$9,0,10*ROW('Hygiene Data'!D185))),'Data Summary'!DQ191="Yes"),OFFSET('Hygiene Data'!$D$9,0,10*ROW('Hygiene Data'!D185)),NA())</f>
        <v>#N/A</v>
      </c>
      <c r="BC191" s="492" t="e">
        <f ca="1">+IF(AND(ISNUMBER(OFFSET('Hygiene Data'!$E$5,0,10*ROW('Hygiene Data'!E185))),'Data Summary'!DR191="Yes"),OFFSET('Hygiene Data'!$E$5,0,10*ROW('Hygiene Data'!E185)),NA())</f>
        <v>#N/A</v>
      </c>
      <c r="BD191" s="492" t="e">
        <f ca="1">+IF(AND(ISNUMBER(OFFSET('Hygiene Data'!$E$7,0,10*ROW('Hygiene Data'!E185))),'Data Summary'!DS191="Yes"),OFFSET('Hygiene Data'!$E$7,0,10*ROW('Hygiene Data'!E185)),NA())</f>
        <v>#N/A</v>
      </c>
      <c r="BE191" s="492" t="e">
        <f ca="1">+IF(AND(ISNUMBER(OFFSET('Hygiene Data'!$E$9,0,10*ROW('Hygiene Data'!E185))),'Data Summary'!DT191="Yes"),OFFSET('Hygiene Data'!$E$9,0,10*ROW('Hygiene Data'!E185)),NA())</f>
        <v>#N/A</v>
      </c>
      <c r="BF191" s="492" t="e">
        <f ca="1">+IF(AND(ISNUMBER(OFFSET('Hygiene Data'!$F$5,0,10*ROW('Hygiene Data'!F185))),'Data Summary'!DU191="Yes"),OFFSET('Hygiene Data'!$F$5,0,10*ROW('Hygiene Data'!F185)),NA())</f>
        <v>#N/A</v>
      </c>
      <c r="BG191" s="492" t="e">
        <f ca="1">+IF(AND(ISNUMBER(OFFSET('Hygiene Data'!$F$7,0,10*ROW('Hygiene Data'!F185))),'Data Summary'!DV191="Yes"),OFFSET('Hygiene Data'!$F$7,0,10*ROW('Hygiene Data'!F185)),NA())</f>
        <v>#N/A</v>
      </c>
      <c r="BH191" s="492" t="e">
        <f ca="1">+IF(AND(ISNUMBER(OFFSET('Hygiene Data'!$F$9,0,10*ROW('Hygiene Data'!F185))),'Data Summary'!DW191="Yes"),OFFSET('Hygiene Data'!$F$9,0,10*ROW('Hygiene Data'!F185)),NA())</f>
        <v>#N/A</v>
      </c>
      <c r="BI191" s="492" t="e">
        <f ca="1">+IF(AND(ISNUMBER(OFFSET('Hygiene Data'!$G$5,0,10*ROW('Hygiene Data'!G185))),'Data Summary'!DX191="Yes"),OFFSET('Hygiene Data'!$G$5,0,10*ROW('Hygiene Data'!G185)),NA())</f>
        <v>#N/A</v>
      </c>
      <c r="BJ191" s="492" t="e">
        <f ca="1">+IF(AND(ISNUMBER(OFFSET('Hygiene Data'!$G$7,0,10*ROW('Hygiene Data'!G185))),'Data Summary'!DY191="Yes"),OFFSET('Hygiene Data'!$G$7,0,10*ROW('Hygiene Data'!G185)),NA())</f>
        <v>#N/A</v>
      </c>
      <c r="BK191" s="492" t="e">
        <f ca="1">+IF(AND(ISNUMBER(OFFSET('Hygiene Data'!$G$9,0,10*ROW('Hygiene Data'!G185))),'Data Summary'!DZ191="Yes"),OFFSET('Hygiene Data'!$G$9,0,10*ROW('Hygiene Data'!G185)),NA())</f>
        <v>#N/A</v>
      </c>
      <c r="BL191" s="492" t="e">
        <f ca="1">+IF(AND(ISNUMBER(OFFSET('Hygiene Data'!$H$5,0,10*ROW('Hygiene Data'!H185))),'Data Summary'!EA191="Yes"),OFFSET('Hygiene Data'!$H$5,0,10*ROW('Hygiene Data'!H185)),NA())</f>
        <v>#N/A</v>
      </c>
      <c r="BM191" s="492" t="e">
        <f ca="1">+IF(AND(ISNUMBER(OFFSET('Hygiene Data'!$H$7,0,10*ROW('Hygiene Data'!H185))),'Data Summary'!EB191="Yes"),OFFSET('Hygiene Data'!$H$7,0,10*ROW('Hygiene Data'!H185)),NA())</f>
        <v>#N/A</v>
      </c>
      <c r="BN191" s="492" t="e">
        <f ca="1">+IF(AND(ISNUMBER(OFFSET('Hygiene Data'!$H$9,0,10*ROW('Hygiene Data'!H185))),'Data Summary'!EC191="Yes"),OFFSET('Hygiene Data'!$H$9,0,10*ROW('Hygiene Data'!H185)),NA())</f>
        <v>#N/A</v>
      </c>
      <c r="BO191" s="492" t="e">
        <f ca="1">+IF(AND(ISNUMBER(OFFSET('Hygiene Data'!$I$5,0,10*ROW('Hygiene Data'!I185))),'Data Summary'!ED191="Yes"),OFFSET('Hygiene Data'!$I$5,0,10*ROW('Hygiene Data'!I185)),NA())</f>
        <v>#N/A</v>
      </c>
      <c r="BP191" s="492" t="e">
        <f ca="1">+IF(AND(ISNUMBER(OFFSET('Hygiene Data'!$I$7,0,10*ROW('Hygiene Data'!I185))),'Data Summary'!EE191="Yes"),OFFSET('Hygiene Data'!$I$7,0,10*ROW('Hygiene Data'!I185)),NA())</f>
        <v>#N/A</v>
      </c>
      <c r="BQ191" s="492" t="e">
        <f ca="1">+IF(AND(ISNUMBER(OFFSET('Hygiene Data'!$I$9,0,10*ROW('Hygiene Data'!I185))),'Data Summary'!EF191="Yes"),OFFSET('Hygiene Data'!$I$9,0,10*ROW('Hygiene Data'!I185)),NA())</f>
        <v>#N/A</v>
      </c>
    </row>
    <row r="192" spans="1:69" x14ac:dyDescent="0.25">
      <c r="A192" s="488" t="e">
        <f ca="1">+RIGHT('Data Summary'!A192,LEN('Data Summary'!A192)-9)</f>
        <v>#VALUE!</v>
      </c>
      <c r="B192" s="462" t="str">
        <f ca="1">+IF(ISTEXT('Data Summary'!B192),'Data Summary'!B192,"")</f>
        <v/>
      </c>
      <c r="C192" s="489" t="e">
        <f ca="1">+VALUE('Data Summary'!C192)</f>
        <v>#VALUE!</v>
      </c>
      <c r="D192" s="490" t="e">
        <f ca="1">+IF(AND(ISNUMBER(OFFSET('Water Data'!$D$4,0,10*ROW('Water Data'!D186))),'Data Summary'!BS192="Yes"),100-OFFSET('Water Data'!$D$4,0,10*ROW('Water Data'!D186)),NA())</f>
        <v>#N/A</v>
      </c>
      <c r="E192" s="490" t="e">
        <f ca="1">+IF(AND(ISNUMBER(OFFSET('Water Data'!$D$6,0,10*ROW('Water Data'!D186))),'Data Summary'!BT192="Yes"),OFFSET('Water Data'!$D$6,0,10*ROW('Water Data'!D186)),NA())</f>
        <v>#N/A</v>
      </c>
      <c r="F192" s="490" t="e">
        <f ca="1">+IF(AND(ISNUMBER(OFFSET('Water Data'!$D$9,0,10*ROW('Water Data'!D186))),'Data Summary'!BU192="Yes"),OFFSET('Water Data'!$D$9,0,10*ROW('Water Data'!D186)),NA())</f>
        <v>#N/A</v>
      </c>
      <c r="G192" s="490" t="e">
        <f ca="1">+IF(AND(ISNUMBER(OFFSET('Water Data'!$E$4,0,10*ROW('Water Data'!E186))),'Data Summary'!BV192="Yes"),100-OFFSET('Water Data'!$E$4,0,10*ROW('Water Data'!E186)),NA())</f>
        <v>#N/A</v>
      </c>
      <c r="H192" s="490" t="e">
        <f ca="1">+IF(AND(ISNUMBER(OFFSET('Water Data'!$E$6,0,10*ROW('Water Data'!E186))),'Data Summary'!BW192="Yes"),OFFSET('Water Data'!$E$6,0,10*ROW('Water Data'!E186)),NA())</f>
        <v>#N/A</v>
      </c>
      <c r="I192" s="490" t="e">
        <f ca="1">+IF(AND(ISNUMBER(OFFSET('Water Data'!$E$9,0,10*ROW('Water Data'!E186))),'Data Summary'!BX192="Yes"),OFFSET('Water Data'!$E$9,0,10*ROW('Water Data'!E186)),NA())</f>
        <v>#N/A</v>
      </c>
      <c r="J192" s="490" t="e">
        <f ca="1">+IF(AND(ISNUMBER(OFFSET('Water Data'!$F$4,0,10*ROW('Water Data'!F186))),'Data Summary'!BY192="Yes"),100-OFFSET('Water Data'!$F$4,0,10*ROW('Water Data'!F186)),NA())</f>
        <v>#N/A</v>
      </c>
      <c r="K192" s="490" t="e">
        <f ca="1">+IF(AND(ISNUMBER(OFFSET('Water Data'!$F$6,0,10*ROW('Water Data'!F186))),'Data Summary'!BZ192="Yes"),OFFSET('Water Data'!$F$6,0,10*ROW('Water Data'!F186)),NA())</f>
        <v>#N/A</v>
      </c>
      <c r="L192" s="490" t="e">
        <f ca="1">+IF(AND(ISNUMBER(OFFSET('Water Data'!$F$9,0,10*ROW('Water Data'!F186))),'Data Summary'!CA192="Yes"),OFFSET('Water Data'!$F$9,0,10*ROW('Water Data'!F186)),NA())</f>
        <v>#N/A</v>
      </c>
      <c r="M192" s="490" t="e">
        <f ca="1">+IF(AND(ISNUMBER(OFFSET('Water Data'!$G$4,0,10*ROW('Water Data'!G186))),'Data Summary'!CB192="Yes"),100-OFFSET('Water Data'!$G$4,0,10*ROW('Water Data'!G186)),NA())</f>
        <v>#N/A</v>
      </c>
      <c r="N192" s="490" t="e">
        <f ca="1">+IF(AND(ISNUMBER(OFFSET('Water Data'!$G$6,0,10*ROW('Water Data'!G186))),'Data Summary'!CC192="Yes"),OFFSET('Water Data'!$G$6,0,10*ROW('Water Data'!G186)),NA())</f>
        <v>#N/A</v>
      </c>
      <c r="O192" s="490" t="e">
        <f ca="1">+IF(AND(ISNUMBER(OFFSET('Water Data'!$G$9,0,10*ROW('Water Data'!G186))),'Data Summary'!CD192="Yes"),OFFSET('Water Data'!$G$9,0,10*ROW('Water Data'!G186)),NA())</f>
        <v>#N/A</v>
      </c>
      <c r="P192" s="490" t="e">
        <f ca="1">+IF(AND(ISNUMBER(OFFSET('Water Data'!$H$4,0,10*ROW('Water Data'!H186))),'Data Summary'!CE192="Yes"),100-OFFSET('Water Data'!$H$4,0,10*ROW('Water Data'!H186)),NA())</f>
        <v>#N/A</v>
      </c>
      <c r="Q192" s="490" t="e">
        <f ca="1">+IF(AND(ISNUMBER(OFFSET('Water Data'!$H$6,0,10*ROW('Water Data'!H186))),'Data Summary'!CF192="Yes"),OFFSET('Water Data'!$H$6,0,10*ROW('Water Data'!H186)),NA())</f>
        <v>#N/A</v>
      </c>
      <c r="R192" s="490" t="e">
        <f ca="1">+IF(AND(ISNUMBER(OFFSET('Water Data'!$H$9,0,10*ROW('Water Data'!H186))),'Data Summary'!CG192="Yes"),OFFSET('Water Data'!$H$9,0,10*ROW('Water Data'!H186)),NA())</f>
        <v>#N/A</v>
      </c>
      <c r="S192" s="490" t="e">
        <f ca="1">+IF(AND(ISNUMBER(OFFSET('Water Data'!$I$4,0,10*ROW('Water Data'!I186))),'Data Summary'!CH192="Yes"),100-OFFSET('Water Data'!$I$4,0,10*ROW('Water Data'!I186)),NA())</f>
        <v>#N/A</v>
      </c>
      <c r="T192" s="490" t="e">
        <f ca="1">+IF(AND(ISNUMBER(OFFSET('Water Data'!$I$6,0,10*ROW('Water Data'!I186))),'Data Summary'!CI192="Yes"),OFFSET('Water Data'!$I$6,0,10*ROW('Water Data'!I186)),NA())</f>
        <v>#N/A</v>
      </c>
      <c r="U192" s="490" t="e">
        <f ca="1">+IF(AND(ISNUMBER(OFFSET('Water Data'!$I$9,0,10*ROW('Water Data'!I186))),'Data Summary'!CJ192="Yes"),OFFSET('Water Data'!$I$9,0,10*ROW('Water Data'!I186)),NA())</f>
        <v>#N/A</v>
      </c>
      <c r="V192" s="491" t="e">
        <f ca="1">+IF(AND(ISNUMBER(OFFSET('Sanitation Data'!$D$4,0,10*ROW('Sanitation Data'!D186))),'Data Summary'!CK192="Yes"),100-OFFSET('Sanitation Data'!$D$4,0,10*ROW('Sanitation Data'!D186)),NA())</f>
        <v>#N/A</v>
      </c>
      <c r="W192" s="491" t="e">
        <f ca="1">+IF(AND(ISNUMBER(OFFSET('Sanitation Data'!$D$6,0,10*ROW('Sanitation Data'!D186))),'Data Summary'!CL192="Yes"),OFFSET('Sanitation Data'!$D$6,0,10*ROW('Sanitation Data'!D186)),NA())</f>
        <v>#N/A</v>
      </c>
      <c r="X192" s="491" t="e">
        <f ca="1">+IF(AND(ISNUMBER(OFFSET('Sanitation Data'!$D$10,0,10*ROW('Sanitation Data'!D186))),'Data Summary'!CM192="Yes"),OFFSET('Sanitation Data'!$D$10,0,10*ROW('Sanitation Data'!D186)),NA())</f>
        <v>#N/A</v>
      </c>
      <c r="Y192" s="491" t="e">
        <f ca="1">+IF(AND(ISNUMBER(OFFSET('Sanitation Data'!$D$11,0,10*ROW('Sanitation Data'!D186))),'Data Summary'!CN192="Yes"),OFFSET('Sanitation Data'!$D$11,0,10*ROW('Sanitation Data'!D186)),NA())</f>
        <v>#N/A</v>
      </c>
      <c r="Z192" s="491" t="e">
        <f ca="1">+IF(AND(ISNUMBER(OFFSET('Sanitation Data'!$D$12,0,10*ROW('Sanitation Data'!D186))),'Data Summary'!CO192="Yes"),OFFSET('Sanitation Data'!$D$12,0,10*ROW('Sanitation Data'!D186)),NA())</f>
        <v>#N/A</v>
      </c>
      <c r="AA192" s="491" t="e">
        <f ca="1">+IF(AND(ISNUMBER(OFFSET('Sanitation Data'!$E$4,0,10*ROW('Sanitation Data'!E186))),'Data Summary'!CP192="Yes"),100-OFFSET('Sanitation Data'!$E$4,0,10*ROW('Sanitation Data'!E186)),NA())</f>
        <v>#N/A</v>
      </c>
      <c r="AB192" s="491" t="e">
        <f ca="1">+IF(AND(ISNUMBER(OFFSET('Sanitation Data'!$E$6,0,10*ROW('Sanitation Data'!E186))),'Data Summary'!CQ192="Yes"),OFFSET('Sanitation Data'!$E$6,0,10*ROW('Sanitation Data'!E186)),NA())</f>
        <v>#N/A</v>
      </c>
      <c r="AC192" s="491" t="e">
        <f ca="1">+IF(AND(ISNUMBER(OFFSET('Sanitation Data'!$E$10,0,10*ROW('Sanitation Data'!E186))),'Data Summary'!CR192="Yes"),OFFSET('Sanitation Data'!$E$10,0,10*ROW('Sanitation Data'!E186)),NA())</f>
        <v>#N/A</v>
      </c>
      <c r="AD192" s="491" t="e">
        <f ca="1">+IF(AND(ISNUMBER(OFFSET('Sanitation Data'!$E$11,0,10*ROW('Sanitation Data'!E186))),'Data Summary'!CS192="Yes"),OFFSET('Sanitation Data'!$E$11,0,10*ROW('Sanitation Data'!E186)),NA())</f>
        <v>#N/A</v>
      </c>
      <c r="AE192" s="491" t="e">
        <f ca="1">+IF(AND(ISNUMBER(OFFSET('Sanitation Data'!$E$12,0,10*ROW('Sanitation Data'!E186))),'Data Summary'!CT192="Yes"),OFFSET('Sanitation Data'!$E$12,0,10*ROW('Sanitation Data'!E186)),NA())</f>
        <v>#N/A</v>
      </c>
      <c r="AF192" s="491" t="e">
        <f ca="1">+IF(AND(ISNUMBER(OFFSET('Sanitation Data'!$F$4,0,10*ROW('Sanitation Data'!F186))),'Data Summary'!CU192="Yes"),100-OFFSET('Sanitation Data'!$F$4,0,10*ROW('Sanitation Data'!F186)),NA())</f>
        <v>#N/A</v>
      </c>
      <c r="AG192" s="491" t="e">
        <f ca="1">+IF(AND(ISNUMBER(OFFSET('Sanitation Data'!$F$6,0,10*ROW('Sanitation Data'!F186))),'Data Summary'!CV192="Yes"),OFFSET('Sanitation Data'!$F$6,0,10*ROW('Sanitation Data'!F186)),NA())</f>
        <v>#N/A</v>
      </c>
      <c r="AH192" s="491" t="e">
        <f ca="1">+IF(AND(ISNUMBER(OFFSET('Sanitation Data'!$F$10,0,10*ROW('Sanitation Data'!F186))),'Data Summary'!CW192="Yes"),OFFSET('Sanitation Data'!$F$10,0,10*ROW('Sanitation Data'!F186)),NA())</f>
        <v>#N/A</v>
      </c>
      <c r="AI192" s="491" t="e">
        <f ca="1">+IF(AND(ISNUMBER(OFFSET('Sanitation Data'!$F$11,0,10*ROW('Sanitation Data'!F186))),'Data Summary'!CX192="Yes"),OFFSET('Sanitation Data'!$F$11,0,10*ROW('Sanitation Data'!F186)),NA())</f>
        <v>#N/A</v>
      </c>
      <c r="AJ192" s="491" t="e">
        <f ca="1">+IF(AND(ISNUMBER(OFFSET('Sanitation Data'!$F$12,0,10*ROW('Sanitation Data'!F186))),'Data Summary'!CY192="Yes"),OFFSET('Sanitation Data'!$F$12,0,10*ROW('Sanitation Data'!F186)),NA())</f>
        <v>#N/A</v>
      </c>
      <c r="AK192" s="491" t="e">
        <f ca="1">+IF(AND(ISNUMBER(OFFSET('Sanitation Data'!$G$4,0,10*ROW('Sanitation Data'!G186))),'Data Summary'!CZ192="Yes"),100-OFFSET('Sanitation Data'!$G$4,0,10*ROW('Sanitation Data'!G186)),NA())</f>
        <v>#N/A</v>
      </c>
      <c r="AL192" s="491" t="e">
        <f ca="1">+IF(AND(ISNUMBER(OFFSET('Sanitation Data'!$G$6,0,10*ROW('Sanitation Data'!G186))),'Data Summary'!DA192="Yes"),OFFSET('Sanitation Data'!$G$6,0,10*ROW('Sanitation Data'!G186)),NA())</f>
        <v>#N/A</v>
      </c>
      <c r="AM192" s="491" t="e">
        <f ca="1">+IF(AND(ISNUMBER(OFFSET('Sanitation Data'!$G$10,0,10*ROW('Sanitation Data'!G186))),'Data Summary'!DB192="Yes"),OFFSET('Sanitation Data'!$G$10,0,10*ROW('Sanitation Data'!G186)),NA())</f>
        <v>#N/A</v>
      </c>
      <c r="AN192" s="491" t="e">
        <f ca="1">+IF(AND(ISNUMBER(OFFSET('Sanitation Data'!$G$11,0,10*ROW('Sanitation Data'!G186))),'Data Summary'!DC192="Yes"),OFFSET('Sanitation Data'!$G$11,0,10*ROW('Sanitation Data'!G186)),NA())</f>
        <v>#N/A</v>
      </c>
      <c r="AO192" s="491" t="e">
        <f ca="1">+IF(AND(ISNUMBER(OFFSET('Sanitation Data'!$G$12,0,10*ROW('Sanitation Data'!G186))),'Data Summary'!DD192="Yes"),OFFSET('Sanitation Data'!$G$12,0,10*ROW('Sanitation Data'!G186)),NA())</f>
        <v>#N/A</v>
      </c>
      <c r="AP192" s="491" t="e">
        <f ca="1">+IF(AND(ISNUMBER(OFFSET('Sanitation Data'!$H$4,0,10*ROW('Sanitation Data'!H186))),'Data Summary'!DE192="Yes"),100-OFFSET('Sanitation Data'!$H$4,0,10*ROW('Sanitation Data'!H186)),NA())</f>
        <v>#N/A</v>
      </c>
      <c r="AQ192" s="491" t="e">
        <f ca="1">+IF(AND(ISNUMBER(OFFSET('Sanitation Data'!$H$6,0,10*ROW('Sanitation Data'!H186))),'Data Summary'!DF192="Yes"),OFFSET('Sanitation Data'!$H$6,0,10*ROW('Sanitation Data'!H186)),NA())</f>
        <v>#N/A</v>
      </c>
      <c r="AR192" s="491" t="e">
        <f ca="1">+IF(AND(ISNUMBER(OFFSET('Sanitation Data'!$H$10,0,10*ROW('Sanitation Data'!H186))),'Data Summary'!DG192="Yes"),OFFSET('Sanitation Data'!$H$10,0,10*ROW('Sanitation Data'!H186)),NA())</f>
        <v>#N/A</v>
      </c>
      <c r="AS192" s="491" t="e">
        <f ca="1">+IF(AND(ISNUMBER(OFFSET('Sanitation Data'!$H$11,0,10*ROW('Sanitation Data'!H186))),'Data Summary'!DH192="Yes"),OFFSET('Sanitation Data'!$H$11,0,10*ROW('Sanitation Data'!H186)),NA())</f>
        <v>#N/A</v>
      </c>
      <c r="AT192" s="491" t="e">
        <f ca="1">+IF(AND(ISNUMBER(OFFSET('Sanitation Data'!$H$12,0,10*ROW('Sanitation Data'!H186))),'Data Summary'!DI192="Yes"),OFFSET('Sanitation Data'!$H$12,0,10*ROW('Sanitation Data'!H186)),NA())</f>
        <v>#N/A</v>
      </c>
      <c r="AU192" s="491" t="e">
        <f ca="1">+IF(AND(ISNUMBER(OFFSET('Sanitation Data'!$I$4,0,10*ROW('Sanitation Data'!I186))),'Data Summary'!DJ192="Yes"),100-OFFSET('Sanitation Data'!$I$4,0,10*ROW('Sanitation Data'!I186)),NA())</f>
        <v>#N/A</v>
      </c>
      <c r="AV192" s="491" t="e">
        <f ca="1">+IF(AND(ISNUMBER(OFFSET('Sanitation Data'!$I$6,0,10*ROW('Sanitation Data'!I186))),'Data Summary'!DK192="Yes"),OFFSET('Sanitation Data'!$I$6,0,10*ROW('Sanitation Data'!I186)),NA())</f>
        <v>#N/A</v>
      </c>
      <c r="AW192" s="491" t="e">
        <f ca="1">+IF(AND(ISNUMBER(OFFSET('Sanitation Data'!$I$10,0,10*ROW('Sanitation Data'!I186))),'Data Summary'!DL192="Yes"),OFFSET('Sanitation Data'!$I$10,0,10*ROW('Sanitation Data'!I186)),NA())</f>
        <v>#N/A</v>
      </c>
      <c r="AX192" s="491" t="e">
        <f ca="1">+IF(AND(ISNUMBER(OFFSET('Sanitation Data'!$I$11,0,10*ROW('Sanitation Data'!I186))),'Data Summary'!DM192="Yes"),OFFSET('Sanitation Data'!$I$11,0,10*ROW('Sanitation Data'!I186)),NA())</f>
        <v>#N/A</v>
      </c>
      <c r="AY192" s="491" t="e">
        <f ca="1">+IF(AND(ISNUMBER(OFFSET('Sanitation Data'!$I$12,0,10*ROW('Sanitation Data'!I186))),'Data Summary'!DN192="Yes"),OFFSET('Sanitation Data'!$I$12,0,10*ROW('Sanitation Data'!I186)),NA())</f>
        <v>#N/A</v>
      </c>
      <c r="AZ192" s="492" t="e">
        <f ca="1">+IF(AND(ISNUMBER(OFFSET('Hygiene Data'!$D$5,0,10*ROW('Hygiene Data'!D186))),'Data Summary'!DO192="Yes"),OFFSET('Hygiene Data'!$D$5,0,10*ROW('Hygiene Data'!D186)),NA())</f>
        <v>#N/A</v>
      </c>
      <c r="BA192" s="492" t="e">
        <f ca="1">+IF(AND(ISNUMBER(OFFSET('Hygiene Data'!$D$7,0,10*ROW('Hygiene Data'!D186))),'Data Summary'!DP192="Yes"),OFFSET('Hygiene Data'!$D$7,0,10*ROW('Hygiene Data'!D186)),NA())</f>
        <v>#N/A</v>
      </c>
      <c r="BB192" s="492" t="e">
        <f ca="1">+IF(AND(ISNUMBER(OFFSET('Hygiene Data'!$D$9,0,10*ROW('Hygiene Data'!D186))),'Data Summary'!DQ192="Yes"),OFFSET('Hygiene Data'!$D$9,0,10*ROW('Hygiene Data'!D186)),NA())</f>
        <v>#N/A</v>
      </c>
      <c r="BC192" s="492" t="e">
        <f ca="1">+IF(AND(ISNUMBER(OFFSET('Hygiene Data'!$E$5,0,10*ROW('Hygiene Data'!E186))),'Data Summary'!DR192="Yes"),OFFSET('Hygiene Data'!$E$5,0,10*ROW('Hygiene Data'!E186)),NA())</f>
        <v>#N/A</v>
      </c>
      <c r="BD192" s="492" t="e">
        <f ca="1">+IF(AND(ISNUMBER(OFFSET('Hygiene Data'!$E$7,0,10*ROW('Hygiene Data'!E186))),'Data Summary'!DS192="Yes"),OFFSET('Hygiene Data'!$E$7,0,10*ROW('Hygiene Data'!E186)),NA())</f>
        <v>#N/A</v>
      </c>
      <c r="BE192" s="492" t="e">
        <f ca="1">+IF(AND(ISNUMBER(OFFSET('Hygiene Data'!$E$9,0,10*ROW('Hygiene Data'!E186))),'Data Summary'!DT192="Yes"),OFFSET('Hygiene Data'!$E$9,0,10*ROW('Hygiene Data'!E186)),NA())</f>
        <v>#N/A</v>
      </c>
      <c r="BF192" s="492" t="e">
        <f ca="1">+IF(AND(ISNUMBER(OFFSET('Hygiene Data'!$F$5,0,10*ROW('Hygiene Data'!F186))),'Data Summary'!DU192="Yes"),OFFSET('Hygiene Data'!$F$5,0,10*ROW('Hygiene Data'!F186)),NA())</f>
        <v>#N/A</v>
      </c>
      <c r="BG192" s="492" t="e">
        <f ca="1">+IF(AND(ISNUMBER(OFFSET('Hygiene Data'!$F$7,0,10*ROW('Hygiene Data'!F186))),'Data Summary'!DV192="Yes"),OFFSET('Hygiene Data'!$F$7,0,10*ROW('Hygiene Data'!F186)),NA())</f>
        <v>#N/A</v>
      </c>
      <c r="BH192" s="492" t="e">
        <f ca="1">+IF(AND(ISNUMBER(OFFSET('Hygiene Data'!$F$9,0,10*ROW('Hygiene Data'!F186))),'Data Summary'!DW192="Yes"),OFFSET('Hygiene Data'!$F$9,0,10*ROW('Hygiene Data'!F186)),NA())</f>
        <v>#N/A</v>
      </c>
      <c r="BI192" s="492" t="e">
        <f ca="1">+IF(AND(ISNUMBER(OFFSET('Hygiene Data'!$G$5,0,10*ROW('Hygiene Data'!G186))),'Data Summary'!DX192="Yes"),OFFSET('Hygiene Data'!$G$5,0,10*ROW('Hygiene Data'!G186)),NA())</f>
        <v>#N/A</v>
      </c>
      <c r="BJ192" s="492" t="e">
        <f ca="1">+IF(AND(ISNUMBER(OFFSET('Hygiene Data'!$G$7,0,10*ROW('Hygiene Data'!G186))),'Data Summary'!DY192="Yes"),OFFSET('Hygiene Data'!$G$7,0,10*ROW('Hygiene Data'!G186)),NA())</f>
        <v>#N/A</v>
      </c>
      <c r="BK192" s="492" t="e">
        <f ca="1">+IF(AND(ISNUMBER(OFFSET('Hygiene Data'!$G$9,0,10*ROW('Hygiene Data'!G186))),'Data Summary'!DZ192="Yes"),OFFSET('Hygiene Data'!$G$9,0,10*ROW('Hygiene Data'!G186)),NA())</f>
        <v>#N/A</v>
      </c>
      <c r="BL192" s="492" t="e">
        <f ca="1">+IF(AND(ISNUMBER(OFFSET('Hygiene Data'!$H$5,0,10*ROW('Hygiene Data'!H186))),'Data Summary'!EA192="Yes"),OFFSET('Hygiene Data'!$H$5,0,10*ROW('Hygiene Data'!H186)),NA())</f>
        <v>#N/A</v>
      </c>
      <c r="BM192" s="492" t="e">
        <f ca="1">+IF(AND(ISNUMBER(OFFSET('Hygiene Data'!$H$7,0,10*ROW('Hygiene Data'!H186))),'Data Summary'!EB192="Yes"),OFFSET('Hygiene Data'!$H$7,0,10*ROW('Hygiene Data'!H186)),NA())</f>
        <v>#N/A</v>
      </c>
      <c r="BN192" s="492" t="e">
        <f ca="1">+IF(AND(ISNUMBER(OFFSET('Hygiene Data'!$H$9,0,10*ROW('Hygiene Data'!H186))),'Data Summary'!EC192="Yes"),OFFSET('Hygiene Data'!$H$9,0,10*ROW('Hygiene Data'!H186)),NA())</f>
        <v>#N/A</v>
      </c>
      <c r="BO192" s="492" t="e">
        <f ca="1">+IF(AND(ISNUMBER(OFFSET('Hygiene Data'!$I$5,0,10*ROW('Hygiene Data'!I186))),'Data Summary'!ED192="Yes"),OFFSET('Hygiene Data'!$I$5,0,10*ROW('Hygiene Data'!I186)),NA())</f>
        <v>#N/A</v>
      </c>
      <c r="BP192" s="492" t="e">
        <f ca="1">+IF(AND(ISNUMBER(OFFSET('Hygiene Data'!$I$7,0,10*ROW('Hygiene Data'!I186))),'Data Summary'!EE192="Yes"),OFFSET('Hygiene Data'!$I$7,0,10*ROW('Hygiene Data'!I186)),NA())</f>
        <v>#N/A</v>
      </c>
      <c r="BQ192" s="492" t="e">
        <f ca="1">+IF(AND(ISNUMBER(OFFSET('Hygiene Data'!$I$9,0,10*ROW('Hygiene Data'!I186))),'Data Summary'!EF192="Yes"),OFFSET('Hygiene Data'!$I$9,0,10*ROW('Hygiene Data'!I186)),NA())</f>
        <v>#N/A</v>
      </c>
    </row>
    <row r="193" spans="1:69" x14ac:dyDescent="0.25">
      <c r="A193" s="488" t="e">
        <f ca="1">+RIGHT('Data Summary'!A193,LEN('Data Summary'!A193)-9)</f>
        <v>#VALUE!</v>
      </c>
      <c r="B193" s="462" t="str">
        <f ca="1">+IF(ISTEXT('Data Summary'!B193),'Data Summary'!B193,"")</f>
        <v/>
      </c>
      <c r="C193" s="489" t="e">
        <f ca="1">+VALUE('Data Summary'!C193)</f>
        <v>#VALUE!</v>
      </c>
      <c r="D193" s="490" t="e">
        <f ca="1">+IF(AND(ISNUMBER(OFFSET('Water Data'!$D$4,0,10*ROW('Water Data'!D187))),'Data Summary'!BS193="Yes"),100-OFFSET('Water Data'!$D$4,0,10*ROW('Water Data'!D187)),NA())</f>
        <v>#N/A</v>
      </c>
      <c r="E193" s="490" t="e">
        <f ca="1">+IF(AND(ISNUMBER(OFFSET('Water Data'!$D$6,0,10*ROW('Water Data'!D187))),'Data Summary'!BT193="Yes"),OFFSET('Water Data'!$D$6,0,10*ROW('Water Data'!D187)),NA())</f>
        <v>#N/A</v>
      </c>
      <c r="F193" s="490" t="e">
        <f ca="1">+IF(AND(ISNUMBER(OFFSET('Water Data'!$D$9,0,10*ROW('Water Data'!D187))),'Data Summary'!BU193="Yes"),OFFSET('Water Data'!$D$9,0,10*ROW('Water Data'!D187)),NA())</f>
        <v>#N/A</v>
      </c>
      <c r="G193" s="490" t="e">
        <f ca="1">+IF(AND(ISNUMBER(OFFSET('Water Data'!$E$4,0,10*ROW('Water Data'!E187))),'Data Summary'!BV193="Yes"),100-OFFSET('Water Data'!$E$4,0,10*ROW('Water Data'!E187)),NA())</f>
        <v>#N/A</v>
      </c>
      <c r="H193" s="490" t="e">
        <f ca="1">+IF(AND(ISNUMBER(OFFSET('Water Data'!$E$6,0,10*ROW('Water Data'!E187))),'Data Summary'!BW193="Yes"),OFFSET('Water Data'!$E$6,0,10*ROW('Water Data'!E187)),NA())</f>
        <v>#N/A</v>
      </c>
      <c r="I193" s="490" t="e">
        <f ca="1">+IF(AND(ISNUMBER(OFFSET('Water Data'!$E$9,0,10*ROW('Water Data'!E187))),'Data Summary'!BX193="Yes"),OFFSET('Water Data'!$E$9,0,10*ROW('Water Data'!E187)),NA())</f>
        <v>#N/A</v>
      </c>
      <c r="J193" s="490" t="e">
        <f ca="1">+IF(AND(ISNUMBER(OFFSET('Water Data'!$F$4,0,10*ROW('Water Data'!F187))),'Data Summary'!BY193="Yes"),100-OFFSET('Water Data'!$F$4,0,10*ROW('Water Data'!F187)),NA())</f>
        <v>#N/A</v>
      </c>
      <c r="K193" s="490" t="e">
        <f ca="1">+IF(AND(ISNUMBER(OFFSET('Water Data'!$F$6,0,10*ROW('Water Data'!F187))),'Data Summary'!BZ193="Yes"),OFFSET('Water Data'!$F$6,0,10*ROW('Water Data'!F187)),NA())</f>
        <v>#N/A</v>
      </c>
      <c r="L193" s="490" t="e">
        <f ca="1">+IF(AND(ISNUMBER(OFFSET('Water Data'!$F$9,0,10*ROW('Water Data'!F187))),'Data Summary'!CA193="Yes"),OFFSET('Water Data'!$F$9,0,10*ROW('Water Data'!F187)),NA())</f>
        <v>#N/A</v>
      </c>
      <c r="M193" s="490" t="e">
        <f ca="1">+IF(AND(ISNUMBER(OFFSET('Water Data'!$G$4,0,10*ROW('Water Data'!G187))),'Data Summary'!CB193="Yes"),100-OFFSET('Water Data'!$G$4,0,10*ROW('Water Data'!G187)),NA())</f>
        <v>#N/A</v>
      </c>
      <c r="N193" s="490" t="e">
        <f ca="1">+IF(AND(ISNUMBER(OFFSET('Water Data'!$G$6,0,10*ROW('Water Data'!G187))),'Data Summary'!CC193="Yes"),OFFSET('Water Data'!$G$6,0,10*ROW('Water Data'!G187)),NA())</f>
        <v>#N/A</v>
      </c>
      <c r="O193" s="490" t="e">
        <f ca="1">+IF(AND(ISNUMBER(OFFSET('Water Data'!$G$9,0,10*ROW('Water Data'!G187))),'Data Summary'!CD193="Yes"),OFFSET('Water Data'!$G$9,0,10*ROW('Water Data'!G187)),NA())</f>
        <v>#N/A</v>
      </c>
      <c r="P193" s="490" t="e">
        <f ca="1">+IF(AND(ISNUMBER(OFFSET('Water Data'!$H$4,0,10*ROW('Water Data'!H187))),'Data Summary'!CE193="Yes"),100-OFFSET('Water Data'!$H$4,0,10*ROW('Water Data'!H187)),NA())</f>
        <v>#N/A</v>
      </c>
      <c r="Q193" s="490" t="e">
        <f ca="1">+IF(AND(ISNUMBER(OFFSET('Water Data'!$H$6,0,10*ROW('Water Data'!H187))),'Data Summary'!CF193="Yes"),OFFSET('Water Data'!$H$6,0,10*ROW('Water Data'!H187)),NA())</f>
        <v>#N/A</v>
      </c>
      <c r="R193" s="490" t="e">
        <f ca="1">+IF(AND(ISNUMBER(OFFSET('Water Data'!$H$9,0,10*ROW('Water Data'!H187))),'Data Summary'!CG193="Yes"),OFFSET('Water Data'!$H$9,0,10*ROW('Water Data'!H187)),NA())</f>
        <v>#N/A</v>
      </c>
      <c r="S193" s="490" t="e">
        <f ca="1">+IF(AND(ISNUMBER(OFFSET('Water Data'!$I$4,0,10*ROW('Water Data'!I187))),'Data Summary'!CH193="Yes"),100-OFFSET('Water Data'!$I$4,0,10*ROW('Water Data'!I187)),NA())</f>
        <v>#N/A</v>
      </c>
      <c r="T193" s="490" t="e">
        <f ca="1">+IF(AND(ISNUMBER(OFFSET('Water Data'!$I$6,0,10*ROW('Water Data'!I187))),'Data Summary'!CI193="Yes"),OFFSET('Water Data'!$I$6,0,10*ROW('Water Data'!I187)),NA())</f>
        <v>#N/A</v>
      </c>
      <c r="U193" s="490" t="e">
        <f ca="1">+IF(AND(ISNUMBER(OFFSET('Water Data'!$I$9,0,10*ROW('Water Data'!I187))),'Data Summary'!CJ193="Yes"),OFFSET('Water Data'!$I$9,0,10*ROW('Water Data'!I187)),NA())</f>
        <v>#N/A</v>
      </c>
      <c r="V193" s="491" t="e">
        <f ca="1">+IF(AND(ISNUMBER(OFFSET('Sanitation Data'!$D$4,0,10*ROW('Sanitation Data'!D187))),'Data Summary'!CK193="Yes"),100-OFFSET('Sanitation Data'!$D$4,0,10*ROW('Sanitation Data'!D187)),NA())</f>
        <v>#N/A</v>
      </c>
      <c r="W193" s="491" t="e">
        <f ca="1">+IF(AND(ISNUMBER(OFFSET('Sanitation Data'!$D$6,0,10*ROW('Sanitation Data'!D187))),'Data Summary'!CL193="Yes"),OFFSET('Sanitation Data'!$D$6,0,10*ROW('Sanitation Data'!D187)),NA())</f>
        <v>#N/A</v>
      </c>
      <c r="X193" s="491" t="e">
        <f ca="1">+IF(AND(ISNUMBER(OFFSET('Sanitation Data'!$D$10,0,10*ROW('Sanitation Data'!D187))),'Data Summary'!CM193="Yes"),OFFSET('Sanitation Data'!$D$10,0,10*ROW('Sanitation Data'!D187)),NA())</f>
        <v>#N/A</v>
      </c>
      <c r="Y193" s="491" t="e">
        <f ca="1">+IF(AND(ISNUMBER(OFFSET('Sanitation Data'!$D$11,0,10*ROW('Sanitation Data'!D187))),'Data Summary'!CN193="Yes"),OFFSET('Sanitation Data'!$D$11,0,10*ROW('Sanitation Data'!D187)),NA())</f>
        <v>#N/A</v>
      </c>
      <c r="Z193" s="491" t="e">
        <f ca="1">+IF(AND(ISNUMBER(OFFSET('Sanitation Data'!$D$12,0,10*ROW('Sanitation Data'!D187))),'Data Summary'!CO193="Yes"),OFFSET('Sanitation Data'!$D$12,0,10*ROW('Sanitation Data'!D187)),NA())</f>
        <v>#N/A</v>
      </c>
      <c r="AA193" s="491" t="e">
        <f ca="1">+IF(AND(ISNUMBER(OFFSET('Sanitation Data'!$E$4,0,10*ROW('Sanitation Data'!E187))),'Data Summary'!CP193="Yes"),100-OFFSET('Sanitation Data'!$E$4,0,10*ROW('Sanitation Data'!E187)),NA())</f>
        <v>#N/A</v>
      </c>
      <c r="AB193" s="491" t="e">
        <f ca="1">+IF(AND(ISNUMBER(OFFSET('Sanitation Data'!$E$6,0,10*ROW('Sanitation Data'!E187))),'Data Summary'!CQ193="Yes"),OFFSET('Sanitation Data'!$E$6,0,10*ROW('Sanitation Data'!E187)),NA())</f>
        <v>#N/A</v>
      </c>
      <c r="AC193" s="491" t="e">
        <f ca="1">+IF(AND(ISNUMBER(OFFSET('Sanitation Data'!$E$10,0,10*ROW('Sanitation Data'!E187))),'Data Summary'!CR193="Yes"),OFFSET('Sanitation Data'!$E$10,0,10*ROW('Sanitation Data'!E187)),NA())</f>
        <v>#N/A</v>
      </c>
      <c r="AD193" s="491" t="e">
        <f ca="1">+IF(AND(ISNUMBER(OFFSET('Sanitation Data'!$E$11,0,10*ROW('Sanitation Data'!E187))),'Data Summary'!CS193="Yes"),OFFSET('Sanitation Data'!$E$11,0,10*ROW('Sanitation Data'!E187)),NA())</f>
        <v>#N/A</v>
      </c>
      <c r="AE193" s="491" t="e">
        <f ca="1">+IF(AND(ISNUMBER(OFFSET('Sanitation Data'!$E$12,0,10*ROW('Sanitation Data'!E187))),'Data Summary'!CT193="Yes"),OFFSET('Sanitation Data'!$E$12,0,10*ROW('Sanitation Data'!E187)),NA())</f>
        <v>#N/A</v>
      </c>
      <c r="AF193" s="491" t="e">
        <f ca="1">+IF(AND(ISNUMBER(OFFSET('Sanitation Data'!$F$4,0,10*ROW('Sanitation Data'!F187))),'Data Summary'!CU193="Yes"),100-OFFSET('Sanitation Data'!$F$4,0,10*ROW('Sanitation Data'!F187)),NA())</f>
        <v>#N/A</v>
      </c>
      <c r="AG193" s="491" t="e">
        <f ca="1">+IF(AND(ISNUMBER(OFFSET('Sanitation Data'!$F$6,0,10*ROW('Sanitation Data'!F187))),'Data Summary'!CV193="Yes"),OFFSET('Sanitation Data'!$F$6,0,10*ROW('Sanitation Data'!F187)),NA())</f>
        <v>#N/A</v>
      </c>
      <c r="AH193" s="491" t="e">
        <f ca="1">+IF(AND(ISNUMBER(OFFSET('Sanitation Data'!$F$10,0,10*ROW('Sanitation Data'!F187))),'Data Summary'!CW193="Yes"),OFFSET('Sanitation Data'!$F$10,0,10*ROW('Sanitation Data'!F187)),NA())</f>
        <v>#N/A</v>
      </c>
      <c r="AI193" s="491" t="e">
        <f ca="1">+IF(AND(ISNUMBER(OFFSET('Sanitation Data'!$F$11,0,10*ROW('Sanitation Data'!F187))),'Data Summary'!CX193="Yes"),OFFSET('Sanitation Data'!$F$11,0,10*ROW('Sanitation Data'!F187)),NA())</f>
        <v>#N/A</v>
      </c>
      <c r="AJ193" s="491" t="e">
        <f ca="1">+IF(AND(ISNUMBER(OFFSET('Sanitation Data'!$F$12,0,10*ROW('Sanitation Data'!F187))),'Data Summary'!CY193="Yes"),OFFSET('Sanitation Data'!$F$12,0,10*ROW('Sanitation Data'!F187)),NA())</f>
        <v>#N/A</v>
      </c>
      <c r="AK193" s="491" t="e">
        <f ca="1">+IF(AND(ISNUMBER(OFFSET('Sanitation Data'!$G$4,0,10*ROW('Sanitation Data'!G187))),'Data Summary'!CZ193="Yes"),100-OFFSET('Sanitation Data'!$G$4,0,10*ROW('Sanitation Data'!G187)),NA())</f>
        <v>#N/A</v>
      </c>
      <c r="AL193" s="491" t="e">
        <f ca="1">+IF(AND(ISNUMBER(OFFSET('Sanitation Data'!$G$6,0,10*ROW('Sanitation Data'!G187))),'Data Summary'!DA193="Yes"),OFFSET('Sanitation Data'!$G$6,0,10*ROW('Sanitation Data'!G187)),NA())</f>
        <v>#N/A</v>
      </c>
      <c r="AM193" s="491" t="e">
        <f ca="1">+IF(AND(ISNUMBER(OFFSET('Sanitation Data'!$G$10,0,10*ROW('Sanitation Data'!G187))),'Data Summary'!DB193="Yes"),OFFSET('Sanitation Data'!$G$10,0,10*ROW('Sanitation Data'!G187)),NA())</f>
        <v>#N/A</v>
      </c>
      <c r="AN193" s="491" t="e">
        <f ca="1">+IF(AND(ISNUMBER(OFFSET('Sanitation Data'!$G$11,0,10*ROW('Sanitation Data'!G187))),'Data Summary'!DC193="Yes"),OFFSET('Sanitation Data'!$G$11,0,10*ROW('Sanitation Data'!G187)),NA())</f>
        <v>#N/A</v>
      </c>
      <c r="AO193" s="491" t="e">
        <f ca="1">+IF(AND(ISNUMBER(OFFSET('Sanitation Data'!$G$12,0,10*ROW('Sanitation Data'!G187))),'Data Summary'!DD193="Yes"),OFFSET('Sanitation Data'!$G$12,0,10*ROW('Sanitation Data'!G187)),NA())</f>
        <v>#N/A</v>
      </c>
      <c r="AP193" s="491" t="e">
        <f ca="1">+IF(AND(ISNUMBER(OFFSET('Sanitation Data'!$H$4,0,10*ROW('Sanitation Data'!H187))),'Data Summary'!DE193="Yes"),100-OFFSET('Sanitation Data'!$H$4,0,10*ROW('Sanitation Data'!H187)),NA())</f>
        <v>#N/A</v>
      </c>
      <c r="AQ193" s="491" t="e">
        <f ca="1">+IF(AND(ISNUMBER(OFFSET('Sanitation Data'!$H$6,0,10*ROW('Sanitation Data'!H187))),'Data Summary'!DF193="Yes"),OFFSET('Sanitation Data'!$H$6,0,10*ROW('Sanitation Data'!H187)),NA())</f>
        <v>#N/A</v>
      </c>
      <c r="AR193" s="491" t="e">
        <f ca="1">+IF(AND(ISNUMBER(OFFSET('Sanitation Data'!$H$10,0,10*ROW('Sanitation Data'!H187))),'Data Summary'!DG193="Yes"),OFFSET('Sanitation Data'!$H$10,0,10*ROW('Sanitation Data'!H187)),NA())</f>
        <v>#N/A</v>
      </c>
      <c r="AS193" s="491" t="e">
        <f ca="1">+IF(AND(ISNUMBER(OFFSET('Sanitation Data'!$H$11,0,10*ROW('Sanitation Data'!H187))),'Data Summary'!DH193="Yes"),OFFSET('Sanitation Data'!$H$11,0,10*ROW('Sanitation Data'!H187)),NA())</f>
        <v>#N/A</v>
      </c>
      <c r="AT193" s="491" t="e">
        <f ca="1">+IF(AND(ISNUMBER(OFFSET('Sanitation Data'!$H$12,0,10*ROW('Sanitation Data'!H187))),'Data Summary'!DI193="Yes"),OFFSET('Sanitation Data'!$H$12,0,10*ROW('Sanitation Data'!H187)),NA())</f>
        <v>#N/A</v>
      </c>
      <c r="AU193" s="491" t="e">
        <f ca="1">+IF(AND(ISNUMBER(OFFSET('Sanitation Data'!$I$4,0,10*ROW('Sanitation Data'!I187))),'Data Summary'!DJ193="Yes"),100-OFFSET('Sanitation Data'!$I$4,0,10*ROW('Sanitation Data'!I187)),NA())</f>
        <v>#N/A</v>
      </c>
      <c r="AV193" s="491" t="e">
        <f ca="1">+IF(AND(ISNUMBER(OFFSET('Sanitation Data'!$I$6,0,10*ROW('Sanitation Data'!I187))),'Data Summary'!DK193="Yes"),OFFSET('Sanitation Data'!$I$6,0,10*ROW('Sanitation Data'!I187)),NA())</f>
        <v>#N/A</v>
      </c>
      <c r="AW193" s="491" t="e">
        <f ca="1">+IF(AND(ISNUMBER(OFFSET('Sanitation Data'!$I$10,0,10*ROW('Sanitation Data'!I187))),'Data Summary'!DL193="Yes"),OFFSET('Sanitation Data'!$I$10,0,10*ROW('Sanitation Data'!I187)),NA())</f>
        <v>#N/A</v>
      </c>
      <c r="AX193" s="491" t="e">
        <f ca="1">+IF(AND(ISNUMBER(OFFSET('Sanitation Data'!$I$11,0,10*ROW('Sanitation Data'!I187))),'Data Summary'!DM193="Yes"),OFFSET('Sanitation Data'!$I$11,0,10*ROW('Sanitation Data'!I187)),NA())</f>
        <v>#N/A</v>
      </c>
      <c r="AY193" s="491" t="e">
        <f ca="1">+IF(AND(ISNUMBER(OFFSET('Sanitation Data'!$I$12,0,10*ROW('Sanitation Data'!I187))),'Data Summary'!DN193="Yes"),OFFSET('Sanitation Data'!$I$12,0,10*ROW('Sanitation Data'!I187)),NA())</f>
        <v>#N/A</v>
      </c>
      <c r="AZ193" s="492" t="e">
        <f ca="1">+IF(AND(ISNUMBER(OFFSET('Hygiene Data'!$D$5,0,10*ROW('Hygiene Data'!D187))),'Data Summary'!DO193="Yes"),OFFSET('Hygiene Data'!$D$5,0,10*ROW('Hygiene Data'!D187)),NA())</f>
        <v>#N/A</v>
      </c>
      <c r="BA193" s="492" t="e">
        <f ca="1">+IF(AND(ISNUMBER(OFFSET('Hygiene Data'!$D$7,0,10*ROW('Hygiene Data'!D187))),'Data Summary'!DP193="Yes"),OFFSET('Hygiene Data'!$D$7,0,10*ROW('Hygiene Data'!D187)),NA())</f>
        <v>#N/A</v>
      </c>
      <c r="BB193" s="492" t="e">
        <f ca="1">+IF(AND(ISNUMBER(OFFSET('Hygiene Data'!$D$9,0,10*ROW('Hygiene Data'!D187))),'Data Summary'!DQ193="Yes"),OFFSET('Hygiene Data'!$D$9,0,10*ROW('Hygiene Data'!D187)),NA())</f>
        <v>#N/A</v>
      </c>
      <c r="BC193" s="492" t="e">
        <f ca="1">+IF(AND(ISNUMBER(OFFSET('Hygiene Data'!$E$5,0,10*ROW('Hygiene Data'!E187))),'Data Summary'!DR193="Yes"),OFFSET('Hygiene Data'!$E$5,0,10*ROW('Hygiene Data'!E187)),NA())</f>
        <v>#N/A</v>
      </c>
      <c r="BD193" s="492" t="e">
        <f ca="1">+IF(AND(ISNUMBER(OFFSET('Hygiene Data'!$E$7,0,10*ROW('Hygiene Data'!E187))),'Data Summary'!DS193="Yes"),OFFSET('Hygiene Data'!$E$7,0,10*ROW('Hygiene Data'!E187)),NA())</f>
        <v>#N/A</v>
      </c>
      <c r="BE193" s="492" t="e">
        <f ca="1">+IF(AND(ISNUMBER(OFFSET('Hygiene Data'!$E$9,0,10*ROW('Hygiene Data'!E187))),'Data Summary'!DT193="Yes"),OFFSET('Hygiene Data'!$E$9,0,10*ROW('Hygiene Data'!E187)),NA())</f>
        <v>#N/A</v>
      </c>
      <c r="BF193" s="492" t="e">
        <f ca="1">+IF(AND(ISNUMBER(OFFSET('Hygiene Data'!$F$5,0,10*ROW('Hygiene Data'!F187))),'Data Summary'!DU193="Yes"),OFFSET('Hygiene Data'!$F$5,0,10*ROW('Hygiene Data'!F187)),NA())</f>
        <v>#N/A</v>
      </c>
      <c r="BG193" s="492" t="e">
        <f ca="1">+IF(AND(ISNUMBER(OFFSET('Hygiene Data'!$F$7,0,10*ROW('Hygiene Data'!F187))),'Data Summary'!DV193="Yes"),OFFSET('Hygiene Data'!$F$7,0,10*ROW('Hygiene Data'!F187)),NA())</f>
        <v>#N/A</v>
      </c>
      <c r="BH193" s="492" t="e">
        <f ca="1">+IF(AND(ISNUMBER(OFFSET('Hygiene Data'!$F$9,0,10*ROW('Hygiene Data'!F187))),'Data Summary'!DW193="Yes"),OFFSET('Hygiene Data'!$F$9,0,10*ROW('Hygiene Data'!F187)),NA())</f>
        <v>#N/A</v>
      </c>
      <c r="BI193" s="492" t="e">
        <f ca="1">+IF(AND(ISNUMBER(OFFSET('Hygiene Data'!$G$5,0,10*ROW('Hygiene Data'!G187))),'Data Summary'!DX193="Yes"),OFFSET('Hygiene Data'!$G$5,0,10*ROW('Hygiene Data'!G187)),NA())</f>
        <v>#N/A</v>
      </c>
      <c r="BJ193" s="492" t="e">
        <f ca="1">+IF(AND(ISNUMBER(OFFSET('Hygiene Data'!$G$7,0,10*ROW('Hygiene Data'!G187))),'Data Summary'!DY193="Yes"),OFFSET('Hygiene Data'!$G$7,0,10*ROW('Hygiene Data'!G187)),NA())</f>
        <v>#N/A</v>
      </c>
      <c r="BK193" s="492" t="e">
        <f ca="1">+IF(AND(ISNUMBER(OFFSET('Hygiene Data'!$G$9,0,10*ROW('Hygiene Data'!G187))),'Data Summary'!DZ193="Yes"),OFFSET('Hygiene Data'!$G$9,0,10*ROW('Hygiene Data'!G187)),NA())</f>
        <v>#N/A</v>
      </c>
      <c r="BL193" s="492" t="e">
        <f ca="1">+IF(AND(ISNUMBER(OFFSET('Hygiene Data'!$H$5,0,10*ROW('Hygiene Data'!H187))),'Data Summary'!EA193="Yes"),OFFSET('Hygiene Data'!$H$5,0,10*ROW('Hygiene Data'!H187)),NA())</f>
        <v>#N/A</v>
      </c>
      <c r="BM193" s="492" t="e">
        <f ca="1">+IF(AND(ISNUMBER(OFFSET('Hygiene Data'!$H$7,0,10*ROW('Hygiene Data'!H187))),'Data Summary'!EB193="Yes"),OFFSET('Hygiene Data'!$H$7,0,10*ROW('Hygiene Data'!H187)),NA())</f>
        <v>#N/A</v>
      </c>
      <c r="BN193" s="492" t="e">
        <f ca="1">+IF(AND(ISNUMBER(OFFSET('Hygiene Data'!$H$9,0,10*ROW('Hygiene Data'!H187))),'Data Summary'!EC193="Yes"),OFFSET('Hygiene Data'!$H$9,0,10*ROW('Hygiene Data'!H187)),NA())</f>
        <v>#N/A</v>
      </c>
      <c r="BO193" s="492" t="e">
        <f ca="1">+IF(AND(ISNUMBER(OFFSET('Hygiene Data'!$I$5,0,10*ROW('Hygiene Data'!I187))),'Data Summary'!ED193="Yes"),OFFSET('Hygiene Data'!$I$5,0,10*ROW('Hygiene Data'!I187)),NA())</f>
        <v>#N/A</v>
      </c>
      <c r="BP193" s="492" t="e">
        <f ca="1">+IF(AND(ISNUMBER(OFFSET('Hygiene Data'!$I$7,0,10*ROW('Hygiene Data'!I187))),'Data Summary'!EE193="Yes"),OFFSET('Hygiene Data'!$I$7,0,10*ROW('Hygiene Data'!I187)),NA())</f>
        <v>#N/A</v>
      </c>
      <c r="BQ193" s="492" t="e">
        <f ca="1">+IF(AND(ISNUMBER(OFFSET('Hygiene Data'!$I$9,0,10*ROW('Hygiene Data'!I187))),'Data Summary'!EF193="Yes"),OFFSET('Hygiene Data'!$I$9,0,10*ROW('Hygiene Data'!I187)),NA())</f>
        <v>#N/A</v>
      </c>
    </row>
    <row r="194" spans="1:69" x14ac:dyDescent="0.25">
      <c r="A194" s="488" t="e">
        <f ca="1">+RIGHT('Data Summary'!A194,LEN('Data Summary'!A194)-9)</f>
        <v>#VALUE!</v>
      </c>
      <c r="B194" s="462" t="str">
        <f ca="1">+IF(ISTEXT('Data Summary'!B194),'Data Summary'!B194,"")</f>
        <v/>
      </c>
      <c r="C194" s="489" t="e">
        <f ca="1">+VALUE('Data Summary'!C194)</f>
        <v>#VALUE!</v>
      </c>
      <c r="D194" s="490" t="e">
        <f ca="1">+IF(AND(ISNUMBER(OFFSET('Water Data'!$D$4,0,10*ROW('Water Data'!D188))),'Data Summary'!BS194="Yes"),100-OFFSET('Water Data'!$D$4,0,10*ROW('Water Data'!D188)),NA())</f>
        <v>#N/A</v>
      </c>
      <c r="E194" s="490" t="e">
        <f ca="1">+IF(AND(ISNUMBER(OFFSET('Water Data'!$D$6,0,10*ROW('Water Data'!D188))),'Data Summary'!BT194="Yes"),OFFSET('Water Data'!$D$6,0,10*ROW('Water Data'!D188)),NA())</f>
        <v>#N/A</v>
      </c>
      <c r="F194" s="490" t="e">
        <f ca="1">+IF(AND(ISNUMBER(OFFSET('Water Data'!$D$9,0,10*ROW('Water Data'!D188))),'Data Summary'!BU194="Yes"),OFFSET('Water Data'!$D$9,0,10*ROW('Water Data'!D188)),NA())</f>
        <v>#N/A</v>
      </c>
      <c r="G194" s="490" t="e">
        <f ca="1">+IF(AND(ISNUMBER(OFFSET('Water Data'!$E$4,0,10*ROW('Water Data'!E188))),'Data Summary'!BV194="Yes"),100-OFFSET('Water Data'!$E$4,0,10*ROW('Water Data'!E188)),NA())</f>
        <v>#N/A</v>
      </c>
      <c r="H194" s="490" t="e">
        <f ca="1">+IF(AND(ISNUMBER(OFFSET('Water Data'!$E$6,0,10*ROW('Water Data'!E188))),'Data Summary'!BW194="Yes"),OFFSET('Water Data'!$E$6,0,10*ROW('Water Data'!E188)),NA())</f>
        <v>#N/A</v>
      </c>
      <c r="I194" s="490" t="e">
        <f ca="1">+IF(AND(ISNUMBER(OFFSET('Water Data'!$E$9,0,10*ROW('Water Data'!E188))),'Data Summary'!BX194="Yes"),OFFSET('Water Data'!$E$9,0,10*ROW('Water Data'!E188)),NA())</f>
        <v>#N/A</v>
      </c>
      <c r="J194" s="490" t="e">
        <f ca="1">+IF(AND(ISNUMBER(OFFSET('Water Data'!$F$4,0,10*ROW('Water Data'!F188))),'Data Summary'!BY194="Yes"),100-OFFSET('Water Data'!$F$4,0,10*ROW('Water Data'!F188)),NA())</f>
        <v>#N/A</v>
      </c>
      <c r="K194" s="490" t="e">
        <f ca="1">+IF(AND(ISNUMBER(OFFSET('Water Data'!$F$6,0,10*ROW('Water Data'!F188))),'Data Summary'!BZ194="Yes"),OFFSET('Water Data'!$F$6,0,10*ROW('Water Data'!F188)),NA())</f>
        <v>#N/A</v>
      </c>
      <c r="L194" s="490" t="e">
        <f ca="1">+IF(AND(ISNUMBER(OFFSET('Water Data'!$F$9,0,10*ROW('Water Data'!F188))),'Data Summary'!CA194="Yes"),OFFSET('Water Data'!$F$9,0,10*ROW('Water Data'!F188)),NA())</f>
        <v>#N/A</v>
      </c>
      <c r="M194" s="490" t="e">
        <f ca="1">+IF(AND(ISNUMBER(OFFSET('Water Data'!$G$4,0,10*ROW('Water Data'!G188))),'Data Summary'!CB194="Yes"),100-OFFSET('Water Data'!$G$4,0,10*ROW('Water Data'!G188)),NA())</f>
        <v>#N/A</v>
      </c>
      <c r="N194" s="490" t="e">
        <f ca="1">+IF(AND(ISNUMBER(OFFSET('Water Data'!$G$6,0,10*ROW('Water Data'!G188))),'Data Summary'!CC194="Yes"),OFFSET('Water Data'!$G$6,0,10*ROW('Water Data'!G188)),NA())</f>
        <v>#N/A</v>
      </c>
      <c r="O194" s="490" t="e">
        <f ca="1">+IF(AND(ISNUMBER(OFFSET('Water Data'!$G$9,0,10*ROW('Water Data'!G188))),'Data Summary'!CD194="Yes"),OFFSET('Water Data'!$G$9,0,10*ROW('Water Data'!G188)),NA())</f>
        <v>#N/A</v>
      </c>
      <c r="P194" s="490" t="e">
        <f ca="1">+IF(AND(ISNUMBER(OFFSET('Water Data'!$H$4,0,10*ROW('Water Data'!H188))),'Data Summary'!CE194="Yes"),100-OFFSET('Water Data'!$H$4,0,10*ROW('Water Data'!H188)),NA())</f>
        <v>#N/A</v>
      </c>
      <c r="Q194" s="490" t="e">
        <f ca="1">+IF(AND(ISNUMBER(OFFSET('Water Data'!$H$6,0,10*ROW('Water Data'!H188))),'Data Summary'!CF194="Yes"),OFFSET('Water Data'!$H$6,0,10*ROW('Water Data'!H188)),NA())</f>
        <v>#N/A</v>
      </c>
      <c r="R194" s="490" t="e">
        <f ca="1">+IF(AND(ISNUMBER(OFFSET('Water Data'!$H$9,0,10*ROW('Water Data'!H188))),'Data Summary'!CG194="Yes"),OFFSET('Water Data'!$H$9,0,10*ROW('Water Data'!H188)),NA())</f>
        <v>#N/A</v>
      </c>
      <c r="S194" s="490" t="e">
        <f ca="1">+IF(AND(ISNUMBER(OFFSET('Water Data'!$I$4,0,10*ROW('Water Data'!I188))),'Data Summary'!CH194="Yes"),100-OFFSET('Water Data'!$I$4,0,10*ROW('Water Data'!I188)),NA())</f>
        <v>#N/A</v>
      </c>
      <c r="T194" s="490" t="e">
        <f ca="1">+IF(AND(ISNUMBER(OFFSET('Water Data'!$I$6,0,10*ROW('Water Data'!I188))),'Data Summary'!CI194="Yes"),OFFSET('Water Data'!$I$6,0,10*ROW('Water Data'!I188)),NA())</f>
        <v>#N/A</v>
      </c>
      <c r="U194" s="490" t="e">
        <f ca="1">+IF(AND(ISNUMBER(OFFSET('Water Data'!$I$9,0,10*ROW('Water Data'!I188))),'Data Summary'!CJ194="Yes"),OFFSET('Water Data'!$I$9,0,10*ROW('Water Data'!I188)),NA())</f>
        <v>#N/A</v>
      </c>
      <c r="V194" s="491" t="e">
        <f ca="1">+IF(AND(ISNUMBER(OFFSET('Sanitation Data'!$D$4,0,10*ROW('Sanitation Data'!D188))),'Data Summary'!CK194="Yes"),100-OFFSET('Sanitation Data'!$D$4,0,10*ROW('Sanitation Data'!D188)),NA())</f>
        <v>#N/A</v>
      </c>
      <c r="W194" s="491" t="e">
        <f ca="1">+IF(AND(ISNUMBER(OFFSET('Sanitation Data'!$D$6,0,10*ROW('Sanitation Data'!D188))),'Data Summary'!CL194="Yes"),OFFSET('Sanitation Data'!$D$6,0,10*ROW('Sanitation Data'!D188)),NA())</f>
        <v>#N/A</v>
      </c>
      <c r="X194" s="491" t="e">
        <f ca="1">+IF(AND(ISNUMBER(OFFSET('Sanitation Data'!$D$10,0,10*ROW('Sanitation Data'!D188))),'Data Summary'!CM194="Yes"),OFFSET('Sanitation Data'!$D$10,0,10*ROW('Sanitation Data'!D188)),NA())</f>
        <v>#N/A</v>
      </c>
      <c r="Y194" s="491" t="e">
        <f ca="1">+IF(AND(ISNUMBER(OFFSET('Sanitation Data'!$D$11,0,10*ROW('Sanitation Data'!D188))),'Data Summary'!CN194="Yes"),OFFSET('Sanitation Data'!$D$11,0,10*ROW('Sanitation Data'!D188)),NA())</f>
        <v>#N/A</v>
      </c>
      <c r="Z194" s="491" t="e">
        <f ca="1">+IF(AND(ISNUMBER(OFFSET('Sanitation Data'!$D$12,0,10*ROW('Sanitation Data'!D188))),'Data Summary'!CO194="Yes"),OFFSET('Sanitation Data'!$D$12,0,10*ROW('Sanitation Data'!D188)),NA())</f>
        <v>#N/A</v>
      </c>
      <c r="AA194" s="491" t="e">
        <f ca="1">+IF(AND(ISNUMBER(OFFSET('Sanitation Data'!$E$4,0,10*ROW('Sanitation Data'!E188))),'Data Summary'!CP194="Yes"),100-OFFSET('Sanitation Data'!$E$4,0,10*ROW('Sanitation Data'!E188)),NA())</f>
        <v>#N/A</v>
      </c>
      <c r="AB194" s="491" t="e">
        <f ca="1">+IF(AND(ISNUMBER(OFFSET('Sanitation Data'!$E$6,0,10*ROW('Sanitation Data'!E188))),'Data Summary'!CQ194="Yes"),OFFSET('Sanitation Data'!$E$6,0,10*ROW('Sanitation Data'!E188)),NA())</f>
        <v>#N/A</v>
      </c>
      <c r="AC194" s="491" t="e">
        <f ca="1">+IF(AND(ISNUMBER(OFFSET('Sanitation Data'!$E$10,0,10*ROW('Sanitation Data'!E188))),'Data Summary'!CR194="Yes"),OFFSET('Sanitation Data'!$E$10,0,10*ROW('Sanitation Data'!E188)),NA())</f>
        <v>#N/A</v>
      </c>
      <c r="AD194" s="491" t="e">
        <f ca="1">+IF(AND(ISNUMBER(OFFSET('Sanitation Data'!$E$11,0,10*ROW('Sanitation Data'!E188))),'Data Summary'!CS194="Yes"),OFFSET('Sanitation Data'!$E$11,0,10*ROW('Sanitation Data'!E188)),NA())</f>
        <v>#N/A</v>
      </c>
      <c r="AE194" s="491" t="e">
        <f ca="1">+IF(AND(ISNUMBER(OFFSET('Sanitation Data'!$E$12,0,10*ROW('Sanitation Data'!E188))),'Data Summary'!CT194="Yes"),OFFSET('Sanitation Data'!$E$12,0,10*ROW('Sanitation Data'!E188)),NA())</f>
        <v>#N/A</v>
      </c>
      <c r="AF194" s="491" t="e">
        <f ca="1">+IF(AND(ISNUMBER(OFFSET('Sanitation Data'!$F$4,0,10*ROW('Sanitation Data'!F188))),'Data Summary'!CU194="Yes"),100-OFFSET('Sanitation Data'!$F$4,0,10*ROW('Sanitation Data'!F188)),NA())</f>
        <v>#N/A</v>
      </c>
      <c r="AG194" s="491" t="e">
        <f ca="1">+IF(AND(ISNUMBER(OFFSET('Sanitation Data'!$F$6,0,10*ROW('Sanitation Data'!F188))),'Data Summary'!CV194="Yes"),OFFSET('Sanitation Data'!$F$6,0,10*ROW('Sanitation Data'!F188)),NA())</f>
        <v>#N/A</v>
      </c>
      <c r="AH194" s="491" t="e">
        <f ca="1">+IF(AND(ISNUMBER(OFFSET('Sanitation Data'!$F$10,0,10*ROW('Sanitation Data'!F188))),'Data Summary'!CW194="Yes"),OFFSET('Sanitation Data'!$F$10,0,10*ROW('Sanitation Data'!F188)),NA())</f>
        <v>#N/A</v>
      </c>
      <c r="AI194" s="491" t="e">
        <f ca="1">+IF(AND(ISNUMBER(OFFSET('Sanitation Data'!$F$11,0,10*ROW('Sanitation Data'!F188))),'Data Summary'!CX194="Yes"),OFFSET('Sanitation Data'!$F$11,0,10*ROW('Sanitation Data'!F188)),NA())</f>
        <v>#N/A</v>
      </c>
      <c r="AJ194" s="491" t="e">
        <f ca="1">+IF(AND(ISNUMBER(OFFSET('Sanitation Data'!$F$12,0,10*ROW('Sanitation Data'!F188))),'Data Summary'!CY194="Yes"),OFFSET('Sanitation Data'!$F$12,0,10*ROW('Sanitation Data'!F188)),NA())</f>
        <v>#N/A</v>
      </c>
      <c r="AK194" s="491" t="e">
        <f ca="1">+IF(AND(ISNUMBER(OFFSET('Sanitation Data'!$G$4,0,10*ROW('Sanitation Data'!G188))),'Data Summary'!CZ194="Yes"),100-OFFSET('Sanitation Data'!$G$4,0,10*ROW('Sanitation Data'!G188)),NA())</f>
        <v>#N/A</v>
      </c>
      <c r="AL194" s="491" t="e">
        <f ca="1">+IF(AND(ISNUMBER(OFFSET('Sanitation Data'!$G$6,0,10*ROW('Sanitation Data'!G188))),'Data Summary'!DA194="Yes"),OFFSET('Sanitation Data'!$G$6,0,10*ROW('Sanitation Data'!G188)),NA())</f>
        <v>#N/A</v>
      </c>
      <c r="AM194" s="491" t="e">
        <f ca="1">+IF(AND(ISNUMBER(OFFSET('Sanitation Data'!$G$10,0,10*ROW('Sanitation Data'!G188))),'Data Summary'!DB194="Yes"),OFFSET('Sanitation Data'!$G$10,0,10*ROW('Sanitation Data'!G188)),NA())</f>
        <v>#N/A</v>
      </c>
      <c r="AN194" s="491" t="e">
        <f ca="1">+IF(AND(ISNUMBER(OFFSET('Sanitation Data'!$G$11,0,10*ROW('Sanitation Data'!G188))),'Data Summary'!DC194="Yes"),OFFSET('Sanitation Data'!$G$11,0,10*ROW('Sanitation Data'!G188)),NA())</f>
        <v>#N/A</v>
      </c>
      <c r="AO194" s="491" t="e">
        <f ca="1">+IF(AND(ISNUMBER(OFFSET('Sanitation Data'!$G$12,0,10*ROW('Sanitation Data'!G188))),'Data Summary'!DD194="Yes"),OFFSET('Sanitation Data'!$G$12,0,10*ROW('Sanitation Data'!G188)),NA())</f>
        <v>#N/A</v>
      </c>
      <c r="AP194" s="491" t="e">
        <f ca="1">+IF(AND(ISNUMBER(OFFSET('Sanitation Data'!$H$4,0,10*ROW('Sanitation Data'!H188))),'Data Summary'!DE194="Yes"),100-OFFSET('Sanitation Data'!$H$4,0,10*ROW('Sanitation Data'!H188)),NA())</f>
        <v>#N/A</v>
      </c>
      <c r="AQ194" s="491" t="e">
        <f ca="1">+IF(AND(ISNUMBER(OFFSET('Sanitation Data'!$H$6,0,10*ROW('Sanitation Data'!H188))),'Data Summary'!DF194="Yes"),OFFSET('Sanitation Data'!$H$6,0,10*ROW('Sanitation Data'!H188)),NA())</f>
        <v>#N/A</v>
      </c>
      <c r="AR194" s="491" t="e">
        <f ca="1">+IF(AND(ISNUMBER(OFFSET('Sanitation Data'!$H$10,0,10*ROW('Sanitation Data'!H188))),'Data Summary'!DG194="Yes"),OFFSET('Sanitation Data'!$H$10,0,10*ROW('Sanitation Data'!H188)),NA())</f>
        <v>#N/A</v>
      </c>
      <c r="AS194" s="491" t="e">
        <f ca="1">+IF(AND(ISNUMBER(OFFSET('Sanitation Data'!$H$11,0,10*ROW('Sanitation Data'!H188))),'Data Summary'!DH194="Yes"),OFFSET('Sanitation Data'!$H$11,0,10*ROW('Sanitation Data'!H188)),NA())</f>
        <v>#N/A</v>
      </c>
      <c r="AT194" s="491" t="e">
        <f ca="1">+IF(AND(ISNUMBER(OFFSET('Sanitation Data'!$H$12,0,10*ROW('Sanitation Data'!H188))),'Data Summary'!DI194="Yes"),OFFSET('Sanitation Data'!$H$12,0,10*ROW('Sanitation Data'!H188)),NA())</f>
        <v>#N/A</v>
      </c>
      <c r="AU194" s="491" t="e">
        <f ca="1">+IF(AND(ISNUMBER(OFFSET('Sanitation Data'!$I$4,0,10*ROW('Sanitation Data'!I188))),'Data Summary'!DJ194="Yes"),100-OFFSET('Sanitation Data'!$I$4,0,10*ROW('Sanitation Data'!I188)),NA())</f>
        <v>#N/A</v>
      </c>
      <c r="AV194" s="491" t="e">
        <f ca="1">+IF(AND(ISNUMBER(OFFSET('Sanitation Data'!$I$6,0,10*ROW('Sanitation Data'!I188))),'Data Summary'!DK194="Yes"),OFFSET('Sanitation Data'!$I$6,0,10*ROW('Sanitation Data'!I188)),NA())</f>
        <v>#N/A</v>
      </c>
      <c r="AW194" s="491" t="e">
        <f ca="1">+IF(AND(ISNUMBER(OFFSET('Sanitation Data'!$I$10,0,10*ROW('Sanitation Data'!I188))),'Data Summary'!DL194="Yes"),OFFSET('Sanitation Data'!$I$10,0,10*ROW('Sanitation Data'!I188)),NA())</f>
        <v>#N/A</v>
      </c>
      <c r="AX194" s="491" t="e">
        <f ca="1">+IF(AND(ISNUMBER(OFFSET('Sanitation Data'!$I$11,0,10*ROW('Sanitation Data'!I188))),'Data Summary'!DM194="Yes"),OFFSET('Sanitation Data'!$I$11,0,10*ROW('Sanitation Data'!I188)),NA())</f>
        <v>#N/A</v>
      </c>
      <c r="AY194" s="491" t="e">
        <f ca="1">+IF(AND(ISNUMBER(OFFSET('Sanitation Data'!$I$12,0,10*ROW('Sanitation Data'!I188))),'Data Summary'!DN194="Yes"),OFFSET('Sanitation Data'!$I$12,0,10*ROW('Sanitation Data'!I188)),NA())</f>
        <v>#N/A</v>
      </c>
      <c r="AZ194" s="492" t="e">
        <f ca="1">+IF(AND(ISNUMBER(OFFSET('Hygiene Data'!$D$5,0,10*ROW('Hygiene Data'!D188))),'Data Summary'!DO194="Yes"),OFFSET('Hygiene Data'!$D$5,0,10*ROW('Hygiene Data'!D188)),NA())</f>
        <v>#N/A</v>
      </c>
      <c r="BA194" s="492" t="e">
        <f ca="1">+IF(AND(ISNUMBER(OFFSET('Hygiene Data'!$D$7,0,10*ROW('Hygiene Data'!D188))),'Data Summary'!DP194="Yes"),OFFSET('Hygiene Data'!$D$7,0,10*ROW('Hygiene Data'!D188)),NA())</f>
        <v>#N/A</v>
      </c>
      <c r="BB194" s="492" t="e">
        <f ca="1">+IF(AND(ISNUMBER(OFFSET('Hygiene Data'!$D$9,0,10*ROW('Hygiene Data'!D188))),'Data Summary'!DQ194="Yes"),OFFSET('Hygiene Data'!$D$9,0,10*ROW('Hygiene Data'!D188)),NA())</f>
        <v>#N/A</v>
      </c>
      <c r="BC194" s="492" t="e">
        <f ca="1">+IF(AND(ISNUMBER(OFFSET('Hygiene Data'!$E$5,0,10*ROW('Hygiene Data'!E188))),'Data Summary'!DR194="Yes"),OFFSET('Hygiene Data'!$E$5,0,10*ROW('Hygiene Data'!E188)),NA())</f>
        <v>#N/A</v>
      </c>
      <c r="BD194" s="492" t="e">
        <f ca="1">+IF(AND(ISNUMBER(OFFSET('Hygiene Data'!$E$7,0,10*ROW('Hygiene Data'!E188))),'Data Summary'!DS194="Yes"),OFFSET('Hygiene Data'!$E$7,0,10*ROW('Hygiene Data'!E188)),NA())</f>
        <v>#N/A</v>
      </c>
      <c r="BE194" s="492" t="e">
        <f ca="1">+IF(AND(ISNUMBER(OFFSET('Hygiene Data'!$E$9,0,10*ROW('Hygiene Data'!E188))),'Data Summary'!DT194="Yes"),OFFSET('Hygiene Data'!$E$9,0,10*ROW('Hygiene Data'!E188)),NA())</f>
        <v>#N/A</v>
      </c>
      <c r="BF194" s="492" t="e">
        <f ca="1">+IF(AND(ISNUMBER(OFFSET('Hygiene Data'!$F$5,0,10*ROW('Hygiene Data'!F188))),'Data Summary'!DU194="Yes"),OFFSET('Hygiene Data'!$F$5,0,10*ROW('Hygiene Data'!F188)),NA())</f>
        <v>#N/A</v>
      </c>
      <c r="BG194" s="492" t="e">
        <f ca="1">+IF(AND(ISNUMBER(OFFSET('Hygiene Data'!$F$7,0,10*ROW('Hygiene Data'!F188))),'Data Summary'!DV194="Yes"),OFFSET('Hygiene Data'!$F$7,0,10*ROW('Hygiene Data'!F188)),NA())</f>
        <v>#N/A</v>
      </c>
      <c r="BH194" s="492" t="e">
        <f ca="1">+IF(AND(ISNUMBER(OFFSET('Hygiene Data'!$F$9,0,10*ROW('Hygiene Data'!F188))),'Data Summary'!DW194="Yes"),OFFSET('Hygiene Data'!$F$9,0,10*ROW('Hygiene Data'!F188)),NA())</f>
        <v>#N/A</v>
      </c>
      <c r="BI194" s="492" t="e">
        <f ca="1">+IF(AND(ISNUMBER(OFFSET('Hygiene Data'!$G$5,0,10*ROW('Hygiene Data'!G188))),'Data Summary'!DX194="Yes"),OFFSET('Hygiene Data'!$G$5,0,10*ROW('Hygiene Data'!G188)),NA())</f>
        <v>#N/A</v>
      </c>
      <c r="BJ194" s="492" t="e">
        <f ca="1">+IF(AND(ISNUMBER(OFFSET('Hygiene Data'!$G$7,0,10*ROW('Hygiene Data'!G188))),'Data Summary'!DY194="Yes"),OFFSET('Hygiene Data'!$G$7,0,10*ROW('Hygiene Data'!G188)),NA())</f>
        <v>#N/A</v>
      </c>
      <c r="BK194" s="492" t="e">
        <f ca="1">+IF(AND(ISNUMBER(OFFSET('Hygiene Data'!$G$9,0,10*ROW('Hygiene Data'!G188))),'Data Summary'!DZ194="Yes"),OFFSET('Hygiene Data'!$G$9,0,10*ROW('Hygiene Data'!G188)),NA())</f>
        <v>#N/A</v>
      </c>
      <c r="BL194" s="492" t="e">
        <f ca="1">+IF(AND(ISNUMBER(OFFSET('Hygiene Data'!$H$5,0,10*ROW('Hygiene Data'!H188))),'Data Summary'!EA194="Yes"),OFFSET('Hygiene Data'!$H$5,0,10*ROW('Hygiene Data'!H188)),NA())</f>
        <v>#N/A</v>
      </c>
      <c r="BM194" s="492" t="e">
        <f ca="1">+IF(AND(ISNUMBER(OFFSET('Hygiene Data'!$H$7,0,10*ROW('Hygiene Data'!H188))),'Data Summary'!EB194="Yes"),OFFSET('Hygiene Data'!$H$7,0,10*ROW('Hygiene Data'!H188)),NA())</f>
        <v>#N/A</v>
      </c>
      <c r="BN194" s="492" t="e">
        <f ca="1">+IF(AND(ISNUMBER(OFFSET('Hygiene Data'!$H$9,0,10*ROW('Hygiene Data'!H188))),'Data Summary'!EC194="Yes"),OFFSET('Hygiene Data'!$H$9,0,10*ROW('Hygiene Data'!H188)),NA())</f>
        <v>#N/A</v>
      </c>
      <c r="BO194" s="492" t="e">
        <f ca="1">+IF(AND(ISNUMBER(OFFSET('Hygiene Data'!$I$5,0,10*ROW('Hygiene Data'!I188))),'Data Summary'!ED194="Yes"),OFFSET('Hygiene Data'!$I$5,0,10*ROW('Hygiene Data'!I188)),NA())</f>
        <v>#N/A</v>
      </c>
      <c r="BP194" s="492" t="e">
        <f ca="1">+IF(AND(ISNUMBER(OFFSET('Hygiene Data'!$I$7,0,10*ROW('Hygiene Data'!I188))),'Data Summary'!EE194="Yes"),OFFSET('Hygiene Data'!$I$7,0,10*ROW('Hygiene Data'!I188)),NA())</f>
        <v>#N/A</v>
      </c>
      <c r="BQ194" s="492" t="e">
        <f ca="1">+IF(AND(ISNUMBER(OFFSET('Hygiene Data'!$I$9,0,10*ROW('Hygiene Data'!I188))),'Data Summary'!EF194="Yes"),OFFSET('Hygiene Data'!$I$9,0,10*ROW('Hygiene Data'!I188)),NA())</f>
        <v>#N/A</v>
      </c>
    </row>
    <row r="195" spans="1:69" x14ac:dyDescent="0.25">
      <c r="A195" s="488" t="e">
        <f ca="1">+RIGHT('Data Summary'!A195,LEN('Data Summary'!A195)-9)</f>
        <v>#VALUE!</v>
      </c>
      <c r="B195" s="462" t="str">
        <f ca="1">+IF(ISTEXT('Data Summary'!B195),'Data Summary'!B195,"")</f>
        <v/>
      </c>
      <c r="C195" s="489" t="e">
        <f ca="1">+VALUE('Data Summary'!C195)</f>
        <v>#VALUE!</v>
      </c>
      <c r="D195" s="490" t="e">
        <f ca="1">+IF(AND(ISNUMBER(OFFSET('Water Data'!$D$4,0,10*ROW('Water Data'!D189))),'Data Summary'!BS195="Yes"),100-OFFSET('Water Data'!$D$4,0,10*ROW('Water Data'!D189)),NA())</f>
        <v>#N/A</v>
      </c>
      <c r="E195" s="490" t="e">
        <f ca="1">+IF(AND(ISNUMBER(OFFSET('Water Data'!$D$6,0,10*ROW('Water Data'!D189))),'Data Summary'!BT195="Yes"),OFFSET('Water Data'!$D$6,0,10*ROW('Water Data'!D189)),NA())</f>
        <v>#N/A</v>
      </c>
      <c r="F195" s="490" t="e">
        <f ca="1">+IF(AND(ISNUMBER(OFFSET('Water Data'!$D$9,0,10*ROW('Water Data'!D189))),'Data Summary'!BU195="Yes"),OFFSET('Water Data'!$D$9,0,10*ROW('Water Data'!D189)),NA())</f>
        <v>#N/A</v>
      </c>
      <c r="G195" s="490" t="e">
        <f ca="1">+IF(AND(ISNUMBER(OFFSET('Water Data'!$E$4,0,10*ROW('Water Data'!E189))),'Data Summary'!BV195="Yes"),100-OFFSET('Water Data'!$E$4,0,10*ROW('Water Data'!E189)),NA())</f>
        <v>#N/A</v>
      </c>
      <c r="H195" s="490" t="e">
        <f ca="1">+IF(AND(ISNUMBER(OFFSET('Water Data'!$E$6,0,10*ROW('Water Data'!E189))),'Data Summary'!BW195="Yes"),OFFSET('Water Data'!$E$6,0,10*ROW('Water Data'!E189)),NA())</f>
        <v>#N/A</v>
      </c>
      <c r="I195" s="490" t="e">
        <f ca="1">+IF(AND(ISNUMBER(OFFSET('Water Data'!$E$9,0,10*ROW('Water Data'!E189))),'Data Summary'!BX195="Yes"),OFFSET('Water Data'!$E$9,0,10*ROW('Water Data'!E189)),NA())</f>
        <v>#N/A</v>
      </c>
      <c r="J195" s="490" t="e">
        <f ca="1">+IF(AND(ISNUMBER(OFFSET('Water Data'!$F$4,0,10*ROW('Water Data'!F189))),'Data Summary'!BY195="Yes"),100-OFFSET('Water Data'!$F$4,0,10*ROW('Water Data'!F189)),NA())</f>
        <v>#N/A</v>
      </c>
      <c r="K195" s="490" t="e">
        <f ca="1">+IF(AND(ISNUMBER(OFFSET('Water Data'!$F$6,0,10*ROW('Water Data'!F189))),'Data Summary'!BZ195="Yes"),OFFSET('Water Data'!$F$6,0,10*ROW('Water Data'!F189)),NA())</f>
        <v>#N/A</v>
      </c>
      <c r="L195" s="490" t="e">
        <f ca="1">+IF(AND(ISNUMBER(OFFSET('Water Data'!$F$9,0,10*ROW('Water Data'!F189))),'Data Summary'!CA195="Yes"),OFFSET('Water Data'!$F$9,0,10*ROW('Water Data'!F189)),NA())</f>
        <v>#N/A</v>
      </c>
      <c r="M195" s="490" t="e">
        <f ca="1">+IF(AND(ISNUMBER(OFFSET('Water Data'!$G$4,0,10*ROW('Water Data'!G189))),'Data Summary'!CB195="Yes"),100-OFFSET('Water Data'!$G$4,0,10*ROW('Water Data'!G189)),NA())</f>
        <v>#N/A</v>
      </c>
      <c r="N195" s="490" t="e">
        <f ca="1">+IF(AND(ISNUMBER(OFFSET('Water Data'!$G$6,0,10*ROW('Water Data'!G189))),'Data Summary'!CC195="Yes"),OFFSET('Water Data'!$G$6,0,10*ROW('Water Data'!G189)),NA())</f>
        <v>#N/A</v>
      </c>
      <c r="O195" s="490" t="e">
        <f ca="1">+IF(AND(ISNUMBER(OFFSET('Water Data'!$G$9,0,10*ROW('Water Data'!G189))),'Data Summary'!CD195="Yes"),OFFSET('Water Data'!$G$9,0,10*ROW('Water Data'!G189)),NA())</f>
        <v>#N/A</v>
      </c>
      <c r="P195" s="490" t="e">
        <f ca="1">+IF(AND(ISNUMBER(OFFSET('Water Data'!$H$4,0,10*ROW('Water Data'!H189))),'Data Summary'!CE195="Yes"),100-OFFSET('Water Data'!$H$4,0,10*ROW('Water Data'!H189)),NA())</f>
        <v>#N/A</v>
      </c>
      <c r="Q195" s="490" t="e">
        <f ca="1">+IF(AND(ISNUMBER(OFFSET('Water Data'!$H$6,0,10*ROW('Water Data'!H189))),'Data Summary'!CF195="Yes"),OFFSET('Water Data'!$H$6,0,10*ROW('Water Data'!H189)),NA())</f>
        <v>#N/A</v>
      </c>
      <c r="R195" s="490" t="e">
        <f ca="1">+IF(AND(ISNUMBER(OFFSET('Water Data'!$H$9,0,10*ROW('Water Data'!H189))),'Data Summary'!CG195="Yes"),OFFSET('Water Data'!$H$9,0,10*ROW('Water Data'!H189)),NA())</f>
        <v>#N/A</v>
      </c>
      <c r="S195" s="490" t="e">
        <f ca="1">+IF(AND(ISNUMBER(OFFSET('Water Data'!$I$4,0,10*ROW('Water Data'!I189))),'Data Summary'!CH195="Yes"),100-OFFSET('Water Data'!$I$4,0,10*ROW('Water Data'!I189)),NA())</f>
        <v>#N/A</v>
      </c>
      <c r="T195" s="490" t="e">
        <f ca="1">+IF(AND(ISNUMBER(OFFSET('Water Data'!$I$6,0,10*ROW('Water Data'!I189))),'Data Summary'!CI195="Yes"),OFFSET('Water Data'!$I$6,0,10*ROW('Water Data'!I189)),NA())</f>
        <v>#N/A</v>
      </c>
      <c r="U195" s="490" t="e">
        <f ca="1">+IF(AND(ISNUMBER(OFFSET('Water Data'!$I$9,0,10*ROW('Water Data'!I189))),'Data Summary'!CJ195="Yes"),OFFSET('Water Data'!$I$9,0,10*ROW('Water Data'!I189)),NA())</f>
        <v>#N/A</v>
      </c>
      <c r="V195" s="491" t="e">
        <f ca="1">+IF(AND(ISNUMBER(OFFSET('Sanitation Data'!$D$4,0,10*ROW('Sanitation Data'!D189))),'Data Summary'!CK195="Yes"),100-OFFSET('Sanitation Data'!$D$4,0,10*ROW('Sanitation Data'!D189)),NA())</f>
        <v>#N/A</v>
      </c>
      <c r="W195" s="491" t="e">
        <f ca="1">+IF(AND(ISNUMBER(OFFSET('Sanitation Data'!$D$6,0,10*ROW('Sanitation Data'!D189))),'Data Summary'!CL195="Yes"),OFFSET('Sanitation Data'!$D$6,0,10*ROW('Sanitation Data'!D189)),NA())</f>
        <v>#N/A</v>
      </c>
      <c r="X195" s="491" t="e">
        <f ca="1">+IF(AND(ISNUMBER(OFFSET('Sanitation Data'!$D$10,0,10*ROW('Sanitation Data'!D189))),'Data Summary'!CM195="Yes"),OFFSET('Sanitation Data'!$D$10,0,10*ROW('Sanitation Data'!D189)),NA())</f>
        <v>#N/A</v>
      </c>
      <c r="Y195" s="491" t="e">
        <f ca="1">+IF(AND(ISNUMBER(OFFSET('Sanitation Data'!$D$11,0,10*ROW('Sanitation Data'!D189))),'Data Summary'!CN195="Yes"),OFFSET('Sanitation Data'!$D$11,0,10*ROW('Sanitation Data'!D189)),NA())</f>
        <v>#N/A</v>
      </c>
      <c r="Z195" s="491" t="e">
        <f ca="1">+IF(AND(ISNUMBER(OFFSET('Sanitation Data'!$D$12,0,10*ROW('Sanitation Data'!D189))),'Data Summary'!CO195="Yes"),OFFSET('Sanitation Data'!$D$12,0,10*ROW('Sanitation Data'!D189)),NA())</f>
        <v>#N/A</v>
      </c>
      <c r="AA195" s="491" t="e">
        <f ca="1">+IF(AND(ISNUMBER(OFFSET('Sanitation Data'!$E$4,0,10*ROW('Sanitation Data'!E189))),'Data Summary'!CP195="Yes"),100-OFFSET('Sanitation Data'!$E$4,0,10*ROW('Sanitation Data'!E189)),NA())</f>
        <v>#N/A</v>
      </c>
      <c r="AB195" s="491" t="e">
        <f ca="1">+IF(AND(ISNUMBER(OFFSET('Sanitation Data'!$E$6,0,10*ROW('Sanitation Data'!E189))),'Data Summary'!CQ195="Yes"),OFFSET('Sanitation Data'!$E$6,0,10*ROW('Sanitation Data'!E189)),NA())</f>
        <v>#N/A</v>
      </c>
      <c r="AC195" s="491" t="e">
        <f ca="1">+IF(AND(ISNUMBER(OFFSET('Sanitation Data'!$E$10,0,10*ROW('Sanitation Data'!E189))),'Data Summary'!CR195="Yes"),OFFSET('Sanitation Data'!$E$10,0,10*ROW('Sanitation Data'!E189)),NA())</f>
        <v>#N/A</v>
      </c>
      <c r="AD195" s="491" t="e">
        <f ca="1">+IF(AND(ISNUMBER(OFFSET('Sanitation Data'!$E$11,0,10*ROW('Sanitation Data'!E189))),'Data Summary'!CS195="Yes"),OFFSET('Sanitation Data'!$E$11,0,10*ROW('Sanitation Data'!E189)),NA())</f>
        <v>#N/A</v>
      </c>
      <c r="AE195" s="491" t="e">
        <f ca="1">+IF(AND(ISNUMBER(OFFSET('Sanitation Data'!$E$12,0,10*ROW('Sanitation Data'!E189))),'Data Summary'!CT195="Yes"),OFFSET('Sanitation Data'!$E$12,0,10*ROW('Sanitation Data'!E189)),NA())</f>
        <v>#N/A</v>
      </c>
      <c r="AF195" s="491" t="e">
        <f ca="1">+IF(AND(ISNUMBER(OFFSET('Sanitation Data'!$F$4,0,10*ROW('Sanitation Data'!F189))),'Data Summary'!CU195="Yes"),100-OFFSET('Sanitation Data'!$F$4,0,10*ROW('Sanitation Data'!F189)),NA())</f>
        <v>#N/A</v>
      </c>
      <c r="AG195" s="491" t="e">
        <f ca="1">+IF(AND(ISNUMBER(OFFSET('Sanitation Data'!$F$6,0,10*ROW('Sanitation Data'!F189))),'Data Summary'!CV195="Yes"),OFFSET('Sanitation Data'!$F$6,0,10*ROW('Sanitation Data'!F189)),NA())</f>
        <v>#N/A</v>
      </c>
      <c r="AH195" s="491" t="e">
        <f ca="1">+IF(AND(ISNUMBER(OFFSET('Sanitation Data'!$F$10,0,10*ROW('Sanitation Data'!F189))),'Data Summary'!CW195="Yes"),OFFSET('Sanitation Data'!$F$10,0,10*ROW('Sanitation Data'!F189)),NA())</f>
        <v>#N/A</v>
      </c>
      <c r="AI195" s="491" t="e">
        <f ca="1">+IF(AND(ISNUMBER(OFFSET('Sanitation Data'!$F$11,0,10*ROW('Sanitation Data'!F189))),'Data Summary'!CX195="Yes"),OFFSET('Sanitation Data'!$F$11,0,10*ROW('Sanitation Data'!F189)),NA())</f>
        <v>#N/A</v>
      </c>
      <c r="AJ195" s="491" t="e">
        <f ca="1">+IF(AND(ISNUMBER(OFFSET('Sanitation Data'!$F$12,0,10*ROW('Sanitation Data'!F189))),'Data Summary'!CY195="Yes"),OFFSET('Sanitation Data'!$F$12,0,10*ROW('Sanitation Data'!F189)),NA())</f>
        <v>#N/A</v>
      </c>
      <c r="AK195" s="491" t="e">
        <f ca="1">+IF(AND(ISNUMBER(OFFSET('Sanitation Data'!$G$4,0,10*ROW('Sanitation Data'!G189))),'Data Summary'!CZ195="Yes"),100-OFFSET('Sanitation Data'!$G$4,0,10*ROW('Sanitation Data'!G189)),NA())</f>
        <v>#N/A</v>
      </c>
      <c r="AL195" s="491" t="e">
        <f ca="1">+IF(AND(ISNUMBER(OFFSET('Sanitation Data'!$G$6,0,10*ROW('Sanitation Data'!G189))),'Data Summary'!DA195="Yes"),OFFSET('Sanitation Data'!$G$6,0,10*ROW('Sanitation Data'!G189)),NA())</f>
        <v>#N/A</v>
      </c>
      <c r="AM195" s="491" t="e">
        <f ca="1">+IF(AND(ISNUMBER(OFFSET('Sanitation Data'!$G$10,0,10*ROW('Sanitation Data'!G189))),'Data Summary'!DB195="Yes"),OFFSET('Sanitation Data'!$G$10,0,10*ROW('Sanitation Data'!G189)),NA())</f>
        <v>#N/A</v>
      </c>
      <c r="AN195" s="491" t="e">
        <f ca="1">+IF(AND(ISNUMBER(OFFSET('Sanitation Data'!$G$11,0,10*ROW('Sanitation Data'!G189))),'Data Summary'!DC195="Yes"),OFFSET('Sanitation Data'!$G$11,0,10*ROW('Sanitation Data'!G189)),NA())</f>
        <v>#N/A</v>
      </c>
      <c r="AO195" s="491" t="e">
        <f ca="1">+IF(AND(ISNUMBER(OFFSET('Sanitation Data'!$G$12,0,10*ROW('Sanitation Data'!G189))),'Data Summary'!DD195="Yes"),OFFSET('Sanitation Data'!$G$12,0,10*ROW('Sanitation Data'!G189)),NA())</f>
        <v>#N/A</v>
      </c>
      <c r="AP195" s="491" t="e">
        <f ca="1">+IF(AND(ISNUMBER(OFFSET('Sanitation Data'!$H$4,0,10*ROW('Sanitation Data'!H189))),'Data Summary'!DE195="Yes"),100-OFFSET('Sanitation Data'!$H$4,0,10*ROW('Sanitation Data'!H189)),NA())</f>
        <v>#N/A</v>
      </c>
      <c r="AQ195" s="491" t="e">
        <f ca="1">+IF(AND(ISNUMBER(OFFSET('Sanitation Data'!$H$6,0,10*ROW('Sanitation Data'!H189))),'Data Summary'!DF195="Yes"),OFFSET('Sanitation Data'!$H$6,0,10*ROW('Sanitation Data'!H189)),NA())</f>
        <v>#N/A</v>
      </c>
      <c r="AR195" s="491" t="e">
        <f ca="1">+IF(AND(ISNUMBER(OFFSET('Sanitation Data'!$H$10,0,10*ROW('Sanitation Data'!H189))),'Data Summary'!DG195="Yes"),OFFSET('Sanitation Data'!$H$10,0,10*ROW('Sanitation Data'!H189)),NA())</f>
        <v>#N/A</v>
      </c>
      <c r="AS195" s="491" t="e">
        <f ca="1">+IF(AND(ISNUMBER(OFFSET('Sanitation Data'!$H$11,0,10*ROW('Sanitation Data'!H189))),'Data Summary'!DH195="Yes"),OFFSET('Sanitation Data'!$H$11,0,10*ROW('Sanitation Data'!H189)),NA())</f>
        <v>#N/A</v>
      </c>
      <c r="AT195" s="491" t="e">
        <f ca="1">+IF(AND(ISNUMBER(OFFSET('Sanitation Data'!$H$12,0,10*ROW('Sanitation Data'!H189))),'Data Summary'!DI195="Yes"),OFFSET('Sanitation Data'!$H$12,0,10*ROW('Sanitation Data'!H189)),NA())</f>
        <v>#N/A</v>
      </c>
      <c r="AU195" s="491" t="e">
        <f ca="1">+IF(AND(ISNUMBER(OFFSET('Sanitation Data'!$I$4,0,10*ROW('Sanitation Data'!I189))),'Data Summary'!DJ195="Yes"),100-OFFSET('Sanitation Data'!$I$4,0,10*ROW('Sanitation Data'!I189)),NA())</f>
        <v>#N/A</v>
      </c>
      <c r="AV195" s="491" t="e">
        <f ca="1">+IF(AND(ISNUMBER(OFFSET('Sanitation Data'!$I$6,0,10*ROW('Sanitation Data'!I189))),'Data Summary'!DK195="Yes"),OFFSET('Sanitation Data'!$I$6,0,10*ROW('Sanitation Data'!I189)),NA())</f>
        <v>#N/A</v>
      </c>
      <c r="AW195" s="491" t="e">
        <f ca="1">+IF(AND(ISNUMBER(OFFSET('Sanitation Data'!$I$10,0,10*ROW('Sanitation Data'!I189))),'Data Summary'!DL195="Yes"),OFFSET('Sanitation Data'!$I$10,0,10*ROW('Sanitation Data'!I189)),NA())</f>
        <v>#N/A</v>
      </c>
      <c r="AX195" s="491" t="e">
        <f ca="1">+IF(AND(ISNUMBER(OFFSET('Sanitation Data'!$I$11,0,10*ROW('Sanitation Data'!I189))),'Data Summary'!DM195="Yes"),OFFSET('Sanitation Data'!$I$11,0,10*ROW('Sanitation Data'!I189)),NA())</f>
        <v>#N/A</v>
      </c>
      <c r="AY195" s="491" t="e">
        <f ca="1">+IF(AND(ISNUMBER(OFFSET('Sanitation Data'!$I$12,0,10*ROW('Sanitation Data'!I189))),'Data Summary'!DN195="Yes"),OFFSET('Sanitation Data'!$I$12,0,10*ROW('Sanitation Data'!I189)),NA())</f>
        <v>#N/A</v>
      </c>
      <c r="AZ195" s="492" t="e">
        <f ca="1">+IF(AND(ISNUMBER(OFFSET('Hygiene Data'!$D$5,0,10*ROW('Hygiene Data'!D189))),'Data Summary'!DO195="Yes"),OFFSET('Hygiene Data'!$D$5,0,10*ROW('Hygiene Data'!D189)),NA())</f>
        <v>#N/A</v>
      </c>
      <c r="BA195" s="492" t="e">
        <f ca="1">+IF(AND(ISNUMBER(OFFSET('Hygiene Data'!$D$7,0,10*ROW('Hygiene Data'!D189))),'Data Summary'!DP195="Yes"),OFFSET('Hygiene Data'!$D$7,0,10*ROW('Hygiene Data'!D189)),NA())</f>
        <v>#N/A</v>
      </c>
      <c r="BB195" s="492" t="e">
        <f ca="1">+IF(AND(ISNUMBER(OFFSET('Hygiene Data'!$D$9,0,10*ROW('Hygiene Data'!D189))),'Data Summary'!DQ195="Yes"),OFFSET('Hygiene Data'!$D$9,0,10*ROW('Hygiene Data'!D189)),NA())</f>
        <v>#N/A</v>
      </c>
      <c r="BC195" s="492" t="e">
        <f ca="1">+IF(AND(ISNUMBER(OFFSET('Hygiene Data'!$E$5,0,10*ROW('Hygiene Data'!E189))),'Data Summary'!DR195="Yes"),OFFSET('Hygiene Data'!$E$5,0,10*ROW('Hygiene Data'!E189)),NA())</f>
        <v>#N/A</v>
      </c>
      <c r="BD195" s="492" t="e">
        <f ca="1">+IF(AND(ISNUMBER(OFFSET('Hygiene Data'!$E$7,0,10*ROW('Hygiene Data'!E189))),'Data Summary'!DS195="Yes"),OFFSET('Hygiene Data'!$E$7,0,10*ROW('Hygiene Data'!E189)),NA())</f>
        <v>#N/A</v>
      </c>
      <c r="BE195" s="492" t="e">
        <f ca="1">+IF(AND(ISNUMBER(OFFSET('Hygiene Data'!$E$9,0,10*ROW('Hygiene Data'!E189))),'Data Summary'!DT195="Yes"),OFFSET('Hygiene Data'!$E$9,0,10*ROW('Hygiene Data'!E189)),NA())</f>
        <v>#N/A</v>
      </c>
      <c r="BF195" s="492" t="e">
        <f ca="1">+IF(AND(ISNUMBER(OFFSET('Hygiene Data'!$F$5,0,10*ROW('Hygiene Data'!F189))),'Data Summary'!DU195="Yes"),OFFSET('Hygiene Data'!$F$5,0,10*ROW('Hygiene Data'!F189)),NA())</f>
        <v>#N/A</v>
      </c>
      <c r="BG195" s="492" t="e">
        <f ca="1">+IF(AND(ISNUMBER(OFFSET('Hygiene Data'!$F$7,0,10*ROW('Hygiene Data'!F189))),'Data Summary'!DV195="Yes"),OFFSET('Hygiene Data'!$F$7,0,10*ROW('Hygiene Data'!F189)),NA())</f>
        <v>#N/A</v>
      </c>
      <c r="BH195" s="492" t="e">
        <f ca="1">+IF(AND(ISNUMBER(OFFSET('Hygiene Data'!$F$9,0,10*ROW('Hygiene Data'!F189))),'Data Summary'!DW195="Yes"),OFFSET('Hygiene Data'!$F$9,0,10*ROW('Hygiene Data'!F189)),NA())</f>
        <v>#N/A</v>
      </c>
      <c r="BI195" s="492" t="e">
        <f ca="1">+IF(AND(ISNUMBER(OFFSET('Hygiene Data'!$G$5,0,10*ROW('Hygiene Data'!G189))),'Data Summary'!DX195="Yes"),OFFSET('Hygiene Data'!$G$5,0,10*ROW('Hygiene Data'!G189)),NA())</f>
        <v>#N/A</v>
      </c>
      <c r="BJ195" s="492" t="e">
        <f ca="1">+IF(AND(ISNUMBER(OFFSET('Hygiene Data'!$G$7,0,10*ROW('Hygiene Data'!G189))),'Data Summary'!DY195="Yes"),OFFSET('Hygiene Data'!$G$7,0,10*ROW('Hygiene Data'!G189)),NA())</f>
        <v>#N/A</v>
      </c>
      <c r="BK195" s="492" t="e">
        <f ca="1">+IF(AND(ISNUMBER(OFFSET('Hygiene Data'!$G$9,0,10*ROW('Hygiene Data'!G189))),'Data Summary'!DZ195="Yes"),OFFSET('Hygiene Data'!$G$9,0,10*ROW('Hygiene Data'!G189)),NA())</f>
        <v>#N/A</v>
      </c>
      <c r="BL195" s="492" t="e">
        <f ca="1">+IF(AND(ISNUMBER(OFFSET('Hygiene Data'!$H$5,0,10*ROW('Hygiene Data'!H189))),'Data Summary'!EA195="Yes"),OFFSET('Hygiene Data'!$H$5,0,10*ROW('Hygiene Data'!H189)),NA())</f>
        <v>#N/A</v>
      </c>
      <c r="BM195" s="492" t="e">
        <f ca="1">+IF(AND(ISNUMBER(OFFSET('Hygiene Data'!$H$7,0,10*ROW('Hygiene Data'!H189))),'Data Summary'!EB195="Yes"),OFFSET('Hygiene Data'!$H$7,0,10*ROW('Hygiene Data'!H189)),NA())</f>
        <v>#N/A</v>
      </c>
      <c r="BN195" s="492" t="e">
        <f ca="1">+IF(AND(ISNUMBER(OFFSET('Hygiene Data'!$H$9,0,10*ROW('Hygiene Data'!H189))),'Data Summary'!EC195="Yes"),OFFSET('Hygiene Data'!$H$9,0,10*ROW('Hygiene Data'!H189)),NA())</f>
        <v>#N/A</v>
      </c>
      <c r="BO195" s="492" t="e">
        <f ca="1">+IF(AND(ISNUMBER(OFFSET('Hygiene Data'!$I$5,0,10*ROW('Hygiene Data'!I189))),'Data Summary'!ED195="Yes"),OFFSET('Hygiene Data'!$I$5,0,10*ROW('Hygiene Data'!I189)),NA())</f>
        <v>#N/A</v>
      </c>
      <c r="BP195" s="492" t="e">
        <f ca="1">+IF(AND(ISNUMBER(OFFSET('Hygiene Data'!$I$7,0,10*ROW('Hygiene Data'!I189))),'Data Summary'!EE195="Yes"),OFFSET('Hygiene Data'!$I$7,0,10*ROW('Hygiene Data'!I189)),NA())</f>
        <v>#N/A</v>
      </c>
      <c r="BQ195" s="492" t="e">
        <f ca="1">+IF(AND(ISNUMBER(OFFSET('Hygiene Data'!$I$9,0,10*ROW('Hygiene Data'!I189))),'Data Summary'!EF195="Yes"),OFFSET('Hygiene Data'!$I$9,0,10*ROW('Hygiene Data'!I189)),NA())</f>
        <v>#N/A</v>
      </c>
    </row>
    <row r="196" spans="1:69" x14ac:dyDescent="0.25">
      <c r="A196" s="488" t="e">
        <f ca="1">+RIGHT('Data Summary'!A196,LEN('Data Summary'!A196)-9)</f>
        <v>#VALUE!</v>
      </c>
      <c r="B196" s="462" t="str">
        <f ca="1">+IF(ISTEXT('Data Summary'!B196),'Data Summary'!B196,"")</f>
        <v/>
      </c>
      <c r="C196" s="489" t="e">
        <f ca="1">+VALUE('Data Summary'!C196)</f>
        <v>#VALUE!</v>
      </c>
      <c r="D196" s="490" t="e">
        <f ca="1">+IF(AND(ISNUMBER(OFFSET('Water Data'!$D$4,0,10*ROW('Water Data'!D190))),'Data Summary'!BS196="Yes"),100-OFFSET('Water Data'!$D$4,0,10*ROW('Water Data'!D190)),NA())</f>
        <v>#N/A</v>
      </c>
      <c r="E196" s="490" t="e">
        <f ca="1">+IF(AND(ISNUMBER(OFFSET('Water Data'!$D$6,0,10*ROW('Water Data'!D190))),'Data Summary'!BT196="Yes"),OFFSET('Water Data'!$D$6,0,10*ROW('Water Data'!D190)),NA())</f>
        <v>#N/A</v>
      </c>
      <c r="F196" s="490" t="e">
        <f ca="1">+IF(AND(ISNUMBER(OFFSET('Water Data'!$D$9,0,10*ROW('Water Data'!D190))),'Data Summary'!BU196="Yes"),OFFSET('Water Data'!$D$9,0,10*ROW('Water Data'!D190)),NA())</f>
        <v>#N/A</v>
      </c>
      <c r="G196" s="490" t="e">
        <f ca="1">+IF(AND(ISNUMBER(OFFSET('Water Data'!$E$4,0,10*ROW('Water Data'!E190))),'Data Summary'!BV196="Yes"),100-OFFSET('Water Data'!$E$4,0,10*ROW('Water Data'!E190)),NA())</f>
        <v>#N/A</v>
      </c>
      <c r="H196" s="490" t="e">
        <f ca="1">+IF(AND(ISNUMBER(OFFSET('Water Data'!$E$6,0,10*ROW('Water Data'!E190))),'Data Summary'!BW196="Yes"),OFFSET('Water Data'!$E$6,0,10*ROW('Water Data'!E190)),NA())</f>
        <v>#N/A</v>
      </c>
      <c r="I196" s="490" t="e">
        <f ca="1">+IF(AND(ISNUMBER(OFFSET('Water Data'!$E$9,0,10*ROW('Water Data'!E190))),'Data Summary'!BX196="Yes"),OFFSET('Water Data'!$E$9,0,10*ROW('Water Data'!E190)),NA())</f>
        <v>#N/A</v>
      </c>
      <c r="J196" s="490" t="e">
        <f ca="1">+IF(AND(ISNUMBER(OFFSET('Water Data'!$F$4,0,10*ROW('Water Data'!F190))),'Data Summary'!BY196="Yes"),100-OFFSET('Water Data'!$F$4,0,10*ROW('Water Data'!F190)),NA())</f>
        <v>#N/A</v>
      </c>
      <c r="K196" s="490" t="e">
        <f ca="1">+IF(AND(ISNUMBER(OFFSET('Water Data'!$F$6,0,10*ROW('Water Data'!F190))),'Data Summary'!BZ196="Yes"),OFFSET('Water Data'!$F$6,0,10*ROW('Water Data'!F190)),NA())</f>
        <v>#N/A</v>
      </c>
      <c r="L196" s="490" t="e">
        <f ca="1">+IF(AND(ISNUMBER(OFFSET('Water Data'!$F$9,0,10*ROW('Water Data'!F190))),'Data Summary'!CA196="Yes"),OFFSET('Water Data'!$F$9,0,10*ROW('Water Data'!F190)),NA())</f>
        <v>#N/A</v>
      </c>
      <c r="M196" s="490" t="e">
        <f ca="1">+IF(AND(ISNUMBER(OFFSET('Water Data'!$G$4,0,10*ROW('Water Data'!G190))),'Data Summary'!CB196="Yes"),100-OFFSET('Water Data'!$G$4,0,10*ROW('Water Data'!G190)),NA())</f>
        <v>#N/A</v>
      </c>
      <c r="N196" s="490" t="e">
        <f ca="1">+IF(AND(ISNUMBER(OFFSET('Water Data'!$G$6,0,10*ROW('Water Data'!G190))),'Data Summary'!CC196="Yes"),OFFSET('Water Data'!$G$6,0,10*ROW('Water Data'!G190)),NA())</f>
        <v>#N/A</v>
      </c>
      <c r="O196" s="490" t="e">
        <f ca="1">+IF(AND(ISNUMBER(OFFSET('Water Data'!$G$9,0,10*ROW('Water Data'!G190))),'Data Summary'!CD196="Yes"),OFFSET('Water Data'!$G$9,0,10*ROW('Water Data'!G190)),NA())</f>
        <v>#N/A</v>
      </c>
      <c r="P196" s="490" t="e">
        <f ca="1">+IF(AND(ISNUMBER(OFFSET('Water Data'!$H$4,0,10*ROW('Water Data'!H190))),'Data Summary'!CE196="Yes"),100-OFFSET('Water Data'!$H$4,0,10*ROW('Water Data'!H190)),NA())</f>
        <v>#N/A</v>
      </c>
      <c r="Q196" s="490" t="e">
        <f ca="1">+IF(AND(ISNUMBER(OFFSET('Water Data'!$H$6,0,10*ROW('Water Data'!H190))),'Data Summary'!CF196="Yes"),OFFSET('Water Data'!$H$6,0,10*ROW('Water Data'!H190)),NA())</f>
        <v>#N/A</v>
      </c>
      <c r="R196" s="490" t="e">
        <f ca="1">+IF(AND(ISNUMBER(OFFSET('Water Data'!$H$9,0,10*ROW('Water Data'!H190))),'Data Summary'!CG196="Yes"),OFFSET('Water Data'!$H$9,0,10*ROW('Water Data'!H190)),NA())</f>
        <v>#N/A</v>
      </c>
      <c r="S196" s="490" t="e">
        <f ca="1">+IF(AND(ISNUMBER(OFFSET('Water Data'!$I$4,0,10*ROW('Water Data'!I190))),'Data Summary'!CH196="Yes"),100-OFFSET('Water Data'!$I$4,0,10*ROW('Water Data'!I190)),NA())</f>
        <v>#N/A</v>
      </c>
      <c r="T196" s="490" t="e">
        <f ca="1">+IF(AND(ISNUMBER(OFFSET('Water Data'!$I$6,0,10*ROW('Water Data'!I190))),'Data Summary'!CI196="Yes"),OFFSET('Water Data'!$I$6,0,10*ROW('Water Data'!I190)),NA())</f>
        <v>#N/A</v>
      </c>
      <c r="U196" s="490" t="e">
        <f ca="1">+IF(AND(ISNUMBER(OFFSET('Water Data'!$I$9,0,10*ROW('Water Data'!I190))),'Data Summary'!CJ196="Yes"),OFFSET('Water Data'!$I$9,0,10*ROW('Water Data'!I190)),NA())</f>
        <v>#N/A</v>
      </c>
      <c r="V196" s="491" t="e">
        <f ca="1">+IF(AND(ISNUMBER(OFFSET('Sanitation Data'!$D$4,0,10*ROW('Sanitation Data'!D190))),'Data Summary'!CK196="Yes"),100-OFFSET('Sanitation Data'!$D$4,0,10*ROW('Sanitation Data'!D190)),NA())</f>
        <v>#N/A</v>
      </c>
      <c r="W196" s="491" t="e">
        <f ca="1">+IF(AND(ISNUMBER(OFFSET('Sanitation Data'!$D$6,0,10*ROW('Sanitation Data'!D190))),'Data Summary'!CL196="Yes"),OFFSET('Sanitation Data'!$D$6,0,10*ROW('Sanitation Data'!D190)),NA())</f>
        <v>#N/A</v>
      </c>
      <c r="X196" s="491" t="e">
        <f ca="1">+IF(AND(ISNUMBER(OFFSET('Sanitation Data'!$D$10,0,10*ROW('Sanitation Data'!D190))),'Data Summary'!CM196="Yes"),OFFSET('Sanitation Data'!$D$10,0,10*ROW('Sanitation Data'!D190)),NA())</f>
        <v>#N/A</v>
      </c>
      <c r="Y196" s="491" t="e">
        <f ca="1">+IF(AND(ISNUMBER(OFFSET('Sanitation Data'!$D$11,0,10*ROW('Sanitation Data'!D190))),'Data Summary'!CN196="Yes"),OFFSET('Sanitation Data'!$D$11,0,10*ROW('Sanitation Data'!D190)),NA())</f>
        <v>#N/A</v>
      </c>
      <c r="Z196" s="491" t="e">
        <f ca="1">+IF(AND(ISNUMBER(OFFSET('Sanitation Data'!$D$12,0,10*ROW('Sanitation Data'!D190))),'Data Summary'!CO196="Yes"),OFFSET('Sanitation Data'!$D$12,0,10*ROW('Sanitation Data'!D190)),NA())</f>
        <v>#N/A</v>
      </c>
      <c r="AA196" s="491" t="e">
        <f ca="1">+IF(AND(ISNUMBER(OFFSET('Sanitation Data'!$E$4,0,10*ROW('Sanitation Data'!E190))),'Data Summary'!CP196="Yes"),100-OFFSET('Sanitation Data'!$E$4,0,10*ROW('Sanitation Data'!E190)),NA())</f>
        <v>#N/A</v>
      </c>
      <c r="AB196" s="491" t="e">
        <f ca="1">+IF(AND(ISNUMBER(OFFSET('Sanitation Data'!$E$6,0,10*ROW('Sanitation Data'!E190))),'Data Summary'!CQ196="Yes"),OFFSET('Sanitation Data'!$E$6,0,10*ROW('Sanitation Data'!E190)),NA())</f>
        <v>#N/A</v>
      </c>
      <c r="AC196" s="491" t="e">
        <f ca="1">+IF(AND(ISNUMBER(OFFSET('Sanitation Data'!$E$10,0,10*ROW('Sanitation Data'!E190))),'Data Summary'!CR196="Yes"),OFFSET('Sanitation Data'!$E$10,0,10*ROW('Sanitation Data'!E190)),NA())</f>
        <v>#N/A</v>
      </c>
      <c r="AD196" s="491" t="e">
        <f ca="1">+IF(AND(ISNUMBER(OFFSET('Sanitation Data'!$E$11,0,10*ROW('Sanitation Data'!E190))),'Data Summary'!CS196="Yes"),OFFSET('Sanitation Data'!$E$11,0,10*ROW('Sanitation Data'!E190)),NA())</f>
        <v>#N/A</v>
      </c>
      <c r="AE196" s="491" t="e">
        <f ca="1">+IF(AND(ISNUMBER(OFFSET('Sanitation Data'!$E$12,0,10*ROW('Sanitation Data'!E190))),'Data Summary'!CT196="Yes"),OFFSET('Sanitation Data'!$E$12,0,10*ROW('Sanitation Data'!E190)),NA())</f>
        <v>#N/A</v>
      </c>
      <c r="AF196" s="491" t="e">
        <f ca="1">+IF(AND(ISNUMBER(OFFSET('Sanitation Data'!$F$4,0,10*ROW('Sanitation Data'!F190))),'Data Summary'!CU196="Yes"),100-OFFSET('Sanitation Data'!$F$4,0,10*ROW('Sanitation Data'!F190)),NA())</f>
        <v>#N/A</v>
      </c>
      <c r="AG196" s="491" t="e">
        <f ca="1">+IF(AND(ISNUMBER(OFFSET('Sanitation Data'!$F$6,0,10*ROW('Sanitation Data'!F190))),'Data Summary'!CV196="Yes"),OFFSET('Sanitation Data'!$F$6,0,10*ROW('Sanitation Data'!F190)),NA())</f>
        <v>#N/A</v>
      </c>
      <c r="AH196" s="491" t="e">
        <f ca="1">+IF(AND(ISNUMBER(OFFSET('Sanitation Data'!$F$10,0,10*ROW('Sanitation Data'!F190))),'Data Summary'!CW196="Yes"),OFFSET('Sanitation Data'!$F$10,0,10*ROW('Sanitation Data'!F190)),NA())</f>
        <v>#N/A</v>
      </c>
      <c r="AI196" s="491" t="e">
        <f ca="1">+IF(AND(ISNUMBER(OFFSET('Sanitation Data'!$F$11,0,10*ROW('Sanitation Data'!F190))),'Data Summary'!CX196="Yes"),OFFSET('Sanitation Data'!$F$11,0,10*ROW('Sanitation Data'!F190)),NA())</f>
        <v>#N/A</v>
      </c>
      <c r="AJ196" s="491" t="e">
        <f ca="1">+IF(AND(ISNUMBER(OFFSET('Sanitation Data'!$F$12,0,10*ROW('Sanitation Data'!F190))),'Data Summary'!CY196="Yes"),OFFSET('Sanitation Data'!$F$12,0,10*ROW('Sanitation Data'!F190)),NA())</f>
        <v>#N/A</v>
      </c>
      <c r="AK196" s="491" t="e">
        <f ca="1">+IF(AND(ISNUMBER(OFFSET('Sanitation Data'!$G$4,0,10*ROW('Sanitation Data'!G190))),'Data Summary'!CZ196="Yes"),100-OFFSET('Sanitation Data'!$G$4,0,10*ROW('Sanitation Data'!G190)),NA())</f>
        <v>#N/A</v>
      </c>
      <c r="AL196" s="491" t="e">
        <f ca="1">+IF(AND(ISNUMBER(OFFSET('Sanitation Data'!$G$6,0,10*ROW('Sanitation Data'!G190))),'Data Summary'!DA196="Yes"),OFFSET('Sanitation Data'!$G$6,0,10*ROW('Sanitation Data'!G190)),NA())</f>
        <v>#N/A</v>
      </c>
      <c r="AM196" s="491" t="e">
        <f ca="1">+IF(AND(ISNUMBER(OFFSET('Sanitation Data'!$G$10,0,10*ROW('Sanitation Data'!G190))),'Data Summary'!DB196="Yes"),OFFSET('Sanitation Data'!$G$10,0,10*ROW('Sanitation Data'!G190)),NA())</f>
        <v>#N/A</v>
      </c>
      <c r="AN196" s="491" t="e">
        <f ca="1">+IF(AND(ISNUMBER(OFFSET('Sanitation Data'!$G$11,0,10*ROW('Sanitation Data'!G190))),'Data Summary'!DC196="Yes"),OFFSET('Sanitation Data'!$G$11,0,10*ROW('Sanitation Data'!G190)),NA())</f>
        <v>#N/A</v>
      </c>
      <c r="AO196" s="491" t="e">
        <f ca="1">+IF(AND(ISNUMBER(OFFSET('Sanitation Data'!$G$12,0,10*ROW('Sanitation Data'!G190))),'Data Summary'!DD196="Yes"),OFFSET('Sanitation Data'!$G$12,0,10*ROW('Sanitation Data'!G190)),NA())</f>
        <v>#N/A</v>
      </c>
      <c r="AP196" s="491" t="e">
        <f ca="1">+IF(AND(ISNUMBER(OFFSET('Sanitation Data'!$H$4,0,10*ROW('Sanitation Data'!H190))),'Data Summary'!DE196="Yes"),100-OFFSET('Sanitation Data'!$H$4,0,10*ROW('Sanitation Data'!H190)),NA())</f>
        <v>#N/A</v>
      </c>
      <c r="AQ196" s="491" t="e">
        <f ca="1">+IF(AND(ISNUMBER(OFFSET('Sanitation Data'!$H$6,0,10*ROW('Sanitation Data'!H190))),'Data Summary'!DF196="Yes"),OFFSET('Sanitation Data'!$H$6,0,10*ROW('Sanitation Data'!H190)),NA())</f>
        <v>#N/A</v>
      </c>
      <c r="AR196" s="491" t="e">
        <f ca="1">+IF(AND(ISNUMBER(OFFSET('Sanitation Data'!$H$10,0,10*ROW('Sanitation Data'!H190))),'Data Summary'!DG196="Yes"),OFFSET('Sanitation Data'!$H$10,0,10*ROW('Sanitation Data'!H190)),NA())</f>
        <v>#N/A</v>
      </c>
      <c r="AS196" s="491" t="e">
        <f ca="1">+IF(AND(ISNUMBER(OFFSET('Sanitation Data'!$H$11,0,10*ROW('Sanitation Data'!H190))),'Data Summary'!DH196="Yes"),OFFSET('Sanitation Data'!$H$11,0,10*ROW('Sanitation Data'!H190)),NA())</f>
        <v>#N/A</v>
      </c>
      <c r="AT196" s="491" t="e">
        <f ca="1">+IF(AND(ISNUMBER(OFFSET('Sanitation Data'!$H$12,0,10*ROW('Sanitation Data'!H190))),'Data Summary'!DI196="Yes"),OFFSET('Sanitation Data'!$H$12,0,10*ROW('Sanitation Data'!H190)),NA())</f>
        <v>#N/A</v>
      </c>
      <c r="AU196" s="491" t="e">
        <f ca="1">+IF(AND(ISNUMBER(OFFSET('Sanitation Data'!$I$4,0,10*ROW('Sanitation Data'!I190))),'Data Summary'!DJ196="Yes"),100-OFFSET('Sanitation Data'!$I$4,0,10*ROW('Sanitation Data'!I190)),NA())</f>
        <v>#N/A</v>
      </c>
      <c r="AV196" s="491" t="e">
        <f ca="1">+IF(AND(ISNUMBER(OFFSET('Sanitation Data'!$I$6,0,10*ROW('Sanitation Data'!I190))),'Data Summary'!DK196="Yes"),OFFSET('Sanitation Data'!$I$6,0,10*ROW('Sanitation Data'!I190)),NA())</f>
        <v>#N/A</v>
      </c>
      <c r="AW196" s="491" t="e">
        <f ca="1">+IF(AND(ISNUMBER(OFFSET('Sanitation Data'!$I$10,0,10*ROW('Sanitation Data'!I190))),'Data Summary'!DL196="Yes"),OFFSET('Sanitation Data'!$I$10,0,10*ROW('Sanitation Data'!I190)),NA())</f>
        <v>#N/A</v>
      </c>
      <c r="AX196" s="491" t="e">
        <f ca="1">+IF(AND(ISNUMBER(OFFSET('Sanitation Data'!$I$11,0,10*ROW('Sanitation Data'!I190))),'Data Summary'!DM196="Yes"),OFFSET('Sanitation Data'!$I$11,0,10*ROW('Sanitation Data'!I190)),NA())</f>
        <v>#N/A</v>
      </c>
      <c r="AY196" s="491" t="e">
        <f ca="1">+IF(AND(ISNUMBER(OFFSET('Sanitation Data'!$I$12,0,10*ROW('Sanitation Data'!I190))),'Data Summary'!DN196="Yes"),OFFSET('Sanitation Data'!$I$12,0,10*ROW('Sanitation Data'!I190)),NA())</f>
        <v>#N/A</v>
      </c>
      <c r="AZ196" s="492" t="e">
        <f ca="1">+IF(AND(ISNUMBER(OFFSET('Hygiene Data'!$D$5,0,10*ROW('Hygiene Data'!D190))),'Data Summary'!DO196="Yes"),OFFSET('Hygiene Data'!$D$5,0,10*ROW('Hygiene Data'!D190)),NA())</f>
        <v>#N/A</v>
      </c>
      <c r="BA196" s="492" t="e">
        <f ca="1">+IF(AND(ISNUMBER(OFFSET('Hygiene Data'!$D$7,0,10*ROW('Hygiene Data'!D190))),'Data Summary'!DP196="Yes"),OFFSET('Hygiene Data'!$D$7,0,10*ROW('Hygiene Data'!D190)),NA())</f>
        <v>#N/A</v>
      </c>
      <c r="BB196" s="492" t="e">
        <f ca="1">+IF(AND(ISNUMBER(OFFSET('Hygiene Data'!$D$9,0,10*ROW('Hygiene Data'!D190))),'Data Summary'!DQ196="Yes"),OFFSET('Hygiene Data'!$D$9,0,10*ROW('Hygiene Data'!D190)),NA())</f>
        <v>#N/A</v>
      </c>
      <c r="BC196" s="492" t="e">
        <f ca="1">+IF(AND(ISNUMBER(OFFSET('Hygiene Data'!$E$5,0,10*ROW('Hygiene Data'!E190))),'Data Summary'!DR196="Yes"),OFFSET('Hygiene Data'!$E$5,0,10*ROW('Hygiene Data'!E190)),NA())</f>
        <v>#N/A</v>
      </c>
      <c r="BD196" s="492" t="e">
        <f ca="1">+IF(AND(ISNUMBER(OFFSET('Hygiene Data'!$E$7,0,10*ROW('Hygiene Data'!E190))),'Data Summary'!DS196="Yes"),OFFSET('Hygiene Data'!$E$7,0,10*ROW('Hygiene Data'!E190)),NA())</f>
        <v>#N/A</v>
      </c>
      <c r="BE196" s="492" t="e">
        <f ca="1">+IF(AND(ISNUMBER(OFFSET('Hygiene Data'!$E$9,0,10*ROW('Hygiene Data'!E190))),'Data Summary'!DT196="Yes"),OFFSET('Hygiene Data'!$E$9,0,10*ROW('Hygiene Data'!E190)),NA())</f>
        <v>#N/A</v>
      </c>
      <c r="BF196" s="492" t="e">
        <f ca="1">+IF(AND(ISNUMBER(OFFSET('Hygiene Data'!$F$5,0,10*ROW('Hygiene Data'!F190))),'Data Summary'!DU196="Yes"),OFFSET('Hygiene Data'!$F$5,0,10*ROW('Hygiene Data'!F190)),NA())</f>
        <v>#N/A</v>
      </c>
      <c r="BG196" s="492" t="e">
        <f ca="1">+IF(AND(ISNUMBER(OFFSET('Hygiene Data'!$F$7,0,10*ROW('Hygiene Data'!F190))),'Data Summary'!DV196="Yes"),OFFSET('Hygiene Data'!$F$7,0,10*ROW('Hygiene Data'!F190)),NA())</f>
        <v>#N/A</v>
      </c>
      <c r="BH196" s="492" t="e">
        <f ca="1">+IF(AND(ISNUMBER(OFFSET('Hygiene Data'!$F$9,0,10*ROW('Hygiene Data'!F190))),'Data Summary'!DW196="Yes"),OFFSET('Hygiene Data'!$F$9,0,10*ROW('Hygiene Data'!F190)),NA())</f>
        <v>#N/A</v>
      </c>
      <c r="BI196" s="492" t="e">
        <f ca="1">+IF(AND(ISNUMBER(OFFSET('Hygiene Data'!$G$5,0,10*ROW('Hygiene Data'!G190))),'Data Summary'!DX196="Yes"),OFFSET('Hygiene Data'!$G$5,0,10*ROW('Hygiene Data'!G190)),NA())</f>
        <v>#N/A</v>
      </c>
      <c r="BJ196" s="492" t="e">
        <f ca="1">+IF(AND(ISNUMBER(OFFSET('Hygiene Data'!$G$7,0,10*ROW('Hygiene Data'!G190))),'Data Summary'!DY196="Yes"),OFFSET('Hygiene Data'!$G$7,0,10*ROW('Hygiene Data'!G190)),NA())</f>
        <v>#N/A</v>
      </c>
      <c r="BK196" s="492" t="e">
        <f ca="1">+IF(AND(ISNUMBER(OFFSET('Hygiene Data'!$G$9,0,10*ROW('Hygiene Data'!G190))),'Data Summary'!DZ196="Yes"),OFFSET('Hygiene Data'!$G$9,0,10*ROW('Hygiene Data'!G190)),NA())</f>
        <v>#N/A</v>
      </c>
      <c r="BL196" s="492" t="e">
        <f ca="1">+IF(AND(ISNUMBER(OFFSET('Hygiene Data'!$H$5,0,10*ROW('Hygiene Data'!H190))),'Data Summary'!EA196="Yes"),OFFSET('Hygiene Data'!$H$5,0,10*ROW('Hygiene Data'!H190)),NA())</f>
        <v>#N/A</v>
      </c>
      <c r="BM196" s="492" t="e">
        <f ca="1">+IF(AND(ISNUMBER(OFFSET('Hygiene Data'!$H$7,0,10*ROW('Hygiene Data'!H190))),'Data Summary'!EB196="Yes"),OFFSET('Hygiene Data'!$H$7,0,10*ROW('Hygiene Data'!H190)),NA())</f>
        <v>#N/A</v>
      </c>
      <c r="BN196" s="492" t="e">
        <f ca="1">+IF(AND(ISNUMBER(OFFSET('Hygiene Data'!$H$9,0,10*ROW('Hygiene Data'!H190))),'Data Summary'!EC196="Yes"),OFFSET('Hygiene Data'!$H$9,0,10*ROW('Hygiene Data'!H190)),NA())</f>
        <v>#N/A</v>
      </c>
      <c r="BO196" s="492" t="e">
        <f ca="1">+IF(AND(ISNUMBER(OFFSET('Hygiene Data'!$I$5,0,10*ROW('Hygiene Data'!I190))),'Data Summary'!ED196="Yes"),OFFSET('Hygiene Data'!$I$5,0,10*ROW('Hygiene Data'!I190)),NA())</f>
        <v>#N/A</v>
      </c>
      <c r="BP196" s="492" t="e">
        <f ca="1">+IF(AND(ISNUMBER(OFFSET('Hygiene Data'!$I$7,0,10*ROW('Hygiene Data'!I190))),'Data Summary'!EE196="Yes"),OFFSET('Hygiene Data'!$I$7,0,10*ROW('Hygiene Data'!I190)),NA())</f>
        <v>#N/A</v>
      </c>
      <c r="BQ196" s="492" t="e">
        <f ca="1">+IF(AND(ISNUMBER(OFFSET('Hygiene Data'!$I$9,0,10*ROW('Hygiene Data'!I190))),'Data Summary'!EF196="Yes"),OFFSET('Hygiene Data'!$I$9,0,10*ROW('Hygiene Data'!I190)),NA())</f>
        <v>#N/A</v>
      </c>
    </row>
    <row r="197" spans="1:69" x14ac:dyDescent="0.25">
      <c r="A197" s="488" t="e">
        <f ca="1">+RIGHT('Data Summary'!A197,LEN('Data Summary'!A197)-9)</f>
        <v>#VALUE!</v>
      </c>
      <c r="B197" s="462" t="str">
        <f ca="1">+IF(ISTEXT('Data Summary'!B197),'Data Summary'!B197,"")</f>
        <v/>
      </c>
      <c r="C197" s="489" t="e">
        <f ca="1">+VALUE('Data Summary'!C197)</f>
        <v>#VALUE!</v>
      </c>
      <c r="D197" s="490" t="e">
        <f ca="1">+IF(AND(ISNUMBER(OFFSET('Water Data'!$D$4,0,10*ROW('Water Data'!D191))),'Data Summary'!BS197="Yes"),100-OFFSET('Water Data'!$D$4,0,10*ROW('Water Data'!D191)),NA())</f>
        <v>#N/A</v>
      </c>
      <c r="E197" s="490" t="e">
        <f ca="1">+IF(AND(ISNUMBER(OFFSET('Water Data'!$D$6,0,10*ROW('Water Data'!D191))),'Data Summary'!BT197="Yes"),OFFSET('Water Data'!$D$6,0,10*ROW('Water Data'!D191)),NA())</f>
        <v>#N/A</v>
      </c>
      <c r="F197" s="490" t="e">
        <f ca="1">+IF(AND(ISNUMBER(OFFSET('Water Data'!$D$9,0,10*ROW('Water Data'!D191))),'Data Summary'!BU197="Yes"),OFFSET('Water Data'!$D$9,0,10*ROW('Water Data'!D191)),NA())</f>
        <v>#N/A</v>
      </c>
      <c r="G197" s="490" t="e">
        <f ca="1">+IF(AND(ISNUMBER(OFFSET('Water Data'!$E$4,0,10*ROW('Water Data'!E191))),'Data Summary'!BV197="Yes"),100-OFFSET('Water Data'!$E$4,0,10*ROW('Water Data'!E191)),NA())</f>
        <v>#N/A</v>
      </c>
      <c r="H197" s="490" t="e">
        <f ca="1">+IF(AND(ISNUMBER(OFFSET('Water Data'!$E$6,0,10*ROW('Water Data'!E191))),'Data Summary'!BW197="Yes"),OFFSET('Water Data'!$E$6,0,10*ROW('Water Data'!E191)),NA())</f>
        <v>#N/A</v>
      </c>
      <c r="I197" s="490" t="e">
        <f ca="1">+IF(AND(ISNUMBER(OFFSET('Water Data'!$E$9,0,10*ROW('Water Data'!E191))),'Data Summary'!BX197="Yes"),OFFSET('Water Data'!$E$9,0,10*ROW('Water Data'!E191)),NA())</f>
        <v>#N/A</v>
      </c>
      <c r="J197" s="490" t="e">
        <f ca="1">+IF(AND(ISNUMBER(OFFSET('Water Data'!$F$4,0,10*ROW('Water Data'!F191))),'Data Summary'!BY197="Yes"),100-OFFSET('Water Data'!$F$4,0,10*ROW('Water Data'!F191)),NA())</f>
        <v>#N/A</v>
      </c>
      <c r="K197" s="490" t="e">
        <f ca="1">+IF(AND(ISNUMBER(OFFSET('Water Data'!$F$6,0,10*ROW('Water Data'!F191))),'Data Summary'!BZ197="Yes"),OFFSET('Water Data'!$F$6,0,10*ROW('Water Data'!F191)),NA())</f>
        <v>#N/A</v>
      </c>
      <c r="L197" s="490" t="e">
        <f ca="1">+IF(AND(ISNUMBER(OFFSET('Water Data'!$F$9,0,10*ROW('Water Data'!F191))),'Data Summary'!CA197="Yes"),OFFSET('Water Data'!$F$9,0,10*ROW('Water Data'!F191)),NA())</f>
        <v>#N/A</v>
      </c>
      <c r="M197" s="490" t="e">
        <f ca="1">+IF(AND(ISNUMBER(OFFSET('Water Data'!$G$4,0,10*ROW('Water Data'!G191))),'Data Summary'!CB197="Yes"),100-OFFSET('Water Data'!$G$4,0,10*ROW('Water Data'!G191)),NA())</f>
        <v>#N/A</v>
      </c>
      <c r="N197" s="490" t="e">
        <f ca="1">+IF(AND(ISNUMBER(OFFSET('Water Data'!$G$6,0,10*ROW('Water Data'!G191))),'Data Summary'!CC197="Yes"),OFFSET('Water Data'!$G$6,0,10*ROW('Water Data'!G191)),NA())</f>
        <v>#N/A</v>
      </c>
      <c r="O197" s="490" t="e">
        <f ca="1">+IF(AND(ISNUMBER(OFFSET('Water Data'!$G$9,0,10*ROW('Water Data'!G191))),'Data Summary'!CD197="Yes"),OFFSET('Water Data'!$G$9,0,10*ROW('Water Data'!G191)),NA())</f>
        <v>#N/A</v>
      </c>
      <c r="P197" s="490" t="e">
        <f ca="1">+IF(AND(ISNUMBER(OFFSET('Water Data'!$H$4,0,10*ROW('Water Data'!H191))),'Data Summary'!CE197="Yes"),100-OFFSET('Water Data'!$H$4,0,10*ROW('Water Data'!H191)),NA())</f>
        <v>#N/A</v>
      </c>
      <c r="Q197" s="490" t="e">
        <f ca="1">+IF(AND(ISNUMBER(OFFSET('Water Data'!$H$6,0,10*ROW('Water Data'!H191))),'Data Summary'!CF197="Yes"),OFFSET('Water Data'!$H$6,0,10*ROW('Water Data'!H191)),NA())</f>
        <v>#N/A</v>
      </c>
      <c r="R197" s="490" t="e">
        <f ca="1">+IF(AND(ISNUMBER(OFFSET('Water Data'!$H$9,0,10*ROW('Water Data'!H191))),'Data Summary'!CG197="Yes"),OFFSET('Water Data'!$H$9,0,10*ROW('Water Data'!H191)),NA())</f>
        <v>#N/A</v>
      </c>
      <c r="S197" s="490" t="e">
        <f ca="1">+IF(AND(ISNUMBER(OFFSET('Water Data'!$I$4,0,10*ROW('Water Data'!I191))),'Data Summary'!CH197="Yes"),100-OFFSET('Water Data'!$I$4,0,10*ROW('Water Data'!I191)),NA())</f>
        <v>#N/A</v>
      </c>
      <c r="T197" s="490" t="e">
        <f ca="1">+IF(AND(ISNUMBER(OFFSET('Water Data'!$I$6,0,10*ROW('Water Data'!I191))),'Data Summary'!CI197="Yes"),OFFSET('Water Data'!$I$6,0,10*ROW('Water Data'!I191)),NA())</f>
        <v>#N/A</v>
      </c>
      <c r="U197" s="490" t="e">
        <f ca="1">+IF(AND(ISNUMBER(OFFSET('Water Data'!$I$9,0,10*ROW('Water Data'!I191))),'Data Summary'!CJ197="Yes"),OFFSET('Water Data'!$I$9,0,10*ROW('Water Data'!I191)),NA())</f>
        <v>#N/A</v>
      </c>
      <c r="V197" s="491" t="e">
        <f ca="1">+IF(AND(ISNUMBER(OFFSET('Sanitation Data'!$D$4,0,10*ROW('Sanitation Data'!D191))),'Data Summary'!CK197="Yes"),100-OFFSET('Sanitation Data'!$D$4,0,10*ROW('Sanitation Data'!D191)),NA())</f>
        <v>#N/A</v>
      </c>
      <c r="W197" s="491" t="e">
        <f ca="1">+IF(AND(ISNUMBER(OFFSET('Sanitation Data'!$D$6,0,10*ROW('Sanitation Data'!D191))),'Data Summary'!CL197="Yes"),OFFSET('Sanitation Data'!$D$6,0,10*ROW('Sanitation Data'!D191)),NA())</f>
        <v>#N/A</v>
      </c>
      <c r="X197" s="491" t="e">
        <f ca="1">+IF(AND(ISNUMBER(OFFSET('Sanitation Data'!$D$10,0,10*ROW('Sanitation Data'!D191))),'Data Summary'!CM197="Yes"),OFFSET('Sanitation Data'!$D$10,0,10*ROW('Sanitation Data'!D191)),NA())</f>
        <v>#N/A</v>
      </c>
      <c r="Y197" s="491" t="e">
        <f ca="1">+IF(AND(ISNUMBER(OFFSET('Sanitation Data'!$D$11,0,10*ROW('Sanitation Data'!D191))),'Data Summary'!CN197="Yes"),OFFSET('Sanitation Data'!$D$11,0,10*ROW('Sanitation Data'!D191)),NA())</f>
        <v>#N/A</v>
      </c>
      <c r="Z197" s="491" t="e">
        <f ca="1">+IF(AND(ISNUMBER(OFFSET('Sanitation Data'!$D$12,0,10*ROW('Sanitation Data'!D191))),'Data Summary'!CO197="Yes"),OFFSET('Sanitation Data'!$D$12,0,10*ROW('Sanitation Data'!D191)),NA())</f>
        <v>#N/A</v>
      </c>
      <c r="AA197" s="491" t="e">
        <f ca="1">+IF(AND(ISNUMBER(OFFSET('Sanitation Data'!$E$4,0,10*ROW('Sanitation Data'!E191))),'Data Summary'!CP197="Yes"),100-OFFSET('Sanitation Data'!$E$4,0,10*ROW('Sanitation Data'!E191)),NA())</f>
        <v>#N/A</v>
      </c>
      <c r="AB197" s="491" t="e">
        <f ca="1">+IF(AND(ISNUMBER(OFFSET('Sanitation Data'!$E$6,0,10*ROW('Sanitation Data'!E191))),'Data Summary'!CQ197="Yes"),OFFSET('Sanitation Data'!$E$6,0,10*ROW('Sanitation Data'!E191)),NA())</f>
        <v>#N/A</v>
      </c>
      <c r="AC197" s="491" t="e">
        <f ca="1">+IF(AND(ISNUMBER(OFFSET('Sanitation Data'!$E$10,0,10*ROW('Sanitation Data'!E191))),'Data Summary'!CR197="Yes"),OFFSET('Sanitation Data'!$E$10,0,10*ROW('Sanitation Data'!E191)),NA())</f>
        <v>#N/A</v>
      </c>
      <c r="AD197" s="491" t="e">
        <f ca="1">+IF(AND(ISNUMBER(OFFSET('Sanitation Data'!$E$11,0,10*ROW('Sanitation Data'!E191))),'Data Summary'!CS197="Yes"),OFFSET('Sanitation Data'!$E$11,0,10*ROW('Sanitation Data'!E191)),NA())</f>
        <v>#N/A</v>
      </c>
      <c r="AE197" s="491" t="e">
        <f ca="1">+IF(AND(ISNUMBER(OFFSET('Sanitation Data'!$E$12,0,10*ROW('Sanitation Data'!E191))),'Data Summary'!CT197="Yes"),OFFSET('Sanitation Data'!$E$12,0,10*ROW('Sanitation Data'!E191)),NA())</f>
        <v>#N/A</v>
      </c>
      <c r="AF197" s="491" t="e">
        <f ca="1">+IF(AND(ISNUMBER(OFFSET('Sanitation Data'!$F$4,0,10*ROW('Sanitation Data'!F191))),'Data Summary'!CU197="Yes"),100-OFFSET('Sanitation Data'!$F$4,0,10*ROW('Sanitation Data'!F191)),NA())</f>
        <v>#N/A</v>
      </c>
      <c r="AG197" s="491" t="e">
        <f ca="1">+IF(AND(ISNUMBER(OFFSET('Sanitation Data'!$F$6,0,10*ROW('Sanitation Data'!F191))),'Data Summary'!CV197="Yes"),OFFSET('Sanitation Data'!$F$6,0,10*ROW('Sanitation Data'!F191)),NA())</f>
        <v>#N/A</v>
      </c>
      <c r="AH197" s="491" t="e">
        <f ca="1">+IF(AND(ISNUMBER(OFFSET('Sanitation Data'!$F$10,0,10*ROW('Sanitation Data'!F191))),'Data Summary'!CW197="Yes"),OFFSET('Sanitation Data'!$F$10,0,10*ROW('Sanitation Data'!F191)),NA())</f>
        <v>#N/A</v>
      </c>
      <c r="AI197" s="491" t="e">
        <f ca="1">+IF(AND(ISNUMBER(OFFSET('Sanitation Data'!$F$11,0,10*ROW('Sanitation Data'!F191))),'Data Summary'!CX197="Yes"),OFFSET('Sanitation Data'!$F$11,0,10*ROW('Sanitation Data'!F191)),NA())</f>
        <v>#N/A</v>
      </c>
      <c r="AJ197" s="491" t="e">
        <f ca="1">+IF(AND(ISNUMBER(OFFSET('Sanitation Data'!$F$12,0,10*ROW('Sanitation Data'!F191))),'Data Summary'!CY197="Yes"),OFFSET('Sanitation Data'!$F$12,0,10*ROW('Sanitation Data'!F191)),NA())</f>
        <v>#N/A</v>
      </c>
      <c r="AK197" s="491" t="e">
        <f ca="1">+IF(AND(ISNUMBER(OFFSET('Sanitation Data'!$G$4,0,10*ROW('Sanitation Data'!G191))),'Data Summary'!CZ197="Yes"),100-OFFSET('Sanitation Data'!$G$4,0,10*ROW('Sanitation Data'!G191)),NA())</f>
        <v>#N/A</v>
      </c>
      <c r="AL197" s="491" t="e">
        <f ca="1">+IF(AND(ISNUMBER(OFFSET('Sanitation Data'!$G$6,0,10*ROW('Sanitation Data'!G191))),'Data Summary'!DA197="Yes"),OFFSET('Sanitation Data'!$G$6,0,10*ROW('Sanitation Data'!G191)),NA())</f>
        <v>#N/A</v>
      </c>
      <c r="AM197" s="491" t="e">
        <f ca="1">+IF(AND(ISNUMBER(OFFSET('Sanitation Data'!$G$10,0,10*ROW('Sanitation Data'!G191))),'Data Summary'!DB197="Yes"),OFFSET('Sanitation Data'!$G$10,0,10*ROW('Sanitation Data'!G191)),NA())</f>
        <v>#N/A</v>
      </c>
      <c r="AN197" s="491" t="e">
        <f ca="1">+IF(AND(ISNUMBER(OFFSET('Sanitation Data'!$G$11,0,10*ROW('Sanitation Data'!G191))),'Data Summary'!DC197="Yes"),OFFSET('Sanitation Data'!$G$11,0,10*ROW('Sanitation Data'!G191)),NA())</f>
        <v>#N/A</v>
      </c>
      <c r="AO197" s="491" t="e">
        <f ca="1">+IF(AND(ISNUMBER(OFFSET('Sanitation Data'!$G$12,0,10*ROW('Sanitation Data'!G191))),'Data Summary'!DD197="Yes"),OFFSET('Sanitation Data'!$G$12,0,10*ROW('Sanitation Data'!G191)),NA())</f>
        <v>#N/A</v>
      </c>
      <c r="AP197" s="491" t="e">
        <f ca="1">+IF(AND(ISNUMBER(OFFSET('Sanitation Data'!$H$4,0,10*ROW('Sanitation Data'!H191))),'Data Summary'!DE197="Yes"),100-OFFSET('Sanitation Data'!$H$4,0,10*ROW('Sanitation Data'!H191)),NA())</f>
        <v>#N/A</v>
      </c>
      <c r="AQ197" s="491" t="e">
        <f ca="1">+IF(AND(ISNUMBER(OFFSET('Sanitation Data'!$H$6,0,10*ROW('Sanitation Data'!H191))),'Data Summary'!DF197="Yes"),OFFSET('Sanitation Data'!$H$6,0,10*ROW('Sanitation Data'!H191)),NA())</f>
        <v>#N/A</v>
      </c>
      <c r="AR197" s="491" t="e">
        <f ca="1">+IF(AND(ISNUMBER(OFFSET('Sanitation Data'!$H$10,0,10*ROW('Sanitation Data'!H191))),'Data Summary'!DG197="Yes"),OFFSET('Sanitation Data'!$H$10,0,10*ROW('Sanitation Data'!H191)),NA())</f>
        <v>#N/A</v>
      </c>
      <c r="AS197" s="491" t="e">
        <f ca="1">+IF(AND(ISNUMBER(OFFSET('Sanitation Data'!$H$11,0,10*ROW('Sanitation Data'!H191))),'Data Summary'!DH197="Yes"),OFFSET('Sanitation Data'!$H$11,0,10*ROW('Sanitation Data'!H191)),NA())</f>
        <v>#N/A</v>
      </c>
      <c r="AT197" s="491" t="e">
        <f ca="1">+IF(AND(ISNUMBER(OFFSET('Sanitation Data'!$H$12,0,10*ROW('Sanitation Data'!H191))),'Data Summary'!DI197="Yes"),OFFSET('Sanitation Data'!$H$12,0,10*ROW('Sanitation Data'!H191)),NA())</f>
        <v>#N/A</v>
      </c>
      <c r="AU197" s="491" t="e">
        <f ca="1">+IF(AND(ISNUMBER(OFFSET('Sanitation Data'!$I$4,0,10*ROW('Sanitation Data'!I191))),'Data Summary'!DJ197="Yes"),100-OFFSET('Sanitation Data'!$I$4,0,10*ROW('Sanitation Data'!I191)),NA())</f>
        <v>#N/A</v>
      </c>
      <c r="AV197" s="491" t="e">
        <f ca="1">+IF(AND(ISNUMBER(OFFSET('Sanitation Data'!$I$6,0,10*ROW('Sanitation Data'!I191))),'Data Summary'!DK197="Yes"),OFFSET('Sanitation Data'!$I$6,0,10*ROW('Sanitation Data'!I191)),NA())</f>
        <v>#N/A</v>
      </c>
      <c r="AW197" s="491" t="e">
        <f ca="1">+IF(AND(ISNUMBER(OFFSET('Sanitation Data'!$I$10,0,10*ROW('Sanitation Data'!I191))),'Data Summary'!DL197="Yes"),OFFSET('Sanitation Data'!$I$10,0,10*ROW('Sanitation Data'!I191)),NA())</f>
        <v>#N/A</v>
      </c>
      <c r="AX197" s="491" t="e">
        <f ca="1">+IF(AND(ISNUMBER(OFFSET('Sanitation Data'!$I$11,0,10*ROW('Sanitation Data'!I191))),'Data Summary'!DM197="Yes"),OFFSET('Sanitation Data'!$I$11,0,10*ROW('Sanitation Data'!I191)),NA())</f>
        <v>#N/A</v>
      </c>
      <c r="AY197" s="491" t="e">
        <f ca="1">+IF(AND(ISNUMBER(OFFSET('Sanitation Data'!$I$12,0,10*ROW('Sanitation Data'!I191))),'Data Summary'!DN197="Yes"),OFFSET('Sanitation Data'!$I$12,0,10*ROW('Sanitation Data'!I191)),NA())</f>
        <v>#N/A</v>
      </c>
      <c r="AZ197" s="492" t="e">
        <f ca="1">+IF(AND(ISNUMBER(OFFSET('Hygiene Data'!$D$5,0,10*ROW('Hygiene Data'!D191))),'Data Summary'!DO197="Yes"),OFFSET('Hygiene Data'!$D$5,0,10*ROW('Hygiene Data'!D191)),NA())</f>
        <v>#N/A</v>
      </c>
      <c r="BA197" s="492" t="e">
        <f ca="1">+IF(AND(ISNUMBER(OFFSET('Hygiene Data'!$D$7,0,10*ROW('Hygiene Data'!D191))),'Data Summary'!DP197="Yes"),OFFSET('Hygiene Data'!$D$7,0,10*ROW('Hygiene Data'!D191)),NA())</f>
        <v>#N/A</v>
      </c>
      <c r="BB197" s="492" t="e">
        <f ca="1">+IF(AND(ISNUMBER(OFFSET('Hygiene Data'!$D$9,0,10*ROW('Hygiene Data'!D191))),'Data Summary'!DQ197="Yes"),OFFSET('Hygiene Data'!$D$9,0,10*ROW('Hygiene Data'!D191)),NA())</f>
        <v>#N/A</v>
      </c>
      <c r="BC197" s="492" t="e">
        <f ca="1">+IF(AND(ISNUMBER(OFFSET('Hygiene Data'!$E$5,0,10*ROW('Hygiene Data'!E191))),'Data Summary'!DR197="Yes"),OFFSET('Hygiene Data'!$E$5,0,10*ROW('Hygiene Data'!E191)),NA())</f>
        <v>#N/A</v>
      </c>
      <c r="BD197" s="492" t="e">
        <f ca="1">+IF(AND(ISNUMBER(OFFSET('Hygiene Data'!$E$7,0,10*ROW('Hygiene Data'!E191))),'Data Summary'!DS197="Yes"),OFFSET('Hygiene Data'!$E$7,0,10*ROW('Hygiene Data'!E191)),NA())</f>
        <v>#N/A</v>
      </c>
      <c r="BE197" s="492" t="e">
        <f ca="1">+IF(AND(ISNUMBER(OFFSET('Hygiene Data'!$E$9,0,10*ROW('Hygiene Data'!E191))),'Data Summary'!DT197="Yes"),OFFSET('Hygiene Data'!$E$9,0,10*ROW('Hygiene Data'!E191)),NA())</f>
        <v>#N/A</v>
      </c>
      <c r="BF197" s="492" t="e">
        <f ca="1">+IF(AND(ISNUMBER(OFFSET('Hygiene Data'!$F$5,0,10*ROW('Hygiene Data'!F191))),'Data Summary'!DU197="Yes"),OFFSET('Hygiene Data'!$F$5,0,10*ROW('Hygiene Data'!F191)),NA())</f>
        <v>#N/A</v>
      </c>
      <c r="BG197" s="492" t="e">
        <f ca="1">+IF(AND(ISNUMBER(OFFSET('Hygiene Data'!$F$7,0,10*ROW('Hygiene Data'!F191))),'Data Summary'!DV197="Yes"),OFFSET('Hygiene Data'!$F$7,0,10*ROW('Hygiene Data'!F191)),NA())</f>
        <v>#N/A</v>
      </c>
      <c r="BH197" s="492" t="e">
        <f ca="1">+IF(AND(ISNUMBER(OFFSET('Hygiene Data'!$F$9,0,10*ROW('Hygiene Data'!F191))),'Data Summary'!DW197="Yes"),OFFSET('Hygiene Data'!$F$9,0,10*ROW('Hygiene Data'!F191)),NA())</f>
        <v>#N/A</v>
      </c>
      <c r="BI197" s="492" t="e">
        <f ca="1">+IF(AND(ISNUMBER(OFFSET('Hygiene Data'!$G$5,0,10*ROW('Hygiene Data'!G191))),'Data Summary'!DX197="Yes"),OFFSET('Hygiene Data'!$G$5,0,10*ROW('Hygiene Data'!G191)),NA())</f>
        <v>#N/A</v>
      </c>
      <c r="BJ197" s="492" t="e">
        <f ca="1">+IF(AND(ISNUMBER(OFFSET('Hygiene Data'!$G$7,0,10*ROW('Hygiene Data'!G191))),'Data Summary'!DY197="Yes"),OFFSET('Hygiene Data'!$G$7,0,10*ROW('Hygiene Data'!G191)),NA())</f>
        <v>#N/A</v>
      </c>
      <c r="BK197" s="492" t="e">
        <f ca="1">+IF(AND(ISNUMBER(OFFSET('Hygiene Data'!$G$9,0,10*ROW('Hygiene Data'!G191))),'Data Summary'!DZ197="Yes"),OFFSET('Hygiene Data'!$G$9,0,10*ROW('Hygiene Data'!G191)),NA())</f>
        <v>#N/A</v>
      </c>
      <c r="BL197" s="492" t="e">
        <f ca="1">+IF(AND(ISNUMBER(OFFSET('Hygiene Data'!$H$5,0,10*ROW('Hygiene Data'!H191))),'Data Summary'!EA197="Yes"),OFFSET('Hygiene Data'!$H$5,0,10*ROW('Hygiene Data'!H191)),NA())</f>
        <v>#N/A</v>
      </c>
      <c r="BM197" s="492" t="e">
        <f ca="1">+IF(AND(ISNUMBER(OFFSET('Hygiene Data'!$H$7,0,10*ROW('Hygiene Data'!H191))),'Data Summary'!EB197="Yes"),OFFSET('Hygiene Data'!$H$7,0,10*ROW('Hygiene Data'!H191)),NA())</f>
        <v>#N/A</v>
      </c>
      <c r="BN197" s="492" t="e">
        <f ca="1">+IF(AND(ISNUMBER(OFFSET('Hygiene Data'!$H$9,0,10*ROW('Hygiene Data'!H191))),'Data Summary'!EC197="Yes"),OFFSET('Hygiene Data'!$H$9,0,10*ROW('Hygiene Data'!H191)),NA())</f>
        <v>#N/A</v>
      </c>
      <c r="BO197" s="492" t="e">
        <f ca="1">+IF(AND(ISNUMBER(OFFSET('Hygiene Data'!$I$5,0,10*ROW('Hygiene Data'!I191))),'Data Summary'!ED197="Yes"),OFFSET('Hygiene Data'!$I$5,0,10*ROW('Hygiene Data'!I191)),NA())</f>
        <v>#N/A</v>
      </c>
      <c r="BP197" s="492" t="e">
        <f ca="1">+IF(AND(ISNUMBER(OFFSET('Hygiene Data'!$I$7,0,10*ROW('Hygiene Data'!I191))),'Data Summary'!EE197="Yes"),OFFSET('Hygiene Data'!$I$7,0,10*ROW('Hygiene Data'!I191)),NA())</f>
        <v>#N/A</v>
      </c>
      <c r="BQ197" s="492" t="e">
        <f ca="1">+IF(AND(ISNUMBER(OFFSET('Hygiene Data'!$I$9,0,10*ROW('Hygiene Data'!I191))),'Data Summary'!EF197="Yes"),OFFSET('Hygiene Data'!$I$9,0,10*ROW('Hygiene Data'!I191)),NA())</f>
        <v>#N/A</v>
      </c>
    </row>
    <row r="198" spans="1:69" x14ac:dyDescent="0.25">
      <c r="A198" s="488" t="e">
        <f ca="1">+RIGHT('Data Summary'!A198,LEN('Data Summary'!A198)-9)</f>
        <v>#VALUE!</v>
      </c>
      <c r="B198" s="462" t="str">
        <f ca="1">+IF(ISTEXT('Data Summary'!B198),'Data Summary'!B198,"")</f>
        <v/>
      </c>
      <c r="C198" s="489" t="e">
        <f ca="1">+VALUE('Data Summary'!C198)</f>
        <v>#VALUE!</v>
      </c>
      <c r="D198" s="490" t="e">
        <f ca="1">+IF(AND(ISNUMBER(OFFSET('Water Data'!$D$4,0,10*ROW('Water Data'!D192))),'Data Summary'!BS198="Yes"),100-OFFSET('Water Data'!$D$4,0,10*ROW('Water Data'!D192)),NA())</f>
        <v>#N/A</v>
      </c>
      <c r="E198" s="490" t="e">
        <f ca="1">+IF(AND(ISNUMBER(OFFSET('Water Data'!$D$6,0,10*ROW('Water Data'!D192))),'Data Summary'!BT198="Yes"),OFFSET('Water Data'!$D$6,0,10*ROW('Water Data'!D192)),NA())</f>
        <v>#N/A</v>
      </c>
      <c r="F198" s="490" t="e">
        <f ca="1">+IF(AND(ISNUMBER(OFFSET('Water Data'!$D$9,0,10*ROW('Water Data'!D192))),'Data Summary'!BU198="Yes"),OFFSET('Water Data'!$D$9,0,10*ROW('Water Data'!D192)),NA())</f>
        <v>#N/A</v>
      </c>
      <c r="G198" s="490" t="e">
        <f ca="1">+IF(AND(ISNUMBER(OFFSET('Water Data'!$E$4,0,10*ROW('Water Data'!E192))),'Data Summary'!BV198="Yes"),100-OFFSET('Water Data'!$E$4,0,10*ROW('Water Data'!E192)),NA())</f>
        <v>#N/A</v>
      </c>
      <c r="H198" s="490" t="e">
        <f ca="1">+IF(AND(ISNUMBER(OFFSET('Water Data'!$E$6,0,10*ROW('Water Data'!E192))),'Data Summary'!BW198="Yes"),OFFSET('Water Data'!$E$6,0,10*ROW('Water Data'!E192)),NA())</f>
        <v>#N/A</v>
      </c>
      <c r="I198" s="490" t="e">
        <f ca="1">+IF(AND(ISNUMBER(OFFSET('Water Data'!$E$9,0,10*ROW('Water Data'!E192))),'Data Summary'!BX198="Yes"),OFFSET('Water Data'!$E$9,0,10*ROW('Water Data'!E192)),NA())</f>
        <v>#N/A</v>
      </c>
      <c r="J198" s="490" t="e">
        <f ca="1">+IF(AND(ISNUMBER(OFFSET('Water Data'!$F$4,0,10*ROW('Water Data'!F192))),'Data Summary'!BY198="Yes"),100-OFFSET('Water Data'!$F$4,0,10*ROW('Water Data'!F192)),NA())</f>
        <v>#N/A</v>
      </c>
      <c r="K198" s="490" t="e">
        <f ca="1">+IF(AND(ISNUMBER(OFFSET('Water Data'!$F$6,0,10*ROW('Water Data'!F192))),'Data Summary'!BZ198="Yes"),OFFSET('Water Data'!$F$6,0,10*ROW('Water Data'!F192)),NA())</f>
        <v>#N/A</v>
      </c>
      <c r="L198" s="490" t="e">
        <f ca="1">+IF(AND(ISNUMBER(OFFSET('Water Data'!$F$9,0,10*ROW('Water Data'!F192))),'Data Summary'!CA198="Yes"),OFFSET('Water Data'!$F$9,0,10*ROW('Water Data'!F192)),NA())</f>
        <v>#N/A</v>
      </c>
      <c r="M198" s="490" t="e">
        <f ca="1">+IF(AND(ISNUMBER(OFFSET('Water Data'!$G$4,0,10*ROW('Water Data'!G192))),'Data Summary'!CB198="Yes"),100-OFFSET('Water Data'!$G$4,0,10*ROW('Water Data'!G192)),NA())</f>
        <v>#N/A</v>
      </c>
      <c r="N198" s="490" t="e">
        <f ca="1">+IF(AND(ISNUMBER(OFFSET('Water Data'!$G$6,0,10*ROW('Water Data'!G192))),'Data Summary'!CC198="Yes"),OFFSET('Water Data'!$G$6,0,10*ROW('Water Data'!G192)),NA())</f>
        <v>#N/A</v>
      </c>
      <c r="O198" s="490" t="e">
        <f ca="1">+IF(AND(ISNUMBER(OFFSET('Water Data'!$G$9,0,10*ROW('Water Data'!G192))),'Data Summary'!CD198="Yes"),OFFSET('Water Data'!$G$9,0,10*ROW('Water Data'!G192)),NA())</f>
        <v>#N/A</v>
      </c>
      <c r="P198" s="490" t="e">
        <f ca="1">+IF(AND(ISNUMBER(OFFSET('Water Data'!$H$4,0,10*ROW('Water Data'!H192))),'Data Summary'!CE198="Yes"),100-OFFSET('Water Data'!$H$4,0,10*ROW('Water Data'!H192)),NA())</f>
        <v>#N/A</v>
      </c>
      <c r="Q198" s="490" t="e">
        <f ca="1">+IF(AND(ISNUMBER(OFFSET('Water Data'!$H$6,0,10*ROW('Water Data'!H192))),'Data Summary'!CF198="Yes"),OFFSET('Water Data'!$H$6,0,10*ROW('Water Data'!H192)),NA())</f>
        <v>#N/A</v>
      </c>
      <c r="R198" s="490" t="e">
        <f ca="1">+IF(AND(ISNUMBER(OFFSET('Water Data'!$H$9,0,10*ROW('Water Data'!H192))),'Data Summary'!CG198="Yes"),OFFSET('Water Data'!$H$9,0,10*ROW('Water Data'!H192)),NA())</f>
        <v>#N/A</v>
      </c>
      <c r="S198" s="490" t="e">
        <f ca="1">+IF(AND(ISNUMBER(OFFSET('Water Data'!$I$4,0,10*ROW('Water Data'!I192))),'Data Summary'!CH198="Yes"),100-OFFSET('Water Data'!$I$4,0,10*ROW('Water Data'!I192)),NA())</f>
        <v>#N/A</v>
      </c>
      <c r="T198" s="490" t="e">
        <f ca="1">+IF(AND(ISNUMBER(OFFSET('Water Data'!$I$6,0,10*ROW('Water Data'!I192))),'Data Summary'!CI198="Yes"),OFFSET('Water Data'!$I$6,0,10*ROW('Water Data'!I192)),NA())</f>
        <v>#N/A</v>
      </c>
      <c r="U198" s="490" t="e">
        <f ca="1">+IF(AND(ISNUMBER(OFFSET('Water Data'!$I$9,0,10*ROW('Water Data'!I192))),'Data Summary'!CJ198="Yes"),OFFSET('Water Data'!$I$9,0,10*ROW('Water Data'!I192)),NA())</f>
        <v>#N/A</v>
      </c>
      <c r="V198" s="491" t="e">
        <f ca="1">+IF(AND(ISNUMBER(OFFSET('Sanitation Data'!$D$4,0,10*ROW('Sanitation Data'!D192))),'Data Summary'!CK198="Yes"),100-OFFSET('Sanitation Data'!$D$4,0,10*ROW('Sanitation Data'!D192)),NA())</f>
        <v>#N/A</v>
      </c>
      <c r="W198" s="491" t="e">
        <f ca="1">+IF(AND(ISNUMBER(OFFSET('Sanitation Data'!$D$6,0,10*ROW('Sanitation Data'!D192))),'Data Summary'!CL198="Yes"),OFFSET('Sanitation Data'!$D$6,0,10*ROW('Sanitation Data'!D192)),NA())</f>
        <v>#N/A</v>
      </c>
      <c r="X198" s="491" t="e">
        <f ca="1">+IF(AND(ISNUMBER(OFFSET('Sanitation Data'!$D$10,0,10*ROW('Sanitation Data'!D192))),'Data Summary'!CM198="Yes"),OFFSET('Sanitation Data'!$D$10,0,10*ROW('Sanitation Data'!D192)),NA())</f>
        <v>#N/A</v>
      </c>
      <c r="Y198" s="491" t="e">
        <f ca="1">+IF(AND(ISNUMBER(OFFSET('Sanitation Data'!$D$11,0,10*ROW('Sanitation Data'!D192))),'Data Summary'!CN198="Yes"),OFFSET('Sanitation Data'!$D$11,0,10*ROW('Sanitation Data'!D192)),NA())</f>
        <v>#N/A</v>
      </c>
      <c r="Z198" s="491" t="e">
        <f ca="1">+IF(AND(ISNUMBER(OFFSET('Sanitation Data'!$D$12,0,10*ROW('Sanitation Data'!D192))),'Data Summary'!CO198="Yes"),OFFSET('Sanitation Data'!$D$12,0,10*ROW('Sanitation Data'!D192)),NA())</f>
        <v>#N/A</v>
      </c>
      <c r="AA198" s="491" t="e">
        <f ca="1">+IF(AND(ISNUMBER(OFFSET('Sanitation Data'!$E$4,0,10*ROW('Sanitation Data'!E192))),'Data Summary'!CP198="Yes"),100-OFFSET('Sanitation Data'!$E$4,0,10*ROW('Sanitation Data'!E192)),NA())</f>
        <v>#N/A</v>
      </c>
      <c r="AB198" s="491" t="e">
        <f ca="1">+IF(AND(ISNUMBER(OFFSET('Sanitation Data'!$E$6,0,10*ROW('Sanitation Data'!E192))),'Data Summary'!CQ198="Yes"),OFFSET('Sanitation Data'!$E$6,0,10*ROW('Sanitation Data'!E192)),NA())</f>
        <v>#N/A</v>
      </c>
      <c r="AC198" s="491" t="e">
        <f ca="1">+IF(AND(ISNUMBER(OFFSET('Sanitation Data'!$E$10,0,10*ROW('Sanitation Data'!E192))),'Data Summary'!CR198="Yes"),OFFSET('Sanitation Data'!$E$10,0,10*ROW('Sanitation Data'!E192)),NA())</f>
        <v>#N/A</v>
      </c>
      <c r="AD198" s="491" t="e">
        <f ca="1">+IF(AND(ISNUMBER(OFFSET('Sanitation Data'!$E$11,0,10*ROW('Sanitation Data'!E192))),'Data Summary'!CS198="Yes"),OFFSET('Sanitation Data'!$E$11,0,10*ROW('Sanitation Data'!E192)),NA())</f>
        <v>#N/A</v>
      </c>
      <c r="AE198" s="491" t="e">
        <f ca="1">+IF(AND(ISNUMBER(OFFSET('Sanitation Data'!$E$12,0,10*ROW('Sanitation Data'!E192))),'Data Summary'!CT198="Yes"),OFFSET('Sanitation Data'!$E$12,0,10*ROW('Sanitation Data'!E192)),NA())</f>
        <v>#N/A</v>
      </c>
      <c r="AF198" s="491" t="e">
        <f ca="1">+IF(AND(ISNUMBER(OFFSET('Sanitation Data'!$F$4,0,10*ROW('Sanitation Data'!F192))),'Data Summary'!CU198="Yes"),100-OFFSET('Sanitation Data'!$F$4,0,10*ROW('Sanitation Data'!F192)),NA())</f>
        <v>#N/A</v>
      </c>
      <c r="AG198" s="491" t="e">
        <f ca="1">+IF(AND(ISNUMBER(OFFSET('Sanitation Data'!$F$6,0,10*ROW('Sanitation Data'!F192))),'Data Summary'!CV198="Yes"),OFFSET('Sanitation Data'!$F$6,0,10*ROW('Sanitation Data'!F192)),NA())</f>
        <v>#N/A</v>
      </c>
      <c r="AH198" s="491" t="e">
        <f ca="1">+IF(AND(ISNUMBER(OFFSET('Sanitation Data'!$F$10,0,10*ROW('Sanitation Data'!F192))),'Data Summary'!CW198="Yes"),OFFSET('Sanitation Data'!$F$10,0,10*ROW('Sanitation Data'!F192)),NA())</f>
        <v>#N/A</v>
      </c>
      <c r="AI198" s="491" t="e">
        <f ca="1">+IF(AND(ISNUMBER(OFFSET('Sanitation Data'!$F$11,0,10*ROW('Sanitation Data'!F192))),'Data Summary'!CX198="Yes"),OFFSET('Sanitation Data'!$F$11,0,10*ROW('Sanitation Data'!F192)),NA())</f>
        <v>#N/A</v>
      </c>
      <c r="AJ198" s="491" t="e">
        <f ca="1">+IF(AND(ISNUMBER(OFFSET('Sanitation Data'!$F$12,0,10*ROW('Sanitation Data'!F192))),'Data Summary'!CY198="Yes"),OFFSET('Sanitation Data'!$F$12,0,10*ROW('Sanitation Data'!F192)),NA())</f>
        <v>#N/A</v>
      </c>
      <c r="AK198" s="491" t="e">
        <f ca="1">+IF(AND(ISNUMBER(OFFSET('Sanitation Data'!$G$4,0,10*ROW('Sanitation Data'!G192))),'Data Summary'!CZ198="Yes"),100-OFFSET('Sanitation Data'!$G$4,0,10*ROW('Sanitation Data'!G192)),NA())</f>
        <v>#N/A</v>
      </c>
      <c r="AL198" s="491" t="e">
        <f ca="1">+IF(AND(ISNUMBER(OFFSET('Sanitation Data'!$G$6,0,10*ROW('Sanitation Data'!G192))),'Data Summary'!DA198="Yes"),OFFSET('Sanitation Data'!$G$6,0,10*ROW('Sanitation Data'!G192)),NA())</f>
        <v>#N/A</v>
      </c>
      <c r="AM198" s="491" t="e">
        <f ca="1">+IF(AND(ISNUMBER(OFFSET('Sanitation Data'!$G$10,0,10*ROW('Sanitation Data'!G192))),'Data Summary'!DB198="Yes"),OFFSET('Sanitation Data'!$G$10,0,10*ROW('Sanitation Data'!G192)),NA())</f>
        <v>#N/A</v>
      </c>
      <c r="AN198" s="491" t="e">
        <f ca="1">+IF(AND(ISNUMBER(OFFSET('Sanitation Data'!$G$11,0,10*ROW('Sanitation Data'!G192))),'Data Summary'!DC198="Yes"),OFFSET('Sanitation Data'!$G$11,0,10*ROW('Sanitation Data'!G192)),NA())</f>
        <v>#N/A</v>
      </c>
      <c r="AO198" s="491" t="e">
        <f ca="1">+IF(AND(ISNUMBER(OFFSET('Sanitation Data'!$G$12,0,10*ROW('Sanitation Data'!G192))),'Data Summary'!DD198="Yes"),OFFSET('Sanitation Data'!$G$12,0,10*ROW('Sanitation Data'!G192)),NA())</f>
        <v>#N/A</v>
      </c>
      <c r="AP198" s="491" t="e">
        <f ca="1">+IF(AND(ISNUMBER(OFFSET('Sanitation Data'!$H$4,0,10*ROW('Sanitation Data'!H192))),'Data Summary'!DE198="Yes"),100-OFFSET('Sanitation Data'!$H$4,0,10*ROW('Sanitation Data'!H192)),NA())</f>
        <v>#N/A</v>
      </c>
      <c r="AQ198" s="491" t="e">
        <f ca="1">+IF(AND(ISNUMBER(OFFSET('Sanitation Data'!$H$6,0,10*ROW('Sanitation Data'!H192))),'Data Summary'!DF198="Yes"),OFFSET('Sanitation Data'!$H$6,0,10*ROW('Sanitation Data'!H192)),NA())</f>
        <v>#N/A</v>
      </c>
      <c r="AR198" s="491" t="e">
        <f ca="1">+IF(AND(ISNUMBER(OFFSET('Sanitation Data'!$H$10,0,10*ROW('Sanitation Data'!H192))),'Data Summary'!DG198="Yes"),OFFSET('Sanitation Data'!$H$10,0,10*ROW('Sanitation Data'!H192)),NA())</f>
        <v>#N/A</v>
      </c>
      <c r="AS198" s="491" t="e">
        <f ca="1">+IF(AND(ISNUMBER(OFFSET('Sanitation Data'!$H$11,0,10*ROW('Sanitation Data'!H192))),'Data Summary'!DH198="Yes"),OFFSET('Sanitation Data'!$H$11,0,10*ROW('Sanitation Data'!H192)),NA())</f>
        <v>#N/A</v>
      </c>
      <c r="AT198" s="491" t="e">
        <f ca="1">+IF(AND(ISNUMBER(OFFSET('Sanitation Data'!$H$12,0,10*ROW('Sanitation Data'!H192))),'Data Summary'!DI198="Yes"),OFFSET('Sanitation Data'!$H$12,0,10*ROW('Sanitation Data'!H192)),NA())</f>
        <v>#N/A</v>
      </c>
      <c r="AU198" s="491" t="e">
        <f ca="1">+IF(AND(ISNUMBER(OFFSET('Sanitation Data'!$I$4,0,10*ROW('Sanitation Data'!I192))),'Data Summary'!DJ198="Yes"),100-OFFSET('Sanitation Data'!$I$4,0,10*ROW('Sanitation Data'!I192)),NA())</f>
        <v>#N/A</v>
      </c>
      <c r="AV198" s="491" t="e">
        <f ca="1">+IF(AND(ISNUMBER(OFFSET('Sanitation Data'!$I$6,0,10*ROW('Sanitation Data'!I192))),'Data Summary'!DK198="Yes"),OFFSET('Sanitation Data'!$I$6,0,10*ROW('Sanitation Data'!I192)),NA())</f>
        <v>#N/A</v>
      </c>
      <c r="AW198" s="491" t="e">
        <f ca="1">+IF(AND(ISNUMBER(OFFSET('Sanitation Data'!$I$10,0,10*ROW('Sanitation Data'!I192))),'Data Summary'!DL198="Yes"),OFFSET('Sanitation Data'!$I$10,0,10*ROW('Sanitation Data'!I192)),NA())</f>
        <v>#N/A</v>
      </c>
      <c r="AX198" s="491" t="e">
        <f ca="1">+IF(AND(ISNUMBER(OFFSET('Sanitation Data'!$I$11,0,10*ROW('Sanitation Data'!I192))),'Data Summary'!DM198="Yes"),OFFSET('Sanitation Data'!$I$11,0,10*ROW('Sanitation Data'!I192)),NA())</f>
        <v>#N/A</v>
      </c>
      <c r="AY198" s="491" t="e">
        <f ca="1">+IF(AND(ISNUMBER(OFFSET('Sanitation Data'!$I$12,0,10*ROW('Sanitation Data'!I192))),'Data Summary'!DN198="Yes"),OFFSET('Sanitation Data'!$I$12,0,10*ROW('Sanitation Data'!I192)),NA())</f>
        <v>#N/A</v>
      </c>
      <c r="AZ198" s="492" t="e">
        <f ca="1">+IF(AND(ISNUMBER(OFFSET('Hygiene Data'!$D$5,0,10*ROW('Hygiene Data'!D192))),'Data Summary'!DO198="Yes"),OFFSET('Hygiene Data'!$D$5,0,10*ROW('Hygiene Data'!D192)),NA())</f>
        <v>#N/A</v>
      </c>
      <c r="BA198" s="492" t="e">
        <f ca="1">+IF(AND(ISNUMBER(OFFSET('Hygiene Data'!$D$7,0,10*ROW('Hygiene Data'!D192))),'Data Summary'!DP198="Yes"),OFFSET('Hygiene Data'!$D$7,0,10*ROW('Hygiene Data'!D192)),NA())</f>
        <v>#N/A</v>
      </c>
      <c r="BB198" s="492" t="e">
        <f ca="1">+IF(AND(ISNUMBER(OFFSET('Hygiene Data'!$D$9,0,10*ROW('Hygiene Data'!D192))),'Data Summary'!DQ198="Yes"),OFFSET('Hygiene Data'!$D$9,0,10*ROW('Hygiene Data'!D192)),NA())</f>
        <v>#N/A</v>
      </c>
      <c r="BC198" s="492" t="e">
        <f ca="1">+IF(AND(ISNUMBER(OFFSET('Hygiene Data'!$E$5,0,10*ROW('Hygiene Data'!E192))),'Data Summary'!DR198="Yes"),OFFSET('Hygiene Data'!$E$5,0,10*ROW('Hygiene Data'!E192)),NA())</f>
        <v>#N/A</v>
      </c>
      <c r="BD198" s="492" t="e">
        <f ca="1">+IF(AND(ISNUMBER(OFFSET('Hygiene Data'!$E$7,0,10*ROW('Hygiene Data'!E192))),'Data Summary'!DS198="Yes"),OFFSET('Hygiene Data'!$E$7,0,10*ROW('Hygiene Data'!E192)),NA())</f>
        <v>#N/A</v>
      </c>
      <c r="BE198" s="492" t="e">
        <f ca="1">+IF(AND(ISNUMBER(OFFSET('Hygiene Data'!$E$9,0,10*ROW('Hygiene Data'!E192))),'Data Summary'!DT198="Yes"),OFFSET('Hygiene Data'!$E$9,0,10*ROW('Hygiene Data'!E192)),NA())</f>
        <v>#N/A</v>
      </c>
      <c r="BF198" s="492" t="e">
        <f ca="1">+IF(AND(ISNUMBER(OFFSET('Hygiene Data'!$F$5,0,10*ROW('Hygiene Data'!F192))),'Data Summary'!DU198="Yes"),OFFSET('Hygiene Data'!$F$5,0,10*ROW('Hygiene Data'!F192)),NA())</f>
        <v>#N/A</v>
      </c>
      <c r="BG198" s="492" t="e">
        <f ca="1">+IF(AND(ISNUMBER(OFFSET('Hygiene Data'!$F$7,0,10*ROW('Hygiene Data'!F192))),'Data Summary'!DV198="Yes"),OFFSET('Hygiene Data'!$F$7,0,10*ROW('Hygiene Data'!F192)),NA())</f>
        <v>#N/A</v>
      </c>
      <c r="BH198" s="492" t="e">
        <f ca="1">+IF(AND(ISNUMBER(OFFSET('Hygiene Data'!$F$9,0,10*ROW('Hygiene Data'!F192))),'Data Summary'!DW198="Yes"),OFFSET('Hygiene Data'!$F$9,0,10*ROW('Hygiene Data'!F192)),NA())</f>
        <v>#N/A</v>
      </c>
      <c r="BI198" s="492" t="e">
        <f ca="1">+IF(AND(ISNUMBER(OFFSET('Hygiene Data'!$G$5,0,10*ROW('Hygiene Data'!G192))),'Data Summary'!DX198="Yes"),OFFSET('Hygiene Data'!$G$5,0,10*ROW('Hygiene Data'!G192)),NA())</f>
        <v>#N/A</v>
      </c>
      <c r="BJ198" s="492" t="e">
        <f ca="1">+IF(AND(ISNUMBER(OFFSET('Hygiene Data'!$G$7,0,10*ROW('Hygiene Data'!G192))),'Data Summary'!DY198="Yes"),OFFSET('Hygiene Data'!$G$7,0,10*ROW('Hygiene Data'!G192)),NA())</f>
        <v>#N/A</v>
      </c>
      <c r="BK198" s="492" t="e">
        <f ca="1">+IF(AND(ISNUMBER(OFFSET('Hygiene Data'!$G$9,0,10*ROW('Hygiene Data'!G192))),'Data Summary'!DZ198="Yes"),OFFSET('Hygiene Data'!$G$9,0,10*ROW('Hygiene Data'!G192)),NA())</f>
        <v>#N/A</v>
      </c>
      <c r="BL198" s="492" t="e">
        <f ca="1">+IF(AND(ISNUMBER(OFFSET('Hygiene Data'!$H$5,0,10*ROW('Hygiene Data'!H192))),'Data Summary'!EA198="Yes"),OFFSET('Hygiene Data'!$H$5,0,10*ROW('Hygiene Data'!H192)),NA())</f>
        <v>#N/A</v>
      </c>
      <c r="BM198" s="492" t="e">
        <f ca="1">+IF(AND(ISNUMBER(OFFSET('Hygiene Data'!$H$7,0,10*ROW('Hygiene Data'!H192))),'Data Summary'!EB198="Yes"),OFFSET('Hygiene Data'!$H$7,0,10*ROW('Hygiene Data'!H192)),NA())</f>
        <v>#N/A</v>
      </c>
      <c r="BN198" s="492" t="e">
        <f ca="1">+IF(AND(ISNUMBER(OFFSET('Hygiene Data'!$H$9,0,10*ROW('Hygiene Data'!H192))),'Data Summary'!EC198="Yes"),OFFSET('Hygiene Data'!$H$9,0,10*ROW('Hygiene Data'!H192)),NA())</f>
        <v>#N/A</v>
      </c>
      <c r="BO198" s="492" t="e">
        <f ca="1">+IF(AND(ISNUMBER(OFFSET('Hygiene Data'!$I$5,0,10*ROW('Hygiene Data'!I192))),'Data Summary'!ED198="Yes"),OFFSET('Hygiene Data'!$I$5,0,10*ROW('Hygiene Data'!I192)),NA())</f>
        <v>#N/A</v>
      </c>
      <c r="BP198" s="492" t="e">
        <f ca="1">+IF(AND(ISNUMBER(OFFSET('Hygiene Data'!$I$7,0,10*ROW('Hygiene Data'!I192))),'Data Summary'!EE198="Yes"),OFFSET('Hygiene Data'!$I$7,0,10*ROW('Hygiene Data'!I192)),NA())</f>
        <v>#N/A</v>
      </c>
      <c r="BQ198" s="492" t="e">
        <f ca="1">+IF(AND(ISNUMBER(OFFSET('Hygiene Data'!$I$9,0,10*ROW('Hygiene Data'!I192))),'Data Summary'!EF198="Yes"),OFFSET('Hygiene Data'!$I$9,0,10*ROW('Hygiene Data'!I192)),NA())</f>
        <v>#N/A</v>
      </c>
    </row>
    <row r="199" spans="1:69" x14ac:dyDescent="0.25">
      <c r="A199" s="488" t="e">
        <f ca="1">+RIGHT('Data Summary'!A199,LEN('Data Summary'!A199)-9)</f>
        <v>#VALUE!</v>
      </c>
      <c r="B199" s="462" t="str">
        <f ca="1">+IF(ISTEXT('Data Summary'!B199),'Data Summary'!B199,"")</f>
        <v/>
      </c>
      <c r="C199" s="489" t="e">
        <f ca="1">+VALUE('Data Summary'!C199)</f>
        <v>#VALUE!</v>
      </c>
      <c r="D199" s="490" t="e">
        <f ca="1">+IF(AND(ISNUMBER(OFFSET('Water Data'!$D$4,0,10*ROW('Water Data'!D193))),'Data Summary'!BS199="Yes"),100-OFFSET('Water Data'!$D$4,0,10*ROW('Water Data'!D193)),NA())</f>
        <v>#N/A</v>
      </c>
      <c r="E199" s="490" t="e">
        <f ca="1">+IF(AND(ISNUMBER(OFFSET('Water Data'!$D$6,0,10*ROW('Water Data'!D193))),'Data Summary'!BT199="Yes"),OFFSET('Water Data'!$D$6,0,10*ROW('Water Data'!D193)),NA())</f>
        <v>#N/A</v>
      </c>
      <c r="F199" s="490" t="e">
        <f ca="1">+IF(AND(ISNUMBER(OFFSET('Water Data'!$D$9,0,10*ROW('Water Data'!D193))),'Data Summary'!BU199="Yes"),OFFSET('Water Data'!$D$9,0,10*ROW('Water Data'!D193)),NA())</f>
        <v>#N/A</v>
      </c>
      <c r="G199" s="490" t="e">
        <f ca="1">+IF(AND(ISNUMBER(OFFSET('Water Data'!$E$4,0,10*ROW('Water Data'!E193))),'Data Summary'!BV199="Yes"),100-OFFSET('Water Data'!$E$4,0,10*ROW('Water Data'!E193)),NA())</f>
        <v>#N/A</v>
      </c>
      <c r="H199" s="490" t="e">
        <f ca="1">+IF(AND(ISNUMBER(OFFSET('Water Data'!$E$6,0,10*ROW('Water Data'!E193))),'Data Summary'!BW199="Yes"),OFFSET('Water Data'!$E$6,0,10*ROW('Water Data'!E193)),NA())</f>
        <v>#N/A</v>
      </c>
      <c r="I199" s="490" t="e">
        <f ca="1">+IF(AND(ISNUMBER(OFFSET('Water Data'!$E$9,0,10*ROW('Water Data'!E193))),'Data Summary'!BX199="Yes"),OFFSET('Water Data'!$E$9,0,10*ROW('Water Data'!E193)),NA())</f>
        <v>#N/A</v>
      </c>
      <c r="J199" s="490" t="e">
        <f ca="1">+IF(AND(ISNUMBER(OFFSET('Water Data'!$F$4,0,10*ROW('Water Data'!F193))),'Data Summary'!BY199="Yes"),100-OFFSET('Water Data'!$F$4,0,10*ROW('Water Data'!F193)),NA())</f>
        <v>#N/A</v>
      </c>
      <c r="K199" s="490" t="e">
        <f ca="1">+IF(AND(ISNUMBER(OFFSET('Water Data'!$F$6,0,10*ROW('Water Data'!F193))),'Data Summary'!BZ199="Yes"),OFFSET('Water Data'!$F$6,0,10*ROW('Water Data'!F193)),NA())</f>
        <v>#N/A</v>
      </c>
      <c r="L199" s="490" t="e">
        <f ca="1">+IF(AND(ISNUMBER(OFFSET('Water Data'!$F$9,0,10*ROW('Water Data'!F193))),'Data Summary'!CA199="Yes"),OFFSET('Water Data'!$F$9,0,10*ROW('Water Data'!F193)),NA())</f>
        <v>#N/A</v>
      </c>
      <c r="M199" s="490" t="e">
        <f ca="1">+IF(AND(ISNUMBER(OFFSET('Water Data'!$G$4,0,10*ROW('Water Data'!G193))),'Data Summary'!CB199="Yes"),100-OFFSET('Water Data'!$G$4,0,10*ROW('Water Data'!G193)),NA())</f>
        <v>#N/A</v>
      </c>
      <c r="N199" s="490" t="e">
        <f ca="1">+IF(AND(ISNUMBER(OFFSET('Water Data'!$G$6,0,10*ROW('Water Data'!G193))),'Data Summary'!CC199="Yes"),OFFSET('Water Data'!$G$6,0,10*ROW('Water Data'!G193)),NA())</f>
        <v>#N/A</v>
      </c>
      <c r="O199" s="490" t="e">
        <f ca="1">+IF(AND(ISNUMBER(OFFSET('Water Data'!$G$9,0,10*ROW('Water Data'!G193))),'Data Summary'!CD199="Yes"),OFFSET('Water Data'!$G$9,0,10*ROW('Water Data'!G193)),NA())</f>
        <v>#N/A</v>
      </c>
      <c r="P199" s="490" t="e">
        <f ca="1">+IF(AND(ISNUMBER(OFFSET('Water Data'!$H$4,0,10*ROW('Water Data'!H193))),'Data Summary'!CE199="Yes"),100-OFFSET('Water Data'!$H$4,0,10*ROW('Water Data'!H193)),NA())</f>
        <v>#N/A</v>
      </c>
      <c r="Q199" s="490" t="e">
        <f ca="1">+IF(AND(ISNUMBER(OFFSET('Water Data'!$H$6,0,10*ROW('Water Data'!H193))),'Data Summary'!CF199="Yes"),OFFSET('Water Data'!$H$6,0,10*ROW('Water Data'!H193)),NA())</f>
        <v>#N/A</v>
      </c>
      <c r="R199" s="490" t="e">
        <f ca="1">+IF(AND(ISNUMBER(OFFSET('Water Data'!$H$9,0,10*ROW('Water Data'!H193))),'Data Summary'!CG199="Yes"),OFFSET('Water Data'!$H$9,0,10*ROW('Water Data'!H193)),NA())</f>
        <v>#N/A</v>
      </c>
      <c r="S199" s="490" t="e">
        <f ca="1">+IF(AND(ISNUMBER(OFFSET('Water Data'!$I$4,0,10*ROW('Water Data'!I193))),'Data Summary'!CH199="Yes"),100-OFFSET('Water Data'!$I$4,0,10*ROW('Water Data'!I193)),NA())</f>
        <v>#N/A</v>
      </c>
      <c r="T199" s="490" t="e">
        <f ca="1">+IF(AND(ISNUMBER(OFFSET('Water Data'!$I$6,0,10*ROW('Water Data'!I193))),'Data Summary'!CI199="Yes"),OFFSET('Water Data'!$I$6,0,10*ROW('Water Data'!I193)),NA())</f>
        <v>#N/A</v>
      </c>
      <c r="U199" s="490" t="e">
        <f ca="1">+IF(AND(ISNUMBER(OFFSET('Water Data'!$I$9,0,10*ROW('Water Data'!I193))),'Data Summary'!CJ199="Yes"),OFFSET('Water Data'!$I$9,0,10*ROW('Water Data'!I193)),NA())</f>
        <v>#N/A</v>
      </c>
      <c r="V199" s="491" t="e">
        <f ca="1">+IF(AND(ISNUMBER(OFFSET('Sanitation Data'!$D$4,0,10*ROW('Sanitation Data'!D193))),'Data Summary'!CK199="Yes"),100-OFFSET('Sanitation Data'!$D$4,0,10*ROW('Sanitation Data'!D193)),NA())</f>
        <v>#N/A</v>
      </c>
      <c r="W199" s="491" t="e">
        <f ca="1">+IF(AND(ISNUMBER(OFFSET('Sanitation Data'!$D$6,0,10*ROW('Sanitation Data'!D193))),'Data Summary'!CL199="Yes"),OFFSET('Sanitation Data'!$D$6,0,10*ROW('Sanitation Data'!D193)),NA())</f>
        <v>#N/A</v>
      </c>
      <c r="X199" s="491" t="e">
        <f ca="1">+IF(AND(ISNUMBER(OFFSET('Sanitation Data'!$D$10,0,10*ROW('Sanitation Data'!D193))),'Data Summary'!CM199="Yes"),OFFSET('Sanitation Data'!$D$10,0,10*ROW('Sanitation Data'!D193)),NA())</f>
        <v>#N/A</v>
      </c>
      <c r="Y199" s="491" t="e">
        <f ca="1">+IF(AND(ISNUMBER(OFFSET('Sanitation Data'!$D$11,0,10*ROW('Sanitation Data'!D193))),'Data Summary'!CN199="Yes"),OFFSET('Sanitation Data'!$D$11,0,10*ROW('Sanitation Data'!D193)),NA())</f>
        <v>#N/A</v>
      </c>
      <c r="Z199" s="491" t="e">
        <f ca="1">+IF(AND(ISNUMBER(OFFSET('Sanitation Data'!$D$12,0,10*ROW('Sanitation Data'!D193))),'Data Summary'!CO199="Yes"),OFFSET('Sanitation Data'!$D$12,0,10*ROW('Sanitation Data'!D193)),NA())</f>
        <v>#N/A</v>
      </c>
      <c r="AA199" s="491" t="e">
        <f ca="1">+IF(AND(ISNUMBER(OFFSET('Sanitation Data'!$E$4,0,10*ROW('Sanitation Data'!E193))),'Data Summary'!CP199="Yes"),100-OFFSET('Sanitation Data'!$E$4,0,10*ROW('Sanitation Data'!E193)),NA())</f>
        <v>#N/A</v>
      </c>
      <c r="AB199" s="491" t="e">
        <f ca="1">+IF(AND(ISNUMBER(OFFSET('Sanitation Data'!$E$6,0,10*ROW('Sanitation Data'!E193))),'Data Summary'!CQ199="Yes"),OFFSET('Sanitation Data'!$E$6,0,10*ROW('Sanitation Data'!E193)),NA())</f>
        <v>#N/A</v>
      </c>
      <c r="AC199" s="491" t="e">
        <f ca="1">+IF(AND(ISNUMBER(OFFSET('Sanitation Data'!$E$10,0,10*ROW('Sanitation Data'!E193))),'Data Summary'!CR199="Yes"),OFFSET('Sanitation Data'!$E$10,0,10*ROW('Sanitation Data'!E193)),NA())</f>
        <v>#N/A</v>
      </c>
      <c r="AD199" s="491" t="e">
        <f ca="1">+IF(AND(ISNUMBER(OFFSET('Sanitation Data'!$E$11,0,10*ROW('Sanitation Data'!E193))),'Data Summary'!CS199="Yes"),OFFSET('Sanitation Data'!$E$11,0,10*ROW('Sanitation Data'!E193)),NA())</f>
        <v>#N/A</v>
      </c>
      <c r="AE199" s="491" t="e">
        <f ca="1">+IF(AND(ISNUMBER(OFFSET('Sanitation Data'!$E$12,0,10*ROW('Sanitation Data'!E193))),'Data Summary'!CT199="Yes"),OFFSET('Sanitation Data'!$E$12,0,10*ROW('Sanitation Data'!E193)),NA())</f>
        <v>#N/A</v>
      </c>
      <c r="AF199" s="491" t="e">
        <f ca="1">+IF(AND(ISNUMBER(OFFSET('Sanitation Data'!$F$4,0,10*ROW('Sanitation Data'!F193))),'Data Summary'!CU199="Yes"),100-OFFSET('Sanitation Data'!$F$4,0,10*ROW('Sanitation Data'!F193)),NA())</f>
        <v>#N/A</v>
      </c>
      <c r="AG199" s="491" t="e">
        <f ca="1">+IF(AND(ISNUMBER(OFFSET('Sanitation Data'!$F$6,0,10*ROW('Sanitation Data'!F193))),'Data Summary'!CV199="Yes"),OFFSET('Sanitation Data'!$F$6,0,10*ROW('Sanitation Data'!F193)),NA())</f>
        <v>#N/A</v>
      </c>
      <c r="AH199" s="491" t="e">
        <f ca="1">+IF(AND(ISNUMBER(OFFSET('Sanitation Data'!$F$10,0,10*ROW('Sanitation Data'!F193))),'Data Summary'!CW199="Yes"),OFFSET('Sanitation Data'!$F$10,0,10*ROW('Sanitation Data'!F193)),NA())</f>
        <v>#N/A</v>
      </c>
      <c r="AI199" s="491" t="e">
        <f ca="1">+IF(AND(ISNUMBER(OFFSET('Sanitation Data'!$F$11,0,10*ROW('Sanitation Data'!F193))),'Data Summary'!CX199="Yes"),OFFSET('Sanitation Data'!$F$11,0,10*ROW('Sanitation Data'!F193)),NA())</f>
        <v>#N/A</v>
      </c>
      <c r="AJ199" s="491" t="e">
        <f ca="1">+IF(AND(ISNUMBER(OFFSET('Sanitation Data'!$F$12,0,10*ROW('Sanitation Data'!F193))),'Data Summary'!CY199="Yes"),OFFSET('Sanitation Data'!$F$12,0,10*ROW('Sanitation Data'!F193)),NA())</f>
        <v>#N/A</v>
      </c>
      <c r="AK199" s="491" t="e">
        <f ca="1">+IF(AND(ISNUMBER(OFFSET('Sanitation Data'!$G$4,0,10*ROW('Sanitation Data'!G193))),'Data Summary'!CZ199="Yes"),100-OFFSET('Sanitation Data'!$G$4,0,10*ROW('Sanitation Data'!G193)),NA())</f>
        <v>#N/A</v>
      </c>
      <c r="AL199" s="491" t="e">
        <f ca="1">+IF(AND(ISNUMBER(OFFSET('Sanitation Data'!$G$6,0,10*ROW('Sanitation Data'!G193))),'Data Summary'!DA199="Yes"),OFFSET('Sanitation Data'!$G$6,0,10*ROW('Sanitation Data'!G193)),NA())</f>
        <v>#N/A</v>
      </c>
      <c r="AM199" s="491" t="e">
        <f ca="1">+IF(AND(ISNUMBER(OFFSET('Sanitation Data'!$G$10,0,10*ROW('Sanitation Data'!G193))),'Data Summary'!DB199="Yes"),OFFSET('Sanitation Data'!$G$10,0,10*ROW('Sanitation Data'!G193)),NA())</f>
        <v>#N/A</v>
      </c>
      <c r="AN199" s="491" t="e">
        <f ca="1">+IF(AND(ISNUMBER(OFFSET('Sanitation Data'!$G$11,0,10*ROW('Sanitation Data'!G193))),'Data Summary'!DC199="Yes"),OFFSET('Sanitation Data'!$G$11,0,10*ROW('Sanitation Data'!G193)),NA())</f>
        <v>#N/A</v>
      </c>
      <c r="AO199" s="491" t="e">
        <f ca="1">+IF(AND(ISNUMBER(OFFSET('Sanitation Data'!$G$12,0,10*ROW('Sanitation Data'!G193))),'Data Summary'!DD199="Yes"),OFFSET('Sanitation Data'!$G$12,0,10*ROW('Sanitation Data'!G193)),NA())</f>
        <v>#N/A</v>
      </c>
      <c r="AP199" s="491" t="e">
        <f ca="1">+IF(AND(ISNUMBER(OFFSET('Sanitation Data'!$H$4,0,10*ROW('Sanitation Data'!H193))),'Data Summary'!DE199="Yes"),100-OFFSET('Sanitation Data'!$H$4,0,10*ROW('Sanitation Data'!H193)),NA())</f>
        <v>#N/A</v>
      </c>
      <c r="AQ199" s="491" t="e">
        <f ca="1">+IF(AND(ISNUMBER(OFFSET('Sanitation Data'!$H$6,0,10*ROW('Sanitation Data'!H193))),'Data Summary'!DF199="Yes"),OFFSET('Sanitation Data'!$H$6,0,10*ROW('Sanitation Data'!H193)),NA())</f>
        <v>#N/A</v>
      </c>
      <c r="AR199" s="491" t="e">
        <f ca="1">+IF(AND(ISNUMBER(OFFSET('Sanitation Data'!$H$10,0,10*ROW('Sanitation Data'!H193))),'Data Summary'!DG199="Yes"),OFFSET('Sanitation Data'!$H$10,0,10*ROW('Sanitation Data'!H193)),NA())</f>
        <v>#N/A</v>
      </c>
      <c r="AS199" s="491" t="e">
        <f ca="1">+IF(AND(ISNUMBER(OFFSET('Sanitation Data'!$H$11,0,10*ROW('Sanitation Data'!H193))),'Data Summary'!DH199="Yes"),OFFSET('Sanitation Data'!$H$11,0,10*ROW('Sanitation Data'!H193)),NA())</f>
        <v>#N/A</v>
      </c>
      <c r="AT199" s="491" t="e">
        <f ca="1">+IF(AND(ISNUMBER(OFFSET('Sanitation Data'!$H$12,0,10*ROW('Sanitation Data'!H193))),'Data Summary'!DI199="Yes"),OFFSET('Sanitation Data'!$H$12,0,10*ROW('Sanitation Data'!H193)),NA())</f>
        <v>#N/A</v>
      </c>
      <c r="AU199" s="491" t="e">
        <f ca="1">+IF(AND(ISNUMBER(OFFSET('Sanitation Data'!$I$4,0,10*ROW('Sanitation Data'!I193))),'Data Summary'!DJ199="Yes"),100-OFFSET('Sanitation Data'!$I$4,0,10*ROW('Sanitation Data'!I193)),NA())</f>
        <v>#N/A</v>
      </c>
      <c r="AV199" s="491" t="e">
        <f ca="1">+IF(AND(ISNUMBER(OFFSET('Sanitation Data'!$I$6,0,10*ROW('Sanitation Data'!I193))),'Data Summary'!DK199="Yes"),OFFSET('Sanitation Data'!$I$6,0,10*ROW('Sanitation Data'!I193)),NA())</f>
        <v>#N/A</v>
      </c>
      <c r="AW199" s="491" t="e">
        <f ca="1">+IF(AND(ISNUMBER(OFFSET('Sanitation Data'!$I$10,0,10*ROW('Sanitation Data'!I193))),'Data Summary'!DL199="Yes"),OFFSET('Sanitation Data'!$I$10,0,10*ROW('Sanitation Data'!I193)),NA())</f>
        <v>#N/A</v>
      </c>
      <c r="AX199" s="491" t="e">
        <f ca="1">+IF(AND(ISNUMBER(OFFSET('Sanitation Data'!$I$11,0,10*ROW('Sanitation Data'!I193))),'Data Summary'!DM199="Yes"),OFFSET('Sanitation Data'!$I$11,0,10*ROW('Sanitation Data'!I193)),NA())</f>
        <v>#N/A</v>
      </c>
      <c r="AY199" s="491" t="e">
        <f ca="1">+IF(AND(ISNUMBER(OFFSET('Sanitation Data'!$I$12,0,10*ROW('Sanitation Data'!I193))),'Data Summary'!DN199="Yes"),OFFSET('Sanitation Data'!$I$12,0,10*ROW('Sanitation Data'!I193)),NA())</f>
        <v>#N/A</v>
      </c>
      <c r="AZ199" s="492" t="e">
        <f ca="1">+IF(AND(ISNUMBER(OFFSET('Hygiene Data'!$D$5,0,10*ROW('Hygiene Data'!D193))),'Data Summary'!DO199="Yes"),OFFSET('Hygiene Data'!$D$5,0,10*ROW('Hygiene Data'!D193)),NA())</f>
        <v>#N/A</v>
      </c>
      <c r="BA199" s="492" t="e">
        <f ca="1">+IF(AND(ISNUMBER(OFFSET('Hygiene Data'!$D$7,0,10*ROW('Hygiene Data'!D193))),'Data Summary'!DP199="Yes"),OFFSET('Hygiene Data'!$D$7,0,10*ROW('Hygiene Data'!D193)),NA())</f>
        <v>#N/A</v>
      </c>
      <c r="BB199" s="492" t="e">
        <f ca="1">+IF(AND(ISNUMBER(OFFSET('Hygiene Data'!$D$9,0,10*ROW('Hygiene Data'!D193))),'Data Summary'!DQ199="Yes"),OFFSET('Hygiene Data'!$D$9,0,10*ROW('Hygiene Data'!D193)),NA())</f>
        <v>#N/A</v>
      </c>
      <c r="BC199" s="492" t="e">
        <f ca="1">+IF(AND(ISNUMBER(OFFSET('Hygiene Data'!$E$5,0,10*ROW('Hygiene Data'!E193))),'Data Summary'!DR199="Yes"),OFFSET('Hygiene Data'!$E$5,0,10*ROW('Hygiene Data'!E193)),NA())</f>
        <v>#N/A</v>
      </c>
      <c r="BD199" s="492" t="e">
        <f ca="1">+IF(AND(ISNUMBER(OFFSET('Hygiene Data'!$E$7,0,10*ROW('Hygiene Data'!E193))),'Data Summary'!DS199="Yes"),OFFSET('Hygiene Data'!$E$7,0,10*ROW('Hygiene Data'!E193)),NA())</f>
        <v>#N/A</v>
      </c>
      <c r="BE199" s="492" t="e">
        <f ca="1">+IF(AND(ISNUMBER(OFFSET('Hygiene Data'!$E$9,0,10*ROW('Hygiene Data'!E193))),'Data Summary'!DT199="Yes"),OFFSET('Hygiene Data'!$E$9,0,10*ROW('Hygiene Data'!E193)),NA())</f>
        <v>#N/A</v>
      </c>
      <c r="BF199" s="492" t="e">
        <f ca="1">+IF(AND(ISNUMBER(OFFSET('Hygiene Data'!$F$5,0,10*ROW('Hygiene Data'!F193))),'Data Summary'!DU199="Yes"),OFFSET('Hygiene Data'!$F$5,0,10*ROW('Hygiene Data'!F193)),NA())</f>
        <v>#N/A</v>
      </c>
      <c r="BG199" s="492" t="e">
        <f ca="1">+IF(AND(ISNUMBER(OFFSET('Hygiene Data'!$F$7,0,10*ROW('Hygiene Data'!F193))),'Data Summary'!DV199="Yes"),OFFSET('Hygiene Data'!$F$7,0,10*ROW('Hygiene Data'!F193)),NA())</f>
        <v>#N/A</v>
      </c>
      <c r="BH199" s="492" t="e">
        <f ca="1">+IF(AND(ISNUMBER(OFFSET('Hygiene Data'!$F$9,0,10*ROW('Hygiene Data'!F193))),'Data Summary'!DW199="Yes"),OFFSET('Hygiene Data'!$F$9,0,10*ROW('Hygiene Data'!F193)),NA())</f>
        <v>#N/A</v>
      </c>
      <c r="BI199" s="492" t="e">
        <f ca="1">+IF(AND(ISNUMBER(OFFSET('Hygiene Data'!$G$5,0,10*ROW('Hygiene Data'!G193))),'Data Summary'!DX199="Yes"),OFFSET('Hygiene Data'!$G$5,0,10*ROW('Hygiene Data'!G193)),NA())</f>
        <v>#N/A</v>
      </c>
      <c r="BJ199" s="492" t="e">
        <f ca="1">+IF(AND(ISNUMBER(OFFSET('Hygiene Data'!$G$7,0,10*ROW('Hygiene Data'!G193))),'Data Summary'!DY199="Yes"),OFFSET('Hygiene Data'!$G$7,0,10*ROW('Hygiene Data'!G193)),NA())</f>
        <v>#N/A</v>
      </c>
      <c r="BK199" s="492" t="e">
        <f ca="1">+IF(AND(ISNUMBER(OFFSET('Hygiene Data'!$G$9,0,10*ROW('Hygiene Data'!G193))),'Data Summary'!DZ199="Yes"),OFFSET('Hygiene Data'!$G$9,0,10*ROW('Hygiene Data'!G193)),NA())</f>
        <v>#N/A</v>
      </c>
      <c r="BL199" s="492" t="e">
        <f ca="1">+IF(AND(ISNUMBER(OFFSET('Hygiene Data'!$H$5,0,10*ROW('Hygiene Data'!H193))),'Data Summary'!EA199="Yes"),OFFSET('Hygiene Data'!$H$5,0,10*ROW('Hygiene Data'!H193)),NA())</f>
        <v>#N/A</v>
      </c>
      <c r="BM199" s="492" t="e">
        <f ca="1">+IF(AND(ISNUMBER(OFFSET('Hygiene Data'!$H$7,0,10*ROW('Hygiene Data'!H193))),'Data Summary'!EB199="Yes"),OFFSET('Hygiene Data'!$H$7,0,10*ROW('Hygiene Data'!H193)),NA())</f>
        <v>#N/A</v>
      </c>
      <c r="BN199" s="492" t="e">
        <f ca="1">+IF(AND(ISNUMBER(OFFSET('Hygiene Data'!$H$9,0,10*ROW('Hygiene Data'!H193))),'Data Summary'!EC199="Yes"),OFFSET('Hygiene Data'!$H$9,0,10*ROW('Hygiene Data'!H193)),NA())</f>
        <v>#N/A</v>
      </c>
      <c r="BO199" s="492" t="e">
        <f ca="1">+IF(AND(ISNUMBER(OFFSET('Hygiene Data'!$I$5,0,10*ROW('Hygiene Data'!I193))),'Data Summary'!ED199="Yes"),OFFSET('Hygiene Data'!$I$5,0,10*ROW('Hygiene Data'!I193)),NA())</f>
        <v>#N/A</v>
      </c>
      <c r="BP199" s="492" t="e">
        <f ca="1">+IF(AND(ISNUMBER(OFFSET('Hygiene Data'!$I$7,0,10*ROW('Hygiene Data'!I193))),'Data Summary'!EE199="Yes"),OFFSET('Hygiene Data'!$I$7,0,10*ROW('Hygiene Data'!I193)),NA())</f>
        <v>#N/A</v>
      </c>
      <c r="BQ199" s="492" t="e">
        <f ca="1">+IF(AND(ISNUMBER(OFFSET('Hygiene Data'!$I$9,0,10*ROW('Hygiene Data'!I193))),'Data Summary'!EF199="Yes"),OFFSET('Hygiene Data'!$I$9,0,10*ROW('Hygiene Data'!I193)),NA())</f>
        <v>#N/A</v>
      </c>
    </row>
    <row r="200" spans="1:69" x14ac:dyDescent="0.25">
      <c r="A200" s="488" t="e">
        <f ca="1">+RIGHT('Data Summary'!A200,LEN('Data Summary'!A200)-9)</f>
        <v>#VALUE!</v>
      </c>
      <c r="B200" s="462" t="str">
        <f ca="1">+IF(ISTEXT('Data Summary'!B200),'Data Summary'!B200,"")</f>
        <v/>
      </c>
      <c r="C200" s="489" t="e">
        <f ca="1">+VALUE('Data Summary'!C200)</f>
        <v>#VALUE!</v>
      </c>
      <c r="D200" s="490" t="e">
        <f ca="1">+IF(AND(ISNUMBER(OFFSET('Water Data'!$D$4,0,10*ROW('Water Data'!D194))),'Data Summary'!BS200="Yes"),100-OFFSET('Water Data'!$D$4,0,10*ROW('Water Data'!D194)),NA())</f>
        <v>#N/A</v>
      </c>
      <c r="E200" s="490" t="e">
        <f ca="1">+IF(AND(ISNUMBER(OFFSET('Water Data'!$D$6,0,10*ROW('Water Data'!D194))),'Data Summary'!BT200="Yes"),OFFSET('Water Data'!$D$6,0,10*ROW('Water Data'!D194)),NA())</f>
        <v>#N/A</v>
      </c>
      <c r="F200" s="490" t="e">
        <f ca="1">+IF(AND(ISNUMBER(OFFSET('Water Data'!$D$9,0,10*ROW('Water Data'!D194))),'Data Summary'!BU200="Yes"),OFFSET('Water Data'!$D$9,0,10*ROW('Water Data'!D194)),NA())</f>
        <v>#N/A</v>
      </c>
      <c r="G200" s="490" t="e">
        <f ca="1">+IF(AND(ISNUMBER(OFFSET('Water Data'!$E$4,0,10*ROW('Water Data'!E194))),'Data Summary'!BV200="Yes"),100-OFFSET('Water Data'!$E$4,0,10*ROW('Water Data'!E194)),NA())</f>
        <v>#N/A</v>
      </c>
      <c r="H200" s="490" t="e">
        <f ca="1">+IF(AND(ISNUMBER(OFFSET('Water Data'!$E$6,0,10*ROW('Water Data'!E194))),'Data Summary'!BW200="Yes"),OFFSET('Water Data'!$E$6,0,10*ROW('Water Data'!E194)),NA())</f>
        <v>#N/A</v>
      </c>
      <c r="I200" s="490" t="e">
        <f ca="1">+IF(AND(ISNUMBER(OFFSET('Water Data'!$E$9,0,10*ROW('Water Data'!E194))),'Data Summary'!BX200="Yes"),OFFSET('Water Data'!$E$9,0,10*ROW('Water Data'!E194)),NA())</f>
        <v>#N/A</v>
      </c>
      <c r="J200" s="490" t="e">
        <f ca="1">+IF(AND(ISNUMBER(OFFSET('Water Data'!$F$4,0,10*ROW('Water Data'!F194))),'Data Summary'!BY200="Yes"),100-OFFSET('Water Data'!$F$4,0,10*ROW('Water Data'!F194)),NA())</f>
        <v>#N/A</v>
      </c>
      <c r="K200" s="490" t="e">
        <f ca="1">+IF(AND(ISNUMBER(OFFSET('Water Data'!$F$6,0,10*ROW('Water Data'!F194))),'Data Summary'!BZ200="Yes"),OFFSET('Water Data'!$F$6,0,10*ROW('Water Data'!F194)),NA())</f>
        <v>#N/A</v>
      </c>
      <c r="L200" s="490" t="e">
        <f ca="1">+IF(AND(ISNUMBER(OFFSET('Water Data'!$F$9,0,10*ROW('Water Data'!F194))),'Data Summary'!CA200="Yes"),OFFSET('Water Data'!$F$9,0,10*ROW('Water Data'!F194)),NA())</f>
        <v>#N/A</v>
      </c>
      <c r="M200" s="490" t="e">
        <f ca="1">+IF(AND(ISNUMBER(OFFSET('Water Data'!$G$4,0,10*ROW('Water Data'!G194))),'Data Summary'!CB200="Yes"),100-OFFSET('Water Data'!$G$4,0,10*ROW('Water Data'!G194)),NA())</f>
        <v>#N/A</v>
      </c>
      <c r="N200" s="490" t="e">
        <f ca="1">+IF(AND(ISNUMBER(OFFSET('Water Data'!$G$6,0,10*ROW('Water Data'!G194))),'Data Summary'!CC200="Yes"),OFFSET('Water Data'!$G$6,0,10*ROW('Water Data'!G194)),NA())</f>
        <v>#N/A</v>
      </c>
      <c r="O200" s="490" t="e">
        <f ca="1">+IF(AND(ISNUMBER(OFFSET('Water Data'!$G$9,0,10*ROW('Water Data'!G194))),'Data Summary'!CD200="Yes"),OFFSET('Water Data'!$G$9,0,10*ROW('Water Data'!G194)),NA())</f>
        <v>#N/A</v>
      </c>
      <c r="P200" s="490" t="e">
        <f ca="1">+IF(AND(ISNUMBER(OFFSET('Water Data'!$H$4,0,10*ROW('Water Data'!H194))),'Data Summary'!CE200="Yes"),100-OFFSET('Water Data'!$H$4,0,10*ROW('Water Data'!H194)),NA())</f>
        <v>#N/A</v>
      </c>
      <c r="Q200" s="490" t="e">
        <f ca="1">+IF(AND(ISNUMBER(OFFSET('Water Data'!$H$6,0,10*ROW('Water Data'!H194))),'Data Summary'!CF200="Yes"),OFFSET('Water Data'!$H$6,0,10*ROW('Water Data'!H194)),NA())</f>
        <v>#N/A</v>
      </c>
      <c r="R200" s="490" t="e">
        <f ca="1">+IF(AND(ISNUMBER(OFFSET('Water Data'!$H$9,0,10*ROW('Water Data'!H194))),'Data Summary'!CG200="Yes"),OFFSET('Water Data'!$H$9,0,10*ROW('Water Data'!H194)),NA())</f>
        <v>#N/A</v>
      </c>
      <c r="S200" s="490" t="e">
        <f ca="1">+IF(AND(ISNUMBER(OFFSET('Water Data'!$I$4,0,10*ROW('Water Data'!I194))),'Data Summary'!CH200="Yes"),100-OFFSET('Water Data'!$I$4,0,10*ROW('Water Data'!I194)),NA())</f>
        <v>#N/A</v>
      </c>
      <c r="T200" s="490" t="e">
        <f ca="1">+IF(AND(ISNUMBER(OFFSET('Water Data'!$I$6,0,10*ROW('Water Data'!I194))),'Data Summary'!CI200="Yes"),OFFSET('Water Data'!$I$6,0,10*ROW('Water Data'!I194)),NA())</f>
        <v>#N/A</v>
      </c>
      <c r="U200" s="490" t="e">
        <f ca="1">+IF(AND(ISNUMBER(OFFSET('Water Data'!$I$9,0,10*ROW('Water Data'!I194))),'Data Summary'!CJ200="Yes"),OFFSET('Water Data'!$I$9,0,10*ROW('Water Data'!I194)),NA())</f>
        <v>#N/A</v>
      </c>
      <c r="V200" s="491" t="e">
        <f ca="1">+IF(AND(ISNUMBER(OFFSET('Sanitation Data'!$D$4,0,10*ROW('Sanitation Data'!D194))),'Data Summary'!CK200="Yes"),100-OFFSET('Sanitation Data'!$D$4,0,10*ROW('Sanitation Data'!D194)),NA())</f>
        <v>#N/A</v>
      </c>
      <c r="W200" s="491" t="e">
        <f ca="1">+IF(AND(ISNUMBER(OFFSET('Sanitation Data'!$D$6,0,10*ROW('Sanitation Data'!D194))),'Data Summary'!CL200="Yes"),OFFSET('Sanitation Data'!$D$6,0,10*ROW('Sanitation Data'!D194)),NA())</f>
        <v>#N/A</v>
      </c>
      <c r="X200" s="491" t="e">
        <f ca="1">+IF(AND(ISNUMBER(OFFSET('Sanitation Data'!$D$10,0,10*ROW('Sanitation Data'!D194))),'Data Summary'!CM200="Yes"),OFFSET('Sanitation Data'!$D$10,0,10*ROW('Sanitation Data'!D194)),NA())</f>
        <v>#N/A</v>
      </c>
      <c r="Y200" s="491" t="e">
        <f ca="1">+IF(AND(ISNUMBER(OFFSET('Sanitation Data'!$D$11,0,10*ROW('Sanitation Data'!D194))),'Data Summary'!CN200="Yes"),OFFSET('Sanitation Data'!$D$11,0,10*ROW('Sanitation Data'!D194)),NA())</f>
        <v>#N/A</v>
      </c>
      <c r="Z200" s="491" t="e">
        <f ca="1">+IF(AND(ISNUMBER(OFFSET('Sanitation Data'!$D$12,0,10*ROW('Sanitation Data'!D194))),'Data Summary'!CO200="Yes"),OFFSET('Sanitation Data'!$D$12,0,10*ROW('Sanitation Data'!D194)),NA())</f>
        <v>#N/A</v>
      </c>
      <c r="AA200" s="491" t="e">
        <f ca="1">+IF(AND(ISNUMBER(OFFSET('Sanitation Data'!$E$4,0,10*ROW('Sanitation Data'!E194))),'Data Summary'!CP200="Yes"),100-OFFSET('Sanitation Data'!$E$4,0,10*ROW('Sanitation Data'!E194)),NA())</f>
        <v>#N/A</v>
      </c>
      <c r="AB200" s="491" t="e">
        <f ca="1">+IF(AND(ISNUMBER(OFFSET('Sanitation Data'!$E$6,0,10*ROW('Sanitation Data'!E194))),'Data Summary'!CQ200="Yes"),OFFSET('Sanitation Data'!$E$6,0,10*ROW('Sanitation Data'!E194)),NA())</f>
        <v>#N/A</v>
      </c>
      <c r="AC200" s="491" t="e">
        <f ca="1">+IF(AND(ISNUMBER(OFFSET('Sanitation Data'!$E$10,0,10*ROW('Sanitation Data'!E194))),'Data Summary'!CR200="Yes"),OFFSET('Sanitation Data'!$E$10,0,10*ROW('Sanitation Data'!E194)),NA())</f>
        <v>#N/A</v>
      </c>
      <c r="AD200" s="491" t="e">
        <f ca="1">+IF(AND(ISNUMBER(OFFSET('Sanitation Data'!$E$11,0,10*ROW('Sanitation Data'!E194))),'Data Summary'!CS200="Yes"),OFFSET('Sanitation Data'!$E$11,0,10*ROW('Sanitation Data'!E194)),NA())</f>
        <v>#N/A</v>
      </c>
      <c r="AE200" s="491" t="e">
        <f ca="1">+IF(AND(ISNUMBER(OFFSET('Sanitation Data'!$E$12,0,10*ROW('Sanitation Data'!E194))),'Data Summary'!CT200="Yes"),OFFSET('Sanitation Data'!$E$12,0,10*ROW('Sanitation Data'!E194)),NA())</f>
        <v>#N/A</v>
      </c>
      <c r="AF200" s="491" t="e">
        <f ca="1">+IF(AND(ISNUMBER(OFFSET('Sanitation Data'!$F$4,0,10*ROW('Sanitation Data'!F194))),'Data Summary'!CU200="Yes"),100-OFFSET('Sanitation Data'!$F$4,0,10*ROW('Sanitation Data'!F194)),NA())</f>
        <v>#N/A</v>
      </c>
      <c r="AG200" s="491" t="e">
        <f ca="1">+IF(AND(ISNUMBER(OFFSET('Sanitation Data'!$F$6,0,10*ROW('Sanitation Data'!F194))),'Data Summary'!CV200="Yes"),OFFSET('Sanitation Data'!$F$6,0,10*ROW('Sanitation Data'!F194)),NA())</f>
        <v>#N/A</v>
      </c>
      <c r="AH200" s="491" t="e">
        <f ca="1">+IF(AND(ISNUMBER(OFFSET('Sanitation Data'!$F$10,0,10*ROW('Sanitation Data'!F194))),'Data Summary'!CW200="Yes"),OFFSET('Sanitation Data'!$F$10,0,10*ROW('Sanitation Data'!F194)),NA())</f>
        <v>#N/A</v>
      </c>
      <c r="AI200" s="491" t="e">
        <f ca="1">+IF(AND(ISNUMBER(OFFSET('Sanitation Data'!$F$11,0,10*ROW('Sanitation Data'!F194))),'Data Summary'!CX200="Yes"),OFFSET('Sanitation Data'!$F$11,0,10*ROW('Sanitation Data'!F194)),NA())</f>
        <v>#N/A</v>
      </c>
      <c r="AJ200" s="491" t="e">
        <f ca="1">+IF(AND(ISNUMBER(OFFSET('Sanitation Data'!$F$12,0,10*ROW('Sanitation Data'!F194))),'Data Summary'!CY200="Yes"),OFFSET('Sanitation Data'!$F$12,0,10*ROW('Sanitation Data'!F194)),NA())</f>
        <v>#N/A</v>
      </c>
      <c r="AK200" s="491" t="e">
        <f ca="1">+IF(AND(ISNUMBER(OFFSET('Sanitation Data'!$G$4,0,10*ROW('Sanitation Data'!G194))),'Data Summary'!CZ200="Yes"),100-OFFSET('Sanitation Data'!$G$4,0,10*ROW('Sanitation Data'!G194)),NA())</f>
        <v>#N/A</v>
      </c>
      <c r="AL200" s="491" t="e">
        <f ca="1">+IF(AND(ISNUMBER(OFFSET('Sanitation Data'!$G$6,0,10*ROW('Sanitation Data'!G194))),'Data Summary'!DA200="Yes"),OFFSET('Sanitation Data'!$G$6,0,10*ROW('Sanitation Data'!G194)),NA())</f>
        <v>#N/A</v>
      </c>
      <c r="AM200" s="491" t="e">
        <f ca="1">+IF(AND(ISNUMBER(OFFSET('Sanitation Data'!$G$10,0,10*ROW('Sanitation Data'!G194))),'Data Summary'!DB200="Yes"),OFFSET('Sanitation Data'!$G$10,0,10*ROW('Sanitation Data'!G194)),NA())</f>
        <v>#N/A</v>
      </c>
      <c r="AN200" s="491" t="e">
        <f ca="1">+IF(AND(ISNUMBER(OFFSET('Sanitation Data'!$G$11,0,10*ROW('Sanitation Data'!G194))),'Data Summary'!DC200="Yes"),OFFSET('Sanitation Data'!$G$11,0,10*ROW('Sanitation Data'!G194)),NA())</f>
        <v>#N/A</v>
      </c>
      <c r="AO200" s="491" t="e">
        <f ca="1">+IF(AND(ISNUMBER(OFFSET('Sanitation Data'!$G$12,0,10*ROW('Sanitation Data'!G194))),'Data Summary'!DD200="Yes"),OFFSET('Sanitation Data'!$G$12,0,10*ROW('Sanitation Data'!G194)),NA())</f>
        <v>#N/A</v>
      </c>
      <c r="AP200" s="491" t="e">
        <f ca="1">+IF(AND(ISNUMBER(OFFSET('Sanitation Data'!$H$4,0,10*ROW('Sanitation Data'!H194))),'Data Summary'!DE200="Yes"),100-OFFSET('Sanitation Data'!$H$4,0,10*ROW('Sanitation Data'!H194)),NA())</f>
        <v>#N/A</v>
      </c>
      <c r="AQ200" s="491" t="e">
        <f ca="1">+IF(AND(ISNUMBER(OFFSET('Sanitation Data'!$H$6,0,10*ROW('Sanitation Data'!H194))),'Data Summary'!DF200="Yes"),OFFSET('Sanitation Data'!$H$6,0,10*ROW('Sanitation Data'!H194)),NA())</f>
        <v>#N/A</v>
      </c>
      <c r="AR200" s="491" t="e">
        <f ca="1">+IF(AND(ISNUMBER(OFFSET('Sanitation Data'!$H$10,0,10*ROW('Sanitation Data'!H194))),'Data Summary'!DG200="Yes"),OFFSET('Sanitation Data'!$H$10,0,10*ROW('Sanitation Data'!H194)),NA())</f>
        <v>#N/A</v>
      </c>
      <c r="AS200" s="491" t="e">
        <f ca="1">+IF(AND(ISNUMBER(OFFSET('Sanitation Data'!$H$11,0,10*ROW('Sanitation Data'!H194))),'Data Summary'!DH200="Yes"),OFFSET('Sanitation Data'!$H$11,0,10*ROW('Sanitation Data'!H194)),NA())</f>
        <v>#N/A</v>
      </c>
      <c r="AT200" s="491" t="e">
        <f ca="1">+IF(AND(ISNUMBER(OFFSET('Sanitation Data'!$H$12,0,10*ROW('Sanitation Data'!H194))),'Data Summary'!DI200="Yes"),OFFSET('Sanitation Data'!$H$12,0,10*ROW('Sanitation Data'!H194)),NA())</f>
        <v>#N/A</v>
      </c>
      <c r="AU200" s="491" t="e">
        <f ca="1">+IF(AND(ISNUMBER(OFFSET('Sanitation Data'!$I$4,0,10*ROW('Sanitation Data'!I194))),'Data Summary'!DJ200="Yes"),100-OFFSET('Sanitation Data'!$I$4,0,10*ROW('Sanitation Data'!I194)),NA())</f>
        <v>#N/A</v>
      </c>
      <c r="AV200" s="491" t="e">
        <f ca="1">+IF(AND(ISNUMBER(OFFSET('Sanitation Data'!$I$6,0,10*ROW('Sanitation Data'!I194))),'Data Summary'!DK200="Yes"),OFFSET('Sanitation Data'!$I$6,0,10*ROW('Sanitation Data'!I194)),NA())</f>
        <v>#N/A</v>
      </c>
      <c r="AW200" s="491" t="e">
        <f ca="1">+IF(AND(ISNUMBER(OFFSET('Sanitation Data'!$I$10,0,10*ROW('Sanitation Data'!I194))),'Data Summary'!DL200="Yes"),OFFSET('Sanitation Data'!$I$10,0,10*ROW('Sanitation Data'!I194)),NA())</f>
        <v>#N/A</v>
      </c>
      <c r="AX200" s="491" t="e">
        <f ca="1">+IF(AND(ISNUMBER(OFFSET('Sanitation Data'!$I$11,0,10*ROW('Sanitation Data'!I194))),'Data Summary'!DM200="Yes"),OFFSET('Sanitation Data'!$I$11,0,10*ROW('Sanitation Data'!I194)),NA())</f>
        <v>#N/A</v>
      </c>
      <c r="AY200" s="491" t="e">
        <f ca="1">+IF(AND(ISNUMBER(OFFSET('Sanitation Data'!$I$12,0,10*ROW('Sanitation Data'!I194))),'Data Summary'!DN200="Yes"),OFFSET('Sanitation Data'!$I$12,0,10*ROW('Sanitation Data'!I194)),NA())</f>
        <v>#N/A</v>
      </c>
      <c r="AZ200" s="492" t="e">
        <f ca="1">+IF(AND(ISNUMBER(OFFSET('Hygiene Data'!$D$5,0,10*ROW('Hygiene Data'!D194))),'Data Summary'!DO200="Yes"),OFFSET('Hygiene Data'!$D$5,0,10*ROW('Hygiene Data'!D194)),NA())</f>
        <v>#N/A</v>
      </c>
      <c r="BA200" s="492" t="e">
        <f ca="1">+IF(AND(ISNUMBER(OFFSET('Hygiene Data'!$D$7,0,10*ROW('Hygiene Data'!D194))),'Data Summary'!DP200="Yes"),OFFSET('Hygiene Data'!$D$7,0,10*ROW('Hygiene Data'!D194)),NA())</f>
        <v>#N/A</v>
      </c>
      <c r="BB200" s="492" t="e">
        <f ca="1">+IF(AND(ISNUMBER(OFFSET('Hygiene Data'!$D$9,0,10*ROW('Hygiene Data'!D194))),'Data Summary'!DQ200="Yes"),OFFSET('Hygiene Data'!$D$9,0,10*ROW('Hygiene Data'!D194)),NA())</f>
        <v>#N/A</v>
      </c>
      <c r="BC200" s="492" t="e">
        <f ca="1">+IF(AND(ISNUMBER(OFFSET('Hygiene Data'!$E$5,0,10*ROW('Hygiene Data'!E194))),'Data Summary'!DR200="Yes"),OFFSET('Hygiene Data'!$E$5,0,10*ROW('Hygiene Data'!E194)),NA())</f>
        <v>#N/A</v>
      </c>
      <c r="BD200" s="492" t="e">
        <f ca="1">+IF(AND(ISNUMBER(OFFSET('Hygiene Data'!$E$7,0,10*ROW('Hygiene Data'!E194))),'Data Summary'!DS200="Yes"),OFFSET('Hygiene Data'!$E$7,0,10*ROW('Hygiene Data'!E194)),NA())</f>
        <v>#N/A</v>
      </c>
      <c r="BE200" s="492" t="e">
        <f ca="1">+IF(AND(ISNUMBER(OFFSET('Hygiene Data'!$E$9,0,10*ROW('Hygiene Data'!E194))),'Data Summary'!DT200="Yes"),OFFSET('Hygiene Data'!$E$9,0,10*ROW('Hygiene Data'!E194)),NA())</f>
        <v>#N/A</v>
      </c>
      <c r="BF200" s="492" t="e">
        <f ca="1">+IF(AND(ISNUMBER(OFFSET('Hygiene Data'!$F$5,0,10*ROW('Hygiene Data'!F194))),'Data Summary'!DU200="Yes"),OFFSET('Hygiene Data'!$F$5,0,10*ROW('Hygiene Data'!F194)),NA())</f>
        <v>#N/A</v>
      </c>
      <c r="BG200" s="492" t="e">
        <f ca="1">+IF(AND(ISNUMBER(OFFSET('Hygiene Data'!$F$7,0,10*ROW('Hygiene Data'!F194))),'Data Summary'!DV200="Yes"),OFFSET('Hygiene Data'!$F$7,0,10*ROW('Hygiene Data'!F194)),NA())</f>
        <v>#N/A</v>
      </c>
      <c r="BH200" s="492" t="e">
        <f ca="1">+IF(AND(ISNUMBER(OFFSET('Hygiene Data'!$F$9,0,10*ROW('Hygiene Data'!F194))),'Data Summary'!DW200="Yes"),OFFSET('Hygiene Data'!$F$9,0,10*ROW('Hygiene Data'!F194)),NA())</f>
        <v>#N/A</v>
      </c>
      <c r="BI200" s="492" t="e">
        <f ca="1">+IF(AND(ISNUMBER(OFFSET('Hygiene Data'!$G$5,0,10*ROW('Hygiene Data'!G194))),'Data Summary'!DX200="Yes"),OFFSET('Hygiene Data'!$G$5,0,10*ROW('Hygiene Data'!G194)),NA())</f>
        <v>#N/A</v>
      </c>
      <c r="BJ200" s="492" t="e">
        <f ca="1">+IF(AND(ISNUMBER(OFFSET('Hygiene Data'!$G$7,0,10*ROW('Hygiene Data'!G194))),'Data Summary'!DY200="Yes"),OFFSET('Hygiene Data'!$G$7,0,10*ROW('Hygiene Data'!G194)),NA())</f>
        <v>#N/A</v>
      </c>
      <c r="BK200" s="492" t="e">
        <f ca="1">+IF(AND(ISNUMBER(OFFSET('Hygiene Data'!$G$9,0,10*ROW('Hygiene Data'!G194))),'Data Summary'!DZ200="Yes"),OFFSET('Hygiene Data'!$G$9,0,10*ROW('Hygiene Data'!G194)),NA())</f>
        <v>#N/A</v>
      </c>
      <c r="BL200" s="492" t="e">
        <f ca="1">+IF(AND(ISNUMBER(OFFSET('Hygiene Data'!$H$5,0,10*ROW('Hygiene Data'!H194))),'Data Summary'!EA200="Yes"),OFFSET('Hygiene Data'!$H$5,0,10*ROW('Hygiene Data'!H194)),NA())</f>
        <v>#N/A</v>
      </c>
      <c r="BM200" s="492" t="e">
        <f ca="1">+IF(AND(ISNUMBER(OFFSET('Hygiene Data'!$H$7,0,10*ROW('Hygiene Data'!H194))),'Data Summary'!EB200="Yes"),OFFSET('Hygiene Data'!$H$7,0,10*ROW('Hygiene Data'!H194)),NA())</f>
        <v>#N/A</v>
      </c>
      <c r="BN200" s="492" t="e">
        <f ca="1">+IF(AND(ISNUMBER(OFFSET('Hygiene Data'!$H$9,0,10*ROW('Hygiene Data'!H194))),'Data Summary'!EC200="Yes"),OFFSET('Hygiene Data'!$H$9,0,10*ROW('Hygiene Data'!H194)),NA())</f>
        <v>#N/A</v>
      </c>
      <c r="BO200" s="492" t="e">
        <f ca="1">+IF(AND(ISNUMBER(OFFSET('Hygiene Data'!$I$5,0,10*ROW('Hygiene Data'!I194))),'Data Summary'!ED200="Yes"),OFFSET('Hygiene Data'!$I$5,0,10*ROW('Hygiene Data'!I194)),NA())</f>
        <v>#N/A</v>
      </c>
      <c r="BP200" s="492" t="e">
        <f ca="1">+IF(AND(ISNUMBER(OFFSET('Hygiene Data'!$I$7,0,10*ROW('Hygiene Data'!I194))),'Data Summary'!EE200="Yes"),OFFSET('Hygiene Data'!$I$7,0,10*ROW('Hygiene Data'!I194)),NA())</f>
        <v>#N/A</v>
      </c>
      <c r="BQ200" s="492" t="e">
        <f ca="1">+IF(AND(ISNUMBER(OFFSET('Hygiene Data'!$I$9,0,10*ROW('Hygiene Data'!I194))),'Data Summary'!EF200="Yes"),OFFSET('Hygiene Data'!$I$9,0,10*ROW('Hygiene Data'!I194)),NA())</f>
        <v>#N/A</v>
      </c>
    </row>
    <row r="201" spans="1:69" x14ac:dyDescent="0.25">
      <c r="A201" s="488" t="e">
        <f ca="1">+RIGHT('Data Summary'!A201,LEN('Data Summary'!A201)-9)</f>
        <v>#VALUE!</v>
      </c>
      <c r="B201" s="462" t="str">
        <f ca="1">+IF(ISTEXT('Data Summary'!B201),'Data Summary'!B201,"")</f>
        <v/>
      </c>
      <c r="C201" s="489" t="e">
        <f ca="1">+VALUE('Data Summary'!C201)</f>
        <v>#VALUE!</v>
      </c>
      <c r="D201" s="490" t="e">
        <f ca="1">+IF(AND(ISNUMBER(OFFSET('Water Data'!$D$4,0,10*ROW('Water Data'!D195))),'Data Summary'!BS201="Yes"),100-OFFSET('Water Data'!$D$4,0,10*ROW('Water Data'!D195)),NA())</f>
        <v>#N/A</v>
      </c>
      <c r="E201" s="490" t="e">
        <f ca="1">+IF(AND(ISNUMBER(OFFSET('Water Data'!$D$6,0,10*ROW('Water Data'!D195))),'Data Summary'!BT201="Yes"),OFFSET('Water Data'!$D$6,0,10*ROW('Water Data'!D195)),NA())</f>
        <v>#N/A</v>
      </c>
      <c r="F201" s="490" t="e">
        <f ca="1">+IF(AND(ISNUMBER(OFFSET('Water Data'!$D$9,0,10*ROW('Water Data'!D195))),'Data Summary'!BU201="Yes"),OFFSET('Water Data'!$D$9,0,10*ROW('Water Data'!D195)),NA())</f>
        <v>#N/A</v>
      </c>
      <c r="G201" s="490" t="e">
        <f ca="1">+IF(AND(ISNUMBER(OFFSET('Water Data'!$E$4,0,10*ROW('Water Data'!E195))),'Data Summary'!BV201="Yes"),100-OFFSET('Water Data'!$E$4,0,10*ROW('Water Data'!E195)),NA())</f>
        <v>#N/A</v>
      </c>
      <c r="H201" s="490" t="e">
        <f ca="1">+IF(AND(ISNUMBER(OFFSET('Water Data'!$E$6,0,10*ROW('Water Data'!E195))),'Data Summary'!BW201="Yes"),OFFSET('Water Data'!$E$6,0,10*ROW('Water Data'!E195)),NA())</f>
        <v>#N/A</v>
      </c>
      <c r="I201" s="490" t="e">
        <f ca="1">+IF(AND(ISNUMBER(OFFSET('Water Data'!$E$9,0,10*ROW('Water Data'!E195))),'Data Summary'!BX201="Yes"),OFFSET('Water Data'!$E$9,0,10*ROW('Water Data'!E195)),NA())</f>
        <v>#N/A</v>
      </c>
      <c r="J201" s="490" t="e">
        <f ca="1">+IF(AND(ISNUMBER(OFFSET('Water Data'!$F$4,0,10*ROW('Water Data'!F195))),'Data Summary'!BY201="Yes"),100-OFFSET('Water Data'!$F$4,0,10*ROW('Water Data'!F195)),NA())</f>
        <v>#N/A</v>
      </c>
      <c r="K201" s="490" t="e">
        <f ca="1">+IF(AND(ISNUMBER(OFFSET('Water Data'!$F$6,0,10*ROW('Water Data'!F195))),'Data Summary'!BZ201="Yes"),OFFSET('Water Data'!$F$6,0,10*ROW('Water Data'!F195)),NA())</f>
        <v>#N/A</v>
      </c>
      <c r="L201" s="490" t="e">
        <f ca="1">+IF(AND(ISNUMBER(OFFSET('Water Data'!$F$9,0,10*ROW('Water Data'!F195))),'Data Summary'!CA201="Yes"),OFFSET('Water Data'!$F$9,0,10*ROW('Water Data'!F195)),NA())</f>
        <v>#N/A</v>
      </c>
      <c r="M201" s="490" t="e">
        <f ca="1">+IF(AND(ISNUMBER(OFFSET('Water Data'!$G$4,0,10*ROW('Water Data'!G195))),'Data Summary'!CB201="Yes"),100-OFFSET('Water Data'!$G$4,0,10*ROW('Water Data'!G195)),NA())</f>
        <v>#N/A</v>
      </c>
      <c r="N201" s="490" t="e">
        <f ca="1">+IF(AND(ISNUMBER(OFFSET('Water Data'!$G$6,0,10*ROW('Water Data'!G195))),'Data Summary'!CC201="Yes"),OFFSET('Water Data'!$G$6,0,10*ROW('Water Data'!G195)),NA())</f>
        <v>#N/A</v>
      </c>
      <c r="O201" s="490" t="e">
        <f ca="1">+IF(AND(ISNUMBER(OFFSET('Water Data'!$G$9,0,10*ROW('Water Data'!G195))),'Data Summary'!CD201="Yes"),OFFSET('Water Data'!$G$9,0,10*ROW('Water Data'!G195)),NA())</f>
        <v>#N/A</v>
      </c>
      <c r="P201" s="490" t="e">
        <f ca="1">+IF(AND(ISNUMBER(OFFSET('Water Data'!$H$4,0,10*ROW('Water Data'!H195))),'Data Summary'!CE201="Yes"),100-OFFSET('Water Data'!$H$4,0,10*ROW('Water Data'!H195)),NA())</f>
        <v>#N/A</v>
      </c>
      <c r="Q201" s="490" t="e">
        <f ca="1">+IF(AND(ISNUMBER(OFFSET('Water Data'!$H$6,0,10*ROW('Water Data'!H195))),'Data Summary'!CF201="Yes"),OFFSET('Water Data'!$H$6,0,10*ROW('Water Data'!H195)),NA())</f>
        <v>#N/A</v>
      </c>
      <c r="R201" s="490" t="e">
        <f ca="1">+IF(AND(ISNUMBER(OFFSET('Water Data'!$H$9,0,10*ROW('Water Data'!H195))),'Data Summary'!CG201="Yes"),OFFSET('Water Data'!$H$9,0,10*ROW('Water Data'!H195)),NA())</f>
        <v>#N/A</v>
      </c>
      <c r="S201" s="490" t="e">
        <f ca="1">+IF(AND(ISNUMBER(OFFSET('Water Data'!$I$4,0,10*ROW('Water Data'!I195))),'Data Summary'!CH201="Yes"),100-OFFSET('Water Data'!$I$4,0,10*ROW('Water Data'!I195)),NA())</f>
        <v>#N/A</v>
      </c>
      <c r="T201" s="490" t="e">
        <f ca="1">+IF(AND(ISNUMBER(OFFSET('Water Data'!$I$6,0,10*ROW('Water Data'!I195))),'Data Summary'!CI201="Yes"),OFFSET('Water Data'!$I$6,0,10*ROW('Water Data'!I195)),NA())</f>
        <v>#N/A</v>
      </c>
      <c r="U201" s="490" t="e">
        <f ca="1">+IF(AND(ISNUMBER(OFFSET('Water Data'!$I$9,0,10*ROW('Water Data'!I195))),'Data Summary'!CJ201="Yes"),OFFSET('Water Data'!$I$9,0,10*ROW('Water Data'!I195)),NA())</f>
        <v>#N/A</v>
      </c>
      <c r="V201" s="491" t="e">
        <f ca="1">+IF(AND(ISNUMBER(OFFSET('Sanitation Data'!$D$4,0,10*ROW('Sanitation Data'!D195))),'Data Summary'!CK201="Yes"),100-OFFSET('Sanitation Data'!$D$4,0,10*ROW('Sanitation Data'!D195)),NA())</f>
        <v>#N/A</v>
      </c>
      <c r="W201" s="491" t="e">
        <f ca="1">+IF(AND(ISNUMBER(OFFSET('Sanitation Data'!$D$6,0,10*ROW('Sanitation Data'!D195))),'Data Summary'!CL201="Yes"),OFFSET('Sanitation Data'!$D$6,0,10*ROW('Sanitation Data'!D195)),NA())</f>
        <v>#N/A</v>
      </c>
      <c r="X201" s="491" t="e">
        <f ca="1">+IF(AND(ISNUMBER(OFFSET('Sanitation Data'!$D$10,0,10*ROW('Sanitation Data'!D195))),'Data Summary'!CM201="Yes"),OFFSET('Sanitation Data'!$D$10,0,10*ROW('Sanitation Data'!D195)),NA())</f>
        <v>#N/A</v>
      </c>
      <c r="Y201" s="491" t="e">
        <f ca="1">+IF(AND(ISNUMBER(OFFSET('Sanitation Data'!$D$11,0,10*ROW('Sanitation Data'!D195))),'Data Summary'!CN201="Yes"),OFFSET('Sanitation Data'!$D$11,0,10*ROW('Sanitation Data'!D195)),NA())</f>
        <v>#N/A</v>
      </c>
      <c r="Z201" s="491" t="e">
        <f ca="1">+IF(AND(ISNUMBER(OFFSET('Sanitation Data'!$D$12,0,10*ROW('Sanitation Data'!D195))),'Data Summary'!CO201="Yes"),OFFSET('Sanitation Data'!$D$12,0,10*ROW('Sanitation Data'!D195)),NA())</f>
        <v>#N/A</v>
      </c>
      <c r="AA201" s="491" t="e">
        <f ca="1">+IF(AND(ISNUMBER(OFFSET('Sanitation Data'!$E$4,0,10*ROW('Sanitation Data'!E195))),'Data Summary'!CP201="Yes"),100-OFFSET('Sanitation Data'!$E$4,0,10*ROW('Sanitation Data'!E195)),NA())</f>
        <v>#N/A</v>
      </c>
      <c r="AB201" s="491" t="e">
        <f ca="1">+IF(AND(ISNUMBER(OFFSET('Sanitation Data'!$E$6,0,10*ROW('Sanitation Data'!E195))),'Data Summary'!CQ201="Yes"),OFFSET('Sanitation Data'!$E$6,0,10*ROW('Sanitation Data'!E195)),NA())</f>
        <v>#N/A</v>
      </c>
      <c r="AC201" s="491" t="e">
        <f ca="1">+IF(AND(ISNUMBER(OFFSET('Sanitation Data'!$E$10,0,10*ROW('Sanitation Data'!E195))),'Data Summary'!CR201="Yes"),OFFSET('Sanitation Data'!$E$10,0,10*ROW('Sanitation Data'!E195)),NA())</f>
        <v>#N/A</v>
      </c>
      <c r="AD201" s="491" t="e">
        <f ca="1">+IF(AND(ISNUMBER(OFFSET('Sanitation Data'!$E$11,0,10*ROW('Sanitation Data'!E195))),'Data Summary'!CS201="Yes"),OFFSET('Sanitation Data'!$E$11,0,10*ROW('Sanitation Data'!E195)),NA())</f>
        <v>#N/A</v>
      </c>
      <c r="AE201" s="491" t="e">
        <f ca="1">+IF(AND(ISNUMBER(OFFSET('Sanitation Data'!$E$12,0,10*ROW('Sanitation Data'!E195))),'Data Summary'!CT201="Yes"),OFFSET('Sanitation Data'!$E$12,0,10*ROW('Sanitation Data'!E195)),NA())</f>
        <v>#N/A</v>
      </c>
      <c r="AF201" s="491" t="e">
        <f ca="1">+IF(AND(ISNUMBER(OFFSET('Sanitation Data'!$F$4,0,10*ROW('Sanitation Data'!F195))),'Data Summary'!CU201="Yes"),100-OFFSET('Sanitation Data'!$F$4,0,10*ROW('Sanitation Data'!F195)),NA())</f>
        <v>#N/A</v>
      </c>
      <c r="AG201" s="491" t="e">
        <f ca="1">+IF(AND(ISNUMBER(OFFSET('Sanitation Data'!$F$6,0,10*ROW('Sanitation Data'!F195))),'Data Summary'!CV201="Yes"),OFFSET('Sanitation Data'!$F$6,0,10*ROW('Sanitation Data'!F195)),NA())</f>
        <v>#N/A</v>
      </c>
      <c r="AH201" s="491" t="e">
        <f ca="1">+IF(AND(ISNUMBER(OFFSET('Sanitation Data'!$F$10,0,10*ROW('Sanitation Data'!F195))),'Data Summary'!CW201="Yes"),OFFSET('Sanitation Data'!$F$10,0,10*ROW('Sanitation Data'!F195)),NA())</f>
        <v>#N/A</v>
      </c>
      <c r="AI201" s="491" t="e">
        <f ca="1">+IF(AND(ISNUMBER(OFFSET('Sanitation Data'!$F$11,0,10*ROW('Sanitation Data'!F195))),'Data Summary'!CX201="Yes"),OFFSET('Sanitation Data'!$F$11,0,10*ROW('Sanitation Data'!F195)),NA())</f>
        <v>#N/A</v>
      </c>
      <c r="AJ201" s="491" t="e">
        <f ca="1">+IF(AND(ISNUMBER(OFFSET('Sanitation Data'!$F$12,0,10*ROW('Sanitation Data'!F195))),'Data Summary'!CY201="Yes"),OFFSET('Sanitation Data'!$F$12,0,10*ROW('Sanitation Data'!F195)),NA())</f>
        <v>#N/A</v>
      </c>
      <c r="AK201" s="491" t="e">
        <f ca="1">+IF(AND(ISNUMBER(OFFSET('Sanitation Data'!$G$4,0,10*ROW('Sanitation Data'!G195))),'Data Summary'!CZ201="Yes"),100-OFFSET('Sanitation Data'!$G$4,0,10*ROW('Sanitation Data'!G195)),NA())</f>
        <v>#N/A</v>
      </c>
      <c r="AL201" s="491" t="e">
        <f ca="1">+IF(AND(ISNUMBER(OFFSET('Sanitation Data'!$G$6,0,10*ROW('Sanitation Data'!G195))),'Data Summary'!DA201="Yes"),OFFSET('Sanitation Data'!$G$6,0,10*ROW('Sanitation Data'!G195)),NA())</f>
        <v>#N/A</v>
      </c>
      <c r="AM201" s="491" t="e">
        <f ca="1">+IF(AND(ISNUMBER(OFFSET('Sanitation Data'!$G$10,0,10*ROW('Sanitation Data'!G195))),'Data Summary'!DB201="Yes"),OFFSET('Sanitation Data'!$G$10,0,10*ROW('Sanitation Data'!G195)),NA())</f>
        <v>#N/A</v>
      </c>
      <c r="AN201" s="491" t="e">
        <f ca="1">+IF(AND(ISNUMBER(OFFSET('Sanitation Data'!$G$11,0,10*ROW('Sanitation Data'!G195))),'Data Summary'!DC201="Yes"),OFFSET('Sanitation Data'!$G$11,0,10*ROW('Sanitation Data'!G195)),NA())</f>
        <v>#N/A</v>
      </c>
      <c r="AO201" s="491" t="e">
        <f ca="1">+IF(AND(ISNUMBER(OFFSET('Sanitation Data'!$G$12,0,10*ROW('Sanitation Data'!G195))),'Data Summary'!DD201="Yes"),OFFSET('Sanitation Data'!$G$12,0,10*ROW('Sanitation Data'!G195)),NA())</f>
        <v>#N/A</v>
      </c>
      <c r="AP201" s="491" t="e">
        <f ca="1">+IF(AND(ISNUMBER(OFFSET('Sanitation Data'!$H$4,0,10*ROW('Sanitation Data'!H195))),'Data Summary'!DE201="Yes"),100-OFFSET('Sanitation Data'!$H$4,0,10*ROW('Sanitation Data'!H195)),NA())</f>
        <v>#N/A</v>
      </c>
      <c r="AQ201" s="491" t="e">
        <f ca="1">+IF(AND(ISNUMBER(OFFSET('Sanitation Data'!$H$6,0,10*ROW('Sanitation Data'!H195))),'Data Summary'!DF201="Yes"),OFFSET('Sanitation Data'!$H$6,0,10*ROW('Sanitation Data'!H195)),NA())</f>
        <v>#N/A</v>
      </c>
      <c r="AR201" s="491" t="e">
        <f ca="1">+IF(AND(ISNUMBER(OFFSET('Sanitation Data'!$H$10,0,10*ROW('Sanitation Data'!H195))),'Data Summary'!DG201="Yes"),OFFSET('Sanitation Data'!$H$10,0,10*ROW('Sanitation Data'!H195)),NA())</f>
        <v>#N/A</v>
      </c>
      <c r="AS201" s="491" t="e">
        <f ca="1">+IF(AND(ISNUMBER(OFFSET('Sanitation Data'!$H$11,0,10*ROW('Sanitation Data'!H195))),'Data Summary'!DH201="Yes"),OFFSET('Sanitation Data'!$H$11,0,10*ROW('Sanitation Data'!H195)),NA())</f>
        <v>#N/A</v>
      </c>
      <c r="AT201" s="491" t="e">
        <f ca="1">+IF(AND(ISNUMBER(OFFSET('Sanitation Data'!$H$12,0,10*ROW('Sanitation Data'!H195))),'Data Summary'!DI201="Yes"),OFFSET('Sanitation Data'!$H$12,0,10*ROW('Sanitation Data'!H195)),NA())</f>
        <v>#N/A</v>
      </c>
      <c r="AU201" s="491" t="e">
        <f ca="1">+IF(AND(ISNUMBER(OFFSET('Sanitation Data'!$I$4,0,10*ROW('Sanitation Data'!I195))),'Data Summary'!DJ201="Yes"),100-OFFSET('Sanitation Data'!$I$4,0,10*ROW('Sanitation Data'!I195)),NA())</f>
        <v>#N/A</v>
      </c>
      <c r="AV201" s="491" t="e">
        <f ca="1">+IF(AND(ISNUMBER(OFFSET('Sanitation Data'!$I$6,0,10*ROW('Sanitation Data'!I195))),'Data Summary'!DK201="Yes"),OFFSET('Sanitation Data'!$I$6,0,10*ROW('Sanitation Data'!I195)),NA())</f>
        <v>#N/A</v>
      </c>
      <c r="AW201" s="491" t="e">
        <f ca="1">+IF(AND(ISNUMBER(OFFSET('Sanitation Data'!$I$10,0,10*ROW('Sanitation Data'!I195))),'Data Summary'!DL201="Yes"),OFFSET('Sanitation Data'!$I$10,0,10*ROW('Sanitation Data'!I195)),NA())</f>
        <v>#N/A</v>
      </c>
      <c r="AX201" s="491" t="e">
        <f ca="1">+IF(AND(ISNUMBER(OFFSET('Sanitation Data'!$I$11,0,10*ROW('Sanitation Data'!I195))),'Data Summary'!DM201="Yes"),OFFSET('Sanitation Data'!$I$11,0,10*ROW('Sanitation Data'!I195)),NA())</f>
        <v>#N/A</v>
      </c>
      <c r="AY201" s="491" t="e">
        <f ca="1">+IF(AND(ISNUMBER(OFFSET('Sanitation Data'!$I$12,0,10*ROW('Sanitation Data'!I195))),'Data Summary'!DN201="Yes"),OFFSET('Sanitation Data'!$I$12,0,10*ROW('Sanitation Data'!I195)),NA())</f>
        <v>#N/A</v>
      </c>
      <c r="AZ201" s="492" t="e">
        <f ca="1">+IF(AND(ISNUMBER(OFFSET('Hygiene Data'!$D$5,0,10*ROW('Hygiene Data'!D195))),'Data Summary'!DO201="Yes"),OFFSET('Hygiene Data'!$D$5,0,10*ROW('Hygiene Data'!D195)),NA())</f>
        <v>#N/A</v>
      </c>
      <c r="BA201" s="492" t="e">
        <f ca="1">+IF(AND(ISNUMBER(OFFSET('Hygiene Data'!$D$7,0,10*ROW('Hygiene Data'!D195))),'Data Summary'!DP201="Yes"),OFFSET('Hygiene Data'!$D$7,0,10*ROW('Hygiene Data'!D195)),NA())</f>
        <v>#N/A</v>
      </c>
      <c r="BB201" s="492" t="e">
        <f ca="1">+IF(AND(ISNUMBER(OFFSET('Hygiene Data'!$D$9,0,10*ROW('Hygiene Data'!D195))),'Data Summary'!DQ201="Yes"),OFFSET('Hygiene Data'!$D$9,0,10*ROW('Hygiene Data'!D195)),NA())</f>
        <v>#N/A</v>
      </c>
      <c r="BC201" s="492" t="e">
        <f ca="1">+IF(AND(ISNUMBER(OFFSET('Hygiene Data'!$E$5,0,10*ROW('Hygiene Data'!E195))),'Data Summary'!DR201="Yes"),OFFSET('Hygiene Data'!$E$5,0,10*ROW('Hygiene Data'!E195)),NA())</f>
        <v>#N/A</v>
      </c>
      <c r="BD201" s="492" t="e">
        <f ca="1">+IF(AND(ISNUMBER(OFFSET('Hygiene Data'!$E$7,0,10*ROW('Hygiene Data'!E195))),'Data Summary'!DS201="Yes"),OFFSET('Hygiene Data'!$E$7,0,10*ROW('Hygiene Data'!E195)),NA())</f>
        <v>#N/A</v>
      </c>
      <c r="BE201" s="492" t="e">
        <f ca="1">+IF(AND(ISNUMBER(OFFSET('Hygiene Data'!$E$9,0,10*ROW('Hygiene Data'!E195))),'Data Summary'!DT201="Yes"),OFFSET('Hygiene Data'!$E$9,0,10*ROW('Hygiene Data'!E195)),NA())</f>
        <v>#N/A</v>
      </c>
      <c r="BF201" s="492" t="e">
        <f ca="1">+IF(AND(ISNUMBER(OFFSET('Hygiene Data'!$F$5,0,10*ROW('Hygiene Data'!F195))),'Data Summary'!DU201="Yes"),OFFSET('Hygiene Data'!$F$5,0,10*ROW('Hygiene Data'!F195)),NA())</f>
        <v>#N/A</v>
      </c>
      <c r="BG201" s="492" t="e">
        <f ca="1">+IF(AND(ISNUMBER(OFFSET('Hygiene Data'!$F$7,0,10*ROW('Hygiene Data'!F195))),'Data Summary'!DV201="Yes"),OFFSET('Hygiene Data'!$F$7,0,10*ROW('Hygiene Data'!F195)),NA())</f>
        <v>#N/A</v>
      </c>
      <c r="BH201" s="492" t="e">
        <f ca="1">+IF(AND(ISNUMBER(OFFSET('Hygiene Data'!$F$9,0,10*ROW('Hygiene Data'!F195))),'Data Summary'!DW201="Yes"),OFFSET('Hygiene Data'!$F$9,0,10*ROW('Hygiene Data'!F195)),NA())</f>
        <v>#N/A</v>
      </c>
      <c r="BI201" s="492" t="e">
        <f ca="1">+IF(AND(ISNUMBER(OFFSET('Hygiene Data'!$G$5,0,10*ROW('Hygiene Data'!G195))),'Data Summary'!DX201="Yes"),OFFSET('Hygiene Data'!$G$5,0,10*ROW('Hygiene Data'!G195)),NA())</f>
        <v>#N/A</v>
      </c>
      <c r="BJ201" s="492" t="e">
        <f ca="1">+IF(AND(ISNUMBER(OFFSET('Hygiene Data'!$G$7,0,10*ROW('Hygiene Data'!G195))),'Data Summary'!DY201="Yes"),OFFSET('Hygiene Data'!$G$7,0,10*ROW('Hygiene Data'!G195)),NA())</f>
        <v>#N/A</v>
      </c>
      <c r="BK201" s="492" t="e">
        <f ca="1">+IF(AND(ISNUMBER(OFFSET('Hygiene Data'!$G$9,0,10*ROW('Hygiene Data'!G195))),'Data Summary'!DZ201="Yes"),OFFSET('Hygiene Data'!$G$9,0,10*ROW('Hygiene Data'!G195)),NA())</f>
        <v>#N/A</v>
      </c>
      <c r="BL201" s="492" t="e">
        <f ca="1">+IF(AND(ISNUMBER(OFFSET('Hygiene Data'!$H$5,0,10*ROW('Hygiene Data'!H195))),'Data Summary'!EA201="Yes"),OFFSET('Hygiene Data'!$H$5,0,10*ROW('Hygiene Data'!H195)),NA())</f>
        <v>#N/A</v>
      </c>
      <c r="BM201" s="492" t="e">
        <f ca="1">+IF(AND(ISNUMBER(OFFSET('Hygiene Data'!$H$7,0,10*ROW('Hygiene Data'!H195))),'Data Summary'!EB201="Yes"),OFFSET('Hygiene Data'!$H$7,0,10*ROW('Hygiene Data'!H195)),NA())</f>
        <v>#N/A</v>
      </c>
      <c r="BN201" s="492" t="e">
        <f ca="1">+IF(AND(ISNUMBER(OFFSET('Hygiene Data'!$H$9,0,10*ROW('Hygiene Data'!H195))),'Data Summary'!EC201="Yes"),OFFSET('Hygiene Data'!$H$9,0,10*ROW('Hygiene Data'!H195)),NA())</f>
        <v>#N/A</v>
      </c>
      <c r="BO201" s="492" t="e">
        <f ca="1">+IF(AND(ISNUMBER(OFFSET('Hygiene Data'!$I$5,0,10*ROW('Hygiene Data'!I195))),'Data Summary'!ED201="Yes"),OFFSET('Hygiene Data'!$I$5,0,10*ROW('Hygiene Data'!I195)),NA())</f>
        <v>#N/A</v>
      </c>
      <c r="BP201" s="492" t="e">
        <f ca="1">+IF(AND(ISNUMBER(OFFSET('Hygiene Data'!$I$7,0,10*ROW('Hygiene Data'!I195))),'Data Summary'!EE201="Yes"),OFFSET('Hygiene Data'!$I$7,0,10*ROW('Hygiene Data'!I195)),NA())</f>
        <v>#N/A</v>
      </c>
      <c r="BQ201" s="492" t="e">
        <f ca="1">+IF(AND(ISNUMBER(OFFSET('Hygiene Data'!$I$9,0,10*ROW('Hygiene Data'!I195))),'Data Summary'!EF201="Yes"),OFFSET('Hygiene Data'!$I$9,0,10*ROW('Hygiene Data'!I195)),NA())</f>
        <v>#N/A</v>
      </c>
    </row>
    <row r="202" spans="1:69" x14ac:dyDescent="0.25">
      <c r="A202" s="488" t="e">
        <f ca="1">+RIGHT('Data Summary'!A202,LEN('Data Summary'!A202)-9)</f>
        <v>#VALUE!</v>
      </c>
      <c r="B202" s="462" t="str">
        <f ca="1">+IF(ISTEXT('Data Summary'!B202),'Data Summary'!B202,"")</f>
        <v/>
      </c>
      <c r="C202" s="489" t="e">
        <f ca="1">+VALUE('Data Summary'!C202)</f>
        <v>#VALUE!</v>
      </c>
      <c r="D202" s="490" t="e">
        <f ca="1">+IF(AND(ISNUMBER(OFFSET('Water Data'!$D$4,0,10*ROW('Water Data'!D196))),'Data Summary'!BS202="Yes"),100-OFFSET('Water Data'!$D$4,0,10*ROW('Water Data'!D196)),NA())</f>
        <v>#N/A</v>
      </c>
      <c r="E202" s="490" t="e">
        <f ca="1">+IF(AND(ISNUMBER(OFFSET('Water Data'!$D$6,0,10*ROW('Water Data'!D196))),'Data Summary'!BT202="Yes"),OFFSET('Water Data'!$D$6,0,10*ROW('Water Data'!D196)),NA())</f>
        <v>#N/A</v>
      </c>
      <c r="F202" s="490" t="e">
        <f ca="1">+IF(AND(ISNUMBER(OFFSET('Water Data'!$D$9,0,10*ROW('Water Data'!D196))),'Data Summary'!BU202="Yes"),OFFSET('Water Data'!$D$9,0,10*ROW('Water Data'!D196)),NA())</f>
        <v>#N/A</v>
      </c>
      <c r="G202" s="490" t="e">
        <f ca="1">+IF(AND(ISNUMBER(OFFSET('Water Data'!$E$4,0,10*ROW('Water Data'!E196))),'Data Summary'!BV202="Yes"),100-OFFSET('Water Data'!$E$4,0,10*ROW('Water Data'!E196)),NA())</f>
        <v>#N/A</v>
      </c>
      <c r="H202" s="490" t="e">
        <f ca="1">+IF(AND(ISNUMBER(OFFSET('Water Data'!$E$6,0,10*ROW('Water Data'!E196))),'Data Summary'!BW202="Yes"),OFFSET('Water Data'!$E$6,0,10*ROW('Water Data'!E196)),NA())</f>
        <v>#N/A</v>
      </c>
      <c r="I202" s="490" t="e">
        <f ca="1">+IF(AND(ISNUMBER(OFFSET('Water Data'!$E$9,0,10*ROW('Water Data'!E196))),'Data Summary'!BX202="Yes"),OFFSET('Water Data'!$E$9,0,10*ROW('Water Data'!E196)),NA())</f>
        <v>#N/A</v>
      </c>
      <c r="J202" s="490" t="e">
        <f ca="1">+IF(AND(ISNUMBER(OFFSET('Water Data'!$F$4,0,10*ROW('Water Data'!F196))),'Data Summary'!BY202="Yes"),100-OFFSET('Water Data'!$F$4,0,10*ROW('Water Data'!F196)),NA())</f>
        <v>#N/A</v>
      </c>
      <c r="K202" s="490" t="e">
        <f ca="1">+IF(AND(ISNUMBER(OFFSET('Water Data'!$F$6,0,10*ROW('Water Data'!F196))),'Data Summary'!BZ202="Yes"),OFFSET('Water Data'!$F$6,0,10*ROW('Water Data'!F196)),NA())</f>
        <v>#N/A</v>
      </c>
      <c r="L202" s="490" t="e">
        <f ca="1">+IF(AND(ISNUMBER(OFFSET('Water Data'!$F$9,0,10*ROW('Water Data'!F196))),'Data Summary'!CA202="Yes"),OFFSET('Water Data'!$F$9,0,10*ROW('Water Data'!F196)),NA())</f>
        <v>#N/A</v>
      </c>
      <c r="M202" s="490" t="e">
        <f ca="1">+IF(AND(ISNUMBER(OFFSET('Water Data'!$G$4,0,10*ROW('Water Data'!G196))),'Data Summary'!CB202="Yes"),100-OFFSET('Water Data'!$G$4,0,10*ROW('Water Data'!G196)),NA())</f>
        <v>#N/A</v>
      </c>
      <c r="N202" s="490" t="e">
        <f ca="1">+IF(AND(ISNUMBER(OFFSET('Water Data'!$G$6,0,10*ROW('Water Data'!G196))),'Data Summary'!CC202="Yes"),OFFSET('Water Data'!$G$6,0,10*ROW('Water Data'!G196)),NA())</f>
        <v>#N/A</v>
      </c>
      <c r="O202" s="490" t="e">
        <f ca="1">+IF(AND(ISNUMBER(OFFSET('Water Data'!$G$9,0,10*ROW('Water Data'!G196))),'Data Summary'!CD202="Yes"),OFFSET('Water Data'!$G$9,0,10*ROW('Water Data'!G196)),NA())</f>
        <v>#N/A</v>
      </c>
      <c r="P202" s="490" t="e">
        <f ca="1">+IF(AND(ISNUMBER(OFFSET('Water Data'!$H$4,0,10*ROW('Water Data'!H196))),'Data Summary'!CE202="Yes"),100-OFFSET('Water Data'!$H$4,0,10*ROW('Water Data'!H196)),NA())</f>
        <v>#N/A</v>
      </c>
      <c r="Q202" s="490" t="e">
        <f ca="1">+IF(AND(ISNUMBER(OFFSET('Water Data'!$H$6,0,10*ROW('Water Data'!H196))),'Data Summary'!CF202="Yes"),OFFSET('Water Data'!$H$6,0,10*ROW('Water Data'!H196)),NA())</f>
        <v>#N/A</v>
      </c>
      <c r="R202" s="490" t="e">
        <f ca="1">+IF(AND(ISNUMBER(OFFSET('Water Data'!$H$9,0,10*ROW('Water Data'!H196))),'Data Summary'!CG202="Yes"),OFFSET('Water Data'!$H$9,0,10*ROW('Water Data'!H196)),NA())</f>
        <v>#N/A</v>
      </c>
      <c r="S202" s="490" t="e">
        <f ca="1">+IF(AND(ISNUMBER(OFFSET('Water Data'!$I$4,0,10*ROW('Water Data'!I196))),'Data Summary'!CH202="Yes"),100-OFFSET('Water Data'!$I$4,0,10*ROW('Water Data'!I196)),NA())</f>
        <v>#N/A</v>
      </c>
      <c r="T202" s="490" t="e">
        <f ca="1">+IF(AND(ISNUMBER(OFFSET('Water Data'!$I$6,0,10*ROW('Water Data'!I196))),'Data Summary'!CI202="Yes"),OFFSET('Water Data'!$I$6,0,10*ROW('Water Data'!I196)),NA())</f>
        <v>#N/A</v>
      </c>
      <c r="U202" s="490" t="e">
        <f ca="1">+IF(AND(ISNUMBER(OFFSET('Water Data'!$I$9,0,10*ROW('Water Data'!I196))),'Data Summary'!CJ202="Yes"),OFFSET('Water Data'!$I$9,0,10*ROW('Water Data'!I196)),NA())</f>
        <v>#N/A</v>
      </c>
      <c r="V202" s="491" t="e">
        <f ca="1">+IF(AND(ISNUMBER(OFFSET('Sanitation Data'!$D$4,0,10*ROW('Sanitation Data'!D196))),'Data Summary'!CK202="Yes"),100-OFFSET('Sanitation Data'!$D$4,0,10*ROW('Sanitation Data'!D196)),NA())</f>
        <v>#N/A</v>
      </c>
      <c r="W202" s="491" t="e">
        <f ca="1">+IF(AND(ISNUMBER(OFFSET('Sanitation Data'!$D$6,0,10*ROW('Sanitation Data'!D196))),'Data Summary'!CL202="Yes"),OFFSET('Sanitation Data'!$D$6,0,10*ROW('Sanitation Data'!D196)),NA())</f>
        <v>#N/A</v>
      </c>
      <c r="X202" s="491" t="e">
        <f ca="1">+IF(AND(ISNUMBER(OFFSET('Sanitation Data'!$D$10,0,10*ROW('Sanitation Data'!D196))),'Data Summary'!CM202="Yes"),OFFSET('Sanitation Data'!$D$10,0,10*ROW('Sanitation Data'!D196)),NA())</f>
        <v>#N/A</v>
      </c>
      <c r="Y202" s="491" t="e">
        <f ca="1">+IF(AND(ISNUMBER(OFFSET('Sanitation Data'!$D$11,0,10*ROW('Sanitation Data'!D196))),'Data Summary'!CN202="Yes"),OFFSET('Sanitation Data'!$D$11,0,10*ROW('Sanitation Data'!D196)),NA())</f>
        <v>#N/A</v>
      </c>
      <c r="Z202" s="491" t="e">
        <f ca="1">+IF(AND(ISNUMBER(OFFSET('Sanitation Data'!$D$12,0,10*ROW('Sanitation Data'!D196))),'Data Summary'!CO202="Yes"),OFFSET('Sanitation Data'!$D$12,0,10*ROW('Sanitation Data'!D196)),NA())</f>
        <v>#N/A</v>
      </c>
      <c r="AA202" s="491" t="e">
        <f ca="1">+IF(AND(ISNUMBER(OFFSET('Sanitation Data'!$E$4,0,10*ROW('Sanitation Data'!E196))),'Data Summary'!CP202="Yes"),100-OFFSET('Sanitation Data'!$E$4,0,10*ROW('Sanitation Data'!E196)),NA())</f>
        <v>#N/A</v>
      </c>
      <c r="AB202" s="491" t="e">
        <f ca="1">+IF(AND(ISNUMBER(OFFSET('Sanitation Data'!$E$6,0,10*ROW('Sanitation Data'!E196))),'Data Summary'!CQ202="Yes"),OFFSET('Sanitation Data'!$E$6,0,10*ROW('Sanitation Data'!E196)),NA())</f>
        <v>#N/A</v>
      </c>
      <c r="AC202" s="491" t="e">
        <f ca="1">+IF(AND(ISNUMBER(OFFSET('Sanitation Data'!$E$10,0,10*ROW('Sanitation Data'!E196))),'Data Summary'!CR202="Yes"),OFFSET('Sanitation Data'!$E$10,0,10*ROW('Sanitation Data'!E196)),NA())</f>
        <v>#N/A</v>
      </c>
      <c r="AD202" s="491" t="e">
        <f ca="1">+IF(AND(ISNUMBER(OFFSET('Sanitation Data'!$E$11,0,10*ROW('Sanitation Data'!E196))),'Data Summary'!CS202="Yes"),OFFSET('Sanitation Data'!$E$11,0,10*ROW('Sanitation Data'!E196)),NA())</f>
        <v>#N/A</v>
      </c>
      <c r="AE202" s="491" t="e">
        <f ca="1">+IF(AND(ISNUMBER(OFFSET('Sanitation Data'!$E$12,0,10*ROW('Sanitation Data'!E196))),'Data Summary'!CT202="Yes"),OFFSET('Sanitation Data'!$E$12,0,10*ROW('Sanitation Data'!E196)),NA())</f>
        <v>#N/A</v>
      </c>
      <c r="AF202" s="491" t="e">
        <f ca="1">+IF(AND(ISNUMBER(OFFSET('Sanitation Data'!$F$4,0,10*ROW('Sanitation Data'!F196))),'Data Summary'!CU202="Yes"),100-OFFSET('Sanitation Data'!$F$4,0,10*ROW('Sanitation Data'!F196)),NA())</f>
        <v>#N/A</v>
      </c>
      <c r="AG202" s="491" t="e">
        <f ca="1">+IF(AND(ISNUMBER(OFFSET('Sanitation Data'!$F$6,0,10*ROW('Sanitation Data'!F196))),'Data Summary'!CV202="Yes"),OFFSET('Sanitation Data'!$F$6,0,10*ROW('Sanitation Data'!F196)),NA())</f>
        <v>#N/A</v>
      </c>
      <c r="AH202" s="491" t="e">
        <f ca="1">+IF(AND(ISNUMBER(OFFSET('Sanitation Data'!$F$10,0,10*ROW('Sanitation Data'!F196))),'Data Summary'!CW202="Yes"),OFFSET('Sanitation Data'!$F$10,0,10*ROW('Sanitation Data'!F196)),NA())</f>
        <v>#N/A</v>
      </c>
      <c r="AI202" s="491" t="e">
        <f ca="1">+IF(AND(ISNUMBER(OFFSET('Sanitation Data'!$F$11,0,10*ROW('Sanitation Data'!F196))),'Data Summary'!CX202="Yes"),OFFSET('Sanitation Data'!$F$11,0,10*ROW('Sanitation Data'!F196)),NA())</f>
        <v>#N/A</v>
      </c>
      <c r="AJ202" s="491" t="e">
        <f ca="1">+IF(AND(ISNUMBER(OFFSET('Sanitation Data'!$F$12,0,10*ROW('Sanitation Data'!F196))),'Data Summary'!CY202="Yes"),OFFSET('Sanitation Data'!$F$12,0,10*ROW('Sanitation Data'!F196)),NA())</f>
        <v>#N/A</v>
      </c>
      <c r="AK202" s="491" t="e">
        <f ca="1">+IF(AND(ISNUMBER(OFFSET('Sanitation Data'!$G$4,0,10*ROW('Sanitation Data'!G196))),'Data Summary'!CZ202="Yes"),100-OFFSET('Sanitation Data'!$G$4,0,10*ROW('Sanitation Data'!G196)),NA())</f>
        <v>#N/A</v>
      </c>
      <c r="AL202" s="491" t="e">
        <f ca="1">+IF(AND(ISNUMBER(OFFSET('Sanitation Data'!$G$6,0,10*ROW('Sanitation Data'!G196))),'Data Summary'!DA202="Yes"),OFFSET('Sanitation Data'!$G$6,0,10*ROW('Sanitation Data'!G196)),NA())</f>
        <v>#N/A</v>
      </c>
      <c r="AM202" s="491" t="e">
        <f ca="1">+IF(AND(ISNUMBER(OFFSET('Sanitation Data'!$G$10,0,10*ROW('Sanitation Data'!G196))),'Data Summary'!DB202="Yes"),OFFSET('Sanitation Data'!$G$10,0,10*ROW('Sanitation Data'!G196)),NA())</f>
        <v>#N/A</v>
      </c>
      <c r="AN202" s="491" t="e">
        <f ca="1">+IF(AND(ISNUMBER(OFFSET('Sanitation Data'!$G$11,0,10*ROW('Sanitation Data'!G196))),'Data Summary'!DC202="Yes"),OFFSET('Sanitation Data'!$G$11,0,10*ROW('Sanitation Data'!G196)),NA())</f>
        <v>#N/A</v>
      </c>
      <c r="AO202" s="491" t="e">
        <f ca="1">+IF(AND(ISNUMBER(OFFSET('Sanitation Data'!$G$12,0,10*ROW('Sanitation Data'!G196))),'Data Summary'!DD202="Yes"),OFFSET('Sanitation Data'!$G$12,0,10*ROW('Sanitation Data'!G196)),NA())</f>
        <v>#N/A</v>
      </c>
      <c r="AP202" s="491" t="e">
        <f ca="1">+IF(AND(ISNUMBER(OFFSET('Sanitation Data'!$H$4,0,10*ROW('Sanitation Data'!H196))),'Data Summary'!DE202="Yes"),100-OFFSET('Sanitation Data'!$H$4,0,10*ROW('Sanitation Data'!H196)),NA())</f>
        <v>#N/A</v>
      </c>
      <c r="AQ202" s="491" t="e">
        <f ca="1">+IF(AND(ISNUMBER(OFFSET('Sanitation Data'!$H$6,0,10*ROW('Sanitation Data'!H196))),'Data Summary'!DF202="Yes"),OFFSET('Sanitation Data'!$H$6,0,10*ROW('Sanitation Data'!H196)),NA())</f>
        <v>#N/A</v>
      </c>
      <c r="AR202" s="491" t="e">
        <f ca="1">+IF(AND(ISNUMBER(OFFSET('Sanitation Data'!$H$10,0,10*ROW('Sanitation Data'!H196))),'Data Summary'!DG202="Yes"),OFFSET('Sanitation Data'!$H$10,0,10*ROW('Sanitation Data'!H196)),NA())</f>
        <v>#N/A</v>
      </c>
      <c r="AS202" s="491" t="e">
        <f ca="1">+IF(AND(ISNUMBER(OFFSET('Sanitation Data'!$H$11,0,10*ROW('Sanitation Data'!H196))),'Data Summary'!DH202="Yes"),OFFSET('Sanitation Data'!$H$11,0,10*ROW('Sanitation Data'!H196)),NA())</f>
        <v>#N/A</v>
      </c>
      <c r="AT202" s="491" t="e">
        <f ca="1">+IF(AND(ISNUMBER(OFFSET('Sanitation Data'!$H$12,0,10*ROW('Sanitation Data'!H196))),'Data Summary'!DI202="Yes"),OFFSET('Sanitation Data'!$H$12,0,10*ROW('Sanitation Data'!H196)),NA())</f>
        <v>#N/A</v>
      </c>
      <c r="AU202" s="491" t="e">
        <f ca="1">+IF(AND(ISNUMBER(OFFSET('Sanitation Data'!$I$4,0,10*ROW('Sanitation Data'!I196))),'Data Summary'!DJ202="Yes"),100-OFFSET('Sanitation Data'!$I$4,0,10*ROW('Sanitation Data'!I196)),NA())</f>
        <v>#N/A</v>
      </c>
      <c r="AV202" s="491" t="e">
        <f ca="1">+IF(AND(ISNUMBER(OFFSET('Sanitation Data'!$I$6,0,10*ROW('Sanitation Data'!I196))),'Data Summary'!DK202="Yes"),OFFSET('Sanitation Data'!$I$6,0,10*ROW('Sanitation Data'!I196)),NA())</f>
        <v>#N/A</v>
      </c>
      <c r="AW202" s="491" t="e">
        <f ca="1">+IF(AND(ISNUMBER(OFFSET('Sanitation Data'!$I$10,0,10*ROW('Sanitation Data'!I196))),'Data Summary'!DL202="Yes"),OFFSET('Sanitation Data'!$I$10,0,10*ROW('Sanitation Data'!I196)),NA())</f>
        <v>#N/A</v>
      </c>
      <c r="AX202" s="491" t="e">
        <f ca="1">+IF(AND(ISNUMBER(OFFSET('Sanitation Data'!$I$11,0,10*ROW('Sanitation Data'!I196))),'Data Summary'!DM202="Yes"),OFFSET('Sanitation Data'!$I$11,0,10*ROW('Sanitation Data'!I196)),NA())</f>
        <v>#N/A</v>
      </c>
      <c r="AY202" s="491" t="e">
        <f ca="1">+IF(AND(ISNUMBER(OFFSET('Sanitation Data'!$I$12,0,10*ROW('Sanitation Data'!I196))),'Data Summary'!DN202="Yes"),OFFSET('Sanitation Data'!$I$12,0,10*ROW('Sanitation Data'!I196)),NA())</f>
        <v>#N/A</v>
      </c>
      <c r="AZ202" s="492" t="e">
        <f ca="1">+IF(AND(ISNUMBER(OFFSET('Hygiene Data'!$D$5,0,10*ROW('Hygiene Data'!D196))),'Data Summary'!DO202="Yes"),OFFSET('Hygiene Data'!$D$5,0,10*ROW('Hygiene Data'!D196)),NA())</f>
        <v>#N/A</v>
      </c>
      <c r="BA202" s="492" t="e">
        <f ca="1">+IF(AND(ISNUMBER(OFFSET('Hygiene Data'!$D$7,0,10*ROW('Hygiene Data'!D196))),'Data Summary'!DP202="Yes"),OFFSET('Hygiene Data'!$D$7,0,10*ROW('Hygiene Data'!D196)),NA())</f>
        <v>#N/A</v>
      </c>
      <c r="BB202" s="492" t="e">
        <f ca="1">+IF(AND(ISNUMBER(OFFSET('Hygiene Data'!$D$9,0,10*ROW('Hygiene Data'!D196))),'Data Summary'!DQ202="Yes"),OFFSET('Hygiene Data'!$D$9,0,10*ROW('Hygiene Data'!D196)),NA())</f>
        <v>#N/A</v>
      </c>
      <c r="BC202" s="492" t="e">
        <f ca="1">+IF(AND(ISNUMBER(OFFSET('Hygiene Data'!$E$5,0,10*ROW('Hygiene Data'!E196))),'Data Summary'!DR202="Yes"),OFFSET('Hygiene Data'!$E$5,0,10*ROW('Hygiene Data'!E196)),NA())</f>
        <v>#N/A</v>
      </c>
      <c r="BD202" s="492" t="e">
        <f ca="1">+IF(AND(ISNUMBER(OFFSET('Hygiene Data'!$E$7,0,10*ROW('Hygiene Data'!E196))),'Data Summary'!DS202="Yes"),OFFSET('Hygiene Data'!$E$7,0,10*ROW('Hygiene Data'!E196)),NA())</f>
        <v>#N/A</v>
      </c>
      <c r="BE202" s="492" t="e">
        <f ca="1">+IF(AND(ISNUMBER(OFFSET('Hygiene Data'!$E$9,0,10*ROW('Hygiene Data'!E196))),'Data Summary'!DT202="Yes"),OFFSET('Hygiene Data'!$E$9,0,10*ROW('Hygiene Data'!E196)),NA())</f>
        <v>#N/A</v>
      </c>
      <c r="BF202" s="492" t="e">
        <f ca="1">+IF(AND(ISNUMBER(OFFSET('Hygiene Data'!$F$5,0,10*ROW('Hygiene Data'!F196))),'Data Summary'!DU202="Yes"),OFFSET('Hygiene Data'!$F$5,0,10*ROW('Hygiene Data'!F196)),NA())</f>
        <v>#N/A</v>
      </c>
      <c r="BG202" s="492" t="e">
        <f ca="1">+IF(AND(ISNUMBER(OFFSET('Hygiene Data'!$F$7,0,10*ROW('Hygiene Data'!F196))),'Data Summary'!DV202="Yes"),OFFSET('Hygiene Data'!$F$7,0,10*ROW('Hygiene Data'!F196)),NA())</f>
        <v>#N/A</v>
      </c>
      <c r="BH202" s="492" t="e">
        <f ca="1">+IF(AND(ISNUMBER(OFFSET('Hygiene Data'!$F$9,0,10*ROW('Hygiene Data'!F196))),'Data Summary'!DW202="Yes"),OFFSET('Hygiene Data'!$F$9,0,10*ROW('Hygiene Data'!F196)),NA())</f>
        <v>#N/A</v>
      </c>
      <c r="BI202" s="492" t="e">
        <f ca="1">+IF(AND(ISNUMBER(OFFSET('Hygiene Data'!$G$5,0,10*ROW('Hygiene Data'!G196))),'Data Summary'!DX202="Yes"),OFFSET('Hygiene Data'!$G$5,0,10*ROW('Hygiene Data'!G196)),NA())</f>
        <v>#N/A</v>
      </c>
      <c r="BJ202" s="492" t="e">
        <f ca="1">+IF(AND(ISNUMBER(OFFSET('Hygiene Data'!$G$7,0,10*ROW('Hygiene Data'!G196))),'Data Summary'!DY202="Yes"),OFFSET('Hygiene Data'!$G$7,0,10*ROW('Hygiene Data'!G196)),NA())</f>
        <v>#N/A</v>
      </c>
      <c r="BK202" s="492" t="e">
        <f ca="1">+IF(AND(ISNUMBER(OFFSET('Hygiene Data'!$G$9,0,10*ROW('Hygiene Data'!G196))),'Data Summary'!DZ202="Yes"),OFFSET('Hygiene Data'!$G$9,0,10*ROW('Hygiene Data'!G196)),NA())</f>
        <v>#N/A</v>
      </c>
      <c r="BL202" s="492" t="e">
        <f ca="1">+IF(AND(ISNUMBER(OFFSET('Hygiene Data'!$H$5,0,10*ROW('Hygiene Data'!H196))),'Data Summary'!EA202="Yes"),OFFSET('Hygiene Data'!$H$5,0,10*ROW('Hygiene Data'!H196)),NA())</f>
        <v>#N/A</v>
      </c>
      <c r="BM202" s="492" t="e">
        <f ca="1">+IF(AND(ISNUMBER(OFFSET('Hygiene Data'!$H$7,0,10*ROW('Hygiene Data'!H196))),'Data Summary'!EB202="Yes"),OFFSET('Hygiene Data'!$H$7,0,10*ROW('Hygiene Data'!H196)),NA())</f>
        <v>#N/A</v>
      </c>
      <c r="BN202" s="492" t="e">
        <f ca="1">+IF(AND(ISNUMBER(OFFSET('Hygiene Data'!$H$9,0,10*ROW('Hygiene Data'!H196))),'Data Summary'!EC202="Yes"),OFFSET('Hygiene Data'!$H$9,0,10*ROW('Hygiene Data'!H196)),NA())</f>
        <v>#N/A</v>
      </c>
      <c r="BO202" s="492" t="e">
        <f ca="1">+IF(AND(ISNUMBER(OFFSET('Hygiene Data'!$I$5,0,10*ROW('Hygiene Data'!I196))),'Data Summary'!ED202="Yes"),OFFSET('Hygiene Data'!$I$5,0,10*ROW('Hygiene Data'!I196)),NA())</f>
        <v>#N/A</v>
      </c>
      <c r="BP202" s="492" t="e">
        <f ca="1">+IF(AND(ISNUMBER(OFFSET('Hygiene Data'!$I$7,0,10*ROW('Hygiene Data'!I196))),'Data Summary'!EE202="Yes"),OFFSET('Hygiene Data'!$I$7,0,10*ROW('Hygiene Data'!I196)),NA())</f>
        <v>#N/A</v>
      </c>
      <c r="BQ202" s="492" t="e">
        <f ca="1">+IF(AND(ISNUMBER(OFFSET('Hygiene Data'!$I$9,0,10*ROW('Hygiene Data'!I196))),'Data Summary'!EF202="Yes"),OFFSET('Hygiene Data'!$I$9,0,10*ROW('Hygiene Data'!I196)),NA())</f>
        <v>#N/A</v>
      </c>
    </row>
    <row r="203" spans="1:69" x14ac:dyDescent="0.25">
      <c r="A203" s="488" t="e">
        <f ca="1">+RIGHT('Data Summary'!A203,LEN('Data Summary'!A203)-9)</f>
        <v>#VALUE!</v>
      </c>
      <c r="B203" s="462" t="str">
        <f ca="1">+IF(ISTEXT('Data Summary'!B203),'Data Summary'!B203,"")</f>
        <v/>
      </c>
      <c r="C203" s="489" t="e">
        <f ca="1">+VALUE('Data Summary'!C203)</f>
        <v>#VALUE!</v>
      </c>
      <c r="D203" s="490" t="e">
        <f ca="1">+IF(AND(ISNUMBER(OFFSET('Water Data'!$D$4,0,10*ROW('Water Data'!D197))),'Data Summary'!BS203="Yes"),100-OFFSET('Water Data'!$D$4,0,10*ROW('Water Data'!D197)),NA())</f>
        <v>#N/A</v>
      </c>
      <c r="E203" s="490" t="e">
        <f ca="1">+IF(AND(ISNUMBER(OFFSET('Water Data'!$D$6,0,10*ROW('Water Data'!D197))),'Data Summary'!BT203="Yes"),OFFSET('Water Data'!$D$6,0,10*ROW('Water Data'!D197)),NA())</f>
        <v>#N/A</v>
      </c>
      <c r="F203" s="490" t="e">
        <f ca="1">+IF(AND(ISNUMBER(OFFSET('Water Data'!$D$9,0,10*ROW('Water Data'!D197))),'Data Summary'!BU203="Yes"),OFFSET('Water Data'!$D$9,0,10*ROW('Water Data'!D197)),NA())</f>
        <v>#N/A</v>
      </c>
      <c r="G203" s="490" t="e">
        <f ca="1">+IF(AND(ISNUMBER(OFFSET('Water Data'!$E$4,0,10*ROW('Water Data'!E197))),'Data Summary'!BV203="Yes"),100-OFFSET('Water Data'!$E$4,0,10*ROW('Water Data'!E197)),NA())</f>
        <v>#N/A</v>
      </c>
      <c r="H203" s="490" t="e">
        <f ca="1">+IF(AND(ISNUMBER(OFFSET('Water Data'!$E$6,0,10*ROW('Water Data'!E197))),'Data Summary'!BW203="Yes"),OFFSET('Water Data'!$E$6,0,10*ROW('Water Data'!E197)),NA())</f>
        <v>#N/A</v>
      </c>
      <c r="I203" s="490" t="e">
        <f ca="1">+IF(AND(ISNUMBER(OFFSET('Water Data'!$E$9,0,10*ROW('Water Data'!E197))),'Data Summary'!BX203="Yes"),OFFSET('Water Data'!$E$9,0,10*ROW('Water Data'!E197)),NA())</f>
        <v>#N/A</v>
      </c>
      <c r="J203" s="490" t="e">
        <f ca="1">+IF(AND(ISNUMBER(OFFSET('Water Data'!$F$4,0,10*ROW('Water Data'!F197))),'Data Summary'!BY203="Yes"),100-OFFSET('Water Data'!$F$4,0,10*ROW('Water Data'!F197)),NA())</f>
        <v>#N/A</v>
      </c>
      <c r="K203" s="490" t="e">
        <f ca="1">+IF(AND(ISNUMBER(OFFSET('Water Data'!$F$6,0,10*ROW('Water Data'!F197))),'Data Summary'!BZ203="Yes"),OFFSET('Water Data'!$F$6,0,10*ROW('Water Data'!F197)),NA())</f>
        <v>#N/A</v>
      </c>
      <c r="L203" s="490" t="e">
        <f ca="1">+IF(AND(ISNUMBER(OFFSET('Water Data'!$F$9,0,10*ROW('Water Data'!F197))),'Data Summary'!CA203="Yes"),OFFSET('Water Data'!$F$9,0,10*ROW('Water Data'!F197)),NA())</f>
        <v>#N/A</v>
      </c>
      <c r="M203" s="490" t="e">
        <f ca="1">+IF(AND(ISNUMBER(OFFSET('Water Data'!$G$4,0,10*ROW('Water Data'!G197))),'Data Summary'!CB203="Yes"),100-OFFSET('Water Data'!$G$4,0,10*ROW('Water Data'!G197)),NA())</f>
        <v>#N/A</v>
      </c>
      <c r="N203" s="490" t="e">
        <f ca="1">+IF(AND(ISNUMBER(OFFSET('Water Data'!$G$6,0,10*ROW('Water Data'!G197))),'Data Summary'!CC203="Yes"),OFFSET('Water Data'!$G$6,0,10*ROW('Water Data'!G197)),NA())</f>
        <v>#N/A</v>
      </c>
      <c r="O203" s="490" t="e">
        <f ca="1">+IF(AND(ISNUMBER(OFFSET('Water Data'!$G$9,0,10*ROW('Water Data'!G197))),'Data Summary'!CD203="Yes"),OFFSET('Water Data'!$G$9,0,10*ROW('Water Data'!G197)),NA())</f>
        <v>#N/A</v>
      </c>
      <c r="P203" s="490" t="e">
        <f ca="1">+IF(AND(ISNUMBER(OFFSET('Water Data'!$H$4,0,10*ROW('Water Data'!H197))),'Data Summary'!CE203="Yes"),100-OFFSET('Water Data'!$H$4,0,10*ROW('Water Data'!H197)),NA())</f>
        <v>#N/A</v>
      </c>
      <c r="Q203" s="490" t="e">
        <f ca="1">+IF(AND(ISNUMBER(OFFSET('Water Data'!$H$6,0,10*ROW('Water Data'!H197))),'Data Summary'!CF203="Yes"),OFFSET('Water Data'!$H$6,0,10*ROW('Water Data'!H197)),NA())</f>
        <v>#N/A</v>
      </c>
      <c r="R203" s="490" t="e">
        <f ca="1">+IF(AND(ISNUMBER(OFFSET('Water Data'!$H$9,0,10*ROW('Water Data'!H197))),'Data Summary'!CG203="Yes"),OFFSET('Water Data'!$H$9,0,10*ROW('Water Data'!H197)),NA())</f>
        <v>#N/A</v>
      </c>
      <c r="S203" s="490" t="e">
        <f ca="1">+IF(AND(ISNUMBER(OFFSET('Water Data'!$I$4,0,10*ROW('Water Data'!I197))),'Data Summary'!CH203="Yes"),100-OFFSET('Water Data'!$I$4,0,10*ROW('Water Data'!I197)),NA())</f>
        <v>#N/A</v>
      </c>
      <c r="T203" s="490" t="e">
        <f ca="1">+IF(AND(ISNUMBER(OFFSET('Water Data'!$I$6,0,10*ROW('Water Data'!I197))),'Data Summary'!CI203="Yes"),OFFSET('Water Data'!$I$6,0,10*ROW('Water Data'!I197)),NA())</f>
        <v>#N/A</v>
      </c>
      <c r="U203" s="490" t="e">
        <f ca="1">+IF(AND(ISNUMBER(OFFSET('Water Data'!$I$9,0,10*ROW('Water Data'!I197))),'Data Summary'!CJ203="Yes"),OFFSET('Water Data'!$I$9,0,10*ROW('Water Data'!I197)),NA())</f>
        <v>#N/A</v>
      </c>
      <c r="V203" s="491" t="e">
        <f ca="1">+IF(AND(ISNUMBER(OFFSET('Sanitation Data'!$D$4,0,10*ROW('Sanitation Data'!D197))),'Data Summary'!CK203="Yes"),100-OFFSET('Sanitation Data'!$D$4,0,10*ROW('Sanitation Data'!D197)),NA())</f>
        <v>#N/A</v>
      </c>
      <c r="W203" s="491" t="e">
        <f ca="1">+IF(AND(ISNUMBER(OFFSET('Sanitation Data'!$D$6,0,10*ROW('Sanitation Data'!D197))),'Data Summary'!CL203="Yes"),OFFSET('Sanitation Data'!$D$6,0,10*ROW('Sanitation Data'!D197)),NA())</f>
        <v>#N/A</v>
      </c>
      <c r="X203" s="491" t="e">
        <f ca="1">+IF(AND(ISNUMBER(OFFSET('Sanitation Data'!$D$10,0,10*ROW('Sanitation Data'!D197))),'Data Summary'!CM203="Yes"),OFFSET('Sanitation Data'!$D$10,0,10*ROW('Sanitation Data'!D197)),NA())</f>
        <v>#N/A</v>
      </c>
      <c r="Y203" s="491" t="e">
        <f ca="1">+IF(AND(ISNUMBER(OFFSET('Sanitation Data'!$D$11,0,10*ROW('Sanitation Data'!D197))),'Data Summary'!CN203="Yes"),OFFSET('Sanitation Data'!$D$11,0,10*ROW('Sanitation Data'!D197)),NA())</f>
        <v>#N/A</v>
      </c>
      <c r="Z203" s="491" t="e">
        <f ca="1">+IF(AND(ISNUMBER(OFFSET('Sanitation Data'!$D$12,0,10*ROW('Sanitation Data'!D197))),'Data Summary'!CO203="Yes"),OFFSET('Sanitation Data'!$D$12,0,10*ROW('Sanitation Data'!D197)),NA())</f>
        <v>#N/A</v>
      </c>
      <c r="AA203" s="491" t="e">
        <f ca="1">+IF(AND(ISNUMBER(OFFSET('Sanitation Data'!$E$4,0,10*ROW('Sanitation Data'!E197))),'Data Summary'!CP203="Yes"),100-OFFSET('Sanitation Data'!$E$4,0,10*ROW('Sanitation Data'!E197)),NA())</f>
        <v>#N/A</v>
      </c>
      <c r="AB203" s="491" t="e">
        <f ca="1">+IF(AND(ISNUMBER(OFFSET('Sanitation Data'!$E$6,0,10*ROW('Sanitation Data'!E197))),'Data Summary'!CQ203="Yes"),OFFSET('Sanitation Data'!$E$6,0,10*ROW('Sanitation Data'!E197)),NA())</f>
        <v>#N/A</v>
      </c>
      <c r="AC203" s="491" t="e">
        <f ca="1">+IF(AND(ISNUMBER(OFFSET('Sanitation Data'!$E$10,0,10*ROW('Sanitation Data'!E197))),'Data Summary'!CR203="Yes"),OFFSET('Sanitation Data'!$E$10,0,10*ROW('Sanitation Data'!E197)),NA())</f>
        <v>#N/A</v>
      </c>
      <c r="AD203" s="491" t="e">
        <f ca="1">+IF(AND(ISNUMBER(OFFSET('Sanitation Data'!$E$11,0,10*ROW('Sanitation Data'!E197))),'Data Summary'!CS203="Yes"),OFFSET('Sanitation Data'!$E$11,0,10*ROW('Sanitation Data'!E197)),NA())</f>
        <v>#N/A</v>
      </c>
      <c r="AE203" s="491" t="e">
        <f ca="1">+IF(AND(ISNUMBER(OFFSET('Sanitation Data'!$E$12,0,10*ROW('Sanitation Data'!E197))),'Data Summary'!CT203="Yes"),OFFSET('Sanitation Data'!$E$12,0,10*ROW('Sanitation Data'!E197)),NA())</f>
        <v>#N/A</v>
      </c>
      <c r="AF203" s="491" t="e">
        <f ca="1">+IF(AND(ISNUMBER(OFFSET('Sanitation Data'!$F$4,0,10*ROW('Sanitation Data'!F197))),'Data Summary'!CU203="Yes"),100-OFFSET('Sanitation Data'!$F$4,0,10*ROW('Sanitation Data'!F197)),NA())</f>
        <v>#N/A</v>
      </c>
      <c r="AG203" s="491" t="e">
        <f ca="1">+IF(AND(ISNUMBER(OFFSET('Sanitation Data'!$F$6,0,10*ROW('Sanitation Data'!F197))),'Data Summary'!CV203="Yes"),OFFSET('Sanitation Data'!$F$6,0,10*ROW('Sanitation Data'!F197)),NA())</f>
        <v>#N/A</v>
      </c>
      <c r="AH203" s="491" t="e">
        <f ca="1">+IF(AND(ISNUMBER(OFFSET('Sanitation Data'!$F$10,0,10*ROW('Sanitation Data'!F197))),'Data Summary'!CW203="Yes"),OFFSET('Sanitation Data'!$F$10,0,10*ROW('Sanitation Data'!F197)),NA())</f>
        <v>#N/A</v>
      </c>
      <c r="AI203" s="491" t="e">
        <f ca="1">+IF(AND(ISNUMBER(OFFSET('Sanitation Data'!$F$11,0,10*ROW('Sanitation Data'!F197))),'Data Summary'!CX203="Yes"),OFFSET('Sanitation Data'!$F$11,0,10*ROW('Sanitation Data'!F197)),NA())</f>
        <v>#N/A</v>
      </c>
      <c r="AJ203" s="491" t="e">
        <f ca="1">+IF(AND(ISNUMBER(OFFSET('Sanitation Data'!$F$12,0,10*ROW('Sanitation Data'!F197))),'Data Summary'!CY203="Yes"),OFFSET('Sanitation Data'!$F$12,0,10*ROW('Sanitation Data'!F197)),NA())</f>
        <v>#N/A</v>
      </c>
      <c r="AK203" s="491" t="e">
        <f ca="1">+IF(AND(ISNUMBER(OFFSET('Sanitation Data'!$G$4,0,10*ROW('Sanitation Data'!G197))),'Data Summary'!CZ203="Yes"),100-OFFSET('Sanitation Data'!$G$4,0,10*ROW('Sanitation Data'!G197)),NA())</f>
        <v>#N/A</v>
      </c>
      <c r="AL203" s="491" t="e">
        <f ca="1">+IF(AND(ISNUMBER(OFFSET('Sanitation Data'!$G$6,0,10*ROW('Sanitation Data'!G197))),'Data Summary'!DA203="Yes"),OFFSET('Sanitation Data'!$G$6,0,10*ROW('Sanitation Data'!G197)),NA())</f>
        <v>#N/A</v>
      </c>
      <c r="AM203" s="491" t="e">
        <f ca="1">+IF(AND(ISNUMBER(OFFSET('Sanitation Data'!$G$10,0,10*ROW('Sanitation Data'!G197))),'Data Summary'!DB203="Yes"),OFFSET('Sanitation Data'!$G$10,0,10*ROW('Sanitation Data'!G197)),NA())</f>
        <v>#N/A</v>
      </c>
      <c r="AN203" s="491" t="e">
        <f ca="1">+IF(AND(ISNUMBER(OFFSET('Sanitation Data'!$G$11,0,10*ROW('Sanitation Data'!G197))),'Data Summary'!DC203="Yes"),OFFSET('Sanitation Data'!$G$11,0,10*ROW('Sanitation Data'!G197)),NA())</f>
        <v>#N/A</v>
      </c>
      <c r="AO203" s="491" t="e">
        <f ca="1">+IF(AND(ISNUMBER(OFFSET('Sanitation Data'!$G$12,0,10*ROW('Sanitation Data'!G197))),'Data Summary'!DD203="Yes"),OFFSET('Sanitation Data'!$G$12,0,10*ROW('Sanitation Data'!G197)),NA())</f>
        <v>#N/A</v>
      </c>
      <c r="AP203" s="491" t="e">
        <f ca="1">+IF(AND(ISNUMBER(OFFSET('Sanitation Data'!$H$4,0,10*ROW('Sanitation Data'!H197))),'Data Summary'!DE203="Yes"),100-OFFSET('Sanitation Data'!$H$4,0,10*ROW('Sanitation Data'!H197)),NA())</f>
        <v>#N/A</v>
      </c>
      <c r="AQ203" s="491" t="e">
        <f ca="1">+IF(AND(ISNUMBER(OFFSET('Sanitation Data'!$H$6,0,10*ROW('Sanitation Data'!H197))),'Data Summary'!DF203="Yes"),OFFSET('Sanitation Data'!$H$6,0,10*ROW('Sanitation Data'!H197)),NA())</f>
        <v>#N/A</v>
      </c>
      <c r="AR203" s="491" t="e">
        <f ca="1">+IF(AND(ISNUMBER(OFFSET('Sanitation Data'!$H$10,0,10*ROW('Sanitation Data'!H197))),'Data Summary'!DG203="Yes"),OFFSET('Sanitation Data'!$H$10,0,10*ROW('Sanitation Data'!H197)),NA())</f>
        <v>#N/A</v>
      </c>
      <c r="AS203" s="491" t="e">
        <f ca="1">+IF(AND(ISNUMBER(OFFSET('Sanitation Data'!$H$11,0,10*ROW('Sanitation Data'!H197))),'Data Summary'!DH203="Yes"),OFFSET('Sanitation Data'!$H$11,0,10*ROW('Sanitation Data'!H197)),NA())</f>
        <v>#N/A</v>
      </c>
      <c r="AT203" s="491" t="e">
        <f ca="1">+IF(AND(ISNUMBER(OFFSET('Sanitation Data'!$H$12,0,10*ROW('Sanitation Data'!H197))),'Data Summary'!DI203="Yes"),OFFSET('Sanitation Data'!$H$12,0,10*ROW('Sanitation Data'!H197)),NA())</f>
        <v>#N/A</v>
      </c>
      <c r="AU203" s="491" t="e">
        <f ca="1">+IF(AND(ISNUMBER(OFFSET('Sanitation Data'!$I$4,0,10*ROW('Sanitation Data'!I197))),'Data Summary'!DJ203="Yes"),100-OFFSET('Sanitation Data'!$I$4,0,10*ROW('Sanitation Data'!I197)),NA())</f>
        <v>#N/A</v>
      </c>
      <c r="AV203" s="491" t="e">
        <f ca="1">+IF(AND(ISNUMBER(OFFSET('Sanitation Data'!$I$6,0,10*ROW('Sanitation Data'!I197))),'Data Summary'!DK203="Yes"),OFFSET('Sanitation Data'!$I$6,0,10*ROW('Sanitation Data'!I197)),NA())</f>
        <v>#N/A</v>
      </c>
      <c r="AW203" s="491" t="e">
        <f ca="1">+IF(AND(ISNUMBER(OFFSET('Sanitation Data'!$I$10,0,10*ROW('Sanitation Data'!I197))),'Data Summary'!DL203="Yes"),OFFSET('Sanitation Data'!$I$10,0,10*ROW('Sanitation Data'!I197)),NA())</f>
        <v>#N/A</v>
      </c>
      <c r="AX203" s="491" t="e">
        <f ca="1">+IF(AND(ISNUMBER(OFFSET('Sanitation Data'!$I$11,0,10*ROW('Sanitation Data'!I197))),'Data Summary'!DM203="Yes"),OFFSET('Sanitation Data'!$I$11,0,10*ROW('Sanitation Data'!I197)),NA())</f>
        <v>#N/A</v>
      </c>
      <c r="AY203" s="491" t="e">
        <f ca="1">+IF(AND(ISNUMBER(OFFSET('Sanitation Data'!$I$12,0,10*ROW('Sanitation Data'!I197))),'Data Summary'!DN203="Yes"),OFFSET('Sanitation Data'!$I$12,0,10*ROW('Sanitation Data'!I197)),NA())</f>
        <v>#N/A</v>
      </c>
      <c r="AZ203" s="492" t="e">
        <f ca="1">+IF(AND(ISNUMBER(OFFSET('Hygiene Data'!$D$5,0,10*ROW('Hygiene Data'!D197))),'Data Summary'!DO203="Yes"),OFFSET('Hygiene Data'!$D$5,0,10*ROW('Hygiene Data'!D197)),NA())</f>
        <v>#N/A</v>
      </c>
      <c r="BA203" s="492" t="e">
        <f ca="1">+IF(AND(ISNUMBER(OFFSET('Hygiene Data'!$D$7,0,10*ROW('Hygiene Data'!D197))),'Data Summary'!DP203="Yes"),OFFSET('Hygiene Data'!$D$7,0,10*ROW('Hygiene Data'!D197)),NA())</f>
        <v>#N/A</v>
      </c>
      <c r="BB203" s="492" t="e">
        <f ca="1">+IF(AND(ISNUMBER(OFFSET('Hygiene Data'!$D$9,0,10*ROW('Hygiene Data'!D197))),'Data Summary'!DQ203="Yes"),OFFSET('Hygiene Data'!$D$9,0,10*ROW('Hygiene Data'!D197)),NA())</f>
        <v>#N/A</v>
      </c>
      <c r="BC203" s="492" t="e">
        <f ca="1">+IF(AND(ISNUMBER(OFFSET('Hygiene Data'!$E$5,0,10*ROW('Hygiene Data'!E197))),'Data Summary'!DR203="Yes"),OFFSET('Hygiene Data'!$E$5,0,10*ROW('Hygiene Data'!E197)),NA())</f>
        <v>#N/A</v>
      </c>
      <c r="BD203" s="492" t="e">
        <f ca="1">+IF(AND(ISNUMBER(OFFSET('Hygiene Data'!$E$7,0,10*ROW('Hygiene Data'!E197))),'Data Summary'!DS203="Yes"),OFFSET('Hygiene Data'!$E$7,0,10*ROW('Hygiene Data'!E197)),NA())</f>
        <v>#N/A</v>
      </c>
      <c r="BE203" s="492" t="e">
        <f ca="1">+IF(AND(ISNUMBER(OFFSET('Hygiene Data'!$E$9,0,10*ROW('Hygiene Data'!E197))),'Data Summary'!DT203="Yes"),OFFSET('Hygiene Data'!$E$9,0,10*ROW('Hygiene Data'!E197)),NA())</f>
        <v>#N/A</v>
      </c>
      <c r="BF203" s="492" t="e">
        <f ca="1">+IF(AND(ISNUMBER(OFFSET('Hygiene Data'!$F$5,0,10*ROW('Hygiene Data'!F197))),'Data Summary'!DU203="Yes"),OFFSET('Hygiene Data'!$F$5,0,10*ROW('Hygiene Data'!F197)),NA())</f>
        <v>#N/A</v>
      </c>
      <c r="BG203" s="492" t="e">
        <f ca="1">+IF(AND(ISNUMBER(OFFSET('Hygiene Data'!$F$7,0,10*ROW('Hygiene Data'!F197))),'Data Summary'!DV203="Yes"),OFFSET('Hygiene Data'!$F$7,0,10*ROW('Hygiene Data'!F197)),NA())</f>
        <v>#N/A</v>
      </c>
      <c r="BH203" s="492" t="e">
        <f ca="1">+IF(AND(ISNUMBER(OFFSET('Hygiene Data'!$F$9,0,10*ROW('Hygiene Data'!F197))),'Data Summary'!DW203="Yes"),OFFSET('Hygiene Data'!$F$9,0,10*ROW('Hygiene Data'!F197)),NA())</f>
        <v>#N/A</v>
      </c>
      <c r="BI203" s="492" t="e">
        <f ca="1">+IF(AND(ISNUMBER(OFFSET('Hygiene Data'!$G$5,0,10*ROW('Hygiene Data'!G197))),'Data Summary'!DX203="Yes"),OFFSET('Hygiene Data'!$G$5,0,10*ROW('Hygiene Data'!G197)),NA())</f>
        <v>#N/A</v>
      </c>
      <c r="BJ203" s="492" t="e">
        <f ca="1">+IF(AND(ISNUMBER(OFFSET('Hygiene Data'!$G$7,0,10*ROW('Hygiene Data'!G197))),'Data Summary'!DY203="Yes"),OFFSET('Hygiene Data'!$G$7,0,10*ROW('Hygiene Data'!G197)),NA())</f>
        <v>#N/A</v>
      </c>
      <c r="BK203" s="492" t="e">
        <f ca="1">+IF(AND(ISNUMBER(OFFSET('Hygiene Data'!$G$9,0,10*ROW('Hygiene Data'!G197))),'Data Summary'!DZ203="Yes"),OFFSET('Hygiene Data'!$G$9,0,10*ROW('Hygiene Data'!G197)),NA())</f>
        <v>#N/A</v>
      </c>
      <c r="BL203" s="492" t="e">
        <f ca="1">+IF(AND(ISNUMBER(OFFSET('Hygiene Data'!$H$5,0,10*ROW('Hygiene Data'!H197))),'Data Summary'!EA203="Yes"),OFFSET('Hygiene Data'!$H$5,0,10*ROW('Hygiene Data'!H197)),NA())</f>
        <v>#N/A</v>
      </c>
      <c r="BM203" s="492" t="e">
        <f ca="1">+IF(AND(ISNUMBER(OFFSET('Hygiene Data'!$H$7,0,10*ROW('Hygiene Data'!H197))),'Data Summary'!EB203="Yes"),OFFSET('Hygiene Data'!$H$7,0,10*ROW('Hygiene Data'!H197)),NA())</f>
        <v>#N/A</v>
      </c>
      <c r="BN203" s="492" t="e">
        <f ca="1">+IF(AND(ISNUMBER(OFFSET('Hygiene Data'!$H$9,0,10*ROW('Hygiene Data'!H197))),'Data Summary'!EC203="Yes"),OFFSET('Hygiene Data'!$H$9,0,10*ROW('Hygiene Data'!H197)),NA())</f>
        <v>#N/A</v>
      </c>
      <c r="BO203" s="492" t="e">
        <f ca="1">+IF(AND(ISNUMBER(OFFSET('Hygiene Data'!$I$5,0,10*ROW('Hygiene Data'!I197))),'Data Summary'!ED203="Yes"),OFFSET('Hygiene Data'!$I$5,0,10*ROW('Hygiene Data'!I197)),NA())</f>
        <v>#N/A</v>
      </c>
      <c r="BP203" s="492" t="e">
        <f ca="1">+IF(AND(ISNUMBER(OFFSET('Hygiene Data'!$I$7,0,10*ROW('Hygiene Data'!I197))),'Data Summary'!EE203="Yes"),OFFSET('Hygiene Data'!$I$7,0,10*ROW('Hygiene Data'!I197)),NA())</f>
        <v>#N/A</v>
      </c>
      <c r="BQ203" s="492" t="e">
        <f ca="1">+IF(AND(ISNUMBER(OFFSET('Hygiene Data'!$I$9,0,10*ROW('Hygiene Data'!I197))),'Data Summary'!EF203="Yes"),OFFSET('Hygiene Data'!$I$9,0,10*ROW('Hygiene Data'!I197)),NA())</f>
        <v>#N/A</v>
      </c>
    </row>
    <row r="204" spans="1:69" x14ac:dyDescent="0.25">
      <c r="A204" s="488" t="e">
        <f ca="1">+RIGHT('Data Summary'!A204,LEN('Data Summary'!A204)-9)</f>
        <v>#VALUE!</v>
      </c>
      <c r="B204" s="462" t="str">
        <f ca="1">+IF(ISTEXT('Data Summary'!B204),'Data Summary'!B204,"")</f>
        <v/>
      </c>
      <c r="C204" s="489" t="e">
        <f ca="1">+VALUE('Data Summary'!C204)</f>
        <v>#VALUE!</v>
      </c>
      <c r="D204" s="490" t="e">
        <f ca="1">+IF(AND(ISNUMBER(OFFSET('Water Data'!$D$4,0,10*ROW('Water Data'!D198))),'Data Summary'!BS204="Yes"),100-OFFSET('Water Data'!$D$4,0,10*ROW('Water Data'!D198)),NA())</f>
        <v>#N/A</v>
      </c>
      <c r="E204" s="490" t="e">
        <f ca="1">+IF(AND(ISNUMBER(OFFSET('Water Data'!$D$6,0,10*ROW('Water Data'!D198))),'Data Summary'!BT204="Yes"),OFFSET('Water Data'!$D$6,0,10*ROW('Water Data'!D198)),NA())</f>
        <v>#N/A</v>
      </c>
      <c r="F204" s="490" t="e">
        <f ca="1">+IF(AND(ISNUMBER(OFFSET('Water Data'!$D$9,0,10*ROW('Water Data'!D198))),'Data Summary'!BU204="Yes"),OFFSET('Water Data'!$D$9,0,10*ROW('Water Data'!D198)),NA())</f>
        <v>#N/A</v>
      </c>
      <c r="G204" s="490" t="e">
        <f ca="1">+IF(AND(ISNUMBER(OFFSET('Water Data'!$E$4,0,10*ROW('Water Data'!E198))),'Data Summary'!BV204="Yes"),100-OFFSET('Water Data'!$E$4,0,10*ROW('Water Data'!E198)),NA())</f>
        <v>#N/A</v>
      </c>
      <c r="H204" s="490" t="e">
        <f ca="1">+IF(AND(ISNUMBER(OFFSET('Water Data'!$E$6,0,10*ROW('Water Data'!E198))),'Data Summary'!BW204="Yes"),OFFSET('Water Data'!$E$6,0,10*ROW('Water Data'!E198)),NA())</f>
        <v>#N/A</v>
      </c>
      <c r="I204" s="490" t="e">
        <f ca="1">+IF(AND(ISNUMBER(OFFSET('Water Data'!$E$9,0,10*ROW('Water Data'!E198))),'Data Summary'!BX204="Yes"),OFFSET('Water Data'!$E$9,0,10*ROW('Water Data'!E198)),NA())</f>
        <v>#N/A</v>
      </c>
      <c r="J204" s="490" t="e">
        <f ca="1">+IF(AND(ISNUMBER(OFFSET('Water Data'!$F$4,0,10*ROW('Water Data'!F198))),'Data Summary'!BY204="Yes"),100-OFFSET('Water Data'!$F$4,0,10*ROW('Water Data'!F198)),NA())</f>
        <v>#N/A</v>
      </c>
      <c r="K204" s="490" t="e">
        <f ca="1">+IF(AND(ISNUMBER(OFFSET('Water Data'!$F$6,0,10*ROW('Water Data'!F198))),'Data Summary'!BZ204="Yes"),OFFSET('Water Data'!$F$6,0,10*ROW('Water Data'!F198)),NA())</f>
        <v>#N/A</v>
      </c>
      <c r="L204" s="490" t="e">
        <f ca="1">+IF(AND(ISNUMBER(OFFSET('Water Data'!$F$9,0,10*ROW('Water Data'!F198))),'Data Summary'!CA204="Yes"),OFFSET('Water Data'!$F$9,0,10*ROW('Water Data'!F198)),NA())</f>
        <v>#N/A</v>
      </c>
      <c r="M204" s="490" t="e">
        <f ca="1">+IF(AND(ISNUMBER(OFFSET('Water Data'!$G$4,0,10*ROW('Water Data'!G198))),'Data Summary'!CB204="Yes"),100-OFFSET('Water Data'!$G$4,0,10*ROW('Water Data'!G198)),NA())</f>
        <v>#N/A</v>
      </c>
      <c r="N204" s="490" t="e">
        <f ca="1">+IF(AND(ISNUMBER(OFFSET('Water Data'!$G$6,0,10*ROW('Water Data'!G198))),'Data Summary'!CC204="Yes"),OFFSET('Water Data'!$G$6,0,10*ROW('Water Data'!G198)),NA())</f>
        <v>#N/A</v>
      </c>
      <c r="O204" s="490" t="e">
        <f ca="1">+IF(AND(ISNUMBER(OFFSET('Water Data'!$G$9,0,10*ROW('Water Data'!G198))),'Data Summary'!CD204="Yes"),OFFSET('Water Data'!$G$9,0,10*ROW('Water Data'!G198)),NA())</f>
        <v>#N/A</v>
      </c>
      <c r="P204" s="490" t="e">
        <f ca="1">+IF(AND(ISNUMBER(OFFSET('Water Data'!$H$4,0,10*ROW('Water Data'!H198))),'Data Summary'!CE204="Yes"),100-OFFSET('Water Data'!$H$4,0,10*ROW('Water Data'!H198)),NA())</f>
        <v>#N/A</v>
      </c>
      <c r="Q204" s="490" t="e">
        <f ca="1">+IF(AND(ISNUMBER(OFFSET('Water Data'!$H$6,0,10*ROW('Water Data'!H198))),'Data Summary'!CF204="Yes"),OFFSET('Water Data'!$H$6,0,10*ROW('Water Data'!H198)),NA())</f>
        <v>#N/A</v>
      </c>
      <c r="R204" s="490" t="e">
        <f ca="1">+IF(AND(ISNUMBER(OFFSET('Water Data'!$H$9,0,10*ROW('Water Data'!H198))),'Data Summary'!CG204="Yes"),OFFSET('Water Data'!$H$9,0,10*ROW('Water Data'!H198)),NA())</f>
        <v>#N/A</v>
      </c>
      <c r="S204" s="490" t="e">
        <f ca="1">+IF(AND(ISNUMBER(OFFSET('Water Data'!$I$4,0,10*ROW('Water Data'!I198))),'Data Summary'!CH204="Yes"),100-OFFSET('Water Data'!$I$4,0,10*ROW('Water Data'!I198)),NA())</f>
        <v>#N/A</v>
      </c>
      <c r="T204" s="490" t="e">
        <f ca="1">+IF(AND(ISNUMBER(OFFSET('Water Data'!$I$6,0,10*ROW('Water Data'!I198))),'Data Summary'!CI204="Yes"),OFFSET('Water Data'!$I$6,0,10*ROW('Water Data'!I198)),NA())</f>
        <v>#N/A</v>
      </c>
      <c r="U204" s="490" t="e">
        <f ca="1">+IF(AND(ISNUMBER(OFFSET('Water Data'!$I$9,0,10*ROW('Water Data'!I198))),'Data Summary'!CJ204="Yes"),OFFSET('Water Data'!$I$9,0,10*ROW('Water Data'!I198)),NA())</f>
        <v>#N/A</v>
      </c>
      <c r="V204" s="491" t="e">
        <f ca="1">+IF(AND(ISNUMBER(OFFSET('Sanitation Data'!$D$4,0,10*ROW('Sanitation Data'!D198))),'Data Summary'!CK204="Yes"),100-OFFSET('Sanitation Data'!$D$4,0,10*ROW('Sanitation Data'!D198)),NA())</f>
        <v>#N/A</v>
      </c>
      <c r="W204" s="491" t="e">
        <f ca="1">+IF(AND(ISNUMBER(OFFSET('Sanitation Data'!$D$6,0,10*ROW('Sanitation Data'!D198))),'Data Summary'!CL204="Yes"),OFFSET('Sanitation Data'!$D$6,0,10*ROW('Sanitation Data'!D198)),NA())</f>
        <v>#N/A</v>
      </c>
      <c r="X204" s="491" t="e">
        <f ca="1">+IF(AND(ISNUMBER(OFFSET('Sanitation Data'!$D$10,0,10*ROW('Sanitation Data'!D198))),'Data Summary'!CM204="Yes"),OFFSET('Sanitation Data'!$D$10,0,10*ROW('Sanitation Data'!D198)),NA())</f>
        <v>#N/A</v>
      </c>
      <c r="Y204" s="491" t="e">
        <f ca="1">+IF(AND(ISNUMBER(OFFSET('Sanitation Data'!$D$11,0,10*ROW('Sanitation Data'!D198))),'Data Summary'!CN204="Yes"),OFFSET('Sanitation Data'!$D$11,0,10*ROW('Sanitation Data'!D198)),NA())</f>
        <v>#N/A</v>
      </c>
      <c r="Z204" s="491" t="e">
        <f ca="1">+IF(AND(ISNUMBER(OFFSET('Sanitation Data'!$D$12,0,10*ROW('Sanitation Data'!D198))),'Data Summary'!CO204="Yes"),OFFSET('Sanitation Data'!$D$12,0,10*ROW('Sanitation Data'!D198)),NA())</f>
        <v>#N/A</v>
      </c>
      <c r="AA204" s="491" t="e">
        <f ca="1">+IF(AND(ISNUMBER(OFFSET('Sanitation Data'!$E$4,0,10*ROW('Sanitation Data'!E198))),'Data Summary'!CP204="Yes"),100-OFFSET('Sanitation Data'!$E$4,0,10*ROW('Sanitation Data'!E198)),NA())</f>
        <v>#N/A</v>
      </c>
      <c r="AB204" s="491" t="e">
        <f ca="1">+IF(AND(ISNUMBER(OFFSET('Sanitation Data'!$E$6,0,10*ROW('Sanitation Data'!E198))),'Data Summary'!CQ204="Yes"),OFFSET('Sanitation Data'!$E$6,0,10*ROW('Sanitation Data'!E198)),NA())</f>
        <v>#N/A</v>
      </c>
      <c r="AC204" s="491" t="e">
        <f ca="1">+IF(AND(ISNUMBER(OFFSET('Sanitation Data'!$E$10,0,10*ROW('Sanitation Data'!E198))),'Data Summary'!CR204="Yes"),OFFSET('Sanitation Data'!$E$10,0,10*ROW('Sanitation Data'!E198)),NA())</f>
        <v>#N/A</v>
      </c>
      <c r="AD204" s="491" t="e">
        <f ca="1">+IF(AND(ISNUMBER(OFFSET('Sanitation Data'!$E$11,0,10*ROW('Sanitation Data'!E198))),'Data Summary'!CS204="Yes"),OFFSET('Sanitation Data'!$E$11,0,10*ROW('Sanitation Data'!E198)),NA())</f>
        <v>#N/A</v>
      </c>
      <c r="AE204" s="491" t="e">
        <f ca="1">+IF(AND(ISNUMBER(OFFSET('Sanitation Data'!$E$12,0,10*ROW('Sanitation Data'!E198))),'Data Summary'!CT204="Yes"),OFFSET('Sanitation Data'!$E$12,0,10*ROW('Sanitation Data'!E198)),NA())</f>
        <v>#N/A</v>
      </c>
      <c r="AF204" s="491" t="e">
        <f ca="1">+IF(AND(ISNUMBER(OFFSET('Sanitation Data'!$F$4,0,10*ROW('Sanitation Data'!F198))),'Data Summary'!CU204="Yes"),100-OFFSET('Sanitation Data'!$F$4,0,10*ROW('Sanitation Data'!F198)),NA())</f>
        <v>#N/A</v>
      </c>
      <c r="AG204" s="491" t="e">
        <f ca="1">+IF(AND(ISNUMBER(OFFSET('Sanitation Data'!$F$6,0,10*ROW('Sanitation Data'!F198))),'Data Summary'!CV204="Yes"),OFFSET('Sanitation Data'!$F$6,0,10*ROW('Sanitation Data'!F198)),NA())</f>
        <v>#N/A</v>
      </c>
      <c r="AH204" s="491" t="e">
        <f ca="1">+IF(AND(ISNUMBER(OFFSET('Sanitation Data'!$F$10,0,10*ROW('Sanitation Data'!F198))),'Data Summary'!CW204="Yes"),OFFSET('Sanitation Data'!$F$10,0,10*ROW('Sanitation Data'!F198)),NA())</f>
        <v>#N/A</v>
      </c>
      <c r="AI204" s="491" t="e">
        <f ca="1">+IF(AND(ISNUMBER(OFFSET('Sanitation Data'!$F$11,0,10*ROW('Sanitation Data'!F198))),'Data Summary'!CX204="Yes"),OFFSET('Sanitation Data'!$F$11,0,10*ROW('Sanitation Data'!F198)),NA())</f>
        <v>#N/A</v>
      </c>
      <c r="AJ204" s="491" t="e">
        <f ca="1">+IF(AND(ISNUMBER(OFFSET('Sanitation Data'!$F$12,0,10*ROW('Sanitation Data'!F198))),'Data Summary'!CY204="Yes"),OFFSET('Sanitation Data'!$F$12,0,10*ROW('Sanitation Data'!F198)),NA())</f>
        <v>#N/A</v>
      </c>
      <c r="AK204" s="491" t="e">
        <f ca="1">+IF(AND(ISNUMBER(OFFSET('Sanitation Data'!$G$4,0,10*ROW('Sanitation Data'!G198))),'Data Summary'!CZ204="Yes"),100-OFFSET('Sanitation Data'!$G$4,0,10*ROW('Sanitation Data'!G198)),NA())</f>
        <v>#N/A</v>
      </c>
      <c r="AL204" s="491" t="e">
        <f ca="1">+IF(AND(ISNUMBER(OFFSET('Sanitation Data'!$G$6,0,10*ROW('Sanitation Data'!G198))),'Data Summary'!DA204="Yes"),OFFSET('Sanitation Data'!$G$6,0,10*ROW('Sanitation Data'!G198)),NA())</f>
        <v>#N/A</v>
      </c>
      <c r="AM204" s="491" t="e">
        <f ca="1">+IF(AND(ISNUMBER(OFFSET('Sanitation Data'!$G$10,0,10*ROW('Sanitation Data'!G198))),'Data Summary'!DB204="Yes"),OFFSET('Sanitation Data'!$G$10,0,10*ROW('Sanitation Data'!G198)),NA())</f>
        <v>#N/A</v>
      </c>
      <c r="AN204" s="491" t="e">
        <f ca="1">+IF(AND(ISNUMBER(OFFSET('Sanitation Data'!$G$11,0,10*ROW('Sanitation Data'!G198))),'Data Summary'!DC204="Yes"),OFFSET('Sanitation Data'!$G$11,0,10*ROW('Sanitation Data'!G198)),NA())</f>
        <v>#N/A</v>
      </c>
      <c r="AO204" s="491" t="e">
        <f ca="1">+IF(AND(ISNUMBER(OFFSET('Sanitation Data'!$G$12,0,10*ROW('Sanitation Data'!G198))),'Data Summary'!DD204="Yes"),OFFSET('Sanitation Data'!$G$12,0,10*ROW('Sanitation Data'!G198)),NA())</f>
        <v>#N/A</v>
      </c>
      <c r="AP204" s="491" t="e">
        <f ca="1">+IF(AND(ISNUMBER(OFFSET('Sanitation Data'!$H$4,0,10*ROW('Sanitation Data'!H198))),'Data Summary'!DE204="Yes"),100-OFFSET('Sanitation Data'!$H$4,0,10*ROW('Sanitation Data'!H198)),NA())</f>
        <v>#N/A</v>
      </c>
      <c r="AQ204" s="491" t="e">
        <f ca="1">+IF(AND(ISNUMBER(OFFSET('Sanitation Data'!$H$6,0,10*ROW('Sanitation Data'!H198))),'Data Summary'!DF204="Yes"),OFFSET('Sanitation Data'!$H$6,0,10*ROW('Sanitation Data'!H198)),NA())</f>
        <v>#N/A</v>
      </c>
      <c r="AR204" s="491" t="e">
        <f ca="1">+IF(AND(ISNUMBER(OFFSET('Sanitation Data'!$H$10,0,10*ROW('Sanitation Data'!H198))),'Data Summary'!DG204="Yes"),OFFSET('Sanitation Data'!$H$10,0,10*ROW('Sanitation Data'!H198)),NA())</f>
        <v>#N/A</v>
      </c>
      <c r="AS204" s="491" t="e">
        <f ca="1">+IF(AND(ISNUMBER(OFFSET('Sanitation Data'!$H$11,0,10*ROW('Sanitation Data'!H198))),'Data Summary'!DH204="Yes"),OFFSET('Sanitation Data'!$H$11,0,10*ROW('Sanitation Data'!H198)),NA())</f>
        <v>#N/A</v>
      </c>
      <c r="AT204" s="491" t="e">
        <f ca="1">+IF(AND(ISNUMBER(OFFSET('Sanitation Data'!$H$12,0,10*ROW('Sanitation Data'!H198))),'Data Summary'!DI204="Yes"),OFFSET('Sanitation Data'!$H$12,0,10*ROW('Sanitation Data'!H198)),NA())</f>
        <v>#N/A</v>
      </c>
      <c r="AU204" s="491" t="e">
        <f ca="1">+IF(AND(ISNUMBER(OFFSET('Sanitation Data'!$I$4,0,10*ROW('Sanitation Data'!I198))),'Data Summary'!DJ204="Yes"),100-OFFSET('Sanitation Data'!$I$4,0,10*ROW('Sanitation Data'!I198)),NA())</f>
        <v>#N/A</v>
      </c>
      <c r="AV204" s="491" t="e">
        <f ca="1">+IF(AND(ISNUMBER(OFFSET('Sanitation Data'!$I$6,0,10*ROW('Sanitation Data'!I198))),'Data Summary'!DK204="Yes"),OFFSET('Sanitation Data'!$I$6,0,10*ROW('Sanitation Data'!I198)),NA())</f>
        <v>#N/A</v>
      </c>
      <c r="AW204" s="491" t="e">
        <f ca="1">+IF(AND(ISNUMBER(OFFSET('Sanitation Data'!$I$10,0,10*ROW('Sanitation Data'!I198))),'Data Summary'!DL204="Yes"),OFFSET('Sanitation Data'!$I$10,0,10*ROW('Sanitation Data'!I198)),NA())</f>
        <v>#N/A</v>
      </c>
      <c r="AX204" s="491" t="e">
        <f ca="1">+IF(AND(ISNUMBER(OFFSET('Sanitation Data'!$I$11,0,10*ROW('Sanitation Data'!I198))),'Data Summary'!DM204="Yes"),OFFSET('Sanitation Data'!$I$11,0,10*ROW('Sanitation Data'!I198)),NA())</f>
        <v>#N/A</v>
      </c>
      <c r="AY204" s="491" t="e">
        <f ca="1">+IF(AND(ISNUMBER(OFFSET('Sanitation Data'!$I$12,0,10*ROW('Sanitation Data'!I198))),'Data Summary'!DN204="Yes"),OFFSET('Sanitation Data'!$I$12,0,10*ROW('Sanitation Data'!I198)),NA())</f>
        <v>#N/A</v>
      </c>
      <c r="AZ204" s="492" t="e">
        <f ca="1">+IF(AND(ISNUMBER(OFFSET('Hygiene Data'!$D$5,0,10*ROW('Hygiene Data'!D198))),'Data Summary'!DO204="Yes"),OFFSET('Hygiene Data'!$D$5,0,10*ROW('Hygiene Data'!D198)),NA())</f>
        <v>#N/A</v>
      </c>
      <c r="BA204" s="492" t="e">
        <f ca="1">+IF(AND(ISNUMBER(OFFSET('Hygiene Data'!$D$7,0,10*ROW('Hygiene Data'!D198))),'Data Summary'!DP204="Yes"),OFFSET('Hygiene Data'!$D$7,0,10*ROW('Hygiene Data'!D198)),NA())</f>
        <v>#N/A</v>
      </c>
      <c r="BB204" s="492" t="e">
        <f ca="1">+IF(AND(ISNUMBER(OFFSET('Hygiene Data'!$D$9,0,10*ROW('Hygiene Data'!D198))),'Data Summary'!DQ204="Yes"),OFFSET('Hygiene Data'!$D$9,0,10*ROW('Hygiene Data'!D198)),NA())</f>
        <v>#N/A</v>
      </c>
      <c r="BC204" s="492" t="e">
        <f ca="1">+IF(AND(ISNUMBER(OFFSET('Hygiene Data'!$E$5,0,10*ROW('Hygiene Data'!E198))),'Data Summary'!DR204="Yes"),OFFSET('Hygiene Data'!$E$5,0,10*ROW('Hygiene Data'!E198)),NA())</f>
        <v>#N/A</v>
      </c>
      <c r="BD204" s="492" t="e">
        <f ca="1">+IF(AND(ISNUMBER(OFFSET('Hygiene Data'!$E$7,0,10*ROW('Hygiene Data'!E198))),'Data Summary'!DS204="Yes"),OFFSET('Hygiene Data'!$E$7,0,10*ROW('Hygiene Data'!E198)),NA())</f>
        <v>#N/A</v>
      </c>
      <c r="BE204" s="492" t="e">
        <f ca="1">+IF(AND(ISNUMBER(OFFSET('Hygiene Data'!$E$9,0,10*ROW('Hygiene Data'!E198))),'Data Summary'!DT204="Yes"),OFFSET('Hygiene Data'!$E$9,0,10*ROW('Hygiene Data'!E198)),NA())</f>
        <v>#N/A</v>
      </c>
      <c r="BF204" s="492" t="e">
        <f ca="1">+IF(AND(ISNUMBER(OFFSET('Hygiene Data'!$F$5,0,10*ROW('Hygiene Data'!F198))),'Data Summary'!DU204="Yes"),OFFSET('Hygiene Data'!$F$5,0,10*ROW('Hygiene Data'!F198)),NA())</f>
        <v>#N/A</v>
      </c>
      <c r="BG204" s="492" t="e">
        <f ca="1">+IF(AND(ISNUMBER(OFFSET('Hygiene Data'!$F$7,0,10*ROW('Hygiene Data'!F198))),'Data Summary'!DV204="Yes"),OFFSET('Hygiene Data'!$F$7,0,10*ROW('Hygiene Data'!F198)),NA())</f>
        <v>#N/A</v>
      </c>
      <c r="BH204" s="492" t="e">
        <f ca="1">+IF(AND(ISNUMBER(OFFSET('Hygiene Data'!$F$9,0,10*ROW('Hygiene Data'!F198))),'Data Summary'!DW204="Yes"),OFFSET('Hygiene Data'!$F$9,0,10*ROW('Hygiene Data'!F198)),NA())</f>
        <v>#N/A</v>
      </c>
      <c r="BI204" s="492" t="e">
        <f ca="1">+IF(AND(ISNUMBER(OFFSET('Hygiene Data'!$G$5,0,10*ROW('Hygiene Data'!G198))),'Data Summary'!DX204="Yes"),OFFSET('Hygiene Data'!$G$5,0,10*ROW('Hygiene Data'!G198)),NA())</f>
        <v>#N/A</v>
      </c>
      <c r="BJ204" s="492" t="e">
        <f ca="1">+IF(AND(ISNUMBER(OFFSET('Hygiene Data'!$G$7,0,10*ROW('Hygiene Data'!G198))),'Data Summary'!DY204="Yes"),OFFSET('Hygiene Data'!$G$7,0,10*ROW('Hygiene Data'!G198)),NA())</f>
        <v>#N/A</v>
      </c>
      <c r="BK204" s="492" t="e">
        <f ca="1">+IF(AND(ISNUMBER(OFFSET('Hygiene Data'!$G$9,0,10*ROW('Hygiene Data'!G198))),'Data Summary'!DZ204="Yes"),OFFSET('Hygiene Data'!$G$9,0,10*ROW('Hygiene Data'!G198)),NA())</f>
        <v>#N/A</v>
      </c>
      <c r="BL204" s="492" t="e">
        <f ca="1">+IF(AND(ISNUMBER(OFFSET('Hygiene Data'!$H$5,0,10*ROW('Hygiene Data'!H198))),'Data Summary'!EA204="Yes"),OFFSET('Hygiene Data'!$H$5,0,10*ROW('Hygiene Data'!H198)),NA())</f>
        <v>#N/A</v>
      </c>
      <c r="BM204" s="492" t="e">
        <f ca="1">+IF(AND(ISNUMBER(OFFSET('Hygiene Data'!$H$7,0,10*ROW('Hygiene Data'!H198))),'Data Summary'!EB204="Yes"),OFFSET('Hygiene Data'!$H$7,0,10*ROW('Hygiene Data'!H198)),NA())</f>
        <v>#N/A</v>
      </c>
      <c r="BN204" s="492" t="e">
        <f ca="1">+IF(AND(ISNUMBER(OFFSET('Hygiene Data'!$H$9,0,10*ROW('Hygiene Data'!H198))),'Data Summary'!EC204="Yes"),OFFSET('Hygiene Data'!$H$9,0,10*ROW('Hygiene Data'!H198)),NA())</f>
        <v>#N/A</v>
      </c>
      <c r="BO204" s="492" t="e">
        <f ca="1">+IF(AND(ISNUMBER(OFFSET('Hygiene Data'!$I$5,0,10*ROW('Hygiene Data'!I198))),'Data Summary'!ED204="Yes"),OFFSET('Hygiene Data'!$I$5,0,10*ROW('Hygiene Data'!I198)),NA())</f>
        <v>#N/A</v>
      </c>
      <c r="BP204" s="492" t="e">
        <f ca="1">+IF(AND(ISNUMBER(OFFSET('Hygiene Data'!$I$7,0,10*ROW('Hygiene Data'!I198))),'Data Summary'!EE204="Yes"),OFFSET('Hygiene Data'!$I$7,0,10*ROW('Hygiene Data'!I198)),NA())</f>
        <v>#N/A</v>
      </c>
      <c r="BQ204" s="492" t="e">
        <f ca="1">+IF(AND(ISNUMBER(OFFSET('Hygiene Data'!$I$9,0,10*ROW('Hygiene Data'!I198))),'Data Summary'!EF204="Yes"),OFFSET('Hygiene Data'!$I$9,0,10*ROW('Hygiene Data'!I198)),NA())</f>
        <v>#N/A</v>
      </c>
    </row>
    <row r="205" spans="1:69" x14ac:dyDescent="0.25">
      <c r="A205" s="488" t="e">
        <f ca="1">+RIGHT('Data Summary'!A205,LEN('Data Summary'!A205)-9)</f>
        <v>#VALUE!</v>
      </c>
      <c r="B205" s="462" t="str">
        <f ca="1">+IF(ISTEXT('Data Summary'!B205),'Data Summary'!B205,"")</f>
        <v/>
      </c>
      <c r="C205" s="489" t="e">
        <f ca="1">+VALUE('Data Summary'!C205)</f>
        <v>#VALUE!</v>
      </c>
      <c r="D205" s="490" t="e">
        <f ca="1">+IF(AND(ISNUMBER(OFFSET('Water Data'!$D$4,0,10*ROW('Water Data'!D199))),'Data Summary'!BS205="Yes"),100-OFFSET('Water Data'!$D$4,0,10*ROW('Water Data'!D199)),NA())</f>
        <v>#N/A</v>
      </c>
      <c r="E205" s="490" t="e">
        <f ca="1">+IF(AND(ISNUMBER(OFFSET('Water Data'!$D$6,0,10*ROW('Water Data'!D199))),'Data Summary'!BT205="Yes"),OFFSET('Water Data'!$D$6,0,10*ROW('Water Data'!D199)),NA())</f>
        <v>#N/A</v>
      </c>
      <c r="F205" s="490" t="e">
        <f ca="1">+IF(AND(ISNUMBER(OFFSET('Water Data'!$D$9,0,10*ROW('Water Data'!D199))),'Data Summary'!BU205="Yes"),OFFSET('Water Data'!$D$9,0,10*ROW('Water Data'!D199)),NA())</f>
        <v>#N/A</v>
      </c>
      <c r="G205" s="490" t="e">
        <f ca="1">+IF(AND(ISNUMBER(OFFSET('Water Data'!$E$4,0,10*ROW('Water Data'!E199))),'Data Summary'!BV205="Yes"),100-OFFSET('Water Data'!$E$4,0,10*ROW('Water Data'!E199)),NA())</f>
        <v>#N/A</v>
      </c>
      <c r="H205" s="490" t="e">
        <f ca="1">+IF(AND(ISNUMBER(OFFSET('Water Data'!$E$6,0,10*ROW('Water Data'!E199))),'Data Summary'!BW205="Yes"),OFFSET('Water Data'!$E$6,0,10*ROW('Water Data'!E199)),NA())</f>
        <v>#N/A</v>
      </c>
      <c r="I205" s="490" t="e">
        <f ca="1">+IF(AND(ISNUMBER(OFFSET('Water Data'!$E$9,0,10*ROW('Water Data'!E199))),'Data Summary'!BX205="Yes"),OFFSET('Water Data'!$E$9,0,10*ROW('Water Data'!E199)),NA())</f>
        <v>#N/A</v>
      </c>
      <c r="J205" s="490" t="e">
        <f ca="1">+IF(AND(ISNUMBER(OFFSET('Water Data'!$F$4,0,10*ROW('Water Data'!F199))),'Data Summary'!BY205="Yes"),100-OFFSET('Water Data'!$F$4,0,10*ROW('Water Data'!F199)),NA())</f>
        <v>#N/A</v>
      </c>
      <c r="K205" s="490" t="e">
        <f ca="1">+IF(AND(ISNUMBER(OFFSET('Water Data'!$F$6,0,10*ROW('Water Data'!F199))),'Data Summary'!BZ205="Yes"),OFFSET('Water Data'!$F$6,0,10*ROW('Water Data'!F199)),NA())</f>
        <v>#N/A</v>
      </c>
      <c r="L205" s="490" t="e">
        <f ca="1">+IF(AND(ISNUMBER(OFFSET('Water Data'!$F$9,0,10*ROW('Water Data'!F199))),'Data Summary'!CA205="Yes"),OFFSET('Water Data'!$F$9,0,10*ROW('Water Data'!F199)),NA())</f>
        <v>#N/A</v>
      </c>
      <c r="M205" s="490" t="e">
        <f ca="1">+IF(AND(ISNUMBER(OFFSET('Water Data'!$G$4,0,10*ROW('Water Data'!G199))),'Data Summary'!CB205="Yes"),100-OFFSET('Water Data'!$G$4,0,10*ROW('Water Data'!G199)),NA())</f>
        <v>#N/A</v>
      </c>
      <c r="N205" s="490" t="e">
        <f ca="1">+IF(AND(ISNUMBER(OFFSET('Water Data'!$G$6,0,10*ROW('Water Data'!G199))),'Data Summary'!CC205="Yes"),OFFSET('Water Data'!$G$6,0,10*ROW('Water Data'!G199)),NA())</f>
        <v>#N/A</v>
      </c>
      <c r="O205" s="490" t="e">
        <f ca="1">+IF(AND(ISNUMBER(OFFSET('Water Data'!$G$9,0,10*ROW('Water Data'!G199))),'Data Summary'!CD205="Yes"),OFFSET('Water Data'!$G$9,0,10*ROW('Water Data'!G199)),NA())</f>
        <v>#N/A</v>
      </c>
      <c r="P205" s="490" t="e">
        <f ca="1">+IF(AND(ISNUMBER(OFFSET('Water Data'!$H$4,0,10*ROW('Water Data'!H199))),'Data Summary'!CE205="Yes"),100-OFFSET('Water Data'!$H$4,0,10*ROW('Water Data'!H199)),NA())</f>
        <v>#N/A</v>
      </c>
      <c r="Q205" s="490" t="e">
        <f ca="1">+IF(AND(ISNUMBER(OFFSET('Water Data'!$H$6,0,10*ROW('Water Data'!H199))),'Data Summary'!CF205="Yes"),OFFSET('Water Data'!$H$6,0,10*ROW('Water Data'!H199)),NA())</f>
        <v>#N/A</v>
      </c>
      <c r="R205" s="490" t="e">
        <f ca="1">+IF(AND(ISNUMBER(OFFSET('Water Data'!$H$9,0,10*ROW('Water Data'!H199))),'Data Summary'!CG205="Yes"),OFFSET('Water Data'!$H$9,0,10*ROW('Water Data'!H199)),NA())</f>
        <v>#N/A</v>
      </c>
      <c r="S205" s="490" t="e">
        <f ca="1">+IF(AND(ISNUMBER(OFFSET('Water Data'!$I$4,0,10*ROW('Water Data'!I199))),'Data Summary'!CH205="Yes"),100-OFFSET('Water Data'!$I$4,0,10*ROW('Water Data'!I199)),NA())</f>
        <v>#N/A</v>
      </c>
      <c r="T205" s="490" t="e">
        <f ca="1">+IF(AND(ISNUMBER(OFFSET('Water Data'!$I$6,0,10*ROW('Water Data'!I199))),'Data Summary'!CI205="Yes"),OFFSET('Water Data'!$I$6,0,10*ROW('Water Data'!I199)),NA())</f>
        <v>#N/A</v>
      </c>
      <c r="U205" s="490" t="e">
        <f ca="1">+IF(AND(ISNUMBER(OFFSET('Water Data'!$I$9,0,10*ROW('Water Data'!I199))),'Data Summary'!CJ205="Yes"),OFFSET('Water Data'!$I$9,0,10*ROW('Water Data'!I199)),NA())</f>
        <v>#N/A</v>
      </c>
      <c r="V205" s="491" t="e">
        <f ca="1">+IF(AND(ISNUMBER(OFFSET('Sanitation Data'!$D$4,0,10*ROW('Sanitation Data'!D199))),'Data Summary'!CK205="Yes"),100-OFFSET('Sanitation Data'!$D$4,0,10*ROW('Sanitation Data'!D199)),NA())</f>
        <v>#N/A</v>
      </c>
      <c r="W205" s="491" t="e">
        <f ca="1">+IF(AND(ISNUMBER(OFFSET('Sanitation Data'!$D$6,0,10*ROW('Sanitation Data'!D199))),'Data Summary'!CL205="Yes"),OFFSET('Sanitation Data'!$D$6,0,10*ROW('Sanitation Data'!D199)),NA())</f>
        <v>#N/A</v>
      </c>
      <c r="X205" s="491" t="e">
        <f ca="1">+IF(AND(ISNUMBER(OFFSET('Sanitation Data'!$D$10,0,10*ROW('Sanitation Data'!D199))),'Data Summary'!CM205="Yes"),OFFSET('Sanitation Data'!$D$10,0,10*ROW('Sanitation Data'!D199)),NA())</f>
        <v>#N/A</v>
      </c>
      <c r="Y205" s="491" t="e">
        <f ca="1">+IF(AND(ISNUMBER(OFFSET('Sanitation Data'!$D$11,0,10*ROW('Sanitation Data'!D199))),'Data Summary'!CN205="Yes"),OFFSET('Sanitation Data'!$D$11,0,10*ROW('Sanitation Data'!D199)),NA())</f>
        <v>#N/A</v>
      </c>
      <c r="Z205" s="491" t="e">
        <f ca="1">+IF(AND(ISNUMBER(OFFSET('Sanitation Data'!$D$12,0,10*ROW('Sanitation Data'!D199))),'Data Summary'!CO205="Yes"),OFFSET('Sanitation Data'!$D$12,0,10*ROW('Sanitation Data'!D199)),NA())</f>
        <v>#N/A</v>
      </c>
      <c r="AA205" s="491" t="e">
        <f ca="1">+IF(AND(ISNUMBER(OFFSET('Sanitation Data'!$E$4,0,10*ROW('Sanitation Data'!E199))),'Data Summary'!CP205="Yes"),100-OFFSET('Sanitation Data'!$E$4,0,10*ROW('Sanitation Data'!E199)),NA())</f>
        <v>#N/A</v>
      </c>
      <c r="AB205" s="491" t="e">
        <f ca="1">+IF(AND(ISNUMBER(OFFSET('Sanitation Data'!$E$6,0,10*ROW('Sanitation Data'!E199))),'Data Summary'!CQ205="Yes"),OFFSET('Sanitation Data'!$E$6,0,10*ROW('Sanitation Data'!E199)),NA())</f>
        <v>#N/A</v>
      </c>
      <c r="AC205" s="491" t="e">
        <f ca="1">+IF(AND(ISNUMBER(OFFSET('Sanitation Data'!$E$10,0,10*ROW('Sanitation Data'!E199))),'Data Summary'!CR205="Yes"),OFFSET('Sanitation Data'!$E$10,0,10*ROW('Sanitation Data'!E199)),NA())</f>
        <v>#N/A</v>
      </c>
      <c r="AD205" s="491" t="e">
        <f ca="1">+IF(AND(ISNUMBER(OFFSET('Sanitation Data'!$E$11,0,10*ROW('Sanitation Data'!E199))),'Data Summary'!CS205="Yes"),OFFSET('Sanitation Data'!$E$11,0,10*ROW('Sanitation Data'!E199)),NA())</f>
        <v>#N/A</v>
      </c>
      <c r="AE205" s="491" t="e">
        <f ca="1">+IF(AND(ISNUMBER(OFFSET('Sanitation Data'!$E$12,0,10*ROW('Sanitation Data'!E199))),'Data Summary'!CT205="Yes"),OFFSET('Sanitation Data'!$E$12,0,10*ROW('Sanitation Data'!E199)),NA())</f>
        <v>#N/A</v>
      </c>
      <c r="AF205" s="491" t="e">
        <f ca="1">+IF(AND(ISNUMBER(OFFSET('Sanitation Data'!$F$4,0,10*ROW('Sanitation Data'!F199))),'Data Summary'!CU205="Yes"),100-OFFSET('Sanitation Data'!$F$4,0,10*ROW('Sanitation Data'!F199)),NA())</f>
        <v>#N/A</v>
      </c>
      <c r="AG205" s="491" t="e">
        <f ca="1">+IF(AND(ISNUMBER(OFFSET('Sanitation Data'!$F$6,0,10*ROW('Sanitation Data'!F199))),'Data Summary'!CV205="Yes"),OFFSET('Sanitation Data'!$F$6,0,10*ROW('Sanitation Data'!F199)),NA())</f>
        <v>#N/A</v>
      </c>
      <c r="AH205" s="491" t="e">
        <f ca="1">+IF(AND(ISNUMBER(OFFSET('Sanitation Data'!$F$10,0,10*ROW('Sanitation Data'!F199))),'Data Summary'!CW205="Yes"),OFFSET('Sanitation Data'!$F$10,0,10*ROW('Sanitation Data'!F199)),NA())</f>
        <v>#N/A</v>
      </c>
      <c r="AI205" s="491" t="e">
        <f ca="1">+IF(AND(ISNUMBER(OFFSET('Sanitation Data'!$F$11,0,10*ROW('Sanitation Data'!F199))),'Data Summary'!CX205="Yes"),OFFSET('Sanitation Data'!$F$11,0,10*ROW('Sanitation Data'!F199)),NA())</f>
        <v>#N/A</v>
      </c>
      <c r="AJ205" s="491" t="e">
        <f ca="1">+IF(AND(ISNUMBER(OFFSET('Sanitation Data'!$F$12,0,10*ROW('Sanitation Data'!F199))),'Data Summary'!CY205="Yes"),OFFSET('Sanitation Data'!$F$12,0,10*ROW('Sanitation Data'!F199)),NA())</f>
        <v>#N/A</v>
      </c>
      <c r="AK205" s="491" t="e">
        <f ca="1">+IF(AND(ISNUMBER(OFFSET('Sanitation Data'!$G$4,0,10*ROW('Sanitation Data'!G199))),'Data Summary'!CZ205="Yes"),100-OFFSET('Sanitation Data'!$G$4,0,10*ROW('Sanitation Data'!G199)),NA())</f>
        <v>#N/A</v>
      </c>
      <c r="AL205" s="491" t="e">
        <f ca="1">+IF(AND(ISNUMBER(OFFSET('Sanitation Data'!$G$6,0,10*ROW('Sanitation Data'!G199))),'Data Summary'!DA205="Yes"),OFFSET('Sanitation Data'!$G$6,0,10*ROW('Sanitation Data'!G199)),NA())</f>
        <v>#N/A</v>
      </c>
      <c r="AM205" s="491" t="e">
        <f ca="1">+IF(AND(ISNUMBER(OFFSET('Sanitation Data'!$G$10,0,10*ROW('Sanitation Data'!G199))),'Data Summary'!DB205="Yes"),OFFSET('Sanitation Data'!$G$10,0,10*ROW('Sanitation Data'!G199)),NA())</f>
        <v>#N/A</v>
      </c>
      <c r="AN205" s="491" t="e">
        <f ca="1">+IF(AND(ISNUMBER(OFFSET('Sanitation Data'!$G$11,0,10*ROW('Sanitation Data'!G199))),'Data Summary'!DC205="Yes"),OFFSET('Sanitation Data'!$G$11,0,10*ROW('Sanitation Data'!G199)),NA())</f>
        <v>#N/A</v>
      </c>
      <c r="AO205" s="491" t="e">
        <f ca="1">+IF(AND(ISNUMBER(OFFSET('Sanitation Data'!$G$12,0,10*ROW('Sanitation Data'!G199))),'Data Summary'!DD205="Yes"),OFFSET('Sanitation Data'!$G$12,0,10*ROW('Sanitation Data'!G199)),NA())</f>
        <v>#N/A</v>
      </c>
      <c r="AP205" s="491" t="e">
        <f ca="1">+IF(AND(ISNUMBER(OFFSET('Sanitation Data'!$H$4,0,10*ROW('Sanitation Data'!H199))),'Data Summary'!DE205="Yes"),100-OFFSET('Sanitation Data'!$H$4,0,10*ROW('Sanitation Data'!H199)),NA())</f>
        <v>#N/A</v>
      </c>
      <c r="AQ205" s="491" t="e">
        <f ca="1">+IF(AND(ISNUMBER(OFFSET('Sanitation Data'!$H$6,0,10*ROW('Sanitation Data'!H199))),'Data Summary'!DF205="Yes"),OFFSET('Sanitation Data'!$H$6,0,10*ROW('Sanitation Data'!H199)),NA())</f>
        <v>#N/A</v>
      </c>
      <c r="AR205" s="491" t="e">
        <f ca="1">+IF(AND(ISNUMBER(OFFSET('Sanitation Data'!$H$10,0,10*ROW('Sanitation Data'!H199))),'Data Summary'!DG205="Yes"),OFFSET('Sanitation Data'!$H$10,0,10*ROW('Sanitation Data'!H199)),NA())</f>
        <v>#N/A</v>
      </c>
      <c r="AS205" s="491" t="e">
        <f ca="1">+IF(AND(ISNUMBER(OFFSET('Sanitation Data'!$H$11,0,10*ROW('Sanitation Data'!H199))),'Data Summary'!DH205="Yes"),OFFSET('Sanitation Data'!$H$11,0,10*ROW('Sanitation Data'!H199)),NA())</f>
        <v>#N/A</v>
      </c>
      <c r="AT205" s="491" t="e">
        <f ca="1">+IF(AND(ISNUMBER(OFFSET('Sanitation Data'!$H$12,0,10*ROW('Sanitation Data'!H199))),'Data Summary'!DI205="Yes"),OFFSET('Sanitation Data'!$H$12,0,10*ROW('Sanitation Data'!H199)),NA())</f>
        <v>#N/A</v>
      </c>
      <c r="AU205" s="491" t="e">
        <f ca="1">+IF(AND(ISNUMBER(OFFSET('Sanitation Data'!$I$4,0,10*ROW('Sanitation Data'!I199))),'Data Summary'!DJ205="Yes"),100-OFFSET('Sanitation Data'!$I$4,0,10*ROW('Sanitation Data'!I199)),NA())</f>
        <v>#N/A</v>
      </c>
      <c r="AV205" s="491" t="e">
        <f ca="1">+IF(AND(ISNUMBER(OFFSET('Sanitation Data'!$I$6,0,10*ROW('Sanitation Data'!I199))),'Data Summary'!DK205="Yes"),OFFSET('Sanitation Data'!$I$6,0,10*ROW('Sanitation Data'!I199)),NA())</f>
        <v>#N/A</v>
      </c>
      <c r="AW205" s="491" t="e">
        <f ca="1">+IF(AND(ISNUMBER(OFFSET('Sanitation Data'!$I$10,0,10*ROW('Sanitation Data'!I199))),'Data Summary'!DL205="Yes"),OFFSET('Sanitation Data'!$I$10,0,10*ROW('Sanitation Data'!I199)),NA())</f>
        <v>#N/A</v>
      </c>
      <c r="AX205" s="491" t="e">
        <f ca="1">+IF(AND(ISNUMBER(OFFSET('Sanitation Data'!$I$11,0,10*ROW('Sanitation Data'!I199))),'Data Summary'!DM205="Yes"),OFFSET('Sanitation Data'!$I$11,0,10*ROW('Sanitation Data'!I199)),NA())</f>
        <v>#N/A</v>
      </c>
      <c r="AY205" s="491" t="e">
        <f ca="1">+IF(AND(ISNUMBER(OFFSET('Sanitation Data'!$I$12,0,10*ROW('Sanitation Data'!I199))),'Data Summary'!DN205="Yes"),OFFSET('Sanitation Data'!$I$12,0,10*ROW('Sanitation Data'!I199)),NA())</f>
        <v>#N/A</v>
      </c>
      <c r="AZ205" s="492" t="e">
        <f ca="1">+IF(AND(ISNUMBER(OFFSET('Hygiene Data'!$D$5,0,10*ROW('Hygiene Data'!D199))),'Data Summary'!DO205="Yes"),OFFSET('Hygiene Data'!$D$5,0,10*ROW('Hygiene Data'!D199)),NA())</f>
        <v>#N/A</v>
      </c>
      <c r="BA205" s="492" t="e">
        <f ca="1">+IF(AND(ISNUMBER(OFFSET('Hygiene Data'!$D$7,0,10*ROW('Hygiene Data'!D199))),'Data Summary'!DP205="Yes"),OFFSET('Hygiene Data'!$D$7,0,10*ROW('Hygiene Data'!D199)),NA())</f>
        <v>#N/A</v>
      </c>
      <c r="BB205" s="492" t="e">
        <f ca="1">+IF(AND(ISNUMBER(OFFSET('Hygiene Data'!$D$9,0,10*ROW('Hygiene Data'!D199))),'Data Summary'!DQ205="Yes"),OFFSET('Hygiene Data'!$D$9,0,10*ROW('Hygiene Data'!D199)),NA())</f>
        <v>#N/A</v>
      </c>
      <c r="BC205" s="492" t="e">
        <f ca="1">+IF(AND(ISNUMBER(OFFSET('Hygiene Data'!$E$5,0,10*ROW('Hygiene Data'!E199))),'Data Summary'!DR205="Yes"),OFFSET('Hygiene Data'!$E$5,0,10*ROW('Hygiene Data'!E199)),NA())</f>
        <v>#N/A</v>
      </c>
      <c r="BD205" s="492" t="e">
        <f ca="1">+IF(AND(ISNUMBER(OFFSET('Hygiene Data'!$E$7,0,10*ROW('Hygiene Data'!E199))),'Data Summary'!DS205="Yes"),OFFSET('Hygiene Data'!$E$7,0,10*ROW('Hygiene Data'!E199)),NA())</f>
        <v>#N/A</v>
      </c>
      <c r="BE205" s="492" t="e">
        <f ca="1">+IF(AND(ISNUMBER(OFFSET('Hygiene Data'!$E$9,0,10*ROW('Hygiene Data'!E199))),'Data Summary'!DT205="Yes"),OFFSET('Hygiene Data'!$E$9,0,10*ROW('Hygiene Data'!E199)),NA())</f>
        <v>#N/A</v>
      </c>
      <c r="BF205" s="492" t="e">
        <f ca="1">+IF(AND(ISNUMBER(OFFSET('Hygiene Data'!$F$5,0,10*ROW('Hygiene Data'!F199))),'Data Summary'!DU205="Yes"),OFFSET('Hygiene Data'!$F$5,0,10*ROW('Hygiene Data'!F199)),NA())</f>
        <v>#N/A</v>
      </c>
      <c r="BG205" s="492" t="e">
        <f ca="1">+IF(AND(ISNUMBER(OFFSET('Hygiene Data'!$F$7,0,10*ROW('Hygiene Data'!F199))),'Data Summary'!DV205="Yes"),OFFSET('Hygiene Data'!$F$7,0,10*ROW('Hygiene Data'!F199)),NA())</f>
        <v>#N/A</v>
      </c>
      <c r="BH205" s="492" t="e">
        <f ca="1">+IF(AND(ISNUMBER(OFFSET('Hygiene Data'!$F$9,0,10*ROW('Hygiene Data'!F199))),'Data Summary'!DW205="Yes"),OFFSET('Hygiene Data'!$F$9,0,10*ROW('Hygiene Data'!F199)),NA())</f>
        <v>#N/A</v>
      </c>
      <c r="BI205" s="492" t="e">
        <f ca="1">+IF(AND(ISNUMBER(OFFSET('Hygiene Data'!$G$5,0,10*ROW('Hygiene Data'!G199))),'Data Summary'!DX205="Yes"),OFFSET('Hygiene Data'!$G$5,0,10*ROW('Hygiene Data'!G199)),NA())</f>
        <v>#N/A</v>
      </c>
      <c r="BJ205" s="492" t="e">
        <f ca="1">+IF(AND(ISNUMBER(OFFSET('Hygiene Data'!$G$7,0,10*ROW('Hygiene Data'!G199))),'Data Summary'!DY205="Yes"),OFFSET('Hygiene Data'!$G$7,0,10*ROW('Hygiene Data'!G199)),NA())</f>
        <v>#N/A</v>
      </c>
      <c r="BK205" s="492" t="e">
        <f ca="1">+IF(AND(ISNUMBER(OFFSET('Hygiene Data'!$G$9,0,10*ROW('Hygiene Data'!G199))),'Data Summary'!DZ205="Yes"),OFFSET('Hygiene Data'!$G$9,0,10*ROW('Hygiene Data'!G199)),NA())</f>
        <v>#N/A</v>
      </c>
      <c r="BL205" s="492" t="e">
        <f ca="1">+IF(AND(ISNUMBER(OFFSET('Hygiene Data'!$H$5,0,10*ROW('Hygiene Data'!H199))),'Data Summary'!EA205="Yes"),OFFSET('Hygiene Data'!$H$5,0,10*ROW('Hygiene Data'!H199)),NA())</f>
        <v>#N/A</v>
      </c>
      <c r="BM205" s="492" t="e">
        <f ca="1">+IF(AND(ISNUMBER(OFFSET('Hygiene Data'!$H$7,0,10*ROW('Hygiene Data'!H199))),'Data Summary'!EB205="Yes"),OFFSET('Hygiene Data'!$H$7,0,10*ROW('Hygiene Data'!H199)),NA())</f>
        <v>#N/A</v>
      </c>
      <c r="BN205" s="492" t="e">
        <f ca="1">+IF(AND(ISNUMBER(OFFSET('Hygiene Data'!$H$9,0,10*ROW('Hygiene Data'!H199))),'Data Summary'!EC205="Yes"),OFFSET('Hygiene Data'!$H$9,0,10*ROW('Hygiene Data'!H199)),NA())</f>
        <v>#N/A</v>
      </c>
      <c r="BO205" s="492" t="e">
        <f ca="1">+IF(AND(ISNUMBER(OFFSET('Hygiene Data'!$I$5,0,10*ROW('Hygiene Data'!I199))),'Data Summary'!ED205="Yes"),OFFSET('Hygiene Data'!$I$5,0,10*ROW('Hygiene Data'!I199)),NA())</f>
        <v>#N/A</v>
      </c>
      <c r="BP205" s="492" t="e">
        <f ca="1">+IF(AND(ISNUMBER(OFFSET('Hygiene Data'!$I$7,0,10*ROW('Hygiene Data'!I199))),'Data Summary'!EE205="Yes"),OFFSET('Hygiene Data'!$I$7,0,10*ROW('Hygiene Data'!I199)),NA())</f>
        <v>#N/A</v>
      </c>
      <c r="BQ205" s="492" t="e">
        <f ca="1">+IF(AND(ISNUMBER(OFFSET('Hygiene Data'!$I$9,0,10*ROW('Hygiene Data'!I199))),'Data Summary'!EF205="Yes"),OFFSET('Hygiene Data'!$I$9,0,10*ROW('Hygiene Data'!I199)),NA())</f>
        <v>#N/A</v>
      </c>
    </row>
    <row r="206" spans="1:69" x14ac:dyDescent="0.25">
      <c r="A206" s="488" t="e">
        <f ca="1">+RIGHT('Data Summary'!A206,LEN('Data Summary'!A206)-9)</f>
        <v>#VALUE!</v>
      </c>
      <c r="B206" s="462" t="str">
        <f ca="1">+IF(ISTEXT('Data Summary'!B206),'Data Summary'!B206,"")</f>
        <v/>
      </c>
      <c r="C206" s="489" t="e">
        <f ca="1">+VALUE('Data Summary'!C206)</f>
        <v>#VALUE!</v>
      </c>
      <c r="D206" s="490" t="e">
        <f ca="1">+IF(AND(ISNUMBER(OFFSET('Water Data'!$D$4,0,10*ROW('Water Data'!D200))),'Data Summary'!BS206="Yes"),100-OFFSET('Water Data'!$D$4,0,10*ROW('Water Data'!D200)),NA())</f>
        <v>#N/A</v>
      </c>
      <c r="E206" s="490" t="e">
        <f ca="1">+IF(AND(ISNUMBER(OFFSET('Water Data'!$D$6,0,10*ROW('Water Data'!D200))),'Data Summary'!BT206="Yes"),OFFSET('Water Data'!$D$6,0,10*ROW('Water Data'!D200)),NA())</f>
        <v>#N/A</v>
      </c>
      <c r="F206" s="490" t="e">
        <f ca="1">+IF(AND(ISNUMBER(OFFSET('Water Data'!$D$9,0,10*ROW('Water Data'!D200))),'Data Summary'!BU206="Yes"),OFFSET('Water Data'!$D$9,0,10*ROW('Water Data'!D200)),NA())</f>
        <v>#N/A</v>
      </c>
      <c r="G206" s="490" t="e">
        <f ca="1">+IF(AND(ISNUMBER(OFFSET('Water Data'!$E$4,0,10*ROW('Water Data'!E200))),'Data Summary'!BV206="Yes"),100-OFFSET('Water Data'!$E$4,0,10*ROW('Water Data'!E200)),NA())</f>
        <v>#N/A</v>
      </c>
      <c r="H206" s="490" t="e">
        <f ca="1">+IF(AND(ISNUMBER(OFFSET('Water Data'!$E$6,0,10*ROW('Water Data'!E200))),'Data Summary'!BW206="Yes"),OFFSET('Water Data'!$E$6,0,10*ROW('Water Data'!E200)),NA())</f>
        <v>#N/A</v>
      </c>
      <c r="I206" s="490" t="e">
        <f ca="1">+IF(AND(ISNUMBER(OFFSET('Water Data'!$E$9,0,10*ROW('Water Data'!E200))),'Data Summary'!BX206="Yes"),OFFSET('Water Data'!$E$9,0,10*ROW('Water Data'!E200)),NA())</f>
        <v>#N/A</v>
      </c>
      <c r="J206" s="490" t="e">
        <f ca="1">+IF(AND(ISNUMBER(OFFSET('Water Data'!$F$4,0,10*ROW('Water Data'!F200))),'Data Summary'!BY206="Yes"),100-OFFSET('Water Data'!$F$4,0,10*ROW('Water Data'!F200)),NA())</f>
        <v>#N/A</v>
      </c>
      <c r="K206" s="490" t="e">
        <f ca="1">+IF(AND(ISNUMBER(OFFSET('Water Data'!$F$6,0,10*ROW('Water Data'!F200))),'Data Summary'!BZ206="Yes"),OFFSET('Water Data'!$F$6,0,10*ROW('Water Data'!F200)),NA())</f>
        <v>#N/A</v>
      </c>
      <c r="L206" s="490" t="e">
        <f ca="1">+IF(AND(ISNUMBER(OFFSET('Water Data'!$F$9,0,10*ROW('Water Data'!F200))),'Data Summary'!CA206="Yes"),OFFSET('Water Data'!$F$9,0,10*ROW('Water Data'!F200)),NA())</f>
        <v>#N/A</v>
      </c>
      <c r="M206" s="490" t="e">
        <f ca="1">+IF(AND(ISNUMBER(OFFSET('Water Data'!$G$4,0,10*ROW('Water Data'!G200))),'Data Summary'!CB206="Yes"),100-OFFSET('Water Data'!$G$4,0,10*ROW('Water Data'!G200)),NA())</f>
        <v>#N/A</v>
      </c>
      <c r="N206" s="490" t="e">
        <f ca="1">+IF(AND(ISNUMBER(OFFSET('Water Data'!$G$6,0,10*ROW('Water Data'!G200))),'Data Summary'!CC206="Yes"),OFFSET('Water Data'!$G$6,0,10*ROW('Water Data'!G200)),NA())</f>
        <v>#N/A</v>
      </c>
      <c r="O206" s="490" t="e">
        <f ca="1">+IF(AND(ISNUMBER(OFFSET('Water Data'!$G$9,0,10*ROW('Water Data'!G200))),'Data Summary'!CD206="Yes"),OFFSET('Water Data'!$G$9,0,10*ROW('Water Data'!G200)),NA())</f>
        <v>#N/A</v>
      </c>
      <c r="P206" s="490" t="e">
        <f ca="1">+IF(AND(ISNUMBER(OFFSET('Water Data'!$H$4,0,10*ROW('Water Data'!H200))),'Data Summary'!CE206="Yes"),100-OFFSET('Water Data'!$H$4,0,10*ROW('Water Data'!H200)),NA())</f>
        <v>#N/A</v>
      </c>
      <c r="Q206" s="490" t="e">
        <f ca="1">+IF(AND(ISNUMBER(OFFSET('Water Data'!$H$6,0,10*ROW('Water Data'!H200))),'Data Summary'!CF206="Yes"),OFFSET('Water Data'!$H$6,0,10*ROW('Water Data'!H200)),NA())</f>
        <v>#N/A</v>
      </c>
      <c r="R206" s="490" t="e">
        <f ca="1">+IF(AND(ISNUMBER(OFFSET('Water Data'!$H$9,0,10*ROW('Water Data'!H200))),'Data Summary'!CG206="Yes"),OFFSET('Water Data'!$H$9,0,10*ROW('Water Data'!H200)),NA())</f>
        <v>#N/A</v>
      </c>
      <c r="S206" s="490" t="e">
        <f ca="1">+IF(AND(ISNUMBER(OFFSET('Water Data'!$I$4,0,10*ROW('Water Data'!I200))),'Data Summary'!CH206="Yes"),100-OFFSET('Water Data'!$I$4,0,10*ROW('Water Data'!I200)),NA())</f>
        <v>#N/A</v>
      </c>
      <c r="T206" s="490" t="e">
        <f ca="1">+IF(AND(ISNUMBER(OFFSET('Water Data'!$I$6,0,10*ROW('Water Data'!I200))),'Data Summary'!CI206="Yes"),OFFSET('Water Data'!$I$6,0,10*ROW('Water Data'!I200)),NA())</f>
        <v>#N/A</v>
      </c>
      <c r="U206" s="490" t="e">
        <f ca="1">+IF(AND(ISNUMBER(OFFSET('Water Data'!$I$9,0,10*ROW('Water Data'!I200))),'Data Summary'!CJ206="Yes"),OFFSET('Water Data'!$I$9,0,10*ROW('Water Data'!I200)),NA())</f>
        <v>#N/A</v>
      </c>
      <c r="V206" s="491" t="e">
        <f ca="1">+IF(AND(ISNUMBER(OFFSET('Sanitation Data'!$D$4,0,10*ROW('Sanitation Data'!D200))),'Data Summary'!CK206="Yes"),100-OFFSET('Sanitation Data'!$D$4,0,10*ROW('Sanitation Data'!D200)),NA())</f>
        <v>#N/A</v>
      </c>
      <c r="W206" s="491" t="e">
        <f ca="1">+IF(AND(ISNUMBER(OFFSET('Sanitation Data'!$D$6,0,10*ROW('Sanitation Data'!D200))),'Data Summary'!CL206="Yes"),OFFSET('Sanitation Data'!$D$6,0,10*ROW('Sanitation Data'!D200)),NA())</f>
        <v>#N/A</v>
      </c>
      <c r="X206" s="491" t="e">
        <f ca="1">+IF(AND(ISNUMBER(OFFSET('Sanitation Data'!$D$10,0,10*ROW('Sanitation Data'!D200))),'Data Summary'!CM206="Yes"),OFFSET('Sanitation Data'!$D$10,0,10*ROW('Sanitation Data'!D200)),NA())</f>
        <v>#N/A</v>
      </c>
      <c r="Y206" s="491" t="e">
        <f ca="1">+IF(AND(ISNUMBER(OFFSET('Sanitation Data'!$D$11,0,10*ROW('Sanitation Data'!D200))),'Data Summary'!CN206="Yes"),OFFSET('Sanitation Data'!$D$11,0,10*ROW('Sanitation Data'!D200)),NA())</f>
        <v>#N/A</v>
      </c>
      <c r="Z206" s="491" t="e">
        <f ca="1">+IF(AND(ISNUMBER(OFFSET('Sanitation Data'!$D$12,0,10*ROW('Sanitation Data'!D200))),'Data Summary'!CO206="Yes"),OFFSET('Sanitation Data'!$D$12,0,10*ROW('Sanitation Data'!D200)),NA())</f>
        <v>#N/A</v>
      </c>
      <c r="AA206" s="491" t="e">
        <f ca="1">+IF(AND(ISNUMBER(OFFSET('Sanitation Data'!$E$4,0,10*ROW('Sanitation Data'!E200))),'Data Summary'!CP206="Yes"),100-OFFSET('Sanitation Data'!$E$4,0,10*ROW('Sanitation Data'!E200)),NA())</f>
        <v>#N/A</v>
      </c>
      <c r="AB206" s="491" t="e">
        <f ca="1">+IF(AND(ISNUMBER(OFFSET('Sanitation Data'!$E$6,0,10*ROW('Sanitation Data'!E200))),'Data Summary'!CQ206="Yes"),OFFSET('Sanitation Data'!$E$6,0,10*ROW('Sanitation Data'!E200)),NA())</f>
        <v>#N/A</v>
      </c>
      <c r="AC206" s="491" t="e">
        <f ca="1">+IF(AND(ISNUMBER(OFFSET('Sanitation Data'!$E$10,0,10*ROW('Sanitation Data'!E200))),'Data Summary'!CR206="Yes"),OFFSET('Sanitation Data'!$E$10,0,10*ROW('Sanitation Data'!E200)),NA())</f>
        <v>#N/A</v>
      </c>
      <c r="AD206" s="491" t="e">
        <f ca="1">+IF(AND(ISNUMBER(OFFSET('Sanitation Data'!$E$11,0,10*ROW('Sanitation Data'!E200))),'Data Summary'!CS206="Yes"),OFFSET('Sanitation Data'!$E$11,0,10*ROW('Sanitation Data'!E200)),NA())</f>
        <v>#N/A</v>
      </c>
      <c r="AE206" s="491" t="e">
        <f ca="1">+IF(AND(ISNUMBER(OFFSET('Sanitation Data'!$E$12,0,10*ROW('Sanitation Data'!E200))),'Data Summary'!CT206="Yes"),OFFSET('Sanitation Data'!$E$12,0,10*ROW('Sanitation Data'!E200)),NA())</f>
        <v>#N/A</v>
      </c>
      <c r="AF206" s="491" t="e">
        <f ca="1">+IF(AND(ISNUMBER(OFFSET('Sanitation Data'!$F$4,0,10*ROW('Sanitation Data'!F200))),'Data Summary'!CU206="Yes"),100-OFFSET('Sanitation Data'!$F$4,0,10*ROW('Sanitation Data'!F200)),NA())</f>
        <v>#N/A</v>
      </c>
      <c r="AG206" s="491" t="e">
        <f ca="1">+IF(AND(ISNUMBER(OFFSET('Sanitation Data'!$F$6,0,10*ROW('Sanitation Data'!F200))),'Data Summary'!CV206="Yes"),OFFSET('Sanitation Data'!$F$6,0,10*ROW('Sanitation Data'!F200)),NA())</f>
        <v>#N/A</v>
      </c>
      <c r="AH206" s="491" t="e">
        <f ca="1">+IF(AND(ISNUMBER(OFFSET('Sanitation Data'!$F$10,0,10*ROW('Sanitation Data'!F200))),'Data Summary'!CW206="Yes"),OFFSET('Sanitation Data'!$F$10,0,10*ROW('Sanitation Data'!F200)),NA())</f>
        <v>#N/A</v>
      </c>
      <c r="AI206" s="491" t="e">
        <f ca="1">+IF(AND(ISNUMBER(OFFSET('Sanitation Data'!$F$11,0,10*ROW('Sanitation Data'!F200))),'Data Summary'!CX206="Yes"),OFFSET('Sanitation Data'!$F$11,0,10*ROW('Sanitation Data'!F200)),NA())</f>
        <v>#N/A</v>
      </c>
      <c r="AJ206" s="491" t="e">
        <f ca="1">+IF(AND(ISNUMBER(OFFSET('Sanitation Data'!$F$12,0,10*ROW('Sanitation Data'!F200))),'Data Summary'!CY206="Yes"),OFFSET('Sanitation Data'!$F$12,0,10*ROW('Sanitation Data'!F200)),NA())</f>
        <v>#N/A</v>
      </c>
      <c r="AK206" s="491" t="e">
        <f ca="1">+IF(AND(ISNUMBER(OFFSET('Sanitation Data'!$G$4,0,10*ROW('Sanitation Data'!G200))),'Data Summary'!CZ206="Yes"),100-OFFSET('Sanitation Data'!$G$4,0,10*ROW('Sanitation Data'!G200)),NA())</f>
        <v>#N/A</v>
      </c>
      <c r="AL206" s="491" t="e">
        <f ca="1">+IF(AND(ISNUMBER(OFFSET('Sanitation Data'!$G$6,0,10*ROW('Sanitation Data'!G200))),'Data Summary'!DA206="Yes"),OFFSET('Sanitation Data'!$G$6,0,10*ROW('Sanitation Data'!G200)),NA())</f>
        <v>#N/A</v>
      </c>
      <c r="AM206" s="491" t="e">
        <f ca="1">+IF(AND(ISNUMBER(OFFSET('Sanitation Data'!$G$10,0,10*ROW('Sanitation Data'!G200))),'Data Summary'!DB206="Yes"),OFFSET('Sanitation Data'!$G$10,0,10*ROW('Sanitation Data'!G200)),NA())</f>
        <v>#N/A</v>
      </c>
      <c r="AN206" s="491" t="e">
        <f ca="1">+IF(AND(ISNUMBER(OFFSET('Sanitation Data'!$G$11,0,10*ROW('Sanitation Data'!G200))),'Data Summary'!DC206="Yes"),OFFSET('Sanitation Data'!$G$11,0,10*ROW('Sanitation Data'!G200)),NA())</f>
        <v>#N/A</v>
      </c>
      <c r="AO206" s="491" t="e">
        <f ca="1">+IF(AND(ISNUMBER(OFFSET('Sanitation Data'!$G$12,0,10*ROW('Sanitation Data'!G200))),'Data Summary'!DD206="Yes"),OFFSET('Sanitation Data'!$G$12,0,10*ROW('Sanitation Data'!G200)),NA())</f>
        <v>#N/A</v>
      </c>
      <c r="AP206" s="491" t="e">
        <f ca="1">+IF(AND(ISNUMBER(OFFSET('Sanitation Data'!$H$4,0,10*ROW('Sanitation Data'!H200))),'Data Summary'!DE206="Yes"),100-OFFSET('Sanitation Data'!$H$4,0,10*ROW('Sanitation Data'!H200)),NA())</f>
        <v>#N/A</v>
      </c>
      <c r="AQ206" s="491" t="e">
        <f ca="1">+IF(AND(ISNUMBER(OFFSET('Sanitation Data'!$H$6,0,10*ROW('Sanitation Data'!H200))),'Data Summary'!DF206="Yes"),OFFSET('Sanitation Data'!$H$6,0,10*ROW('Sanitation Data'!H200)),NA())</f>
        <v>#N/A</v>
      </c>
      <c r="AR206" s="491" t="e">
        <f ca="1">+IF(AND(ISNUMBER(OFFSET('Sanitation Data'!$H$10,0,10*ROW('Sanitation Data'!H200))),'Data Summary'!DG206="Yes"),OFFSET('Sanitation Data'!$H$10,0,10*ROW('Sanitation Data'!H200)),NA())</f>
        <v>#N/A</v>
      </c>
      <c r="AS206" s="491" t="e">
        <f ca="1">+IF(AND(ISNUMBER(OFFSET('Sanitation Data'!$H$11,0,10*ROW('Sanitation Data'!H200))),'Data Summary'!DH206="Yes"),OFFSET('Sanitation Data'!$H$11,0,10*ROW('Sanitation Data'!H200)),NA())</f>
        <v>#N/A</v>
      </c>
      <c r="AT206" s="491" t="e">
        <f ca="1">+IF(AND(ISNUMBER(OFFSET('Sanitation Data'!$H$12,0,10*ROW('Sanitation Data'!H200))),'Data Summary'!DI206="Yes"),OFFSET('Sanitation Data'!$H$12,0,10*ROW('Sanitation Data'!H200)),NA())</f>
        <v>#N/A</v>
      </c>
      <c r="AU206" s="491" t="e">
        <f ca="1">+IF(AND(ISNUMBER(OFFSET('Sanitation Data'!$I$4,0,10*ROW('Sanitation Data'!I200))),'Data Summary'!DJ206="Yes"),100-OFFSET('Sanitation Data'!$I$4,0,10*ROW('Sanitation Data'!I200)),NA())</f>
        <v>#N/A</v>
      </c>
      <c r="AV206" s="491" t="e">
        <f ca="1">+IF(AND(ISNUMBER(OFFSET('Sanitation Data'!$I$6,0,10*ROW('Sanitation Data'!I200))),'Data Summary'!DK206="Yes"),OFFSET('Sanitation Data'!$I$6,0,10*ROW('Sanitation Data'!I200)),NA())</f>
        <v>#N/A</v>
      </c>
      <c r="AW206" s="491" t="e">
        <f ca="1">+IF(AND(ISNUMBER(OFFSET('Sanitation Data'!$I$10,0,10*ROW('Sanitation Data'!I200))),'Data Summary'!DL206="Yes"),OFFSET('Sanitation Data'!$I$10,0,10*ROW('Sanitation Data'!I200)),NA())</f>
        <v>#N/A</v>
      </c>
      <c r="AX206" s="491" t="e">
        <f ca="1">+IF(AND(ISNUMBER(OFFSET('Sanitation Data'!$I$11,0,10*ROW('Sanitation Data'!I200))),'Data Summary'!DM206="Yes"),OFFSET('Sanitation Data'!$I$11,0,10*ROW('Sanitation Data'!I200)),NA())</f>
        <v>#N/A</v>
      </c>
      <c r="AY206" s="491" t="e">
        <f ca="1">+IF(AND(ISNUMBER(OFFSET('Sanitation Data'!$I$12,0,10*ROW('Sanitation Data'!I200))),'Data Summary'!DN206="Yes"),OFFSET('Sanitation Data'!$I$12,0,10*ROW('Sanitation Data'!I200)),NA())</f>
        <v>#N/A</v>
      </c>
      <c r="AZ206" s="492" t="e">
        <f ca="1">+IF(AND(ISNUMBER(OFFSET('Hygiene Data'!$D$5,0,10*ROW('Hygiene Data'!D200))),'Data Summary'!DO206="Yes"),OFFSET('Hygiene Data'!$D$5,0,10*ROW('Hygiene Data'!D200)),NA())</f>
        <v>#N/A</v>
      </c>
      <c r="BA206" s="492" t="e">
        <f ca="1">+IF(AND(ISNUMBER(OFFSET('Hygiene Data'!$D$7,0,10*ROW('Hygiene Data'!D200))),'Data Summary'!DP206="Yes"),OFFSET('Hygiene Data'!$D$7,0,10*ROW('Hygiene Data'!D200)),NA())</f>
        <v>#N/A</v>
      </c>
      <c r="BB206" s="492" t="e">
        <f ca="1">+IF(AND(ISNUMBER(OFFSET('Hygiene Data'!$D$9,0,10*ROW('Hygiene Data'!D200))),'Data Summary'!DQ206="Yes"),OFFSET('Hygiene Data'!$D$9,0,10*ROW('Hygiene Data'!D200)),NA())</f>
        <v>#N/A</v>
      </c>
      <c r="BC206" s="492" t="e">
        <f ca="1">+IF(AND(ISNUMBER(OFFSET('Hygiene Data'!$E$5,0,10*ROW('Hygiene Data'!E200))),'Data Summary'!DR206="Yes"),OFFSET('Hygiene Data'!$E$5,0,10*ROW('Hygiene Data'!E200)),NA())</f>
        <v>#N/A</v>
      </c>
      <c r="BD206" s="492" t="e">
        <f ca="1">+IF(AND(ISNUMBER(OFFSET('Hygiene Data'!$E$7,0,10*ROW('Hygiene Data'!E200))),'Data Summary'!DS206="Yes"),OFFSET('Hygiene Data'!$E$7,0,10*ROW('Hygiene Data'!E200)),NA())</f>
        <v>#N/A</v>
      </c>
      <c r="BE206" s="492" t="e">
        <f ca="1">+IF(AND(ISNUMBER(OFFSET('Hygiene Data'!$E$9,0,10*ROW('Hygiene Data'!E200))),'Data Summary'!DT206="Yes"),OFFSET('Hygiene Data'!$E$9,0,10*ROW('Hygiene Data'!E200)),NA())</f>
        <v>#N/A</v>
      </c>
      <c r="BF206" s="492" t="e">
        <f ca="1">+IF(AND(ISNUMBER(OFFSET('Hygiene Data'!$F$5,0,10*ROW('Hygiene Data'!F200))),'Data Summary'!DU206="Yes"),OFFSET('Hygiene Data'!$F$5,0,10*ROW('Hygiene Data'!F200)),NA())</f>
        <v>#N/A</v>
      </c>
      <c r="BG206" s="492" t="e">
        <f ca="1">+IF(AND(ISNUMBER(OFFSET('Hygiene Data'!$F$7,0,10*ROW('Hygiene Data'!F200))),'Data Summary'!DV206="Yes"),OFFSET('Hygiene Data'!$F$7,0,10*ROW('Hygiene Data'!F200)),NA())</f>
        <v>#N/A</v>
      </c>
      <c r="BH206" s="492" t="e">
        <f ca="1">+IF(AND(ISNUMBER(OFFSET('Hygiene Data'!$F$9,0,10*ROW('Hygiene Data'!F200))),'Data Summary'!DW206="Yes"),OFFSET('Hygiene Data'!$F$9,0,10*ROW('Hygiene Data'!F200)),NA())</f>
        <v>#N/A</v>
      </c>
      <c r="BI206" s="492" t="e">
        <f ca="1">+IF(AND(ISNUMBER(OFFSET('Hygiene Data'!$G$5,0,10*ROW('Hygiene Data'!G200))),'Data Summary'!DX206="Yes"),OFFSET('Hygiene Data'!$G$5,0,10*ROW('Hygiene Data'!G200)),NA())</f>
        <v>#N/A</v>
      </c>
      <c r="BJ206" s="492" t="e">
        <f ca="1">+IF(AND(ISNUMBER(OFFSET('Hygiene Data'!$G$7,0,10*ROW('Hygiene Data'!G200))),'Data Summary'!DY206="Yes"),OFFSET('Hygiene Data'!$G$7,0,10*ROW('Hygiene Data'!G200)),NA())</f>
        <v>#N/A</v>
      </c>
      <c r="BK206" s="492" t="e">
        <f ca="1">+IF(AND(ISNUMBER(OFFSET('Hygiene Data'!$G$9,0,10*ROW('Hygiene Data'!G200))),'Data Summary'!DZ206="Yes"),OFFSET('Hygiene Data'!$G$9,0,10*ROW('Hygiene Data'!G200)),NA())</f>
        <v>#N/A</v>
      </c>
      <c r="BL206" s="492" t="e">
        <f ca="1">+IF(AND(ISNUMBER(OFFSET('Hygiene Data'!$H$5,0,10*ROW('Hygiene Data'!H200))),'Data Summary'!EA206="Yes"),OFFSET('Hygiene Data'!$H$5,0,10*ROW('Hygiene Data'!H200)),NA())</f>
        <v>#N/A</v>
      </c>
      <c r="BM206" s="492" t="e">
        <f ca="1">+IF(AND(ISNUMBER(OFFSET('Hygiene Data'!$H$7,0,10*ROW('Hygiene Data'!H200))),'Data Summary'!EB206="Yes"),OFFSET('Hygiene Data'!$H$7,0,10*ROW('Hygiene Data'!H200)),NA())</f>
        <v>#N/A</v>
      </c>
      <c r="BN206" s="492" t="e">
        <f ca="1">+IF(AND(ISNUMBER(OFFSET('Hygiene Data'!$H$9,0,10*ROW('Hygiene Data'!H200))),'Data Summary'!EC206="Yes"),OFFSET('Hygiene Data'!$H$9,0,10*ROW('Hygiene Data'!H200)),NA())</f>
        <v>#N/A</v>
      </c>
      <c r="BO206" s="492" t="e">
        <f ca="1">+IF(AND(ISNUMBER(OFFSET('Hygiene Data'!$I$5,0,10*ROW('Hygiene Data'!I200))),'Data Summary'!ED206="Yes"),OFFSET('Hygiene Data'!$I$5,0,10*ROW('Hygiene Data'!I200)),NA())</f>
        <v>#N/A</v>
      </c>
      <c r="BP206" s="492" t="e">
        <f ca="1">+IF(AND(ISNUMBER(OFFSET('Hygiene Data'!$I$7,0,10*ROW('Hygiene Data'!I200))),'Data Summary'!EE206="Yes"),OFFSET('Hygiene Data'!$I$7,0,10*ROW('Hygiene Data'!I200)),NA())</f>
        <v>#N/A</v>
      </c>
      <c r="BQ206" s="492" t="e">
        <f ca="1">+IF(AND(ISNUMBER(OFFSET('Hygiene Data'!$I$9,0,10*ROW('Hygiene Data'!I200))),'Data Summary'!EF206="Yes"),OFFSET('Hygiene Data'!$I$9,0,10*ROW('Hygiene Data'!I200)),NA())</f>
        <v>#N/A</v>
      </c>
    </row>
    <row r="207" spans="1:69" x14ac:dyDescent="0.25">
      <c r="A207" s="488" t="e">
        <f ca="1">+RIGHT('Data Summary'!A207,LEN('Data Summary'!A207)-9)</f>
        <v>#VALUE!</v>
      </c>
      <c r="B207" s="462" t="str">
        <f ca="1">+IF(ISTEXT('Data Summary'!B207),'Data Summary'!B207,"")</f>
        <v/>
      </c>
      <c r="C207" s="489" t="e">
        <f ca="1">+VALUE('Data Summary'!C207)</f>
        <v>#VALUE!</v>
      </c>
      <c r="D207" s="490" t="e">
        <f ca="1">+IF(AND(ISNUMBER(OFFSET('Water Data'!$D$4,0,10*ROW('Water Data'!D201))),'Data Summary'!BS207="Yes"),100-OFFSET('Water Data'!$D$4,0,10*ROW('Water Data'!D201)),NA())</f>
        <v>#N/A</v>
      </c>
      <c r="E207" s="490" t="e">
        <f ca="1">+IF(AND(ISNUMBER(OFFSET('Water Data'!$D$6,0,10*ROW('Water Data'!D201))),'Data Summary'!BT207="Yes"),OFFSET('Water Data'!$D$6,0,10*ROW('Water Data'!D201)),NA())</f>
        <v>#N/A</v>
      </c>
      <c r="F207" s="490" t="e">
        <f ca="1">+IF(AND(ISNUMBER(OFFSET('Water Data'!$D$9,0,10*ROW('Water Data'!D201))),'Data Summary'!BU207="Yes"),OFFSET('Water Data'!$D$9,0,10*ROW('Water Data'!D201)),NA())</f>
        <v>#N/A</v>
      </c>
      <c r="G207" s="490" t="e">
        <f ca="1">+IF(AND(ISNUMBER(OFFSET('Water Data'!$E$4,0,10*ROW('Water Data'!E201))),'Data Summary'!BV207="Yes"),100-OFFSET('Water Data'!$E$4,0,10*ROW('Water Data'!E201)),NA())</f>
        <v>#N/A</v>
      </c>
      <c r="H207" s="490" t="e">
        <f ca="1">+IF(AND(ISNUMBER(OFFSET('Water Data'!$E$6,0,10*ROW('Water Data'!E201))),'Data Summary'!BW207="Yes"),OFFSET('Water Data'!$E$6,0,10*ROW('Water Data'!E201)),NA())</f>
        <v>#N/A</v>
      </c>
      <c r="I207" s="490" t="e">
        <f ca="1">+IF(AND(ISNUMBER(OFFSET('Water Data'!$E$9,0,10*ROW('Water Data'!E201))),'Data Summary'!BX207="Yes"),OFFSET('Water Data'!$E$9,0,10*ROW('Water Data'!E201)),NA())</f>
        <v>#N/A</v>
      </c>
      <c r="J207" s="490" t="e">
        <f ca="1">+IF(AND(ISNUMBER(OFFSET('Water Data'!$F$4,0,10*ROW('Water Data'!F201))),'Data Summary'!BY207="Yes"),100-OFFSET('Water Data'!$F$4,0,10*ROW('Water Data'!F201)),NA())</f>
        <v>#N/A</v>
      </c>
      <c r="K207" s="490" t="e">
        <f ca="1">+IF(AND(ISNUMBER(OFFSET('Water Data'!$F$6,0,10*ROW('Water Data'!F201))),'Data Summary'!BZ207="Yes"),OFFSET('Water Data'!$F$6,0,10*ROW('Water Data'!F201)),NA())</f>
        <v>#N/A</v>
      </c>
      <c r="L207" s="490" t="e">
        <f ca="1">+IF(AND(ISNUMBER(OFFSET('Water Data'!$F$9,0,10*ROW('Water Data'!F201))),'Data Summary'!CA207="Yes"),OFFSET('Water Data'!$F$9,0,10*ROW('Water Data'!F201)),NA())</f>
        <v>#N/A</v>
      </c>
      <c r="M207" s="490" t="e">
        <f ca="1">+IF(AND(ISNUMBER(OFFSET('Water Data'!$G$4,0,10*ROW('Water Data'!G201))),'Data Summary'!CB207="Yes"),100-OFFSET('Water Data'!$G$4,0,10*ROW('Water Data'!G201)),NA())</f>
        <v>#N/A</v>
      </c>
      <c r="N207" s="490" t="e">
        <f ca="1">+IF(AND(ISNUMBER(OFFSET('Water Data'!$G$6,0,10*ROW('Water Data'!G201))),'Data Summary'!CC207="Yes"),OFFSET('Water Data'!$G$6,0,10*ROW('Water Data'!G201)),NA())</f>
        <v>#N/A</v>
      </c>
      <c r="O207" s="490" t="e">
        <f ca="1">+IF(AND(ISNUMBER(OFFSET('Water Data'!$G$9,0,10*ROW('Water Data'!G201))),'Data Summary'!CD207="Yes"),OFFSET('Water Data'!$G$9,0,10*ROW('Water Data'!G201)),NA())</f>
        <v>#N/A</v>
      </c>
      <c r="P207" s="490" t="e">
        <f ca="1">+IF(AND(ISNUMBER(OFFSET('Water Data'!$H$4,0,10*ROW('Water Data'!H201))),'Data Summary'!CE207="Yes"),100-OFFSET('Water Data'!$H$4,0,10*ROW('Water Data'!H201)),NA())</f>
        <v>#N/A</v>
      </c>
      <c r="Q207" s="490" t="e">
        <f ca="1">+IF(AND(ISNUMBER(OFFSET('Water Data'!$H$6,0,10*ROW('Water Data'!H201))),'Data Summary'!CF207="Yes"),OFFSET('Water Data'!$H$6,0,10*ROW('Water Data'!H201)),NA())</f>
        <v>#N/A</v>
      </c>
      <c r="R207" s="490" t="e">
        <f ca="1">+IF(AND(ISNUMBER(OFFSET('Water Data'!$H$9,0,10*ROW('Water Data'!H201))),'Data Summary'!CG207="Yes"),OFFSET('Water Data'!$H$9,0,10*ROW('Water Data'!H201)),NA())</f>
        <v>#N/A</v>
      </c>
      <c r="S207" s="490" t="e">
        <f ca="1">+IF(AND(ISNUMBER(OFFSET('Water Data'!$I$4,0,10*ROW('Water Data'!I201))),'Data Summary'!CH207="Yes"),100-OFFSET('Water Data'!$I$4,0,10*ROW('Water Data'!I201)),NA())</f>
        <v>#N/A</v>
      </c>
      <c r="T207" s="490" t="e">
        <f ca="1">+IF(AND(ISNUMBER(OFFSET('Water Data'!$I$6,0,10*ROW('Water Data'!I201))),'Data Summary'!CI207="Yes"),OFFSET('Water Data'!$I$6,0,10*ROW('Water Data'!I201)),NA())</f>
        <v>#N/A</v>
      </c>
      <c r="U207" s="490" t="e">
        <f ca="1">+IF(AND(ISNUMBER(OFFSET('Water Data'!$I$9,0,10*ROW('Water Data'!I201))),'Data Summary'!CJ207="Yes"),OFFSET('Water Data'!$I$9,0,10*ROW('Water Data'!I201)),NA())</f>
        <v>#N/A</v>
      </c>
      <c r="V207" s="491" t="e">
        <f ca="1">+IF(AND(ISNUMBER(OFFSET('Sanitation Data'!$D$4,0,10*ROW('Sanitation Data'!D201))),'Data Summary'!CK207="Yes"),100-OFFSET('Sanitation Data'!$D$4,0,10*ROW('Sanitation Data'!D201)),NA())</f>
        <v>#N/A</v>
      </c>
      <c r="W207" s="491" t="e">
        <f ca="1">+IF(AND(ISNUMBER(OFFSET('Sanitation Data'!$D$6,0,10*ROW('Sanitation Data'!D201))),'Data Summary'!CL207="Yes"),OFFSET('Sanitation Data'!$D$6,0,10*ROW('Sanitation Data'!D201)),NA())</f>
        <v>#N/A</v>
      </c>
      <c r="X207" s="491" t="e">
        <f ca="1">+IF(AND(ISNUMBER(OFFSET('Sanitation Data'!$D$10,0,10*ROW('Sanitation Data'!D201))),'Data Summary'!CM207="Yes"),OFFSET('Sanitation Data'!$D$10,0,10*ROW('Sanitation Data'!D201)),NA())</f>
        <v>#N/A</v>
      </c>
      <c r="Y207" s="491" t="e">
        <f ca="1">+IF(AND(ISNUMBER(OFFSET('Sanitation Data'!$D$11,0,10*ROW('Sanitation Data'!D201))),'Data Summary'!CN207="Yes"),OFFSET('Sanitation Data'!$D$11,0,10*ROW('Sanitation Data'!D201)),NA())</f>
        <v>#N/A</v>
      </c>
      <c r="Z207" s="491" t="e">
        <f ca="1">+IF(AND(ISNUMBER(OFFSET('Sanitation Data'!$D$12,0,10*ROW('Sanitation Data'!D201))),'Data Summary'!CO207="Yes"),OFFSET('Sanitation Data'!$D$12,0,10*ROW('Sanitation Data'!D201)),NA())</f>
        <v>#N/A</v>
      </c>
      <c r="AA207" s="491" t="e">
        <f ca="1">+IF(AND(ISNUMBER(OFFSET('Sanitation Data'!$E$4,0,10*ROW('Sanitation Data'!E201))),'Data Summary'!CP207="Yes"),100-OFFSET('Sanitation Data'!$E$4,0,10*ROW('Sanitation Data'!E201)),NA())</f>
        <v>#N/A</v>
      </c>
      <c r="AB207" s="491" t="e">
        <f ca="1">+IF(AND(ISNUMBER(OFFSET('Sanitation Data'!$E$6,0,10*ROW('Sanitation Data'!E201))),'Data Summary'!CQ207="Yes"),OFFSET('Sanitation Data'!$E$6,0,10*ROW('Sanitation Data'!E201)),NA())</f>
        <v>#N/A</v>
      </c>
      <c r="AC207" s="491" t="e">
        <f ca="1">+IF(AND(ISNUMBER(OFFSET('Sanitation Data'!$E$10,0,10*ROW('Sanitation Data'!E201))),'Data Summary'!CR207="Yes"),OFFSET('Sanitation Data'!$E$10,0,10*ROW('Sanitation Data'!E201)),NA())</f>
        <v>#N/A</v>
      </c>
      <c r="AD207" s="491" t="e">
        <f ca="1">+IF(AND(ISNUMBER(OFFSET('Sanitation Data'!$E$11,0,10*ROW('Sanitation Data'!E201))),'Data Summary'!CS207="Yes"),OFFSET('Sanitation Data'!$E$11,0,10*ROW('Sanitation Data'!E201)),NA())</f>
        <v>#N/A</v>
      </c>
      <c r="AE207" s="491" t="e">
        <f ca="1">+IF(AND(ISNUMBER(OFFSET('Sanitation Data'!$E$12,0,10*ROW('Sanitation Data'!E201))),'Data Summary'!CT207="Yes"),OFFSET('Sanitation Data'!$E$12,0,10*ROW('Sanitation Data'!E201)),NA())</f>
        <v>#N/A</v>
      </c>
      <c r="AF207" s="491" t="e">
        <f ca="1">+IF(AND(ISNUMBER(OFFSET('Sanitation Data'!$F$4,0,10*ROW('Sanitation Data'!F201))),'Data Summary'!CU207="Yes"),100-OFFSET('Sanitation Data'!$F$4,0,10*ROW('Sanitation Data'!F201)),NA())</f>
        <v>#N/A</v>
      </c>
      <c r="AG207" s="491" t="e">
        <f ca="1">+IF(AND(ISNUMBER(OFFSET('Sanitation Data'!$F$6,0,10*ROW('Sanitation Data'!F201))),'Data Summary'!CV207="Yes"),OFFSET('Sanitation Data'!$F$6,0,10*ROW('Sanitation Data'!F201)),NA())</f>
        <v>#N/A</v>
      </c>
      <c r="AH207" s="491" t="e">
        <f ca="1">+IF(AND(ISNUMBER(OFFSET('Sanitation Data'!$F$10,0,10*ROW('Sanitation Data'!F201))),'Data Summary'!CW207="Yes"),OFFSET('Sanitation Data'!$F$10,0,10*ROW('Sanitation Data'!F201)),NA())</f>
        <v>#N/A</v>
      </c>
      <c r="AI207" s="491" t="e">
        <f ca="1">+IF(AND(ISNUMBER(OFFSET('Sanitation Data'!$F$11,0,10*ROW('Sanitation Data'!F201))),'Data Summary'!CX207="Yes"),OFFSET('Sanitation Data'!$F$11,0,10*ROW('Sanitation Data'!F201)),NA())</f>
        <v>#N/A</v>
      </c>
      <c r="AJ207" s="491" t="e">
        <f ca="1">+IF(AND(ISNUMBER(OFFSET('Sanitation Data'!$F$12,0,10*ROW('Sanitation Data'!F201))),'Data Summary'!CY207="Yes"),OFFSET('Sanitation Data'!$F$12,0,10*ROW('Sanitation Data'!F201)),NA())</f>
        <v>#N/A</v>
      </c>
      <c r="AK207" s="491" t="e">
        <f ca="1">+IF(AND(ISNUMBER(OFFSET('Sanitation Data'!$G$4,0,10*ROW('Sanitation Data'!G201))),'Data Summary'!CZ207="Yes"),100-OFFSET('Sanitation Data'!$G$4,0,10*ROW('Sanitation Data'!G201)),NA())</f>
        <v>#N/A</v>
      </c>
      <c r="AL207" s="491" t="e">
        <f ca="1">+IF(AND(ISNUMBER(OFFSET('Sanitation Data'!$G$6,0,10*ROW('Sanitation Data'!G201))),'Data Summary'!DA207="Yes"),OFFSET('Sanitation Data'!$G$6,0,10*ROW('Sanitation Data'!G201)),NA())</f>
        <v>#N/A</v>
      </c>
      <c r="AM207" s="491" t="e">
        <f ca="1">+IF(AND(ISNUMBER(OFFSET('Sanitation Data'!$G$10,0,10*ROW('Sanitation Data'!G201))),'Data Summary'!DB207="Yes"),OFFSET('Sanitation Data'!$G$10,0,10*ROW('Sanitation Data'!G201)),NA())</f>
        <v>#N/A</v>
      </c>
      <c r="AN207" s="491" t="e">
        <f ca="1">+IF(AND(ISNUMBER(OFFSET('Sanitation Data'!$G$11,0,10*ROW('Sanitation Data'!G201))),'Data Summary'!DC207="Yes"),OFFSET('Sanitation Data'!$G$11,0,10*ROW('Sanitation Data'!G201)),NA())</f>
        <v>#N/A</v>
      </c>
      <c r="AO207" s="491" t="e">
        <f ca="1">+IF(AND(ISNUMBER(OFFSET('Sanitation Data'!$G$12,0,10*ROW('Sanitation Data'!G201))),'Data Summary'!DD207="Yes"),OFFSET('Sanitation Data'!$G$12,0,10*ROW('Sanitation Data'!G201)),NA())</f>
        <v>#N/A</v>
      </c>
      <c r="AP207" s="491" t="e">
        <f ca="1">+IF(AND(ISNUMBER(OFFSET('Sanitation Data'!$H$4,0,10*ROW('Sanitation Data'!H201))),'Data Summary'!DE207="Yes"),100-OFFSET('Sanitation Data'!$H$4,0,10*ROW('Sanitation Data'!H201)),NA())</f>
        <v>#N/A</v>
      </c>
      <c r="AQ207" s="491" t="e">
        <f ca="1">+IF(AND(ISNUMBER(OFFSET('Sanitation Data'!$H$6,0,10*ROW('Sanitation Data'!H201))),'Data Summary'!DF207="Yes"),OFFSET('Sanitation Data'!$H$6,0,10*ROW('Sanitation Data'!H201)),NA())</f>
        <v>#N/A</v>
      </c>
      <c r="AR207" s="491" t="e">
        <f ca="1">+IF(AND(ISNUMBER(OFFSET('Sanitation Data'!$H$10,0,10*ROW('Sanitation Data'!H201))),'Data Summary'!DG207="Yes"),OFFSET('Sanitation Data'!$H$10,0,10*ROW('Sanitation Data'!H201)),NA())</f>
        <v>#N/A</v>
      </c>
      <c r="AS207" s="491" t="e">
        <f ca="1">+IF(AND(ISNUMBER(OFFSET('Sanitation Data'!$H$11,0,10*ROW('Sanitation Data'!H201))),'Data Summary'!DH207="Yes"),OFFSET('Sanitation Data'!$H$11,0,10*ROW('Sanitation Data'!H201)),NA())</f>
        <v>#N/A</v>
      </c>
      <c r="AT207" s="491" t="e">
        <f ca="1">+IF(AND(ISNUMBER(OFFSET('Sanitation Data'!$H$12,0,10*ROW('Sanitation Data'!H201))),'Data Summary'!DI207="Yes"),OFFSET('Sanitation Data'!$H$12,0,10*ROW('Sanitation Data'!H201)),NA())</f>
        <v>#N/A</v>
      </c>
      <c r="AU207" s="491" t="e">
        <f ca="1">+IF(AND(ISNUMBER(OFFSET('Sanitation Data'!$I$4,0,10*ROW('Sanitation Data'!I201))),'Data Summary'!DJ207="Yes"),100-OFFSET('Sanitation Data'!$I$4,0,10*ROW('Sanitation Data'!I201)),NA())</f>
        <v>#N/A</v>
      </c>
      <c r="AV207" s="491" t="e">
        <f ca="1">+IF(AND(ISNUMBER(OFFSET('Sanitation Data'!$I$6,0,10*ROW('Sanitation Data'!I201))),'Data Summary'!DK207="Yes"),OFFSET('Sanitation Data'!$I$6,0,10*ROW('Sanitation Data'!I201)),NA())</f>
        <v>#N/A</v>
      </c>
      <c r="AW207" s="491" t="e">
        <f ca="1">+IF(AND(ISNUMBER(OFFSET('Sanitation Data'!$I$10,0,10*ROW('Sanitation Data'!I201))),'Data Summary'!DL207="Yes"),OFFSET('Sanitation Data'!$I$10,0,10*ROW('Sanitation Data'!I201)),NA())</f>
        <v>#N/A</v>
      </c>
      <c r="AX207" s="491" t="e">
        <f ca="1">+IF(AND(ISNUMBER(OFFSET('Sanitation Data'!$I$11,0,10*ROW('Sanitation Data'!I201))),'Data Summary'!DM207="Yes"),OFFSET('Sanitation Data'!$I$11,0,10*ROW('Sanitation Data'!I201)),NA())</f>
        <v>#N/A</v>
      </c>
      <c r="AY207" s="491" t="e">
        <f ca="1">+IF(AND(ISNUMBER(OFFSET('Sanitation Data'!$I$12,0,10*ROW('Sanitation Data'!I201))),'Data Summary'!DN207="Yes"),OFFSET('Sanitation Data'!$I$12,0,10*ROW('Sanitation Data'!I201)),NA())</f>
        <v>#N/A</v>
      </c>
      <c r="AZ207" s="492" t="e">
        <f ca="1">+IF(AND(ISNUMBER(OFFSET('Hygiene Data'!$D$5,0,10*ROW('Hygiene Data'!D201))),'Data Summary'!DO207="Yes"),OFFSET('Hygiene Data'!$D$5,0,10*ROW('Hygiene Data'!D201)),NA())</f>
        <v>#N/A</v>
      </c>
      <c r="BA207" s="492" t="e">
        <f ca="1">+IF(AND(ISNUMBER(OFFSET('Hygiene Data'!$D$7,0,10*ROW('Hygiene Data'!D201))),'Data Summary'!DP207="Yes"),OFFSET('Hygiene Data'!$D$7,0,10*ROW('Hygiene Data'!D201)),NA())</f>
        <v>#N/A</v>
      </c>
      <c r="BB207" s="492" t="e">
        <f ca="1">+IF(AND(ISNUMBER(OFFSET('Hygiene Data'!$D$9,0,10*ROW('Hygiene Data'!D201))),'Data Summary'!DQ207="Yes"),OFFSET('Hygiene Data'!$D$9,0,10*ROW('Hygiene Data'!D201)),NA())</f>
        <v>#N/A</v>
      </c>
      <c r="BC207" s="492" t="e">
        <f ca="1">+IF(AND(ISNUMBER(OFFSET('Hygiene Data'!$E$5,0,10*ROW('Hygiene Data'!E201))),'Data Summary'!DR207="Yes"),OFFSET('Hygiene Data'!$E$5,0,10*ROW('Hygiene Data'!E201)),NA())</f>
        <v>#N/A</v>
      </c>
      <c r="BD207" s="492" t="e">
        <f ca="1">+IF(AND(ISNUMBER(OFFSET('Hygiene Data'!$E$7,0,10*ROW('Hygiene Data'!E201))),'Data Summary'!DS207="Yes"),OFFSET('Hygiene Data'!$E$7,0,10*ROW('Hygiene Data'!E201)),NA())</f>
        <v>#N/A</v>
      </c>
      <c r="BE207" s="492" t="e">
        <f ca="1">+IF(AND(ISNUMBER(OFFSET('Hygiene Data'!$E$9,0,10*ROW('Hygiene Data'!E201))),'Data Summary'!DT207="Yes"),OFFSET('Hygiene Data'!$E$9,0,10*ROW('Hygiene Data'!E201)),NA())</f>
        <v>#N/A</v>
      </c>
      <c r="BF207" s="492" t="e">
        <f ca="1">+IF(AND(ISNUMBER(OFFSET('Hygiene Data'!$F$5,0,10*ROW('Hygiene Data'!F201))),'Data Summary'!DU207="Yes"),OFFSET('Hygiene Data'!$F$5,0,10*ROW('Hygiene Data'!F201)),NA())</f>
        <v>#N/A</v>
      </c>
      <c r="BG207" s="492" t="e">
        <f ca="1">+IF(AND(ISNUMBER(OFFSET('Hygiene Data'!$F$7,0,10*ROW('Hygiene Data'!F201))),'Data Summary'!DV207="Yes"),OFFSET('Hygiene Data'!$F$7,0,10*ROW('Hygiene Data'!F201)),NA())</f>
        <v>#N/A</v>
      </c>
      <c r="BH207" s="492" t="e">
        <f ca="1">+IF(AND(ISNUMBER(OFFSET('Hygiene Data'!$F$9,0,10*ROW('Hygiene Data'!F201))),'Data Summary'!DW207="Yes"),OFFSET('Hygiene Data'!$F$9,0,10*ROW('Hygiene Data'!F201)),NA())</f>
        <v>#N/A</v>
      </c>
      <c r="BI207" s="492" t="e">
        <f ca="1">+IF(AND(ISNUMBER(OFFSET('Hygiene Data'!$G$5,0,10*ROW('Hygiene Data'!G201))),'Data Summary'!DX207="Yes"),OFFSET('Hygiene Data'!$G$5,0,10*ROW('Hygiene Data'!G201)),NA())</f>
        <v>#N/A</v>
      </c>
      <c r="BJ207" s="492" t="e">
        <f ca="1">+IF(AND(ISNUMBER(OFFSET('Hygiene Data'!$G$7,0,10*ROW('Hygiene Data'!G201))),'Data Summary'!DY207="Yes"),OFFSET('Hygiene Data'!$G$7,0,10*ROW('Hygiene Data'!G201)),NA())</f>
        <v>#N/A</v>
      </c>
      <c r="BK207" s="492" t="e">
        <f ca="1">+IF(AND(ISNUMBER(OFFSET('Hygiene Data'!$G$9,0,10*ROW('Hygiene Data'!G201))),'Data Summary'!DZ207="Yes"),OFFSET('Hygiene Data'!$G$9,0,10*ROW('Hygiene Data'!G201)),NA())</f>
        <v>#N/A</v>
      </c>
      <c r="BL207" s="492" t="e">
        <f ca="1">+IF(AND(ISNUMBER(OFFSET('Hygiene Data'!$H$5,0,10*ROW('Hygiene Data'!H201))),'Data Summary'!EA207="Yes"),OFFSET('Hygiene Data'!$H$5,0,10*ROW('Hygiene Data'!H201)),NA())</f>
        <v>#N/A</v>
      </c>
      <c r="BM207" s="492" t="e">
        <f ca="1">+IF(AND(ISNUMBER(OFFSET('Hygiene Data'!$H$7,0,10*ROW('Hygiene Data'!H201))),'Data Summary'!EB207="Yes"),OFFSET('Hygiene Data'!$H$7,0,10*ROW('Hygiene Data'!H201)),NA())</f>
        <v>#N/A</v>
      </c>
      <c r="BN207" s="492" t="e">
        <f ca="1">+IF(AND(ISNUMBER(OFFSET('Hygiene Data'!$H$9,0,10*ROW('Hygiene Data'!H201))),'Data Summary'!EC207="Yes"),OFFSET('Hygiene Data'!$H$9,0,10*ROW('Hygiene Data'!H201)),NA())</f>
        <v>#N/A</v>
      </c>
      <c r="BO207" s="492" t="e">
        <f ca="1">+IF(AND(ISNUMBER(OFFSET('Hygiene Data'!$I$5,0,10*ROW('Hygiene Data'!I201))),'Data Summary'!ED207="Yes"),OFFSET('Hygiene Data'!$I$5,0,10*ROW('Hygiene Data'!I201)),NA())</f>
        <v>#N/A</v>
      </c>
      <c r="BP207" s="492" t="e">
        <f ca="1">+IF(AND(ISNUMBER(OFFSET('Hygiene Data'!$I$7,0,10*ROW('Hygiene Data'!I201))),'Data Summary'!EE207="Yes"),OFFSET('Hygiene Data'!$I$7,0,10*ROW('Hygiene Data'!I201)),NA())</f>
        <v>#N/A</v>
      </c>
      <c r="BQ207" s="49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62BD8-8CF8-45A3-889E-8C2F91A74DF8}">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2" customWidth="1"/>
    <col min="2" max="2" width="6.5" style="553" customWidth="1"/>
    <col min="3" max="3" width="21.59765625" style="554" customWidth="1"/>
    <col min="4" max="4" width="9.69921875" style="502" customWidth="1"/>
    <col min="5" max="5" width="8" style="557" customWidth="1"/>
    <col min="6" max="6" width="8" style="555" customWidth="1"/>
    <col min="7" max="7" width="8" style="558" customWidth="1"/>
    <col min="8" max="8" width="8" style="555" customWidth="1"/>
    <col min="9" max="9" width="8" style="502" customWidth="1"/>
    <col min="10" max="10" width="8" style="556" customWidth="1"/>
    <col min="11" max="11" width="8" style="559" customWidth="1"/>
    <col min="12" max="12" width="8" style="555" customWidth="1"/>
    <col min="13" max="13" width="8" style="560" customWidth="1"/>
    <col min="14" max="14" width="8" style="556" customWidth="1"/>
    <col min="15" max="19" width="8" style="502" customWidth="1"/>
    <col min="20" max="16384" width="9" style="502"/>
  </cols>
  <sheetData>
    <row r="1" spans="1:19" ht="20.25" customHeight="1" x14ac:dyDescent="0.25">
      <c r="A1" s="493" t="str">
        <f>HLOOKUP(Introduction!$G$4,nametranslations,157,FALSE)</f>
        <v>تقديرات برنامج الرصد المشترك لمنظمة الصحة العالمية/اليونيسيف
(تم التحديث عام 2026)</v>
      </c>
      <c r="B1" s="494" t="str">
        <f ca="1">HLOOKUP([1]Introduction!$G$4,nametranslations,38,FALSE)</f>
        <v>خدمات المياه والصرف الصحي والنظافة في المدارس</v>
      </c>
      <c r="C1" s="494" t="str">
        <f ca="1">HLOOKUP([1]Introduction!$G$4,nametranslations,38,FALSE)</f>
        <v>خدمات المياه والصرف الصحي والنظافة في المدارس</v>
      </c>
      <c r="D1" s="494" t="str">
        <f ca="1">HLOOKUP([1]Introduction!$G$4,nametranslations,38,FALSE)</f>
        <v>خدمات المياه والصرف الصحي والنظافة في المدارس</v>
      </c>
      <c r="E1" s="495" t="str">
        <f>HLOOKUP(Introduction!$G$4,nametranslations,68,FALSE)</f>
        <v>مياه الشرب (٪)</v>
      </c>
      <c r="F1" s="496"/>
      <c r="G1" s="496"/>
      <c r="H1" s="496"/>
      <c r="I1" s="497"/>
      <c r="J1" s="498" t="str">
        <f>HLOOKUP(Introduction!$G$4,nametranslations,69,FALSE)</f>
        <v>الصرف الصحي (٪)</v>
      </c>
      <c r="K1" s="498"/>
      <c r="L1" s="498"/>
      <c r="M1" s="498"/>
      <c r="N1" s="498"/>
      <c r="O1" s="499" t="str">
        <f>HLOOKUP(Introduction!$G$4,nametranslations,70,FALSE)</f>
        <v>صحة (٪)</v>
      </c>
      <c r="P1" s="500"/>
      <c r="Q1" s="500"/>
      <c r="R1" s="500"/>
      <c r="S1" s="501"/>
    </row>
    <row r="2" spans="1:19" x14ac:dyDescent="0.25">
      <c r="A2" s="494" t="str">
        <f ca="1">HLOOKUP([1]Introduction!$G$4,nametranslations,38,FALSE)</f>
        <v>خدمات المياه والصرف الصحي والنظافة في المدارس</v>
      </c>
      <c r="B2" s="494" t="str">
        <f ca="1">HLOOKUP([1]Introduction!$G$4,nametranslations,38,FALSE)</f>
        <v>خدمات المياه والصرف الصحي والنظافة في المدارس</v>
      </c>
      <c r="C2" s="494" t="str">
        <f ca="1">HLOOKUP([1]Introduction!$G$4,nametranslations,38,FALSE)</f>
        <v>خدمات المياه والصرف الصحي والنظافة في المدارس</v>
      </c>
      <c r="D2" s="494" t="str">
        <f ca="1">HLOOKUP([1]Introduction!$G$4,nametranslations,38,FALSE)</f>
        <v>خدمات المياه والصرف الصحي والنظافة في المدارس</v>
      </c>
      <c r="E2" s="503"/>
      <c r="F2" s="504"/>
      <c r="G2" s="505"/>
      <c r="H2" s="506"/>
      <c r="I2" s="507"/>
      <c r="J2" s="508"/>
      <c r="K2" s="504"/>
      <c r="L2" s="509"/>
      <c r="M2" s="506"/>
      <c r="N2" s="510"/>
      <c r="O2" s="503"/>
      <c r="P2" s="504"/>
      <c r="Q2" s="511"/>
      <c r="R2" s="506"/>
      <c r="S2" s="507"/>
    </row>
    <row r="3" spans="1:19" ht="134.25" customHeight="1" x14ac:dyDescent="0.25">
      <c r="A3" s="512" t="str">
        <f>HLOOKUP(Introduction!$G$4,nametranslations,71,FALSE)</f>
        <v>بلد</v>
      </c>
      <c r="B3" s="513" t="str">
        <f>HLOOKUP(Introduction!$G$4,nametranslations,72,FALSE)</f>
        <v>عام</v>
      </c>
      <c r="C3" s="514" t="str">
        <f>HLOOKUP(Introduction!$G$4,nametranslations,73,FALSE)</f>
        <v>جلسة</v>
      </c>
      <c r="D3" s="515" t="str">
        <f>HLOOKUP(Introduction!$G$4,nametranslations,67,FALSE)</f>
        <v>السكان في سن المدرسة
المصدر: قسم السكان بالأمم المتحدة واليونسكو</v>
      </c>
      <c r="E3" s="516" t="str">
        <f>HLOOKUP(Introduction!$G$4,nametranslations,74,FALSE)</f>
        <v>امكانية</v>
      </c>
      <c r="F3" s="517" t="str">
        <f>HLOOKUP(Introduction!$G$4,nametranslations,75,FALSE)</f>
        <v>محسّن</v>
      </c>
      <c r="G3" s="518" t="str">
        <f>HLOOKUP(Introduction!$G$4,nametranslations,76,FALSE)</f>
        <v>أساسي (محسن ومتوفر)</v>
      </c>
      <c r="H3" s="519" t="str">
        <f>HLOOKUP(Introduction!$G$4,nametranslations,77,FALSE)</f>
        <v>محدود</v>
      </c>
      <c r="I3" s="520" t="str">
        <f>HLOOKUP(Introduction!$G$4,nametranslations,78,FALSE)</f>
        <v>لاتوجد خدمة</v>
      </c>
      <c r="J3" s="521" t="str">
        <f>HLOOKUP(Introduction!$G$4,nametranslations,74,FALSE)</f>
        <v>امكانية</v>
      </c>
      <c r="K3" s="522" t="str">
        <f>HLOOKUP(Introduction!$G$4,nametranslations,75,FALSE)</f>
        <v>محسّن</v>
      </c>
      <c r="L3" s="523" t="str">
        <f>HLOOKUP(Introduction!$G$4,nametranslations,79,FALSE)</f>
        <v>أساسي
(محسّن ، صالح للاستخدام ، أحادي الجنس)</v>
      </c>
      <c r="M3" s="519" t="str">
        <f>HLOOKUP(Introduction!$G$4,nametranslations,77,FALSE)</f>
        <v>محدود</v>
      </c>
      <c r="N3" s="520" t="str">
        <f>HLOOKUP(Introduction!$G$4,nametranslations,78,FALSE)</f>
        <v>لاتوجد خدمة</v>
      </c>
      <c r="O3" s="516" t="str">
        <f>HLOOKUP(Introduction!$G$4,nametranslations,74,FALSE)</f>
        <v>امكانية</v>
      </c>
      <c r="P3" s="517" t="str">
        <f>HLOOKUP(Introduction!$G$4,nametranslations,80,FALSE)</f>
        <v>مرفق بالماء</v>
      </c>
      <c r="Q3" s="524" t="str">
        <f>HLOOKUP(Introduction!$G$4,nametranslations,81,FALSE)</f>
        <v>أساسي
(مرفق بالماء والصابون)</v>
      </c>
      <c r="R3" s="519" t="str">
        <f>HLOOKUP(Introduction!$G$4,nametranslations,77,FALSE)</f>
        <v>محدود</v>
      </c>
      <c r="S3" s="520" t="str">
        <f>HLOOKUP(Introduction!$G$4,nametranslations,78,FALSE)</f>
        <v>لاتوجد خدمة</v>
      </c>
    </row>
    <row r="4" spans="1:19" x14ac:dyDescent="0.25">
      <c r="A4" s="525" t="str">
        <f>+Introduction!$C$7</f>
        <v>الإمارات العربية المتحدة</v>
      </c>
      <c r="B4" s="526">
        <f>IF(ISBLANK(Regressions!B14), " ", Regressions!B14)</f>
        <v>2000</v>
      </c>
      <c r="C4" s="527" t="str">
        <f>HLOOKUP(Introduction!$G$4,nametranslations,24,FALSE)</f>
        <v>المجموع</v>
      </c>
      <c r="D4" s="528">
        <f>IF(ISBLANK(Regressions!D14), " ", Regressions!D14)</f>
        <v>384848</v>
      </c>
      <c r="E4" s="529">
        <f>IF(ISNUMBER(Regressions!E14),ROUND(Regressions!E14, 1), NA())</f>
        <v>100</v>
      </c>
      <c r="F4" s="530">
        <f>IF(ISNUMBER(Regressions!F14),ROUND(Regressions!F14, 1), NA())</f>
        <v>100</v>
      </c>
      <c r="G4" s="531">
        <f>IF(ISNUMBER(Regressions!G14),ROUND(Regressions!G14, 1), NA())</f>
        <v>100</v>
      </c>
      <c r="H4" s="532">
        <f>IF(ISNUMBER(Regressions!H14),ROUND(Regressions!H14, 1), NA())</f>
        <v>0</v>
      </c>
      <c r="I4" s="533">
        <f>IF(ISNUMBER(Regressions!I14),ROUND(Regressions!I14, 1), NA())</f>
        <v>0</v>
      </c>
      <c r="J4" s="534">
        <f>IF(ISNUMBER(Regressions!K14),ROUND(Regressions!K14, 1), NA())</f>
        <v>100</v>
      </c>
      <c r="K4" s="530">
        <f>IF(ISNUMBER(Regressions!L14),ROUND(Regressions!L14, 1), NA())</f>
        <v>100</v>
      </c>
      <c r="L4" s="535">
        <f>IF(ISNUMBER(Regressions!M14),ROUND(Regressions!M14, 1), NA())</f>
        <v>100</v>
      </c>
      <c r="M4" s="532">
        <f>IF(ISNUMBER(Regressions!N14),ROUND(Regressions!N14, 1), NA())</f>
        <v>0</v>
      </c>
      <c r="N4" s="533">
        <f>IF(ISNUMBER(Regressions!O14),ROUND(Regressions!O14, 1), NA())</f>
        <v>0</v>
      </c>
      <c r="O4" s="534">
        <f>IF(ISNUMBER(Regressions!Q14),ROUND(Regressions!Q14, 1), NA())</f>
        <v>100</v>
      </c>
      <c r="P4" s="530">
        <f>IF(ISNUMBER(Regressions!R14),ROUND(Regressions!R14, 1), NA())</f>
        <v>100</v>
      </c>
      <c r="Q4" s="536">
        <f>IF(ISNUMBER(Regressions!S14),ROUND(Regressions!S14, 1), NA())</f>
        <v>100</v>
      </c>
      <c r="R4" s="532">
        <f>IF(ISNUMBER(Regressions!T14),ROUND(Regressions!T14, 1), NA())</f>
        <v>0</v>
      </c>
      <c r="S4" s="533">
        <f>IF(ISNUMBER(Regressions!U14),ROUND(Regressions!U14, 1), NA())</f>
        <v>0</v>
      </c>
    </row>
    <row r="5" spans="1:19" x14ac:dyDescent="0.25">
      <c r="A5" s="525" t="str">
        <f>+Introduction!$C$7</f>
        <v>الإمارات العربية المتحدة</v>
      </c>
      <c r="B5" s="526">
        <f>IF(ISBLANK(Regressions!B15), " ", Regressions!B15)</f>
        <v>2001</v>
      </c>
      <c r="C5" s="525" t="str">
        <f>HLOOKUP(Introduction!$G$4,nametranslations,24,FALSE)</f>
        <v>المجموع</v>
      </c>
      <c r="D5" s="528">
        <f>IF(ISBLANK(Regressions!D15), " ", Regressions!D15)</f>
        <v>472441</v>
      </c>
      <c r="E5" s="529">
        <f>IF(ISNUMBER(Regressions!E15),ROUND(Regressions!E15, 1), NA())</f>
        <v>100</v>
      </c>
      <c r="F5" s="530">
        <f>IF(ISNUMBER(Regressions!F15),ROUND(Regressions!F15, 1), NA())</f>
        <v>100</v>
      </c>
      <c r="G5" s="531">
        <f>IF(ISNUMBER(Regressions!G15),ROUND(Regressions!G15, 1), NA())</f>
        <v>100</v>
      </c>
      <c r="H5" s="532">
        <f>IF(ISNUMBER(Regressions!H15),ROUND(Regressions!H15, 1), NA())</f>
        <v>0</v>
      </c>
      <c r="I5" s="533">
        <f>IF(ISNUMBER(Regressions!I15),ROUND(Regressions!I15, 1), NA())</f>
        <v>0</v>
      </c>
      <c r="J5" s="534">
        <f>IF(ISNUMBER(Regressions!K15),ROUND(Regressions!K15, 1), NA())</f>
        <v>100</v>
      </c>
      <c r="K5" s="530">
        <f>IF(ISNUMBER(Regressions!L15),ROUND(Regressions!L15, 1), NA())</f>
        <v>100</v>
      </c>
      <c r="L5" s="535">
        <f>IF(ISNUMBER(Regressions!M15),ROUND(Regressions!M15, 1), NA())</f>
        <v>100</v>
      </c>
      <c r="M5" s="532">
        <f>IF(ISNUMBER(Regressions!N15),ROUND(Regressions!N15, 1), NA())</f>
        <v>0</v>
      </c>
      <c r="N5" s="533">
        <f>IF(ISNUMBER(Regressions!O15),ROUND(Regressions!O15, 1), NA())</f>
        <v>0</v>
      </c>
      <c r="O5" s="534">
        <f>IF(ISNUMBER(Regressions!Q15),ROUND(Regressions!Q15, 1), NA())</f>
        <v>100</v>
      </c>
      <c r="P5" s="530">
        <f>IF(ISNUMBER(Regressions!R15),ROUND(Regressions!R15, 1), NA())</f>
        <v>100</v>
      </c>
      <c r="Q5" s="536">
        <f>IF(ISNUMBER(Regressions!S15),ROUND(Regressions!S15, 1), NA())</f>
        <v>100</v>
      </c>
      <c r="R5" s="532">
        <f>IF(ISNUMBER(Regressions!T15),ROUND(Regressions!T15, 1), NA())</f>
        <v>0</v>
      </c>
      <c r="S5" s="533">
        <f>IF(ISNUMBER(Regressions!U15),ROUND(Regressions!U15, 1), NA())</f>
        <v>0</v>
      </c>
    </row>
    <row r="6" spans="1:19" x14ac:dyDescent="0.25">
      <c r="A6" s="525" t="str">
        <f>+Introduction!$C$7</f>
        <v>الإمارات العربية المتحدة</v>
      </c>
      <c r="B6" s="526">
        <f>IF(ISBLANK(Regressions!B16), " ", Regressions!B16)</f>
        <v>2002</v>
      </c>
      <c r="C6" s="525" t="str">
        <f>HLOOKUP(Introduction!$G$4,nametranslations,24,FALSE)</f>
        <v>المجموع</v>
      </c>
      <c r="D6" s="528">
        <f>IF(ISBLANK(Regressions!D16), " ", Regressions!D16)</f>
        <v>498207</v>
      </c>
      <c r="E6" s="529">
        <f>IF(ISNUMBER(Regressions!E16),ROUND(Regressions!E16, 1), NA())</f>
        <v>100</v>
      </c>
      <c r="F6" s="530">
        <f>IF(ISNUMBER(Regressions!F16),ROUND(Regressions!F16, 1), NA())</f>
        <v>100</v>
      </c>
      <c r="G6" s="531">
        <f>IF(ISNUMBER(Regressions!G16),ROUND(Regressions!G16, 1), NA())</f>
        <v>100</v>
      </c>
      <c r="H6" s="532">
        <f>IF(ISNUMBER(Regressions!H16),ROUND(Regressions!H16, 1), NA())</f>
        <v>0</v>
      </c>
      <c r="I6" s="533">
        <f>IF(ISNUMBER(Regressions!I16),ROUND(Regressions!I16, 1), NA())</f>
        <v>0</v>
      </c>
      <c r="J6" s="534">
        <f>IF(ISNUMBER(Regressions!K16),ROUND(Regressions!K16, 1), NA())</f>
        <v>100</v>
      </c>
      <c r="K6" s="530">
        <f>IF(ISNUMBER(Regressions!L16),ROUND(Regressions!L16, 1), NA())</f>
        <v>100</v>
      </c>
      <c r="L6" s="535">
        <f>IF(ISNUMBER(Regressions!M16),ROUND(Regressions!M16, 1), NA())</f>
        <v>100</v>
      </c>
      <c r="M6" s="532">
        <f>IF(ISNUMBER(Regressions!N16),ROUND(Regressions!N16, 1), NA())</f>
        <v>0</v>
      </c>
      <c r="N6" s="533">
        <f>IF(ISNUMBER(Regressions!O16),ROUND(Regressions!O16, 1), NA())</f>
        <v>0</v>
      </c>
      <c r="O6" s="534">
        <f>IF(ISNUMBER(Regressions!Q16),ROUND(Regressions!Q16, 1), NA())</f>
        <v>100</v>
      </c>
      <c r="P6" s="530">
        <f>IF(ISNUMBER(Regressions!R16),ROUND(Regressions!R16, 1), NA())</f>
        <v>100</v>
      </c>
      <c r="Q6" s="536">
        <f>IF(ISNUMBER(Regressions!S16),ROUND(Regressions!S16, 1), NA())</f>
        <v>100</v>
      </c>
      <c r="R6" s="532">
        <f>IF(ISNUMBER(Regressions!T16),ROUND(Regressions!T16, 1), NA())</f>
        <v>0</v>
      </c>
      <c r="S6" s="533">
        <f>IF(ISNUMBER(Regressions!U16),ROUND(Regressions!U16, 1), NA())</f>
        <v>0</v>
      </c>
    </row>
    <row r="7" spans="1:19" x14ac:dyDescent="0.25">
      <c r="A7" s="525" t="str">
        <f>+Introduction!$C$7</f>
        <v>الإمارات العربية المتحدة</v>
      </c>
      <c r="B7" s="526">
        <f>IF(ISBLANK(Regressions!B17), " ", Regressions!B17)</f>
        <v>2003</v>
      </c>
      <c r="C7" s="525" t="str">
        <f>HLOOKUP(Introduction!$G$4,nametranslations,24,FALSE)</f>
        <v>المجموع</v>
      </c>
      <c r="D7" s="528">
        <f>IF(ISBLANK(Regressions!D17), " ", Regressions!D17)</f>
        <v>529856</v>
      </c>
      <c r="E7" s="529">
        <f>IF(ISNUMBER(Regressions!E17),ROUND(Regressions!E17, 1), NA())</f>
        <v>100</v>
      </c>
      <c r="F7" s="530">
        <f>IF(ISNUMBER(Regressions!F17),ROUND(Regressions!F17, 1), NA())</f>
        <v>100</v>
      </c>
      <c r="G7" s="531">
        <f>IF(ISNUMBER(Regressions!G17),ROUND(Regressions!G17, 1), NA())</f>
        <v>100</v>
      </c>
      <c r="H7" s="532">
        <f>IF(ISNUMBER(Regressions!H17),ROUND(Regressions!H17, 1), NA())</f>
        <v>0</v>
      </c>
      <c r="I7" s="533">
        <f>IF(ISNUMBER(Regressions!I17),ROUND(Regressions!I17, 1), NA())</f>
        <v>0</v>
      </c>
      <c r="J7" s="534">
        <f>IF(ISNUMBER(Regressions!K17),ROUND(Regressions!K17, 1), NA())</f>
        <v>100</v>
      </c>
      <c r="K7" s="530">
        <f>IF(ISNUMBER(Regressions!L17),ROUND(Regressions!L17, 1), NA())</f>
        <v>100</v>
      </c>
      <c r="L7" s="535">
        <f>IF(ISNUMBER(Regressions!M17),ROUND(Regressions!M17, 1), NA())</f>
        <v>100</v>
      </c>
      <c r="M7" s="532">
        <f>IF(ISNUMBER(Regressions!N17),ROUND(Regressions!N17, 1), NA())</f>
        <v>0</v>
      </c>
      <c r="N7" s="533">
        <f>IF(ISNUMBER(Regressions!O17),ROUND(Regressions!O17, 1), NA())</f>
        <v>0</v>
      </c>
      <c r="O7" s="534">
        <f>IF(ISNUMBER(Regressions!Q17),ROUND(Regressions!Q17, 1), NA())</f>
        <v>100</v>
      </c>
      <c r="P7" s="530">
        <f>IF(ISNUMBER(Regressions!R17),ROUND(Regressions!R17, 1), NA())</f>
        <v>100</v>
      </c>
      <c r="Q7" s="536">
        <f>IF(ISNUMBER(Regressions!S17),ROUND(Regressions!S17, 1), NA())</f>
        <v>100</v>
      </c>
      <c r="R7" s="532">
        <f>IF(ISNUMBER(Regressions!T17),ROUND(Regressions!T17, 1), NA())</f>
        <v>0</v>
      </c>
      <c r="S7" s="533">
        <f>IF(ISNUMBER(Regressions!U17),ROUND(Regressions!U17, 1), NA())</f>
        <v>0</v>
      </c>
    </row>
    <row r="8" spans="1:19" x14ac:dyDescent="0.25">
      <c r="A8" s="525" t="str">
        <f>+Introduction!$C$7</f>
        <v>الإمارات العربية المتحدة</v>
      </c>
      <c r="B8" s="526">
        <f>IF(ISBLANK(Regressions!B18), " ", Regressions!B18)</f>
        <v>2004</v>
      </c>
      <c r="C8" s="525" t="str">
        <f>HLOOKUP(Introduction!$G$4,nametranslations,24,FALSE)</f>
        <v>المجموع</v>
      </c>
      <c r="D8" s="528">
        <f>IF(ISBLANK(Regressions!D18), " ", Regressions!D18)</f>
        <v>573588</v>
      </c>
      <c r="E8" s="529">
        <f>IF(ISNUMBER(Regressions!E18),ROUND(Regressions!E18, 1), NA())</f>
        <v>100</v>
      </c>
      <c r="F8" s="530">
        <f>IF(ISNUMBER(Regressions!F18),ROUND(Regressions!F18, 1), NA())</f>
        <v>100</v>
      </c>
      <c r="G8" s="531">
        <f>IF(ISNUMBER(Regressions!G18),ROUND(Regressions!G18, 1), NA())</f>
        <v>100</v>
      </c>
      <c r="H8" s="532">
        <f>IF(ISNUMBER(Regressions!H18),ROUND(Regressions!H18, 1), NA())</f>
        <v>0</v>
      </c>
      <c r="I8" s="533">
        <f>IF(ISNUMBER(Regressions!I18),ROUND(Regressions!I18, 1), NA())</f>
        <v>0</v>
      </c>
      <c r="J8" s="534">
        <f>IF(ISNUMBER(Regressions!K18),ROUND(Regressions!K18, 1), NA())</f>
        <v>100</v>
      </c>
      <c r="K8" s="530">
        <f>IF(ISNUMBER(Regressions!L18),ROUND(Regressions!L18, 1), NA())</f>
        <v>100</v>
      </c>
      <c r="L8" s="535">
        <f>IF(ISNUMBER(Regressions!M18),ROUND(Regressions!M18, 1), NA())</f>
        <v>100</v>
      </c>
      <c r="M8" s="532">
        <f>IF(ISNUMBER(Regressions!N18),ROUND(Regressions!N18, 1), NA())</f>
        <v>0</v>
      </c>
      <c r="N8" s="533">
        <f>IF(ISNUMBER(Regressions!O18),ROUND(Regressions!O18, 1), NA())</f>
        <v>0</v>
      </c>
      <c r="O8" s="534">
        <f>IF(ISNUMBER(Regressions!Q18),ROUND(Regressions!Q18, 1), NA())</f>
        <v>100</v>
      </c>
      <c r="P8" s="530">
        <f>IF(ISNUMBER(Regressions!R18),ROUND(Regressions!R18, 1), NA())</f>
        <v>100</v>
      </c>
      <c r="Q8" s="536">
        <f>IF(ISNUMBER(Regressions!S18),ROUND(Regressions!S18, 1), NA())</f>
        <v>100</v>
      </c>
      <c r="R8" s="532">
        <f>IF(ISNUMBER(Regressions!T18),ROUND(Regressions!T18, 1), NA())</f>
        <v>0</v>
      </c>
      <c r="S8" s="533">
        <f>IF(ISNUMBER(Regressions!U18),ROUND(Regressions!U18, 1), NA())</f>
        <v>0</v>
      </c>
    </row>
    <row r="9" spans="1:19" x14ac:dyDescent="0.25">
      <c r="A9" s="525" t="str">
        <f>+Introduction!$C$7</f>
        <v>الإمارات العربية المتحدة</v>
      </c>
      <c r="B9" s="526">
        <f>IF(ISBLANK(Regressions!B19), " ", Regressions!B19)</f>
        <v>2005</v>
      </c>
      <c r="C9" s="525" t="str">
        <f>HLOOKUP(Introduction!$G$4,nametranslations,24,FALSE)</f>
        <v>المجموع</v>
      </c>
      <c r="D9" s="528">
        <f>IF(ISBLANK(Regressions!D19), " ", Regressions!D19)</f>
        <v>619060</v>
      </c>
      <c r="E9" s="529">
        <f>IF(ISNUMBER(Regressions!E19),ROUND(Regressions!E19, 1), NA())</f>
        <v>100</v>
      </c>
      <c r="F9" s="530">
        <f>IF(ISNUMBER(Regressions!F19),ROUND(Regressions!F19, 1), NA())</f>
        <v>100</v>
      </c>
      <c r="G9" s="531">
        <f>IF(ISNUMBER(Regressions!G19),ROUND(Regressions!G19, 1), NA())</f>
        <v>100</v>
      </c>
      <c r="H9" s="532">
        <f>IF(ISNUMBER(Regressions!H19),ROUND(Regressions!H19, 1), NA())</f>
        <v>0</v>
      </c>
      <c r="I9" s="533">
        <f>IF(ISNUMBER(Regressions!I19),ROUND(Regressions!I19, 1), NA())</f>
        <v>0</v>
      </c>
      <c r="J9" s="534">
        <f>IF(ISNUMBER(Regressions!K19),ROUND(Regressions!K19, 1), NA())</f>
        <v>100</v>
      </c>
      <c r="K9" s="530">
        <f>IF(ISNUMBER(Regressions!L19),ROUND(Regressions!L19, 1), NA())</f>
        <v>100</v>
      </c>
      <c r="L9" s="535">
        <f>IF(ISNUMBER(Regressions!M19),ROUND(Regressions!M19, 1), NA())</f>
        <v>100</v>
      </c>
      <c r="M9" s="532">
        <f>IF(ISNUMBER(Regressions!N19),ROUND(Regressions!N19, 1), NA())</f>
        <v>0</v>
      </c>
      <c r="N9" s="533">
        <f>IF(ISNUMBER(Regressions!O19),ROUND(Regressions!O19, 1), NA())</f>
        <v>0</v>
      </c>
      <c r="O9" s="534">
        <f>IF(ISNUMBER(Regressions!Q19),ROUND(Regressions!Q19, 1), NA())</f>
        <v>100</v>
      </c>
      <c r="P9" s="530">
        <f>IF(ISNUMBER(Regressions!R19),ROUND(Regressions!R19, 1), NA())</f>
        <v>100</v>
      </c>
      <c r="Q9" s="536">
        <f>IF(ISNUMBER(Regressions!S19),ROUND(Regressions!S19, 1), NA())</f>
        <v>100</v>
      </c>
      <c r="R9" s="532">
        <f>IF(ISNUMBER(Regressions!T19),ROUND(Regressions!T19, 1), NA())</f>
        <v>0</v>
      </c>
      <c r="S9" s="533">
        <f>IF(ISNUMBER(Regressions!U19),ROUND(Regressions!U19, 1), NA())</f>
        <v>0</v>
      </c>
    </row>
    <row r="10" spans="1:19" x14ac:dyDescent="0.25">
      <c r="A10" s="525" t="str">
        <f>+Introduction!$C$7</f>
        <v>الإمارات العربية المتحدة</v>
      </c>
      <c r="B10" s="526">
        <f>IF(ISBLANK(Regressions!B20), " ", Regressions!B20)</f>
        <v>2006</v>
      </c>
      <c r="C10" s="525" t="str">
        <f>HLOOKUP(Introduction!$G$4,nametranslations,24,FALSE)</f>
        <v>المجموع</v>
      </c>
      <c r="D10" s="528">
        <f>IF(ISBLANK(Regressions!D20), " ", Regressions!D20)</f>
        <v>673230</v>
      </c>
      <c r="E10" s="529">
        <f>IF(ISNUMBER(Regressions!E20),ROUND(Regressions!E20, 1), NA())</f>
        <v>100</v>
      </c>
      <c r="F10" s="530">
        <f>IF(ISNUMBER(Regressions!F20),ROUND(Regressions!F20, 1), NA())</f>
        <v>100</v>
      </c>
      <c r="G10" s="531">
        <f>IF(ISNUMBER(Regressions!G20),ROUND(Regressions!G20, 1), NA())</f>
        <v>100</v>
      </c>
      <c r="H10" s="532">
        <f>IF(ISNUMBER(Regressions!H20),ROUND(Regressions!H20, 1), NA())</f>
        <v>0</v>
      </c>
      <c r="I10" s="533">
        <f>IF(ISNUMBER(Regressions!I20),ROUND(Regressions!I20, 1), NA())</f>
        <v>0</v>
      </c>
      <c r="J10" s="534">
        <f>IF(ISNUMBER(Regressions!K20),ROUND(Regressions!K20, 1), NA())</f>
        <v>100</v>
      </c>
      <c r="K10" s="530">
        <f>IF(ISNUMBER(Regressions!L20),ROUND(Regressions!L20, 1), NA())</f>
        <v>100</v>
      </c>
      <c r="L10" s="535">
        <f>IF(ISNUMBER(Regressions!M20),ROUND(Regressions!M20, 1), NA())</f>
        <v>100</v>
      </c>
      <c r="M10" s="532">
        <f>IF(ISNUMBER(Regressions!N20),ROUND(Regressions!N20, 1), NA())</f>
        <v>0</v>
      </c>
      <c r="N10" s="533">
        <f>IF(ISNUMBER(Regressions!O20),ROUND(Regressions!O20, 1), NA())</f>
        <v>0</v>
      </c>
      <c r="O10" s="534">
        <f>IF(ISNUMBER(Regressions!Q20),ROUND(Regressions!Q20, 1), NA())</f>
        <v>100</v>
      </c>
      <c r="P10" s="530">
        <f>IF(ISNUMBER(Regressions!R20),ROUND(Regressions!R20, 1), NA())</f>
        <v>100</v>
      </c>
      <c r="Q10" s="536">
        <f>IF(ISNUMBER(Regressions!S20),ROUND(Regressions!S20, 1), NA())</f>
        <v>100</v>
      </c>
      <c r="R10" s="532">
        <f>IF(ISNUMBER(Regressions!T20),ROUND(Regressions!T20, 1), NA())</f>
        <v>0</v>
      </c>
      <c r="S10" s="533">
        <f>IF(ISNUMBER(Regressions!U20),ROUND(Regressions!U20, 1), NA())</f>
        <v>0</v>
      </c>
    </row>
    <row r="11" spans="1:19" x14ac:dyDescent="0.25">
      <c r="A11" s="525" t="str">
        <f>+Introduction!$C$7</f>
        <v>الإمارات العربية المتحدة</v>
      </c>
      <c r="B11" s="526">
        <f>IF(ISBLANK(Regressions!B21), " ", Regressions!B21)</f>
        <v>2007</v>
      </c>
      <c r="C11" s="525" t="str">
        <f>HLOOKUP(Introduction!$G$4,nametranslations,24,FALSE)</f>
        <v>المجموع</v>
      </c>
      <c r="D11" s="528">
        <f>IF(ISBLANK(Regressions!D21), " ", Regressions!D21)</f>
        <v>724579</v>
      </c>
      <c r="E11" s="529">
        <f>IF(ISNUMBER(Regressions!E21),ROUND(Regressions!E21, 1), NA())</f>
        <v>100</v>
      </c>
      <c r="F11" s="530">
        <f>IF(ISNUMBER(Regressions!F21),ROUND(Regressions!F21, 1), NA())</f>
        <v>100</v>
      </c>
      <c r="G11" s="531">
        <f>IF(ISNUMBER(Regressions!G21),ROUND(Regressions!G21, 1), NA())</f>
        <v>100</v>
      </c>
      <c r="H11" s="532">
        <f>IF(ISNUMBER(Regressions!H21),ROUND(Regressions!H21, 1), NA())</f>
        <v>0</v>
      </c>
      <c r="I11" s="533">
        <f>IF(ISNUMBER(Regressions!I21),ROUND(Regressions!I21, 1), NA())</f>
        <v>0</v>
      </c>
      <c r="J11" s="534">
        <f>IF(ISNUMBER(Regressions!K21),ROUND(Regressions!K21, 1), NA())</f>
        <v>100</v>
      </c>
      <c r="K11" s="530">
        <f>IF(ISNUMBER(Regressions!L21),ROUND(Regressions!L21, 1), NA())</f>
        <v>100</v>
      </c>
      <c r="L11" s="535">
        <f>IF(ISNUMBER(Regressions!M21),ROUND(Regressions!M21, 1), NA())</f>
        <v>100</v>
      </c>
      <c r="M11" s="532">
        <f>IF(ISNUMBER(Regressions!N21),ROUND(Regressions!N21, 1), NA())</f>
        <v>0</v>
      </c>
      <c r="N11" s="533">
        <f>IF(ISNUMBER(Regressions!O21),ROUND(Regressions!O21, 1), NA())</f>
        <v>0</v>
      </c>
      <c r="O11" s="534">
        <f>IF(ISNUMBER(Regressions!Q21),ROUND(Regressions!Q21, 1), NA())</f>
        <v>100</v>
      </c>
      <c r="P11" s="530">
        <f>IF(ISNUMBER(Regressions!R21),ROUND(Regressions!R21, 1), NA())</f>
        <v>100</v>
      </c>
      <c r="Q11" s="536">
        <f>IF(ISNUMBER(Regressions!S21),ROUND(Regressions!S21, 1), NA())</f>
        <v>100</v>
      </c>
      <c r="R11" s="532">
        <f>IF(ISNUMBER(Regressions!T21),ROUND(Regressions!T21, 1), NA())</f>
        <v>0</v>
      </c>
      <c r="S11" s="533">
        <f>IF(ISNUMBER(Regressions!U21),ROUND(Regressions!U21, 1), NA())</f>
        <v>0</v>
      </c>
    </row>
    <row r="12" spans="1:19" x14ac:dyDescent="0.25">
      <c r="A12" s="525" t="str">
        <f>+Introduction!$C$7</f>
        <v>الإمارات العربية المتحدة</v>
      </c>
      <c r="B12" s="526">
        <f>IF(ISBLANK(Regressions!B22), " ", Regressions!B22)</f>
        <v>2008</v>
      </c>
      <c r="C12" s="525" t="str">
        <f>HLOOKUP(Introduction!$G$4,nametranslations,24,FALSE)</f>
        <v>المجموع</v>
      </c>
      <c r="D12" s="528">
        <f>IF(ISBLANK(Regressions!D22), " ", Regressions!D22)</f>
        <v>825595</v>
      </c>
      <c r="E12" s="529">
        <f>IF(ISNUMBER(Regressions!E22),ROUND(Regressions!E22, 1), NA())</f>
        <v>100</v>
      </c>
      <c r="F12" s="530">
        <f>IF(ISNUMBER(Regressions!F22),ROUND(Regressions!F22, 1), NA())</f>
        <v>100</v>
      </c>
      <c r="G12" s="531">
        <f>IF(ISNUMBER(Regressions!G22),ROUND(Regressions!G22, 1), NA())</f>
        <v>100</v>
      </c>
      <c r="H12" s="532">
        <f>IF(ISNUMBER(Regressions!H22),ROUND(Regressions!H22, 1), NA())</f>
        <v>0</v>
      </c>
      <c r="I12" s="533">
        <f>IF(ISNUMBER(Regressions!I22),ROUND(Regressions!I22, 1), NA())</f>
        <v>0</v>
      </c>
      <c r="J12" s="534">
        <f>IF(ISNUMBER(Regressions!K22),ROUND(Regressions!K22, 1), NA())</f>
        <v>100</v>
      </c>
      <c r="K12" s="530">
        <f>IF(ISNUMBER(Regressions!L22),ROUND(Regressions!L22, 1), NA())</f>
        <v>100</v>
      </c>
      <c r="L12" s="535">
        <f>IF(ISNUMBER(Regressions!M22),ROUND(Regressions!M22, 1), NA())</f>
        <v>100</v>
      </c>
      <c r="M12" s="532">
        <f>IF(ISNUMBER(Regressions!N22),ROUND(Regressions!N22, 1), NA())</f>
        <v>0</v>
      </c>
      <c r="N12" s="533">
        <f>IF(ISNUMBER(Regressions!O22),ROUND(Regressions!O22, 1), NA())</f>
        <v>0</v>
      </c>
      <c r="O12" s="534">
        <f>IF(ISNUMBER(Regressions!Q22),ROUND(Regressions!Q22, 1), NA())</f>
        <v>100</v>
      </c>
      <c r="P12" s="530">
        <f>IF(ISNUMBER(Regressions!R22),ROUND(Regressions!R22, 1), NA())</f>
        <v>100</v>
      </c>
      <c r="Q12" s="536">
        <f>IF(ISNUMBER(Regressions!S22),ROUND(Regressions!S22, 1), NA())</f>
        <v>100</v>
      </c>
      <c r="R12" s="532">
        <f>IF(ISNUMBER(Regressions!T22),ROUND(Regressions!T22, 1), NA())</f>
        <v>0</v>
      </c>
      <c r="S12" s="533">
        <f>IF(ISNUMBER(Regressions!U22),ROUND(Regressions!U22, 1), NA())</f>
        <v>0</v>
      </c>
    </row>
    <row r="13" spans="1:19" x14ac:dyDescent="0.25">
      <c r="A13" s="525" t="str">
        <f>+Introduction!$C$7</f>
        <v>الإمارات العربية المتحدة</v>
      </c>
      <c r="B13" s="526">
        <f>IF(ISBLANK(Regressions!B23), " ", Regressions!B23)</f>
        <v>2009</v>
      </c>
      <c r="C13" s="525" t="str">
        <f>HLOOKUP(Introduction!$G$4,nametranslations,24,FALSE)</f>
        <v>المجموع</v>
      </c>
      <c r="D13" s="528">
        <f>IF(ISBLANK(Regressions!D23), " ", Regressions!D23)</f>
        <v>954537</v>
      </c>
      <c r="E13" s="529">
        <f>IF(ISNUMBER(Regressions!E23),ROUND(Regressions!E23, 1), NA())</f>
        <v>100</v>
      </c>
      <c r="F13" s="530">
        <f>IF(ISNUMBER(Regressions!F23),ROUND(Regressions!F23, 1), NA())</f>
        <v>100</v>
      </c>
      <c r="G13" s="531">
        <f>IF(ISNUMBER(Regressions!G23),ROUND(Regressions!G23, 1), NA())</f>
        <v>100</v>
      </c>
      <c r="H13" s="532">
        <f>IF(ISNUMBER(Regressions!H23),ROUND(Regressions!H23, 1), NA())</f>
        <v>0</v>
      </c>
      <c r="I13" s="533">
        <f>IF(ISNUMBER(Regressions!I23),ROUND(Regressions!I23, 1), NA())</f>
        <v>0</v>
      </c>
      <c r="J13" s="534">
        <f>IF(ISNUMBER(Regressions!K23),ROUND(Regressions!K23, 1), NA())</f>
        <v>100</v>
      </c>
      <c r="K13" s="530">
        <f>IF(ISNUMBER(Regressions!L23),ROUND(Regressions!L23, 1), NA())</f>
        <v>100</v>
      </c>
      <c r="L13" s="535">
        <f>IF(ISNUMBER(Regressions!M23),ROUND(Regressions!M23, 1), NA())</f>
        <v>100</v>
      </c>
      <c r="M13" s="532">
        <f>IF(ISNUMBER(Regressions!N23),ROUND(Regressions!N23, 1), NA())</f>
        <v>0</v>
      </c>
      <c r="N13" s="533">
        <f>IF(ISNUMBER(Regressions!O23),ROUND(Regressions!O23, 1), NA())</f>
        <v>0</v>
      </c>
      <c r="O13" s="534">
        <f>IF(ISNUMBER(Regressions!Q23),ROUND(Regressions!Q23, 1), NA())</f>
        <v>100</v>
      </c>
      <c r="P13" s="530">
        <f>IF(ISNUMBER(Regressions!R23),ROUND(Regressions!R23, 1), NA())</f>
        <v>100</v>
      </c>
      <c r="Q13" s="536">
        <f>IF(ISNUMBER(Regressions!S23),ROUND(Regressions!S23, 1), NA())</f>
        <v>100</v>
      </c>
      <c r="R13" s="532">
        <f>IF(ISNUMBER(Regressions!T23),ROUND(Regressions!T23, 1), NA())</f>
        <v>0</v>
      </c>
      <c r="S13" s="533">
        <f>IF(ISNUMBER(Regressions!U23),ROUND(Regressions!U23, 1), NA())</f>
        <v>0</v>
      </c>
    </row>
    <row r="14" spans="1:19" x14ac:dyDescent="0.25">
      <c r="A14" s="525" t="str">
        <f>+Introduction!$C$7</f>
        <v>الإمارات العربية المتحدة</v>
      </c>
      <c r="B14" s="526">
        <f>IF(ISBLANK(Regressions!B24), " ", Regressions!B24)</f>
        <v>2010</v>
      </c>
      <c r="C14" s="525" t="str">
        <f>HLOOKUP(Introduction!$G$4,nametranslations,24,FALSE)</f>
        <v>المجموع</v>
      </c>
      <c r="D14" s="528">
        <f>IF(ISBLANK(Regressions!D24), " ", Regressions!D24)</f>
        <v>995381</v>
      </c>
      <c r="E14" s="529">
        <f>IF(ISNUMBER(Regressions!E24),ROUND(Regressions!E24, 1), NA())</f>
        <v>100</v>
      </c>
      <c r="F14" s="530">
        <f>IF(ISNUMBER(Regressions!F24),ROUND(Regressions!F24, 1), NA())</f>
        <v>100</v>
      </c>
      <c r="G14" s="531">
        <f>IF(ISNUMBER(Regressions!G24),ROUND(Regressions!G24, 1), NA())</f>
        <v>100</v>
      </c>
      <c r="H14" s="532">
        <f>IF(ISNUMBER(Regressions!H24),ROUND(Regressions!H24, 1), NA())</f>
        <v>0</v>
      </c>
      <c r="I14" s="533">
        <f>IF(ISNUMBER(Regressions!I24),ROUND(Regressions!I24, 1), NA())</f>
        <v>0</v>
      </c>
      <c r="J14" s="534">
        <f>IF(ISNUMBER(Regressions!K24),ROUND(Regressions!K24, 1), NA())</f>
        <v>100</v>
      </c>
      <c r="K14" s="530">
        <f>IF(ISNUMBER(Regressions!L24),ROUND(Regressions!L24, 1), NA())</f>
        <v>100</v>
      </c>
      <c r="L14" s="535">
        <f>IF(ISNUMBER(Regressions!M24),ROUND(Regressions!M24, 1), NA())</f>
        <v>100</v>
      </c>
      <c r="M14" s="532">
        <f>IF(ISNUMBER(Regressions!N24),ROUND(Regressions!N24, 1), NA())</f>
        <v>0</v>
      </c>
      <c r="N14" s="533">
        <f>IF(ISNUMBER(Regressions!O24),ROUND(Regressions!O24, 1), NA())</f>
        <v>0</v>
      </c>
      <c r="O14" s="534">
        <f>IF(ISNUMBER(Regressions!Q24),ROUND(Regressions!Q24, 1), NA())</f>
        <v>100</v>
      </c>
      <c r="P14" s="530">
        <f>IF(ISNUMBER(Regressions!R24),ROUND(Regressions!R24, 1), NA())</f>
        <v>100</v>
      </c>
      <c r="Q14" s="536">
        <f>IF(ISNUMBER(Regressions!S24),ROUND(Regressions!S24, 1), NA())</f>
        <v>100</v>
      </c>
      <c r="R14" s="532">
        <f>IF(ISNUMBER(Regressions!T24),ROUND(Regressions!T24, 1), NA())</f>
        <v>0</v>
      </c>
      <c r="S14" s="533">
        <f>IF(ISNUMBER(Regressions!U24),ROUND(Regressions!U24, 1), NA())</f>
        <v>0</v>
      </c>
    </row>
    <row r="15" spans="1:19" x14ac:dyDescent="0.25">
      <c r="A15" s="525" t="str">
        <f>+Introduction!$C$7</f>
        <v>الإمارات العربية المتحدة</v>
      </c>
      <c r="B15" s="526">
        <f>IF(ISBLANK(Regressions!B25), " ", Regressions!B25)</f>
        <v>2011</v>
      </c>
      <c r="C15" s="525" t="str">
        <f>HLOOKUP(Introduction!$G$4,nametranslations,24,FALSE)</f>
        <v>المجموع</v>
      </c>
      <c r="D15" s="528">
        <f>IF(ISBLANK(Regressions!D25), " ", Regressions!D25)</f>
        <v>1025495</v>
      </c>
      <c r="E15" s="529">
        <f>IF(ISNUMBER(Regressions!E25),ROUND(Regressions!E25, 1), NA())</f>
        <v>100</v>
      </c>
      <c r="F15" s="530">
        <f>IF(ISNUMBER(Regressions!F25),ROUND(Regressions!F25, 1), NA())</f>
        <v>100</v>
      </c>
      <c r="G15" s="531">
        <f>IF(ISNUMBER(Regressions!G25),ROUND(Regressions!G25, 1), NA())</f>
        <v>100</v>
      </c>
      <c r="H15" s="532">
        <f>IF(ISNUMBER(Regressions!H25),ROUND(Regressions!H25, 1), NA())</f>
        <v>0</v>
      </c>
      <c r="I15" s="533">
        <f>IF(ISNUMBER(Regressions!I25),ROUND(Regressions!I25, 1), NA())</f>
        <v>0</v>
      </c>
      <c r="J15" s="534">
        <f>IF(ISNUMBER(Regressions!K25),ROUND(Regressions!K25, 1), NA())</f>
        <v>100</v>
      </c>
      <c r="K15" s="530">
        <f>IF(ISNUMBER(Regressions!L25),ROUND(Regressions!L25, 1), NA())</f>
        <v>100</v>
      </c>
      <c r="L15" s="535">
        <f>IF(ISNUMBER(Regressions!M25),ROUND(Regressions!M25, 1), NA())</f>
        <v>100</v>
      </c>
      <c r="M15" s="532">
        <f>IF(ISNUMBER(Regressions!N25),ROUND(Regressions!N25, 1), NA())</f>
        <v>0</v>
      </c>
      <c r="N15" s="533">
        <f>IF(ISNUMBER(Regressions!O25),ROUND(Regressions!O25, 1), NA())</f>
        <v>0</v>
      </c>
      <c r="O15" s="534">
        <f>IF(ISNUMBER(Regressions!Q25),ROUND(Regressions!Q25, 1), NA())</f>
        <v>100</v>
      </c>
      <c r="P15" s="530">
        <f>IF(ISNUMBER(Regressions!R25),ROUND(Regressions!R25, 1), NA())</f>
        <v>100</v>
      </c>
      <c r="Q15" s="536">
        <f>IF(ISNUMBER(Regressions!S25),ROUND(Regressions!S25, 1), NA())</f>
        <v>100</v>
      </c>
      <c r="R15" s="532">
        <f>IF(ISNUMBER(Regressions!T25),ROUND(Regressions!T25, 1), NA())</f>
        <v>0</v>
      </c>
      <c r="S15" s="533">
        <f>IF(ISNUMBER(Regressions!U25),ROUND(Regressions!U25, 1), NA())</f>
        <v>0</v>
      </c>
    </row>
    <row r="16" spans="1:19" x14ac:dyDescent="0.25">
      <c r="A16" s="525" t="str">
        <f>+Introduction!$C$7</f>
        <v>الإمارات العربية المتحدة</v>
      </c>
      <c r="B16" s="526">
        <f>IF(ISBLANK(Regressions!B26), " ", Regressions!B26)</f>
        <v>2012</v>
      </c>
      <c r="C16" s="525" t="str">
        <f>HLOOKUP(Introduction!$G$4,nametranslations,24,FALSE)</f>
        <v>المجموع</v>
      </c>
      <c r="D16" s="528">
        <f>IF(ISBLANK(Regressions!D26), " ", Regressions!D26)</f>
        <v>1072742</v>
      </c>
      <c r="E16" s="529">
        <f>IF(ISNUMBER(Regressions!E26),ROUND(Regressions!E26, 1), NA())</f>
        <v>100</v>
      </c>
      <c r="F16" s="530">
        <f>IF(ISNUMBER(Regressions!F26),ROUND(Regressions!F26, 1), NA())</f>
        <v>100</v>
      </c>
      <c r="G16" s="531">
        <f>IF(ISNUMBER(Regressions!G26),ROUND(Regressions!G26, 1), NA())</f>
        <v>100</v>
      </c>
      <c r="H16" s="532">
        <f>IF(ISNUMBER(Regressions!H26),ROUND(Regressions!H26, 1), NA())</f>
        <v>0</v>
      </c>
      <c r="I16" s="533">
        <f>IF(ISNUMBER(Regressions!I26),ROUND(Regressions!I26, 1), NA())</f>
        <v>0</v>
      </c>
      <c r="J16" s="534">
        <f>IF(ISNUMBER(Regressions!K26),ROUND(Regressions!K26, 1), NA())</f>
        <v>100</v>
      </c>
      <c r="K16" s="530">
        <f>IF(ISNUMBER(Regressions!L26),ROUND(Regressions!L26, 1), NA())</f>
        <v>100</v>
      </c>
      <c r="L16" s="535">
        <f>IF(ISNUMBER(Regressions!M26),ROUND(Regressions!M26, 1), NA())</f>
        <v>100</v>
      </c>
      <c r="M16" s="532">
        <f>IF(ISNUMBER(Regressions!N26),ROUND(Regressions!N26, 1), NA())</f>
        <v>0</v>
      </c>
      <c r="N16" s="533">
        <f>IF(ISNUMBER(Regressions!O26),ROUND(Regressions!O26, 1), NA())</f>
        <v>0</v>
      </c>
      <c r="O16" s="534">
        <f>IF(ISNUMBER(Regressions!Q26),ROUND(Regressions!Q26, 1), NA())</f>
        <v>100</v>
      </c>
      <c r="P16" s="530">
        <f>IF(ISNUMBER(Regressions!R26),ROUND(Regressions!R26, 1), NA())</f>
        <v>100</v>
      </c>
      <c r="Q16" s="536">
        <f>IF(ISNUMBER(Regressions!S26),ROUND(Regressions!S26, 1), NA())</f>
        <v>100</v>
      </c>
      <c r="R16" s="532">
        <f>IF(ISNUMBER(Regressions!T26),ROUND(Regressions!T26, 1), NA())</f>
        <v>0</v>
      </c>
      <c r="S16" s="533">
        <f>IF(ISNUMBER(Regressions!U26),ROUND(Regressions!U26, 1), NA())</f>
        <v>0</v>
      </c>
    </row>
    <row r="17" spans="1:19" x14ac:dyDescent="0.25">
      <c r="A17" s="525" t="str">
        <f>+Introduction!$C$7</f>
        <v>الإمارات العربية المتحدة</v>
      </c>
      <c r="B17" s="526">
        <f>IF(ISBLANK(Regressions!B27), " ", Regressions!B27)</f>
        <v>2013</v>
      </c>
      <c r="C17" s="525" t="str">
        <f>HLOOKUP(Introduction!$G$4,nametranslations,24,FALSE)</f>
        <v>المجموع</v>
      </c>
      <c r="D17" s="528">
        <f>IF(ISBLANK(Regressions!D27), " ", Regressions!D27)</f>
        <v>1111106</v>
      </c>
      <c r="E17" s="529">
        <f>IF(ISNUMBER(Regressions!E27),ROUND(Regressions!E27, 1), NA())</f>
        <v>100</v>
      </c>
      <c r="F17" s="530">
        <f>IF(ISNUMBER(Regressions!F27),ROUND(Regressions!F27, 1), NA())</f>
        <v>100</v>
      </c>
      <c r="G17" s="531">
        <f>IF(ISNUMBER(Regressions!G27),ROUND(Regressions!G27, 1), NA())</f>
        <v>100</v>
      </c>
      <c r="H17" s="532">
        <f>IF(ISNUMBER(Regressions!H27),ROUND(Regressions!H27, 1), NA())</f>
        <v>0</v>
      </c>
      <c r="I17" s="533">
        <f>IF(ISNUMBER(Regressions!I27),ROUND(Regressions!I27, 1), NA())</f>
        <v>0</v>
      </c>
      <c r="J17" s="534">
        <f>IF(ISNUMBER(Regressions!K27),ROUND(Regressions!K27, 1), NA())</f>
        <v>100</v>
      </c>
      <c r="K17" s="530">
        <f>IF(ISNUMBER(Regressions!L27),ROUND(Regressions!L27, 1), NA())</f>
        <v>100</v>
      </c>
      <c r="L17" s="535">
        <f>IF(ISNUMBER(Regressions!M27),ROUND(Regressions!M27, 1), NA())</f>
        <v>100</v>
      </c>
      <c r="M17" s="532">
        <f>IF(ISNUMBER(Regressions!N27),ROUND(Regressions!N27, 1), NA())</f>
        <v>0</v>
      </c>
      <c r="N17" s="533">
        <f>IF(ISNUMBER(Regressions!O27),ROUND(Regressions!O27, 1), NA())</f>
        <v>0</v>
      </c>
      <c r="O17" s="534">
        <f>IF(ISNUMBER(Regressions!Q27),ROUND(Regressions!Q27, 1), NA())</f>
        <v>100</v>
      </c>
      <c r="P17" s="530">
        <f>IF(ISNUMBER(Regressions!R27),ROUND(Regressions!R27, 1), NA())</f>
        <v>100</v>
      </c>
      <c r="Q17" s="536">
        <f>IF(ISNUMBER(Regressions!S27),ROUND(Regressions!S27, 1), NA())</f>
        <v>100</v>
      </c>
      <c r="R17" s="532">
        <f>IF(ISNUMBER(Regressions!T27),ROUND(Regressions!T27, 1), NA())</f>
        <v>0</v>
      </c>
      <c r="S17" s="533">
        <f>IF(ISNUMBER(Regressions!U27),ROUND(Regressions!U27, 1), NA())</f>
        <v>0</v>
      </c>
    </row>
    <row r="18" spans="1:19" x14ac:dyDescent="0.25">
      <c r="A18" s="525" t="str">
        <f>+Introduction!$C$7</f>
        <v>الإمارات العربية المتحدة</v>
      </c>
      <c r="B18" s="526">
        <f>IF(ISBLANK(Regressions!B28), " ", Regressions!B28)</f>
        <v>2014</v>
      </c>
      <c r="C18" s="525" t="str">
        <f>HLOOKUP(Introduction!$G$4,nametranslations,24,FALSE)</f>
        <v>المجموع</v>
      </c>
      <c r="D18" s="528">
        <f>IF(ISBLANK(Regressions!D28), " ", Regressions!D28)</f>
        <v>1151232</v>
      </c>
      <c r="E18" s="529">
        <f>IF(ISNUMBER(Regressions!E28),ROUND(Regressions!E28, 1), NA())</f>
        <v>100</v>
      </c>
      <c r="F18" s="530">
        <f>IF(ISNUMBER(Regressions!F28),ROUND(Regressions!F28, 1), NA())</f>
        <v>100</v>
      </c>
      <c r="G18" s="531">
        <f>IF(ISNUMBER(Regressions!G28),ROUND(Regressions!G28, 1), NA())</f>
        <v>100</v>
      </c>
      <c r="H18" s="532">
        <f>IF(ISNUMBER(Regressions!H28),ROUND(Regressions!H28, 1), NA())</f>
        <v>0</v>
      </c>
      <c r="I18" s="533">
        <f>IF(ISNUMBER(Regressions!I28),ROUND(Regressions!I28, 1), NA())</f>
        <v>0</v>
      </c>
      <c r="J18" s="534">
        <f>IF(ISNUMBER(Regressions!K28),ROUND(Regressions!K28, 1), NA())</f>
        <v>100</v>
      </c>
      <c r="K18" s="530">
        <f>IF(ISNUMBER(Regressions!L28),ROUND(Regressions!L28, 1), NA())</f>
        <v>100</v>
      </c>
      <c r="L18" s="535">
        <f>IF(ISNUMBER(Regressions!M28),ROUND(Regressions!M28, 1), NA())</f>
        <v>100</v>
      </c>
      <c r="M18" s="532">
        <f>IF(ISNUMBER(Regressions!N28),ROUND(Regressions!N28, 1), NA())</f>
        <v>0</v>
      </c>
      <c r="N18" s="533">
        <f>IF(ISNUMBER(Regressions!O28),ROUND(Regressions!O28, 1), NA())</f>
        <v>0</v>
      </c>
      <c r="O18" s="534">
        <f>IF(ISNUMBER(Regressions!Q28),ROUND(Regressions!Q28, 1), NA())</f>
        <v>100</v>
      </c>
      <c r="P18" s="530">
        <f>IF(ISNUMBER(Regressions!R28),ROUND(Regressions!R28, 1), NA())</f>
        <v>100</v>
      </c>
      <c r="Q18" s="536">
        <f>IF(ISNUMBER(Regressions!S28),ROUND(Regressions!S28, 1), NA())</f>
        <v>100</v>
      </c>
      <c r="R18" s="532">
        <f>IF(ISNUMBER(Regressions!T28),ROUND(Regressions!T28, 1), NA())</f>
        <v>0</v>
      </c>
      <c r="S18" s="533">
        <f>IF(ISNUMBER(Regressions!U28),ROUND(Regressions!U28, 1), NA())</f>
        <v>0</v>
      </c>
    </row>
    <row r="19" spans="1:19" x14ac:dyDescent="0.25">
      <c r="A19" s="525" t="str">
        <f>+Introduction!$C$7</f>
        <v>الإمارات العربية المتحدة</v>
      </c>
      <c r="B19" s="526">
        <f>IF(ISBLANK(Regressions!B29), " ", Regressions!B29)</f>
        <v>2015</v>
      </c>
      <c r="C19" s="525" t="str">
        <f>HLOOKUP(Introduction!$G$4,nametranslations,24,FALSE)</f>
        <v>المجموع</v>
      </c>
      <c r="D19" s="528">
        <f>IF(ISBLANK(Regressions!D29), " ", Regressions!D29)</f>
        <v>1217193</v>
      </c>
      <c r="E19" s="529">
        <f>IF(ISNUMBER(Regressions!E29),ROUND(Regressions!E29, 1), NA())</f>
        <v>100</v>
      </c>
      <c r="F19" s="530">
        <f>IF(ISNUMBER(Regressions!F29),ROUND(Regressions!F29, 1), NA())</f>
        <v>100</v>
      </c>
      <c r="G19" s="531">
        <f>IF(ISNUMBER(Regressions!G29),ROUND(Regressions!G29, 1), NA())</f>
        <v>100</v>
      </c>
      <c r="H19" s="532">
        <f>IF(ISNUMBER(Regressions!H29),ROUND(Regressions!H29, 1), NA())</f>
        <v>0</v>
      </c>
      <c r="I19" s="533">
        <f>IF(ISNUMBER(Regressions!I29),ROUND(Regressions!I29, 1), NA())</f>
        <v>0</v>
      </c>
      <c r="J19" s="534">
        <f>IF(ISNUMBER(Regressions!K29),ROUND(Regressions!K29, 1), NA())</f>
        <v>100</v>
      </c>
      <c r="K19" s="530">
        <f>IF(ISNUMBER(Regressions!L29),ROUND(Regressions!L29, 1), NA())</f>
        <v>100</v>
      </c>
      <c r="L19" s="535">
        <f>IF(ISNUMBER(Regressions!M29),ROUND(Regressions!M29, 1), NA())</f>
        <v>100</v>
      </c>
      <c r="M19" s="532">
        <f>IF(ISNUMBER(Regressions!N29),ROUND(Regressions!N29, 1), NA())</f>
        <v>0</v>
      </c>
      <c r="N19" s="533">
        <f>IF(ISNUMBER(Regressions!O29),ROUND(Regressions!O29, 1), NA())</f>
        <v>0</v>
      </c>
      <c r="O19" s="534">
        <f>IF(ISNUMBER(Regressions!Q29),ROUND(Regressions!Q29, 1), NA())</f>
        <v>100</v>
      </c>
      <c r="P19" s="530">
        <f>IF(ISNUMBER(Regressions!R29),ROUND(Regressions!R29, 1), NA())</f>
        <v>100</v>
      </c>
      <c r="Q19" s="536">
        <f>IF(ISNUMBER(Regressions!S29),ROUND(Regressions!S29, 1), NA())</f>
        <v>100</v>
      </c>
      <c r="R19" s="532">
        <f>IF(ISNUMBER(Regressions!T29),ROUND(Regressions!T29, 1), NA())</f>
        <v>0</v>
      </c>
      <c r="S19" s="533">
        <f>IF(ISNUMBER(Regressions!U29),ROUND(Regressions!U29, 1), NA())</f>
        <v>0</v>
      </c>
    </row>
    <row r="20" spans="1:19" x14ac:dyDescent="0.25">
      <c r="A20" s="525" t="str">
        <f>+Introduction!$C$7</f>
        <v>الإمارات العربية المتحدة</v>
      </c>
      <c r="B20" s="526">
        <f>IF(ISBLANK(Regressions!B30), " ", Regressions!B30)</f>
        <v>2016</v>
      </c>
      <c r="C20" s="525" t="str">
        <f>HLOOKUP(Introduction!$G$4,nametranslations,24,FALSE)</f>
        <v>المجموع</v>
      </c>
      <c r="D20" s="528">
        <f>IF(ISBLANK(Regressions!D30), " ", Regressions!D30)</f>
        <v>1282866</v>
      </c>
      <c r="E20" s="529">
        <f>IF(ISNUMBER(Regressions!E30),ROUND(Regressions!E30, 1), NA())</f>
        <v>100</v>
      </c>
      <c r="F20" s="530">
        <f>IF(ISNUMBER(Regressions!F30),ROUND(Regressions!F30, 1), NA())</f>
        <v>100</v>
      </c>
      <c r="G20" s="531">
        <f>IF(ISNUMBER(Regressions!G30),ROUND(Regressions!G30, 1), NA())</f>
        <v>100</v>
      </c>
      <c r="H20" s="532">
        <f>IF(ISNUMBER(Regressions!H30),ROUND(Regressions!H30, 1), NA())</f>
        <v>0</v>
      </c>
      <c r="I20" s="533">
        <f>IF(ISNUMBER(Regressions!I30),ROUND(Regressions!I30, 1), NA())</f>
        <v>0</v>
      </c>
      <c r="J20" s="534">
        <f>IF(ISNUMBER(Regressions!K30),ROUND(Regressions!K30, 1), NA())</f>
        <v>100</v>
      </c>
      <c r="K20" s="530">
        <f>IF(ISNUMBER(Regressions!L30),ROUND(Regressions!L30, 1), NA())</f>
        <v>100</v>
      </c>
      <c r="L20" s="535">
        <f>IF(ISNUMBER(Regressions!M30),ROUND(Regressions!M30, 1), NA())</f>
        <v>100</v>
      </c>
      <c r="M20" s="532">
        <f>IF(ISNUMBER(Regressions!N30),ROUND(Regressions!N30, 1), NA())</f>
        <v>0</v>
      </c>
      <c r="N20" s="533">
        <f>IF(ISNUMBER(Regressions!O30),ROUND(Regressions!O30, 1), NA())</f>
        <v>0</v>
      </c>
      <c r="O20" s="534">
        <f>IF(ISNUMBER(Regressions!Q30),ROUND(Regressions!Q30, 1), NA())</f>
        <v>100</v>
      </c>
      <c r="P20" s="530">
        <f>IF(ISNUMBER(Regressions!R30),ROUND(Regressions!R30, 1), NA())</f>
        <v>100</v>
      </c>
      <c r="Q20" s="536">
        <f>IF(ISNUMBER(Regressions!S30),ROUND(Regressions!S30, 1), NA())</f>
        <v>100</v>
      </c>
      <c r="R20" s="532">
        <f>IF(ISNUMBER(Regressions!T30),ROUND(Regressions!T30, 1), NA())</f>
        <v>0</v>
      </c>
      <c r="S20" s="533">
        <f>IF(ISNUMBER(Regressions!U30),ROUND(Regressions!U30, 1), NA())</f>
        <v>0</v>
      </c>
    </row>
    <row r="21" spans="1:19" x14ac:dyDescent="0.25">
      <c r="A21" s="525" t="str">
        <f>+Introduction!$C$7</f>
        <v>الإمارات العربية المتحدة</v>
      </c>
      <c r="B21" s="526">
        <f>IF(ISBLANK(Regressions!B31), " ", Regressions!B31)</f>
        <v>2017</v>
      </c>
      <c r="C21" s="525" t="str">
        <f>HLOOKUP(Introduction!$G$4,nametranslations,24,FALSE)</f>
        <v>المجموع</v>
      </c>
      <c r="D21" s="528">
        <f>IF(ISBLANK(Regressions!D31), " ", Regressions!D31)</f>
        <v>1472917</v>
      </c>
      <c r="E21" s="529">
        <f>IF(ISNUMBER(Regressions!E31),ROUND(Regressions!E31, 1), NA())</f>
        <v>100</v>
      </c>
      <c r="F21" s="530">
        <f>IF(ISNUMBER(Regressions!F31),ROUND(Regressions!F31, 1), NA())</f>
        <v>100</v>
      </c>
      <c r="G21" s="531">
        <f>IF(ISNUMBER(Regressions!G31),ROUND(Regressions!G31, 1), NA())</f>
        <v>100</v>
      </c>
      <c r="H21" s="532">
        <f>IF(ISNUMBER(Regressions!H31),ROUND(Regressions!H31, 1), NA())</f>
        <v>0</v>
      </c>
      <c r="I21" s="533">
        <f>IF(ISNUMBER(Regressions!I31),ROUND(Regressions!I31, 1), NA())</f>
        <v>0</v>
      </c>
      <c r="J21" s="534">
        <f>IF(ISNUMBER(Regressions!K31),ROUND(Regressions!K31, 1), NA())</f>
        <v>100</v>
      </c>
      <c r="K21" s="530">
        <f>IF(ISNUMBER(Regressions!L31),ROUND(Regressions!L31, 1), NA())</f>
        <v>100</v>
      </c>
      <c r="L21" s="535">
        <f>IF(ISNUMBER(Regressions!M31),ROUND(Regressions!M31, 1), NA())</f>
        <v>100</v>
      </c>
      <c r="M21" s="532">
        <f>IF(ISNUMBER(Regressions!N31),ROUND(Regressions!N31, 1), NA())</f>
        <v>0</v>
      </c>
      <c r="N21" s="533">
        <f>IF(ISNUMBER(Regressions!O31),ROUND(Regressions!O31, 1), NA())</f>
        <v>0</v>
      </c>
      <c r="O21" s="534">
        <f>IF(ISNUMBER(Regressions!Q31),ROUND(Regressions!Q31, 1), NA())</f>
        <v>100</v>
      </c>
      <c r="P21" s="530">
        <f>IF(ISNUMBER(Regressions!R31),ROUND(Regressions!R31, 1), NA())</f>
        <v>100</v>
      </c>
      <c r="Q21" s="536">
        <f>IF(ISNUMBER(Regressions!S31),ROUND(Regressions!S31, 1), NA())</f>
        <v>100</v>
      </c>
      <c r="R21" s="532">
        <f>IF(ISNUMBER(Regressions!T31),ROUND(Regressions!T31, 1), NA())</f>
        <v>0</v>
      </c>
      <c r="S21" s="533">
        <f>IF(ISNUMBER(Regressions!U31),ROUND(Regressions!U31, 1), NA())</f>
        <v>0</v>
      </c>
    </row>
    <row r="22" spans="1:19" x14ac:dyDescent="0.25">
      <c r="A22" s="525" t="str">
        <f>+Introduction!$C$7</f>
        <v>الإمارات العربية المتحدة</v>
      </c>
      <c r="B22" s="526">
        <f>IF(ISBLANK(Regressions!B32), " ", Regressions!B32)</f>
        <v>2018</v>
      </c>
      <c r="C22" s="525" t="str">
        <f>HLOOKUP(Introduction!$G$4,nametranslations,24,FALSE)</f>
        <v>المجموع</v>
      </c>
      <c r="D22" s="528">
        <f>IF(ISBLANK(Regressions!D32), " ", Regressions!D32)</f>
        <v>1507061</v>
      </c>
      <c r="E22" s="529">
        <f>IF(ISNUMBER(Regressions!E32),ROUND(Regressions!E32, 1), NA())</f>
        <v>100</v>
      </c>
      <c r="F22" s="530">
        <f>IF(ISNUMBER(Regressions!F32),ROUND(Regressions!F32, 1), NA())</f>
        <v>100</v>
      </c>
      <c r="G22" s="531">
        <f>IF(ISNUMBER(Regressions!G32),ROUND(Regressions!G32, 1), NA())</f>
        <v>100</v>
      </c>
      <c r="H22" s="532">
        <f>IF(ISNUMBER(Regressions!H32),ROUND(Regressions!H32, 1), NA())</f>
        <v>0</v>
      </c>
      <c r="I22" s="533">
        <f>IF(ISNUMBER(Regressions!I32),ROUND(Regressions!I32, 1), NA())</f>
        <v>0</v>
      </c>
      <c r="J22" s="534">
        <f>IF(ISNUMBER(Regressions!K32),ROUND(Regressions!K32, 1), NA())</f>
        <v>100</v>
      </c>
      <c r="K22" s="530">
        <f>IF(ISNUMBER(Regressions!L32),ROUND(Regressions!L32, 1), NA())</f>
        <v>100</v>
      </c>
      <c r="L22" s="535">
        <f>IF(ISNUMBER(Regressions!M32),ROUND(Regressions!M32, 1), NA())</f>
        <v>100</v>
      </c>
      <c r="M22" s="532">
        <f>IF(ISNUMBER(Regressions!N32),ROUND(Regressions!N32, 1), NA())</f>
        <v>0</v>
      </c>
      <c r="N22" s="533">
        <f>IF(ISNUMBER(Regressions!O32),ROUND(Regressions!O32, 1), NA())</f>
        <v>0</v>
      </c>
      <c r="O22" s="534">
        <f>IF(ISNUMBER(Regressions!Q32),ROUND(Regressions!Q32, 1), NA())</f>
        <v>100</v>
      </c>
      <c r="P22" s="530">
        <f>IF(ISNUMBER(Regressions!R32),ROUND(Regressions!R32, 1), NA())</f>
        <v>100</v>
      </c>
      <c r="Q22" s="536">
        <f>IF(ISNUMBER(Regressions!S32),ROUND(Regressions!S32, 1), NA())</f>
        <v>100</v>
      </c>
      <c r="R22" s="532">
        <f>IF(ISNUMBER(Regressions!T32),ROUND(Regressions!T32, 1), NA())</f>
        <v>0</v>
      </c>
      <c r="S22" s="533">
        <f>IF(ISNUMBER(Regressions!U32),ROUND(Regressions!U32, 1), NA())</f>
        <v>0</v>
      </c>
    </row>
    <row r="23" spans="1:19" x14ac:dyDescent="0.25">
      <c r="A23" s="525" t="str">
        <f>+Introduction!$C$7</f>
        <v>الإمارات العربية المتحدة</v>
      </c>
      <c r="B23" s="526">
        <f>IF(ISBLANK(Regressions!B33), " ", Regressions!B33)</f>
        <v>2019</v>
      </c>
      <c r="C23" s="525" t="str">
        <f>HLOOKUP(Introduction!$G$4,nametranslations,24,FALSE)</f>
        <v>المجموع</v>
      </c>
      <c r="D23" s="528">
        <f>IF(ISBLANK(Regressions!D33), " ", Regressions!D33)</f>
        <v>1518495</v>
      </c>
      <c r="E23" s="529">
        <f>IF(ISNUMBER(Regressions!E33),ROUND(Regressions!E33, 1), NA())</f>
        <v>100</v>
      </c>
      <c r="F23" s="530">
        <f>IF(ISNUMBER(Regressions!F33),ROUND(Regressions!F33, 1), NA())</f>
        <v>100</v>
      </c>
      <c r="G23" s="531">
        <f>IF(ISNUMBER(Regressions!G33),ROUND(Regressions!G33, 1), NA())</f>
        <v>100</v>
      </c>
      <c r="H23" s="532">
        <f>IF(ISNUMBER(Regressions!H33),ROUND(Regressions!H33, 1), NA())</f>
        <v>0</v>
      </c>
      <c r="I23" s="533">
        <f>IF(ISNUMBER(Regressions!I33),ROUND(Regressions!I33, 1), NA())</f>
        <v>0</v>
      </c>
      <c r="J23" s="534">
        <f>IF(ISNUMBER(Regressions!K33),ROUND(Regressions!K33, 1), NA())</f>
        <v>100</v>
      </c>
      <c r="K23" s="530">
        <f>IF(ISNUMBER(Regressions!L33),ROUND(Regressions!L33, 1), NA())</f>
        <v>100</v>
      </c>
      <c r="L23" s="535">
        <f>IF(ISNUMBER(Regressions!M33),ROUND(Regressions!M33, 1), NA())</f>
        <v>100</v>
      </c>
      <c r="M23" s="532">
        <f>IF(ISNUMBER(Regressions!N33),ROUND(Regressions!N33, 1), NA())</f>
        <v>0</v>
      </c>
      <c r="N23" s="533">
        <f>IF(ISNUMBER(Regressions!O33),ROUND(Regressions!O33, 1), NA())</f>
        <v>0</v>
      </c>
      <c r="O23" s="534">
        <f>IF(ISNUMBER(Regressions!Q33),ROUND(Regressions!Q33, 1), NA())</f>
        <v>100</v>
      </c>
      <c r="P23" s="530">
        <f>IF(ISNUMBER(Regressions!R33),ROUND(Regressions!R33, 1), NA())</f>
        <v>100</v>
      </c>
      <c r="Q23" s="536">
        <f>IF(ISNUMBER(Regressions!S33),ROUND(Regressions!S33, 1), NA())</f>
        <v>100</v>
      </c>
      <c r="R23" s="532">
        <f>IF(ISNUMBER(Regressions!T33),ROUND(Regressions!T33, 1), NA())</f>
        <v>0</v>
      </c>
      <c r="S23" s="533">
        <f>IF(ISNUMBER(Regressions!U33),ROUND(Regressions!U33, 1), NA())</f>
        <v>0</v>
      </c>
    </row>
    <row r="24" spans="1:19" x14ac:dyDescent="0.25">
      <c r="A24" s="525" t="str">
        <f>+Introduction!$C$7</f>
        <v>الإمارات العربية المتحدة</v>
      </c>
      <c r="B24" s="526">
        <f>IF(ISBLANK(Regressions!B34), " ", Regressions!B34)</f>
        <v>2020</v>
      </c>
      <c r="C24" s="525" t="str">
        <f>HLOOKUP(Introduction!$G$4,nametranslations,24,FALSE)</f>
        <v>المجموع</v>
      </c>
      <c r="D24" s="528">
        <f>IF(ISBLANK(Regressions!D34), " ", Regressions!D34)</f>
        <v>1540243</v>
      </c>
      <c r="E24" s="529">
        <f>IF(ISNUMBER(Regressions!E34),ROUND(Regressions!E34, 1), NA())</f>
        <v>100</v>
      </c>
      <c r="F24" s="530">
        <f>IF(ISNUMBER(Regressions!F34),ROUND(Regressions!F34, 1), NA())</f>
        <v>100</v>
      </c>
      <c r="G24" s="531">
        <f>IF(ISNUMBER(Regressions!G34),ROUND(Regressions!G34, 1), NA())</f>
        <v>100</v>
      </c>
      <c r="H24" s="532">
        <f>IF(ISNUMBER(Regressions!H34),ROUND(Regressions!H34, 1), NA())</f>
        <v>0</v>
      </c>
      <c r="I24" s="533">
        <f>IF(ISNUMBER(Regressions!I34),ROUND(Regressions!I34, 1), NA())</f>
        <v>0</v>
      </c>
      <c r="J24" s="534">
        <f>IF(ISNUMBER(Regressions!K34),ROUND(Regressions!K34, 1), NA())</f>
        <v>100</v>
      </c>
      <c r="K24" s="530">
        <f>IF(ISNUMBER(Regressions!L34),ROUND(Regressions!L34, 1), NA())</f>
        <v>100</v>
      </c>
      <c r="L24" s="535">
        <f>IF(ISNUMBER(Regressions!M34),ROUND(Regressions!M34, 1), NA())</f>
        <v>100</v>
      </c>
      <c r="M24" s="532">
        <f>IF(ISNUMBER(Regressions!N34),ROUND(Regressions!N34, 1), NA())</f>
        <v>0</v>
      </c>
      <c r="N24" s="533">
        <f>IF(ISNUMBER(Regressions!O34),ROUND(Regressions!O34, 1), NA())</f>
        <v>0</v>
      </c>
      <c r="O24" s="534">
        <f>IF(ISNUMBER(Regressions!Q34),ROUND(Regressions!Q34, 1), NA())</f>
        <v>100</v>
      </c>
      <c r="P24" s="530">
        <f>IF(ISNUMBER(Regressions!R34),ROUND(Regressions!R34, 1), NA())</f>
        <v>100</v>
      </c>
      <c r="Q24" s="536">
        <f>IF(ISNUMBER(Regressions!S34),ROUND(Regressions!S34, 1), NA())</f>
        <v>100</v>
      </c>
      <c r="R24" s="532">
        <f>IF(ISNUMBER(Regressions!T34),ROUND(Regressions!T34, 1), NA())</f>
        <v>0</v>
      </c>
      <c r="S24" s="533">
        <f>IF(ISNUMBER(Regressions!U34),ROUND(Regressions!U34, 1), NA())</f>
        <v>0</v>
      </c>
    </row>
    <row r="25" spans="1:19" x14ac:dyDescent="0.25">
      <c r="A25" s="525" t="str">
        <f>+Introduction!$C$7</f>
        <v>الإمارات العربية المتحدة</v>
      </c>
      <c r="B25" s="526">
        <f>IF(ISBLANK(Regressions!B35), " ", Regressions!B35)</f>
        <v>2021</v>
      </c>
      <c r="C25" s="525" t="str">
        <f>HLOOKUP(Introduction!$G$4,nametranslations,24,FALSE)</f>
        <v>المجموع</v>
      </c>
      <c r="D25" s="528">
        <f>IF(ISBLANK(Regressions!D35), " ", Regressions!D35)</f>
        <v>1502387</v>
      </c>
      <c r="E25" s="534">
        <f>IF(ISNUMBER(Regressions!E35),ROUND(Regressions!E35, 1), NA())</f>
        <v>100</v>
      </c>
      <c r="F25" s="537">
        <f>IF(ISNUMBER(Regressions!F35),ROUND(Regressions!F35, 1), NA())</f>
        <v>100</v>
      </c>
      <c r="G25" s="538">
        <f>IF(ISNUMBER(Regressions!G35),ROUND(Regressions!G35, 1), NA())</f>
        <v>100</v>
      </c>
      <c r="H25" s="532">
        <f>IF(ISNUMBER(Regressions!H35),ROUND(Regressions!H35, 1), NA())</f>
        <v>0</v>
      </c>
      <c r="I25" s="533">
        <f>IF(ISNUMBER(Regressions!I35),ROUND(Regressions!I35, 1), NA())</f>
        <v>0</v>
      </c>
      <c r="J25" s="534">
        <f>IF(ISNUMBER(Regressions!K35),ROUND(Regressions!K35, 1), NA())</f>
        <v>100</v>
      </c>
      <c r="K25" s="537">
        <f>IF(ISNUMBER(Regressions!L35),ROUND(Regressions!L35, 1), NA())</f>
        <v>100</v>
      </c>
      <c r="L25" s="539">
        <f>IF(ISNUMBER(Regressions!M35),ROUND(Regressions!M35, 1), NA())</f>
        <v>100</v>
      </c>
      <c r="M25" s="532">
        <f>IF(ISNUMBER(Regressions!N35),ROUND(Regressions!N35, 1), NA())</f>
        <v>0</v>
      </c>
      <c r="N25" s="533">
        <f>IF(ISNUMBER(Regressions!O35),ROUND(Regressions!O35, 1), NA())</f>
        <v>0</v>
      </c>
      <c r="O25" s="534">
        <f>IF(ISNUMBER(Regressions!Q35),ROUND(Regressions!Q35, 1), NA())</f>
        <v>100</v>
      </c>
      <c r="P25" s="537">
        <f>IF(ISNUMBER(Regressions!R35),ROUND(Regressions!R35, 1), NA())</f>
        <v>100</v>
      </c>
      <c r="Q25" s="540">
        <f>IF(ISNUMBER(Regressions!S35),ROUND(Regressions!S35, 1), NA())</f>
        <v>100</v>
      </c>
      <c r="R25" s="532">
        <f>IF(ISNUMBER(Regressions!T35),ROUND(Regressions!T35, 1), NA())</f>
        <v>0</v>
      </c>
      <c r="S25" s="533">
        <f>IF(ISNUMBER(Regressions!U35),ROUND(Regressions!U35, 1), NA())</f>
        <v>0</v>
      </c>
    </row>
    <row r="26" spans="1:19" x14ac:dyDescent="0.25">
      <c r="A26" s="525" t="str">
        <f>+Introduction!$C$7</f>
        <v>الإمارات العربية المتحدة</v>
      </c>
      <c r="B26" s="526">
        <f>IF(ISBLANK(Regressions!B36), " ", Regressions!B36)</f>
        <v>2022</v>
      </c>
      <c r="C26" s="525" t="str">
        <f>HLOOKUP(Introduction!$G$4,nametranslations,24,FALSE)</f>
        <v>المجموع</v>
      </c>
      <c r="D26" s="528">
        <f>IF(ISBLANK(Regressions!D36), " ", Regressions!D36)</f>
        <v>1546408</v>
      </c>
      <c r="E26" s="529">
        <f>IF(ISNUMBER(Regressions!E36),ROUND(Regressions!E36, 1), NA())</f>
        <v>100</v>
      </c>
      <c r="F26" s="530">
        <f>IF(ISNUMBER(Regressions!F36),ROUND(Regressions!F36, 1), NA())</f>
        <v>100</v>
      </c>
      <c r="G26" s="531">
        <f>IF(ISNUMBER(Regressions!G36),ROUND(Regressions!G36, 1), NA())</f>
        <v>100</v>
      </c>
      <c r="H26" s="532">
        <f>IF(ISNUMBER(Regressions!H36),ROUND(Regressions!H36, 1), NA())</f>
        <v>0</v>
      </c>
      <c r="I26" s="533">
        <f>IF(ISNUMBER(Regressions!I36),ROUND(Regressions!I36, 1), NA())</f>
        <v>0</v>
      </c>
      <c r="J26" s="534">
        <f>IF(ISNUMBER(Regressions!K36),ROUND(Regressions!K36, 1), NA())</f>
        <v>100</v>
      </c>
      <c r="K26" s="530">
        <f>IF(ISNUMBER(Regressions!L36),ROUND(Regressions!L36, 1), NA())</f>
        <v>100</v>
      </c>
      <c r="L26" s="535">
        <f>IF(ISNUMBER(Regressions!M36),ROUND(Regressions!M36, 1), NA())</f>
        <v>100</v>
      </c>
      <c r="M26" s="532">
        <f>IF(ISNUMBER(Regressions!N36),ROUND(Regressions!N36, 1), NA())</f>
        <v>0</v>
      </c>
      <c r="N26" s="533">
        <f>IF(ISNUMBER(Regressions!O36),ROUND(Regressions!O36, 1), NA())</f>
        <v>0</v>
      </c>
      <c r="O26" s="534">
        <f>IF(ISNUMBER(Regressions!Q36),ROUND(Regressions!Q36, 1), NA())</f>
        <v>100</v>
      </c>
      <c r="P26" s="530">
        <f>IF(ISNUMBER(Regressions!R36),ROUND(Regressions!R36, 1), NA())</f>
        <v>100</v>
      </c>
      <c r="Q26" s="536">
        <f>IF(ISNUMBER(Regressions!S36),ROUND(Regressions!S36, 1), NA())</f>
        <v>100</v>
      </c>
      <c r="R26" s="532">
        <f>IF(ISNUMBER(Regressions!T36),ROUND(Regressions!T36, 1), NA())</f>
        <v>0</v>
      </c>
      <c r="S26" s="533">
        <f>IF(ISNUMBER(Regressions!U36),ROUND(Regressions!U36, 1), NA())</f>
        <v>0</v>
      </c>
    </row>
    <row r="27" spans="1:19" x14ac:dyDescent="0.25">
      <c r="A27" s="525" t="str">
        <f>+Introduction!$C$7</f>
        <v>الإمارات العربية المتحدة</v>
      </c>
      <c r="B27" s="526">
        <f>IF(ISBLANK(Regressions!B37), " ", Regressions!B37)</f>
        <v>2023</v>
      </c>
      <c r="C27" s="525" t="str">
        <f>HLOOKUP(Introduction!$G$4,nametranslations,24,FALSE)</f>
        <v>المجموع</v>
      </c>
      <c r="D27" s="528">
        <f>IF(ISBLANK(Regressions!D37), " ", Regressions!D37)</f>
        <v>1615888</v>
      </c>
      <c r="E27" s="534">
        <f>IF(ISNUMBER(Regressions!E37),ROUND(Regressions!E37, 1), NA())</f>
        <v>100</v>
      </c>
      <c r="F27" s="537">
        <f>IF(ISNUMBER(Regressions!F37),ROUND(Regressions!F37, 1), NA())</f>
        <v>100</v>
      </c>
      <c r="G27" s="538">
        <f>IF(ISNUMBER(Regressions!G37),ROUND(Regressions!G37, 1), NA())</f>
        <v>100</v>
      </c>
      <c r="H27" s="532">
        <f>IF(ISNUMBER(Regressions!H37),ROUND(Regressions!H37, 1), NA())</f>
        <v>0</v>
      </c>
      <c r="I27" s="533">
        <f>IF(ISNUMBER(Regressions!I37),ROUND(Regressions!I37, 1), NA())</f>
        <v>0</v>
      </c>
      <c r="J27" s="534">
        <f>IF(ISNUMBER(Regressions!K37),ROUND(Regressions!K37, 1), NA())</f>
        <v>100</v>
      </c>
      <c r="K27" s="537">
        <f>IF(ISNUMBER(Regressions!L37),ROUND(Regressions!L37, 1), NA())</f>
        <v>100</v>
      </c>
      <c r="L27" s="539">
        <f>IF(ISNUMBER(Regressions!M37),ROUND(Regressions!M37, 1), NA())</f>
        <v>100</v>
      </c>
      <c r="M27" s="532">
        <f>IF(ISNUMBER(Regressions!N37),ROUND(Regressions!N37, 1), NA())</f>
        <v>0</v>
      </c>
      <c r="N27" s="533">
        <f>IF(ISNUMBER(Regressions!O37),ROUND(Regressions!O37, 1), NA())</f>
        <v>0</v>
      </c>
      <c r="O27" s="534">
        <f>IF(ISNUMBER(Regressions!Q37),ROUND(Regressions!Q37, 1), NA())</f>
        <v>100</v>
      </c>
      <c r="P27" s="537">
        <f>IF(ISNUMBER(Regressions!R37),ROUND(Regressions!R37, 1), NA())</f>
        <v>100</v>
      </c>
      <c r="Q27" s="540">
        <f>IF(ISNUMBER(Regressions!S37),ROUND(Regressions!S37, 1), NA())</f>
        <v>100</v>
      </c>
      <c r="R27" s="532">
        <f>IF(ISNUMBER(Regressions!T37),ROUND(Regressions!T37, 1), NA())</f>
        <v>0</v>
      </c>
      <c r="S27" s="533">
        <f>IF(ISNUMBER(Regressions!U37),ROUND(Regressions!U37, 1), NA())</f>
        <v>0</v>
      </c>
    </row>
    <row r="28" spans="1:19" x14ac:dyDescent="0.25">
      <c r="A28" s="525" t="str">
        <f>+Introduction!$C$7</f>
        <v>الإمارات العربية المتحدة</v>
      </c>
      <c r="B28" s="526">
        <f>IF(ISBLANK(Regressions!B38), " ", Regressions!B38)</f>
        <v>2024</v>
      </c>
      <c r="C28" s="525" t="str">
        <f>HLOOKUP(Introduction!$G$4,nametranslations,24,FALSE)</f>
        <v>المجموع</v>
      </c>
      <c r="D28" s="528">
        <f>IF(ISBLANK(Regressions!D38), " ", Regressions!D38)</f>
        <v>1677198</v>
      </c>
      <c r="E28" s="529">
        <f>IF(ISNUMBER(Regressions!E38),ROUND(Regressions!E38, 1), NA())</f>
        <v>100</v>
      </c>
      <c r="F28" s="530">
        <f>IF(ISNUMBER(Regressions!F38),ROUND(Regressions!F38, 1), NA())</f>
        <v>100</v>
      </c>
      <c r="G28" s="531">
        <f>IF(ISNUMBER(Regressions!G38),ROUND(Regressions!G38, 1), NA())</f>
        <v>100</v>
      </c>
      <c r="H28" s="532">
        <f>IF(ISNUMBER(Regressions!H38),ROUND(Regressions!H38, 1), NA())</f>
        <v>0</v>
      </c>
      <c r="I28" s="533">
        <f>IF(ISNUMBER(Regressions!I38),ROUND(Regressions!I38, 1), NA())</f>
        <v>0</v>
      </c>
      <c r="J28" s="534">
        <f>IF(ISNUMBER(Regressions!K38),ROUND(Regressions!K38, 1), NA())</f>
        <v>100</v>
      </c>
      <c r="K28" s="530">
        <f>IF(ISNUMBER(Regressions!L38),ROUND(Regressions!L38, 1), NA())</f>
        <v>100</v>
      </c>
      <c r="L28" s="535">
        <f>IF(ISNUMBER(Regressions!M38),ROUND(Regressions!M38, 1), NA())</f>
        <v>100</v>
      </c>
      <c r="M28" s="532">
        <f>IF(ISNUMBER(Regressions!N38),ROUND(Regressions!N38, 1), NA())</f>
        <v>0</v>
      </c>
      <c r="N28" s="533">
        <f>IF(ISNUMBER(Regressions!O38),ROUND(Regressions!O38, 1), NA())</f>
        <v>0</v>
      </c>
      <c r="O28" s="534">
        <f>IF(ISNUMBER(Regressions!Q38),ROUND(Regressions!Q38, 1), NA())</f>
        <v>100</v>
      </c>
      <c r="P28" s="530">
        <f>IF(ISNUMBER(Regressions!R38),ROUND(Regressions!R38, 1), NA())</f>
        <v>100</v>
      </c>
      <c r="Q28" s="536">
        <f>IF(ISNUMBER(Regressions!S38),ROUND(Regressions!S38, 1), NA())</f>
        <v>100</v>
      </c>
      <c r="R28" s="532">
        <f>IF(ISNUMBER(Regressions!T38),ROUND(Regressions!T38, 1), NA())</f>
        <v>0</v>
      </c>
      <c r="S28" s="533">
        <f>IF(ISNUMBER(Regressions!U38),ROUND(Regressions!U38, 1), NA())</f>
        <v>0</v>
      </c>
    </row>
    <row r="29" spans="1:19" x14ac:dyDescent="0.25">
      <c r="A29" s="541" t="str">
        <f>+Introduction!$C$7</f>
        <v>الإمارات العربية المتحدة</v>
      </c>
      <c r="B29" s="542">
        <f>IF(ISBLANK(Regressions!B39), " ", Regressions!B39)</f>
        <v>2025</v>
      </c>
      <c r="C29" s="541" t="str">
        <f>HLOOKUP(Introduction!$G$4,nametranslations,24,FALSE)</f>
        <v>المجموع</v>
      </c>
      <c r="D29" s="543">
        <f>IF(ISBLANK(Regressions!D39), " ", Regressions!D39)</f>
        <v>1790795</v>
      </c>
      <c r="E29" s="544">
        <f>IF(ISNUMBER(Regressions!E39),ROUND(Regressions!E39, 1), NA())</f>
        <v>100</v>
      </c>
      <c r="F29" s="545">
        <f>IF(ISNUMBER(Regressions!F39),ROUND(Regressions!F39, 1), NA())</f>
        <v>100</v>
      </c>
      <c r="G29" s="546">
        <f>IF(ISNUMBER(Regressions!G39),ROUND(Regressions!G39, 1), NA())</f>
        <v>100</v>
      </c>
      <c r="H29" s="547">
        <f>IF(ISNUMBER(Regressions!H39),ROUND(Regressions!H39, 1), NA())</f>
        <v>0</v>
      </c>
      <c r="I29" s="548">
        <f>IF(ISNUMBER(Regressions!I39),ROUND(Regressions!I39, 1), NA())</f>
        <v>0</v>
      </c>
      <c r="J29" s="549">
        <f>IF(ISNUMBER(Regressions!K39),ROUND(Regressions!K39, 1), NA())</f>
        <v>100</v>
      </c>
      <c r="K29" s="545">
        <f>IF(ISNUMBER(Regressions!L39),ROUND(Regressions!L39, 1), NA())</f>
        <v>100</v>
      </c>
      <c r="L29" s="550">
        <f>IF(ISNUMBER(Regressions!M39),ROUND(Regressions!M39, 1), NA())</f>
        <v>100</v>
      </c>
      <c r="M29" s="547">
        <f>IF(ISNUMBER(Regressions!N39),ROUND(Regressions!N39, 1), NA())</f>
        <v>0</v>
      </c>
      <c r="N29" s="548">
        <f>IF(ISNUMBER(Regressions!O39),ROUND(Regressions!O39, 1), NA())</f>
        <v>0</v>
      </c>
      <c r="O29" s="549">
        <f>IF(ISNUMBER(Regressions!Q39),ROUND(Regressions!Q39, 1), NA())</f>
        <v>100</v>
      </c>
      <c r="P29" s="545">
        <f>IF(ISNUMBER(Regressions!R39),ROUND(Regressions!R39, 1), NA())</f>
        <v>100</v>
      </c>
      <c r="Q29" s="551">
        <f>IF(ISNUMBER(Regressions!S39),ROUND(Regressions!S39, 1), NA())</f>
        <v>100</v>
      </c>
      <c r="R29" s="547">
        <f>IF(ISNUMBER(Regressions!T39),ROUND(Regressions!T39, 1), NA())</f>
        <v>0</v>
      </c>
      <c r="S29" s="548">
        <f>IF(ISNUMBER(Regressions!U39),ROUND(Regressions!U39, 1), NA())</f>
        <v>0</v>
      </c>
    </row>
    <row r="30" spans="1:19" hidden="1" x14ac:dyDescent="0.25">
      <c r="A30" s="525" t="str">
        <f>+Introduction!$C$7</f>
        <v>الإمارات العربية المتحدة</v>
      </c>
      <c r="B30" s="526">
        <f>IF(ISBLANK(Regressions!B40), " ", Regressions!B40)</f>
        <v>2026</v>
      </c>
      <c r="C30" s="525" t="str">
        <f>HLOOKUP(Introduction!$G$4,nametranslations,24,FALSE)</f>
        <v>المجموع</v>
      </c>
      <c r="D30" s="528" t="str">
        <f>IF(ISBLANK(Regressions!D40), " ", Regressions!D40)</f>
        <v xml:space="preserve"> </v>
      </c>
      <c r="E30" s="529">
        <f>IF(ISNUMBER(Regressions!E40),ROUND(Regressions!E40, 1), NA())</f>
        <v>100</v>
      </c>
      <c r="F30" s="530">
        <f>IF(ISNUMBER(Regressions!F40),ROUND(Regressions!F40, 1), NA())</f>
        <v>100</v>
      </c>
      <c r="G30" s="531">
        <f>IF(ISNUMBER(Regressions!G40),ROUND(Regressions!G40, 1), NA())</f>
        <v>100</v>
      </c>
      <c r="H30" s="532">
        <f>IF(ISNUMBER(Regressions!H40),ROUND(Regressions!H40, 1), NA())</f>
        <v>0</v>
      </c>
      <c r="I30" s="533">
        <f>IF(ISNUMBER(Regressions!I40),ROUND(Regressions!I40, 1), NA())</f>
        <v>0</v>
      </c>
      <c r="J30" s="534">
        <f>IF(ISNUMBER(Regressions!K40),ROUND(Regressions!K40, 1), NA())</f>
        <v>100</v>
      </c>
      <c r="K30" s="530">
        <f>IF(ISNUMBER(Regressions!L40),ROUND(Regressions!L40, 1), NA())</f>
        <v>100</v>
      </c>
      <c r="L30" s="535">
        <f>IF(ISNUMBER(Regressions!M40),ROUND(Regressions!M40, 1), NA())</f>
        <v>100</v>
      </c>
      <c r="M30" s="532">
        <f>IF(ISNUMBER(Regressions!N40),ROUND(Regressions!N40, 1), NA())</f>
        <v>0</v>
      </c>
      <c r="N30" s="533">
        <f>IF(ISNUMBER(Regressions!O40),ROUND(Regressions!O40, 1), NA())</f>
        <v>0</v>
      </c>
      <c r="O30" s="534">
        <f>IF(ISNUMBER(Regressions!Q40),ROUND(Regressions!Q40, 1), NA())</f>
        <v>100</v>
      </c>
      <c r="P30" s="530">
        <f>IF(ISNUMBER(Regressions!R40),ROUND(Regressions!R40, 1), NA())</f>
        <v>100</v>
      </c>
      <c r="Q30" s="536">
        <f>IF(ISNUMBER(Regressions!S40),ROUND(Regressions!S40, 1), NA())</f>
        <v>100</v>
      </c>
      <c r="R30" s="532">
        <f>IF(ISNUMBER(Regressions!T40),ROUND(Regressions!T40, 1), NA())</f>
        <v>0</v>
      </c>
      <c r="S30" s="533">
        <f>IF(ISNUMBER(Regressions!U40),ROUND(Regressions!U40, 1), NA())</f>
        <v>0</v>
      </c>
    </row>
    <row r="31" spans="1:19" hidden="1" x14ac:dyDescent="0.25">
      <c r="A31" s="525" t="str">
        <f>+Introduction!$C$7</f>
        <v>الإمارات العربية المتحدة</v>
      </c>
      <c r="B31" s="526">
        <f>IF(ISBLANK(Regressions!B41), " ", Regressions!B41)</f>
        <v>2027</v>
      </c>
      <c r="C31" s="525" t="str">
        <f>HLOOKUP(Introduction!$G$4,nametranslations,24,FALSE)</f>
        <v>المجموع</v>
      </c>
      <c r="D31" s="528" t="str">
        <f>IF(ISBLANK(Regressions!D41), " ", Regressions!D41)</f>
        <v xml:space="preserve"> </v>
      </c>
      <c r="E31" s="529">
        <f>IF(ISNUMBER(Regressions!E41),ROUND(Regressions!E41, 1), NA())</f>
        <v>100</v>
      </c>
      <c r="F31" s="530">
        <f>IF(ISNUMBER(Regressions!F41),ROUND(Regressions!F41, 1), NA())</f>
        <v>100</v>
      </c>
      <c r="G31" s="531">
        <f>IF(ISNUMBER(Regressions!G41),ROUND(Regressions!G41, 1), NA())</f>
        <v>100</v>
      </c>
      <c r="H31" s="532">
        <f>IF(ISNUMBER(Regressions!H41),ROUND(Regressions!H41, 1), NA())</f>
        <v>0</v>
      </c>
      <c r="I31" s="533">
        <f>IF(ISNUMBER(Regressions!I41),ROUND(Regressions!I41, 1), NA())</f>
        <v>0</v>
      </c>
      <c r="J31" s="534">
        <f>IF(ISNUMBER(Regressions!K41),ROUND(Regressions!K41, 1), NA())</f>
        <v>100</v>
      </c>
      <c r="K31" s="530">
        <f>IF(ISNUMBER(Regressions!L41),ROUND(Regressions!L41, 1), NA())</f>
        <v>100</v>
      </c>
      <c r="L31" s="535">
        <f>IF(ISNUMBER(Regressions!M41),ROUND(Regressions!M41, 1), NA())</f>
        <v>100</v>
      </c>
      <c r="M31" s="532">
        <f>IF(ISNUMBER(Regressions!N41),ROUND(Regressions!N41, 1), NA())</f>
        <v>0</v>
      </c>
      <c r="N31" s="533">
        <f>IF(ISNUMBER(Regressions!O41),ROUND(Regressions!O41, 1), NA())</f>
        <v>0</v>
      </c>
      <c r="O31" s="534">
        <f>IF(ISNUMBER(Regressions!Q41),ROUND(Regressions!Q41, 1), NA())</f>
        <v>100</v>
      </c>
      <c r="P31" s="530">
        <f>IF(ISNUMBER(Regressions!R41),ROUND(Regressions!R41, 1), NA())</f>
        <v>100</v>
      </c>
      <c r="Q31" s="536">
        <f>IF(ISNUMBER(Regressions!S41),ROUND(Regressions!S41, 1), NA())</f>
        <v>100</v>
      </c>
      <c r="R31" s="532">
        <f>IF(ISNUMBER(Regressions!T41),ROUND(Regressions!T41, 1), NA())</f>
        <v>0</v>
      </c>
      <c r="S31" s="533">
        <f>IF(ISNUMBER(Regressions!U41),ROUND(Regressions!U41, 1), NA())</f>
        <v>0</v>
      </c>
    </row>
    <row r="32" spans="1:19" hidden="1" x14ac:dyDescent="0.25">
      <c r="A32" s="525" t="str">
        <f>+Introduction!$C$7</f>
        <v>الإمارات العربية المتحدة</v>
      </c>
      <c r="B32" s="526">
        <f>IF(ISBLANK(Regressions!B42), " ", Regressions!B42)</f>
        <v>2028</v>
      </c>
      <c r="C32" s="525" t="str">
        <f>HLOOKUP(Introduction!$G$4,nametranslations,24,FALSE)</f>
        <v>المجموع</v>
      </c>
      <c r="D32" s="528" t="str">
        <f>IF(ISBLANK(Regressions!D42), " ", Regressions!D42)</f>
        <v xml:space="preserve"> </v>
      </c>
      <c r="E32" s="529">
        <f>IF(ISNUMBER(Regressions!E42),ROUND(Regressions!E42, 1), NA())</f>
        <v>100</v>
      </c>
      <c r="F32" s="530">
        <f>IF(ISNUMBER(Regressions!F42),ROUND(Regressions!F42, 1), NA())</f>
        <v>100</v>
      </c>
      <c r="G32" s="531">
        <f>IF(ISNUMBER(Regressions!G42),ROUND(Regressions!G42, 1), NA())</f>
        <v>100</v>
      </c>
      <c r="H32" s="532">
        <f>IF(ISNUMBER(Regressions!H42),ROUND(Regressions!H42, 1), NA())</f>
        <v>0</v>
      </c>
      <c r="I32" s="533">
        <f>IF(ISNUMBER(Regressions!I42),ROUND(Regressions!I42, 1), NA())</f>
        <v>0</v>
      </c>
      <c r="J32" s="534">
        <f>IF(ISNUMBER(Regressions!K42),ROUND(Regressions!K42, 1), NA())</f>
        <v>100</v>
      </c>
      <c r="K32" s="530">
        <f>IF(ISNUMBER(Regressions!L42),ROUND(Regressions!L42, 1), NA())</f>
        <v>100</v>
      </c>
      <c r="L32" s="535">
        <f>IF(ISNUMBER(Regressions!M42),ROUND(Regressions!M42, 1), NA())</f>
        <v>100</v>
      </c>
      <c r="M32" s="532">
        <f>IF(ISNUMBER(Regressions!N42),ROUND(Regressions!N42, 1), NA())</f>
        <v>0</v>
      </c>
      <c r="N32" s="533">
        <f>IF(ISNUMBER(Regressions!O42),ROUND(Regressions!O42, 1), NA())</f>
        <v>0</v>
      </c>
      <c r="O32" s="534">
        <f>IF(ISNUMBER(Regressions!Q42),ROUND(Regressions!Q42, 1), NA())</f>
        <v>100</v>
      </c>
      <c r="P32" s="530">
        <f>IF(ISNUMBER(Regressions!R42),ROUND(Regressions!R42, 1), NA())</f>
        <v>100</v>
      </c>
      <c r="Q32" s="536">
        <f>IF(ISNUMBER(Regressions!S42),ROUND(Regressions!S42, 1), NA())</f>
        <v>100</v>
      </c>
      <c r="R32" s="532">
        <f>IF(ISNUMBER(Regressions!T42),ROUND(Regressions!T42, 1), NA())</f>
        <v>0</v>
      </c>
      <c r="S32" s="533">
        <f>IF(ISNUMBER(Regressions!U42),ROUND(Regressions!U42, 1), NA())</f>
        <v>0</v>
      </c>
    </row>
    <row r="33" spans="1:19" hidden="1" x14ac:dyDescent="0.25">
      <c r="A33" s="525" t="str">
        <f>+Introduction!$C$7</f>
        <v>الإمارات العربية المتحدة</v>
      </c>
      <c r="B33" s="526">
        <f>IF(ISBLANK(Regressions!B43), " ", Regressions!B43)</f>
        <v>2029</v>
      </c>
      <c r="C33" s="525" t="str">
        <f>HLOOKUP(Introduction!$G$4,nametranslations,24,FALSE)</f>
        <v>المجموع</v>
      </c>
      <c r="D33" s="528" t="str">
        <f>IF(ISBLANK(Regressions!D43), " ", Regressions!D43)</f>
        <v xml:space="preserve"> </v>
      </c>
      <c r="E33" s="529">
        <f>IF(ISNUMBER(Regressions!E43),ROUND(Regressions!E43, 1), NA())</f>
        <v>100</v>
      </c>
      <c r="F33" s="530">
        <f>IF(ISNUMBER(Regressions!F43),ROUND(Regressions!F43, 1), NA())</f>
        <v>100</v>
      </c>
      <c r="G33" s="531">
        <f>IF(ISNUMBER(Regressions!G43),ROUND(Regressions!G43, 1), NA())</f>
        <v>100</v>
      </c>
      <c r="H33" s="532">
        <f>IF(ISNUMBER(Regressions!H43),ROUND(Regressions!H43, 1), NA())</f>
        <v>0</v>
      </c>
      <c r="I33" s="533">
        <f>IF(ISNUMBER(Regressions!I43),ROUND(Regressions!I43, 1), NA())</f>
        <v>0</v>
      </c>
      <c r="J33" s="534">
        <f>IF(ISNUMBER(Regressions!K43),ROUND(Regressions!K43, 1), NA())</f>
        <v>100</v>
      </c>
      <c r="K33" s="530">
        <f>IF(ISNUMBER(Regressions!L43),ROUND(Regressions!L43, 1), NA())</f>
        <v>100</v>
      </c>
      <c r="L33" s="535">
        <f>IF(ISNUMBER(Regressions!M43),ROUND(Regressions!M43, 1), NA())</f>
        <v>100</v>
      </c>
      <c r="M33" s="532">
        <f>IF(ISNUMBER(Regressions!N43),ROUND(Regressions!N43, 1), NA())</f>
        <v>0</v>
      </c>
      <c r="N33" s="533">
        <f>IF(ISNUMBER(Regressions!O43),ROUND(Regressions!O43, 1), NA())</f>
        <v>0</v>
      </c>
      <c r="O33" s="534">
        <f>IF(ISNUMBER(Regressions!Q43),ROUND(Regressions!Q43, 1), NA())</f>
        <v>100</v>
      </c>
      <c r="P33" s="530">
        <f>IF(ISNUMBER(Regressions!R43),ROUND(Regressions!R43, 1), NA())</f>
        <v>100</v>
      </c>
      <c r="Q33" s="536">
        <f>IF(ISNUMBER(Regressions!S43),ROUND(Regressions!S43, 1), NA())</f>
        <v>100</v>
      </c>
      <c r="R33" s="532">
        <f>IF(ISNUMBER(Regressions!T43),ROUND(Regressions!T43, 1), NA())</f>
        <v>0</v>
      </c>
      <c r="S33" s="533">
        <f>IF(ISNUMBER(Regressions!U43),ROUND(Regressions!U43, 1), NA())</f>
        <v>0</v>
      </c>
    </row>
    <row r="34" spans="1:19" hidden="1" x14ac:dyDescent="0.25">
      <c r="A34" s="525" t="str">
        <f>+Introduction!$C$7</f>
        <v>الإمارات العربية المتحدة</v>
      </c>
      <c r="B34" s="526">
        <f>IF(ISBLANK(Regressions!B44), " ", Regressions!B44)</f>
        <v>2030</v>
      </c>
      <c r="C34" s="525" t="str">
        <f>HLOOKUP(Introduction!$G$4,nametranslations,24,FALSE)</f>
        <v>المجموع</v>
      </c>
      <c r="D34" s="528" t="str">
        <f>IF(ISBLANK(Regressions!D44), " ", Regressions!D44)</f>
        <v xml:space="preserve"> </v>
      </c>
      <c r="E34" s="529">
        <f>IF(ISNUMBER(Regressions!E44),ROUND(Regressions!E44, 1), NA())</f>
        <v>100</v>
      </c>
      <c r="F34" s="530">
        <f>IF(ISNUMBER(Regressions!F44),ROUND(Regressions!F44, 1), NA())</f>
        <v>100</v>
      </c>
      <c r="G34" s="531">
        <f>IF(ISNUMBER(Regressions!G44),ROUND(Regressions!G44, 1), NA())</f>
        <v>100</v>
      </c>
      <c r="H34" s="532">
        <f>IF(ISNUMBER(Regressions!H44),ROUND(Regressions!H44, 1), NA())</f>
        <v>0</v>
      </c>
      <c r="I34" s="533">
        <f>IF(ISNUMBER(Regressions!I44),ROUND(Regressions!I44, 1), NA())</f>
        <v>0</v>
      </c>
      <c r="J34" s="534">
        <f>IF(ISNUMBER(Regressions!K44),ROUND(Regressions!K44, 1), NA())</f>
        <v>100</v>
      </c>
      <c r="K34" s="530">
        <f>IF(ISNUMBER(Regressions!L44),ROUND(Regressions!L44, 1), NA())</f>
        <v>100</v>
      </c>
      <c r="L34" s="535">
        <f>IF(ISNUMBER(Regressions!M44),ROUND(Regressions!M44, 1), NA())</f>
        <v>100</v>
      </c>
      <c r="M34" s="532">
        <f>IF(ISNUMBER(Regressions!N44),ROUND(Regressions!N44, 1), NA())</f>
        <v>0</v>
      </c>
      <c r="N34" s="533">
        <f>IF(ISNUMBER(Regressions!O44),ROUND(Regressions!O44, 1), NA())</f>
        <v>0</v>
      </c>
      <c r="O34" s="534">
        <f>IF(ISNUMBER(Regressions!Q44),ROUND(Regressions!Q44, 1), NA())</f>
        <v>100</v>
      </c>
      <c r="P34" s="530">
        <f>IF(ISNUMBER(Regressions!R44),ROUND(Regressions!R44, 1), NA())</f>
        <v>100</v>
      </c>
      <c r="Q34" s="536">
        <f>IF(ISNUMBER(Regressions!S44),ROUND(Regressions!S44, 1), NA())</f>
        <v>100</v>
      </c>
      <c r="R34" s="532">
        <f>IF(ISNUMBER(Regressions!T44),ROUND(Regressions!T44, 1), NA())</f>
        <v>0</v>
      </c>
      <c r="S34" s="533">
        <f>IF(ISNUMBER(Regressions!U44),ROUND(Regressions!U44, 1), NA())</f>
        <v>0</v>
      </c>
    </row>
    <row r="35" spans="1:19" x14ac:dyDescent="0.25">
      <c r="A35" s="525" t="str">
        <f>+Introduction!$C$7</f>
        <v>الإمارات العربية المتحدة</v>
      </c>
      <c r="B35" s="526">
        <f>IF(ISBLANK(Regressions!B45), " ", Regressions!B45)</f>
        <v>2000</v>
      </c>
      <c r="C35" s="525" t="str">
        <f>HLOOKUP(Introduction!$G$4,nametranslations,26,FALSE)</f>
        <v>الحضاري</v>
      </c>
      <c r="D35" s="528">
        <f>IF(ISBLANK(Regressions!D45), " ", Regressions!D45)</f>
        <v>308786.64151489257</v>
      </c>
      <c r="E35" s="529" t="e">
        <f>IF(ISNUMBER(Regressions!E45),ROUND(Regressions!E45, 1), NA())</f>
        <v>#N/A</v>
      </c>
      <c r="F35" s="530" t="e">
        <f>IF(ISNUMBER(Regressions!F45),ROUND(Regressions!F45, 1), NA())</f>
        <v>#N/A</v>
      </c>
      <c r="G35" s="531" t="e">
        <f>IF(ISNUMBER(Regressions!G45),ROUND(Regressions!G45, 1), NA())</f>
        <v>#N/A</v>
      </c>
      <c r="H35" s="532" t="e">
        <f>IF(ISNUMBER(Regressions!H45),ROUND(Regressions!H45, 1), NA())</f>
        <v>#N/A</v>
      </c>
      <c r="I35" s="533" t="e">
        <f>IF(ISNUMBER(Regressions!I45),ROUND(Regressions!I45, 1), NA())</f>
        <v>#N/A</v>
      </c>
      <c r="J35" s="534" t="e">
        <f>IF(ISNUMBER(Regressions!K45),ROUND(Regressions!K45, 1), NA())</f>
        <v>#N/A</v>
      </c>
      <c r="K35" s="530" t="e">
        <f>IF(ISNUMBER(Regressions!L45),ROUND(Regressions!L45, 1), NA())</f>
        <v>#N/A</v>
      </c>
      <c r="L35" s="535" t="e">
        <f>IF(ISNUMBER(Regressions!M45),ROUND(Regressions!M45, 1), NA())</f>
        <v>#N/A</v>
      </c>
      <c r="M35" s="532" t="e">
        <f>IF(ISNUMBER(Regressions!N45),ROUND(Regressions!N45, 1), NA())</f>
        <v>#N/A</v>
      </c>
      <c r="N35" s="533" t="e">
        <f>IF(ISNUMBER(Regressions!O45),ROUND(Regressions!O45, 1), NA())</f>
        <v>#N/A</v>
      </c>
      <c r="O35" s="534" t="e">
        <f>IF(ISNUMBER(Regressions!Q45),ROUND(Regressions!Q45, 1), NA())</f>
        <v>#N/A</v>
      </c>
      <c r="P35" s="530" t="e">
        <f>IF(ISNUMBER(Regressions!R45),ROUND(Regressions!R45, 1), NA())</f>
        <v>#N/A</v>
      </c>
      <c r="Q35" s="536" t="e">
        <f>IF(ISNUMBER(Regressions!S45),ROUND(Regressions!S45, 1), NA())</f>
        <v>#N/A</v>
      </c>
      <c r="R35" s="532" t="e">
        <f>IF(ISNUMBER(Regressions!T45),ROUND(Regressions!T45, 1), NA())</f>
        <v>#N/A</v>
      </c>
      <c r="S35" s="533" t="e">
        <f>IF(ISNUMBER(Regressions!U45),ROUND(Regressions!U45, 1), NA())</f>
        <v>#N/A</v>
      </c>
    </row>
    <row r="36" spans="1:19" x14ac:dyDescent="0.25">
      <c r="A36" s="525" t="str">
        <f>+Introduction!$C$7</f>
        <v>الإمارات العربية المتحدة</v>
      </c>
      <c r="B36" s="526">
        <f>IF(ISBLANK(Regressions!B46), " ", Regressions!B46)</f>
        <v>2001</v>
      </c>
      <c r="C36" s="525" t="str">
        <f>HLOOKUP(Introduction!$G$4,nametranslations,26,FALSE)</f>
        <v>الحضاري</v>
      </c>
      <c r="D36" s="528">
        <f>IF(ISBLANK(Regressions!D46), " ", Regressions!D46)</f>
        <v>381047.28278289794</v>
      </c>
      <c r="E36" s="529" t="e">
        <f>IF(ISNUMBER(Regressions!E46),ROUND(Regressions!E46, 1), NA())</f>
        <v>#N/A</v>
      </c>
      <c r="F36" s="530" t="e">
        <f>IF(ISNUMBER(Regressions!F46),ROUND(Regressions!F46, 1), NA())</f>
        <v>#N/A</v>
      </c>
      <c r="G36" s="531" t="e">
        <f>IF(ISNUMBER(Regressions!G46),ROUND(Regressions!G46, 1), NA())</f>
        <v>#N/A</v>
      </c>
      <c r="H36" s="532" t="e">
        <f>IF(ISNUMBER(Regressions!H46),ROUND(Regressions!H46, 1), NA())</f>
        <v>#N/A</v>
      </c>
      <c r="I36" s="533" t="e">
        <f>IF(ISNUMBER(Regressions!I46),ROUND(Regressions!I46, 1), NA())</f>
        <v>#N/A</v>
      </c>
      <c r="J36" s="534" t="e">
        <f>IF(ISNUMBER(Regressions!K46),ROUND(Regressions!K46, 1), NA())</f>
        <v>#N/A</v>
      </c>
      <c r="K36" s="530" t="e">
        <f>IF(ISNUMBER(Regressions!L46),ROUND(Regressions!L46, 1), NA())</f>
        <v>#N/A</v>
      </c>
      <c r="L36" s="535" t="e">
        <f>IF(ISNUMBER(Regressions!M46),ROUND(Regressions!M46, 1), NA())</f>
        <v>#N/A</v>
      </c>
      <c r="M36" s="532" t="e">
        <f>IF(ISNUMBER(Regressions!N46),ROUND(Regressions!N46, 1), NA())</f>
        <v>#N/A</v>
      </c>
      <c r="N36" s="533" t="e">
        <f>IF(ISNUMBER(Regressions!O46),ROUND(Regressions!O46, 1), NA())</f>
        <v>#N/A</v>
      </c>
      <c r="O36" s="534" t="e">
        <f>IF(ISNUMBER(Regressions!Q46),ROUND(Regressions!Q46, 1), NA())</f>
        <v>#N/A</v>
      </c>
      <c r="P36" s="530" t="e">
        <f>IF(ISNUMBER(Regressions!R46),ROUND(Regressions!R46, 1), NA())</f>
        <v>#N/A</v>
      </c>
      <c r="Q36" s="536" t="e">
        <f>IF(ISNUMBER(Regressions!S46),ROUND(Regressions!S46, 1), NA())</f>
        <v>#N/A</v>
      </c>
      <c r="R36" s="532" t="e">
        <f>IF(ISNUMBER(Regressions!T46),ROUND(Regressions!T46, 1), NA())</f>
        <v>#N/A</v>
      </c>
      <c r="S36" s="533" t="e">
        <f>IF(ISNUMBER(Regressions!U46),ROUND(Regressions!U46, 1), NA())</f>
        <v>#N/A</v>
      </c>
    </row>
    <row r="37" spans="1:19" x14ac:dyDescent="0.25">
      <c r="A37" s="525" t="str">
        <f>+Introduction!$C$7</f>
        <v>الإمارات العربية المتحدة</v>
      </c>
      <c r="B37" s="526">
        <f>IF(ISBLANK(Regressions!B47), " ", Regressions!B47)</f>
        <v>2002</v>
      </c>
      <c r="C37" s="525" t="str">
        <f>HLOOKUP(Introduction!$G$4,nametranslations,26,FALSE)</f>
        <v>الحضاري</v>
      </c>
      <c r="D37" s="528">
        <f>IF(ISBLANK(Regressions!D47), " ", Regressions!D47)</f>
        <v>403881.47537979129</v>
      </c>
      <c r="E37" s="529" t="e">
        <f>IF(ISNUMBER(Regressions!E47),ROUND(Regressions!E47, 1), NA())</f>
        <v>#N/A</v>
      </c>
      <c r="F37" s="530" t="e">
        <f>IF(ISNUMBER(Regressions!F47),ROUND(Regressions!F47, 1), NA())</f>
        <v>#N/A</v>
      </c>
      <c r="G37" s="531" t="e">
        <f>IF(ISNUMBER(Regressions!G47),ROUND(Regressions!G47, 1), NA())</f>
        <v>#N/A</v>
      </c>
      <c r="H37" s="532" t="e">
        <f>IF(ISNUMBER(Regressions!H47),ROUND(Regressions!H47, 1), NA())</f>
        <v>#N/A</v>
      </c>
      <c r="I37" s="533" t="e">
        <f>IF(ISNUMBER(Regressions!I47),ROUND(Regressions!I47, 1), NA())</f>
        <v>#N/A</v>
      </c>
      <c r="J37" s="534" t="e">
        <f>IF(ISNUMBER(Regressions!K47),ROUND(Regressions!K47, 1), NA())</f>
        <v>#N/A</v>
      </c>
      <c r="K37" s="530" t="e">
        <f>IF(ISNUMBER(Regressions!L47),ROUND(Regressions!L47, 1), NA())</f>
        <v>#N/A</v>
      </c>
      <c r="L37" s="535" t="e">
        <f>IF(ISNUMBER(Regressions!M47),ROUND(Regressions!M47, 1), NA())</f>
        <v>#N/A</v>
      </c>
      <c r="M37" s="532" t="e">
        <f>IF(ISNUMBER(Regressions!N47),ROUND(Regressions!N47, 1), NA())</f>
        <v>#N/A</v>
      </c>
      <c r="N37" s="533" t="e">
        <f>IF(ISNUMBER(Regressions!O47),ROUND(Regressions!O47, 1), NA())</f>
        <v>#N/A</v>
      </c>
      <c r="O37" s="534" t="e">
        <f>IF(ISNUMBER(Regressions!Q47),ROUND(Regressions!Q47, 1), NA())</f>
        <v>#N/A</v>
      </c>
      <c r="P37" s="530" t="e">
        <f>IF(ISNUMBER(Regressions!R47),ROUND(Regressions!R47, 1), NA())</f>
        <v>#N/A</v>
      </c>
      <c r="Q37" s="536" t="e">
        <f>IF(ISNUMBER(Regressions!S47),ROUND(Regressions!S47, 1), NA())</f>
        <v>#N/A</v>
      </c>
      <c r="R37" s="532" t="e">
        <f>IF(ISNUMBER(Regressions!T47),ROUND(Regressions!T47, 1), NA())</f>
        <v>#N/A</v>
      </c>
      <c r="S37" s="533" t="e">
        <f>IF(ISNUMBER(Regressions!U47),ROUND(Regressions!U47, 1), NA())</f>
        <v>#N/A</v>
      </c>
    </row>
    <row r="38" spans="1:19" x14ac:dyDescent="0.25">
      <c r="A38" s="525" t="str">
        <f>+Introduction!$C$7</f>
        <v>الإمارات العربية المتحدة</v>
      </c>
      <c r="B38" s="526">
        <f>IF(ISBLANK(Regressions!B48), " ", Regressions!B48)</f>
        <v>2003</v>
      </c>
      <c r="C38" s="525" t="str">
        <f>HLOOKUP(Introduction!$G$4,nametranslations,26,FALSE)</f>
        <v>الحضاري</v>
      </c>
      <c r="D38" s="528">
        <f>IF(ISBLANK(Regressions!D48), " ", Regressions!D48)</f>
        <v>431684.28096679685</v>
      </c>
      <c r="E38" s="529" t="e">
        <f>IF(ISNUMBER(Regressions!E48),ROUND(Regressions!E48, 1), NA())</f>
        <v>#N/A</v>
      </c>
      <c r="F38" s="530" t="e">
        <f>IF(ISNUMBER(Regressions!F48),ROUND(Regressions!F48, 1), NA())</f>
        <v>#N/A</v>
      </c>
      <c r="G38" s="531" t="e">
        <f>IF(ISNUMBER(Regressions!G48),ROUND(Regressions!G48, 1), NA())</f>
        <v>#N/A</v>
      </c>
      <c r="H38" s="532" t="e">
        <f>IF(ISNUMBER(Regressions!H48),ROUND(Regressions!H48, 1), NA())</f>
        <v>#N/A</v>
      </c>
      <c r="I38" s="533" t="e">
        <f>IF(ISNUMBER(Regressions!I48),ROUND(Regressions!I48, 1), NA())</f>
        <v>#N/A</v>
      </c>
      <c r="J38" s="534" t="e">
        <f>IF(ISNUMBER(Regressions!K48),ROUND(Regressions!K48, 1), NA())</f>
        <v>#N/A</v>
      </c>
      <c r="K38" s="530" t="e">
        <f>IF(ISNUMBER(Regressions!L48),ROUND(Regressions!L48, 1), NA())</f>
        <v>#N/A</v>
      </c>
      <c r="L38" s="535" t="e">
        <f>IF(ISNUMBER(Regressions!M48),ROUND(Regressions!M48, 1), NA())</f>
        <v>#N/A</v>
      </c>
      <c r="M38" s="532" t="e">
        <f>IF(ISNUMBER(Regressions!N48),ROUND(Regressions!N48, 1), NA())</f>
        <v>#N/A</v>
      </c>
      <c r="N38" s="533" t="e">
        <f>IF(ISNUMBER(Regressions!O48),ROUND(Regressions!O48, 1), NA())</f>
        <v>#N/A</v>
      </c>
      <c r="O38" s="534" t="e">
        <f>IF(ISNUMBER(Regressions!Q48),ROUND(Regressions!Q48, 1), NA())</f>
        <v>#N/A</v>
      </c>
      <c r="P38" s="530" t="e">
        <f>IF(ISNUMBER(Regressions!R48),ROUND(Regressions!R48, 1), NA())</f>
        <v>#N/A</v>
      </c>
      <c r="Q38" s="536" t="e">
        <f>IF(ISNUMBER(Regressions!S48),ROUND(Regressions!S48, 1), NA())</f>
        <v>#N/A</v>
      </c>
      <c r="R38" s="532" t="e">
        <f>IF(ISNUMBER(Regressions!T48),ROUND(Regressions!T48, 1), NA())</f>
        <v>#N/A</v>
      </c>
      <c r="S38" s="533" t="e">
        <f>IF(ISNUMBER(Regressions!U48),ROUND(Regressions!U48, 1), NA())</f>
        <v>#N/A</v>
      </c>
    </row>
    <row r="39" spans="1:19" x14ac:dyDescent="0.25">
      <c r="A39" s="525" t="str">
        <f>+Introduction!$C$7</f>
        <v>الإمارات العربية المتحدة</v>
      </c>
      <c r="B39" s="526">
        <f>IF(ISBLANK(Regressions!B49), " ", Regressions!B49)</f>
        <v>2004</v>
      </c>
      <c r="C39" s="525" t="str">
        <f>HLOOKUP(Introduction!$G$4,nametranslations,26,FALSE)</f>
        <v>الحضاري</v>
      </c>
      <c r="D39" s="528">
        <f>IF(ISBLANK(Regressions!D49), " ", Regressions!D49)</f>
        <v>469602.24408325198</v>
      </c>
      <c r="E39" s="529" t="e">
        <f>IF(ISNUMBER(Regressions!E49),ROUND(Regressions!E49, 1), NA())</f>
        <v>#N/A</v>
      </c>
      <c r="F39" s="530" t="e">
        <f>IF(ISNUMBER(Regressions!F49),ROUND(Regressions!F49, 1), NA())</f>
        <v>#N/A</v>
      </c>
      <c r="G39" s="531" t="e">
        <f>IF(ISNUMBER(Regressions!G49),ROUND(Regressions!G49, 1), NA())</f>
        <v>#N/A</v>
      </c>
      <c r="H39" s="532" t="e">
        <f>IF(ISNUMBER(Regressions!H49),ROUND(Regressions!H49, 1), NA())</f>
        <v>#N/A</v>
      </c>
      <c r="I39" s="533" t="e">
        <f>IF(ISNUMBER(Regressions!I49),ROUND(Regressions!I49, 1), NA())</f>
        <v>#N/A</v>
      </c>
      <c r="J39" s="534" t="e">
        <f>IF(ISNUMBER(Regressions!K49),ROUND(Regressions!K49, 1), NA())</f>
        <v>#N/A</v>
      </c>
      <c r="K39" s="530" t="e">
        <f>IF(ISNUMBER(Regressions!L49),ROUND(Regressions!L49, 1), NA())</f>
        <v>#N/A</v>
      </c>
      <c r="L39" s="535" t="e">
        <f>IF(ISNUMBER(Regressions!M49),ROUND(Regressions!M49, 1), NA())</f>
        <v>#N/A</v>
      </c>
      <c r="M39" s="532" t="e">
        <f>IF(ISNUMBER(Regressions!N49),ROUND(Regressions!N49, 1), NA())</f>
        <v>#N/A</v>
      </c>
      <c r="N39" s="533" t="e">
        <f>IF(ISNUMBER(Regressions!O49),ROUND(Regressions!O49, 1), NA())</f>
        <v>#N/A</v>
      </c>
      <c r="O39" s="534" t="e">
        <f>IF(ISNUMBER(Regressions!Q49),ROUND(Regressions!Q49, 1), NA())</f>
        <v>#N/A</v>
      </c>
      <c r="P39" s="530" t="e">
        <f>IF(ISNUMBER(Regressions!R49),ROUND(Regressions!R49, 1), NA())</f>
        <v>#N/A</v>
      </c>
      <c r="Q39" s="536" t="e">
        <f>IF(ISNUMBER(Regressions!S49),ROUND(Regressions!S49, 1), NA())</f>
        <v>#N/A</v>
      </c>
      <c r="R39" s="532" t="e">
        <f>IF(ISNUMBER(Regressions!T49),ROUND(Regressions!T49, 1), NA())</f>
        <v>#N/A</v>
      </c>
      <c r="S39" s="533" t="e">
        <f>IF(ISNUMBER(Regressions!U49),ROUND(Regressions!U49, 1), NA())</f>
        <v>#N/A</v>
      </c>
    </row>
    <row r="40" spans="1:19" x14ac:dyDescent="0.25">
      <c r="A40" s="525" t="str">
        <f>+Introduction!$C$7</f>
        <v>الإمارات العربية المتحدة</v>
      </c>
      <c r="B40" s="526">
        <f>IF(ISBLANK(Regressions!B50), " ", Regressions!B50)</f>
        <v>2005</v>
      </c>
      <c r="C40" s="525" t="str">
        <f>HLOOKUP(Introduction!$G$4,nametranslations,26,FALSE)</f>
        <v>الحضاري</v>
      </c>
      <c r="D40" s="528">
        <f>IF(ISBLANK(Regressions!D50), " ", Regressions!D50)</f>
        <v>509251.14362335205</v>
      </c>
      <c r="E40" s="529" t="e">
        <f>IF(ISNUMBER(Regressions!E50),ROUND(Regressions!E50, 1), NA())</f>
        <v>#N/A</v>
      </c>
      <c r="F40" s="530" t="e">
        <f>IF(ISNUMBER(Regressions!F50),ROUND(Regressions!F50, 1), NA())</f>
        <v>#N/A</v>
      </c>
      <c r="G40" s="531" t="e">
        <f>IF(ISNUMBER(Regressions!G50),ROUND(Regressions!G50, 1), NA())</f>
        <v>#N/A</v>
      </c>
      <c r="H40" s="532" t="e">
        <f>IF(ISNUMBER(Regressions!H50),ROUND(Regressions!H50, 1), NA())</f>
        <v>#N/A</v>
      </c>
      <c r="I40" s="533" t="e">
        <f>IF(ISNUMBER(Regressions!I50),ROUND(Regressions!I50, 1), NA())</f>
        <v>#N/A</v>
      </c>
      <c r="J40" s="534" t="e">
        <f>IF(ISNUMBER(Regressions!K50),ROUND(Regressions!K50, 1), NA())</f>
        <v>#N/A</v>
      </c>
      <c r="K40" s="530" t="e">
        <f>IF(ISNUMBER(Regressions!L50),ROUND(Regressions!L50, 1), NA())</f>
        <v>#N/A</v>
      </c>
      <c r="L40" s="535" t="e">
        <f>IF(ISNUMBER(Regressions!M50),ROUND(Regressions!M50, 1), NA())</f>
        <v>#N/A</v>
      </c>
      <c r="M40" s="532" t="e">
        <f>IF(ISNUMBER(Regressions!N50),ROUND(Regressions!N50, 1), NA())</f>
        <v>#N/A</v>
      </c>
      <c r="N40" s="533" t="e">
        <f>IF(ISNUMBER(Regressions!O50),ROUND(Regressions!O50, 1), NA())</f>
        <v>#N/A</v>
      </c>
      <c r="O40" s="534" t="e">
        <f>IF(ISNUMBER(Regressions!Q50),ROUND(Regressions!Q50, 1), NA())</f>
        <v>#N/A</v>
      </c>
      <c r="P40" s="530" t="e">
        <f>IF(ISNUMBER(Regressions!R50),ROUND(Regressions!R50, 1), NA())</f>
        <v>#N/A</v>
      </c>
      <c r="Q40" s="536" t="e">
        <f>IF(ISNUMBER(Regressions!S50),ROUND(Regressions!S50, 1), NA())</f>
        <v>#N/A</v>
      </c>
      <c r="R40" s="532" t="e">
        <f>IF(ISNUMBER(Regressions!T50),ROUND(Regressions!T50, 1), NA())</f>
        <v>#N/A</v>
      </c>
      <c r="S40" s="533" t="e">
        <f>IF(ISNUMBER(Regressions!U50),ROUND(Regressions!U50, 1), NA())</f>
        <v>#N/A</v>
      </c>
    </row>
    <row r="41" spans="1:19" x14ac:dyDescent="0.25">
      <c r="A41" s="525" t="str">
        <f>+Introduction!$C$7</f>
        <v>الإمارات العربية المتحدة</v>
      </c>
      <c r="B41" s="526">
        <f>IF(ISBLANK(Regressions!B51), " ", Regressions!B51)</f>
        <v>2006</v>
      </c>
      <c r="C41" s="525" t="str">
        <f>HLOOKUP(Introduction!$G$4,nametranslations,26,FALSE)</f>
        <v>الحضاري</v>
      </c>
      <c r="D41" s="528">
        <f>IF(ISBLANK(Regressions!D51), " ", Regressions!D51)</f>
        <v>556411.09670562751</v>
      </c>
      <c r="E41" s="529" t="e">
        <f>IF(ISNUMBER(Regressions!E51),ROUND(Regressions!E51, 1), NA())</f>
        <v>#N/A</v>
      </c>
      <c r="F41" s="530" t="e">
        <f>IF(ISNUMBER(Regressions!F51),ROUND(Regressions!F51, 1), NA())</f>
        <v>#N/A</v>
      </c>
      <c r="G41" s="531" t="e">
        <f>IF(ISNUMBER(Regressions!G51),ROUND(Regressions!G51, 1), NA())</f>
        <v>#N/A</v>
      </c>
      <c r="H41" s="532" t="e">
        <f>IF(ISNUMBER(Regressions!H51),ROUND(Regressions!H51, 1), NA())</f>
        <v>#N/A</v>
      </c>
      <c r="I41" s="533" t="e">
        <f>IF(ISNUMBER(Regressions!I51),ROUND(Regressions!I51, 1), NA())</f>
        <v>#N/A</v>
      </c>
      <c r="J41" s="534" t="e">
        <f>IF(ISNUMBER(Regressions!K51),ROUND(Regressions!K51, 1), NA())</f>
        <v>#N/A</v>
      </c>
      <c r="K41" s="530" t="e">
        <f>IF(ISNUMBER(Regressions!L51),ROUND(Regressions!L51, 1), NA())</f>
        <v>#N/A</v>
      </c>
      <c r="L41" s="535" t="e">
        <f>IF(ISNUMBER(Regressions!M51),ROUND(Regressions!M51, 1), NA())</f>
        <v>#N/A</v>
      </c>
      <c r="M41" s="532" t="e">
        <f>IF(ISNUMBER(Regressions!N51),ROUND(Regressions!N51, 1), NA())</f>
        <v>#N/A</v>
      </c>
      <c r="N41" s="533" t="e">
        <f>IF(ISNUMBER(Regressions!O51),ROUND(Regressions!O51, 1), NA())</f>
        <v>#N/A</v>
      </c>
      <c r="O41" s="534" t="e">
        <f>IF(ISNUMBER(Regressions!Q51),ROUND(Regressions!Q51, 1), NA())</f>
        <v>#N/A</v>
      </c>
      <c r="P41" s="530" t="e">
        <f>IF(ISNUMBER(Regressions!R51),ROUND(Regressions!R51, 1), NA())</f>
        <v>#N/A</v>
      </c>
      <c r="Q41" s="536" t="e">
        <f>IF(ISNUMBER(Regressions!S51),ROUND(Regressions!S51, 1), NA())</f>
        <v>#N/A</v>
      </c>
      <c r="R41" s="532" t="e">
        <f>IF(ISNUMBER(Regressions!T51),ROUND(Regressions!T51, 1), NA())</f>
        <v>#N/A</v>
      </c>
      <c r="S41" s="533" t="e">
        <f>IF(ISNUMBER(Regressions!U51),ROUND(Regressions!U51, 1), NA())</f>
        <v>#N/A</v>
      </c>
    </row>
    <row r="42" spans="1:19" x14ac:dyDescent="0.25">
      <c r="A42" s="525" t="str">
        <f>+Introduction!$C$7</f>
        <v>الإمارات العربية المتحدة</v>
      </c>
      <c r="B42" s="526">
        <f>IF(ISBLANK(Regressions!B52), " ", Regressions!B52)</f>
        <v>2007</v>
      </c>
      <c r="C42" s="525" t="str">
        <f>HLOOKUP(Introduction!$G$4,nametranslations,26,FALSE)</f>
        <v>الحضاري</v>
      </c>
      <c r="D42" s="528">
        <f>IF(ISBLANK(Regressions!D52), " ", Regressions!D52)</f>
        <v>601567.24218666076</v>
      </c>
      <c r="E42" s="529" t="e">
        <f>IF(ISNUMBER(Regressions!E52),ROUND(Regressions!E52, 1), NA())</f>
        <v>#N/A</v>
      </c>
      <c r="F42" s="530" t="e">
        <f>IF(ISNUMBER(Regressions!F52),ROUND(Regressions!F52, 1), NA())</f>
        <v>#N/A</v>
      </c>
      <c r="G42" s="531" t="e">
        <f>IF(ISNUMBER(Regressions!G52),ROUND(Regressions!G52, 1), NA())</f>
        <v>#N/A</v>
      </c>
      <c r="H42" s="532" t="e">
        <f>IF(ISNUMBER(Regressions!H52),ROUND(Regressions!H52, 1), NA())</f>
        <v>#N/A</v>
      </c>
      <c r="I42" s="533" t="e">
        <f>IF(ISNUMBER(Regressions!I52),ROUND(Regressions!I52, 1), NA())</f>
        <v>#N/A</v>
      </c>
      <c r="J42" s="534" t="e">
        <f>IF(ISNUMBER(Regressions!K52),ROUND(Regressions!K52, 1), NA())</f>
        <v>#N/A</v>
      </c>
      <c r="K42" s="530" t="e">
        <f>IF(ISNUMBER(Regressions!L52),ROUND(Regressions!L52, 1), NA())</f>
        <v>#N/A</v>
      </c>
      <c r="L42" s="535" t="e">
        <f>IF(ISNUMBER(Regressions!M52),ROUND(Regressions!M52, 1), NA())</f>
        <v>#N/A</v>
      </c>
      <c r="M42" s="532" t="e">
        <f>IF(ISNUMBER(Regressions!N52),ROUND(Regressions!N52, 1), NA())</f>
        <v>#N/A</v>
      </c>
      <c r="N42" s="533" t="e">
        <f>IF(ISNUMBER(Regressions!O52),ROUND(Regressions!O52, 1), NA())</f>
        <v>#N/A</v>
      </c>
      <c r="O42" s="534" t="e">
        <f>IF(ISNUMBER(Regressions!Q52),ROUND(Regressions!Q52, 1), NA())</f>
        <v>#N/A</v>
      </c>
      <c r="P42" s="530" t="e">
        <f>IF(ISNUMBER(Regressions!R52),ROUND(Regressions!R52, 1), NA())</f>
        <v>#N/A</v>
      </c>
      <c r="Q42" s="536" t="e">
        <f>IF(ISNUMBER(Regressions!S52),ROUND(Regressions!S52, 1), NA())</f>
        <v>#N/A</v>
      </c>
      <c r="R42" s="532" t="e">
        <f>IF(ISNUMBER(Regressions!T52),ROUND(Regressions!T52, 1), NA())</f>
        <v>#N/A</v>
      </c>
      <c r="S42" s="533" t="e">
        <f>IF(ISNUMBER(Regressions!U52),ROUND(Regressions!U52, 1), NA())</f>
        <v>#N/A</v>
      </c>
    </row>
    <row r="43" spans="1:19" x14ac:dyDescent="0.25">
      <c r="A43" s="525" t="str">
        <f>+Introduction!$C$7</f>
        <v>الإمارات العربية المتحدة</v>
      </c>
      <c r="B43" s="526">
        <f>IF(ISBLANK(Regressions!B53), " ", Regressions!B53)</f>
        <v>2008</v>
      </c>
      <c r="C43" s="525" t="str">
        <f>HLOOKUP(Introduction!$G$4,nametranslations,26,FALSE)</f>
        <v>الحضاري</v>
      </c>
      <c r="D43" s="528">
        <f>IF(ISBLANK(Regressions!D53), " ", Regressions!D53)</f>
        <v>688438.91121635435</v>
      </c>
      <c r="E43" s="529" t="e">
        <f>IF(ISNUMBER(Regressions!E53),ROUND(Regressions!E53, 1), NA())</f>
        <v>#N/A</v>
      </c>
      <c r="F43" s="530" t="e">
        <f>IF(ISNUMBER(Regressions!F53),ROUND(Regressions!F53, 1), NA())</f>
        <v>#N/A</v>
      </c>
      <c r="G43" s="531" t="e">
        <f>IF(ISNUMBER(Regressions!G53),ROUND(Regressions!G53, 1), NA())</f>
        <v>#N/A</v>
      </c>
      <c r="H43" s="532" t="e">
        <f>IF(ISNUMBER(Regressions!H53),ROUND(Regressions!H53, 1), NA())</f>
        <v>#N/A</v>
      </c>
      <c r="I43" s="533" t="e">
        <f>IF(ISNUMBER(Regressions!I53),ROUND(Regressions!I53, 1), NA())</f>
        <v>#N/A</v>
      </c>
      <c r="J43" s="534" t="e">
        <f>IF(ISNUMBER(Regressions!K53),ROUND(Regressions!K53, 1), NA())</f>
        <v>#N/A</v>
      </c>
      <c r="K43" s="530" t="e">
        <f>IF(ISNUMBER(Regressions!L53),ROUND(Regressions!L53, 1), NA())</f>
        <v>#N/A</v>
      </c>
      <c r="L43" s="535" t="e">
        <f>IF(ISNUMBER(Regressions!M53),ROUND(Regressions!M53, 1), NA())</f>
        <v>#N/A</v>
      </c>
      <c r="M43" s="532" t="e">
        <f>IF(ISNUMBER(Regressions!N53),ROUND(Regressions!N53, 1), NA())</f>
        <v>#N/A</v>
      </c>
      <c r="N43" s="533" t="e">
        <f>IF(ISNUMBER(Regressions!O53),ROUND(Regressions!O53, 1), NA())</f>
        <v>#N/A</v>
      </c>
      <c r="O43" s="534" t="e">
        <f>IF(ISNUMBER(Regressions!Q53),ROUND(Regressions!Q53, 1), NA())</f>
        <v>#N/A</v>
      </c>
      <c r="P43" s="530" t="e">
        <f>IF(ISNUMBER(Regressions!R53),ROUND(Regressions!R53, 1), NA())</f>
        <v>#N/A</v>
      </c>
      <c r="Q43" s="536" t="e">
        <f>IF(ISNUMBER(Regressions!S53),ROUND(Regressions!S53, 1), NA())</f>
        <v>#N/A</v>
      </c>
      <c r="R43" s="532" t="e">
        <f>IF(ISNUMBER(Regressions!T53),ROUND(Regressions!T53, 1), NA())</f>
        <v>#N/A</v>
      </c>
      <c r="S43" s="533" t="e">
        <f>IF(ISNUMBER(Regressions!U53),ROUND(Regressions!U53, 1), NA())</f>
        <v>#N/A</v>
      </c>
    </row>
    <row r="44" spans="1:19" x14ac:dyDescent="0.25">
      <c r="A44" s="525" t="str">
        <f>+Introduction!$C$7</f>
        <v>الإمارات العربية المتحدة</v>
      </c>
      <c r="B44" s="526">
        <f>IF(ISBLANK(Regressions!B54), " ", Regressions!B54)</f>
        <v>2009</v>
      </c>
      <c r="C44" s="525" t="str">
        <f>HLOOKUP(Introduction!$G$4,nametranslations,26,FALSE)</f>
        <v>الحضاري</v>
      </c>
      <c r="D44" s="528">
        <f>IF(ISBLANK(Regressions!D54), " ", Regressions!D54)</f>
        <v>799348.34366203309</v>
      </c>
      <c r="E44" s="529" t="e">
        <f>IF(ISNUMBER(Regressions!E54),ROUND(Regressions!E54, 1), NA())</f>
        <v>#N/A</v>
      </c>
      <c r="F44" s="530" t="e">
        <f>IF(ISNUMBER(Regressions!F54),ROUND(Regressions!F54, 1), NA())</f>
        <v>#N/A</v>
      </c>
      <c r="G44" s="531" t="e">
        <f>IF(ISNUMBER(Regressions!G54),ROUND(Regressions!G54, 1), NA())</f>
        <v>#N/A</v>
      </c>
      <c r="H44" s="532" t="e">
        <f>IF(ISNUMBER(Regressions!H54),ROUND(Regressions!H54, 1), NA())</f>
        <v>#N/A</v>
      </c>
      <c r="I44" s="533" t="e">
        <f>IF(ISNUMBER(Regressions!I54),ROUND(Regressions!I54, 1), NA())</f>
        <v>#N/A</v>
      </c>
      <c r="J44" s="534" t="e">
        <f>IF(ISNUMBER(Regressions!K54),ROUND(Regressions!K54, 1), NA())</f>
        <v>#N/A</v>
      </c>
      <c r="K44" s="530" t="e">
        <f>IF(ISNUMBER(Regressions!L54),ROUND(Regressions!L54, 1), NA())</f>
        <v>#N/A</v>
      </c>
      <c r="L44" s="535" t="e">
        <f>IF(ISNUMBER(Regressions!M54),ROUND(Regressions!M54, 1), NA())</f>
        <v>#N/A</v>
      </c>
      <c r="M44" s="532" t="e">
        <f>IF(ISNUMBER(Regressions!N54),ROUND(Regressions!N54, 1), NA())</f>
        <v>#N/A</v>
      </c>
      <c r="N44" s="533" t="e">
        <f>IF(ISNUMBER(Regressions!O54),ROUND(Regressions!O54, 1), NA())</f>
        <v>#N/A</v>
      </c>
      <c r="O44" s="534" t="e">
        <f>IF(ISNUMBER(Regressions!Q54),ROUND(Regressions!Q54, 1), NA())</f>
        <v>#N/A</v>
      </c>
      <c r="P44" s="530" t="e">
        <f>IF(ISNUMBER(Regressions!R54),ROUND(Regressions!R54, 1), NA())</f>
        <v>#N/A</v>
      </c>
      <c r="Q44" s="536" t="e">
        <f>IF(ISNUMBER(Regressions!S54),ROUND(Regressions!S54, 1), NA())</f>
        <v>#N/A</v>
      </c>
      <c r="R44" s="532" t="e">
        <f>IF(ISNUMBER(Regressions!T54),ROUND(Regressions!T54, 1), NA())</f>
        <v>#N/A</v>
      </c>
      <c r="S44" s="533" t="e">
        <f>IF(ISNUMBER(Regressions!U54),ROUND(Regressions!U54, 1), NA())</f>
        <v>#N/A</v>
      </c>
    </row>
    <row r="45" spans="1:19" x14ac:dyDescent="0.25">
      <c r="A45" s="525" t="str">
        <f>+Introduction!$C$7</f>
        <v>الإمارات العربية المتحدة</v>
      </c>
      <c r="B45" s="526">
        <f>IF(ISBLANK(Regressions!B55), " ", Regressions!B55)</f>
        <v>2010</v>
      </c>
      <c r="C45" s="525" t="str">
        <f>HLOOKUP(Introduction!$G$4,nametranslations,26,FALSE)</f>
        <v>الحضاري</v>
      </c>
      <c r="D45" s="528">
        <f>IF(ISBLANK(Regressions!D55), " ", Regressions!D55)</f>
        <v>836986.07736297615</v>
      </c>
      <c r="E45" s="529" t="e">
        <f>IF(ISNUMBER(Regressions!E55),ROUND(Regressions!E55, 1), NA())</f>
        <v>#N/A</v>
      </c>
      <c r="F45" s="530" t="e">
        <f>IF(ISNUMBER(Regressions!F55),ROUND(Regressions!F55, 1), NA())</f>
        <v>#N/A</v>
      </c>
      <c r="G45" s="531" t="e">
        <f>IF(ISNUMBER(Regressions!G55),ROUND(Regressions!G55, 1), NA())</f>
        <v>#N/A</v>
      </c>
      <c r="H45" s="532" t="e">
        <f>IF(ISNUMBER(Regressions!H55),ROUND(Regressions!H55, 1), NA())</f>
        <v>#N/A</v>
      </c>
      <c r="I45" s="533" t="e">
        <f>IF(ISNUMBER(Regressions!I55),ROUND(Regressions!I55, 1), NA())</f>
        <v>#N/A</v>
      </c>
      <c r="J45" s="534" t="e">
        <f>IF(ISNUMBER(Regressions!K55),ROUND(Regressions!K55, 1), NA())</f>
        <v>#N/A</v>
      </c>
      <c r="K45" s="530" t="e">
        <f>IF(ISNUMBER(Regressions!L55),ROUND(Regressions!L55, 1), NA())</f>
        <v>#N/A</v>
      </c>
      <c r="L45" s="535" t="e">
        <f>IF(ISNUMBER(Regressions!M55),ROUND(Regressions!M55, 1), NA())</f>
        <v>#N/A</v>
      </c>
      <c r="M45" s="532" t="e">
        <f>IF(ISNUMBER(Regressions!N55),ROUND(Regressions!N55, 1), NA())</f>
        <v>#N/A</v>
      </c>
      <c r="N45" s="533" t="e">
        <f>IF(ISNUMBER(Regressions!O55),ROUND(Regressions!O55, 1), NA())</f>
        <v>#N/A</v>
      </c>
      <c r="O45" s="534" t="e">
        <f>IF(ISNUMBER(Regressions!Q55),ROUND(Regressions!Q55, 1), NA())</f>
        <v>#N/A</v>
      </c>
      <c r="P45" s="530" t="e">
        <f>IF(ISNUMBER(Regressions!R55),ROUND(Regressions!R55, 1), NA())</f>
        <v>#N/A</v>
      </c>
      <c r="Q45" s="536" t="e">
        <f>IF(ISNUMBER(Regressions!S55),ROUND(Regressions!S55, 1), NA())</f>
        <v>#N/A</v>
      </c>
      <c r="R45" s="532" t="e">
        <f>IF(ISNUMBER(Regressions!T55),ROUND(Regressions!T55, 1), NA())</f>
        <v>#N/A</v>
      </c>
      <c r="S45" s="533" t="e">
        <f>IF(ISNUMBER(Regressions!U55),ROUND(Regressions!U55, 1), NA())</f>
        <v>#N/A</v>
      </c>
    </row>
    <row r="46" spans="1:19" x14ac:dyDescent="0.25">
      <c r="A46" s="525" t="str">
        <f>+Introduction!$C$7</f>
        <v>الإمارات العربية المتحدة</v>
      </c>
      <c r="B46" s="526">
        <f>IF(ISBLANK(Regressions!B56), " ", Regressions!B56)</f>
        <v>2011</v>
      </c>
      <c r="C46" s="525" t="str">
        <f>HLOOKUP(Introduction!$G$4,nametranslations,26,FALSE)</f>
        <v>الحضاري</v>
      </c>
      <c r="D46" s="528">
        <f>IF(ISBLANK(Regressions!D56), " ", Regressions!D56)</f>
        <v>865753.60817298887</v>
      </c>
      <c r="E46" s="529" t="e">
        <f>IF(ISNUMBER(Regressions!E56),ROUND(Regressions!E56, 1), NA())</f>
        <v>#N/A</v>
      </c>
      <c r="F46" s="530" t="e">
        <f>IF(ISNUMBER(Regressions!F56),ROUND(Regressions!F56, 1), NA())</f>
        <v>#N/A</v>
      </c>
      <c r="G46" s="531" t="e">
        <f>IF(ISNUMBER(Regressions!G56),ROUND(Regressions!G56, 1), NA())</f>
        <v>#N/A</v>
      </c>
      <c r="H46" s="532" t="e">
        <f>IF(ISNUMBER(Regressions!H56),ROUND(Regressions!H56, 1), NA())</f>
        <v>#N/A</v>
      </c>
      <c r="I46" s="533" t="e">
        <f>IF(ISNUMBER(Regressions!I56),ROUND(Regressions!I56, 1), NA())</f>
        <v>#N/A</v>
      </c>
      <c r="J46" s="534" t="e">
        <f>IF(ISNUMBER(Regressions!K56),ROUND(Regressions!K56, 1), NA())</f>
        <v>#N/A</v>
      </c>
      <c r="K46" s="530" t="e">
        <f>IF(ISNUMBER(Regressions!L56),ROUND(Regressions!L56, 1), NA())</f>
        <v>#N/A</v>
      </c>
      <c r="L46" s="535" t="e">
        <f>IF(ISNUMBER(Regressions!M56),ROUND(Regressions!M56, 1), NA())</f>
        <v>#N/A</v>
      </c>
      <c r="M46" s="532" t="e">
        <f>IF(ISNUMBER(Regressions!N56),ROUND(Regressions!N56, 1), NA())</f>
        <v>#N/A</v>
      </c>
      <c r="N46" s="533" t="e">
        <f>IF(ISNUMBER(Regressions!O56),ROUND(Regressions!O56, 1), NA())</f>
        <v>#N/A</v>
      </c>
      <c r="O46" s="534" t="e">
        <f>IF(ISNUMBER(Regressions!Q56),ROUND(Regressions!Q56, 1), NA())</f>
        <v>#N/A</v>
      </c>
      <c r="P46" s="530" t="e">
        <f>IF(ISNUMBER(Regressions!R56),ROUND(Regressions!R56, 1), NA())</f>
        <v>#N/A</v>
      </c>
      <c r="Q46" s="536" t="e">
        <f>IF(ISNUMBER(Regressions!S56),ROUND(Regressions!S56, 1), NA())</f>
        <v>#N/A</v>
      </c>
      <c r="R46" s="532" t="e">
        <f>IF(ISNUMBER(Regressions!T56),ROUND(Regressions!T56, 1), NA())</f>
        <v>#N/A</v>
      </c>
      <c r="S46" s="533" t="e">
        <f>IF(ISNUMBER(Regressions!U56),ROUND(Regressions!U56, 1), NA())</f>
        <v>#N/A</v>
      </c>
    </row>
    <row r="47" spans="1:19" x14ac:dyDescent="0.25">
      <c r="A47" s="525" t="str">
        <f>+Introduction!$C$7</f>
        <v>الإمارات العربية المتحدة</v>
      </c>
      <c r="B47" s="526">
        <f>IF(ISBLANK(Regressions!B57), " ", Regressions!B57)</f>
        <v>2012</v>
      </c>
      <c r="C47" s="525" t="str">
        <f>HLOOKUP(Introduction!$G$4,nametranslations,26,FALSE)</f>
        <v>الحضاري</v>
      </c>
      <c r="D47" s="528">
        <f>IF(ISBLANK(Regressions!D57), " ", Regressions!D57)</f>
        <v>909138.12347274786</v>
      </c>
      <c r="E47" s="529" t="e">
        <f>IF(ISNUMBER(Regressions!E57),ROUND(Regressions!E57, 1), NA())</f>
        <v>#N/A</v>
      </c>
      <c r="F47" s="530" t="e">
        <f>IF(ISNUMBER(Regressions!F57),ROUND(Regressions!F57, 1), NA())</f>
        <v>#N/A</v>
      </c>
      <c r="G47" s="531" t="e">
        <f>IF(ISNUMBER(Regressions!G57),ROUND(Regressions!G57, 1), NA())</f>
        <v>#N/A</v>
      </c>
      <c r="H47" s="532" t="e">
        <f>IF(ISNUMBER(Regressions!H57),ROUND(Regressions!H57, 1), NA())</f>
        <v>#N/A</v>
      </c>
      <c r="I47" s="533" t="e">
        <f>IF(ISNUMBER(Regressions!I57),ROUND(Regressions!I57, 1), NA())</f>
        <v>#N/A</v>
      </c>
      <c r="J47" s="534" t="e">
        <f>IF(ISNUMBER(Regressions!K57),ROUND(Regressions!K57, 1), NA())</f>
        <v>#N/A</v>
      </c>
      <c r="K47" s="530" t="e">
        <f>IF(ISNUMBER(Regressions!L57),ROUND(Regressions!L57, 1), NA())</f>
        <v>#N/A</v>
      </c>
      <c r="L47" s="535" t="e">
        <f>IF(ISNUMBER(Regressions!M57),ROUND(Regressions!M57, 1), NA())</f>
        <v>#N/A</v>
      </c>
      <c r="M47" s="532" t="e">
        <f>IF(ISNUMBER(Regressions!N57),ROUND(Regressions!N57, 1), NA())</f>
        <v>#N/A</v>
      </c>
      <c r="N47" s="533" t="e">
        <f>IF(ISNUMBER(Regressions!O57),ROUND(Regressions!O57, 1), NA())</f>
        <v>#N/A</v>
      </c>
      <c r="O47" s="534" t="e">
        <f>IF(ISNUMBER(Regressions!Q57),ROUND(Regressions!Q57, 1), NA())</f>
        <v>#N/A</v>
      </c>
      <c r="P47" s="530" t="e">
        <f>IF(ISNUMBER(Regressions!R57),ROUND(Regressions!R57, 1), NA())</f>
        <v>#N/A</v>
      </c>
      <c r="Q47" s="536" t="e">
        <f>IF(ISNUMBER(Regressions!S57),ROUND(Regressions!S57, 1), NA())</f>
        <v>#N/A</v>
      </c>
      <c r="R47" s="532" t="e">
        <f>IF(ISNUMBER(Regressions!T57),ROUND(Regressions!T57, 1), NA())</f>
        <v>#N/A</v>
      </c>
      <c r="S47" s="533" t="e">
        <f>IF(ISNUMBER(Regressions!U57),ROUND(Regressions!U57, 1), NA())</f>
        <v>#N/A</v>
      </c>
    </row>
    <row r="48" spans="1:19" x14ac:dyDescent="0.25">
      <c r="A48" s="525" t="str">
        <f>+Introduction!$C$7</f>
        <v>الإمارات العربية المتحدة</v>
      </c>
      <c r="B48" s="526">
        <f>IF(ISBLANK(Regressions!B58), " ", Regressions!B58)</f>
        <v>2013</v>
      </c>
      <c r="C48" s="525" t="str">
        <f>HLOOKUP(Introduction!$G$4,nametranslations,26,FALSE)</f>
        <v>الحضاري</v>
      </c>
      <c r="D48" s="528">
        <f>IF(ISBLANK(Regressions!D58), " ", Regressions!D58)</f>
        <v>945173.45098312385</v>
      </c>
      <c r="E48" s="529" t="e">
        <f>IF(ISNUMBER(Regressions!E58),ROUND(Regressions!E58, 1), NA())</f>
        <v>#N/A</v>
      </c>
      <c r="F48" s="530" t="e">
        <f>IF(ISNUMBER(Regressions!F58),ROUND(Regressions!F58, 1), NA())</f>
        <v>#N/A</v>
      </c>
      <c r="G48" s="531" t="e">
        <f>IF(ISNUMBER(Regressions!G58),ROUND(Regressions!G58, 1), NA())</f>
        <v>#N/A</v>
      </c>
      <c r="H48" s="532" t="e">
        <f>IF(ISNUMBER(Regressions!H58),ROUND(Regressions!H58, 1), NA())</f>
        <v>#N/A</v>
      </c>
      <c r="I48" s="533" t="e">
        <f>IF(ISNUMBER(Regressions!I58),ROUND(Regressions!I58, 1), NA())</f>
        <v>#N/A</v>
      </c>
      <c r="J48" s="534" t="e">
        <f>IF(ISNUMBER(Regressions!K58),ROUND(Regressions!K58, 1), NA())</f>
        <v>#N/A</v>
      </c>
      <c r="K48" s="530" t="e">
        <f>IF(ISNUMBER(Regressions!L58),ROUND(Regressions!L58, 1), NA())</f>
        <v>#N/A</v>
      </c>
      <c r="L48" s="535" t="e">
        <f>IF(ISNUMBER(Regressions!M58),ROUND(Regressions!M58, 1), NA())</f>
        <v>#N/A</v>
      </c>
      <c r="M48" s="532" t="e">
        <f>IF(ISNUMBER(Regressions!N58),ROUND(Regressions!N58, 1), NA())</f>
        <v>#N/A</v>
      </c>
      <c r="N48" s="533" t="e">
        <f>IF(ISNUMBER(Regressions!O58),ROUND(Regressions!O58, 1), NA())</f>
        <v>#N/A</v>
      </c>
      <c r="O48" s="534" t="e">
        <f>IF(ISNUMBER(Regressions!Q58),ROUND(Regressions!Q58, 1), NA())</f>
        <v>#N/A</v>
      </c>
      <c r="P48" s="530" t="e">
        <f>IF(ISNUMBER(Regressions!R58),ROUND(Regressions!R58, 1), NA())</f>
        <v>#N/A</v>
      </c>
      <c r="Q48" s="536" t="e">
        <f>IF(ISNUMBER(Regressions!S58),ROUND(Regressions!S58, 1), NA())</f>
        <v>#N/A</v>
      </c>
      <c r="R48" s="532" t="e">
        <f>IF(ISNUMBER(Regressions!T58),ROUND(Regressions!T58, 1), NA())</f>
        <v>#N/A</v>
      </c>
      <c r="S48" s="533" t="e">
        <f>IF(ISNUMBER(Regressions!U58),ROUND(Regressions!U58, 1), NA())</f>
        <v>#N/A</v>
      </c>
    </row>
    <row r="49" spans="1:19" x14ac:dyDescent="0.25">
      <c r="A49" s="525" t="str">
        <f>+Introduction!$C$7</f>
        <v>الإمارات العربية المتحدة</v>
      </c>
      <c r="B49" s="526">
        <f>IF(ISBLANK(Regressions!B59), " ", Regressions!B59)</f>
        <v>2014</v>
      </c>
      <c r="C49" s="525" t="str">
        <f>HLOOKUP(Introduction!$G$4,nametranslations,26,FALSE)</f>
        <v>الحضاري</v>
      </c>
      <c r="D49" s="528">
        <f>IF(ISBLANK(Regressions!D59), " ", Regressions!D59)</f>
        <v>982864.32000000007</v>
      </c>
      <c r="E49" s="529" t="e">
        <f>IF(ISNUMBER(Regressions!E59),ROUND(Regressions!E59, 1), NA())</f>
        <v>#N/A</v>
      </c>
      <c r="F49" s="530" t="e">
        <f>IF(ISNUMBER(Regressions!F59),ROUND(Regressions!F59, 1), NA())</f>
        <v>#N/A</v>
      </c>
      <c r="G49" s="531" t="e">
        <f>IF(ISNUMBER(Regressions!G59),ROUND(Regressions!G59, 1), NA())</f>
        <v>#N/A</v>
      </c>
      <c r="H49" s="532" t="e">
        <f>IF(ISNUMBER(Regressions!H59),ROUND(Regressions!H59, 1), NA())</f>
        <v>#N/A</v>
      </c>
      <c r="I49" s="533" t="e">
        <f>IF(ISNUMBER(Regressions!I59),ROUND(Regressions!I59, 1), NA())</f>
        <v>#N/A</v>
      </c>
      <c r="J49" s="534" t="e">
        <f>IF(ISNUMBER(Regressions!K59),ROUND(Regressions!K59, 1), NA())</f>
        <v>#N/A</v>
      </c>
      <c r="K49" s="530" t="e">
        <f>IF(ISNUMBER(Regressions!L59),ROUND(Regressions!L59, 1), NA())</f>
        <v>#N/A</v>
      </c>
      <c r="L49" s="535" t="e">
        <f>IF(ISNUMBER(Regressions!M59),ROUND(Regressions!M59, 1), NA())</f>
        <v>#N/A</v>
      </c>
      <c r="M49" s="532" t="e">
        <f>IF(ISNUMBER(Regressions!N59),ROUND(Regressions!N59, 1), NA())</f>
        <v>#N/A</v>
      </c>
      <c r="N49" s="533" t="e">
        <f>IF(ISNUMBER(Regressions!O59),ROUND(Regressions!O59, 1), NA())</f>
        <v>#N/A</v>
      </c>
      <c r="O49" s="534" t="e">
        <f>IF(ISNUMBER(Regressions!Q59),ROUND(Regressions!Q59, 1), NA())</f>
        <v>#N/A</v>
      </c>
      <c r="P49" s="530" t="e">
        <f>IF(ISNUMBER(Regressions!R59),ROUND(Regressions!R59, 1), NA())</f>
        <v>#N/A</v>
      </c>
      <c r="Q49" s="536" t="e">
        <f>IF(ISNUMBER(Regressions!S59),ROUND(Regressions!S59, 1), NA())</f>
        <v>#N/A</v>
      </c>
      <c r="R49" s="532" t="e">
        <f>IF(ISNUMBER(Regressions!T59),ROUND(Regressions!T59, 1), NA())</f>
        <v>#N/A</v>
      </c>
      <c r="S49" s="533" t="e">
        <f>IF(ISNUMBER(Regressions!U59),ROUND(Regressions!U59, 1), NA())</f>
        <v>#N/A</v>
      </c>
    </row>
    <row r="50" spans="1:19" x14ac:dyDescent="0.25">
      <c r="A50" s="525" t="str">
        <f>+Introduction!$C$7</f>
        <v>الإمارات العربية المتحدة</v>
      </c>
      <c r="B50" s="526">
        <f>IF(ISBLANK(Regressions!B60), " ", Regressions!B60)</f>
        <v>2015</v>
      </c>
      <c r="C50" s="525" t="str">
        <f>HLOOKUP(Introduction!$G$4,nametranslations,26,FALSE)</f>
        <v>الحضاري</v>
      </c>
      <c r="D50" s="528">
        <f>IF(ISBLANK(Regressions!D60), " ", Regressions!D60)</f>
        <v>1042817.8817875671</v>
      </c>
      <c r="E50" s="529" t="e">
        <f>IF(ISNUMBER(Regressions!E60),ROUND(Regressions!E60, 1), NA())</f>
        <v>#N/A</v>
      </c>
      <c r="F50" s="530" t="e">
        <f>IF(ISNUMBER(Regressions!F60),ROUND(Regressions!F60, 1), NA())</f>
        <v>#N/A</v>
      </c>
      <c r="G50" s="531" t="e">
        <f>IF(ISNUMBER(Regressions!G60),ROUND(Regressions!G60, 1), NA())</f>
        <v>#N/A</v>
      </c>
      <c r="H50" s="532" t="e">
        <f>IF(ISNUMBER(Regressions!H60),ROUND(Regressions!H60, 1), NA())</f>
        <v>#N/A</v>
      </c>
      <c r="I50" s="533" t="e">
        <f>IF(ISNUMBER(Regressions!I60),ROUND(Regressions!I60, 1), NA())</f>
        <v>#N/A</v>
      </c>
      <c r="J50" s="534" t="e">
        <f>IF(ISNUMBER(Regressions!K60),ROUND(Regressions!K60, 1), NA())</f>
        <v>#N/A</v>
      </c>
      <c r="K50" s="530" t="e">
        <f>IF(ISNUMBER(Regressions!L60),ROUND(Regressions!L60, 1), NA())</f>
        <v>#N/A</v>
      </c>
      <c r="L50" s="535" t="e">
        <f>IF(ISNUMBER(Regressions!M60),ROUND(Regressions!M60, 1), NA())</f>
        <v>#N/A</v>
      </c>
      <c r="M50" s="532" t="e">
        <f>IF(ISNUMBER(Regressions!N60),ROUND(Regressions!N60, 1), NA())</f>
        <v>#N/A</v>
      </c>
      <c r="N50" s="533" t="e">
        <f>IF(ISNUMBER(Regressions!O60),ROUND(Regressions!O60, 1), NA())</f>
        <v>#N/A</v>
      </c>
      <c r="O50" s="534" t="e">
        <f>IF(ISNUMBER(Regressions!Q60),ROUND(Regressions!Q60, 1), NA())</f>
        <v>#N/A</v>
      </c>
      <c r="P50" s="530" t="e">
        <f>IF(ISNUMBER(Regressions!R60),ROUND(Regressions!R60, 1), NA())</f>
        <v>#N/A</v>
      </c>
      <c r="Q50" s="536" t="e">
        <f>IF(ISNUMBER(Regressions!S60),ROUND(Regressions!S60, 1), NA())</f>
        <v>#N/A</v>
      </c>
      <c r="R50" s="532" t="e">
        <f>IF(ISNUMBER(Regressions!T60),ROUND(Regressions!T60, 1), NA())</f>
        <v>#N/A</v>
      </c>
      <c r="S50" s="533" t="e">
        <f>IF(ISNUMBER(Regressions!U60),ROUND(Regressions!U60, 1), NA())</f>
        <v>#N/A</v>
      </c>
    </row>
    <row r="51" spans="1:19" x14ac:dyDescent="0.25">
      <c r="A51" s="525" t="str">
        <f>+Introduction!$C$7</f>
        <v>الإمارات العربية المتحدة</v>
      </c>
      <c r="B51" s="526">
        <f>IF(ISBLANK(Regressions!B61), " ", Regressions!B61)</f>
        <v>2016</v>
      </c>
      <c r="C51" s="525" t="str">
        <f>HLOOKUP(Introduction!$G$4,nametranslations,26,FALSE)</f>
        <v>الحضاري</v>
      </c>
      <c r="D51" s="528">
        <f>IF(ISBLANK(Regressions!D61), " ", Regressions!D61)</f>
        <v>1102815.8077949525</v>
      </c>
      <c r="E51" s="529" t="e">
        <f>IF(ISNUMBER(Regressions!E61),ROUND(Regressions!E61, 1), NA())</f>
        <v>#N/A</v>
      </c>
      <c r="F51" s="530" t="e">
        <f>IF(ISNUMBER(Regressions!F61),ROUND(Regressions!F61, 1), NA())</f>
        <v>#N/A</v>
      </c>
      <c r="G51" s="531" t="e">
        <f>IF(ISNUMBER(Regressions!G61),ROUND(Regressions!G61, 1), NA())</f>
        <v>#N/A</v>
      </c>
      <c r="H51" s="532" t="e">
        <f>IF(ISNUMBER(Regressions!H61),ROUND(Regressions!H61, 1), NA())</f>
        <v>#N/A</v>
      </c>
      <c r="I51" s="533" t="e">
        <f>IF(ISNUMBER(Regressions!I61),ROUND(Regressions!I61, 1), NA())</f>
        <v>#N/A</v>
      </c>
      <c r="J51" s="534" t="e">
        <f>IF(ISNUMBER(Regressions!K61),ROUND(Regressions!K61, 1), NA())</f>
        <v>#N/A</v>
      </c>
      <c r="K51" s="530" t="e">
        <f>IF(ISNUMBER(Regressions!L61),ROUND(Regressions!L61, 1), NA())</f>
        <v>#N/A</v>
      </c>
      <c r="L51" s="535" t="e">
        <f>IF(ISNUMBER(Regressions!M61),ROUND(Regressions!M61, 1), NA())</f>
        <v>#N/A</v>
      </c>
      <c r="M51" s="532" t="e">
        <f>IF(ISNUMBER(Regressions!N61),ROUND(Regressions!N61, 1), NA())</f>
        <v>#N/A</v>
      </c>
      <c r="N51" s="533" t="e">
        <f>IF(ISNUMBER(Regressions!O61),ROUND(Regressions!O61, 1), NA())</f>
        <v>#N/A</v>
      </c>
      <c r="O51" s="534" t="e">
        <f>IF(ISNUMBER(Regressions!Q61),ROUND(Regressions!Q61, 1), NA())</f>
        <v>#N/A</v>
      </c>
      <c r="P51" s="530" t="e">
        <f>IF(ISNUMBER(Regressions!R61),ROUND(Regressions!R61, 1), NA())</f>
        <v>#N/A</v>
      </c>
      <c r="Q51" s="536" t="e">
        <f>IF(ISNUMBER(Regressions!S61),ROUND(Regressions!S61, 1), NA())</f>
        <v>#N/A</v>
      </c>
      <c r="R51" s="532" t="e">
        <f>IF(ISNUMBER(Regressions!T61),ROUND(Regressions!T61, 1), NA())</f>
        <v>#N/A</v>
      </c>
      <c r="S51" s="533" t="e">
        <f>IF(ISNUMBER(Regressions!U61),ROUND(Regressions!U61, 1), NA())</f>
        <v>#N/A</v>
      </c>
    </row>
    <row r="52" spans="1:19" x14ac:dyDescent="0.25">
      <c r="A52" s="525" t="str">
        <f>+Introduction!$C$7</f>
        <v>الإمارات العربية المتحدة</v>
      </c>
      <c r="B52" s="526">
        <f>IF(ISBLANK(Regressions!B62), " ", Regressions!B62)</f>
        <v>2017</v>
      </c>
      <c r="C52" s="525" t="str">
        <f>HLOOKUP(Introduction!$G$4,nametranslations,26,FALSE)</f>
        <v>الحضاري</v>
      </c>
      <c r="D52" s="528">
        <f>IF(ISBLANK(Regressions!D62), " ", Regressions!D62)</f>
        <v>1270361.4703419495</v>
      </c>
      <c r="E52" s="529" t="e">
        <f>IF(ISNUMBER(Regressions!E62),ROUND(Regressions!E62, 1), NA())</f>
        <v>#N/A</v>
      </c>
      <c r="F52" s="530" t="e">
        <f>IF(ISNUMBER(Regressions!F62),ROUND(Regressions!F62, 1), NA())</f>
        <v>#N/A</v>
      </c>
      <c r="G52" s="531" t="e">
        <f>IF(ISNUMBER(Regressions!G62),ROUND(Regressions!G62, 1), NA())</f>
        <v>#N/A</v>
      </c>
      <c r="H52" s="532" t="e">
        <f>IF(ISNUMBER(Regressions!H62),ROUND(Regressions!H62, 1), NA())</f>
        <v>#N/A</v>
      </c>
      <c r="I52" s="533" t="e">
        <f>IF(ISNUMBER(Regressions!I62),ROUND(Regressions!I62, 1), NA())</f>
        <v>#N/A</v>
      </c>
      <c r="J52" s="534" t="e">
        <f>IF(ISNUMBER(Regressions!K62),ROUND(Regressions!K62, 1), NA())</f>
        <v>#N/A</v>
      </c>
      <c r="K52" s="530" t="e">
        <f>IF(ISNUMBER(Regressions!L62),ROUND(Regressions!L62, 1), NA())</f>
        <v>#N/A</v>
      </c>
      <c r="L52" s="535" t="e">
        <f>IF(ISNUMBER(Regressions!M62),ROUND(Regressions!M62, 1), NA())</f>
        <v>#N/A</v>
      </c>
      <c r="M52" s="532" t="e">
        <f>IF(ISNUMBER(Regressions!N62),ROUND(Regressions!N62, 1), NA())</f>
        <v>#N/A</v>
      </c>
      <c r="N52" s="533" t="e">
        <f>IF(ISNUMBER(Regressions!O62),ROUND(Regressions!O62, 1), NA())</f>
        <v>#N/A</v>
      </c>
      <c r="O52" s="534" t="e">
        <f>IF(ISNUMBER(Regressions!Q62),ROUND(Regressions!Q62, 1), NA())</f>
        <v>#N/A</v>
      </c>
      <c r="P52" s="530" t="e">
        <f>IF(ISNUMBER(Regressions!R62),ROUND(Regressions!R62, 1), NA())</f>
        <v>#N/A</v>
      </c>
      <c r="Q52" s="536" t="e">
        <f>IF(ISNUMBER(Regressions!S62),ROUND(Regressions!S62, 1), NA())</f>
        <v>#N/A</v>
      </c>
      <c r="R52" s="532" t="e">
        <f>IF(ISNUMBER(Regressions!T62),ROUND(Regressions!T62, 1), NA())</f>
        <v>#N/A</v>
      </c>
      <c r="S52" s="533" t="e">
        <f>IF(ISNUMBER(Regressions!U62),ROUND(Regressions!U62, 1), NA())</f>
        <v>#N/A</v>
      </c>
    </row>
    <row r="53" spans="1:19" x14ac:dyDescent="0.25">
      <c r="A53" s="525" t="str">
        <f>+Introduction!$C$7</f>
        <v>الإمارات العربية المتحدة</v>
      </c>
      <c r="B53" s="526">
        <f>IF(ISBLANK(Regressions!B63), " ", Regressions!B63)</f>
        <v>2018</v>
      </c>
      <c r="C53" s="525" t="str">
        <f>HLOOKUP(Introduction!$G$4,nametranslations,26,FALSE)</f>
        <v>الحضاري</v>
      </c>
      <c r="D53" s="528">
        <f>IF(ISBLANK(Regressions!D63), " ", Regressions!D63)</f>
        <v>1303939.3662515259</v>
      </c>
      <c r="E53" s="529" t="e">
        <f>IF(ISNUMBER(Regressions!E63),ROUND(Regressions!E63, 1), NA())</f>
        <v>#N/A</v>
      </c>
      <c r="F53" s="530" t="e">
        <f>IF(ISNUMBER(Regressions!F63),ROUND(Regressions!F63, 1), NA())</f>
        <v>#N/A</v>
      </c>
      <c r="G53" s="531" t="e">
        <f>IF(ISNUMBER(Regressions!G63),ROUND(Regressions!G63, 1), NA())</f>
        <v>#N/A</v>
      </c>
      <c r="H53" s="532" t="e">
        <f>IF(ISNUMBER(Regressions!H63),ROUND(Regressions!H63, 1), NA())</f>
        <v>#N/A</v>
      </c>
      <c r="I53" s="533" t="e">
        <f>IF(ISNUMBER(Regressions!I63),ROUND(Regressions!I63, 1), NA())</f>
        <v>#N/A</v>
      </c>
      <c r="J53" s="534" t="e">
        <f>IF(ISNUMBER(Regressions!K63),ROUND(Regressions!K63, 1), NA())</f>
        <v>#N/A</v>
      </c>
      <c r="K53" s="530" t="e">
        <f>IF(ISNUMBER(Regressions!L63),ROUND(Regressions!L63, 1), NA())</f>
        <v>#N/A</v>
      </c>
      <c r="L53" s="535" t="e">
        <f>IF(ISNUMBER(Regressions!M63),ROUND(Regressions!M63, 1), NA())</f>
        <v>#N/A</v>
      </c>
      <c r="M53" s="532" t="e">
        <f>IF(ISNUMBER(Regressions!N63),ROUND(Regressions!N63, 1), NA())</f>
        <v>#N/A</v>
      </c>
      <c r="N53" s="533" t="e">
        <f>IF(ISNUMBER(Regressions!O63),ROUND(Regressions!O63, 1), NA())</f>
        <v>#N/A</v>
      </c>
      <c r="O53" s="534" t="e">
        <f>IF(ISNUMBER(Regressions!Q63),ROUND(Regressions!Q63, 1), NA())</f>
        <v>#N/A</v>
      </c>
      <c r="P53" s="530" t="e">
        <f>IF(ISNUMBER(Regressions!R63),ROUND(Regressions!R63, 1), NA())</f>
        <v>#N/A</v>
      </c>
      <c r="Q53" s="536" t="e">
        <f>IF(ISNUMBER(Regressions!S63),ROUND(Regressions!S63, 1), NA())</f>
        <v>#N/A</v>
      </c>
      <c r="R53" s="532" t="e">
        <f>IF(ISNUMBER(Regressions!T63),ROUND(Regressions!T63, 1), NA())</f>
        <v>#N/A</v>
      </c>
      <c r="S53" s="533" t="e">
        <f>IF(ISNUMBER(Regressions!U63),ROUND(Regressions!U63, 1), NA())</f>
        <v>#N/A</v>
      </c>
    </row>
    <row r="54" spans="1:19" x14ac:dyDescent="0.25">
      <c r="A54" s="525" t="str">
        <f>+Introduction!$C$7</f>
        <v>الإمارات العربية المتحدة</v>
      </c>
      <c r="B54" s="526">
        <f>IF(ISBLANK(Regressions!B64), " ", Regressions!B64)</f>
        <v>2019</v>
      </c>
      <c r="C54" s="525" t="str">
        <f>HLOOKUP(Introduction!$G$4,nametranslations,26,FALSE)</f>
        <v>الحضاري</v>
      </c>
      <c r="D54" s="528">
        <f>IF(ISBLANK(Regressions!D64), " ", Regressions!D64)</f>
        <v>1317886.6477935791</v>
      </c>
      <c r="E54" s="529" t="e">
        <f>IF(ISNUMBER(Regressions!E64),ROUND(Regressions!E64, 1), NA())</f>
        <v>#N/A</v>
      </c>
      <c r="F54" s="530" t="e">
        <f>IF(ISNUMBER(Regressions!F64),ROUND(Regressions!F64, 1), NA())</f>
        <v>#N/A</v>
      </c>
      <c r="G54" s="531" t="e">
        <f>IF(ISNUMBER(Regressions!G64),ROUND(Regressions!G64, 1), NA())</f>
        <v>#N/A</v>
      </c>
      <c r="H54" s="532" t="e">
        <f>IF(ISNUMBER(Regressions!H64),ROUND(Regressions!H64, 1), NA())</f>
        <v>#N/A</v>
      </c>
      <c r="I54" s="533" t="e">
        <f>IF(ISNUMBER(Regressions!I64),ROUND(Regressions!I64, 1), NA())</f>
        <v>#N/A</v>
      </c>
      <c r="J54" s="534" t="e">
        <f>IF(ISNUMBER(Regressions!K64),ROUND(Regressions!K64, 1), NA())</f>
        <v>#N/A</v>
      </c>
      <c r="K54" s="530" t="e">
        <f>IF(ISNUMBER(Regressions!L64),ROUND(Regressions!L64, 1), NA())</f>
        <v>#N/A</v>
      </c>
      <c r="L54" s="535" t="e">
        <f>IF(ISNUMBER(Regressions!M64),ROUND(Regressions!M64, 1), NA())</f>
        <v>#N/A</v>
      </c>
      <c r="M54" s="532" t="e">
        <f>IF(ISNUMBER(Regressions!N64),ROUND(Regressions!N64, 1), NA())</f>
        <v>#N/A</v>
      </c>
      <c r="N54" s="533" t="e">
        <f>IF(ISNUMBER(Regressions!O64),ROUND(Regressions!O64, 1), NA())</f>
        <v>#N/A</v>
      </c>
      <c r="O54" s="534" t="e">
        <f>IF(ISNUMBER(Regressions!Q64),ROUND(Regressions!Q64, 1), NA())</f>
        <v>#N/A</v>
      </c>
      <c r="P54" s="530" t="e">
        <f>IF(ISNUMBER(Regressions!R64),ROUND(Regressions!R64, 1), NA())</f>
        <v>#N/A</v>
      </c>
      <c r="Q54" s="536" t="e">
        <f>IF(ISNUMBER(Regressions!S64),ROUND(Regressions!S64, 1), NA())</f>
        <v>#N/A</v>
      </c>
      <c r="R54" s="532" t="e">
        <f>IF(ISNUMBER(Regressions!T64),ROUND(Regressions!T64, 1), NA())</f>
        <v>#N/A</v>
      </c>
      <c r="S54" s="533" t="e">
        <f>IF(ISNUMBER(Regressions!U64),ROUND(Regressions!U64, 1), NA())</f>
        <v>#N/A</v>
      </c>
    </row>
    <row r="55" spans="1:19" ht="13.5" customHeight="1" x14ac:dyDescent="0.25">
      <c r="A55" s="525" t="str">
        <f>+Introduction!$C$7</f>
        <v>الإمارات العربية المتحدة</v>
      </c>
      <c r="B55" s="526">
        <f>IF(ISBLANK(Regressions!B65), " ", Regressions!B65)</f>
        <v>2020</v>
      </c>
      <c r="C55" s="525" t="str">
        <f>HLOOKUP(Introduction!$G$4,nametranslations,26,FALSE)</f>
        <v>الحضاري</v>
      </c>
      <c r="D55" s="528">
        <f>IF(ISBLANK(Regressions!D65), " ", Regressions!D65)</f>
        <v>1340750.6730548858</v>
      </c>
      <c r="E55" s="529" t="e">
        <f>IF(ISNUMBER(Regressions!E65),ROUND(Regressions!E65, 1), NA())</f>
        <v>#N/A</v>
      </c>
      <c r="F55" s="530" t="e">
        <f>IF(ISNUMBER(Regressions!F65),ROUND(Regressions!F65, 1), NA())</f>
        <v>#N/A</v>
      </c>
      <c r="G55" s="531" t="e">
        <f>IF(ISNUMBER(Regressions!G65),ROUND(Regressions!G65, 1), NA())</f>
        <v>#N/A</v>
      </c>
      <c r="H55" s="532" t="e">
        <f>IF(ISNUMBER(Regressions!H65),ROUND(Regressions!H65, 1), NA())</f>
        <v>#N/A</v>
      </c>
      <c r="I55" s="533" t="e">
        <f>IF(ISNUMBER(Regressions!I65),ROUND(Regressions!I65, 1), NA())</f>
        <v>#N/A</v>
      </c>
      <c r="J55" s="534" t="e">
        <f>IF(ISNUMBER(Regressions!K65),ROUND(Regressions!K65, 1), NA())</f>
        <v>#N/A</v>
      </c>
      <c r="K55" s="530" t="e">
        <f>IF(ISNUMBER(Regressions!L65),ROUND(Regressions!L65, 1), NA())</f>
        <v>#N/A</v>
      </c>
      <c r="L55" s="535" t="e">
        <f>IF(ISNUMBER(Regressions!M65),ROUND(Regressions!M65, 1), NA())</f>
        <v>#N/A</v>
      </c>
      <c r="M55" s="532" t="e">
        <f>IF(ISNUMBER(Regressions!N65),ROUND(Regressions!N65, 1), NA())</f>
        <v>#N/A</v>
      </c>
      <c r="N55" s="533" t="e">
        <f>IF(ISNUMBER(Regressions!O65),ROUND(Regressions!O65, 1), NA())</f>
        <v>#N/A</v>
      </c>
      <c r="O55" s="534" t="e">
        <f>IF(ISNUMBER(Regressions!Q65),ROUND(Regressions!Q65, 1), NA())</f>
        <v>#N/A</v>
      </c>
      <c r="P55" s="530" t="e">
        <f>IF(ISNUMBER(Regressions!R65),ROUND(Regressions!R65, 1), NA())</f>
        <v>#N/A</v>
      </c>
      <c r="Q55" s="536" t="e">
        <f>IF(ISNUMBER(Regressions!S65),ROUND(Regressions!S65, 1), NA())</f>
        <v>#N/A</v>
      </c>
      <c r="R55" s="532" t="e">
        <f>IF(ISNUMBER(Regressions!T65),ROUND(Regressions!T65, 1), NA())</f>
        <v>#N/A</v>
      </c>
      <c r="S55" s="533" t="e">
        <f>IF(ISNUMBER(Regressions!U65),ROUND(Regressions!U65, 1), NA())</f>
        <v>#N/A</v>
      </c>
    </row>
    <row r="56" spans="1:19" x14ac:dyDescent="0.25">
      <c r="A56" s="525" t="str">
        <f>+Introduction!$C$7</f>
        <v>الإمارات العربية المتحدة</v>
      </c>
      <c r="B56" s="526">
        <f>IF(ISBLANK(Regressions!B66), " ", Regressions!B66)</f>
        <v>2021</v>
      </c>
      <c r="C56" s="525" t="str">
        <f>HLOOKUP(Introduction!$G$4,nametranslations,26,FALSE)</f>
        <v>الحضاري</v>
      </c>
      <c r="D56" s="528">
        <f>IF(ISBLANK(Regressions!D66), " ", Regressions!D66)</f>
        <v>1311568.881232071</v>
      </c>
      <c r="E56" s="534" t="e">
        <f>IF(ISNUMBER(Regressions!E66),ROUND(Regressions!E66, 1), NA())</f>
        <v>#N/A</v>
      </c>
      <c r="F56" s="537" t="e">
        <f>IF(ISNUMBER(Regressions!F66),ROUND(Regressions!F66, 1), NA())</f>
        <v>#N/A</v>
      </c>
      <c r="G56" s="538" t="e">
        <f>IF(ISNUMBER(Regressions!G66),ROUND(Regressions!G66, 1), NA())</f>
        <v>#N/A</v>
      </c>
      <c r="H56" s="532" t="e">
        <f>IF(ISNUMBER(Regressions!H66),ROUND(Regressions!H66, 1), NA())</f>
        <v>#N/A</v>
      </c>
      <c r="I56" s="533" t="e">
        <f>IF(ISNUMBER(Regressions!I66),ROUND(Regressions!I66, 1), NA())</f>
        <v>#N/A</v>
      </c>
      <c r="J56" s="534" t="e">
        <f>IF(ISNUMBER(Regressions!K66),ROUND(Regressions!K66, 1), NA())</f>
        <v>#N/A</v>
      </c>
      <c r="K56" s="537" t="e">
        <f>IF(ISNUMBER(Regressions!L66),ROUND(Regressions!L66, 1), NA())</f>
        <v>#N/A</v>
      </c>
      <c r="L56" s="539" t="e">
        <f>IF(ISNUMBER(Regressions!M66),ROUND(Regressions!M66, 1), NA())</f>
        <v>#N/A</v>
      </c>
      <c r="M56" s="532" t="e">
        <f>IF(ISNUMBER(Regressions!N66),ROUND(Regressions!N66, 1), NA())</f>
        <v>#N/A</v>
      </c>
      <c r="N56" s="533" t="e">
        <f>IF(ISNUMBER(Regressions!O66),ROUND(Regressions!O66, 1), NA())</f>
        <v>#N/A</v>
      </c>
      <c r="O56" s="534" t="e">
        <f>IF(ISNUMBER(Regressions!Q66),ROUND(Regressions!Q66, 1), NA())</f>
        <v>#N/A</v>
      </c>
      <c r="P56" s="537" t="e">
        <f>IF(ISNUMBER(Regressions!R66),ROUND(Regressions!R66, 1), NA())</f>
        <v>#N/A</v>
      </c>
      <c r="Q56" s="540" t="e">
        <f>IF(ISNUMBER(Regressions!S66),ROUND(Regressions!S66, 1), NA())</f>
        <v>#N/A</v>
      </c>
      <c r="R56" s="532" t="e">
        <f>IF(ISNUMBER(Regressions!T66),ROUND(Regressions!T66, 1), NA())</f>
        <v>#N/A</v>
      </c>
      <c r="S56" s="533" t="e">
        <f>IF(ISNUMBER(Regressions!U66),ROUND(Regressions!U66, 1), NA())</f>
        <v>#N/A</v>
      </c>
    </row>
    <row r="57" spans="1:19" x14ac:dyDescent="0.25">
      <c r="A57" s="525" t="str">
        <f>+Introduction!$C$7</f>
        <v>الإمارات العربية المتحدة</v>
      </c>
      <c r="B57" s="526">
        <f>IF(ISBLANK(Regressions!B67), " ", Regressions!B67)</f>
        <v>2022</v>
      </c>
      <c r="C57" s="525" t="str">
        <f>HLOOKUP(Introduction!$G$4,nametranslations,26,FALSE)</f>
        <v>الحضاري</v>
      </c>
      <c r="D57" s="528">
        <f>IF(ISBLANK(Regressions!D67), " ", Regressions!D67)</f>
        <v>1353771.9441137696</v>
      </c>
      <c r="E57" s="529" t="e">
        <f>IF(ISNUMBER(Regressions!E67),ROUND(Regressions!E67, 1), NA())</f>
        <v>#N/A</v>
      </c>
      <c r="F57" s="530" t="e">
        <f>IF(ISNUMBER(Regressions!F67),ROUND(Regressions!F67, 1), NA())</f>
        <v>#N/A</v>
      </c>
      <c r="G57" s="531" t="e">
        <f>IF(ISNUMBER(Regressions!G67),ROUND(Regressions!G67, 1), NA())</f>
        <v>#N/A</v>
      </c>
      <c r="H57" s="532" t="e">
        <f>IF(ISNUMBER(Regressions!H67),ROUND(Regressions!H67, 1), NA())</f>
        <v>#N/A</v>
      </c>
      <c r="I57" s="533" t="e">
        <f>IF(ISNUMBER(Regressions!I67),ROUND(Regressions!I67, 1), NA())</f>
        <v>#N/A</v>
      </c>
      <c r="J57" s="534" t="e">
        <f>IF(ISNUMBER(Regressions!K67),ROUND(Regressions!K67, 1), NA())</f>
        <v>#N/A</v>
      </c>
      <c r="K57" s="530" t="e">
        <f>IF(ISNUMBER(Regressions!L67),ROUND(Regressions!L67, 1), NA())</f>
        <v>#N/A</v>
      </c>
      <c r="L57" s="535" t="e">
        <f>IF(ISNUMBER(Regressions!M67),ROUND(Regressions!M67, 1), NA())</f>
        <v>#N/A</v>
      </c>
      <c r="M57" s="532" t="e">
        <f>IF(ISNUMBER(Regressions!N67),ROUND(Regressions!N67, 1), NA())</f>
        <v>#N/A</v>
      </c>
      <c r="N57" s="533" t="e">
        <f>IF(ISNUMBER(Regressions!O67),ROUND(Regressions!O67, 1), NA())</f>
        <v>#N/A</v>
      </c>
      <c r="O57" s="534" t="e">
        <f>IF(ISNUMBER(Regressions!Q67),ROUND(Regressions!Q67, 1), NA())</f>
        <v>#N/A</v>
      </c>
      <c r="P57" s="530" t="e">
        <f>IF(ISNUMBER(Regressions!R67),ROUND(Regressions!R67, 1), NA())</f>
        <v>#N/A</v>
      </c>
      <c r="Q57" s="536" t="e">
        <f>IF(ISNUMBER(Regressions!S67),ROUND(Regressions!S67, 1), NA())</f>
        <v>#N/A</v>
      </c>
      <c r="R57" s="532" t="e">
        <f>IF(ISNUMBER(Regressions!T67),ROUND(Regressions!T67, 1), NA())</f>
        <v>#N/A</v>
      </c>
      <c r="S57" s="533" t="e">
        <f>IF(ISNUMBER(Regressions!U67),ROUND(Regressions!U67, 1), NA())</f>
        <v>#N/A</v>
      </c>
    </row>
    <row r="58" spans="1:19" x14ac:dyDescent="0.25">
      <c r="A58" s="525" t="str">
        <f>+Introduction!$C$7</f>
        <v>الإمارات العربية المتحدة</v>
      </c>
      <c r="B58" s="526">
        <f>IF(ISBLANK(Regressions!B68), " ", Regressions!B68)</f>
        <v>2023</v>
      </c>
      <c r="C58" s="525" t="str">
        <f>HLOOKUP(Introduction!$G$4,nametranslations,26,FALSE)</f>
        <v>الحضاري</v>
      </c>
      <c r="D58" s="528">
        <f>IF(ISBLANK(Regressions!D68), " ", Regressions!D68)</f>
        <v>1418410.3166711426</v>
      </c>
      <c r="E58" s="529" t="e">
        <f>IF(ISNUMBER(Regressions!E68),ROUND(Regressions!E68, 1), NA())</f>
        <v>#N/A</v>
      </c>
      <c r="F58" s="530" t="e">
        <f>IF(ISNUMBER(Regressions!F68),ROUND(Regressions!F68, 1), NA())</f>
        <v>#N/A</v>
      </c>
      <c r="G58" s="531" t="e">
        <f>IF(ISNUMBER(Regressions!G68),ROUND(Regressions!G68, 1), NA())</f>
        <v>#N/A</v>
      </c>
      <c r="H58" s="532" t="e">
        <f>IF(ISNUMBER(Regressions!H68),ROUND(Regressions!H68, 1), NA())</f>
        <v>#N/A</v>
      </c>
      <c r="I58" s="533" t="e">
        <f>IF(ISNUMBER(Regressions!I68),ROUND(Regressions!I68, 1), NA())</f>
        <v>#N/A</v>
      </c>
      <c r="J58" s="534" t="e">
        <f>IF(ISNUMBER(Regressions!K68),ROUND(Regressions!K68, 1), NA())</f>
        <v>#N/A</v>
      </c>
      <c r="K58" s="530" t="e">
        <f>IF(ISNUMBER(Regressions!L68),ROUND(Regressions!L68, 1), NA())</f>
        <v>#N/A</v>
      </c>
      <c r="L58" s="535" t="e">
        <f>IF(ISNUMBER(Regressions!M68),ROUND(Regressions!M68, 1), NA())</f>
        <v>#N/A</v>
      </c>
      <c r="M58" s="532" t="e">
        <f>IF(ISNUMBER(Regressions!N68),ROUND(Regressions!N68, 1), NA())</f>
        <v>#N/A</v>
      </c>
      <c r="N58" s="533" t="e">
        <f>IF(ISNUMBER(Regressions!O68),ROUND(Regressions!O68, 1), NA())</f>
        <v>#N/A</v>
      </c>
      <c r="O58" s="534" t="e">
        <f>IF(ISNUMBER(Regressions!Q68),ROUND(Regressions!Q68, 1), NA())</f>
        <v>#N/A</v>
      </c>
      <c r="P58" s="530" t="e">
        <f>IF(ISNUMBER(Regressions!R68),ROUND(Regressions!R68, 1), NA())</f>
        <v>#N/A</v>
      </c>
      <c r="Q58" s="536" t="e">
        <f>IF(ISNUMBER(Regressions!S68),ROUND(Regressions!S68, 1), NA())</f>
        <v>#N/A</v>
      </c>
      <c r="R58" s="532" t="e">
        <f>IF(ISNUMBER(Regressions!T68),ROUND(Regressions!T68, 1), NA())</f>
        <v>#N/A</v>
      </c>
      <c r="S58" s="533" t="e">
        <f>IF(ISNUMBER(Regressions!U68),ROUND(Regressions!U68, 1), NA())</f>
        <v>#N/A</v>
      </c>
    </row>
    <row r="59" spans="1:19" x14ac:dyDescent="0.25">
      <c r="A59" s="525" t="str">
        <f>+Introduction!$C$7</f>
        <v>الإمارات العربية المتحدة</v>
      </c>
      <c r="B59" s="526">
        <f>IF(ISBLANK(Regressions!B69), " ", Regressions!B69)</f>
        <v>2024</v>
      </c>
      <c r="C59" s="525" t="str">
        <f>HLOOKUP(Introduction!$G$4,nametranslations,26,FALSE)</f>
        <v>الحضاري</v>
      </c>
      <c r="D59" s="528">
        <f>IF(ISBLANK(Regressions!D69), " ", Regressions!D69)</f>
        <v>1476068.3421350098</v>
      </c>
      <c r="E59" s="529" t="e">
        <f>IF(ISNUMBER(Regressions!E69),ROUND(Regressions!E69, 1), NA())</f>
        <v>#N/A</v>
      </c>
      <c r="F59" s="530" t="e">
        <f>IF(ISNUMBER(Regressions!F69),ROUND(Regressions!F69, 1), NA())</f>
        <v>#N/A</v>
      </c>
      <c r="G59" s="531" t="e">
        <f>IF(ISNUMBER(Regressions!G69),ROUND(Regressions!G69, 1), NA())</f>
        <v>#N/A</v>
      </c>
      <c r="H59" s="532" t="e">
        <f>IF(ISNUMBER(Regressions!H69),ROUND(Regressions!H69, 1), NA())</f>
        <v>#N/A</v>
      </c>
      <c r="I59" s="533" t="e">
        <f>IF(ISNUMBER(Regressions!I69),ROUND(Regressions!I69, 1), NA())</f>
        <v>#N/A</v>
      </c>
      <c r="J59" s="534" t="e">
        <f>IF(ISNUMBER(Regressions!K69),ROUND(Regressions!K69, 1), NA())</f>
        <v>#N/A</v>
      </c>
      <c r="K59" s="530" t="e">
        <f>IF(ISNUMBER(Regressions!L69),ROUND(Regressions!L69, 1), NA())</f>
        <v>#N/A</v>
      </c>
      <c r="L59" s="535" t="e">
        <f>IF(ISNUMBER(Regressions!M69),ROUND(Regressions!M69, 1), NA())</f>
        <v>#N/A</v>
      </c>
      <c r="M59" s="532" t="e">
        <f>IF(ISNUMBER(Regressions!N69),ROUND(Regressions!N69, 1), NA())</f>
        <v>#N/A</v>
      </c>
      <c r="N59" s="533" t="e">
        <f>IF(ISNUMBER(Regressions!O69),ROUND(Regressions!O69, 1), NA())</f>
        <v>#N/A</v>
      </c>
      <c r="O59" s="534" t="e">
        <f>IF(ISNUMBER(Regressions!Q69),ROUND(Regressions!Q69, 1), NA())</f>
        <v>#N/A</v>
      </c>
      <c r="P59" s="530" t="e">
        <f>IF(ISNUMBER(Regressions!R69),ROUND(Regressions!R69, 1), NA())</f>
        <v>#N/A</v>
      </c>
      <c r="Q59" s="536" t="e">
        <f>IF(ISNUMBER(Regressions!S69),ROUND(Regressions!S69, 1), NA())</f>
        <v>#N/A</v>
      </c>
      <c r="R59" s="532" t="e">
        <f>IF(ISNUMBER(Regressions!T69),ROUND(Regressions!T69, 1), NA())</f>
        <v>#N/A</v>
      </c>
      <c r="S59" s="533" t="e">
        <f>IF(ISNUMBER(Regressions!U69),ROUND(Regressions!U69, 1), NA())</f>
        <v>#N/A</v>
      </c>
    </row>
    <row r="60" spans="1:19" x14ac:dyDescent="0.25">
      <c r="A60" s="541" t="str">
        <f>+Introduction!$C$7</f>
        <v>الإمارات العربية المتحدة</v>
      </c>
      <c r="B60" s="542">
        <f>IF(ISBLANK(Regressions!B70), " ", Regressions!B70)</f>
        <v>2025</v>
      </c>
      <c r="C60" s="541" t="str">
        <f>HLOOKUP(Introduction!$G$4,nametranslations,26,FALSE)</f>
        <v>الحضاري</v>
      </c>
      <c r="D60" s="543">
        <f>IF(ISBLANK(Regressions!D70), " ", Regressions!D70)</f>
        <v>1580018.488615799</v>
      </c>
      <c r="E60" s="544" t="e">
        <f>IF(ISNUMBER(Regressions!E70),ROUND(Regressions!E70, 1), NA())</f>
        <v>#N/A</v>
      </c>
      <c r="F60" s="545" t="e">
        <f>IF(ISNUMBER(Regressions!F70),ROUND(Regressions!F70, 1), NA())</f>
        <v>#N/A</v>
      </c>
      <c r="G60" s="546" t="e">
        <f>IF(ISNUMBER(Regressions!G70),ROUND(Regressions!G70, 1), NA())</f>
        <v>#N/A</v>
      </c>
      <c r="H60" s="547" t="e">
        <f>IF(ISNUMBER(Regressions!H70),ROUND(Regressions!H70, 1), NA())</f>
        <v>#N/A</v>
      </c>
      <c r="I60" s="548" t="e">
        <f>IF(ISNUMBER(Regressions!I70),ROUND(Regressions!I70, 1), NA())</f>
        <v>#N/A</v>
      </c>
      <c r="J60" s="549" t="e">
        <f>IF(ISNUMBER(Regressions!K70),ROUND(Regressions!K70, 1), NA())</f>
        <v>#N/A</v>
      </c>
      <c r="K60" s="545" t="e">
        <f>IF(ISNUMBER(Regressions!L70),ROUND(Regressions!L70, 1), NA())</f>
        <v>#N/A</v>
      </c>
      <c r="L60" s="550" t="e">
        <f>IF(ISNUMBER(Regressions!M70),ROUND(Regressions!M70, 1), NA())</f>
        <v>#N/A</v>
      </c>
      <c r="M60" s="547" t="e">
        <f>IF(ISNUMBER(Regressions!N70),ROUND(Regressions!N70, 1), NA())</f>
        <v>#N/A</v>
      </c>
      <c r="N60" s="548" t="e">
        <f>IF(ISNUMBER(Regressions!O70),ROUND(Regressions!O70, 1), NA())</f>
        <v>#N/A</v>
      </c>
      <c r="O60" s="549" t="e">
        <f>IF(ISNUMBER(Regressions!Q70),ROUND(Regressions!Q70, 1), NA())</f>
        <v>#N/A</v>
      </c>
      <c r="P60" s="545" t="e">
        <f>IF(ISNUMBER(Regressions!R70),ROUND(Regressions!R70, 1), NA())</f>
        <v>#N/A</v>
      </c>
      <c r="Q60" s="551" t="e">
        <f>IF(ISNUMBER(Regressions!S70),ROUND(Regressions!S70, 1), NA())</f>
        <v>#N/A</v>
      </c>
      <c r="R60" s="547" t="e">
        <f>IF(ISNUMBER(Regressions!T70),ROUND(Regressions!T70, 1), NA())</f>
        <v>#N/A</v>
      </c>
      <c r="S60" s="548" t="e">
        <f>IF(ISNUMBER(Regressions!U70),ROUND(Regressions!U70, 1), NA())</f>
        <v>#N/A</v>
      </c>
    </row>
    <row r="61" spans="1:19" hidden="1" x14ac:dyDescent="0.25">
      <c r="A61" s="525" t="str">
        <f>+Introduction!$C$7</f>
        <v>الإمارات العربية المتحدة</v>
      </c>
      <c r="B61" s="526">
        <f>IF(ISBLANK(Regressions!B71), " ", Regressions!B71)</f>
        <v>2026</v>
      </c>
      <c r="C61" s="525" t="str">
        <f>HLOOKUP(Introduction!$G$4,nametranslations,26,FALSE)</f>
        <v>الحضاري</v>
      </c>
      <c r="D61" s="528" t="str">
        <f>IF(ISBLANK(Regressions!D71), " ", Regressions!D71)</f>
        <v xml:space="preserve"> </v>
      </c>
      <c r="E61" s="529" t="e">
        <f>IF(ISNUMBER(Regressions!E71),ROUND(Regressions!E71, 1), NA())</f>
        <v>#N/A</v>
      </c>
      <c r="F61" s="530" t="e">
        <f>IF(ISNUMBER(Regressions!F71),ROUND(Regressions!F71, 1), NA())</f>
        <v>#N/A</v>
      </c>
      <c r="G61" s="531" t="e">
        <f>IF(ISNUMBER(Regressions!G71),ROUND(Regressions!G71, 1), NA())</f>
        <v>#N/A</v>
      </c>
      <c r="H61" s="532" t="e">
        <f>IF(ISNUMBER(Regressions!H71),ROUND(Regressions!H71, 1), NA())</f>
        <v>#N/A</v>
      </c>
      <c r="I61" s="533" t="e">
        <f>IF(ISNUMBER(Regressions!I71),ROUND(Regressions!I71, 1), NA())</f>
        <v>#N/A</v>
      </c>
      <c r="J61" s="534" t="e">
        <f>IF(ISNUMBER(Regressions!K71),ROUND(Regressions!K71, 1), NA())</f>
        <v>#N/A</v>
      </c>
      <c r="K61" s="530" t="e">
        <f>IF(ISNUMBER(Regressions!L71),ROUND(Regressions!L71, 1), NA())</f>
        <v>#N/A</v>
      </c>
      <c r="L61" s="535" t="e">
        <f>IF(ISNUMBER(Regressions!M71),ROUND(Regressions!M71, 1), NA())</f>
        <v>#N/A</v>
      </c>
      <c r="M61" s="532" t="e">
        <f>IF(ISNUMBER(Regressions!N71),ROUND(Regressions!N71, 1), NA())</f>
        <v>#N/A</v>
      </c>
      <c r="N61" s="533" t="e">
        <f>IF(ISNUMBER(Regressions!O71),ROUND(Regressions!O71, 1), NA())</f>
        <v>#N/A</v>
      </c>
      <c r="O61" s="534" t="e">
        <f>IF(ISNUMBER(Regressions!Q71),ROUND(Regressions!Q71, 1), NA())</f>
        <v>#N/A</v>
      </c>
      <c r="P61" s="530" t="e">
        <f>IF(ISNUMBER(Regressions!R71),ROUND(Regressions!R71, 1), NA())</f>
        <v>#N/A</v>
      </c>
      <c r="Q61" s="536" t="e">
        <f>IF(ISNUMBER(Regressions!S71),ROUND(Regressions!S71, 1), NA())</f>
        <v>#N/A</v>
      </c>
      <c r="R61" s="532" t="e">
        <f>IF(ISNUMBER(Regressions!T71),ROUND(Regressions!T71, 1), NA())</f>
        <v>#N/A</v>
      </c>
      <c r="S61" s="533" t="e">
        <f>IF(ISNUMBER(Regressions!U71),ROUND(Regressions!U71, 1), NA())</f>
        <v>#N/A</v>
      </c>
    </row>
    <row r="62" spans="1:19" hidden="1" x14ac:dyDescent="0.25">
      <c r="A62" s="525" t="str">
        <f>+Introduction!$C$7</f>
        <v>الإمارات العربية المتحدة</v>
      </c>
      <c r="B62" s="526">
        <f>IF(ISBLANK(Regressions!B72), " ", Regressions!B72)</f>
        <v>2027</v>
      </c>
      <c r="C62" s="525" t="str">
        <f>HLOOKUP(Introduction!$G$4,nametranslations,26,FALSE)</f>
        <v>الحضاري</v>
      </c>
      <c r="D62" s="528" t="str">
        <f>IF(ISBLANK(Regressions!D72), " ", Regressions!D72)</f>
        <v xml:space="preserve"> </v>
      </c>
      <c r="E62" s="529" t="e">
        <f>IF(ISNUMBER(Regressions!E72),ROUND(Regressions!E72, 1), NA())</f>
        <v>#N/A</v>
      </c>
      <c r="F62" s="530" t="e">
        <f>IF(ISNUMBER(Regressions!F72),ROUND(Regressions!F72, 1), NA())</f>
        <v>#N/A</v>
      </c>
      <c r="G62" s="531" t="e">
        <f>IF(ISNUMBER(Regressions!G72),ROUND(Regressions!G72, 1), NA())</f>
        <v>#N/A</v>
      </c>
      <c r="H62" s="532" t="e">
        <f>IF(ISNUMBER(Regressions!H72),ROUND(Regressions!H72, 1), NA())</f>
        <v>#N/A</v>
      </c>
      <c r="I62" s="533" t="e">
        <f>IF(ISNUMBER(Regressions!I72),ROUND(Regressions!I72, 1), NA())</f>
        <v>#N/A</v>
      </c>
      <c r="J62" s="534" t="e">
        <f>IF(ISNUMBER(Regressions!K72),ROUND(Regressions!K72, 1), NA())</f>
        <v>#N/A</v>
      </c>
      <c r="K62" s="530" t="e">
        <f>IF(ISNUMBER(Regressions!L72),ROUND(Regressions!L72, 1), NA())</f>
        <v>#N/A</v>
      </c>
      <c r="L62" s="535" t="e">
        <f>IF(ISNUMBER(Regressions!M72),ROUND(Regressions!M72, 1), NA())</f>
        <v>#N/A</v>
      </c>
      <c r="M62" s="532" t="e">
        <f>IF(ISNUMBER(Regressions!N72),ROUND(Regressions!N72, 1), NA())</f>
        <v>#N/A</v>
      </c>
      <c r="N62" s="533" t="e">
        <f>IF(ISNUMBER(Regressions!O72),ROUND(Regressions!O72, 1), NA())</f>
        <v>#N/A</v>
      </c>
      <c r="O62" s="534" t="e">
        <f>IF(ISNUMBER(Regressions!Q72),ROUND(Regressions!Q72, 1), NA())</f>
        <v>#N/A</v>
      </c>
      <c r="P62" s="530" t="e">
        <f>IF(ISNUMBER(Regressions!R72),ROUND(Regressions!R72, 1), NA())</f>
        <v>#N/A</v>
      </c>
      <c r="Q62" s="536" t="e">
        <f>IF(ISNUMBER(Regressions!S72),ROUND(Regressions!S72, 1), NA())</f>
        <v>#N/A</v>
      </c>
      <c r="R62" s="532" t="e">
        <f>IF(ISNUMBER(Regressions!T72),ROUND(Regressions!T72, 1), NA())</f>
        <v>#N/A</v>
      </c>
      <c r="S62" s="533" t="e">
        <f>IF(ISNUMBER(Regressions!U72),ROUND(Regressions!U72, 1), NA())</f>
        <v>#N/A</v>
      </c>
    </row>
    <row r="63" spans="1:19" hidden="1" x14ac:dyDescent="0.25">
      <c r="A63" s="525" t="str">
        <f>+Introduction!$C$7</f>
        <v>الإمارات العربية المتحدة</v>
      </c>
      <c r="B63" s="526">
        <f>IF(ISBLANK(Regressions!B73), " ", Regressions!B73)</f>
        <v>2028</v>
      </c>
      <c r="C63" s="525" t="str">
        <f>HLOOKUP(Introduction!$G$4,nametranslations,26,FALSE)</f>
        <v>الحضاري</v>
      </c>
      <c r="D63" s="528" t="str">
        <f>IF(ISBLANK(Regressions!D73), " ", Regressions!D73)</f>
        <v xml:space="preserve"> </v>
      </c>
      <c r="E63" s="529" t="e">
        <f>IF(ISNUMBER(Regressions!E73),ROUND(Regressions!E73, 1), NA())</f>
        <v>#N/A</v>
      </c>
      <c r="F63" s="530" t="e">
        <f>IF(ISNUMBER(Regressions!F73),ROUND(Regressions!F73, 1), NA())</f>
        <v>#N/A</v>
      </c>
      <c r="G63" s="531" t="e">
        <f>IF(ISNUMBER(Regressions!G73),ROUND(Regressions!G73, 1), NA())</f>
        <v>#N/A</v>
      </c>
      <c r="H63" s="532" t="e">
        <f>IF(ISNUMBER(Regressions!H73),ROUND(Regressions!H73, 1), NA())</f>
        <v>#N/A</v>
      </c>
      <c r="I63" s="533" t="e">
        <f>IF(ISNUMBER(Regressions!I73),ROUND(Regressions!I73, 1), NA())</f>
        <v>#N/A</v>
      </c>
      <c r="J63" s="534" t="e">
        <f>IF(ISNUMBER(Regressions!K73),ROUND(Regressions!K73, 1), NA())</f>
        <v>#N/A</v>
      </c>
      <c r="K63" s="530" t="e">
        <f>IF(ISNUMBER(Regressions!L73),ROUND(Regressions!L73, 1), NA())</f>
        <v>#N/A</v>
      </c>
      <c r="L63" s="535" t="e">
        <f>IF(ISNUMBER(Regressions!M73),ROUND(Regressions!M73, 1), NA())</f>
        <v>#N/A</v>
      </c>
      <c r="M63" s="532" t="e">
        <f>IF(ISNUMBER(Regressions!N73),ROUND(Regressions!N73, 1), NA())</f>
        <v>#N/A</v>
      </c>
      <c r="N63" s="533" t="e">
        <f>IF(ISNUMBER(Regressions!O73),ROUND(Regressions!O73, 1), NA())</f>
        <v>#N/A</v>
      </c>
      <c r="O63" s="534" t="e">
        <f>IF(ISNUMBER(Regressions!Q73),ROUND(Regressions!Q73, 1), NA())</f>
        <v>#N/A</v>
      </c>
      <c r="P63" s="530" t="e">
        <f>IF(ISNUMBER(Regressions!R73),ROUND(Regressions!R73, 1), NA())</f>
        <v>#N/A</v>
      </c>
      <c r="Q63" s="536" t="e">
        <f>IF(ISNUMBER(Regressions!S73),ROUND(Regressions!S73, 1), NA())</f>
        <v>#N/A</v>
      </c>
      <c r="R63" s="532" t="e">
        <f>IF(ISNUMBER(Regressions!T73),ROUND(Regressions!T73, 1), NA())</f>
        <v>#N/A</v>
      </c>
      <c r="S63" s="533" t="e">
        <f>IF(ISNUMBER(Regressions!U73),ROUND(Regressions!U73, 1), NA())</f>
        <v>#N/A</v>
      </c>
    </row>
    <row r="64" spans="1:19" hidden="1" x14ac:dyDescent="0.25">
      <c r="A64" s="525" t="str">
        <f>+Introduction!$C$7</f>
        <v>الإمارات العربية المتحدة</v>
      </c>
      <c r="B64" s="526">
        <f>IF(ISBLANK(Regressions!B74), " ", Regressions!B74)</f>
        <v>2029</v>
      </c>
      <c r="C64" s="525" t="str">
        <f>HLOOKUP(Introduction!$G$4,nametranslations,26,FALSE)</f>
        <v>الحضاري</v>
      </c>
      <c r="D64" s="528" t="str">
        <f>IF(ISBLANK(Regressions!D74), " ", Regressions!D74)</f>
        <v xml:space="preserve"> </v>
      </c>
      <c r="E64" s="529" t="e">
        <f>IF(ISNUMBER(Regressions!E74),ROUND(Regressions!E74, 1), NA())</f>
        <v>#N/A</v>
      </c>
      <c r="F64" s="530" t="e">
        <f>IF(ISNUMBER(Regressions!F74),ROUND(Regressions!F74, 1), NA())</f>
        <v>#N/A</v>
      </c>
      <c r="G64" s="531" t="e">
        <f>IF(ISNUMBER(Regressions!G74),ROUND(Regressions!G74, 1), NA())</f>
        <v>#N/A</v>
      </c>
      <c r="H64" s="532" t="e">
        <f>IF(ISNUMBER(Regressions!H74),ROUND(Regressions!H74, 1), NA())</f>
        <v>#N/A</v>
      </c>
      <c r="I64" s="533" t="e">
        <f>IF(ISNUMBER(Regressions!I74),ROUND(Regressions!I74, 1), NA())</f>
        <v>#N/A</v>
      </c>
      <c r="J64" s="534" t="e">
        <f>IF(ISNUMBER(Regressions!K74),ROUND(Regressions!K74, 1), NA())</f>
        <v>#N/A</v>
      </c>
      <c r="K64" s="530" t="e">
        <f>IF(ISNUMBER(Regressions!L74),ROUND(Regressions!L74, 1), NA())</f>
        <v>#N/A</v>
      </c>
      <c r="L64" s="535" t="e">
        <f>IF(ISNUMBER(Regressions!M74),ROUND(Regressions!M74, 1), NA())</f>
        <v>#N/A</v>
      </c>
      <c r="M64" s="532" t="e">
        <f>IF(ISNUMBER(Regressions!N74),ROUND(Regressions!N74, 1), NA())</f>
        <v>#N/A</v>
      </c>
      <c r="N64" s="533" t="e">
        <f>IF(ISNUMBER(Regressions!O74),ROUND(Regressions!O74, 1), NA())</f>
        <v>#N/A</v>
      </c>
      <c r="O64" s="534" t="e">
        <f>IF(ISNUMBER(Regressions!Q74),ROUND(Regressions!Q74, 1), NA())</f>
        <v>#N/A</v>
      </c>
      <c r="P64" s="530" t="e">
        <f>IF(ISNUMBER(Regressions!R74),ROUND(Regressions!R74, 1), NA())</f>
        <v>#N/A</v>
      </c>
      <c r="Q64" s="536" t="e">
        <f>IF(ISNUMBER(Regressions!S74),ROUND(Regressions!S74, 1), NA())</f>
        <v>#N/A</v>
      </c>
      <c r="R64" s="532" t="e">
        <f>IF(ISNUMBER(Regressions!T74),ROUND(Regressions!T74, 1), NA())</f>
        <v>#N/A</v>
      </c>
      <c r="S64" s="533" t="e">
        <f>IF(ISNUMBER(Regressions!U74),ROUND(Regressions!U74, 1), NA())</f>
        <v>#N/A</v>
      </c>
    </row>
    <row r="65" spans="1:19" hidden="1" x14ac:dyDescent="0.25">
      <c r="A65" s="525" t="str">
        <f>+Introduction!$C$7</f>
        <v>الإمارات العربية المتحدة</v>
      </c>
      <c r="B65" s="526">
        <f>IF(ISBLANK(Regressions!B75), " ", Regressions!B75)</f>
        <v>2030</v>
      </c>
      <c r="C65" s="525" t="str">
        <f>HLOOKUP(Introduction!$G$4,nametranslations,26,FALSE)</f>
        <v>الحضاري</v>
      </c>
      <c r="D65" s="528" t="str">
        <f>IF(ISBLANK(Regressions!D75), " ", Regressions!D75)</f>
        <v xml:space="preserve"> </v>
      </c>
      <c r="E65" s="529" t="e">
        <f>IF(ISNUMBER(Regressions!E75),ROUND(Regressions!E75, 1), NA())</f>
        <v>#N/A</v>
      </c>
      <c r="F65" s="530" t="e">
        <f>IF(ISNUMBER(Regressions!F75),ROUND(Regressions!F75, 1), NA())</f>
        <v>#N/A</v>
      </c>
      <c r="G65" s="531" t="e">
        <f>IF(ISNUMBER(Regressions!G75),ROUND(Regressions!G75, 1), NA())</f>
        <v>#N/A</v>
      </c>
      <c r="H65" s="532" t="e">
        <f>IF(ISNUMBER(Regressions!H75),ROUND(Regressions!H75, 1), NA())</f>
        <v>#N/A</v>
      </c>
      <c r="I65" s="533" t="e">
        <f>IF(ISNUMBER(Regressions!I75),ROUND(Regressions!I75, 1), NA())</f>
        <v>#N/A</v>
      </c>
      <c r="J65" s="534" t="e">
        <f>IF(ISNUMBER(Regressions!K75),ROUND(Regressions!K75, 1), NA())</f>
        <v>#N/A</v>
      </c>
      <c r="K65" s="530" t="e">
        <f>IF(ISNUMBER(Regressions!L75),ROUND(Regressions!L75, 1), NA())</f>
        <v>#N/A</v>
      </c>
      <c r="L65" s="535" t="e">
        <f>IF(ISNUMBER(Regressions!M75),ROUND(Regressions!M75, 1), NA())</f>
        <v>#N/A</v>
      </c>
      <c r="M65" s="532" t="e">
        <f>IF(ISNUMBER(Regressions!N75),ROUND(Regressions!N75, 1), NA())</f>
        <v>#N/A</v>
      </c>
      <c r="N65" s="533" t="e">
        <f>IF(ISNUMBER(Regressions!O75),ROUND(Regressions!O75, 1), NA())</f>
        <v>#N/A</v>
      </c>
      <c r="O65" s="534" t="e">
        <f>IF(ISNUMBER(Regressions!Q75),ROUND(Regressions!Q75, 1), NA())</f>
        <v>#N/A</v>
      </c>
      <c r="P65" s="530" t="e">
        <f>IF(ISNUMBER(Regressions!R75),ROUND(Regressions!R75, 1), NA())</f>
        <v>#N/A</v>
      </c>
      <c r="Q65" s="536" t="e">
        <f>IF(ISNUMBER(Regressions!S75),ROUND(Regressions!S75, 1), NA())</f>
        <v>#N/A</v>
      </c>
      <c r="R65" s="532" t="e">
        <f>IF(ISNUMBER(Regressions!T75),ROUND(Regressions!T75, 1), NA())</f>
        <v>#N/A</v>
      </c>
      <c r="S65" s="533" t="e">
        <f>IF(ISNUMBER(Regressions!U75),ROUND(Regressions!U75, 1), NA())</f>
        <v>#N/A</v>
      </c>
    </row>
    <row r="66" spans="1:19" x14ac:dyDescent="0.25">
      <c r="A66" s="525" t="str">
        <f>+Introduction!$C$7</f>
        <v>الإمارات العربية المتحدة</v>
      </c>
      <c r="B66" s="526">
        <f>IF(ISBLANK(Regressions!B76), " ", Regressions!B76)</f>
        <v>2000</v>
      </c>
      <c r="C66" s="525" t="str">
        <f>HLOOKUP(Introduction!$G$4,nametranslations,25,FALSE)</f>
        <v>ريفي</v>
      </c>
      <c r="D66" s="528">
        <f>IF(ISBLANK(Regressions!D76), " ", Regressions!D76)</f>
        <v>76061.358485107427</v>
      </c>
      <c r="E66" s="529" t="e">
        <f>IF(ISNUMBER(Regressions!E76),ROUND(Regressions!E76, 1), NA())</f>
        <v>#N/A</v>
      </c>
      <c r="F66" s="530" t="e">
        <f>IF(ISNUMBER(Regressions!F76),ROUND(Regressions!F76, 1), NA())</f>
        <v>#N/A</v>
      </c>
      <c r="G66" s="531" t="e">
        <f>IF(ISNUMBER(Regressions!G76),ROUND(Regressions!G76, 1), NA())</f>
        <v>#N/A</v>
      </c>
      <c r="H66" s="532" t="e">
        <f>IF(ISNUMBER(Regressions!H76),ROUND(Regressions!H76, 1), NA())</f>
        <v>#N/A</v>
      </c>
      <c r="I66" s="533" t="e">
        <f>IF(ISNUMBER(Regressions!I76),ROUND(Regressions!I76, 1), NA())</f>
        <v>#N/A</v>
      </c>
      <c r="J66" s="534" t="e">
        <f>IF(ISNUMBER(Regressions!K76),ROUND(Regressions!K76, 1), NA())</f>
        <v>#N/A</v>
      </c>
      <c r="K66" s="530" t="e">
        <f>IF(ISNUMBER(Regressions!L76),ROUND(Regressions!L76, 1), NA())</f>
        <v>#N/A</v>
      </c>
      <c r="L66" s="535" t="e">
        <f>IF(ISNUMBER(Regressions!M76),ROUND(Regressions!M76, 1), NA())</f>
        <v>#N/A</v>
      </c>
      <c r="M66" s="532" t="e">
        <f>IF(ISNUMBER(Regressions!N76),ROUND(Regressions!N76, 1), NA())</f>
        <v>#N/A</v>
      </c>
      <c r="N66" s="533" t="e">
        <f>IF(ISNUMBER(Regressions!O76),ROUND(Regressions!O76, 1), NA())</f>
        <v>#N/A</v>
      </c>
      <c r="O66" s="534" t="e">
        <f>IF(ISNUMBER(Regressions!Q76),ROUND(Regressions!Q76, 1), NA())</f>
        <v>#N/A</v>
      </c>
      <c r="P66" s="530" t="e">
        <f>IF(ISNUMBER(Regressions!R76),ROUND(Regressions!R76, 1), NA())</f>
        <v>#N/A</v>
      </c>
      <c r="Q66" s="536" t="e">
        <f>IF(ISNUMBER(Regressions!S76),ROUND(Regressions!S76, 1), NA())</f>
        <v>#N/A</v>
      </c>
      <c r="R66" s="532" t="e">
        <f>IF(ISNUMBER(Regressions!T76),ROUND(Regressions!T76, 1), NA())</f>
        <v>#N/A</v>
      </c>
      <c r="S66" s="533" t="e">
        <f>IF(ISNUMBER(Regressions!U76),ROUND(Regressions!U76, 1), NA())</f>
        <v>#N/A</v>
      </c>
    </row>
    <row r="67" spans="1:19" x14ac:dyDescent="0.25">
      <c r="A67" s="525" t="str">
        <f>+Introduction!$C$7</f>
        <v>الإمارات العربية المتحدة</v>
      </c>
      <c r="B67" s="526">
        <f>IF(ISBLANK(Regressions!B77), " ", Regressions!B77)</f>
        <v>2001</v>
      </c>
      <c r="C67" s="525" t="str">
        <f>HLOOKUP(Introduction!$G$4,nametranslations,25,FALSE)</f>
        <v>ريفي</v>
      </c>
      <c r="D67" s="528">
        <f>IF(ISBLANK(Regressions!D77), " ", Regressions!D77)</f>
        <v>91393.71721710205</v>
      </c>
      <c r="E67" s="529" t="e">
        <f>IF(ISNUMBER(Regressions!E77),ROUND(Regressions!E77, 1), NA())</f>
        <v>#N/A</v>
      </c>
      <c r="F67" s="530" t="e">
        <f>IF(ISNUMBER(Regressions!F77),ROUND(Regressions!F77, 1), NA())</f>
        <v>#N/A</v>
      </c>
      <c r="G67" s="531" t="e">
        <f>IF(ISNUMBER(Regressions!G77),ROUND(Regressions!G77, 1), NA())</f>
        <v>#N/A</v>
      </c>
      <c r="H67" s="532" t="e">
        <f>IF(ISNUMBER(Regressions!H77),ROUND(Regressions!H77, 1), NA())</f>
        <v>#N/A</v>
      </c>
      <c r="I67" s="533" t="e">
        <f>IF(ISNUMBER(Regressions!I77),ROUND(Regressions!I77, 1), NA())</f>
        <v>#N/A</v>
      </c>
      <c r="J67" s="534" t="e">
        <f>IF(ISNUMBER(Regressions!K77),ROUND(Regressions!K77, 1), NA())</f>
        <v>#N/A</v>
      </c>
      <c r="K67" s="530" t="e">
        <f>IF(ISNUMBER(Regressions!L77),ROUND(Regressions!L77, 1), NA())</f>
        <v>#N/A</v>
      </c>
      <c r="L67" s="535" t="e">
        <f>IF(ISNUMBER(Regressions!M77),ROUND(Regressions!M77, 1), NA())</f>
        <v>#N/A</v>
      </c>
      <c r="M67" s="532" t="e">
        <f>IF(ISNUMBER(Regressions!N77),ROUND(Regressions!N77, 1), NA())</f>
        <v>#N/A</v>
      </c>
      <c r="N67" s="533" t="e">
        <f>IF(ISNUMBER(Regressions!O77),ROUND(Regressions!O77, 1), NA())</f>
        <v>#N/A</v>
      </c>
      <c r="O67" s="534" t="e">
        <f>IF(ISNUMBER(Regressions!Q77),ROUND(Regressions!Q77, 1), NA())</f>
        <v>#N/A</v>
      </c>
      <c r="P67" s="530" t="e">
        <f>IF(ISNUMBER(Regressions!R77),ROUND(Regressions!R77, 1), NA())</f>
        <v>#N/A</v>
      </c>
      <c r="Q67" s="536" t="e">
        <f>IF(ISNUMBER(Regressions!S77),ROUND(Regressions!S77, 1), NA())</f>
        <v>#N/A</v>
      </c>
      <c r="R67" s="532" t="e">
        <f>IF(ISNUMBER(Regressions!T77),ROUND(Regressions!T77, 1), NA())</f>
        <v>#N/A</v>
      </c>
      <c r="S67" s="533" t="e">
        <f>IF(ISNUMBER(Regressions!U77),ROUND(Regressions!U77, 1), NA())</f>
        <v>#N/A</v>
      </c>
    </row>
    <row r="68" spans="1:19" x14ac:dyDescent="0.25">
      <c r="A68" s="525" t="str">
        <f>+Introduction!$C$7</f>
        <v>الإمارات العربية المتحدة</v>
      </c>
      <c r="B68" s="526">
        <f>IF(ISBLANK(Regressions!B78), " ", Regressions!B78)</f>
        <v>2002</v>
      </c>
      <c r="C68" s="525" t="str">
        <f>HLOOKUP(Introduction!$G$4,nametranslations,25,FALSE)</f>
        <v>ريفي</v>
      </c>
      <c r="D68" s="528">
        <f>IF(ISBLANK(Regressions!D78), " ", Regressions!D78)</f>
        <v>94325.524620208744</v>
      </c>
      <c r="E68" s="529" t="e">
        <f>IF(ISNUMBER(Regressions!E78),ROUND(Regressions!E78, 1), NA())</f>
        <v>#N/A</v>
      </c>
      <c r="F68" s="530" t="e">
        <f>IF(ISNUMBER(Regressions!F78),ROUND(Regressions!F78, 1), NA())</f>
        <v>#N/A</v>
      </c>
      <c r="G68" s="531" t="e">
        <f>IF(ISNUMBER(Regressions!G78),ROUND(Regressions!G78, 1), NA())</f>
        <v>#N/A</v>
      </c>
      <c r="H68" s="532" t="e">
        <f>IF(ISNUMBER(Regressions!H78),ROUND(Regressions!H78, 1), NA())</f>
        <v>#N/A</v>
      </c>
      <c r="I68" s="533" t="e">
        <f>IF(ISNUMBER(Regressions!I78),ROUND(Regressions!I78, 1), NA())</f>
        <v>#N/A</v>
      </c>
      <c r="J68" s="534" t="e">
        <f>IF(ISNUMBER(Regressions!K78),ROUND(Regressions!K78, 1), NA())</f>
        <v>#N/A</v>
      </c>
      <c r="K68" s="530" t="e">
        <f>IF(ISNUMBER(Regressions!L78),ROUND(Regressions!L78, 1), NA())</f>
        <v>#N/A</v>
      </c>
      <c r="L68" s="535" t="e">
        <f>IF(ISNUMBER(Regressions!M78),ROUND(Regressions!M78, 1), NA())</f>
        <v>#N/A</v>
      </c>
      <c r="M68" s="532" t="e">
        <f>IF(ISNUMBER(Regressions!N78),ROUND(Regressions!N78, 1), NA())</f>
        <v>#N/A</v>
      </c>
      <c r="N68" s="533" t="e">
        <f>IF(ISNUMBER(Regressions!O78),ROUND(Regressions!O78, 1), NA())</f>
        <v>#N/A</v>
      </c>
      <c r="O68" s="534" t="e">
        <f>IF(ISNUMBER(Regressions!Q78),ROUND(Regressions!Q78, 1), NA())</f>
        <v>#N/A</v>
      </c>
      <c r="P68" s="530" t="e">
        <f>IF(ISNUMBER(Regressions!R78),ROUND(Regressions!R78, 1), NA())</f>
        <v>#N/A</v>
      </c>
      <c r="Q68" s="536" t="e">
        <f>IF(ISNUMBER(Regressions!S78),ROUND(Regressions!S78, 1), NA())</f>
        <v>#N/A</v>
      </c>
      <c r="R68" s="532" t="e">
        <f>IF(ISNUMBER(Regressions!T78),ROUND(Regressions!T78, 1), NA())</f>
        <v>#N/A</v>
      </c>
      <c r="S68" s="533" t="e">
        <f>IF(ISNUMBER(Regressions!U78),ROUND(Regressions!U78, 1), NA())</f>
        <v>#N/A</v>
      </c>
    </row>
    <row r="69" spans="1:19" x14ac:dyDescent="0.25">
      <c r="A69" s="525" t="str">
        <f>+Introduction!$C$7</f>
        <v>الإمارات العربية المتحدة</v>
      </c>
      <c r="B69" s="526">
        <f>IF(ISBLANK(Regressions!B79), " ", Regressions!B79)</f>
        <v>2003</v>
      </c>
      <c r="C69" s="525" t="str">
        <f>HLOOKUP(Introduction!$G$4,nametranslations,25,FALSE)</f>
        <v>ريفي</v>
      </c>
      <c r="D69" s="528">
        <f>IF(ISBLANK(Regressions!D79), " ", Regressions!D79)</f>
        <v>98171.719033203131</v>
      </c>
      <c r="E69" s="529" t="e">
        <f>IF(ISNUMBER(Regressions!E79),ROUND(Regressions!E79, 1), NA())</f>
        <v>#N/A</v>
      </c>
      <c r="F69" s="530" t="e">
        <f>IF(ISNUMBER(Regressions!F79),ROUND(Regressions!F79, 1), NA())</f>
        <v>#N/A</v>
      </c>
      <c r="G69" s="531" t="e">
        <f>IF(ISNUMBER(Regressions!G79),ROUND(Regressions!G79, 1), NA())</f>
        <v>#N/A</v>
      </c>
      <c r="H69" s="532" t="e">
        <f>IF(ISNUMBER(Regressions!H79),ROUND(Regressions!H79, 1), NA())</f>
        <v>#N/A</v>
      </c>
      <c r="I69" s="533" t="e">
        <f>IF(ISNUMBER(Regressions!I79),ROUND(Regressions!I79, 1), NA())</f>
        <v>#N/A</v>
      </c>
      <c r="J69" s="534" t="e">
        <f>IF(ISNUMBER(Regressions!K79),ROUND(Regressions!K79, 1), NA())</f>
        <v>#N/A</v>
      </c>
      <c r="K69" s="530" t="e">
        <f>IF(ISNUMBER(Regressions!L79),ROUND(Regressions!L79, 1), NA())</f>
        <v>#N/A</v>
      </c>
      <c r="L69" s="535" t="e">
        <f>IF(ISNUMBER(Regressions!M79),ROUND(Regressions!M79, 1), NA())</f>
        <v>#N/A</v>
      </c>
      <c r="M69" s="532" t="e">
        <f>IF(ISNUMBER(Regressions!N79),ROUND(Regressions!N79, 1), NA())</f>
        <v>#N/A</v>
      </c>
      <c r="N69" s="533" t="e">
        <f>IF(ISNUMBER(Regressions!O79),ROUND(Regressions!O79, 1), NA())</f>
        <v>#N/A</v>
      </c>
      <c r="O69" s="534" t="e">
        <f>IF(ISNUMBER(Regressions!Q79),ROUND(Regressions!Q79, 1), NA())</f>
        <v>#N/A</v>
      </c>
      <c r="P69" s="530" t="e">
        <f>IF(ISNUMBER(Regressions!R79),ROUND(Regressions!R79, 1), NA())</f>
        <v>#N/A</v>
      </c>
      <c r="Q69" s="536" t="e">
        <f>IF(ISNUMBER(Regressions!S79),ROUND(Regressions!S79, 1), NA())</f>
        <v>#N/A</v>
      </c>
      <c r="R69" s="532" t="e">
        <f>IF(ISNUMBER(Regressions!T79),ROUND(Regressions!T79, 1), NA())</f>
        <v>#N/A</v>
      </c>
      <c r="S69" s="533" t="e">
        <f>IF(ISNUMBER(Regressions!U79),ROUND(Regressions!U79, 1), NA())</f>
        <v>#N/A</v>
      </c>
    </row>
    <row r="70" spans="1:19" x14ac:dyDescent="0.25">
      <c r="A70" s="525" t="str">
        <f>+Introduction!$C$7</f>
        <v>الإمارات العربية المتحدة</v>
      </c>
      <c r="B70" s="526">
        <f>IF(ISBLANK(Regressions!B80), " ", Regressions!B80)</f>
        <v>2004</v>
      </c>
      <c r="C70" s="525" t="str">
        <f>HLOOKUP(Introduction!$G$4,nametranslations,25,FALSE)</f>
        <v>ريفي</v>
      </c>
      <c r="D70" s="528">
        <f>IF(ISBLANK(Regressions!D80), " ", Regressions!D80)</f>
        <v>103985.75591674805</v>
      </c>
      <c r="E70" s="529" t="e">
        <f>IF(ISNUMBER(Regressions!E80),ROUND(Regressions!E80, 1), NA())</f>
        <v>#N/A</v>
      </c>
      <c r="F70" s="530" t="e">
        <f>IF(ISNUMBER(Regressions!F80),ROUND(Regressions!F80, 1), NA())</f>
        <v>#N/A</v>
      </c>
      <c r="G70" s="531" t="e">
        <f>IF(ISNUMBER(Regressions!G80),ROUND(Regressions!G80, 1), NA())</f>
        <v>#N/A</v>
      </c>
      <c r="H70" s="532" t="e">
        <f>IF(ISNUMBER(Regressions!H80),ROUND(Regressions!H80, 1), NA())</f>
        <v>#N/A</v>
      </c>
      <c r="I70" s="533" t="e">
        <f>IF(ISNUMBER(Regressions!I80),ROUND(Regressions!I80, 1), NA())</f>
        <v>#N/A</v>
      </c>
      <c r="J70" s="534" t="e">
        <f>IF(ISNUMBER(Regressions!K80),ROUND(Regressions!K80, 1), NA())</f>
        <v>#N/A</v>
      </c>
      <c r="K70" s="530" t="e">
        <f>IF(ISNUMBER(Regressions!L80),ROUND(Regressions!L80, 1), NA())</f>
        <v>#N/A</v>
      </c>
      <c r="L70" s="535" t="e">
        <f>IF(ISNUMBER(Regressions!M80),ROUND(Regressions!M80, 1), NA())</f>
        <v>#N/A</v>
      </c>
      <c r="M70" s="532" t="e">
        <f>IF(ISNUMBER(Regressions!N80),ROUND(Regressions!N80, 1), NA())</f>
        <v>#N/A</v>
      </c>
      <c r="N70" s="533" t="e">
        <f>IF(ISNUMBER(Regressions!O80),ROUND(Regressions!O80, 1), NA())</f>
        <v>#N/A</v>
      </c>
      <c r="O70" s="534" t="e">
        <f>IF(ISNUMBER(Regressions!Q80),ROUND(Regressions!Q80, 1), NA())</f>
        <v>#N/A</v>
      </c>
      <c r="P70" s="530" t="e">
        <f>IF(ISNUMBER(Regressions!R80),ROUND(Regressions!R80, 1), NA())</f>
        <v>#N/A</v>
      </c>
      <c r="Q70" s="536" t="e">
        <f>IF(ISNUMBER(Regressions!S80),ROUND(Regressions!S80, 1), NA())</f>
        <v>#N/A</v>
      </c>
      <c r="R70" s="532" t="e">
        <f>IF(ISNUMBER(Regressions!T80),ROUND(Regressions!T80, 1), NA())</f>
        <v>#N/A</v>
      </c>
      <c r="S70" s="533" t="e">
        <f>IF(ISNUMBER(Regressions!U80),ROUND(Regressions!U80, 1), NA())</f>
        <v>#N/A</v>
      </c>
    </row>
    <row r="71" spans="1:19" x14ac:dyDescent="0.25">
      <c r="A71" s="525" t="str">
        <f>+Introduction!$C$7</f>
        <v>الإمارات العربية المتحدة</v>
      </c>
      <c r="B71" s="526">
        <f>IF(ISBLANK(Regressions!B81), " ", Regressions!B81)</f>
        <v>2005</v>
      </c>
      <c r="C71" s="525" t="str">
        <f>HLOOKUP(Introduction!$G$4,nametranslations,25,FALSE)</f>
        <v>ريفي</v>
      </c>
      <c r="D71" s="528">
        <f>IF(ISBLANK(Regressions!D81), " ", Regressions!D81)</f>
        <v>109808.85637664795</v>
      </c>
      <c r="E71" s="529" t="e">
        <f>IF(ISNUMBER(Regressions!E81),ROUND(Regressions!E81, 1), NA())</f>
        <v>#N/A</v>
      </c>
      <c r="F71" s="530" t="e">
        <f>IF(ISNUMBER(Regressions!F81),ROUND(Regressions!F81, 1), NA())</f>
        <v>#N/A</v>
      </c>
      <c r="G71" s="531" t="e">
        <f>IF(ISNUMBER(Regressions!G81),ROUND(Regressions!G81, 1), NA())</f>
        <v>#N/A</v>
      </c>
      <c r="H71" s="532" t="e">
        <f>IF(ISNUMBER(Regressions!H81),ROUND(Regressions!H81, 1), NA())</f>
        <v>#N/A</v>
      </c>
      <c r="I71" s="533" t="e">
        <f>IF(ISNUMBER(Regressions!I81),ROUND(Regressions!I81, 1), NA())</f>
        <v>#N/A</v>
      </c>
      <c r="J71" s="534" t="e">
        <f>IF(ISNUMBER(Regressions!K81),ROUND(Regressions!K81, 1), NA())</f>
        <v>#N/A</v>
      </c>
      <c r="K71" s="530" t="e">
        <f>IF(ISNUMBER(Regressions!L81),ROUND(Regressions!L81, 1), NA())</f>
        <v>#N/A</v>
      </c>
      <c r="L71" s="535" t="e">
        <f>IF(ISNUMBER(Regressions!M81),ROUND(Regressions!M81, 1), NA())</f>
        <v>#N/A</v>
      </c>
      <c r="M71" s="532" t="e">
        <f>IF(ISNUMBER(Regressions!N81),ROUND(Regressions!N81, 1), NA())</f>
        <v>#N/A</v>
      </c>
      <c r="N71" s="533" t="e">
        <f>IF(ISNUMBER(Regressions!O81),ROUND(Regressions!O81, 1), NA())</f>
        <v>#N/A</v>
      </c>
      <c r="O71" s="534" t="e">
        <f>IF(ISNUMBER(Regressions!Q81),ROUND(Regressions!Q81, 1), NA())</f>
        <v>#N/A</v>
      </c>
      <c r="P71" s="530" t="e">
        <f>IF(ISNUMBER(Regressions!R81),ROUND(Regressions!R81, 1), NA())</f>
        <v>#N/A</v>
      </c>
      <c r="Q71" s="536" t="e">
        <f>IF(ISNUMBER(Regressions!S81),ROUND(Regressions!S81, 1), NA())</f>
        <v>#N/A</v>
      </c>
      <c r="R71" s="532" t="e">
        <f>IF(ISNUMBER(Regressions!T81),ROUND(Regressions!T81, 1), NA())</f>
        <v>#N/A</v>
      </c>
      <c r="S71" s="533" t="e">
        <f>IF(ISNUMBER(Regressions!U81),ROUND(Regressions!U81, 1), NA())</f>
        <v>#N/A</v>
      </c>
    </row>
    <row r="72" spans="1:19" x14ac:dyDescent="0.25">
      <c r="A72" s="525" t="str">
        <f>+Introduction!$C$7</f>
        <v>الإمارات العربية المتحدة</v>
      </c>
      <c r="B72" s="526">
        <f>IF(ISBLANK(Regressions!B82), " ", Regressions!B82)</f>
        <v>2006</v>
      </c>
      <c r="C72" s="525" t="str">
        <f>HLOOKUP(Introduction!$G$4,nametranslations,25,FALSE)</f>
        <v>ريفي</v>
      </c>
      <c r="D72" s="528">
        <f>IF(ISBLANK(Regressions!D82), " ", Regressions!D82)</f>
        <v>116818.90329437255</v>
      </c>
      <c r="E72" s="529" t="e">
        <f>IF(ISNUMBER(Regressions!E82),ROUND(Regressions!E82, 1), NA())</f>
        <v>#N/A</v>
      </c>
      <c r="F72" s="530" t="e">
        <f>IF(ISNUMBER(Regressions!F82),ROUND(Regressions!F82, 1), NA())</f>
        <v>#N/A</v>
      </c>
      <c r="G72" s="531" t="e">
        <f>IF(ISNUMBER(Regressions!G82),ROUND(Regressions!G82, 1), NA())</f>
        <v>#N/A</v>
      </c>
      <c r="H72" s="532" t="e">
        <f>IF(ISNUMBER(Regressions!H82),ROUND(Regressions!H82, 1), NA())</f>
        <v>#N/A</v>
      </c>
      <c r="I72" s="533" t="e">
        <f>IF(ISNUMBER(Regressions!I82),ROUND(Regressions!I82, 1), NA())</f>
        <v>#N/A</v>
      </c>
      <c r="J72" s="534" t="e">
        <f>IF(ISNUMBER(Regressions!K82),ROUND(Regressions!K82, 1), NA())</f>
        <v>#N/A</v>
      </c>
      <c r="K72" s="530" t="e">
        <f>IF(ISNUMBER(Regressions!L82),ROUND(Regressions!L82, 1), NA())</f>
        <v>#N/A</v>
      </c>
      <c r="L72" s="535" t="e">
        <f>IF(ISNUMBER(Regressions!M82),ROUND(Regressions!M82, 1), NA())</f>
        <v>#N/A</v>
      </c>
      <c r="M72" s="532" t="e">
        <f>IF(ISNUMBER(Regressions!N82),ROUND(Regressions!N82, 1), NA())</f>
        <v>#N/A</v>
      </c>
      <c r="N72" s="533" t="e">
        <f>IF(ISNUMBER(Regressions!O82),ROUND(Regressions!O82, 1), NA())</f>
        <v>#N/A</v>
      </c>
      <c r="O72" s="534" t="e">
        <f>IF(ISNUMBER(Regressions!Q82),ROUND(Regressions!Q82, 1), NA())</f>
        <v>#N/A</v>
      </c>
      <c r="P72" s="530" t="e">
        <f>IF(ISNUMBER(Regressions!R82),ROUND(Regressions!R82, 1), NA())</f>
        <v>#N/A</v>
      </c>
      <c r="Q72" s="536" t="e">
        <f>IF(ISNUMBER(Regressions!S82),ROUND(Regressions!S82, 1), NA())</f>
        <v>#N/A</v>
      </c>
      <c r="R72" s="532" t="e">
        <f>IF(ISNUMBER(Regressions!T82),ROUND(Regressions!T82, 1), NA())</f>
        <v>#N/A</v>
      </c>
      <c r="S72" s="533" t="e">
        <f>IF(ISNUMBER(Regressions!U82),ROUND(Regressions!U82, 1), NA())</f>
        <v>#N/A</v>
      </c>
    </row>
    <row r="73" spans="1:19" x14ac:dyDescent="0.25">
      <c r="A73" s="525" t="str">
        <f>+Introduction!$C$7</f>
        <v>الإمارات العربية المتحدة</v>
      </c>
      <c r="B73" s="526">
        <f>IF(ISBLANK(Regressions!B83), " ", Regressions!B83)</f>
        <v>2007</v>
      </c>
      <c r="C73" s="525" t="str">
        <f>HLOOKUP(Introduction!$G$4,nametranslations,25,FALSE)</f>
        <v>ريفي</v>
      </c>
      <c r="D73" s="528">
        <f>IF(ISBLANK(Regressions!D83), " ", Regressions!D83)</f>
        <v>123011.75781333924</v>
      </c>
      <c r="E73" s="529" t="e">
        <f>IF(ISNUMBER(Regressions!E83),ROUND(Regressions!E83, 1), NA())</f>
        <v>#N/A</v>
      </c>
      <c r="F73" s="530" t="e">
        <f>IF(ISNUMBER(Regressions!F83),ROUND(Regressions!F83, 1), NA())</f>
        <v>#N/A</v>
      </c>
      <c r="G73" s="531" t="e">
        <f>IF(ISNUMBER(Regressions!G83),ROUND(Regressions!G83, 1), NA())</f>
        <v>#N/A</v>
      </c>
      <c r="H73" s="532" t="e">
        <f>IF(ISNUMBER(Regressions!H83),ROUND(Regressions!H83, 1), NA())</f>
        <v>#N/A</v>
      </c>
      <c r="I73" s="533" t="e">
        <f>IF(ISNUMBER(Regressions!I83),ROUND(Regressions!I83, 1), NA())</f>
        <v>#N/A</v>
      </c>
      <c r="J73" s="534" t="e">
        <f>IF(ISNUMBER(Regressions!K83),ROUND(Regressions!K83, 1), NA())</f>
        <v>#N/A</v>
      </c>
      <c r="K73" s="530" t="e">
        <f>IF(ISNUMBER(Regressions!L83),ROUND(Regressions!L83, 1), NA())</f>
        <v>#N/A</v>
      </c>
      <c r="L73" s="535" t="e">
        <f>IF(ISNUMBER(Regressions!M83),ROUND(Regressions!M83, 1), NA())</f>
        <v>#N/A</v>
      </c>
      <c r="M73" s="532" t="e">
        <f>IF(ISNUMBER(Regressions!N83),ROUND(Regressions!N83, 1), NA())</f>
        <v>#N/A</v>
      </c>
      <c r="N73" s="533" t="e">
        <f>IF(ISNUMBER(Regressions!O83),ROUND(Regressions!O83, 1), NA())</f>
        <v>#N/A</v>
      </c>
      <c r="O73" s="534" t="e">
        <f>IF(ISNUMBER(Regressions!Q83),ROUND(Regressions!Q83, 1), NA())</f>
        <v>#N/A</v>
      </c>
      <c r="P73" s="530" t="e">
        <f>IF(ISNUMBER(Regressions!R83),ROUND(Regressions!R83, 1), NA())</f>
        <v>#N/A</v>
      </c>
      <c r="Q73" s="536" t="e">
        <f>IF(ISNUMBER(Regressions!S83),ROUND(Regressions!S83, 1), NA())</f>
        <v>#N/A</v>
      </c>
      <c r="R73" s="532" t="e">
        <f>IF(ISNUMBER(Regressions!T83),ROUND(Regressions!T83, 1), NA())</f>
        <v>#N/A</v>
      </c>
      <c r="S73" s="533" t="e">
        <f>IF(ISNUMBER(Regressions!U83),ROUND(Regressions!U83, 1), NA())</f>
        <v>#N/A</v>
      </c>
    </row>
    <row r="74" spans="1:19" x14ac:dyDescent="0.25">
      <c r="A74" s="525" t="str">
        <f>+Introduction!$C$7</f>
        <v>الإمارات العربية المتحدة</v>
      </c>
      <c r="B74" s="526">
        <f>IF(ISBLANK(Regressions!B84), " ", Regressions!B84)</f>
        <v>2008</v>
      </c>
      <c r="C74" s="525" t="str">
        <f>HLOOKUP(Introduction!$G$4,nametranslations,25,FALSE)</f>
        <v>ريفي</v>
      </c>
      <c r="D74" s="528">
        <f>IF(ISBLANK(Regressions!D84), " ", Regressions!D84)</f>
        <v>137156.08878364565</v>
      </c>
      <c r="E74" s="529" t="e">
        <f>IF(ISNUMBER(Regressions!E84),ROUND(Regressions!E84, 1), NA())</f>
        <v>#N/A</v>
      </c>
      <c r="F74" s="530" t="e">
        <f>IF(ISNUMBER(Regressions!F84),ROUND(Regressions!F84, 1), NA())</f>
        <v>#N/A</v>
      </c>
      <c r="G74" s="531" t="e">
        <f>IF(ISNUMBER(Regressions!G84),ROUND(Regressions!G84, 1), NA())</f>
        <v>#N/A</v>
      </c>
      <c r="H74" s="532" t="e">
        <f>IF(ISNUMBER(Regressions!H84),ROUND(Regressions!H84, 1), NA())</f>
        <v>#N/A</v>
      </c>
      <c r="I74" s="533" t="e">
        <f>IF(ISNUMBER(Regressions!I84),ROUND(Regressions!I84, 1), NA())</f>
        <v>#N/A</v>
      </c>
      <c r="J74" s="534" t="e">
        <f>IF(ISNUMBER(Regressions!K84),ROUND(Regressions!K84, 1), NA())</f>
        <v>#N/A</v>
      </c>
      <c r="K74" s="530" t="e">
        <f>IF(ISNUMBER(Regressions!L84),ROUND(Regressions!L84, 1), NA())</f>
        <v>#N/A</v>
      </c>
      <c r="L74" s="535" t="e">
        <f>IF(ISNUMBER(Regressions!M84),ROUND(Regressions!M84, 1), NA())</f>
        <v>#N/A</v>
      </c>
      <c r="M74" s="532" t="e">
        <f>IF(ISNUMBER(Regressions!N84),ROUND(Regressions!N84, 1), NA())</f>
        <v>#N/A</v>
      </c>
      <c r="N74" s="533" t="e">
        <f>IF(ISNUMBER(Regressions!O84),ROUND(Regressions!O84, 1), NA())</f>
        <v>#N/A</v>
      </c>
      <c r="O74" s="534" t="e">
        <f>IF(ISNUMBER(Regressions!Q84),ROUND(Regressions!Q84, 1), NA())</f>
        <v>#N/A</v>
      </c>
      <c r="P74" s="530" t="e">
        <f>IF(ISNUMBER(Regressions!R84),ROUND(Regressions!R84, 1), NA())</f>
        <v>#N/A</v>
      </c>
      <c r="Q74" s="536" t="e">
        <f>IF(ISNUMBER(Regressions!S84),ROUND(Regressions!S84, 1), NA())</f>
        <v>#N/A</v>
      </c>
      <c r="R74" s="532" t="e">
        <f>IF(ISNUMBER(Regressions!T84),ROUND(Regressions!T84, 1), NA())</f>
        <v>#N/A</v>
      </c>
      <c r="S74" s="533" t="e">
        <f>IF(ISNUMBER(Regressions!U84),ROUND(Regressions!U84, 1), NA())</f>
        <v>#N/A</v>
      </c>
    </row>
    <row r="75" spans="1:19" x14ac:dyDescent="0.25">
      <c r="A75" s="525" t="str">
        <f>+Introduction!$C$7</f>
        <v>الإمارات العربية المتحدة</v>
      </c>
      <c r="B75" s="526">
        <f>IF(ISBLANK(Regressions!B85), " ", Regressions!B85)</f>
        <v>2009</v>
      </c>
      <c r="C75" s="525" t="str">
        <f>HLOOKUP(Introduction!$G$4,nametranslations,25,FALSE)</f>
        <v>ريفي</v>
      </c>
      <c r="D75" s="528">
        <f>IF(ISBLANK(Regressions!D85), " ", Regressions!D85)</f>
        <v>155188.65633796691</v>
      </c>
      <c r="E75" s="529" t="e">
        <f>IF(ISNUMBER(Regressions!E85),ROUND(Regressions!E85, 1), NA())</f>
        <v>#N/A</v>
      </c>
      <c r="F75" s="530" t="e">
        <f>IF(ISNUMBER(Regressions!F85),ROUND(Regressions!F85, 1), NA())</f>
        <v>#N/A</v>
      </c>
      <c r="G75" s="531" t="e">
        <f>IF(ISNUMBER(Regressions!G85),ROUND(Regressions!G85, 1), NA())</f>
        <v>#N/A</v>
      </c>
      <c r="H75" s="532" t="e">
        <f>IF(ISNUMBER(Regressions!H85),ROUND(Regressions!H85, 1), NA())</f>
        <v>#N/A</v>
      </c>
      <c r="I75" s="533" t="e">
        <f>IF(ISNUMBER(Regressions!I85),ROUND(Regressions!I85, 1), NA())</f>
        <v>#N/A</v>
      </c>
      <c r="J75" s="534" t="e">
        <f>IF(ISNUMBER(Regressions!K85),ROUND(Regressions!K85, 1), NA())</f>
        <v>#N/A</v>
      </c>
      <c r="K75" s="530" t="e">
        <f>IF(ISNUMBER(Regressions!L85),ROUND(Regressions!L85, 1), NA())</f>
        <v>#N/A</v>
      </c>
      <c r="L75" s="535" t="e">
        <f>IF(ISNUMBER(Regressions!M85),ROUND(Regressions!M85, 1), NA())</f>
        <v>#N/A</v>
      </c>
      <c r="M75" s="532" t="e">
        <f>IF(ISNUMBER(Regressions!N85),ROUND(Regressions!N85, 1), NA())</f>
        <v>#N/A</v>
      </c>
      <c r="N75" s="533" t="e">
        <f>IF(ISNUMBER(Regressions!O85),ROUND(Regressions!O85, 1), NA())</f>
        <v>#N/A</v>
      </c>
      <c r="O75" s="534" t="e">
        <f>IF(ISNUMBER(Regressions!Q85),ROUND(Regressions!Q85, 1), NA())</f>
        <v>#N/A</v>
      </c>
      <c r="P75" s="530" t="e">
        <f>IF(ISNUMBER(Regressions!R85),ROUND(Regressions!R85, 1), NA())</f>
        <v>#N/A</v>
      </c>
      <c r="Q75" s="536" t="e">
        <f>IF(ISNUMBER(Regressions!S85),ROUND(Regressions!S85, 1), NA())</f>
        <v>#N/A</v>
      </c>
      <c r="R75" s="532" t="e">
        <f>IF(ISNUMBER(Regressions!T85),ROUND(Regressions!T85, 1), NA())</f>
        <v>#N/A</v>
      </c>
      <c r="S75" s="533" t="e">
        <f>IF(ISNUMBER(Regressions!U85),ROUND(Regressions!U85, 1), NA())</f>
        <v>#N/A</v>
      </c>
    </row>
    <row r="76" spans="1:19" x14ac:dyDescent="0.25">
      <c r="A76" s="525" t="str">
        <f>+Introduction!$C$7</f>
        <v>الإمارات العربية المتحدة</v>
      </c>
      <c r="B76" s="526">
        <f>IF(ISBLANK(Regressions!B86), " ", Regressions!B86)</f>
        <v>2010</v>
      </c>
      <c r="C76" s="525" t="str">
        <f>HLOOKUP(Introduction!$G$4,nametranslations,25,FALSE)</f>
        <v>ريفي</v>
      </c>
      <c r="D76" s="528">
        <f>IF(ISBLANK(Regressions!D86), " ", Regressions!D86)</f>
        <v>158394.92263702393</v>
      </c>
      <c r="E76" s="529" t="e">
        <f>IF(ISNUMBER(Regressions!E86),ROUND(Regressions!E86, 1), NA())</f>
        <v>#N/A</v>
      </c>
      <c r="F76" s="530" t="e">
        <f>IF(ISNUMBER(Regressions!F86),ROUND(Regressions!F86, 1), NA())</f>
        <v>#N/A</v>
      </c>
      <c r="G76" s="531" t="e">
        <f>IF(ISNUMBER(Regressions!G86),ROUND(Regressions!G86, 1), NA())</f>
        <v>#N/A</v>
      </c>
      <c r="H76" s="532" t="e">
        <f>IF(ISNUMBER(Regressions!H86),ROUND(Regressions!H86, 1), NA())</f>
        <v>#N/A</v>
      </c>
      <c r="I76" s="533" t="e">
        <f>IF(ISNUMBER(Regressions!I86),ROUND(Regressions!I86, 1), NA())</f>
        <v>#N/A</v>
      </c>
      <c r="J76" s="534" t="e">
        <f>IF(ISNUMBER(Regressions!K86),ROUND(Regressions!K86, 1), NA())</f>
        <v>#N/A</v>
      </c>
      <c r="K76" s="530" t="e">
        <f>IF(ISNUMBER(Regressions!L86),ROUND(Regressions!L86, 1), NA())</f>
        <v>#N/A</v>
      </c>
      <c r="L76" s="535" t="e">
        <f>IF(ISNUMBER(Regressions!M86),ROUND(Regressions!M86, 1), NA())</f>
        <v>#N/A</v>
      </c>
      <c r="M76" s="532" t="e">
        <f>IF(ISNUMBER(Regressions!N86),ROUND(Regressions!N86, 1), NA())</f>
        <v>#N/A</v>
      </c>
      <c r="N76" s="533" t="e">
        <f>IF(ISNUMBER(Regressions!O86),ROUND(Regressions!O86, 1), NA())</f>
        <v>#N/A</v>
      </c>
      <c r="O76" s="534" t="e">
        <f>IF(ISNUMBER(Regressions!Q86),ROUND(Regressions!Q86, 1), NA())</f>
        <v>#N/A</v>
      </c>
      <c r="P76" s="530" t="e">
        <f>IF(ISNUMBER(Regressions!R86),ROUND(Regressions!R86, 1), NA())</f>
        <v>#N/A</v>
      </c>
      <c r="Q76" s="536" t="e">
        <f>IF(ISNUMBER(Regressions!S86),ROUND(Regressions!S86, 1), NA())</f>
        <v>#N/A</v>
      </c>
      <c r="R76" s="532" t="e">
        <f>IF(ISNUMBER(Regressions!T86),ROUND(Regressions!T86, 1), NA())</f>
        <v>#N/A</v>
      </c>
      <c r="S76" s="533" t="e">
        <f>IF(ISNUMBER(Regressions!U86),ROUND(Regressions!U86, 1), NA())</f>
        <v>#N/A</v>
      </c>
    </row>
    <row r="77" spans="1:19" x14ac:dyDescent="0.25">
      <c r="A77" s="525" t="str">
        <f>+Introduction!$C$7</f>
        <v>الإمارات العربية المتحدة</v>
      </c>
      <c r="B77" s="526">
        <f>IF(ISBLANK(Regressions!B87), " ", Regressions!B87)</f>
        <v>2011</v>
      </c>
      <c r="C77" s="525" t="str">
        <f>HLOOKUP(Introduction!$G$4,nametranslations,25,FALSE)</f>
        <v>ريفي</v>
      </c>
      <c r="D77" s="528">
        <f>IF(ISBLANK(Regressions!D87), " ", Regressions!D87)</f>
        <v>159741.3918270111</v>
      </c>
      <c r="E77" s="529" t="e">
        <f>IF(ISNUMBER(Regressions!E87),ROUND(Regressions!E87, 1), NA())</f>
        <v>#N/A</v>
      </c>
      <c r="F77" s="530" t="e">
        <f>IF(ISNUMBER(Regressions!F87),ROUND(Regressions!F87, 1), NA())</f>
        <v>#N/A</v>
      </c>
      <c r="G77" s="531" t="e">
        <f>IF(ISNUMBER(Regressions!G87),ROUND(Regressions!G87, 1), NA())</f>
        <v>#N/A</v>
      </c>
      <c r="H77" s="532" t="e">
        <f>IF(ISNUMBER(Regressions!H87),ROUND(Regressions!H87, 1), NA())</f>
        <v>#N/A</v>
      </c>
      <c r="I77" s="533" t="e">
        <f>IF(ISNUMBER(Regressions!I87),ROUND(Regressions!I87, 1), NA())</f>
        <v>#N/A</v>
      </c>
      <c r="J77" s="534" t="e">
        <f>IF(ISNUMBER(Regressions!K87),ROUND(Regressions!K87, 1), NA())</f>
        <v>#N/A</v>
      </c>
      <c r="K77" s="530" t="e">
        <f>IF(ISNUMBER(Regressions!L87),ROUND(Regressions!L87, 1), NA())</f>
        <v>#N/A</v>
      </c>
      <c r="L77" s="535" t="e">
        <f>IF(ISNUMBER(Regressions!M87),ROUND(Regressions!M87, 1), NA())</f>
        <v>#N/A</v>
      </c>
      <c r="M77" s="532" t="e">
        <f>IF(ISNUMBER(Regressions!N87),ROUND(Regressions!N87, 1), NA())</f>
        <v>#N/A</v>
      </c>
      <c r="N77" s="533" t="e">
        <f>IF(ISNUMBER(Regressions!O87),ROUND(Regressions!O87, 1), NA())</f>
        <v>#N/A</v>
      </c>
      <c r="O77" s="534" t="e">
        <f>IF(ISNUMBER(Regressions!Q87),ROUND(Regressions!Q87, 1), NA())</f>
        <v>#N/A</v>
      </c>
      <c r="P77" s="530" t="e">
        <f>IF(ISNUMBER(Regressions!R87),ROUND(Regressions!R87, 1), NA())</f>
        <v>#N/A</v>
      </c>
      <c r="Q77" s="536" t="e">
        <f>IF(ISNUMBER(Regressions!S87),ROUND(Regressions!S87, 1), NA())</f>
        <v>#N/A</v>
      </c>
      <c r="R77" s="532" t="e">
        <f>IF(ISNUMBER(Regressions!T87),ROUND(Regressions!T87, 1), NA())</f>
        <v>#N/A</v>
      </c>
      <c r="S77" s="533" t="e">
        <f>IF(ISNUMBER(Regressions!U87),ROUND(Regressions!U87, 1), NA())</f>
        <v>#N/A</v>
      </c>
    </row>
    <row r="78" spans="1:19" x14ac:dyDescent="0.25">
      <c r="A78" s="525" t="str">
        <f>+Introduction!$C$7</f>
        <v>الإمارات العربية المتحدة</v>
      </c>
      <c r="B78" s="526">
        <f>IF(ISBLANK(Regressions!B88), " ", Regressions!B88)</f>
        <v>2012</v>
      </c>
      <c r="C78" s="525" t="str">
        <f>HLOOKUP(Introduction!$G$4,nametranslations,25,FALSE)</f>
        <v>ريفي</v>
      </c>
      <c r="D78" s="528">
        <f>IF(ISBLANK(Regressions!D88), " ", Regressions!D88)</f>
        <v>163603.8765272522</v>
      </c>
      <c r="E78" s="529" t="e">
        <f>IF(ISNUMBER(Regressions!E88),ROUND(Regressions!E88, 1), NA())</f>
        <v>#N/A</v>
      </c>
      <c r="F78" s="530" t="e">
        <f>IF(ISNUMBER(Regressions!F88),ROUND(Regressions!F88, 1), NA())</f>
        <v>#N/A</v>
      </c>
      <c r="G78" s="531" t="e">
        <f>IF(ISNUMBER(Regressions!G88),ROUND(Regressions!G88, 1), NA())</f>
        <v>#N/A</v>
      </c>
      <c r="H78" s="532" t="e">
        <f>IF(ISNUMBER(Regressions!H88),ROUND(Regressions!H88, 1), NA())</f>
        <v>#N/A</v>
      </c>
      <c r="I78" s="533" t="e">
        <f>IF(ISNUMBER(Regressions!I88),ROUND(Regressions!I88, 1), NA())</f>
        <v>#N/A</v>
      </c>
      <c r="J78" s="534" t="e">
        <f>IF(ISNUMBER(Regressions!K88),ROUND(Regressions!K88, 1), NA())</f>
        <v>#N/A</v>
      </c>
      <c r="K78" s="530" t="e">
        <f>IF(ISNUMBER(Regressions!L88),ROUND(Regressions!L88, 1), NA())</f>
        <v>#N/A</v>
      </c>
      <c r="L78" s="535" t="e">
        <f>IF(ISNUMBER(Regressions!M88),ROUND(Regressions!M88, 1), NA())</f>
        <v>#N/A</v>
      </c>
      <c r="M78" s="532" t="e">
        <f>IF(ISNUMBER(Regressions!N88),ROUND(Regressions!N88, 1), NA())</f>
        <v>#N/A</v>
      </c>
      <c r="N78" s="533" t="e">
        <f>IF(ISNUMBER(Regressions!O88),ROUND(Regressions!O88, 1), NA())</f>
        <v>#N/A</v>
      </c>
      <c r="O78" s="534" t="e">
        <f>IF(ISNUMBER(Regressions!Q88),ROUND(Regressions!Q88, 1), NA())</f>
        <v>#N/A</v>
      </c>
      <c r="P78" s="530" t="e">
        <f>IF(ISNUMBER(Regressions!R88),ROUND(Regressions!R88, 1), NA())</f>
        <v>#N/A</v>
      </c>
      <c r="Q78" s="536" t="e">
        <f>IF(ISNUMBER(Regressions!S88),ROUND(Regressions!S88, 1), NA())</f>
        <v>#N/A</v>
      </c>
      <c r="R78" s="532" t="e">
        <f>IF(ISNUMBER(Regressions!T88),ROUND(Regressions!T88, 1), NA())</f>
        <v>#N/A</v>
      </c>
      <c r="S78" s="533" t="e">
        <f>IF(ISNUMBER(Regressions!U88),ROUND(Regressions!U88, 1), NA())</f>
        <v>#N/A</v>
      </c>
    </row>
    <row r="79" spans="1:19" x14ac:dyDescent="0.25">
      <c r="A79" s="525" t="str">
        <f>+Introduction!$C$7</f>
        <v>الإمارات العربية المتحدة</v>
      </c>
      <c r="B79" s="526">
        <f>IF(ISBLANK(Regressions!B89), " ", Regressions!B89)</f>
        <v>2013</v>
      </c>
      <c r="C79" s="525" t="str">
        <f>HLOOKUP(Introduction!$G$4,nametranslations,25,FALSE)</f>
        <v>ريفي</v>
      </c>
      <c r="D79" s="528">
        <f>IF(ISBLANK(Regressions!D89), " ", Regressions!D89)</f>
        <v>165932.54901687623</v>
      </c>
      <c r="E79" s="529" t="e">
        <f>IF(ISNUMBER(Regressions!E89),ROUND(Regressions!E89, 1), NA())</f>
        <v>#N/A</v>
      </c>
      <c r="F79" s="530" t="e">
        <f>IF(ISNUMBER(Regressions!F89),ROUND(Regressions!F89, 1), NA())</f>
        <v>#N/A</v>
      </c>
      <c r="G79" s="531" t="e">
        <f>IF(ISNUMBER(Regressions!G89),ROUND(Regressions!G89, 1), NA())</f>
        <v>#N/A</v>
      </c>
      <c r="H79" s="532" t="e">
        <f>IF(ISNUMBER(Regressions!H89),ROUND(Regressions!H89, 1), NA())</f>
        <v>#N/A</v>
      </c>
      <c r="I79" s="533" t="e">
        <f>IF(ISNUMBER(Regressions!I89),ROUND(Regressions!I89, 1), NA())</f>
        <v>#N/A</v>
      </c>
      <c r="J79" s="534" t="e">
        <f>IF(ISNUMBER(Regressions!K89),ROUND(Regressions!K89, 1), NA())</f>
        <v>#N/A</v>
      </c>
      <c r="K79" s="530" t="e">
        <f>IF(ISNUMBER(Regressions!L89),ROUND(Regressions!L89, 1), NA())</f>
        <v>#N/A</v>
      </c>
      <c r="L79" s="535" t="e">
        <f>IF(ISNUMBER(Regressions!M89),ROUND(Regressions!M89, 1), NA())</f>
        <v>#N/A</v>
      </c>
      <c r="M79" s="532" t="e">
        <f>IF(ISNUMBER(Regressions!N89),ROUND(Regressions!N89, 1), NA())</f>
        <v>#N/A</v>
      </c>
      <c r="N79" s="533" t="e">
        <f>IF(ISNUMBER(Regressions!O89),ROUND(Regressions!O89, 1), NA())</f>
        <v>#N/A</v>
      </c>
      <c r="O79" s="534" t="e">
        <f>IF(ISNUMBER(Regressions!Q89),ROUND(Regressions!Q89, 1), NA())</f>
        <v>#N/A</v>
      </c>
      <c r="P79" s="530" t="e">
        <f>IF(ISNUMBER(Regressions!R89),ROUND(Regressions!R89, 1), NA())</f>
        <v>#N/A</v>
      </c>
      <c r="Q79" s="536" t="e">
        <f>IF(ISNUMBER(Regressions!S89),ROUND(Regressions!S89, 1), NA())</f>
        <v>#N/A</v>
      </c>
      <c r="R79" s="532" t="e">
        <f>IF(ISNUMBER(Regressions!T89),ROUND(Regressions!T89, 1), NA())</f>
        <v>#N/A</v>
      </c>
      <c r="S79" s="533" t="e">
        <f>IF(ISNUMBER(Regressions!U89),ROUND(Regressions!U89, 1), NA())</f>
        <v>#N/A</v>
      </c>
    </row>
    <row r="80" spans="1:19" x14ac:dyDescent="0.25">
      <c r="A80" s="525" t="str">
        <f>+Introduction!$C$7</f>
        <v>الإمارات العربية المتحدة</v>
      </c>
      <c r="B80" s="526">
        <f>IF(ISBLANK(Regressions!B90), " ", Regressions!B90)</f>
        <v>2014</v>
      </c>
      <c r="C80" s="525" t="str">
        <f>HLOOKUP(Introduction!$G$4,nametranslations,25,FALSE)</f>
        <v>ريفي</v>
      </c>
      <c r="D80" s="528">
        <f>IF(ISBLANK(Regressions!D90), " ", Regressions!D90)</f>
        <v>168367.68</v>
      </c>
      <c r="E80" s="529" t="e">
        <f>IF(ISNUMBER(Regressions!E90),ROUND(Regressions!E90, 1), NA())</f>
        <v>#N/A</v>
      </c>
      <c r="F80" s="530" t="e">
        <f>IF(ISNUMBER(Regressions!F90),ROUND(Regressions!F90, 1), NA())</f>
        <v>#N/A</v>
      </c>
      <c r="G80" s="531" t="e">
        <f>IF(ISNUMBER(Regressions!G90),ROUND(Regressions!G90, 1), NA())</f>
        <v>#N/A</v>
      </c>
      <c r="H80" s="532" t="e">
        <f>IF(ISNUMBER(Regressions!H90),ROUND(Regressions!H90, 1), NA())</f>
        <v>#N/A</v>
      </c>
      <c r="I80" s="533" t="e">
        <f>IF(ISNUMBER(Regressions!I90),ROUND(Regressions!I90, 1), NA())</f>
        <v>#N/A</v>
      </c>
      <c r="J80" s="534" t="e">
        <f>IF(ISNUMBER(Regressions!K90),ROUND(Regressions!K90, 1), NA())</f>
        <v>#N/A</v>
      </c>
      <c r="K80" s="530" t="e">
        <f>IF(ISNUMBER(Regressions!L90),ROUND(Regressions!L90, 1), NA())</f>
        <v>#N/A</v>
      </c>
      <c r="L80" s="535" t="e">
        <f>IF(ISNUMBER(Regressions!M90),ROUND(Regressions!M90, 1), NA())</f>
        <v>#N/A</v>
      </c>
      <c r="M80" s="532" t="e">
        <f>IF(ISNUMBER(Regressions!N90),ROUND(Regressions!N90, 1), NA())</f>
        <v>#N/A</v>
      </c>
      <c r="N80" s="533" t="e">
        <f>IF(ISNUMBER(Regressions!O90),ROUND(Regressions!O90, 1), NA())</f>
        <v>#N/A</v>
      </c>
      <c r="O80" s="534" t="e">
        <f>IF(ISNUMBER(Regressions!Q90),ROUND(Regressions!Q90, 1), NA())</f>
        <v>#N/A</v>
      </c>
      <c r="P80" s="530" t="e">
        <f>IF(ISNUMBER(Regressions!R90),ROUND(Regressions!R90, 1), NA())</f>
        <v>#N/A</v>
      </c>
      <c r="Q80" s="536" t="e">
        <f>IF(ISNUMBER(Regressions!S90),ROUND(Regressions!S90, 1), NA())</f>
        <v>#N/A</v>
      </c>
      <c r="R80" s="532" t="e">
        <f>IF(ISNUMBER(Regressions!T90),ROUND(Regressions!T90, 1), NA())</f>
        <v>#N/A</v>
      </c>
      <c r="S80" s="533" t="e">
        <f>IF(ISNUMBER(Regressions!U90),ROUND(Regressions!U90, 1), NA())</f>
        <v>#N/A</v>
      </c>
    </row>
    <row r="81" spans="1:19" x14ac:dyDescent="0.25">
      <c r="A81" s="525" t="str">
        <f>+Introduction!$C$7</f>
        <v>الإمارات العربية المتحدة</v>
      </c>
      <c r="B81" s="526">
        <f>IF(ISBLANK(Regressions!B91), " ", Regressions!B91)</f>
        <v>2015</v>
      </c>
      <c r="C81" s="525" t="str">
        <f>HLOOKUP(Introduction!$G$4,nametranslations,25,FALSE)</f>
        <v>ريفي</v>
      </c>
      <c r="D81" s="528">
        <f>IF(ISBLANK(Regressions!D91), " ", Regressions!D91)</f>
        <v>174375.11821243286</v>
      </c>
      <c r="E81" s="529" t="e">
        <f>IF(ISNUMBER(Regressions!E91),ROUND(Regressions!E91, 1), NA())</f>
        <v>#N/A</v>
      </c>
      <c r="F81" s="530" t="e">
        <f>IF(ISNUMBER(Regressions!F91),ROUND(Regressions!F91, 1), NA())</f>
        <v>#N/A</v>
      </c>
      <c r="G81" s="531" t="e">
        <f>IF(ISNUMBER(Regressions!G91),ROUND(Regressions!G91, 1), NA())</f>
        <v>#N/A</v>
      </c>
      <c r="H81" s="532" t="e">
        <f>IF(ISNUMBER(Regressions!H91),ROUND(Regressions!H91, 1), NA())</f>
        <v>#N/A</v>
      </c>
      <c r="I81" s="533" t="e">
        <f>IF(ISNUMBER(Regressions!I91),ROUND(Regressions!I91, 1), NA())</f>
        <v>#N/A</v>
      </c>
      <c r="J81" s="534" t="e">
        <f>IF(ISNUMBER(Regressions!K91),ROUND(Regressions!K91, 1), NA())</f>
        <v>#N/A</v>
      </c>
      <c r="K81" s="530" t="e">
        <f>IF(ISNUMBER(Regressions!L91),ROUND(Regressions!L91, 1), NA())</f>
        <v>#N/A</v>
      </c>
      <c r="L81" s="535" t="e">
        <f>IF(ISNUMBER(Regressions!M91),ROUND(Regressions!M91, 1), NA())</f>
        <v>#N/A</v>
      </c>
      <c r="M81" s="532" t="e">
        <f>IF(ISNUMBER(Regressions!N91),ROUND(Regressions!N91, 1), NA())</f>
        <v>#N/A</v>
      </c>
      <c r="N81" s="533" t="e">
        <f>IF(ISNUMBER(Regressions!O91),ROUND(Regressions!O91, 1), NA())</f>
        <v>#N/A</v>
      </c>
      <c r="O81" s="534" t="e">
        <f>IF(ISNUMBER(Regressions!Q91),ROUND(Regressions!Q91, 1), NA())</f>
        <v>#N/A</v>
      </c>
      <c r="P81" s="530" t="e">
        <f>IF(ISNUMBER(Regressions!R91),ROUND(Regressions!R91, 1), NA())</f>
        <v>#N/A</v>
      </c>
      <c r="Q81" s="536" t="e">
        <f>IF(ISNUMBER(Regressions!S91),ROUND(Regressions!S91, 1), NA())</f>
        <v>#N/A</v>
      </c>
      <c r="R81" s="532" t="e">
        <f>IF(ISNUMBER(Regressions!T91),ROUND(Regressions!T91, 1), NA())</f>
        <v>#N/A</v>
      </c>
      <c r="S81" s="533" t="e">
        <f>IF(ISNUMBER(Regressions!U91),ROUND(Regressions!U91, 1), NA())</f>
        <v>#N/A</v>
      </c>
    </row>
    <row r="82" spans="1:19" x14ac:dyDescent="0.25">
      <c r="A82" s="525" t="str">
        <f>+Introduction!$C$7</f>
        <v>الإمارات العربية المتحدة</v>
      </c>
      <c r="B82" s="526">
        <f>IF(ISBLANK(Regressions!B92), " ", Regressions!B92)</f>
        <v>2016</v>
      </c>
      <c r="C82" s="525" t="str">
        <f>HLOOKUP(Introduction!$G$4,nametranslations,25,FALSE)</f>
        <v>ريفي</v>
      </c>
      <c r="D82" s="528">
        <f>IF(ISBLANK(Regressions!D92), " ", Regressions!D92)</f>
        <v>180050.19220504761</v>
      </c>
      <c r="E82" s="529" t="e">
        <f>IF(ISNUMBER(Regressions!E92),ROUND(Regressions!E92, 1), NA())</f>
        <v>#N/A</v>
      </c>
      <c r="F82" s="530" t="e">
        <f>IF(ISNUMBER(Regressions!F92),ROUND(Regressions!F92, 1), NA())</f>
        <v>#N/A</v>
      </c>
      <c r="G82" s="531" t="e">
        <f>IF(ISNUMBER(Regressions!G92),ROUND(Regressions!G92, 1), NA())</f>
        <v>#N/A</v>
      </c>
      <c r="H82" s="532" t="e">
        <f>IF(ISNUMBER(Regressions!H92),ROUND(Regressions!H92, 1), NA())</f>
        <v>#N/A</v>
      </c>
      <c r="I82" s="533" t="e">
        <f>IF(ISNUMBER(Regressions!I92),ROUND(Regressions!I92, 1), NA())</f>
        <v>#N/A</v>
      </c>
      <c r="J82" s="534" t="e">
        <f>IF(ISNUMBER(Regressions!K92),ROUND(Regressions!K92, 1), NA())</f>
        <v>#N/A</v>
      </c>
      <c r="K82" s="530" t="e">
        <f>IF(ISNUMBER(Regressions!L92),ROUND(Regressions!L92, 1), NA())</f>
        <v>#N/A</v>
      </c>
      <c r="L82" s="535" t="e">
        <f>IF(ISNUMBER(Regressions!M92),ROUND(Regressions!M92, 1), NA())</f>
        <v>#N/A</v>
      </c>
      <c r="M82" s="532" t="e">
        <f>IF(ISNUMBER(Regressions!N92),ROUND(Regressions!N92, 1), NA())</f>
        <v>#N/A</v>
      </c>
      <c r="N82" s="533" t="e">
        <f>IF(ISNUMBER(Regressions!O92),ROUND(Regressions!O92, 1), NA())</f>
        <v>#N/A</v>
      </c>
      <c r="O82" s="534" t="e">
        <f>IF(ISNUMBER(Regressions!Q92),ROUND(Regressions!Q92, 1), NA())</f>
        <v>#N/A</v>
      </c>
      <c r="P82" s="530" t="e">
        <f>IF(ISNUMBER(Regressions!R92),ROUND(Regressions!R92, 1), NA())</f>
        <v>#N/A</v>
      </c>
      <c r="Q82" s="536" t="e">
        <f>IF(ISNUMBER(Regressions!S92),ROUND(Regressions!S92, 1), NA())</f>
        <v>#N/A</v>
      </c>
      <c r="R82" s="532" t="e">
        <f>IF(ISNUMBER(Regressions!T92),ROUND(Regressions!T92, 1), NA())</f>
        <v>#N/A</v>
      </c>
      <c r="S82" s="533" t="e">
        <f>IF(ISNUMBER(Regressions!U92),ROUND(Regressions!U92, 1), NA())</f>
        <v>#N/A</v>
      </c>
    </row>
    <row r="83" spans="1:19" x14ac:dyDescent="0.25">
      <c r="A83" s="525" t="str">
        <f>+Introduction!$C$7</f>
        <v>الإمارات العربية المتحدة</v>
      </c>
      <c r="B83" s="526">
        <f>IF(ISBLANK(Regressions!B93), " ", Regressions!B93)</f>
        <v>2017</v>
      </c>
      <c r="C83" s="525" t="str">
        <f>HLOOKUP(Introduction!$G$4,nametranslations,25,FALSE)</f>
        <v>ريفي</v>
      </c>
      <c r="D83" s="528">
        <f>IF(ISBLANK(Regressions!D93), " ", Regressions!D93)</f>
        <v>202555.52965805054</v>
      </c>
      <c r="E83" s="529" t="e">
        <f>IF(ISNUMBER(Regressions!E93),ROUND(Regressions!E93, 1), NA())</f>
        <v>#N/A</v>
      </c>
      <c r="F83" s="530" t="e">
        <f>IF(ISNUMBER(Regressions!F93),ROUND(Regressions!F93, 1), NA())</f>
        <v>#N/A</v>
      </c>
      <c r="G83" s="531" t="e">
        <f>IF(ISNUMBER(Regressions!G93),ROUND(Regressions!G93, 1), NA())</f>
        <v>#N/A</v>
      </c>
      <c r="H83" s="532" t="e">
        <f>IF(ISNUMBER(Regressions!H93),ROUND(Regressions!H93, 1), NA())</f>
        <v>#N/A</v>
      </c>
      <c r="I83" s="533" t="e">
        <f>IF(ISNUMBER(Regressions!I93),ROUND(Regressions!I93, 1), NA())</f>
        <v>#N/A</v>
      </c>
      <c r="J83" s="534" t="e">
        <f>IF(ISNUMBER(Regressions!K93),ROUND(Regressions!K93, 1), NA())</f>
        <v>#N/A</v>
      </c>
      <c r="K83" s="530" t="e">
        <f>IF(ISNUMBER(Regressions!L93),ROUND(Regressions!L93, 1), NA())</f>
        <v>#N/A</v>
      </c>
      <c r="L83" s="535" t="e">
        <f>IF(ISNUMBER(Regressions!M93),ROUND(Regressions!M93, 1), NA())</f>
        <v>#N/A</v>
      </c>
      <c r="M83" s="532" t="e">
        <f>IF(ISNUMBER(Regressions!N93),ROUND(Regressions!N93, 1), NA())</f>
        <v>#N/A</v>
      </c>
      <c r="N83" s="533" t="e">
        <f>IF(ISNUMBER(Regressions!O93),ROUND(Regressions!O93, 1), NA())</f>
        <v>#N/A</v>
      </c>
      <c r="O83" s="534" t="e">
        <f>IF(ISNUMBER(Regressions!Q93),ROUND(Regressions!Q93, 1), NA())</f>
        <v>#N/A</v>
      </c>
      <c r="P83" s="530" t="e">
        <f>IF(ISNUMBER(Regressions!R93),ROUND(Regressions!R93, 1), NA())</f>
        <v>#N/A</v>
      </c>
      <c r="Q83" s="536" t="e">
        <f>IF(ISNUMBER(Regressions!S93),ROUND(Regressions!S93, 1), NA())</f>
        <v>#N/A</v>
      </c>
      <c r="R83" s="532" t="e">
        <f>IF(ISNUMBER(Regressions!T93),ROUND(Regressions!T93, 1), NA())</f>
        <v>#N/A</v>
      </c>
      <c r="S83" s="533" t="e">
        <f>IF(ISNUMBER(Regressions!U93),ROUND(Regressions!U93, 1), NA())</f>
        <v>#N/A</v>
      </c>
    </row>
    <row r="84" spans="1:19" x14ac:dyDescent="0.25">
      <c r="A84" s="525" t="str">
        <f>+Introduction!$C$7</f>
        <v>الإمارات العربية المتحدة</v>
      </c>
      <c r="B84" s="526">
        <f>IF(ISBLANK(Regressions!B94), " ", Regressions!B94)</f>
        <v>2018</v>
      </c>
      <c r="C84" s="525" t="str">
        <f>HLOOKUP(Introduction!$G$4,nametranslations,25,FALSE)</f>
        <v>ريفي</v>
      </c>
      <c r="D84" s="528">
        <f>IF(ISBLANK(Regressions!D94), " ", Regressions!D94)</f>
        <v>203121.63374847412</v>
      </c>
      <c r="E84" s="529" t="e">
        <f>IF(ISNUMBER(Regressions!E94),ROUND(Regressions!E94, 1), NA())</f>
        <v>#N/A</v>
      </c>
      <c r="F84" s="530" t="e">
        <f>IF(ISNUMBER(Regressions!F94),ROUND(Regressions!F94, 1), NA())</f>
        <v>#N/A</v>
      </c>
      <c r="G84" s="531" t="e">
        <f>IF(ISNUMBER(Regressions!G94),ROUND(Regressions!G94, 1), NA())</f>
        <v>#N/A</v>
      </c>
      <c r="H84" s="532" t="e">
        <f>IF(ISNUMBER(Regressions!H94),ROUND(Regressions!H94, 1), NA())</f>
        <v>#N/A</v>
      </c>
      <c r="I84" s="533" t="e">
        <f>IF(ISNUMBER(Regressions!I94),ROUND(Regressions!I94, 1), NA())</f>
        <v>#N/A</v>
      </c>
      <c r="J84" s="534" t="e">
        <f>IF(ISNUMBER(Regressions!K94),ROUND(Regressions!K94, 1), NA())</f>
        <v>#N/A</v>
      </c>
      <c r="K84" s="530" t="e">
        <f>IF(ISNUMBER(Regressions!L94),ROUND(Regressions!L94, 1), NA())</f>
        <v>#N/A</v>
      </c>
      <c r="L84" s="535" t="e">
        <f>IF(ISNUMBER(Regressions!M94),ROUND(Regressions!M94, 1), NA())</f>
        <v>#N/A</v>
      </c>
      <c r="M84" s="532" t="e">
        <f>IF(ISNUMBER(Regressions!N94),ROUND(Regressions!N94, 1), NA())</f>
        <v>#N/A</v>
      </c>
      <c r="N84" s="533" t="e">
        <f>IF(ISNUMBER(Regressions!O94),ROUND(Regressions!O94, 1), NA())</f>
        <v>#N/A</v>
      </c>
      <c r="O84" s="534" t="e">
        <f>IF(ISNUMBER(Regressions!Q94),ROUND(Regressions!Q94, 1), NA())</f>
        <v>#N/A</v>
      </c>
      <c r="P84" s="530" t="e">
        <f>IF(ISNUMBER(Regressions!R94),ROUND(Regressions!R94, 1), NA())</f>
        <v>#N/A</v>
      </c>
      <c r="Q84" s="536" t="e">
        <f>IF(ISNUMBER(Regressions!S94),ROUND(Regressions!S94, 1), NA())</f>
        <v>#N/A</v>
      </c>
      <c r="R84" s="532" t="e">
        <f>IF(ISNUMBER(Regressions!T94),ROUND(Regressions!T94, 1), NA())</f>
        <v>#N/A</v>
      </c>
      <c r="S84" s="533" t="e">
        <f>IF(ISNUMBER(Regressions!U94),ROUND(Regressions!U94, 1), NA())</f>
        <v>#N/A</v>
      </c>
    </row>
    <row r="85" spans="1:19" x14ac:dyDescent="0.25">
      <c r="A85" s="525" t="str">
        <f>+Introduction!$C$7</f>
        <v>الإمارات العربية المتحدة</v>
      </c>
      <c r="B85" s="526">
        <f>IF(ISBLANK(Regressions!B95), " ", Regressions!B95)</f>
        <v>2019</v>
      </c>
      <c r="C85" s="525" t="str">
        <f>HLOOKUP(Introduction!$G$4,nametranslations,25,FALSE)</f>
        <v>ريفي</v>
      </c>
      <c r="D85" s="528">
        <f>IF(ISBLANK(Regressions!D95), " ", Regressions!D95)</f>
        <v>200608.35220642088</v>
      </c>
      <c r="E85" s="529" t="e">
        <f>IF(ISNUMBER(Regressions!E95),ROUND(Regressions!E95, 1), NA())</f>
        <v>#N/A</v>
      </c>
      <c r="F85" s="530" t="e">
        <f>IF(ISNUMBER(Regressions!F95),ROUND(Regressions!F95, 1), NA())</f>
        <v>#N/A</v>
      </c>
      <c r="G85" s="531" t="e">
        <f>IF(ISNUMBER(Regressions!G95),ROUND(Regressions!G95, 1), NA())</f>
        <v>#N/A</v>
      </c>
      <c r="H85" s="532" t="e">
        <f>IF(ISNUMBER(Regressions!H95),ROUND(Regressions!H95, 1), NA())</f>
        <v>#N/A</v>
      </c>
      <c r="I85" s="533" t="e">
        <f>IF(ISNUMBER(Regressions!I95),ROUND(Regressions!I95, 1), NA())</f>
        <v>#N/A</v>
      </c>
      <c r="J85" s="534" t="e">
        <f>IF(ISNUMBER(Regressions!K95),ROUND(Regressions!K95, 1), NA())</f>
        <v>#N/A</v>
      </c>
      <c r="K85" s="530" t="e">
        <f>IF(ISNUMBER(Regressions!L95),ROUND(Regressions!L95, 1), NA())</f>
        <v>#N/A</v>
      </c>
      <c r="L85" s="535" t="e">
        <f>IF(ISNUMBER(Regressions!M95),ROUND(Regressions!M95, 1), NA())</f>
        <v>#N/A</v>
      </c>
      <c r="M85" s="532" t="e">
        <f>IF(ISNUMBER(Regressions!N95),ROUND(Regressions!N95, 1), NA())</f>
        <v>#N/A</v>
      </c>
      <c r="N85" s="533" t="e">
        <f>IF(ISNUMBER(Regressions!O95),ROUND(Regressions!O95, 1), NA())</f>
        <v>#N/A</v>
      </c>
      <c r="O85" s="534" t="e">
        <f>IF(ISNUMBER(Regressions!Q95),ROUND(Regressions!Q95, 1), NA())</f>
        <v>#N/A</v>
      </c>
      <c r="P85" s="530" t="e">
        <f>IF(ISNUMBER(Regressions!R95),ROUND(Regressions!R95, 1), NA())</f>
        <v>#N/A</v>
      </c>
      <c r="Q85" s="536" t="e">
        <f>IF(ISNUMBER(Regressions!S95),ROUND(Regressions!S95, 1), NA())</f>
        <v>#N/A</v>
      </c>
      <c r="R85" s="532" t="e">
        <f>IF(ISNUMBER(Regressions!T95),ROUND(Regressions!T95, 1), NA())</f>
        <v>#N/A</v>
      </c>
      <c r="S85" s="533" t="e">
        <f>IF(ISNUMBER(Regressions!U95),ROUND(Regressions!U95, 1), NA())</f>
        <v>#N/A</v>
      </c>
    </row>
    <row r="86" spans="1:19" x14ac:dyDescent="0.25">
      <c r="A86" s="525" t="str">
        <f>+Introduction!$C$7</f>
        <v>الإمارات العربية المتحدة</v>
      </c>
      <c r="B86" s="526">
        <f>IF(ISBLANK(Regressions!B96), " ", Regressions!B96)</f>
        <v>2020</v>
      </c>
      <c r="C86" s="525" t="str">
        <f>HLOOKUP(Introduction!$G$4,nametranslations,25,FALSE)</f>
        <v>ريفي</v>
      </c>
      <c r="D86" s="528">
        <f>IF(ISBLANK(Regressions!D96), " ", Regressions!D96)</f>
        <v>199492.32694511415</v>
      </c>
      <c r="E86" s="529" t="e">
        <f>IF(ISNUMBER(Regressions!E96),ROUND(Regressions!E96, 1), NA())</f>
        <v>#N/A</v>
      </c>
      <c r="F86" s="530" t="e">
        <f>IF(ISNUMBER(Regressions!F96),ROUND(Regressions!F96, 1), NA())</f>
        <v>#N/A</v>
      </c>
      <c r="G86" s="531" t="e">
        <f>IF(ISNUMBER(Regressions!G96),ROUND(Regressions!G96, 1), NA())</f>
        <v>#N/A</v>
      </c>
      <c r="H86" s="532" t="e">
        <f>IF(ISNUMBER(Regressions!H96),ROUND(Regressions!H96, 1), NA())</f>
        <v>#N/A</v>
      </c>
      <c r="I86" s="533" t="e">
        <f>IF(ISNUMBER(Regressions!I96),ROUND(Regressions!I96, 1), NA())</f>
        <v>#N/A</v>
      </c>
      <c r="J86" s="534" t="e">
        <f>IF(ISNUMBER(Regressions!K96),ROUND(Regressions!K96, 1), NA())</f>
        <v>#N/A</v>
      </c>
      <c r="K86" s="530" t="e">
        <f>IF(ISNUMBER(Regressions!L96),ROUND(Regressions!L96, 1), NA())</f>
        <v>#N/A</v>
      </c>
      <c r="L86" s="535" t="e">
        <f>IF(ISNUMBER(Regressions!M96),ROUND(Regressions!M96, 1), NA())</f>
        <v>#N/A</v>
      </c>
      <c r="M86" s="532" t="e">
        <f>IF(ISNUMBER(Regressions!N96),ROUND(Regressions!N96, 1), NA())</f>
        <v>#N/A</v>
      </c>
      <c r="N86" s="533" t="e">
        <f>IF(ISNUMBER(Regressions!O96),ROUND(Regressions!O96, 1), NA())</f>
        <v>#N/A</v>
      </c>
      <c r="O86" s="534" t="e">
        <f>IF(ISNUMBER(Regressions!Q96),ROUND(Regressions!Q96, 1), NA())</f>
        <v>#N/A</v>
      </c>
      <c r="P86" s="530" t="e">
        <f>IF(ISNUMBER(Regressions!R96),ROUND(Regressions!R96, 1), NA())</f>
        <v>#N/A</v>
      </c>
      <c r="Q86" s="536" t="e">
        <f>IF(ISNUMBER(Regressions!S96),ROUND(Regressions!S96, 1), NA())</f>
        <v>#N/A</v>
      </c>
      <c r="R86" s="532" t="e">
        <f>IF(ISNUMBER(Regressions!T96),ROUND(Regressions!T96, 1), NA())</f>
        <v>#N/A</v>
      </c>
      <c r="S86" s="533" t="e">
        <f>IF(ISNUMBER(Regressions!U96),ROUND(Regressions!U96, 1), NA())</f>
        <v>#N/A</v>
      </c>
    </row>
    <row r="87" spans="1:19" x14ac:dyDescent="0.25">
      <c r="A87" s="525" t="str">
        <f>+Introduction!$C$7</f>
        <v>الإمارات العربية المتحدة</v>
      </c>
      <c r="B87" s="526">
        <f>IF(ISBLANK(Regressions!B97), " ", Regressions!B97)</f>
        <v>2021</v>
      </c>
      <c r="C87" s="525" t="str">
        <f>HLOOKUP(Introduction!$G$4,nametranslations,25,FALSE)</f>
        <v>ريفي</v>
      </c>
      <c r="D87" s="528">
        <f>IF(ISBLANK(Regressions!D97), " ", Regressions!D97)</f>
        <v>190818.11876792909</v>
      </c>
      <c r="E87" s="534" t="e">
        <f>IF(ISNUMBER(Regressions!E97),ROUND(Regressions!E97, 1), NA())</f>
        <v>#N/A</v>
      </c>
      <c r="F87" s="537" t="e">
        <f>IF(ISNUMBER(Regressions!F97),ROUND(Regressions!F97, 1), NA())</f>
        <v>#N/A</v>
      </c>
      <c r="G87" s="538" t="e">
        <f>IF(ISNUMBER(Regressions!G97),ROUND(Regressions!G97, 1), NA())</f>
        <v>#N/A</v>
      </c>
      <c r="H87" s="532" t="e">
        <f>IF(ISNUMBER(Regressions!H97),ROUND(Regressions!H97, 1), NA())</f>
        <v>#N/A</v>
      </c>
      <c r="I87" s="533" t="e">
        <f>IF(ISNUMBER(Regressions!I97),ROUND(Regressions!I97, 1), NA())</f>
        <v>#N/A</v>
      </c>
      <c r="J87" s="534" t="e">
        <f>IF(ISNUMBER(Regressions!K97),ROUND(Regressions!K97, 1), NA())</f>
        <v>#N/A</v>
      </c>
      <c r="K87" s="537" t="e">
        <f>IF(ISNUMBER(Regressions!L97),ROUND(Regressions!L97, 1), NA())</f>
        <v>#N/A</v>
      </c>
      <c r="L87" s="539" t="e">
        <f>IF(ISNUMBER(Regressions!M97),ROUND(Regressions!M97, 1), NA())</f>
        <v>#N/A</v>
      </c>
      <c r="M87" s="532" t="e">
        <f>IF(ISNUMBER(Regressions!N97),ROUND(Regressions!N97, 1), NA())</f>
        <v>#N/A</v>
      </c>
      <c r="N87" s="533" t="e">
        <f>IF(ISNUMBER(Regressions!O97),ROUND(Regressions!O97, 1), NA())</f>
        <v>#N/A</v>
      </c>
      <c r="O87" s="534" t="e">
        <f>IF(ISNUMBER(Regressions!Q97),ROUND(Regressions!Q97, 1), NA())</f>
        <v>#N/A</v>
      </c>
      <c r="P87" s="537" t="e">
        <f>IF(ISNUMBER(Regressions!R97),ROUND(Regressions!R97, 1), NA())</f>
        <v>#N/A</v>
      </c>
      <c r="Q87" s="540" t="e">
        <f>IF(ISNUMBER(Regressions!S97),ROUND(Regressions!S97, 1), NA())</f>
        <v>#N/A</v>
      </c>
      <c r="R87" s="532" t="e">
        <f>IF(ISNUMBER(Regressions!T97),ROUND(Regressions!T97, 1), NA())</f>
        <v>#N/A</v>
      </c>
      <c r="S87" s="533" t="e">
        <f>IF(ISNUMBER(Regressions!U97),ROUND(Regressions!U97, 1), NA())</f>
        <v>#N/A</v>
      </c>
    </row>
    <row r="88" spans="1:19" x14ac:dyDescent="0.25">
      <c r="A88" s="525" t="str">
        <f>+Introduction!$C$7</f>
        <v>الإمارات العربية المتحدة</v>
      </c>
      <c r="B88" s="526">
        <f>IF(ISBLANK(Regressions!B98), " ", Regressions!B98)</f>
        <v>2022</v>
      </c>
      <c r="C88" s="525" t="str">
        <f>HLOOKUP(Introduction!$G$4,nametranslations,25,FALSE)</f>
        <v>ريفي</v>
      </c>
      <c r="D88" s="528">
        <f>IF(ISBLANK(Regressions!D98), " ", Regressions!D98)</f>
        <v>192636.05588623046</v>
      </c>
      <c r="E88" s="529" t="e">
        <f>IF(ISNUMBER(Regressions!E98),ROUND(Regressions!E98, 1), NA())</f>
        <v>#N/A</v>
      </c>
      <c r="F88" s="530" t="e">
        <f>IF(ISNUMBER(Regressions!F98),ROUND(Regressions!F98, 1), NA())</f>
        <v>#N/A</v>
      </c>
      <c r="G88" s="531" t="e">
        <f>IF(ISNUMBER(Regressions!G98),ROUND(Regressions!G98, 1), NA())</f>
        <v>#N/A</v>
      </c>
      <c r="H88" s="532" t="e">
        <f>IF(ISNUMBER(Regressions!H98),ROUND(Regressions!H98, 1), NA())</f>
        <v>#N/A</v>
      </c>
      <c r="I88" s="533" t="e">
        <f>IF(ISNUMBER(Regressions!I98),ROUND(Regressions!I98, 1), NA())</f>
        <v>#N/A</v>
      </c>
      <c r="J88" s="534" t="e">
        <f>IF(ISNUMBER(Regressions!K98),ROUND(Regressions!K98, 1), NA())</f>
        <v>#N/A</v>
      </c>
      <c r="K88" s="530" t="e">
        <f>IF(ISNUMBER(Regressions!L98),ROUND(Regressions!L98, 1), NA())</f>
        <v>#N/A</v>
      </c>
      <c r="L88" s="535" t="e">
        <f>IF(ISNUMBER(Regressions!M98),ROUND(Regressions!M98, 1), NA())</f>
        <v>#N/A</v>
      </c>
      <c r="M88" s="532" t="e">
        <f>IF(ISNUMBER(Regressions!N98),ROUND(Regressions!N98, 1), NA())</f>
        <v>#N/A</v>
      </c>
      <c r="N88" s="533" t="e">
        <f>IF(ISNUMBER(Regressions!O98),ROUND(Regressions!O98, 1), NA())</f>
        <v>#N/A</v>
      </c>
      <c r="O88" s="534" t="e">
        <f>IF(ISNUMBER(Regressions!Q98),ROUND(Regressions!Q98, 1), NA())</f>
        <v>#N/A</v>
      </c>
      <c r="P88" s="530" t="e">
        <f>IF(ISNUMBER(Regressions!R98),ROUND(Regressions!R98, 1), NA())</f>
        <v>#N/A</v>
      </c>
      <c r="Q88" s="536" t="e">
        <f>IF(ISNUMBER(Regressions!S98),ROUND(Regressions!S98, 1), NA())</f>
        <v>#N/A</v>
      </c>
      <c r="R88" s="532" t="e">
        <f>IF(ISNUMBER(Regressions!T98),ROUND(Regressions!T98, 1), NA())</f>
        <v>#N/A</v>
      </c>
      <c r="S88" s="533" t="e">
        <f>IF(ISNUMBER(Regressions!U98),ROUND(Regressions!U98, 1), NA())</f>
        <v>#N/A</v>
      </c>
    </row>
    <row r="89" spans="1:19" x14ac:dyDescent="0.25">
      <c r="A89" s="525" t="str">
        <f>+Introduction!$C$7</f>
        <v>الإمارات العربية المتحدة</v>
      </c>
      <c r="B89" s="526">
        <f>IF(ISBLANK(Regressions!B99), " ", Regressions!B99)</f>
        <v>2023</v>
      </c>
      <c r="C89" s="525" t="str">
        <f>HLOOKUP(Introduction!$G$4,nametranslations,25,FALSE)</f>
        <v>ريفي</v>
      </c>
      <c r="D89" s="528">
        <f>IF(ISBLANK(Regressions!D99), " ", Regressions!D99)</f>
        <v>197477.68332885741</v>
      </c>
      <c r="E89" s="529" t="e">
        <f>IF(ISNUMBER(Regressions!E99),ROUND(Regressions!E99, 1), NA())</f>
        <v>#N/A</v>
      </c>
      <c r="F89" s="530" t="e">
        <f>IF(ISNUMBER(Regressions!F99),ROUND(Regressions!F99, 1), NA())</f>
        <v>#N/A</v>
      </c>
      <c r="G89" s="531" t="e">
        <f>IF(ISNUMBER(Regressions!G99),ROUND(Regressions!G99, 1), NA())</f>
        <v>#N/A</v>
      </c>
      <c r="H89" s="532" t="e">
        <f>IF(ISNUMBER(Regressions!H99),ROUND(Regressions!H99, 1), NA())</f>
        <v>#N/A</v>
      </c>
      <c r="I89" s="533" t="e">
        <f>IF(ISNUMBER(Regressions!I99),ROUND(Regressions!I99, 1), NA())</f>
        <v>#N/A</v>
      </c>
      <c r="J89" s="534" t="e">
        <f>IF(ISNUMBER(Regressions!K99),ROUND(Regressions!K99, 1), NA())</f>
        <v>#N/A</v>
      </c>
      <c r="K89" s="530" t="e">
        <f>IF(ISNUMBER(Regressions!L99),ROUND(Regressions!L99, 1), NA())</f>
        <v>#N/A</v>
      </c>
      <c r="L89" s="535" t="e">
        <f>IF(ISNUMBER(Regressions!M99),ROUND(Regressions!M99, 1), NA())</f>
        <v>#N/A</v>
      </c>
      <c r="M89" s="532" t="e">
        <f>IF(ISNUMBER(Regressions!N99),ROUND(Regressions!N99, 1), NA())</f>
        <v>#N/A</v>
      </c>
      <c r="N89" s="533" t="e">
        <f>IF(ISNUMBER(Regressions!O99),ROUND(Regressions!O99, 1), NA())</f>
        <v>#N/A</v>
      </c>
      <c r="O89" s="534" t="e">
        <f>IF(ISNUMBER(Regressions!Q99),ROUND(Regressions!Q99, 1), NA())</f>
        <v>#N/A</v>
      </c>
      <c r="P89" s="530" t="e">
        <f>IF(ISNUMBER(Regressions!R99),ROUND(Regressions!R99, 1), NA())</f>
        <v>#N/A</v>
      </c>
      <c r="Q89" s="536" t="e">
        <f>IF(ISNUMBER(Regressions!S99),ROUND(Regressions!S99, 1), NA())</f>
        <v>#N/A</v>
      </c>
      <c r="R89" s="532" t="e">
        <f>IF(ISNUMBER(Regressions!T99),ROUND(Regressions!T99, 1), NA())</f>
        <v>#N/A</v>
      </c>
      <c r="S89" s="533" t="e">
        <f>IF(ISNUMBER(Regressions!U99),ROUND(Regressions!U99, 1), NA())</f>
        <v>#N/A</v>
      </c>
    </row>
    <row r="90" spans="1:19" x14ac:dyDescent="0.25">
      <c r="A90" s="525" t="str">
        <f>+Introduction!$C$7</f>
        <v>الإمارات العربية المتحدة</v>
      </c>
      <c r="B90" s="526">
        <f>IF(ISBLANK(Regressions!B100), " ", Regressions!B100)</f>
        <v>2024</v>
      </c>
      <c r="C90" s="525" t="str">
        <f>HLOOKUP(Introduction!$G$4,nametranslations,25,FALSE)</f>
        <v>ريفي</v>
      </c>
      <c r="D90" s="528">
        <f>IF(ISBLANK(Regressions!D100), " ", Regressions!D100)</f>
        <v>201129.65786499024</v>
      </c>
      <c r="E90" s="529" t="e">
        <f>IF(ISNUMBER(Regressions!E100),ROUND(Regressions!E100, 1), NA())</f>
        <v>#N/A</v>
      </c>
      <c r="F90" s="530" t="e">
        <f>IF(ISNUMBER(Regressions!F100),ROUND(Regressions!F100, 1), NA())</f>
        <v>#N/A</v>
      </c>
      <c r="G90" s="531" t="e">
        <f>IF(ISNUMBER(Regressions!G100),ROUND(Regressions!G100, 1), NA())</f>
        <v>#N/A</v>
      </c>
      <c r="H90" s="532" t="e">
        <f>IF(ISNUMBER(Regressions!H100),ROUND(Regressions!H100, 1), NA())</f>
        <v>#N/A</v>
      </c>
      <c r="I90" s="533" t="e">
        <f>IF(ISNUMBER(Regressions!I100),ROUND(Regressions!I100, 1), NA())</f>
        <v>#N/A</v>
      </c>
      <c r="J90" s="534" t="e">
        <f>IF(ISNUMBER(Regressions!K100),ROUND(Regressions!K100, 1), NA())</f>
        <v>#N/A</v>
      </c>
      <c r="K90" s="530" t="e">
        <f>IF(ISNUMBER(Regressions!L100),ROUND(Regressions!L100, 1), NA())</f>
        <v>#N/A</v>
      </c>
      <c r="L90" s="535" t="e">
        <f>IF(ISNUMBER(Regressions!M100),ROUND(Regressions!M100, 1), NA())</f>
        <v>#N/A</v>
      </c>
      <c r="M90" s="532" t="e">
        <f>IF(ISNUMBER(Regressions!N100),ROUND(Regressions!N100, 1), NA())</f>
        <v>#N/A</v>
      </c>
      <c r="N90" s="533" t="e">
        <f>IF(ISNUMBER(Regressions!O100),ROUND(Regressions!O100, 1), NA())</f>
        <v>#N/A</v>
      </c>
      <c r="O90" s="534" t="e">
        <f>IF(ISNUMBER(Regressions!Q100),ROUND(Regressions!Q100, 1), NA())</f>
        <v>#N/A</v>
      </c>
      <c r="P90" s="530" t="e">
        <f>IF(ISNUMBER(Regressions!R100),ROUND(Regressions!R100, 1), NA())</f>
        <v>#N/A</v>
      </c>
      <c r="Q90" s="536" t="e">
        <f>IF(ISNUMBER(Regressions!S100),ROUND(Regressions!S100, 1), NA())</f>
        <v>#N/A</v>
      </c>
      <c r="R90" s="532" t="e">
        <f>IF(ISNUMBER(Regressions!T100),ROUND(Regressions!T100, 1), NA())</f>
        <v>#N/A</v>
      </c>
      <c r="S90" s="533" t="e">
        <f>IF(ISNUMBER(Regressions!U100),ROUND(Regressions!U100, 1), NA())</f>
        <v>#N/A</v>
      </c>
    </row>
    <row r="91" spans="1:19" x14ac:dyDescent="0.25">
      <c r="A91" s="541" t="str">
        <f>+Introduction!$C$7</f>
        <v>الإمارات العربية المتحدة</v>
      </c>
      <c r="B91" s="542">
        <f>IF(ISBLANK(Regressions!B101), " ", Regressions!B101)</f>
        <v>2025</v>
      </c>
      <c r="C91" s="541" t="str">
        <f>HLOOKUP(Introduction!$G$4,nametranslations,25,FALSE)</f>
        <v>ريفي</v>
      </c>
      <c r="D91" s="543">
        <f>IF(ISBLANK(Regressions!D101), " ", Regressions!D101)</f>
        <v>210776.51138420106</v>
      </c>
      <c r="E91" s="544" t="e">
        <f>IF(ISNUMBER(Regressions!E101),ROUND(Regressions!E101, 1), NA())</f>
        <v>#N/A</v>
      </c>
      <c r="F91" s="545" t="e">
        <f>IF(ISNUMBER(Regressions!F101),ROUND(Regressions!F101, 1), NA())</f>
        <v>#N/A</v>
      </c>
      <c r="G91" s="546" t="e">
        <f>IF(ISNUMBER(Regressions!G101),ROUND(Regressions!G101, 1), NA())</f>
        <v>#N/A</v>
      </c>
      <c r="H91" s="547" t="e">
        <f>IF(ISNUMBER(Regressions!H101),ROUND(Regressions!H101, 1), NA())</f>
        <v>#N/A</v>
      </c>
      <c r="I91" s="548" t="e">
        <f>IF(ISNUMBER(Regressions!I101),ROUND(Regressions!I101, 1), NA())</f>
        <v>#N/A</v>
      </c>
      <c r="J91" s="549" t="e">
        <f>IF(ISNUMBER(Regressions!K101),ROUND(Regressions!K101, 1), NA())</f>
        <v>#N/A</v>
      </c>
      <c r="K91" s="545" t="e">
        <f>IF(ISNUMBER(Regressions!L101),ROUND(Regressions!L101, 1), NA())</f>
        <v>#N/A</v>
      </c>
      <c r="L91" s="550" t="e">
        <f>IF(ISNUMBER(Regressions!M101),ROUND(Regressions!M101, 1), NA())</f>
        <v>#N/A</v>
      </c>
      <c r="M91" s="547" t="e">
        <f>IF(ISNUMBER(Regressions!N101),ROUND(Regressions!N101, 1), NA())</f>
        <v>#N/A</v>
      </c>
      <c r="N91" s="548" t="e">
        <f>IF(ISNUMBER(Regressions!O101),ROUND(Regressions!O101, 1), NA())</f>
        <v>#N/A</v>
      </c>
      <c r="O91" s="549" t="e">
        <f>IF(ISNUMBER(Regressions!Q101),ROUND(Regressions!Q101, 1), NA())</f>
        <v>#N/A</v>
      </c>
      <c r="P91" s="545" t="e">
        <f>IF(ISNUMBER(Regressions!R101),ROUND(Regressions!R101, 1), NA())</f>
        <v>#N/A</v>
      </c>
      <c r="Q91" s="551" t="e">
        <f>IF(ISNUMBER(Regressions!S101),ROUND(Regressions!S101, 1), NA())</f>
        <v>#N/A</v>
      </c>
      <c r="R91" s="547" t="e">
        <f>IF(ISNUMBER(Regressions!T101),ROUND(Regressions!T101, 1), NA())</f>
        <v>#N/A</v>
      </c>
      <c r="S91" s="548" t="e">
        <f>IF(ISNUMBER(Regressions!U101),ROUND(Regressions!U101, 1), NA())</f>
        <v>#N/A</v>
      </c>
    </row>
    <row r="92" spans="1:19" hidden="1" x14ac:dyDescent="0.25">
      <c r="A92" s="525" t="str">
        <f>+Introduction!$C$7</f>
        <v>الإمارات العربية المتحدة</v>
      </c>
      <c r="B92" s="526">
        <f>IF(ISBLANK(Regressions!B102), " ", Regressions!B102)</f>
        <v>2026</v>
      </c>
      <c r="C92" s="525" t="str">
        <f>HLOOKUP(Introduction!$G$4,nametranslations,25,FALSE)</f>
        <v>ريفي</v>
      </c>
      <c r="D92" s="528" t="str">
        <f>IF(ISBLANK(Regressions!D102), " ", Regressions!D102)</f>
        <v xml:space="preserve"> </v>
      </c>
      <c r="E92" s="529" t="e">
        <f>IF(ISNUMBER(Regressions!E102),ROUND(Regressions!E102, 1), NA())</f>
        <v>#N/A</v>
      </c>
      <c r="F92" s="530" t="e">
        <f>IF(ISNUMBER(Regressions!F102),ROUND(Regressions!F102, 1), NA())</f>
        <v>#N/A</v>
      </c>
      <c r="G92" s="531" t="e">
        <f>IF(ISNUMBER(Regressions!G102),ROUND(Regressions!G102, 1), NA())</f>
        <v>#N/A</v>
      </c>
      <c r="H92" s="532" t="e">
        <f>IF(ISNUMBER(Regressions!H102),ROUND(Regressions!H102, 1), NA())</f>
        <v>#N/A</v>
      </c>
      <c r="I92" s="533" t="e">
        <f>IF(ISNUMBER(Regressions!I102),ROUND(Regressions!I102, 1), NA())</f>
        <v>#N/A</v>
      </c>
      <c r="J92" s="534" t="e">
        <f>IF(ISNUMBER(Regressions!K102),ROUND(Regressions!K102, 1), NA())</f>
        <v>#N/A</v>
      </c>
      <c r="K92" s="530" t="e">
        <f>IF(ISNUMBER(Regressions!L102),ROUND(Regressions!L102, 1), NA())</f>
        <v>#N/A</v>
      </c>
      <c r="L92" s="535" t="e">
        <f>IF(ISNUMBER(Regressions!M102),ROUND(Regressions!M102, 1), NA())</f>
        <v>#N/A</v>
      </c>
      <c r="M92" s="532" t="e">
        <f>IF(ISNUMBER(Regressions!N102),ROUND(Regressions!N102, 1), NA())</f>
        <v>#N/A</v>
      </c>
      <c r="N92" s="533" t="e">
        <f>IF(ISNUMBER(Regressions!O102),ROUND(Regressions!O102, 1), NA())</f>
        <v>#N/A</v>
      </c>
      <c r="O92" s="534" t="e">
        <f>IF(ISNUMBER(Regressions!Q102),ROUND(Regressions!Q102, 1), NA())</f>
        <v>#N/A</v>
      </c>
      <c r="P92" s="530" t="e">
        <f>IF(ISNUMBER(Regressions!R102),ROUND(Regressions!R102, 1), NA())</f>
        <v>#N/A</v>
      </c>
      <c r="Q92" s="536" t="e">
        <f>IF(ISNUMBER(Regressions!S102),ROUND(Regressions!S102, 1), NA())</f>
        <v>#N/A</v>
      </c>
      <c r="R92" s="532" t="e">
        <f>IF(ISNUMBER(Regressions!T102),ROUND(Regressions!T102, 1), NA())</f>
        <v>#N/A</v>
      </c>
      <c r="S92" s="533" t="e">
        <f>IF(ISNUMBER(Regressions!U102),ROUND(Regressions!U102, 1), NA())</f>
        <v>#N/A</v>
      </c>
    </row>
    <row r="93" spans="1:19" hidden="1" x14ac:dyDescent="0.25">
      <c r="A93" s="525" t="str">
        <f>+Introduction!$C$7</f>
        <v>الإمارات العربية المتحدة</v>
      </c>
      <c r="B93" s="526">
        <f>IF(ISBLANK(Regressions!B103), " ", Regressions!B103)</f>
        <v>2027</v>
      </c>
      <c r="C93" s="525" t="str">
        <f>HLOOKUP(Introduction!$G$4,nametranslations,25,FALSE)</f>
        <v>ريفي</v>
      </c>
      <c r="D93" s="528" t="str">
        <f>IF(ISBLANK(Regressions!D103), " ", Regressions!D103)</f>
        <v xml:space="preserve"> </v>
      </c>
      <c r="E93" s="529" t="e">
        <f>IF(ISNUMBER(Regressions!E103),ROUND(Regressions!E103, 1), NA())</f>
        <v>#N/A</v>
      </c>
      <c r="F93" s="530" t="e">
        <f>IF(ISNUMBER(Regressions!F103),ROUND(Regressions!F103, 1), NA())</f>
        <v>#N/A</v>
      </c>
      <c r="G93" s="531" t="e">
        <f>IF(ISNUMBER(Regressions!G103),ROUND(Regressions!G103, 1), NA())</f>
        <v>#N/A</v>
      </c>
      <c r="H93" s="532" t="e">
        <f>IF(ISNUMBER(Regressions!H103),ROUND(Regressions!H103, 1), NA())</f>
        <v>#N/A</v>
      </c>
      <c r="I93" s="533" t="e">
        <f>IF(ISNUMBER(Regressions!I103),ROUND(Regressions!I103, 1), NA())</f>
        <v>#N/A</v>
      </c>
      <c r="J93" s="534" t="e">
        <f>IF(ISNUMBER(Regressions!K103),ROUND(Regressions!K103, 1), NA())</f>
        <v>#N/A</v>
      </c>
      <c r="K93" s="530" t="e">
        <f>IF(ISNUMBER(Regressions!L103),ROUND(Regressions!L103, 1), NA())</f>
        <v>#N/A</v>
      </c>
      <c r="L93" s="535" t="e">
        <f>IF(ISNUMBER(Regressions!M103),ROUND(Regressions!M103, 1), NA())</f>
        <v>#N/A</v>
      </c>
      <c r="M93" s="532" t="e">
        <f>IF(ISNUMBER(Regressions!N103),ROUND(Regressions!N103, 1), NA())</f>
        <v>#N/A</v>
      </c>
      <c r="N93" s="533" t="e">
        <f>IF(ISNUMBER(Regressions!O103),ROUND(Regressions!O103, 1), NA())</f>
        <v>#N/A</v>
      </c>
      <c r="O93" s="534" t="e">
        <f>IF(ISNUMBER(Regressions!Q103),ROUND(Regressions!Q103, 1), NA())</f>
        <v>#N/A</v>
      </c>
      <c r="P93" s="530" t="e">
        <f>IF(ISNUMBER(Regressions!R103),ROUND(Regressions!R103, 1), NA())</f>
        <v>#N/A</v>
      </c>
      <c r="Q93" s="536" t="e">
        <f>IF(ISNUMBER(Regressions!S103),ROUND(Regressions!S103, 1), NA())</f>
        <v>#N/A</v>
      </c>
      <c r="R93" s="532" t="e">
        <f>IF(ISNUMBER(Regressions!T103),ROUND(Regressions!T103, 1), NA())</f>
        <v>#N/A</v>
      </c>
      <c r="S93" s="533" t="e">
        <f>IF(ISNUMBER(Regressions!U103),ROUND(Regressions!U103, 1), NA())</f>
        <v>#N/A</v>
      </c>
    </row>
    <row r="94" spans="1:19" hidden="1" x14ac:dyDescent="0.25">
      <c r="A94" s="525" t="str">
        <f>+Introduction!$C$7</f>
        <v>الإمارات العربية المتحدة</v>
      </c>
      <c r="B94" s="526">
        <f>IF(ISBLANK(Regressions!B104), " ", Regressions!B104)</f>
        <v>2028</v>
      </c>
      <c r="C94" s="525" t="str">
        <f>HLOOKUP(Introduction!$G$4,nametranslations,25,FALSE)</f>
        <v>ريفي</v>
      </c>
      <c r="D94" s="528" t="str">
        <f>IF(ISBLANK(Regressions!D104), " ", Regressions!D104)</f>
        <v xml:space="preserve"> </v>
      </c>
      <c r="E94" s="529" t="e">
        <f>IF(ISNUMBER(Regressions!E104),ROUND(Regressions!E104, 1), NA())</f>
        <v>#N/A</v>
      </c>
      <c r="F94" s="530" t="e">
        <f>IF(ISNUMBER(Regressions!F104),ROUND(Regressions!F104, 1), NA())</f>
        <v>#N/A</v>
      </c>
      <c r="G94" s="531" t="e">
        <f>IF(ISNUMBER(Regressions!G104),ROUND(Regressions!G104, 1), NA())</f>
        <v>#N/A</v>
      </c>
      <c r="H94" s="532" t="e">
        <f>IF(ISNUMBER(Regressions!H104),ROUND(Regressions!H104, 1), NA())</f>
        <v>#N/A</v>
      </c>
      <c r="I94" s="533" t="e">
        <f>IF(ISNUMBER(Regressions!I104),ROUND(Regressions!I104, 1), NA())</f>
        <v>#N/A</v>
      </c>
      <c r="J94" s="534" t="e">
        <f>IF(ISNUMBER(Regressions!K104),ROUND(Regressions!K104, 1), NA())</f>
        <v>#N/A</v>
      </c>
      <c r="K94" s="530" t="e">
        <f>IF(ISNUMBER(Regressions!L104),ROUND(Regressions!L104, 1), NA())</f>
        <v>#N/A</v>
      </c>
      <c r="L94" s="535" t="e">
        <f>IF(ISNUMBER(Regressions!M104),ROUND(Regressions!M104, 1), NA())</f>
        <v>#N/A</v>
      </c>
      <c r="M94" s="532" t="e">
        <f>IF(ISNUMBER(Regressions!N104),ROUND(Regressions!N104, 1), NA())</f>
        <v>#N/A</v>
      </c>
      <c r="N94" s="533" t="e">
        <f>IF(ISNUMBER(Regressions!O104),ROUND(Regressions!O104, 1), NA())</f>
        <v>#N/A</v>
      </c>
      <c r="O94" s="534" t="e">
        <f>IF(ISNUMBER(Regressions!Q104),ROUND(Regressions!Q104, 1), NA())</f>
        <v>#N/A</v>
      </c>
      <c r="P94" s="530" t="e">
        <f>IF(ISNUMBER(Regressions!R104),ROUND(Regressions!R104, 1), NA())</f>
        <v>#N/A</v>
      </c>
      <c r="Q94" s="536" t="e">
        <f>IF(ISNUMBER(Regressions!S104),ROUND(Regressions!S104, 1), NA())</f>
        <v>#N/A</v>
      </c>
      <c r="R94" s="532" t="e">
        <f>IF(ISNUMBER(Regressions!T104),ROUND(Regressions!T104, 1), NA())</f>
        <v>#N/A</v>
      </c>
      <c r="S94" s="533" t="e">
        <f>IF(ISNUMBER(Regressions!U104),ROUND(Regressions!U104, 1), NA())</f>
        <v>#N/A</v>
      </c>
    </row>
    <row r="95" spans="1:19" hidden="1" x14ac:dyDescent="0.25">
      <c r="A95" s="525" t="str">
        <f>+Introduction!$C$7</f>
        <v>الإمارات العربية المتحدة</v>
      </c>
      <c r="B95" s="526">
        <f>IF(ISBLANK(Regressions!B105), " ", Regressions!B105)</f>
        <v>2029</v>
      </c>
      <c r="C95" s="525" t="str">
        <f>HLOOKUP(Introduction!$G$4,nametranslations,25,FALSE)</f>
        <v>ريفي</v>
      </c>
      <c r="D95" s="528" t="str">
        <f>IF(ISBLANK(Regressions!D105), " ", Regressions!D105)</f>
        <v xml:space="preserve"> </v>
      </c>
      <c r="E95" s="529" t="e">
        <f>IF(ISNUMBER(Regressions!E105),ROUND(Regressions!E105, 1), NA())</f>
        <v>#N/A</v>
      </c>
      <c r="F95" s="530" t="e">
        <f>IF(ISNUMBER(Regressions!F105),ROUND(Regressions!F105, 1), NA())</f>
        <v>#N/A</v>
      </c>
      <c r="G95" s="531" t="e">
        <f>IF(ISNUMBER(Regressions!G105),ROUND(Regressions!G105, 1), NA())</f>
        <v>#N/A</v>
      </c>
      <c r="H95" s="532" t="e">
        <f>IF(ISNUMBER(Regressions!H105),ROUND(Regressions!H105, 1), NA())</f>
        <v>#N/A</v>
      </c>
      <c r="I95" s="533" t="e">
        <f>IF(ISNUMBER(Regressions!I105),ROUND(Regressions!I105, 1), NA())</f>
        <v>#N/A</v>
      </c>
      <c r="J95" s="534" t="e">
        <f>IF(ISNUMBER(Regressions!K105),ROUND(Regressions!K105, 1), NA())</f>
        <v>#N/A</v>
      </c>
      <c r="K95" s="530" t="e">
        <f>IF(ISNUMBER(Regressions!L105),ROUND(Regressions!L105, 1), NA())</f>
        <v>#N/A</v>
      </c>
      <c r="L95" s="535" t="e">
        <f>IF(ISNUMBER(Regressions!M105),ROUND(Regressions!M105, 1), NA())</f>
        <v>#N/A</v>
      </c>
      <c r="M95" s="532" t="e">
        <f>IF(ISNUMBER(Regressions!N105),ROUND(Regressions!N105, 1), NA())</f>
        <v>#N/A</v>
      </c>
      <c r="N95" s="533" t="e">
        <f>IF(ISNUMBER(Regressions!O105),ROUND(Regressions!O105, 1), NA())</f>
        <v>#N/A</v>
      </c>
      <c r="O95" s="534" t="e">
        <f>IF(ISNUMBER(Regressions!Q105),ROUND(Regressions!Q105, 1), NA())</f>
        <v>#N/A</v>
      </c>
      <c r="P95" s="530" t="e">
        <f>IF(ISNUMBER(Regressions!R105),ROUND(Regressions!R105, 1), NA())</f>
        <v>#N/A</v>
      </c>
      <c r="Q95" s="536" t="e">
        <f>IF(ISNUMBER(Regressions!S105),ROUND(Regressions!S105, 1), NA())</f>
        <v>#N/A</v>
      </c>
      <c r="R95" s="532" t="e">
        <f>IF(ISNUMBER(Regressions!T105),ROUND(Regressions!T105, 1), NA())</f>
        <v>#N/A</v>
      </c>
      <c r="S95" s="533" t="e">
        <f>IF(ISNUMBER(Regressions!U105),ROUND(Regressions!U105, 1), NA())</f>
        <v>#N/A</v>
      </c>
    </row>
    <row r="96" spans="1:19" hidden="1" x14ac:dyDescent="0.25">
      <c r="A96" s="525" t="str">
        <f>+Introduction!$C$7</f>
        <v>الإمارات العربية المتحدة</v>
      </c>
      <c r="B96" s="526">
        <f>IF(ISBLANK(Regressions!B106), " ", Regressions!B106)</f>
        <v>2030</v>
      </c>
      <c r="C96" s="525" t="str">
        <f>HLOOKUP(Introduction!$G$4,nametranslations,25,FALSE)</f>
        <v>ريفي</v>
      </c>
      <c r="D96" s="528" t="str">
        <f>IF(ISBLANK(Regressions!D106), " ", Regressions!D106)</f>
        <v xml:space="preserve"> </v>
      </c>
      <c r="E96" s="529" t="e">
        <f>IF(ISNUMBER(Regressions!E106),ROUND(Regressions!E106, 1), NA())</f>
        <v>#N/A</v>
      </c>
      <c r="F96" s="530" t="e">
        <f>IF(ISNUMBER(Regressions!F106),ROUND(Regressions!F106, 1), NA())</f>
        <v>#N/A</v>
      </c>
      <c r="G96" s="531" t="e">
        <f>IF(ISNUMBER(Regressions!G106),ROUND(Regressions!G106, 1), NA())</f>
        <v>#N/A</v>
      </c>
      <c r="H96" s="532" t="e">
        <f>IF(ISNUMBER(Regressions!H106),ROUND(Regressions!H106, 1), NA())</f>
        <v>#N/A</v>
      </c>
      <c r="I96" s="533" t="e">
        <f>IF(ISNUMBER(Regressions!I106),ROUND(Regressions!I106, 1), NA())</f>
        <v>#N/A</v>
      </c>
      <c r="J96" s="534" t="e">
        <f>IF(ISNUMBER(Regressions!K106),ROUND(Regressions!K106, 1), NA())</f>
        <v>#N/A</v>
      </c>
      <c r="K96" s="530" t="e">
        <f>IF(ISNUMBER(Regressions!L106),ROUND(Regressions!L106, 1), NA())</f>
        <v>#N/A</v>
      </c>
      <c r="L96" s="535" t="e">
        <f>IF(ISNUMBER(Regressions!M106),ROUND(Regressions!M106, 1), NA())</f>
        <v>#N/A</v>
      </c>
      <c r="M96" s="532" t="e">
        <f>IF(ISNUMBER(Regressions!N106),ROUND(Regressions!N106, 1), NA())</f>
        <v>#N/A</v>
      </c>
      <c r="N96" s="533" t="e">
        <f>IF(ISNUMBER(Regressions!O106),ROUND(Regressions!O106, 1), NA())</f>
        <v>#N/A</v>
      </c>
      <c r="O96" s="534" t="e">
        <f>IF(ISNUMBER(Regressions!Q106),ROUND(Regressions!Q106, 1), NA())</f>
        <v>#N/A</v>
      </c>
      <c r="P96" s="530" t="e">
        <f>IF(ISNUMBER(Regressions!R106),ROUND(Regressions!R106, 1), NA())</f>
        <v>#N/A</v>
      </c>
      <c r="Q96" s="536" t="e">
        <f>IF(ISNUMBER(Regressions!S106),ROUND(Regressions!S106, 1), NA())</f>
        <v>#N/A</v>
      </c>
      <c r="R96" s="532" t="e">
        <f>IF(ISNUMBER(Regressions!T106),ROUND(Regressions!T106, 1), NA())</f>
        <v>#N/A</v>
      </c>
      <c r="S96" s="533" t="e">
        <f>IF(ISNUMBER(Regressions!U106),ROUND(Regressions!U106, 1), NA())</f>
        <v>#N/A</v>
      </c>
    </row>
    <row r="97" spans="1:19" x14ac:dyDescent="0.25">
      <c r="A97" s="525" t="str">
        <f>+Introduction!$C$7</f>
        <v>الإمارات العربية المتحدة</v>
      </c>
      <c r="B97" s="526">
        <f>IF(ISBLANK(Regressions!B107), " ", Regressions!B107)</f>
        <v>2000</v>
      </c>
      <c r="C97" s="525" t="str">
        <f>HLOOKUP(Introduction!$G$4,nametranslations,27,FALSE)</f>
        <v>المرحلة الابتدائية</v>
      </c>
      <c r="D97" s="528">
        <f>IF(ISBLANK(Regressions!D107), " ", Regressions!D107)</f>
        <v>55492</v>
      </c>
      <c r="E97" s="529" t="e">
        <f>IF(ISNUMBER(Regressions!E107),ROUND(Regressions!E107, 1), NA())</f>
        <v>#N/A</v>
      </c>
      <c r="F97" s="530" t="e">
        <f>IF(ISNUMBER(Regressions!F107),ROUND(Regressions!F107, 1), NA())</f>
        <v>#N/A</v>
      </c>
      <c r="G97" s="531" t="e">
        <f>IF(ISNUMBER(Regressions!G107),ROUND(Regressions!G107, 1), NA())</f>
        <v>#N/A</v>
      </c>
      <c r="H97" s="532" t="e">
        <f>IF(ISNUMBER(Regressions!H107),ROUND(Regressions!H107, 1), NA())</f>
        <v>#N/A</v>
      </c>
      <c r="I97" s="533" t="e">
        <f>IF(ISNUMBER(Regressions!I107),ROUND(Regressions!I107, 1), NA())</f>
        <v>#N/A</v>
      </c>
      <c r="J97" s="534" t="e">
        <f>IF(ISNUMBER(Regressions!K107),ROUND(Regressions!K107, 1), NA())</f>
        <v>#N/A</v>
      </c>
      <c r="K97" s="530" t="e">
        <f>IF(ISNUMBER(Regressions!L107),ROUND(Regressions!L107, 1), NA())</f>
        <v>#N/A</v>
      </c>
      <c r="L97" s="535" t="e">
        <f>IF(ISNUMBER(Regressions!M107),ROUND(Regressions!M107, 1), NA())</f>
        <v>#N/A</v>
      </c>
      <c r="M97" s="532" t="e">
        <f>IF(ISNUMBER(Regressions!N107),ROUND(Regressions!N107, 1), NA())</f>
        <v>#N/A</v>
      </c>
      <c r="N97" s="533" t="e">
        <f>IF(ISNUMBER(Regressions!O107),ROUND(Regressions!O107, 1), NA())</f>
        <v>#N/A</v>
      </c>
      <c r="O97" s="534" t="e">
        <f>IF(ISNUMBER(Regressions!Q107),ROUND(Regressions!Q107, 1), NA())</f>
        <v>#N/A</v>
      </c>
      <c r="P97" s="530" t="e">
        <f>IF(ISNUMBER(Regressions!R107),ROUND(Regressions!R107, 1), NA())</f>
        <v>#N/A</v>
      </c>
      <c r="Q97" s="536" t="e">
        <f>IF(ISNUMBER(Regressions!S107),ROUND(Regressions!S107, 1), NA())</f>
        <v>#N/A</v>
      </c>
      <c r="R97" s="532" t="e">
        <f>IF(ISNUMBER(Regressions!T107),ROUND(Regressions!T107, 1), NA())</f>
        <v>#N/A</v>
      </c>
      <c r="S97" s="533" t="e">
        <f>IF(ISNUMBER(Regressions!U107),ROUND(Regressions!U107, 1), NA())</f>
        <v>#N/A</v>
      </c>
    </row>
    <row r="98" spans="1:19" x14ac:dyDescent="0.25">
      <c r="A98" s="525" t="str">
        <f>+Introduction!$C$7</f>
        <v>الإمارات العربية المتحدة</v>
      </c>
      <c r="B98" s="526">
        <f>IF(ISBLANK(Regressions!B108), " ", Regressions!B108)</f>
        <v>2001</v>
      </c>
      <c r="C98" s="525" t="str">
        <f>HLOOKUP(Introduction!$G$4,nametranslations,27,FALSE)</f>
        <v>المرحلة الابتدائية</v>
      </c>
      <c r="D98" s="528">
        <f>IF(ISBLANK(Regressions!D108), " ", Regressions!D108)</f>
        <v>68856</v>
      </c>
      <c r="E98" s="529" t="e">
        <f>IF(ISNUMBER(Regressions!E108),ROUND(Regressions!E108, 1), NA())</f>
        <v>#N/A</v>
      </c>
      <c r="F98" s="530" t="e">
        <f>IF(ISNUMBER(Regressions!F108),ROUND(Regressions!F108, 1), NA())</f>
        <v>#N/A</v>
      </c>
      <c r="G98" s="531" t="e">
        <f>IF(ISNUMBER(Regressions!G108),ROUND(Regressions!G108, 1), NA())</f>
        <v>#N/A</v>
      </c>
      <c r="H98" s="532" t="e">
        <f>IF(ISNUMBER(Regressions!H108),ROUND(Regressions!H108, 1), NA())</f>
        <v>#N/A</v>
      </c>
      <c r="I98" s="533" t="e">
        <f>IF(ISNUMBER(Regressions!I108),ROUND(Regressions!I108, 1), NA())</f>
        <v>#N/A</v>
      </c>
      <c r="J98" s="534" t="e">
        <f>IF(ISNUMBER(Regressions!K108),ROUND(Regressions!K108, 1), NA())</f>
        <v>#N/A</v>
      </c>
      <c r="K98" s="530" t="e">
        <f>IF(ISNUMBER(Regressions!L108),ROUND(Regressions!L108, 1), NA())</f>
        <v>#N/A</v>
      </c>
      <c r="L98" s="535" t="e">
        <f>IF(ISNUMBER(Regressions!M108),ROUND(Regressions!M108, 1), NA())</f>
        <v>#N/A</v>
      </c>
      <c r="M98" s="532" t="e">
        <f>IF(ISNUMBER(Regressions!N108),ROUND(Regressions!N108, 1), NA())</f>
        <v>#N/A</v>
      </c>
      <c r="N98" s="533" t="e">
        <f>IF(ISNUMBER(Regressions!O108),ROUND(Regressions!O108, 1), NA())</f>
        <v>#N/A</v>
      </c>
      <c r="O98" s="534" t="e">
        <f>IF(ISNUMBER(Regressions!Q108),ROUND(Regressions!Q108, 1), NA())</f>
        <v>#N/A</v>
      </c>
      <c r="P98" s="530" t="e">
        <f>IF(ISNUMBER(Regressions!R108),ROUND(Regressions!R108, 1), NA())</f>
        <v>#N/A</v>
      </c>
      <c r="Q98" s="536" t="e">
        <f>IF(ISNUMBER(Regressions!S108),ROUND(Regressions!S108, 1), NA())</f>
        <v>#N/A</v>
      </c>
      <c r="R98" s="532" t="e">
        <f>IF(ISNUMBER(Regressions!T108),ROUND(Regressions!T108, 1), NA())</f>
        <v>#N/A</v>
      </c>
      <c r="S98" s="533" t="e">
        <f>IF(ISNUMBER(Regressions!U108),ROUND(Regressions!U108, 1), NA())</f>
        <v>#N/A</v>
      </c>
    </row>
    <row r="99" spans="1:19" x14ac:dyDescent="0.25">
      <c r="A99" s="525" t="str">
        <f>+Introduction!$C$7</f>
        <v>الإمارات العربية المتحدة</v>
      </c>
      <c r="B99" s="526">
        <f>IF(ISBLANK(Regressions!B109), " ", Regressions!B109)</f>
        <v>2002</v>
      </c>
      <c r="C99" s="525" t="str">
        <f>HLOOKUP(Introduction!$G$4,nametranslations,27,FALSE)</f>
        <v>المرحلة الابتدائية</v>
      </c>
      <c r="D99" s="528">
        <f>IF(ISBLANK(Regressions!D109), " ", Regressions!D109)</f>
        <v>73081</v>
      </c>
      <c r="E99" s="529" t="e">
        <f>IF(ISNUMBER(Regressions!E109),ROUND(Regressions!E109, 1), NA())</f>
        <v>#N/A</v>
      </c>
      <c r="F99" s="530" t="e">
        <f>IF(ISNUMBER(Regressions!F109),ROUND(Regressions!F109, 1), NA())</f>
        <v>#N/A</v>
      </c>
      <c r="G99" s="531" t="e">
        <f>IF(ISNUMBER(Regressions!G109),ROUND(Regressions!G109, 1), NA())</f>
        <v>#N/A</v>
      </c>
      <c r="H99" s="532" t="e">
        <f>IF(ISNUMBER(Regressions!H109),ROUND(Regressions!H109, 1), NA())</f>
        <v>#N/A</v>
      </c>
      <c r="I99" s="533" t="e">
        <f>IF(ISNUMBER(Regressions!I109),ROUND(Regressions!I109, 1), NA())</f>
        <v>#N/A</v>
      </c>
      <c r="J99" s="534" t="e">
        <f>IF(ISNUMBER(Regressions!K109),ROUND(Regressions!K109, 1), NA())</f>
        <v>#N/A</v>
      </c>
      <c r="K99" s="530" t="e">
        <f>IF(ISNUMBER(Regressions!L109),ROUND(Regressions!L109, 1), NA())</f>
        <v>#N/A</v>
      </c>
      <c r="L99" s="535" t="e">
        <f>IF(ISNUMBER(Regressions!M109),ROUND(Regressions!M109, 1), NA())</f>
        <v>#N/A</v>
      </c>
      <c r="M99" s="532" t="e">
        <f>IF(ISNUMBER(Regressions!N109),ROUND(Regressions!N109, 1), NA())</f>
        <v>#N/A</v>
      </c>
      <c r="N99" s="533" t="e">
        <f>IF(ISNUMBER(Regressions!O109),ROUND(Regressions!O109, 1), NA())</f>
        <v>#N/A</v>
      </c>
      <c r="O99" s="534" t="e">
        <f>IF(ISNUMBER(Regressions!Q109),ROUND(Regressions!Q109, 1), NA())</f>
        <v>#N/A</v>
      </c>
      <c r="P99" s="530" t="e">
        <f>IF(ISNUMBER(Regressions!R109),ROUND(Regressions!R109, 1), NA())</f>
        <v>#N/A</v>
      </c>
      <c r="Q99" s="536" t="e">
        <f>IF(ISNUMBER(Regressions!S109),ROUND(Regressions!S109, 1), NA())</f>
        <v>#N/A</v>
      </c>
      <c r="R99" s="532" t="e">
        <f>IF(ISNUMBER(Regressions!T109),ROUND(Regressions!T109, 1), NA())</f>
        <v>#N/A</v>
      </c>
      <c r="S99" s="533" t="e">
        <f>IF(ISNUMBER(Regressions!U109),ROUND(Regressions!U109, 1), NA())</f>
        <v>#N/A</v>
      </c>
    </row>
    <row r="100" spans="1:19" x14ac:dyDescent="0.25">
      <c r="A100" s="525" t="str">
        <f>+Introduction!$C$7</f>
        <v>الإمارات العربية المتحدة</v>
      </c>
      <c r="B100" s="526">
        <f>IF(ISBLANK(Regressions!B110), " ", Regressions!B110)</f>
        <v>2003</v>
      </c>
      <c r="C100" s="525" t="str">
        <f>HLOOKUP(Introduction!$G$4,nametranslations,27,FALSE)</f>
        <v>المرحلة الابتدائية</v>
      </c>
      <c r="D100" s="528">
        <f>IF(ISBLANK(Regressions!D110), " ", Regressions!D110)</f>
        <v>76959</v>
      </c>
      <c r="E100" s="529" t="e">
        <f>IF(ISNUMBER(Regressions!E110),ROUND(Regressions!E110, 1), NA())</f>
        <v>#N/A</v>
      </c>
      <c r="F100" s="530" t="e">
        <f>IF(ISNUMBER(Regressions!F110),ROUND(Regressions!F110, 1), NA())</f>
        <v>#N/A</v>
      </c>
      <c r="G100" s="531" t="e">
        <f>IF(ISNUMBER(Regressions!G110),ROUND(Regressions!G110, 1), NA())</f>
        <v>#N/A</v>
      </c>
      <c r="H100" s="532" t="e">
        <f>IF(ISNUMBER(Regressions!H110),ROUND(Regressions!H110, 1), NA())</f>
        <v>#N/A</v>
      </c>
      <c r="I100" s="533" t="e">
        <f>IF(ISNUMBER(Regressions!I110),ROUND(Regressions!I110, 1), NA())</f>
        <v>#N/A</v>
      </c>
      <c r="J100" s="534" t="e">
        <f>IF(ISNUMBER(Regressions!K110),ROUND(Regressions!K110, 1), NA())</f>
        <v>#N/A</v>
      </c>
      <c r="K100" s="530" t="e">
        <f>IF(ISNUMBER(Regressions!L110),ROUND(Regressions!L110, 1), NA())</f>
        <v>#N/A</v>
      </c>
      <c r="L100" s="535" t="e">
        <f>IF(ISNUMBER(Regressions!M110),ROUND(Regressions!M110, 1), NA())</f>
        <v>#N/A</v>
      </c>
      <c r="M100" s="532" t="e">
        <f>IF(ISNUMBER(Regressions!N110),ROUND(Regressions!N110, 1), NA())</f>
        <v>#N/A</v>
      </c>
      <c r="N100" s="533" t="e">
        <f>IF(ISNUMBER(Regressions!O110),ROUND(Regressions!O110, 1), NA())</f>
        <v>#N/A</v>
      </c>
      <c r="O100" s="534" t="e">
        <f>IF(ISNUMBER(Regressions!Q110),ROUND(Regressions!Q110, 1), NA())</f>
        <v>#N/A</v>
      </c>
      <c r="P100" s="530" t="e">
        <f>IF(ISNUMBER(Regressions!R110),ROUND(Regressions!R110, 1), NA())</f>
        <v>#N/A</v>
      </c>
      <c r="Q100" s="536" t="e">
        <f>IF(ISNUMBER(Regressions!S110),ROUND(Regressions!S110, 1), NA())</f>
        <v>#N/A</v>
      </c>
      <c r="R100" s="532" t="e">
        <f>IF(ISNUMBER(Regressions!T110),ROUND(Regressions!T110, 1), NA())</f>
        <v>#N/A</v>
      </c>
      <c r="S100" s="533" t="e">
        <f>IF(ISNUMBER(Regressions!U110),ROUND(Regressions!U110, 1), NA())</f>
        <v>#N/A</v>
      </c>
    </row>
    <row r="101" spans="1:19" x14ac:dyDescent="0.25">
      <c r="A101" s="525" t="str">
        <f>+Introduction!$C$7</f>
        <v>الإمارات العربية المتحدة</v>
      </c>
      <c r="B101" s="526">
        <f>IF(ISBLANK(Regressions!B111), " ", Regressions!B111)</f>
        <v>2004</v>
      </c>
      <c r="C101" s="525" t="str">
        <f>HLOOKUP(Introduction!$G$4,nametranslations,27,FALSE)</f>
        <v>المرحلة الابتدائية</v>
      </c>
      <c r="D101" s="528">
        <f>IF(ISBLANK(Regressions!D111), " ", Regressions!D111)</f>
        <v>83401</v>
      </c>
      <c r="E101" s="529" t="e">
        <f>IF(ISNUMBER(Regressions!E111),ROUND(Regressions!E111, 1), NA())</f>
        <v>#N/A</v>
      </c>
      <c r="F101" s="530" t="e">
        <f>IF(ISNUMBER(Regressions!F111),ROUND(Regressions!F111, 1), NA())</f>
        <v>#N/A</v>
      </c>
      <c r="G101" s="531" t="e">
        <f>IF(ISNUMBER(Regressions!G111),ROUND(Regressions!G111, 1), NA())</f>
        <v>#N/A</v>
      </c>
      <c r="H101" s="532" t="e">
        <f>IF(ISNUMBER(Regressions!H111),ROUND(Regressions!H111, 1), NA())</f>
        <v>#N/A</v>
      </c>
      <c r="I101" s="533" t="e">
        <f>IF(ISNUMBER(Regressions!I111),ROUND(Regressions!I111, 1), NA())</f>
        <v>#N/A</v>
      </c>
      <c r="J101" s="534" t="e">
        <f>IF(ISNUMBER(Regressions!K111),ROUND(Regressions!K111, 1), NA())</f>
        <v>#N/A</v>
      </c>
      <c r="K101" s="530" t="e">
        <f>IF(ISNUMBER(Regressions!L111),ROUND(Regressions!L111, 1), NA())</f>
        <v>#N/A</v>
      </c>
      <c r="L101" s="535" t="e">
        <f>IF(ISNUMBER(Regressions!M111),ROUND(Regressions!M111, 1), NA())</f>
        <v>#N/A</v>
      </c>
      <c r="M101" s="532" t="e">
        <f>IF(ISNUMBER(Regressions!N111),ROUND(Regressions!N111, 1), NA())</f>
        <v>#N/A</v>
      </c>
      <c r="N101" s="533" t="e">
        <f>IF(ISNUMBER(Regressions!O111),ROUND(Regressions!O111, 1), NA())</f>
        <v>#N/A</v>
      </c>
      <c r="O101" s="534" t="e">
        <f>IF(ISNUMBER(Regressions!Q111),ROUND(Regressions!Q111, 1), NA())</f>
        <v>#N/A</v>
      </c>
      <c r="P101" s="530" t="e">
        <f>IF(ISNUMBER(Regressions!R111),ROUND(Regressions!R111, 1), NA())</f>
        <v>#N/A</v>
      </c>
      <c r="Q101" s="536" t="e">
        <f>IF(ISNUMBER(Regressions!S111),ROUND(Regressions!S111, 1), NA())</f>
        <v>#N/A</v>
      </c>
      <c r="R101" s="532" t="e">
        <f>IF(ISNUMBER(Regressions!T111),ROUND(Regressions!T111, 1), NA())</f>
        <v>#N/A</v>
      </c>
      <c r="S101" s="533" t="e">
        <f>IF(ISNUMBER(Regressions!U111),ROUND(Regressions!U111, 1), NA())</f>
        <v>#N/A</v>
      </c>
    </row>
    <row r="102" spans="1:19" x14ac:dyDescent="0.25">
      <c r="A102" s="525" t="str">
        <f>+Introduction!$C$7</f>
        <v>الإمارات العربية المتحدة</v>
      </c>
      <c r="B102" s="526">
        <f>IF(ISBLANK(Regressions!B112), " ", Regressions!B112)</f>
        <v>2005</v>
      </c>
      <c r="C102" s="525" t="str">
        <f>HLOOKUP(Introduction!$G$4,nametranslations,27,FALSE)</f>
        <v>المرحلة الابتدائية</v>
      </c>
      <c r="D102" s="528">
        <f>IF(ISBLANK(Regressions!D112), " ", Regressions!D112)</f>
        <v>91098</v>
      </c>
      <c r="E102" s="529" t="e">
        <f>IF(ISNUMBER(Regressions!E112),ROUND(Regressions!E112, 1), NA())</f>
        <v>#N/A</v>
      </c>
      <c r="F102" s="530" t="e">
        <f>IF(ISNUMBER(Regressions!F112),ROUND(Regressions!F112, 1), NA())</f>
        <v>#N/A</v>
      </c>
      <c r="G102" s="531" t="e">
        <f>IF(ISNUMBER(Regressions!G112),ROUND(Regressions!G112, 1), NA())</f>
        <v>#N/A</v>
      </c>
      <c r="H102" s="532" t="e">
        <f>IF(ISNUMBER(Regressions!H112),ROUND(Regressions!H112, 1), NA())</f>
        <v>#N/A</v>
      </c>
      <c r="I102" s="533" t="e">
        <f>IF(ISNUMBER(Regressions!I112),ROUND(Regressions!I112, 1), NA())</f>
        <v>#N/A</v>
      </c>
      <c r="J102" s="534" t="e">
        <f>IF(ISNUMBER(Regressions!K112),ROUND(Regressions!K112, 1), NA())</f>
        <v>#N/A</v>
      </c>
      <c r="K102" s="530" t="e">
        <f>IF(ISNUMBER(Regressions!L112),ROUND(Regressions!L112, 1), NA())</f>
        <v>#N/A</v>
      </c>
      <c r="L102" s="535" t="e">
        <f>IF(ISNUMBER(Regressions!M112),ROUND(Regressions!M112, 1), NA())</f>
        <v>#N/A</v>
      </c>
      <c r="M102" s="532" t="e">
        <f>IF(ISNUMBER(Regressions!N112),ROUND(Regressions!N112, 1), NA())</f>
        <v>#N/A</v>
      </c>
      <c r="N102" s="533" t="e">
        <f>IF(ISNUMBER(Regressions!O112),ROUND(Regressions!O112, 1), NA())</f>
        <v>#N/A</v>
      </c>
      <c r="O102" s="534" t="e">
        <f>IF(ISNUMBER(Regressions!Q112),ROUND(Regressions!Q112, 1), NA())</f>
        <v>#N/A</v>
      </c>
      <c r="P102" s="530" t="e">
        <f>IF(ISNUMBER(Regressions!R112),ROUND(Regressions!R112, 1), NA())</f>
        <v>#N/A</v>
      </c>
      <c r="Q102" s="536" t="e">
        <f>IF(ISNUMBER(Regressions!S112),ROUND(Regressions!S112, 1), NA())</f>
        <v>#N/A</v>
      </c>
      <c r="R102" s="532" t="e">
        <f>IF(ISNUMBER(Regressions!T112),ROUND(Regressions!T112, 1), NA())</f>
        <v>#N/A</v>
      </c>
      <c r="S102" s="533" t="e">
        <f>IF(ISNUMBER(Regressions!U112),ROUND(Regressions!U112, 1), NA())</f>
        <v>#N/A</v>
      </c>
    </row>
    <row r="103" spans="1:19" x14ac:dyDescent="0.25">
      <c r="A103" s="525" t="str">
        <f>+Introduction!$C$7</f>
        <v>الإمارات العربية المتحدة</v>
      </c>
      <c r="B103" s="526">
        <f>IF(ISBLANK(Regressions!B113), " ", Regressions!B113)</f>
        <v>2006</v>
      </c>
      <c r="C103" s="525" t="str">
        <f>HLOOKUP(Introduction!$G$4,nametranslations,27,FALSE)</f>
        <v>المرحلة الابتدائية</v>
      </c>
      <c r="D103" s="528">
        <f>IF(ISBLANK(Regressions!D113), " ", Regressions!D113)</f>
        <v>103278</v>
      </c>
      <c r="E103" s="529" t="e">
        <f>IF(ISNUMBER(Regressions!E113),ROUND(Regressions!E113, 1), NA())</f>
        <v>#N/A</v>
      </c>
      <c r="F103" s="530" t="e">
        <f>IF(ISNUMBER(Regressions!F113),ROUND(Regressions!F113, 1), NA())</f>
        <v>#N/A</v>
      </c>
      <c r="G103" s="531" t="e">
        <f>IF(ISNUMBER(Regressions!G113),ROUND(Regressions!G113, 1), NA())</f>
        <v>#N/A</v>
      </c>
      <c r="H103" s="532" t="e">
        <f>IF(ISNUMBER(Regressions!H113),ROUND(Regressions!H113, 1), NA())</f>
        <v>#N/A</v>
      </c>
      <c r="I103" s="533" t="e">
        <f>IF(ISNUMBER(Regressions!I113),ROUND(Regressions!I113, 1), NA())</f>
        <v>#N/A</v>
      </c>
      <c r="J103" s="534" t="e">
        <f>IF(ISNUMBER(Regressions!K113),ROUND(Regressions!K113, 1), NA())</f>
        <v>#N/A</v>
      </c>
      <c r="K103" s="530" t="e">
        <f>IF(ISNUMBER(Regressions!L113),ROUND(Regressions!L113, 1), NA())</f>
        <v>#N/A</v>
      </c>
      <c r="L103" s="535" t="e">
        <f>IF(ISNUMBER(Regressions!M113),ROUND(Regressions!M113, 1), NA())</f>
        <v>#N/A</v>
      </c>
      <c r="M103" s="532" t="e">
        <f>IF(ISNUMBER(Regressions!N113),ROUND(Regressions!N113, 1), NA())</f>
        <v>#N/A</v>
      </c>
      <c r="N103" s="533" t="e">
        <f>IF(ISNUMBER(Regressions!O113),ROUND(Regressions!O113, 1), NA())</f>
        <v>#N/A</v>
      </c>
      <c r="O103" s="534" t="e">
        <f>IF(ISNUMBER(Regressions!Q113),ROUND(Regressions!Q113, 1), NA())</f>
        <v>#N/A</v>
      </c>
      <c r="P103" s="530" t="e">
        <f>IF(ISNUMBER(Regressions!R113),ROUND(Regressions!R113, 1), NA())</f>
        <v>#N/A</v>
      </c>
      <c r="Q103" s="536" t="e">
        <f>IF(ISNUMBER(Regressions!S113),ROUND(Regressions!S113, 1), NA())</f>
        <v>#N/A</v>
      </c>
      <c r="R103" s="532" t="e">
        <f>IF(ISNUMBER(Regressions!T113),ROUND(Regressions!T113, 1), NA())</f>
        <v>#N/A</v>
      </c>
      <c r="S103" s="533" t="e">
        <f>IF(ISNUMBER(Regressions!U113),ROUND(Regressions!U113, 1), NA())</f>
        <v>#N/A</v>
      </c>
    </row>
    <row r="104" spans="1:19" x14ac:dyDescent="0.25">
      <c r="A104" s="525" t="str">
        <f>+Introduction!$C$7</f>
        <v>الإمارات العربية المتحدة</v>
      </c>
      <c r="B104" s="526">
        <f>IF(ISBLANK(Regressions!B114), " ", Regressions!B114)</f>
        <v>2007</v>
      </c>
      <c r="C104" s="525" t="str">
        <f>HLOOKUP(Introduction!$G$4,nametranslations,27,FALSE)</f>
        <v>المرحلة الابتدائية</v>
      </c>
      <c r="D104" s="528">
        <f>IF(ISBLANK(Regressions!D114), " ", Regressions!D114)</f>
        <v>113925</v>
      </c>
      <c r="E104" s="529" t="e">
        <f>IF(ISNUMBER(Regressions!E114),ROUND(Regressions!E114, 1), NA())</f>
        <v>#N/A</v>
      </c>
      <c r="F104" s="530" t="e">
        <f>IF(ISNUMBER(Regressions!F114),ROUND(Regressions!F114, 1), NA())</f>
        <v>#N/A</v>
      </c>
      <c r="G104" s="531" t="e">
        <f>IF(ISNUMBER(Regressions!G114),ROUND(Regressions!G114, 1), NA())</f>
        <v>#N/A</v>
      </c>
      <c r="H104" s="532" t="e">
        <f>IF(ISNUMBER(Regressions!H114),ROUND(Regressions!H114, 1), NA())</f>
        <v>#N/A</v>
      </c>
      <c r="I104" s="533" t="e">
        <f>IF(ISNUMBER(Regressions!I114),ROUND(Regressions!I114, 1), NA())</f>
        <v>#N/A</v>
      </c>
      <c r="J104" s="534" t="e">
        <f>IF(ISNUMBER(Regressions!K114),ROUND(Regressions!K114, 1), NA())</f>
        <v>#N/A</v>
      </c>
      <c r="K104" s="530" t="e">
        <f>IF(ISNUMBER(Regressions!L114),ROUND(Regressions!L114, 1), NA())</f>
        <v>#N/A</v>
      </c>
      <c r="L104" s="535" t="e">
        <f>IF(ISNUMBER(Regressions!M114),ROUND(Regressions!M114, 1), NA())</f>
        <v>#N/A</v>
      </c>
      <c r="M104" s="532" t="e">
        <f>IF(ISNUMBER(Regressions!N114),ROUND(Regressions!N114, 1), NA())</f>
        <v>#N/A</v>
      </c>
      <c r="N104" s="533" t="e">
        <f>IF(ISNUMBER(Regressions!O114),ROUND(Regressions!O114, 1), NA())</f>
        <v>#N/A</v>
      </c>
      <c r="O104" s="534" t="e">
        <f>IF(ISNUMBER(Regressions!Q114),ROUND(Regressions!Q114, 1), NA())</f>
        <v>#N/A</v>
      </c>
      <c r="P104" s="530" t="e">
        <f>IF(ISNUMBER(Regressions!R114),ROUND(Regressions!R114, 1), NA())</f>
        <v>#N/A</v>
      </c>
      <c r="Q104" s="536" t="e">
        <f>IF(ISNUMBER(Regressions!S114),ROUND(Regressions!S114, 1), NA())</f>
        <v>#N/A</v>
      </c>
      <c r="R104" s="532" t="e">
        <f>IF(ISNUMBER(Regressions!T114),ROUND(Regressions!T114, 1), NA())</f>
        <v>#N/A</v>
      </c>
      <c r="S104" s="533" t="e">
        <f>IF(ISNUMBER(Regressions!U114),ROUND(Regressions!U114, 1), NA())</f>
        <v>#N/A</v>
      </c>
    </row>
    <row r="105" spans="1:19" x14ac:dyDescent="0.25">
      <c r="A105" s="525" t="str">
        <f>+Introduction!$C$7</f>
        <v>الإمارات العربية المتحدة</v>
      </c>
      <c r="B105" s="526">
        <f>IF(ISBLANK(Regressions!B115), " ", Regressions!B115)</f>
        <v>2008</v>
      </c>
      <c r="C105" s="525" t="str">
        <f>HLOOKUP(Introduction!$G$4,nametranslations,27,FALSE)</f>
        <v>المرحلة الابتدائية</v>
      </c>
      <c r="D105" s="528">
        <f>IF(ISBLANK(Regressions!D115), " ", Regressions!D115)</f>
        <v>128163</v>
      </c>
      <c r="E105" s="529" t="e">
        <f>IF(ISNUMBER(Regressions!E115),ROUND(Regressions!E115, 1), NA())</f>
        <v>#N/A</v>
      </c>
      <c r="F105" s="530" t="e">
        <f>IF(ISNUMBER(Regressions!F115),ROUND(Regressions!F115, 1), NA())</f>
        <v>#N/A</v>
      </c>
      <c r="G105" s="531" t="e">
        <f>IF(ISNUMBER(Regressions!G115),ROUND(Regressions!G115, 1), NA())</f>
        <v>#N/A</v>
      </c>
      <c r="H105" s="532" t="e">
        <f>IF(ISNUMBER(Regressions!H115),ROUND(Regressions!H115, 1), NA())</f>
        <v>#N/A</v>
      </c>
      <c r="I105" s="533" t="e">
        <f>IF(ISNUMBER(Regressions!I115),ROUND(Regressions!I115, 1), NA())</f>
        <v>#N/A</v>
      </c>
      <c r="J105" s="534" t="e">
        <f>IF(ISNUMBER(Regressions!K115),ROUND(Regressions!K115, 1), NA())</f>
        <v>#N/A</v>
      </c>
      <c r="K105" s="530" t="e">
        <f>IF(ISNUMBER(Regressions!L115),ROUND(Regressions!L115, 1), NA())</f>
        <v>#N/A</v>
      </c>
      <c r="L105" s="535" t="e">
        <f>IF(ISNUMBER(Regressions!M115),ROUND(Regressions!M115, 1), NA())</f>
        <v>#N/A</v>
      </c>
      <c r="M105" s="532" t="e">
        <f>IF(ISNUMBER(Regressions!N115),ROUND(Regressions!N115, 1), NA())</f>
        <v>#N/A</v>
      </c>
      <c r="N105" s="533" t="e">
        <f>IF(ISNUMBER(Regressions!O115),ROUND(Regressions!O115, 1), NA())</f>
        <v>#N/A</v>
      </c>
      <c r="O105" s="534" t="e">
        <f>IF(ISNUMBER(Regressions!Q115),ROUND(Regressions!Q115, 1), NA())</f>
        <v>#N/A</v>
      </c>
      <c r="P105" s="530" t="e">
        <f>IF(ISNUMBER(Regressions!R115),ROUND(Regressions!R115, 1), NA())</f>
        <v>#N/A</v>
      </c>
      <c r="Q105" s="536" t="e">
        <f>IF(ISNUMBER(Regressions!S115),ROUND(Regressions!S115, 1), NA())</f>
        <v>#N/A</v>
      </c>
      <c r="R105" s="532" t="e">
        <f>IF(ISNUMBER(Regressions!T115),ROUND(Regressions!T115, 1), NA())</f>
        <v>#N/A</v>
      </c>
      <c r="S105" s="533" t="e">
        <f>IF(ISNUMBER(Regressions!U115),ROUND(Regressions!U115, 1), NA())</f>
        <v>#N/A</v>
      </c>
    </row>
    <row r="106" spans="1:19" x14ac:dyDescent="0.25">
      <c r="A106" s="525" t="str">
        <f>+Introduction!$C$7</f>
        <v>الإمارات العربية المتحدة</v>
      </c>
      <c r="B106" s="526">
        <f>IF(ISBLANK(Regressions!B116), " ", Regressions!B116)</f>
        <v>2009</v>
      </c>
      <c r="C106" s="525" t="str">
        <f>HLOOKUP(Introduction!$G$4,nametranslations,27,FALSE)</f>
        <v>المرحلة الابتدائية</v>
      </c>
      <c r="D106" s="528">
        <f>IF(ISBLANK(Regressions!D116), " ", Regressions!D116)</f>
        <v>144094</v>
      </c>
      <c r="E106" s="529" t="e">
        <f>IF(ISNUMBER(Regressions!E116),ROUND(Regressions!E116, 1), NA())</f>
        <v>#N/A</v>
      </c>
      <c r="F106" s="530" t="e">
        <f>IF(ISNUMBER(Regressions!F116),ROUND(Regressions!F116, 1), NA())</f>
        <v>#N/A</v>
      </c>
      <c r="G106" s="531" t="e">
        <f>IF(ISNUMBER(Regressions!G116),ROUND(Regressions!G116, 1), NA())</f>
        <v>#N/A</v>
      </c>
      <c r="H106" s="532" t="e">
        <f>IF(ISNUMBER(Regressions!H116),ROUND(Regressions!H116, 1), NA())</f>
        <v>#N/A</v>
      </c>
      <c r="I106" s="533" t="e">
        <f>IF(ISNUMBER(Regressions!I116),ROUND(Regressions!I116, 1), NA())</f>
        <v>#N/A</v>
      </c>
      <c r="J106" s="534" t="e">
        <f>IF(ISNUMBER(Regressions!K116),ROUND(Regressions!K116, 1), NA())</f>
        <v>#N/A</v>
      </c>
      <c r="K106" s="530" t="e">
        <f>IF(ISNUMBER(Regressions!L116),ROUND(Regressions!L116, 1), NA())</f>
        <v>#N/A</v>
      </c>
      <c r="L106" s="535" t="e">
        <f>IF(ISNUMBER(Regressions!M116),ROUND(Regressions!M116, 1), NA())</f>
        <v>#N/A</v>
      </c>
      <c r="M106" s="532" t="e">
        <f>IF(ISNUMBER(Regressions!N116),ROUND(Regressions!N116, 1), NA())</f>
        <v>#N/A</v>
      </c>
      <c r="N106" s="533" t="e">
        <f>IF(ISNUMBER(Regressions!O116),ROUND(Regressions!O116, 1), NA())</f>
        <v>#N/A</v>
      </c>
      <c r="O106" s="534" t="e">
        <f>IF(ISNUMBER(Regressions!Q116),ROUND(Regressions!Q116, 1), NA())</f>
        <v>#N/A</v>
      </c>
      <c r="P106" s="530" t="e">
        <f>IF(ISNUMBER(Regressions!R116),ROUND(Regressions!R116, 1), NA())</f>
        <v>#N/A</v>
      </c>
      <c r="Q106" s="536" t="e">
        <f>IF(ISNUMBER(Regressions!S116),ROUND(Regressions!S116, 1), NA())</f>
        <v>#N/A</v>
      </c>
      <c r="R106" s="532" t="e">
        <f>IF(ISNUMBER(Regressions!T116),ROUND(Regressions!T116, 1), NA())</f>
        <v>#N/A</v>
      </c>
      <c r="S106" s="533" t="e">
        <f>IF(ISNUMBER(Regressions!U116),ROUND(Regressions!U116, 1), NA())</f>
        <v>#N/A</v>
      </c>
    </row>
    <row r="107" spans="1:19" x14ac:dyDescent="0.25">
      <c r="A107" s="525" t="str">
        <f>+Introduction!$C$7</f>
        <v>الإمارات العربية المتحدة</v>
      </c>
      <c r="B107" s="526">
        <f>IF(ISBLANK(Regressions!B117), " ", Regressions!B117)</f>
        <v>2010</v>
      </c>
      <c r="C107" s="525" t="str">
        <f>HLOOKUP(Introduction!$G$4,nametranslations,27,FALSE)</f>
        <v>المرحلة الابتدائية</v>
      </c>
      <c r="D107" s="528">
        <f>IF(ISBLANK(Regressions!D117), " ", Regressions!D117)</f>
        <v>150970</v>
      </c>
      <c r="E107" s="529" t="e">
        <f>IF(ISNUMBER(Regressions!E117),ROUND(Regressions!E117, 1), NA())</f>
        <v>#N/A</v>
      </c>
      <c r="F107" s="530" t="e">
        <f>IF(ISNUMBER(Regressions!F117),ROUND(Regressions!F117, 1), NA())</f>
        <v>#N/A</v>
      </c>
      <c r="G107" s="531" t="e">
        <f>IF(ISNUMBER(Regressions!G117),ROUND(Regressions!G117, 1), NA())</f>
        <v>#N/A</v>
      </c>
      <c r="H107" s="532" t="e">
        <f>IF(ISNUMBER(Regressions!H117),ROUND(Regressions!H117, 1), NA())</f>
        <v>#N/A</v>
      </c>
      <c r="I107" s="533" t="e">
        <f>IF(ISNUMBER(Regressions!I117),ROUND(Regressions!I117, 1), NA())</f>
        <v>#N/A</v>
      </c>
      <c r="J107" s="534" t="e">
        <f>IF(ISNUMBER(Regressions!K117),ROUND(Regressions!K117, 1), NA())</f>
        <v>#N/A</v>
      </c>
      <c r="K107" s="530" t="e">
        <f>IF(ISNUMBER(Regressions!L117),ROUND(Regressions!L117, 1), NA())</f>
        <v>#N/A</v>
      </c>
      <c r="L107" s="535" t="e">
        <f>IF(ISNUMBER(Regressions!M117),ROUND(Regressions!M117, 1), NA())</f>
        <v>#N/A</v>
      </c>
      <c r="M107" s="532" t="e">
        <f>IF(ISNUMBER(Regressions!N117),ROUND(Regressions!N117, 1), NA())</f>
        <v>#N/A</v>
      </c>
      <c r="N107" s="533" t="e">
        <f>IF(ISNUMBER(Regressions!O117),ROUND(Regressions!O117, 1), NA())</f>
        <v>#N/A</v>
      </c>
      <c r="O107" s="534" t="e">
        <f>IF(ISNUMBER(Regressions!Q117),ROUND(Regressions!Q117, 1), NA())</f>
        <v>#N/A</v>
      </c>
      <c r="P107" s="530" t="e">
        <f>IF(ISNUMBER(Regressions!R117),ROUND(Regressions!R117, 1), NA())</f>
        <v>#N/A</v>
      </c>
      <c r="Q107" s="536" t="e">
        <f>IF(ISNUMBER(Regressions!S117),ROUND(Regressions!S117, 1), NA())</f>
        <v>#N/A</v>
      </c>
      <c r="R107" s="532" t="e">
        <f>IF(ISNUMBER(Regressions!T117),ROUND(Regressions!T117, 1), NA())</f>
        <v>#N/A</v>
      </c>
      <c r="S107" s="533" t="e">
        <f>IF(ISNUMBER(Regressions!U117),ROUND(Regressions!U117, 1), NA())</f>
        <v>#N/A</v>
      </c>
    </row>
    <row r="108" spans="1:19" x14ac:dyDescent="0.25">
      <c r="A108" s="525" t="str">
        <f>+Introduction!$C$7</f>
        <v>الإمارات العربية المتحدة</v>
      </c>
      <c r="B108" s="526">
        <f>IF(ISBLANK(Regressions!B118), " ", Regressions!B118)</f>
        <v>2011</v>
      </c>
      <c r="C108" s="525" t="str">
        <f>HLOOKUP(Introduction!$G$4,nametranslations,27,FALSE)</f>
        <v>المرحلة الابتدائية</v>
      </c>
      <c r="D108" s="528">
        <f>IF(ISBLANK(Regressions!D118), " ", Regressions!D118)</f>
        <v>156316</v>
      </c>
      <c r="E108" s="529" t="e">
        <f>IF(ISNUMBER(Regressions!E118),ROUND(Regressions!E118, 1), NA())</f>
        <v>#N/A</v>
      </c>
      <c r="F108" s="530" t="e">
        <f>IF(ISNUMBER(Regressions!F118),ROUND(Regressions!F118, 1), NA())</f>
        <v>#N/A</v>
      </c>
      <c r="G108" s="531" t="e">
        <f>IF(ISNUMBER(Regressions!G118),ROUND(Regressions!G118, 1), NA())</f>
        <v>#N/A</v>
      </c>
      <c r="H108" s="532" t="e">
        <f>IF(ISNUMBER(Regressions!H118),ROUND(Regressions!H118, 1), NA())</f>
        <v>#N/A</v>
      </c>
      <c r="I108" s="533" t="e">
        <f>IF(ISNUMBER(Regressions!I118),ROUND(Regressions!I118, 1), NA())</f>
        <v>#N/A</v>
      </c>
      <c r="J108" s="534" t="e">
        <f>IF(ISNUMBER(Regressions!K118),ROUND(Regressions!K118, 1), NA())</f>
        <v>#N/A</v>
      </c>
      <c r="K108" s="530" t="e">
        <f>IF(ISNUMBER(Regressions!L118),ROUND(Regressions!L118, 1), NA())</f>
        <v>#N/A</v>
      </c>
      <c r="L108" s="535" t="e">
        <f>IF(ISNUMBER(Regressions!M118),ROUND(Regressions!M118, 1), NA())</f>
        <v>#N/A</v>
      </c>
      <c r="M108" s="532" t="e">
        <f>IF(ISNUMBER(Regressions!N118),ROUND(Regressions!N118, 1), NA())</f>
        <v>#N/A</v>
      </c>
      <c r="N108" s="533" t="e">
        <f>IF(ISNUMBER(Regressions!O118),ROUND(Regressions!O118, 1), NA())</f>
        <v>#N/A</v>
      </c>
      <c r="O108" s="534" t="e">
        <f>IF(ISNUMBER(Regressions!Q118),ROUND(Regressions!Q118, 1), NA())</f>
        <v>#N/A</v>
      </c>
      <c r="P108" s="530" t="e">
        <f>IF(ISNUMBER(Regressions!R118),ROUND(Regressions!R118, 1), NA())</f>
        <v>#N/A</v>
      </c>
      <c r="Q108" s="536" t="e">
        <f>IF(ISNUMBER(Regressions!S118),ROUND(Regressions!S118, 1), NA())</f>
        <v>#N/A</v>
      </c>
      <c r="R108" s="532" t="e">
        <f>IF(ISNUMBER(Regressions!T118),ROUND(Regressions!T118, 1), NA())</f>
        <v>#N/A</v>
      </c>
      <c r="S108" s="533" t="e">
        <f>IF(ISNUMBER(Regressions!U118),ROUND(Regressions!U118, 1), NA())</f>
        <v>#N/A</v>
      </c>
    </row>
    <row r="109" spans="1:19" x14ac:dyDescent="0.25">
      <c r="A109" s="525" t="str">
        <f>+Introduction!$C$7</f>
        <v>الإمارات العربية المتحدة</v>
      </c>
      <c r="B109" s="526">
        <f>IF(ISBLANK(Regressions!B119), " ", Regressions!B119)</f>
        <v>2012</v>
      </c>
      <c r="C109" s="525" t="str">
        <f>HLOOKUP(Introduction!$G$4,nametranslations,27,FALSE)</f>
        <v>المرحلة الابتدائية</v>
      </c>
      <c r="D109" s="528">
        <f>IF(ISBLANK(Regressions!D119), " ", Regressions!D119)</f>
        <v>164328</v>
      </c>
      <c r="E109" s="529" t="e">
        <f>IF(ISNUMBER(Regressions!E119),ROUND(Regressions!E119, 1), NA())</f>
        <v>#N/A</v>
      </c>
      <c r="F109" s="530" t="e">
        <f>IF(ISNUMBER(Regressions!F119),ROUND(Regressions!F119, 1), NA())</f>
        <v>#N/A</v>
      </c>
      <c r="G109" s="531" t="e">
        <f>IF(ISNUMBER(Regressions!G119),ROUND(Regressions!G119, 1), NA())</f>
        <v>#N/A</v>
      </c>
      <c r="H109" s="532" t="e">
        <f>IF(ISNUMBER(Regressions!H119),ROUND(Regressions!H119, 1), NA())</f>
        <v>#N/A</v>
      </c>
      <c r="I109" s="533" t="e">
        <f>IF(ISNUMBER(Regressions!I119),ROUND(Regressions!I119, 1), NA())</f>
        <v>#N/A</v>
      </c>
      <c r="J109" s="534" t="e">
        <f>IF(ISNUMBER(Regressions!K119),ROUND(Regressions!K119, 1), NA())</f>
        <v>#N/A</v>
      </c>
      <c r="K109" s="530" t="e">
        <f>IF(ISNUMBER(Regressions!L119),ROUND(Regressions!L119, 1), NA())</f>
        <v>#N/A</v>
      </c>
      <c r="L109" s="535" t="e">
        <f>IF(ISNUMBER(Regressions!M119),ROUND(Regressions!M119, 1), NA())</f>
        <v>#N/A</v>
      </c>
      <c r="M109" s="532" t="e">
        <f>IF(ISNUMBER(Regressions!N119),ROUND(Regressions!N119, 1), NA())</f>
        <v>#N/A</v>
      </c>
      <c r="N109" s="533" t="e">
        <f>IF(ISNUMBER(Regressions!O119),ROUND(Regressions!O119, 1), NA())</f>
        <v>#N/A</v>
      </c>
      <c r="O109" s="534" t="e">
        <f>IF(ISNUMBER(Regressions!Q119),ROUND(Regressions!Q119, 1), NA())</f>
        <v>#N/A</v>
      </c>
      <c r="P109" s="530" t="e">
        <f>IF(ISNUMBER(Regressions!R119),ROUND(Regressions!R119, 1), NA())</f>
        <v>#N/A</v>
      </c>
      <c r="Q109" s="536" t="e">
        <f>IF(ISNUMBER(Regressions!S119),ROUND(Regressions!S119, 1), NA())</f>
        <v>#N/A</v>
      </c>
      <c r="R109" s="532" t="e">
        <f>IF(ISNUMBER(Regressions!T119),ROUND(Regressions!T119, 1), NA())</f>
        <v>#N/A</v>
      </c>
      <c r="S109" s="533" t="e">
        <f>IF(ISNUMBER(Regressions!U119),ROUND(Regressions!U119, 1), NA())</f>
        <v>#N/A</v>
      </c>
    </row>
    <row r="110" spans="1:19" x14ac:dyDescent="0.25">
      <c r="A110" s="525" t="str">
        <f>+Introduction!$C$7</f>
        <v>الإمارات العربية المتحدة</v>
      </c>
      <c r="B110" s="526">
        <f>IF(ISBLANK(Regressions!B120), " ", Regressions!B120)</f>
        <v>2013</v>
      </c>
      <c r="C110" s="525" t="str">
        <f>HLOOKUP(Introduction!$G$4,nametranslations,27,FALSE)</f>
        <v>المرحلة الابتدائية</v>
      </c>
      <c r="D110" s="528">
        <f>IF(ISBLANK(Regressions!D120), " ", Regressions!D120)</f>
        <v>170824</v>
      </c>
      <c r="E110" s="529" t="e">
        <f>IF(ISNUMBER(Regressions!E120),ROUND(Regressions!E120, 1), NA())</f>
        <v>#N/A</v>
      </c>
      <c r="F110" s="530" t="e">
        <f>IF(ISNUMBER(Regressions!F120),ROUND(Regressions!F120, 1), NA())</f>
        <v>#N/A</v>
      </c>
      <c r="G110" s="531" t="e">
        <f>IF(ISNUMBER(Regressions!G120),ROUND(Regressions!G120, 1), NA())</f>
        <v>#N/A</v>
      </c>
      <c r="H110" s="532" t="e">
        <f>IF(ISNUMBER(Regressions!H120),ROUND(Regressions!H120, 1), NA())</f>
        <v>#N/A</v>
      </c>
      <c r="I110" s="533" t="e">
        <f>IF(ISNUMBER(Regressions!I120),ROUND(Regressions!I120, 1), NA())</f>
        <v>#N/A</v>
      </c>
      <c r="J110" s="534" t="e">
        <f>IF(ISNUMBER(Regressions!K120),ROUND(Regressions!K120, 1), NA())</f>
        <v>#N/A</v>
      </c>
      <c r="K110" s="530" t="e">
        <f>IF(ISNUMBER(Regressions!L120),ROUND(Regressions!L120, 1), NA())</f>
        <v>#N/A</v>
      </c>
      <c r="L110" s="535" t="e">
        <f>IF(ISNUMBER(Regressions!M120),ROUND(Regressions!M120, 1), NA())</f>
        <v>#N/A</v>
      </c>
      <c r="M110" s="532" t="e">
        <f>IF(ISNUMBER(Regressions!N120),ROUND(Regressions!N120, 1), NA())</f>
        <v>#N/A</v>
      </c>
      <c r="N110" s="533" t="e">
        <f>IF(ISNUMBER(Regressions!O120),ROUND(Regressions!O120, 1), NA())</f>
        <v>#N/A</v>
      </c>
      <c r="O110" s="534" t="e">
        <f>IF(ISNUMBER(Regressions!Q120),ROUND(Regressions!Q120, 1), NA())</f>
        <v>#N/A</v>
      </c>
      <c r="P110" s="530" t="e">
        <f>IF(ISNUMBER(Regressions!R120),ROUND(Regressions!R120, 1), NA())</f>
        <v>#N/A</v>
      </c>
      <c r="Q110" s="536" t="e">
        <f>IF(ISNUMBER(Regressions!S120),ROUND(Regressions!S120, 1), NA())</f>
        <v>#N/A</v>
      </c>
      <c r="R110" s="532" t="e">
        <f>IF(ISNUMBER(Regressions!T120),ROUND(Regressions!T120, 1), NA())</f>
        <v>#N/A</v>
      </c>
      <c r="S110" s="533" t="e">
        <f>IF(ISNUMBER(Regressions!U120),ROUND(Regressions!U120, 1), NA())</f>
        <v>#N/A</v>
      </c>
    </row>
    <row r="111" spans="1:19" x14ac:dyDescent="0.25">
      <c r="A111" s="525" t="str">
        <f>+Introduction!$C$7</f>
        <v>الإمارات العربية المتحدة</v>
      </c>
      <c r="B111" s="526">
        <f>IF(ISBLANK(Regressions!B121), " ", Regressions!B121)</f>
        <v>2014</v>
      </c>
      <c r="C111" s="525" t="str">
        <f>HLOOKUP(Introduction!$G$4,nametranslations,27,FALSE)</f>
        <v>المرحلة الابتدائية</v>
      </c>
      <c r="D111" s="528">
        <f>IF(ISBLANK(Regressions!D121), " ", Regressions!D121)</f>
        <v>176658</v>
      </c>
      <c r="E111" s="529" t="e">
        <f>IF(ISNUMBER(Regressions!E121),ROUND(Regressions!E121, 1), NA())</f>
        <v>#N/A</v>
      </c>
      <c r="F111" s="530" t="e">
        <f>IF(ISNUMBER(Regressions!F121),ROUND(Regressions!F121, 1), NA())</f>
        <v>#N/A</v>
      </c>
      <c r="G111" s="531" t="e">
        <f>IF(ISNUMBER(Regressions!G121),ROUND(Regressions!G121, 1), NA())</f>
        <v>#N/A</v>
      </c>
      <c r="H111" s="532" t="e">
        <f>IF(ISNUMBER(Regressions!H121),ROUND(Regressions!H121, 1), NA())</f>
        <v>#N/A</v>
      </c>
      <c r="I111" s="533" t="e">
        <f>IF(ISNUMBER(Regressions!I121),ROUND(Regressions!I121, 1), NA())</f>
        <v>#N/A</v>
      </c>
      <c r="J111" s="534" t="e">
        <f>IF(ISNUMBER(Regressions!K121),ROUND(Regressions!K121, 1), NA())</f>
        <v>#N/A</v>
      </c>
      <c r="K111" s="530" t="e">
        <f>IF(ISNUMBER(Regressions!L121),ROUND(Regressions!L121, 1), NA())</f>
        <v>#N/A</v>
      </c>
      <c r="L111" s="535" t="e">
        <f>IF(ISNUMBER(Regressions!M121),ROUND(Regressions!M121, 1), NA())</f>
        <v>#N/A</v>
      </c>
      <c r="M111" s="532" t="e">
        <f>IF(ISNUMBER(Regressions!N121),ROUND(Regressions!N121, 1), NA())</f>
        <v>#N/A</v>
      </c>
      <c r="N111" s="533" t="e">
        <f>IF(ISNUMBER(Regressions!O121),ROUND(Regressions!O121, 1), NA())</f>
        <v>#N/A</v>
      </c>
      <c r="O111" s="534" t="e">
        <f>IF(ISNUMBER(Regressions!Q121),ROUND(Regressions!Q121, 1), NA())</f>
        <v>#N/A</v>
      </c>
      <c r="P111" s="530" t="e">
        <f>IF(ISNUMBER(Regressions!R121),ROUND(Regressions!R121, 1), NA())</f>
        <v>#N/A</v>
      </c>
      <c r="Q111" s="536" t="e">
        <f>IF(ISNUMBER(Regressions!S121),ROUND(Regressions!S121, 1), NA())</f>
        <v>#N/A</v>
      </c>
      <c r="R111" s="532" t="e">
        <f>IF(ISNUMBER(Regressions!T121),ROUND(Regressions!T121, 1), NA())</f>
        <v>#N/A</v>
      </c>
      <c r="S111" s="533" t="e">
        <f>IF(ISNUMBER(Regressions!U121),ROUND(Regressions!U121, 1), NA())</f>
        <v>#N/A</v>
      </c>
    </row>
    <row r="112" spans="1:19" x14ac:dyDescent="0.25">
      <c r="A112" s="525" t="str">
        <f>+Introduction!$C$7</f>
        <v>الإمارات العربية المتحدة</v>
      </c>
      <c r="B112" s="526">
        <f>IF(ISBLANK(Regressions!B122), " ", Regressions!B122)</f>
        <v>2015</v>
      </c>
      <c r="C112" s="525" t="str">
        <f>HLOOKUP(Introduction!$G$4,nametranslations,27,FALSE)</f>
        <v>المرحلة الابتدائية</v>
      </c>
      <c r="D112" s="528">
        <f>IF(ISBLANK(Regressions!D122), " ", Regressions!D122)</f>
        <v>186867</v>
      </c>
      <c r="E112" s="529" t="e">
        <f>IF(ISNUMBER(Regressions!E122),ROUND(Regressions!E122, 1), NA())</f>
        <v>#N/A</v>
      </c>
      <c r="F112" s="530" t="e">
        <f>IF(ISNUMBER(Regressions!F122),ROUND(Regressions!F122, 1), NA())</f>
        <v>#N/A</v>
      </c>
      <c r="G112" s="531" t="e">
        <f>IF(ISNUMBER(Regressions!G122),ROUND(Regressions!G122, 1), NA())</f>
        <v>#N/A</v>
      </c>
      <c r="H112" s="532" t="e">
        <f>IF(ISNUMBER(Regressions!H122),ROUND(Regressions!H122, 1), NA())</f>
        <v>#N/A</v>
      </c>
      <c r="I112" s="533" t="e">
        <f>IF(ISNUMBER(Regressions!I122),ROUND(Regressions!I122, 1), NA())</f>
        <v>#N/A</v>
      </c>
      <c r="J112" s="534" t="e">
        <f>IF(ISNUMBER(Regressions!K122),ROUND(Regressions!K122, 1), NA())</f>
        <v>#N/A</v>
      </c>
      <c r="K112" s="530" t="e">
        <f>IF(ISNUMBER(Regressions!L122),ROUND(Regressions!L122, 1), NA())</f>
        <v>#N/A</v>
      </c>
      <c r="L112" s="535" t="e">
        <f>IF(ISNUMBER(Regressions!M122),ROUND(Regressions!M122, 1), NA())</f>
        <v>#N/A</v>
      </c>
      <c r="M112" s="532" t="e">
        <f>IF(ISNUMBER(Regressions!N122),ROUND(Regressions!N122, 1), NA())</f>
        <v>#N/A</v>
      </c>
      <c r="N112" s="533" t="e">
        <f>IF(ISNUMBER(Regressions!O122),ROUND(Regressions!O122, 1), NA())</f>
        <v>#N/A</v>
      </c>
      <c r="O112" s="534" t="e">
        <f>IF(ISNUMBER(Regressions!Q122),ROUND(Regressions!Q122, 1), NA())</f>
        <v>#N/A</v>
      </c>
      <c r="P112" s="530" t="e">
        <f>IF(ISNUMBER(Regressions!R122),ROUND(Regressions!R122, 1), NA())</f>
        <v>#N/A</v>
      </c>
      <c r="Q112" s="536" t="e">
        <f>IF(ISNUMBER(Regressions!S122),ROUND(Regressions!S122, 1), NA())</f>
        <v>#N/A</v>
      </c>
      <c r="R112" s="532" t="e">
        <f>IF(ISNUMBER(Regressions!T122),ROUND(Regressions!T122, 1), NA())</f>
        <v>#N/A</v>
      </c>
      <c r="S112" s="533" t="e">
        <f>IF(ISNUMBER(Regressions!U122),ROUND(Regressions!U122, 1), NA())</f>
        <v>#N/A</v>
      </c>
    </row>
    <row r="113" spans="1:19" x14ac:dyDescent="0.25">
      <c r="A113" s="525" t="str">
        <f>+Introduction!$C$7</f>
        <v>الإمارات العربية المتحدة</v>
      </c>
      <c r="B113" s="526">
        <f>IF(ISBLANK(Regressions!B123), " ", Regressions!B123)</f>
        <v>2016</v>
      </c>
      <c r="C113" s="525" t="str">
        <f>HLOOKUP(Introduction!$G$4,nametranslations,27,FALSE)</f>
        <v>المرحلة الابتدائية</v>
      </c>
      <c r="D113" s="528">
        <f>IF(ISBLANK(Regressions!D123), " ", Regressions!D123)</f>
        <v>197081</v>
      </c>
      <c r="E113" s="529" t="e">
        <f>IF(ISNUMBER(Regressions!E123),ROUND(Regressions!E123, 1), NA())</f>
        <v>#N/A</v>
      </c>
      <c r="F113" s="530" t="e">
        <f>IF(ISNUMBER(Regressions!F123),ROUND(Regressions!F123, 1), NA())</f>
        <v>#N/A</v>
      </c>
      <c r="G113" s="531" t="e">
        <f>IF(ISNUMBER(Regressions!G123),ROUND(Regressions!G123, 1), NA())</f>
        <v>#N/A</v>
      </c>
      <c r="H113" s="532" t="e">
        <f>IF(ISNUMBER(Regressions!H123),ROUND(Regressions!H123, 1), NA())</f>
        <v>#N/A</v>
      </c>
      <c r="I113" s="533" t="e">
        <f>IF(ISNUMBER(Regressions!I123),ROUND(Regressions!I123, 1), NA())</f>
        <v>#N/A</v>
      </c>
      <c r="J113" s="534" t="e">
        <f>IF(ISNUMBER(Regressions!K123),ROUND(Regressions!K123, 1), NA())</f>
        <v>#N/A</v>
      </c>
      <c r="K113" s="530" t="e">
        <f>IF(ISNUMBER(Regressions!L123),ROUND(Regressions!L123, 1), NA())</f>
        <v>#N/A</v>
      </c>
      <c r="L113" s="535" t="e">
        <f>IF(ISNUMBER(Regressions!M123),ROUND(Regressions!M123, 1), NA())</f>
        <v>#N/A</v>
      </c>
      <c r="M113" s="532" t="e">
        <f>IF(ISNUMBER(Regressions!N123),ROUND(Regressions!N123, 1), NA())</f>
        <v>#N/A</v>
      </c>
      <c r="N113" s="533" t="e">
        <f>IF(ISNUMBER(Regressions!O123),ROUND(Regressions!O123, 1), NA())</f>
        <v>#N/A</v>
      </c>
      <c r="O113" s="534" t="e">
        <f>IF(ISNUMBER(Regressions!Q123),ROUND(Regressions!Q123, 1), NA())</f>
        <v>#N/A</v>
      </c>
      <c r="P113" s="530" t="e">
        <f>IF(ISNUMBER(Regressions!R123),ROUND(Regressions!R123, 1), NA())</f>
        <v>#N/A</v>
      </c>
      <c r="Q113" s="536" t="e">
        <f>IF(ISNUMBER(Regressions!S123),ROUND(Regressions!S123, 1), NA())</f>
        <v>#N/A</v>
      </c>
      <c r="R113" s="532" t="e">
        <f>IF(ISNUMBER(Regressions!T123),ROUND(Regressions!T123, 1), NA())</f>
        <v>#N/A</v>
      </c>
      <c r="S113" s="533" t="e">
        <f>IF(ISNUMBER(Regressions!U123),ROUND(Regressions!U123, 1), NA())</f>
        <v>#N/A</v>
      </c>
    </row>
    <row r="114" spans="1:19" x14ac:dyDescent="0.25">
      <c r="A114" s="525" t="str">
        <f>+Introduction!$C$7</f>
        <v>الإمارات العربية المتحدة</v>
      </c>
      <c r="B114" s="526">
        <f>IF(ISBLANK(Regressions!B124), " ", Regressions!B124)</f>
        <v>2017</v>
      </c>
      <c r="C114" s="525" t="str">
        <f>HLOOKUP(Introduction!$G$4,nametranslations,27,FALSE)</f>
        <v>المرحلة الابتدائية</v>
      </c>
      <c r="D114" s="528">
        <f>IF(ISBLANK(Regressions!D124), " ", Regressions!D124)</f>
        <v>228256</v>
      </c>
      <c r="E114" s="529" t="e">
        <f>IF(ISNUMBER(Regressions!E124),ROUND(Regressions!E124, 1), NA())</f>
        <v>#N/A</v>
      </c>
      <c r="F114" s="530" t="e">
        <f>IF(ISNUMBER(Regressions!F124),ROUND(Regressions!F124, 1), NA())</f>
        <v>#N/A</v>
      </c>
      <c r="G114" s="531" t="e">
        <f>IF(ISNUMBER(Regressions!G124),ROUND(Regressions!G124, 1), NA())</f>
        <v>#N/A</v>
      </c>
      <c r="H114" s="532" t="e">
        <f>IF(ISNUMBER(Regressions!H124),ROUND(Regressions!H124, 1), NA())</f>
        <v>#N/A</v>
      </c>
      <c r="I114" s="533" t="e">
        <f>IF(ISNUMBER(Regressions!I124),ROUND(Regressions!I124, 1), NA())</f>
        <v>#N/A</v>
      </c>
      <c r="J114" s="534" t="e">
        <f>IF(ISNUMBER(Regressions!K124),ROUND(Regressions!K124, 1), NA())</f>
        <v>#N/A</v>
      </c>
      <c r="K114" s="530" t="e">
        <f>IF(ISNUMBER(Regressions!L124),ROUND(Regressions!L124, 1), NA())</f>
        <v>#N/A</v>
      </c>
      <c r="L114" s="535" t="e">
        <f>IF(ISNUMBER(Regressions!M124),ROUND(Regressions!M124, 1), NA())</f>
        <v>#N/A</v>
      </c>
      <c r="M114" s="532" t="e">
        <f>IF(ISNUMBER(Regressions!N124),ROUND(Regressions!N124, 1), NA())</f>
        <v>#N/A</v>
      </c>
      <c r="N114" s="533" t="e">
        <f>IF(ISNUMBER(Regressions!O124),ROUND(Regressions!O124, 1), NA())</f>
        <v>#N/A</v>
      </c>
      <c r="O114" s="534" t="e">
        <f>IF(ISNUMBER(Regressions!Q124),ROUND(Regressions!Q124, 1), NA())</f>
        <v>#N/A</v>
      </c>
      <c r="P114" s="530" t="e">
        <f>IF(ISNUMBER(Regressions!R124),ROUND(Regressions!R124, 1), NA())</f>
        <v>#N/A</v>
      </c>
      <c r="Q114" s="536" t="e">
        <f>IF(ISNUMBER(Regressions!S124),ROUND(Regressions!S124, 1), NA())</f>
        <v>#N/A</v>
      </c>
      <c r="R114" s="532" t="e">
        <f>IF(ISNUMBER(Regressions!T124),ROUND(Regressions!T124, 1), NA())</f>
        <v>#N/A</v>
      </c>
      <c r="S114" s="533" t="e">
        <f>IF(ISNUMBER(Regressions!U124),ROUND(Regressions!U124, 1), NA())</f>
        <v>#N/A</v>
      </c>
    </row>
    <row r="115" spans="1:19" x14ac:dyDescent="0.25">
      <c r="A115" s="525" t="str">
        <f>+Introduction!$C$7</f>
        <v>الإمارات العربية المتحدة</v>
      </c>
      <c r="B115" s="526">
        <f>IF(ISBLANK(Regressions!B125), " ", Regressions!B125)</f>
        <v>2018</v>
      </c>
      <c r="C115" s="525" t="str">
        <f>HLOOKUP(Introduction!$G$4,nametranslations,27,FALSE)</f>
        <v>المرحلة الابتدائية</v>
      </c>
      <c r="D115" s="528">
        <f>IF(ISBLANK(Regressions!D125), " ", Regressions!D125)</f>
        <v>232901</v>
      </c>
      <c r="E115" s="529" t="e">
        <f>IF(ISNUMBER(Regressions!E125),ROUND(Regressions!E125, 1), NA())</f>
        <v>#N/A</v>
      </c>
      <c r="F115" s="530" t="e">
        <f>IF(ISNUMBER(Regressions!F125),ROUND(Regressions!F125, 1), NA())</f>
        <v>#N/A</v>
      </c>
      <c r="G115" s="531" t="e">
        <f>IF(ISNUMBER(Regressions!G125),ROUND(Regressions!G125, 1), NA())</f>
        <v>#N/A</v>
      </c>
      <c r="H115" s="532" t="e">
        <f>IF(ISNUMBER(Regressions!H125),ROUND(Regressions!H125, 1), NA())</f>
        <v>#N/A</v>
      </c>
      <c r="I115" s="533" t="e">
        <f>IF(ISNUMBER(Regressions!I125),ROUND(Regressions!I125, 1), NA())</f>
        <v>#N/A</v>
      </c>
      <c r="J115" s="534" t="e">
        <f>IF(ISNUMBER(Regressions!K125),ROUND(Regressions!K125, 1), NA())</f>
        <v>#N/A</v>
      </c>
      <c r="K115" s="530" t="e">
        <f>IF(ISNUMBER(Regressions!L125),ROUND(Regressions!L125, 1), NA())</f>
        <v>#N/A</v>
      </c>
      <c r="L115" s="535" t="e">
        <f>IF(ISNUMBER(Regressions!M125),ROUND(Regressions!M125, 1), NA())</f>
        <v>#N/A</v>
      </c>
      <c r="M115" s="532" t="e">
        <f>IF(ISNUMBER(Regressions!N125),ROUND(Regressions!N125, 1), NA())</f>
        <v>#N/A</v>
      </c>
      <c r="N115" s="533" t="e">
        <f>IF(ISNUMBER(Regressions!O125),ROUND(Regressions!O125, 1), NA())</f>
        <v>#N/A</v>
      </c>
      <c r="O115" s="534" t="e">
        <f>IF(ISNUMBER(Regressions!Q125),ROUND(Regressions!Q125, 1), NA())</f>
        <v>#N/A</v>
      </c>
      <c r="P115" s="530" t="e">
        <f>IF(ISNUMBER(Regressions!R125),ROUND(Regressions!R125, 1), NA())</f>
        <v>#N/A</v>
      </c>
      <c r="Q115" s="536" t="e">
        <f>IF(ISNUMBER(Regressions!S125),ROUND(Regressions!S125, 1), NA())</f>
        <v>#N/A</v>
      </c>
      <c r="R115" s="532" t="e">
        <f>IF(ISNUMBER(Regressions!T125),ROUND(Regressions!T125, 1), NA())</f>
        <v>#N/A</v>
      </c>
      <c r="S115" s="533" t="e">
        <f>IF(ISNUMBER(Regressions!U125),ROUND(Regressions!U125, 1), NA())</f>
        <v>#N/A</v>
      </c>
    </row>
    <row r="116" spans="1:19" x14ac:dyDescent="0.25">
      <c r="A116" s="525" t="str">
        <f>+Introduction!$C$7</f>
        <v>الإمارات العربية المتحدة</v>
      </c>
      <c r="B116" s="526">
        <f>IF(ISBLANK(Regressions!B126), " ", Regressions!B126)</f>
        <v>2019</v>
      </c>
      <c r="C116" s="525" t="str">
        <f>HLOOKUP(Introduction!$G$4,nametranslations,27,FALSE)</f>
        <v>المرحلة الابتدائية</v>
      </c>
      <c r="D116" s="528">
        <f>IF(ISBLANK(Regressions!D126), " ", Regressions!D126)</f>
        <v>234205</v>
      </c>
      <c r="E116" s="529" t="e">
        <f>IF(ISNUMBER(Regressions!E126),ROUND(Regressions!E126, 1), NA())</f>
        <v>#N/A</v>
      </c>
      <c r="F116" s="530" t="e">
        <f>IF(ISNUMBER(Regressions!F126),ROUND(Regressions!F126, 1), NA())</f>
        <v>#N/A</v>
      </c>
      <c r="G116" s="531" t="e">
        <f>IF(ISNUMBER(Regressions!G126),ROUND(Regressions!G126, 1), NA())</f>
        <v>#N/A</v>
      </c>
      <c r="H116" s="532" t="e">
        <f>IF(ISNUMBER(Regressions!H126),ROUND(Regressions!H126, 1), NA())</f>
        <v>#N/A</v>
      </c>
      <c r="I116" s="533" t="e">
        <f>IF(ISNUMBER(Regressions!I126),ROUND(Regressions!I126, 1), NA())</f>
        <v>#N/A</v>
      </c>
      <c r="J116" s="534" t="e">
        <f>IF(ISNUMBER(Regressions!K126),ROUND(Regressions!K126, 1), NA())</f>
        <v>#N/A</v>
      </c>
      <c r="K116" s="530" t="e">
        <f>IF(ISNUMBER(Regressions!L126),ROUND(Regressions!L126, 1), NA())</f>
        <v>#N/A</v>
      </c>
      <c r="L116" s="535" t="e">
        <f>IF(ISNUMBER(Regressions!M126),ROUND(Regressions!M126, 1), NA())</f>
        <v>#N/A</v>
      </c>
      <c r="M116" s="532" t="e">
        <f>IF(ISNUMBER(Regressions!N126),ROUND(Regressions!N126, 1), NA())</f>
        <v>#N/A</v>
      </c>
      <c r="N116" s="533" t="e">
        <f>IF(ISNUMBER(Regressions!O126),ROUND(Regressions!O126, 1), NA())</f>
        <v>#N/A</v>
      </c>
      <c r="O116" s="534" t="e">
        <f>IF(ISNUMBER(Regressions!Q126),ROUND(Regressions!Q126, 1), NA())</f>
        <v>#N/A</v>
      </c>
      <c r="P116" s="530" t="e">
        <f>IF(ISNUMBER(Regressions!R126),ROUND(Regressions!R126, 1), NA())</f>
        <v>#N/A</v>
      </c>
      <c r="Q116" s="536" t="e">
        <f>IF(ISNUMBER(Regressions!S126),ROUND(Regressions!S126, 1), NA())</f>
        <v>#N/A</v>
      </c>
      <c r="R116" s="532" t="e">
        <f>IF(ISNUMBER(Regressions!T126),ROUND(Regressions!T126, 1), NA())</f>
        <v>#N/A</v>
      </c>
      <c r="S116" s="533" t="e">
        <f>IF(ISNUMBER(Regressions!U126),ROUND(Regressions!U126, 1), NA())</f>
        <v>#N/A</v>
      </c>
    </row>
    <row r="117" spans="1:19" x14ac:dyDescent="0.25">
      <c r="A117" s="525" t="str">
        <f>+Introduction!$C$7</f>
        <v>الإمارات العربية المتحدة</v>
      </c>
      <c r="B117" s="526">
        <f>IF(ISBLANK(Regressions!B127), " ", Regressions!B127)</f>
        <v>2020</v>
      </c>
      <c r="C117" s="525" t="str">
        <f>HLOOKUP(Introduction!$G$4,nametranslations,27,FALSE)</f>
        <v>المرحلة الابتدائية</v>
      </c>
      <c r="D117" s="528">
        <f>IF(ISBLANK(Regressions!D127), " ", Regressions!D127)</f>
        <v>237597</v>
      </c>
      <c r="E117" s="529" t="e">
        <f>IF(ISNUMBER(Regressions!E127),ROUND(Regressions!E127, 1), NA())</f>
        <v>#N/A</v>
      </c>
      <c r="F117" s="530" t="e">
        <f>IF(ISNUMBER(Regressions!F127),ROUND(Regressions!F127, 1), NA())</f>
        <v>#N/A</v>
      </c>
      <c r="G117" s="531" t="e">
        <f>IF(ISNUMBER(Regressions!G127),ROUND(Regressions!G127, 1), NA())</f>
        <v>#N/A</v>
      </c>
      <c r="H117" s="532" t="e">
        <f>IF(ISNUMBER(Regressions!H127),ROUND(Regressions!H127, 1), NA())</f>
        <v>#N/A</v>
      </c>
      <c r="I117" s="533" t="e">
        <f>IF(ISNUMBER(Regressions!I127),ROUND(Regressions!I127, 1), NA())</f>
        <v>#N/A</v>
      </c>
      <c r="J117" s="534" t="e">
        <f>IF(ISNUMBER(Regressions!K127),ROUND(Regressions!K127, 1), NA())</f>
        <v>#N/A</v>
      </c>
      <c r="K117" s="530" t="e">
        <f>IF(ISNUMBER(Regressions!L127),ROUND(Regressions!L127, 1), NA())</f>
        <v>#N/A</v>
      </c>
      <c r="L117" s="535" t="e">
        <f>IF(ISNUMBER(Regressions!M127),ROUND(Regressions!M127, 1), NA())</f>
        <v>#N/A</v>
      </c>
      <c r="M117" s="532" t="e">
        <f>IF(ISNUMBER(Regressions!N127),ROUND(Regressions!N127, 1), NA())</f>
        <v>#N/A</v>
      </c>
      <c r="N117" s="533" t="e">
        <f>IF(ISNUMBER(Regressions!O127),ROUND(Regressions!O127, 1), NA())</f>
        <v>#N/A</v>
      </c>
      <c r="O117" s="534" t="e">
        <f>IF(ISNUMBER(Regressions!Q127),ROUND(Regressions!Q127, 1), NA())</f>
        <v>#N/A</v>
      </c>
      <c r="P117" s="530" t="e">
        <f>IF(ISNUMBER(Regressions!R127),ROUND(Regressions!R127, 1), NA())</f>
        <v>#N/A</v>
      </c>
      <c r="Q117" s="536" t="e">
        <f>IF(ISNUMBER(Regressions!S127),ROUND(Regressions!S127, 1), NA())</f>
        <v>#N/A</v>
      </c>
      <c r="R117" s="532" t="e">
        <f>IF(ISNUMBER(Regressions!T127),ROUND(Regressions!T127, 1), NA())</f>
        <v>#N/A</v>
      </c>
      <c r="S117" s="533" t="e">
        <f>IF(ISNUMBER(Regressions!U127),ROUND(Regressions!U127, 1), NA())</f>
        <v>#N/A</v>
      </c>
    </row>
    <row r="118" spans="1:19" x14ac:dyDescent="0.25">
      <c r="A118" s="525" t="str">
        <f>+Introduction!$C$7</f>
        <v>الإمارات العربية المتحدة</v>
      </c>
      <c r="B118" s="526">
        <f>IF(ISBLANK(Regressions!B128), " ", Regressions!B128)</f>
        <v>2021</v>
      </c>
      <c r="C118" s="525" t="str">
        <f>HLOOKUP(Introduction!$G$4,nametranslations,27,FALSE)</f>
        <v>المرحلة الابتدائية</v>
      </c>
      <c r="D118" s="528">
        <f>IF(ISBLANK(Regressions!D128), " ", Regressions!D128)</f>
        <v>231834</v>
      </c>
      <c r="E118" s="534" t="e">
        <f>IF(ISNUMBER(Regressions!E128),ROUND(Regressions!E128, 1), NA())</f>
        <v>#N/A</v>
      </c>
      <c r="F118" s="537" t="e">
        <f>IF(ISNUMBER(Regressions!F128),ROUND(Regressions!F128, 1), NA())</f>
        <v>#N/A</v>
      </c>
      <c r="G118" s="538" t="e">
        <f>IF(ISNUMBER(Regressions!G128),ROUND(Regressions!G128, 1), NA())</f>
        <v>#N/A</v>
      </c>
      <c r="H118" s="532" t="e">
        <f>IF(ISNUMBER(Regressions!H128),ROUND(Regressions!H128, 1), NA())</f>
        <v>#N/A</v>
      </c>
      <c r="I118" s="533" t="e">
        <f>IF(ISNUMBER(Regressions!I128),ROUND(Regressions!I128, 1), NA())</f>
        <v>#N/A</v>
      </c>
      <c r="J118" s="534" t="e">
        <f>IF(ISNUMBER(Regressions!K128),ROUND(Regressions!K128, 1), NA())</f>
        <v>#N/A</v>
      </c>
      <c r="K118" s="537" t="e">
        <f>IF(ISNUMBER(Regressions!L128),ROUND(Regressions!L128, 1), NA())</f>
        <v>#N/A</v>
      </c>
      <c r="L118" s="539" t="e">
        <f>IF(ISNUMBER(Regressions!M128),ROUND(Regressions!M128, 1), NA())</f>
        <v>#N/A</v>
      </c>
      <c r="M118" s="532" t="e">
        <f>IF(ISNUMBER(Regressions!N128),ROUND(Regressions!N128, 1), NA())</f>
        <v>#N/A</v>
      </c>
      <c r="N118" s="533" t="e">
        <f>IF(ISNUMBER(Regressions!O128),ROUND(Regressions!O128, 1), NA())</f>
        <v>#N/A</v>
      </c>
      <c r="O118" s="534" t="e">
        <f>IF(ISNUMBER(Regressions!Q128),ROUND(Regressions!Q128, 1), NA())</f>
        <v>#N/A</v>
      </c>
      <c r="P118" s="537" t="e">
        <f>IF(ISNUMBER(Regressions!R128),ROUND(Regressions!R128, 1), NA())</f>
        <v>#N/A</v>
      </c>
      <c r="Q118" s="540" t="e">
        <f>IF(ISNUMBER(Regressions!S128),ROUND(Regressions!S128, 1), NA())</f>
        <v>#N/A</v>
      </c>
      <c r="R118" s="532" t="e">
        <f>IF(ISNUMBER(Regressions!T128),ROUND(Regressions!T128, 1), NA())</f>
        <v>#N/A</v>
      </c>
      <c r="S118" s="533" t="e">
        <f>IF(ISNUMBER(Regressions!U128),ROUND(Regressions!U128, 1), NA())</f>
        <v>#N/A</v>
      </c>
    </row>
    <row r="119" spans="1:19" x14ac:dyDescent="0.25">
      <c r="A119" s="525" t="str">
        <f>+Introduction!$C$7</f>
        <v>الإمارات العربية المتحدة</v>
      </c>
      <c r="B119" s="526">
        <f>IF(ISBLANK(Regressions!B129), " ", Regressions!B129)</f>
        <v>2022</v>
      </c>
      <c r="C119" s="525" t="str">
        <f>HLOOKUP(Introduction!$G$4,nametranslations,27,FALSE)</f>
        <v>المرحلة الابتدائية</v>
      </c>
      <c r="D119" s="528">
        <f>IF(ISBLANK(Regressions!D129), " ", Regressions!D129)</f>
        <v>241797</v>
      </c>
      <c r="E119" s="529" t="e">
        <f>IF(ISNUMBER(Regressions!E129),ROUND(Regressions!E129, 1), NA())</f>
        <v>#N/A</v>
      </c>
      <c r="F119" s="530" t="e">
        <f>IF(ISNUMBER(Regressions!F129),ROUND(Regressions!F129, 1), NA())</f>
        <v>#N/A</v>
      </c>
      <c r="G119" s="531" t="e">
        <f>IF(ISNUMBER(Regressions!G129),ROUND(Regressions!G129, 1), NA())</f>
        <v>#N/A</v>
      </c>
      <c r="H119" s="532" t="e">
        <f>IF(ISNUMBER(Regressions!H129),ROUND(Regressions!H129, 1), NA())</f>
        <v>#N/A</v>
      </c>
      <c r="I119" s="533" t="e">
        <f>IF(ISNUMBER(Regressions!I129),ROUND(Regressions!I129, 1), NA())</f>
        <v>#N/A</v>
      </c>
      <c r="J119" s="534" t="e">
        <f>IF(ISNUMBER(Regressions!K129),ROUND(Regressions!K129, 1), NA())</f>
        <v>#N/A</v>
      </c>
      <c r="K119" s="530" t="e">
        <f>IF(ISNUMBER(Regressions!L129),ROUND(Regressions!L129, 1), NA())</f>
        <v>#N/A</v>
      </c>
      <c r="L119" s="535" t="e">
        <f>IF(ISNUMBER(Regressions!M129),ROUND(Regressions!M129, 1), NA())</f>
        <v>#N/A</v>
      </c>
      <c r="M119" s="532" t="e">
        <f>IF(ISNUMBER(Regressions!N129),ROUND(Regressions!N129, 1), NA())</f>
        <v>#N/A</v>
      </c>
      <c r="N119" s="533" t="e">
        <f>IF(ISNUMBER(Regressions!O129),ROUND(Regressions!O129, 1), NA())</f>
        <v>#N/A</v>
      </c>
      <c r="O119" s="534" t="e">
        <f>IF(ISNUMBER(Regressions!Q129),ROUND(Regressions!Q129, 1), NA())</f>
        <v>#N/A</v>
      </c>
      <c r="P119" s="530" t="e">
        <f>IF(ISNUMBER(Regressions!R129),ROUND(Regressions!R129, 1), NA())</f>
        <v>#N/A</v>
      </c>
      <c r="Q119" s="536" t="e">
        <f>IF(ISNUMBER(Regressions!S129),ROUND(Regressions!S129, 1), NA())</f>
        <v>#N/A</v>
      </c>
      <c r="R119" s="532" t="e">
        <f>IF(ISNUMBER(Regressions!T129),ROUND(Regressions!T129, 1), NA())</f>
        <v>#N/A</v>
      </c>
      <c r="S119" s="533" t="e">
        <f>IF(ISNUMBER(Regressions!U129),ROUND(Regressions!U129, 1), NA())</f>
        <v>#N/A</v>
      </c>
    </row>
    <row r="120" spans="1:19" x14ac:dyDescent="0.25">
      <c r="A120" s="525" t="str">
        <f>+Introduction!$C$7</f>
        <v>الإمارات العربية المتحدة</v>
      </c>
      <c r="B120" s="526">
        <f>IF(ISBLANK(Regressions!B130), " ", Regressions!B130)</f>
        <v>2023</v>
      </c>
      <c r="C120" s="525" t="str">
        <f>HLOOKUP(Introduction!$G$4,nametranslations,27,FALSE)</f>
        <v>المرحلة الابتدائية</v>
      </c>
      <c r="D120" s="528">
        <f>IF(ISBLANK(Regressions!D130), " ", Regressions!D130)</f>
        <v>250051</v>
      </c>
      <c r="E120" s="529" t="e">
        <f>IF(ISNUMBER(Regressions!E130),ROUND(Regressions!E130, 1), NA())</f>
        <v>#N/A</v>
      </c>
      <c r="F120" s="530" t="e">
        <f>IF(ISNUMBER(Regressions!F130),ROUND(Regressions!F130, 1), NA())</f>
        <v>#N/A</v>
      </c>
      <c r="G120" s="531" t="e">
        <f>IF(ISNUMBER(Regressions!G130),ROUND(Regressions!G130, 1), NA())</f>
        <v>#N/A</v>
      </c>
      <c r="H120" s="532" t="e">
        <f>IF(ISNUMBER(Regressions!H130),ROUND(Regressions!H130, 1), NA())</f>
        <v>#N/A</v>
      </c>
      <c r="I120" s="533" t="e">
        <f>IF(ISNUMBER(Regressions!I130),ROUND(Regressions!I130, 1), NA())</f>
        <v>#N/A</v>
      </c>
      <c r="J120" s="534" t="e">
        <f>IF(ISNUMBER(Regressions!K130),ROUND(Regressions!K130, 1), NA())</f>
        <v>#N/A</v>
      </c>
      <c r="K120" s="530" t="e">
        <f>IF(ISNUMBER(Regressions!L130),ROUND(Regressions!L130, 1), NA())</f>
        <v>#N/A</v>
      </c>
      <c r="L120" s="535" t="e">
        <f>IF(ISNUMBER(Regressions!M130),ROUND(Regressions!M130, 1), NA())</f>
        <v>#N/A</v>
      </c>
      <c r="M120" s="532" t="e">
        <f>IF(ISNUMBER(Regressions!N130),ROUND(Regressions!N130, 1), NA())</f>
        <v>#N/A</v>
      </c>
      <c r="N120" s="533" t="e">
        <f>IF(ISNUMBER(Regressions!O130),ROUND(Regressions!O130, 1), NA())</f>
        <v>#N/A</v>
      </c>
      <c r="O120" s="534" t="e">
        <f>IF(ISNUMBER(Regressions!Q130),ROUND(Regressions!Q130, 1), NA())</f>
        <v>#N/A</v>
      </c>
      <c r="P120" s="530" t="e">
        <f>IF(ISNUMBER(Regressions!R130),ROUND(Regressions!R130, 1), NA())</f>
        <v>#N/A</v>
      </c>
      <c r="Q120" s="536" t="e">
        <f>IF(ISNUMBER(Regressions!S130),ROUND(Regressions!S130, 1), NA())</f>
        <v>#N/A</v>
      </c>
      <c r="R120" s="532" t="e">
        <f>IF(ISNUMBER(Regressions!T130),ROUND(Regressions!T130, 1), NA())</f>
        <v>#N/A</v>
      </c>
      <c r="S120" s="533" t="e">
        <f>IF(ISNUMBER(Regressions!U130),ROUND(Regressions!U130, 1), NA())</f>
        <v>#N/A</v>
      </c>
    </row>
    <row r="121" spans="1:19" x14ac:dyDescent="0.25">
      <c r="A121" s="525" t="str">
        <f>+Introduction!$C$7</f>
        <v>الإمارات العربية المتحدة</v>
      </c>
      <c r="B121" s="526">
        <f>IF(ISBLANK(Regressions!B131), " ", Regressions!B131)</f>
        <v>2024</v>
      </c>
      <c r="C121" s="525" t="str">
        <f>HLOOKUP(Introduction!$G$4,nametranslations,27,FALSE)</f>
        <v>المرحلة الابتدائية</v>
      </c>
      <c r="D121" s="528">
        <f>IF(ISBLANK(Regressions!D131), " ", Regressions!D131)</f>
        <v>258734</v>
      </c>
      <c r="E121" s="529" t="e">
        <f>IF(ISNUMBER(Regressions!E131),ROUND(Regressions!E131, 1), NA())</f>
        <v>#N/A</v>
      </c>
      <c r="F121" s="530" t="e">
        <f>IF(ISNUMBER(Regressions!F131),ROUND(Regressions!F131, 1), NA())</f>
        <v>#N/A</v>
      </c>
      <c r="G121" s="531" t="e">
        <f>IF(ISNUMBER(Regressions!G131),ROUND(Regressions!G131, 1), NA())</f>
        <v>#N/A</v>
      </c>
      <c r="H121" s="532" t="e">
        <f>IF(ISNUMBER(Regressions!H131),ROUND(Regressions!H131, 1), NA())</f>
        <v>#N/A</v>
      </c>
      <c r="I121" s="533" t="e">
        <f>IF(ISNUMBER(Regressions!I131),ROUND(Regressions!I131, 1), NA())</f>
        <v>#N/A</v>
      </c>
      <c r="J121" s="534" t="e">
        <f>IF(ISNUMBER(Regressions!K131),ROUND(Regressions!K131, 1), NA())</f>
        <v>#N/A</v>
      </c>
      <c r="K121" s="530" t="e">
        <f>IF(ISNUMBER(Regressions!L131),ROUND(Regressions!L131, 1), NA())</f>
        <v>#N/A</v>
      </c>
      <c r="L121" s="535" t="e">
        <f>IF(ISNUMBER(Regressions!M131),ROUND(Regressions!M131, 1), NA())</f>
        <v>#N/A</v>
      </c>
      <c r="M121" s="532" t="e">
        <f>IF(ISNUMBER(Regressions!N131),ROUND(Regressions!N131, 1), NA())</f>
        <v>#N/A</v>
      </c>
      <c r="N121" s="533" t="e">
        <f>IF(ISNUMBER(Regressions!O131),ROUND(Regressions!O131, 1), NA())</f>
        <v>#N/A</v>
      </c>
      <c r="O121" s="534" t="e">
        <f>IF(ISNUMBER(Regressions!Q131),ROUND(Regressions!Q131, 1), NA())</f>
        <v>#N/A</v>
      </c>
      <c r="P121" s="530" t="e">
        <f>IF(ISNUMBER(Regressions!R131),ROUND(Regressions!R131, 1), NA())</f>
        <v>#N/A</v>
      </c>
      <c r="Q121" s="536" t="e">
        <f>IF(ISNUMBER(Regressions!S131),ROUND(Regressions!S131, 1), NA())</f>
        <v>#N/A</v>
      </c>
      <c r="R121" s="532" t="e">
        <f>IF(ISNUMBER(Regressions!T131),ROUND(Regressions!T131, 1), NA())</f>
        <v>#N/A</v>
      </c>
      <c r="S121" s="533" t="e">
        <f>IF(ISNUMBER(Regressions!U131),ROUND(Regressions!U131, 1), NA())</f>
        <v>#N/A</v>
      </c>
    </row>
    <row r="122" spans="1:19" x14ac:dyDescent="0.25">
      <c r="A122" s="541" t="str">
        <f>+Introduction!$C$7</f>
        <v>الإمارات العربية المتحدة</v>
      </c>
      <c r="B122" s="542">
        <f>IF(ISBLANK(Regressions!B132), " ", Regressions!B132)</f>
        <v>2025</v>
      </c>
      <c r="C122" s="541" t="str">
        <f>HLOOKUP(Introduction!$G$4,nametranslations,27,FALSE)</f>
        <v>المرحلة الابتدائية</v>
      </c>
      <c r="D122" s="543">
        <f>IF(ISBLANK(Regressions!D132), " ", Regressions!D132)</f>
        <v>277947</v>
      </c>
      <c r="E122" s="544" t="e">
        <f>IF(ISNUMBER(Regressions!E132),ROUND(Regressions!E132, 1), NA())</f>
        <v>#N/A</v>
      </c>
      <c r="F122" s="545" t="e">
        <f>IF(ISNUMBER(Regressions!F132),ROUND(Regressions!F132, 1), NA())</f>
        <v>#N/A</v>
      </c>
      <c r="G122" s="546" t="e">
        <f>IF(ISNUMBER(Regressions!G132),ROUND(Regressions!G132, 1), NA())</f>
        <v>#N/A</v>
      </c>
      <c r="H122" s="547" t="e">
        <f>IF(ISNUMBER(Regressions!H132),ROUND(Regressions!H132, 1), NA())</f>
        <v>#N/A</v>
      </c>
      <c r="I122" s="548" t="e">
        <f>IF(ISNUMBER(Regressions!I132),ROUND(Regressions!I132, 1), NA())</f>
        <v>#N/A</v>
      </c>
      <c r="J122" s="549" t="e">
        <f>IF(ISNUMBER(Regressions!K132),ROUND(Regressions!K132, 1), NA())</f>
        <v>#N/A</v>
      </c>
      <c r="K122" s="545" t="e">
        <f>IF(ISNUMBER(Regressions!L132),ROUND(Regressions!L132, 1), NA())</f>
        <v>#N/A</v>
      </c>
      <c r="L122" s="550" t="e">
        <f>IF(ISNUMBER(Regressions!M132),ROUND(Regressions!M132, 1), NA())</f>
        <v>#N/A</v>
      </c>
      <c r="M122" s="547" t="e">
        <f>IF(ISNUMBER(Regressions!N132),ROUND(Regressions!N132, 1), NA())</f>
        <v>#N/A</v>
      </c>
      <c r="N122" s="548" t="e">
        <f>IF(ISNUMBER(Regressions!O132),ROUND(Regressions!O132, 1), NA())</f>
        <v>#N/A</v>
      </c>
      <c r="O122" s="549" t="e">
        <f>IF(ISNUMBER(Regressions!Q132),ROUND(Regressions!Q132, 1), NA())</f>
        <v>#N/A</v>
      </c>
      <c r="P122" s="545" t="e">
        <f>IF(ISNUMBER(Regressions!R132),ROUND(Regressions!R132, 1), NA())</f>
        <v>#N/A</v>
      </c>
      <c r="Q122" s="551" t="e">
        <f>IF(ISNUMBER(Regressions!S132),ROUND(Regressions!S132, 1), NA())</f>
        <v>#N/A</v>
      </c>
      <c r="R122" s="547" t="e">
        <f>IF(ISNUMBER(Regressions!T132),ROUND(Regressions!T132, 1), NA())</f>
        <v>#N/A</v>
      </c>
      <c r="S122" s="548" t="e">
        <f>IF(ISNUMBER(Regressions!U132),ROUND(Regressions!U132, 1), NA())</f>
        <v>#N/A</v>
      </c>
    </row>
    <row r="123" spans="1:19" hidden="1" x14ac:dyDescent="0.25">
      <c r="A123" s="525" t="str">
        <f>+Introduction!$C$7</f>
        <v>الإمارات العربية المتحدة</v>
      </c>
      <c r="B123" s="526">
        <f>IF(ISBLANK(Regressions!B133), " ", Regressions!B133)</f>
        <v>2026</v>
      </c>
      <c r="C123" s="525" t="str">
        <f>HLOOKUP(Introduction!$G$4,nametranslations,27,FALSE)</f>
        <v>المرحلة الابتدائية</v>
      </c>
      <c r="D123" s="528" t="str">
        <f>IF(ISBLANK(Regressions!D133), " ", Regressions!D133)</f>
        <v xml:space="preserve"> </v>
      </c>
      <c r="E123" s="529" t="e">
        <f>IF(ISNUMBER(Regressions!E133),ROUND(Regressions!E133, 1), NA())</f>
        <v>#N/A</v>
      </c>
      <c r="F123" s="530" t="e">
        <f>IF(ISNUMBER(Regressions!F133),ROUND(Regressions!F133, 1), NA())</f>
        <v>#N/A</v>
      </c>
      <c r="G123" s="531" t="e">
        <f>IF(ISNUMBER(Regressions!G133),ROUND(Regressions!G133, 1), NA())</f>
        <v>#N/A</v>
      </c>
      <c r="H123" s="532" t="e">
        <f>IF(ISNUMBER(Regressions!H133),ROUND(Regressions!H133, 1), NA())</f>
        <v>#N/A</v>
      </c>
      <c r="I123" s="533" t="e">
        <f>IF(ISNUMBER(Regressions!I133),ROUND(Regressions!I133, 1), NA())</f>
        <v>#N/A</v>
      </c>
      <c r="J123" s="534" t="e">
        <f>IF(ISNUMBER(Regressions!K133),ROUND(Regressions!K133, 1), NA())</f>
        <v>#N/A</v>
      </c>
      <c r="K123" s="530" t="e">
        <f>IF(ISNUMBER(Regressions!L133),ROUND(Regressions!L133, 1), NA())</f>
        <v>#N/A</v>
      </c>
      <c r="L123" s="535" t="e">
        <f>IF(ISNUMBER(Regressions!M133),ROUND(Regressions!M133, 1), NA())</f>
        <v>#N/A</v>
      </c>
      <c r="M123" s="532" t="e">
        <f>IF(ISNUMBER(Regressions!N133),ROUND(Regressions!N133, 1), NA())</f>
        <v>#N/A</v>
      </c>
      <c r="N123" s="533" t="e">
        <f>IF(ISNUMBER(Regressions!O133),ROUND(Regressions!O133, 1), NA())</f>
        <v>#N/A</v>
      </c>
      <c r="O123" s="534" t="e">
        <f>IF(ISNUMBER(Regressions!Q133),ROUND(Regressions!Q133, 1), NA())</f>
        <v>#N/A</v>
      </c>
      <c r="P123" s="530" t="e">
        <f>IF(ISNUMBER(Regressions!R133),ROUND(Regressions!R133, 1), NA())</f>
        <v>#N/A</v>
      </c>
      <c r="Q123" s="536" t="e">
        <f>IF(ISNUMBER(Regressions!S133),ROUND(Regressions!S133, 1), NA())</f>
        <v>#N/A</v>
      </c>
      <c r="R123" s="532" t="e">
        <f>IF(ISNUMBER(Regressions!T133),ROUND(Regressions!T133, 1), NA())</f>
        <v>#N/A</v>
      </c>
      <c r="S123" s="533" t="e">
        <f>IF(ISNUMBER(Regressions!U133),ROUND(Regressions!U133, 1), NA())</f>
        <v>#N/A</v>
      </c>
    </row>
    <row r="124" spans="1:19" hidden="1" x14ac:dyDescent="0.25">
      <c r="A124" s="525" t="str">
        <f>+Introduction!$C$7</f>
        <v>الإمارات العربية المتحدة</v>
      </c>
      <c r="B124" s="526">
        <f>IF(ISBLANK(Regressions!B134), " ", Regressions!B134)</f>
        <v>2027</v>
      </c>
      <c r="C124" s="525" t="str">
        <f>HLOOKUP(Introduction!$G$4,nametranslations,27,FALSE)</f>
        <v>المرحلة الابتدائية</v>
      </c>
      <c r="D124" s="528" t="str">
        <f>IF(ISBLANK(Regressions!D134), " ", Regressions!D134)</f>
        <v xml:space="preserve"> </v>
      </c>
      <c r="E124" s="529" t="e">
        <f>IF(ISNUMBER(Regressions!E134),ROUND(Regressions!E134, 1), NA())</f>
        <v>#N/A</v>
      </c>
      <c r="F124" s="530" t="e">
        <f>IF(ISNUMBER(Regressions!F134),ROUND(Regressions!F134, 1), NA())</f>
        <v>#N/A</v>
      </c>
      <c r="G124" s="531" t="e">
        <f>IF(ISNUMBER(Regressions!G134),ROUND(Regressions!G134, 1), NA())</f>
        <v>#N/A</v>
      </c>
      <c r="H124" s="532" t="e">
        <f>IF(ISNUMBER(Regressions!H134),ROUND(Regressions!H134, 1), NA())</f>
        <v>#N/A</v>
      </c>
      <c r="I124" s="533" t="e">
        <f>IF(ISNUMBER(Regressions!I134),ROUND(Regressions!I134, 1), NA())</f>
        <v>#N/A</v>
      </c>
      <c r="J124" s="534" t="e">
        <f>IF(ISNUMBER(Regressions!K134),ROUND(Regressions!K134, 1), NA())</f>
        <v>#N/A</v>
      </c>
      <c r="K124" s="530" t="e">
        <f>IF(ISNUMBER(Regressions!L134),ROUND(Regressions!L134, 1), NA())</f>
        <v>#N/A</v>
      </c>
      <c r="L124" s="535" t="e">
        <f>IF(ISNUMBER(Regressions!M134),ROUND(Regressions!M134, 1), NA())</f>
        <v>#N/A</v>
      </c>
      <c r="M124" s="532" t="e">
        <f>IF(ISNUMBER(Regressions!N134),ROUND(Regressions!N134, 1), NA())</f>
        <v>#N/A</v>
      </c>
      <c r="N124" s="533" t="e">
        <f>IF(ISNUMBER(Regressions!O134),ROUND(Regressions!O134, 1), NA())</f>
        <v>#N/A</v>
      </c>
      <c r="O124" s="534" t="e">
        <f>IF(ISNUMBER(Regressions!Q134),ROUND(Regressions!Q134, 1), NA())</f>
        <v>#N/A</v>
      </c>
      <c r="P124" s="530" t="e">
        <f>IF(ISNUMBER(Regressions!R134),ROUND(Regressions!R134, 1), NA())</f>
        <v>#N/A</v>
      </c>
      <c r="Q124" s="536" t="e">
        <f>IF(ISNUMBER(Regressions!S134),ROUND(Regressions!S134, 1), NA())</f>
        <v>#N/A</v>
      </c>
      <c r="R124" s="532" t="e">
        <f>IF(ISNUMBER(Regressions!T134),ROUND(Regressions!T134, 1), NA())</f>
        <v>#N/A</v>
      </c>
      <c r="S124" s="533" t="e">
        <f>IF(ISNUMBER(Regressions!U134),ROUND(Regressions!U134, 1), NA())</f>
        <v>#N/A</v>
      </c>
    </row>
    <row r="125" spans="1:19" hidden="1" x14ac:dyDescent="0.25">
      <c r="A125" s="525" t="str">
        <f>+Introduction!$C$7</f>
        <v>الإمارات العربية المتحدة</v>
      </c>
      <c r="B125" s="526">
        <f>IF(ISBLANK(Regressions!B135), " ", Regressions!B135)</f>
        <v>2028</v>
      </c>
      <c r="C125" s="525" t="str">
        <f>HLOOKUP(Introduction!$G$4,nametranslations,27,FALSE)</f>
        <v>المرحلة الابتدائية</v>
      </c>
      <c r="D125" s="528" t="str">
        <f>IF(ISBLANK(Regressions!D135), " ", Regressions!D135)</f>
        <v xml:space="preserve"> </v>
      </c>
      <c r="E125" s="529" t="e">
        <f>IF(ISNUMBER(Regressions!E135),ROUND(Regressions!E135, 1), NA())</f>
        <v>#N/A</v>
      </c>
      <c r="F125" s="530" t="e">
        <f>IF(ISNUMBER(Regressions!F135),ROUND(Regressions!F135, 1), NA())</f>
        <v>#N/A</v>
      </c>
      <c r="G125" s="531" t="e">
        <f>IF(ISNUMBER(Regressions!G135),ROUND(Regressions!G135, 1), NA())</f>
        <v>#N/A</v>
      </c>
      <c r="H125" s="532" t="e">
        <f>IF(ISNUMBER(Regressions!H135),ROUND(Regressions!H135, 1), NA())</f>
        <v>#N/A</v>
      </c>
      <c r="I125" s="533" t="e">
        <f>IF(ISNUMBER(Regressions!I135),ROUND(Regressions!I135, 1), NA())</f>
        <v>#N/A</v>
      </c>
      <c r="J125" s="534" t="e">
        <f>IF(ISNUMBER(Regressions!K135),ROUND(Regressions!K135, 1), NA())</f>
        <v>#N/A</v>
      </c>
      <c r="K125" s="530" t="e">
        <f>IF(ISNUMBER(Regressions!L135),ROUND(Regressions!L135, 1), NA())</f>
        <v>#N/A</v>
      </c>
      <c r="L125" s="535" t="e">
        <f>IF(ISNUMBER(Regressions!M135),ROUND(Regressions!M135, 1), NA())</f>
        <v>#N/A</v>
      </c>
      <c r="M125" s="532" t="e">
        <f>IF(ISNUMBER(Regressions!N135),ROUND(Regressions!N135, 1), NA())</f>
        <v>#N/A</v>
      </c>
      <c r="N125" s="533" t="e">
        <f>IF(ISNUMBER(Regressions!O135),ROUND(Regressions!O135, 1), NA())</f>
        <v>#N/A</v>
      </c>
      <c r="O125" s="534" t="e">
        <f>IF(ISNUMBER(Regressions!Q135),ROUND(Regressions!Q135, 1), NA())</f>
        <v>#N/A</v>
      </c>
      <c r="P125" s="530" t="e">
        <f>IF(ISNUMBER(Regressions!R135),ROUND(Regressions!R135, 1), NA())</f>
        <v>#N/A</v>
      </c>
      <c r="Q125" s="536" t="e">
        <f>IF(ISNUMBER(Regressions!S135),ROUND(Regressions!S135, 1), NA())</f>
        <v>#N/A</v>
      </c>
      <c r="R125" s="532" t="e">
        <f>IF(ISNUMBER(Regressions!T135),ROUND(Regressions!T135, 1), NA())</f>
        <v>#N/A</v>
      </c>
      <c r="S125" s="533" t="e">
        <f>IF(ISNUMBER(Regressions!U135),ROUND(Regressions!U135, 1), NA())</f>
        <v>#N/A</v>
      </c>
    </row>
    <row r="126" spans="1:19" hidden="1" x14ac:dyDescent="0.25">
      <c r="A126" s="525" t="str">
        <f>+Introduction!$C$7</f>
        <v>الإمارات العربية المتحدة</v>
      </c>
      <c r="B126" s="526">
        <f>IF(ISBLANK(Regressions!B136), " ", Regressions!B136)</f>
        <v>2029</v>
      </c>
      <c r="C126" s="525" t="str">
        <f>HLOOKUP(Introduction!$G$4,nametranslations,27,FALSE)</f>
        <v>المرحلة الابتدائية</v>
      </c>
      <c r="D126" s="528" t="str">
        <f>IF(ISBLANK(Regressions!D136), " ", Regressions!D136)</f>
        <v xml:space="preserve"> </v>
      </c>
      <c r="E126" s="529" t="e">
        <f>IF(ISNUMBER(Regressions!E136),ROUND(Regressions!E136, 1), NA())</f>
        <v>#N/A</v>
      </c>
      <c r="F126" s="530" t="e">
        <f>IF(ISNUMBER(Regressions!F136),ROUND(Regressions!F136, 1), NA())</f>
        <v>#N/A</v>
      </c>
      <c r="G126" s="531" t="e">
        <f>IF(ISNUMBER(Regressions!G136),ROUND(Regressions!G136, 1), NA())</f>
        <v>#N/A</v>
      </c>
      <c r="H126" s="532" t="e">
        <f>IF(ISNUMBER(Regressions!H136),ROUND(Regressions!H136, 1), NA())</f>
        <v>#N/A</v>
      </c>
      <c r="I126" s="533" t="e">
        <f>IF(ISNUMBER(Regressions!I136),ROUND(Regressions!I136, 1), NA())</f>
        <v>#N/A</v>
      </c>
      <c r="J126" s="534" t="e">
        <f>IF(ISNUMBER(Regressions!K136),ROUND(Regressions!K136, 1), NA())</f>
        <v>#N/A</v>
      </c>
      <c r="K126" s="530" t="e">
        <f>IF(ISNUMBER(Regressions!L136),ROUND(Regressions!L136, 1), NA())</f>
        <v>#N/A</v>
      </c>
      <c r="L126" s="535" t="e">
        <f>IF(ISNUMBER(Regressions!M136),ROUND(Regressions!M136, 1), NA())</f>
        <v>#N/A</v>
      </c>
      <c r="M126" s="532" t="e">
        <f>IF(ISNUMBER(Regressions!N136),ROUND(Regressions!N136, 1), NA())</f>
        <v>#N/A</v>
      </c>
      <c r="N126" s="533" t="e">
        <f>IF(ISNUMBER(Regressions!O136),ROUND(Regressions!O136, 1), NA())</f>
        <v>#N/A</v>
      </c>
      <c r="O126" s="534" t="e">
        <f>IF(ISNUMBER(Regressions!Q136),ROUND(Regressions!Q136, 1), NA())</f>
        <v>#N/A</v>
      </c>
      <c r="P126" s="530" t="e">
        <f>IF(ISNUMBER(Regressions!R136),ROUND(Regressions!R136, 1), NA())</f>
        <v>#N/A</v>
      </c>
      <c r="Q126" s="536" t="e">
        <f>IF(ISNUMBER(Regressions!S136),ROUND(Regressions!S136, 1), NA())</f>
        <v>#N/A</v>
      </c>
      <c r="R126" s="532" t="e">
        <f>IF(ISNUMBER(Regressions!T136),ROUND(Regressions!T136, 1), NA())</f>
        <v>#N/A</v>
      </c>
      <c r="S126" s="533" t="e">
        <f>IF(ISNUMBER(Regressions!U136),ROUND(Regressions!U136, 1), NA())</f>
        <v>#N/A</v>
      </c>
    </row>
    <row r="127" spans="1:19" hidden="1" x14ac:dyDescent="0.25">
      <c r="A127" s="525" t="str">
        <f>+Introduction!$C$7</f>
        <v>الإمارات العربية المتحدة</v>
      </c>
      <c r="B127" s="526">
        <f>IF(ISBLANK(Regressions!B137), " ", Regressions!B137)</f>
        <v>2030</v>
      </c>
      <c r="C127" s="525" t="str">
        <f>HLOOKUP(Introduction!$G$4,nametranslations,27,FALSE)</f>
        <v>المرحلة الابتدائية</v>
      </c>
      <c r="D127" s="528" t="str">
        <f>IF(ISBLANK(Regressions!D137), " ", Regressions!D137)</f>
        <v xml:space="preserve"> </v>
      </c>
      <c r="E127" s="529" t="e">
        <f>IF(ISNUMBER(Regressions!E137),ROUND(Regressions!E137, 1), NA())</f>
        <v>#N/A</v>
      </c>
      <c r="F127" s="530" t="e">
        <f>IF(ISNUMBER(Regressions!F137),ROUND(Regressions!F137, 1), NA())</f>
        <v>#N/A</v>
      </c>
      <c r="G127" s="531" t="e">
        <f>IF(ISNUMBER(Regressions!G137),ROUND(Regressions!G137, 1), NA())</f>
        <v>#N/A</v>
      </c>
      <c r="H127" s="532" t="e">
        <f>IF(ISNUMBER(Regressions!H137),ROUND(Regressions!H137, 1), NA())</f>
        <v>#N/A</v>
      </c>
      <c r="I127" s="533" t="e">
        <f>IF(ISNUMBER(Regressions!I137),ROUND(Regressions!I137, 1), NA())</f>
        <v>#N/A</v>
      </c>
      <c r="J127" s="534" t="e">
        <f>IF(ISNUMBER(Regressions!K137),ROUND(Regressions!K137, 1), NA())</f>
        <v>#N/A</v>
      </c>
      <c r="K127" s="530" t="e">
        <f>IF(ISNUMBER(Regressions!L137),ROUND(Regressions!L137, 1), NA())</f>
        <v>#N/A</v>
      </c>
      <c r="L127" s="535" t="e">
        <f>IF(ISNUMBER(Regressions!M137),ROUND(Regressions!M137, 1), NA())</f>
        <v>#N/A</v>
      </c>
      <c r="M127" s="532" t="e">
        <f>IF(ISNUMBER(Regressions!N137),ROUND(Regressions!N137, 1), NA())</f>
        <v>#N/A</v>
      </c>
      <c r="N127" s="533" t="e">
        <f>IF(ISNUMBER(Regressions!O137),ROUND(Regressions!O137, 1), NA())</f>
        <v>#N/A</v>
      </c>
      <c r="O127" s="534" t="e">
        <f>IF(ISNUMBER(Regressions!Q137),ROUND(Regressions!Q137, 1), NA())</f>
        <v>#N/A</v>
      </c>
      <c r="P127" s="530" t="e">
        <f>IF(ISNUMBER(Regressions!R137),ROUND(Regressions!R137, 1), NA())</f>
        <v>#N/A</v>
      </c>
      <c r="Q127" s="536" t="e">
        <f>IF(ISNUMBER(Regressions!S137),ROUND(Regressions!S137, 1), NA())</f>
        <v>#N/A</v>
      </c>
      <c r="R127" s="532" t="e">
        <f>IF(ISNUMBER(Regressions!T137),ROUND(Regressions!T137, 1), NA())</f>
        <v>#N/A</v>
      </c>
      <c r="S127" s="533" t="e">
        <f>IF(ISNUMBER(Regressions!U137),ROUND(Regressions!U137, 1), NA())</f>
        <v>#N/A</v>
      </c>
    </row>
    <row r="128" spans="1:19" x14ac:dyDescent="0.25">
      <c r="A128" s="525" t="str">
        <f>+Introduction!$C$7</f>
        <v>الإمارات العربية المتحدة</v>
      </c>
      <c r="B128" s="526">
        <f>IF(ISBLANK(Regressions!B138), " ", Regressions!B138)</f>
        <v>2000</v>
      </c>
      <c r="C128" s="525" t="str">
        <f>HLOOKUP(Introduction!$G$4,nametranslations,28,FALSE)</f>
        <v>خبرات</v>
      </c>
      <c r="D128" s="528">
        <f>IF(ISBLANK(Regressions!D138), " ", Regressions!D138)</f>
        <v>208919</v>
      </c>
      <c r="E128" s="529">
        <f>IF(ISNUMBER(Regressions!E138),ROUND(Regressions!E138, 1), NA())</f>
        <v>100</v>
      </c>
      <c r="F128" s="530">
        <f>IF(ISNUMBER(Regressions!F138),ROUND(Regressions!F138, 1), NA())</f>
        <v>100</v>
      </c>
      <c r="G128" s="531">
        <f>IF(ISNUMBER(Regressions!G138),ROUND(Regressions!G138, 1), NA())</f>
        <v>100</v>
      </c>
      <c r="H128" s="532">
        <f>IF(ISNUMBER(Regressions!H138),ROUND(Regressions!H138, 1), NA())</f>
        <v>0</v>
      </c>
      <c r="I128" s="533">
        <f>IF(ISNUMBER(Regressions!I138),ROUND(Regressions!I138, 1), NA())</f>
        <v>0</v>
      </c>
      <c r="J128" s="534">
        <f>IF(ISNUMBER(Regressions!K138),ROUND(Regressions!K138, 1), NA())</f>
        <v>100</v>
      </c>
      <c r="K128" s="530">
        <f>IF(ISNUMBER(Regressions!L138),ROUND(Regressions!L138, 1), NA())</f>
        <v>100</v>
      </c>
      <c r="L128" s="535">
        <f>IF(ISNUMBER(Regressions!M138),ROUND(Regressions!M138, 1), NA())</f>
        <v>100</v>
      </c>
      <c r="M128" s="532">
        <f>IF(ISNUMBER(Regressions!N138),ROUND(Regressions!N138, 1), NA())</f>
        <v>0</v>
      </c>
      <c r="N128" s="533">
        <f>IF(ISNUMBER(Regressions!O138),ROUND(Regressions!O138, 1), NA())</f>
        <v>0</v>
      </c>
      <c r="O128" s="534">
        <f>IF(ISNUMBER(Regressions!Q138),ROUND(Regressions!Q138, 1), NA())</f>
        <v>100</v>
      </c>
      <c r="P128" s="530">
        <f>IF(ISNUMBER(Regressions!R138),ROUND(Regressions!R138, 1), NA())</f>
        <v>100</v>
      </c>
      <c r="Q128" s="536">
        <f>IF(ISNUMBER(Regressions!S138),ROUND(Regressions!S138, 1), NA())</f>
        <v>100</v>
      </c>
      <c r="R128" s="532">
        <f>IF(ISNUMBER(Regressions!T138),ROUND(Regressions!T138, 1), NA())</f>
        <v>0</v>
      </c>
      <c r="S128" s="533">
        <f>IF(ISNUMBER(Regressions!U138),ROUND(Regressions!U138, 1), NA())</f>
        <v>0</v>
      </c>
    </row>
    <row r="129" spans="1:19" x14ac:dyDescent="0.25">
      <c r="A129" s="525" t="str">
        <f>+Introduction!$C$7</f>
        <v>الإمارات العربية المتحدة</v>
      </c>
      <c r="B129" s="526">
        <f>IF(ISBLANK(Regressions!B139), " ", Regressions!B139)</f>
        <v>2001</v>
      </c>
      <c r="C129" s="525" t="str">
        <f>HLOOKUP(Introduction!$G$4,nametranslations,28,FALSE)</f>
        <v>خبرات</v>
      </c>
      <c r="D129" s="528">
        <f>IF(ISBLANK(Regressions!D139), " ", Regressions!D139)</f>
        <v>228085</v>
      </c>
      <c r="E129" s="529">
        <f>IF(ISNUMBER(Regressions!E139),ROUND(Regressions!E139, 1), NA())</f>
        <v>100</v>
      </c>
      <c r="F129" s="530">
        <f>IF(ISNUMBER(Regressions!F139),ROUND(Regressions!F139, 1), NA())</f>
        <v>100</v>
      </c>
      <c r="G129" s="531">
        <f>IF(ISNUMBER(Regressions!G139),ROUND(Regressions!G139, 1), NA())</f>
        <v>100</v>
      </c>
      <c r="H129" s="532">
        <f>IF(ISNUMBER(Regressions!H139),ROUND(Regressions!H139, 1), NA())</f>
        <v>0</v>
      </c>
      <c r="I129" s="533">
        <f>IF(ISNUMBER(Regressions!I139),ROUND(Regressions!I139, 1), NA())</f>
        <v>0</v>
      </c>
      <c r="J129" s="534">
        <f>IF(ISNUMBER(Regressions!K139),ROUND(Regressions!K139, 1), NA())</f>
        <v>100</v>
      </c>
      <c r="K129" s="530">
        <f>IF(ISNUMBER(Regressions!L139),ROUND(Regressions!L139, 1), NA())</f>
        <v>100</v>
      </c>
      <c r="L129" s="535">
        <f>IF(ISNUMBER(Regressions!M139),ROUND(Regressions!M139, 1), NA())</f>
        <v>100</v>
      </c>
      <c r="M129" s="532">
        <f>IF(ISNUMBER(Regressions!N139),ROUND(Regressions!N139, 1), NA())</f>
        <v>0</v>
      </c>
      <c r="N129" s="533">
        <f>IF(ISNUMBER(Regressions!O139),ROUND(Regressions!O139, 1), NA())</f>
        <v>0</v>
      </c>
      <c r="O129" s="534">
        <f>IF(ISNUMBER(Regressions!Q139),ROUND(Regressions!Q139, 1), NA())</f>
        <v>100</v>
      </c>
      <c r="P129" s="530">
        <f>IF(ISNUMBER(Regressions!R139),ROUND(Regressions!R139, 1), NA())</f>
        <v>100</v>
      </c>
      <c r="Q129" s="536">
        <f>IF(ISNUMBER(Regressions!S139),ROUND(Regressions!S139, 1), NA())</f>
        <v>100</v>
      </c>
      <c r="R129" s="532">
        <f>IF(ISNUMBER(Regressions!T139),ROUND(Regressions!T139, 1), NA())</f>
        <v>0</v>
      </c>
      <c r="S129" s="533">
        <f>IF(ISNUMBER(Regressions!U139),ROUND(Regressions!U139, 1), NA())</f>
        <v>0</v>
      </c>
    </row>
    <row r="130" spans="1:19" x14ac:dyDescent="0.25">
      <c r="A130" s="525" t="str">
        <f>+Introduction!$C$7</f>
        <v>الإمارات العربية المتحدة</v>
      </c>
      <c r="B130" s="526">
        <f>IF(ISBLANK(Regressions!B140), " ", Regressions!B140)</f>
        <v>2002</v>
      </c>
      <c r="C130" s="525" t="str">
        <f>HLOOKUP(Introduction!$G$4,nametranslations,28,FALSE)</f>
        <v>خبرات</v>
      </c>
      <c r="D130" s="528">
        <f>IF(ISBLANK(Regressions!D140), " ", Regressions!D140)</f>
        <v>240575</v>
      </c>
      <c r="E130" s="529">
        <f>IF(ISNUMBER(Regressions!E140),ROUND(Regressions!E140, 1), NA())</f>
        <v>100</v>
      </c>
      <c r="F130" s="530">
        <f>IF(ISNUMBER(Regressions!F140),ROUND(Regressions!F140, 1), NA())</f>
        <v>100</v>
      </c>
      <c r="G130" s="531">
        <f>IF(ISNUMBER(Regressions!G140),ROUND(Regressions!G140, 1), NA())</f>
        <v>100</v>
      </c>
      <c r="H130" s="532">
        <f>IF(ISNUMBER(Regressions!H140),ROUND(Regressions!H140, 1), NA())</f>
        <v>0</v>
      </c>
      <c r="I130" s="533">
        <f>IF(ISNUMBER(Regressions!I140),ROUND(Regressions!I140, 1), NA())</f>
        <v>0</v>
      </c>
      <c r="J130" s="534">
        <f>IF(ISNUMBER(Regressions!K140),ROUND(Regressions!K140, 1), NA())</f>
        <v>100</v>
      </c>
      <c r="K130" s="530">
        <f>IF(ISNUMBER(Regressions!L140),ROUND(Regressions!L140, 1), NA())</f>
        <v>100</v>
      </c>
      <c r="L130" s="535">
        <f>IF(ISNUMBER(Regressions!M140),ROUND(Regressions!M140, 1), NA())</f>
        <v>100</v>
      </c>
      <c r="M130" s="532">
        <f>IF(ISNUMBER(Regressions!N140),ROUND(Regressions!N140, 1), NA())</f>
        <v>0</v>
      </c>
      <c r="N130" s="533">
        <f>IF(ISNUMBER(Regressions!O140),ROUND(Regressions!O140, 1), NA())</f>
        <v>0</v>
      </c>
      <c r="O130" s="534">
        <f>IF(ISNUMBER(Regressions!Q140),ROUND(Regressions!Q140, 1), NA())</f>
        <v>100</v>
      </c>
      <c r="P130" s="530">
        <f>IF(ISNUMBER(Regressions!R140),ROUND(Regressions!R140, 1), NA())</f>
        <v>100</v>
      </c>
      <c r="Q130" s="536">
        <f>IF(ISNUMBER(Regressions!S140),ROUND(Regressions!S140, 1), NA())</f>
        <v>100</v>
      </c>
      <c r="R130" s="532">
        <f>IF(ISNUMBER(Regressions!T140),ROUND(Regressions!T140, 1), NA())</f>
        <v>0</v>
      </c>
      <c r="S130" s="533">
        <f>IF(ISNUMBER(Regressions!U140),ROUND(Regressions!U140, 1), NA())</f>
        <v>0</v>
      </c>
    </row>
    <row r="131" spans="1:19" x14ac:dyDescent="0.25">
      <c r="A131" s="525" t="str">
        <f>+Introduction!$C$7</f>
        <v>الإمارات العربية المتحدة</v>
      </c>
      <c r="B131" s="526">
        <f>IF(ISBLANK(Regressions!B141), " ", Regressions!B141)</f>
        <v>2003</v>
      </c>
      <c r="C131" s="525" t="str">
        <f>HLOOKUP(Introduction!$G$4,nametranslations,28,FALSE)</f>
        <v>خبرات</v>
      </c>
      <c r="D131" s="528">
        <f>IF(ISBLANK(Regressions!D141), " ", Regressions!D141)</f>
        <v>211812</v>
      </c>
      <c r="E131" s="529">
        <f>IF(ISNUMBER(Regressions!E141),ROUND(Regressions!E141, 1), NA())</f>
        <v>100</v>
      </c>
      <c r="F131" s="530">
        <f>IF(ISNUMBER(Regressions!F141),ROUND(Regressions!F141, 1), NA())</f>
        <v>100</v>
      </c>
      <c r="G131" s="531">
        <f>IF(ISNUMBER(Regressions!G141),ROUND(Regressions!G141, 1), NA())</f>
        <v>100</v>
      </c>
      <c r="H131" s="532">
        <f>IF(ISNUMBER(Regressions!H141),ROUND(Regressions!H141, 1), NA())</f>
        <v>0</v>
      </c>
      <c r="I131" s="533">
        <f>IF(ISNUMBER(Regressions!I141),ROUND(Regressions!I141, 1), NA())</f>
        <v>0</v>
      </c>
      <c r="J131" s="534">
        <f>IF(ISNUMBER(Regressions!K141),ROUND(Regressions!K141, 1), NA())</f>
        <v>100</v>
      </c>
      <c r="K131" s="530">
        <f>IF(ISNUMBER(Regressions!L141),ROUND(Regressions!L141, 1), NA())</f>
        <v>100</v>
      </c>
      <c r="L131" s="535">
        <f>IF(ISNUMBER(Regressions!M141),ROUND(Regressions!M141, 1), NA())</f>
        <v>100</v>
      </c>
      <c r="M131" s="532">
        <f>IF(ISNUMBER(Regressions!N141),ROUND(Regressions!N141, 1), NA())</f>
        <v>0</v>
      </c>
      <c r="N131" s="533">
        <f>IF(ISNUMBER(Regressions!O141),ROUND(Regressions!O141, 1), NA())</f>
        <v>0</v>
      </c>
      <c r="O131" s="534">
        <f>IF(ISNUMBER(Regressions!Q141),ROUND(Regressions!Q141, 1), NA())</f>
        <v>100</v>
      </c>
      <c r="P131" s="530">
        <f>IF(ISNUMBER(Regressions!R141),ROUND(Regressions!R141, 1), NA())</f>
        <v>100</v>
      </c>
      <c r="Q131" s="536">
        <f>IF(ISNUMBER(Regressions!S141),ROUND(Regressions!S141, 1), NA())</f>
        <v>100</v>
      </c>
      <c r="R131" s="532">
        <f>IF(ISNUMBER(Regressions!T141),ROUND(Regressions!T141, 1), NA())</f>
        <v>0</v>
      </c>
      <c r="S131" s="533">
        <f>IF(ISNUMBER(Regressions!U141),ROUND(Regressions!U141, 1), NA())</f>
        <v>0</v>
      </c>
    </row>
    <row r="132" spans="1:19" x14ac:dyDescent="0.25">
      <c r="A132" s="525" t="str">
        <f>+Introduction!$C$7</f>
        <v>الإمارات العربية المتحدة</v>
      </c>
      <c r="B132" s="526">
        <f>IF(ISBLANK(Regressions!B142), " ", Regressions!B142)</f>
        <v>2004</v>
      </c>
      <c r="C132" s="525" t="str">
        <f>HLOOKUP(Introduction!$G$4,nametranslations,28,FALSE)</f>
        <v>خبرات</v>
      </c>
      <c r="D132" s="528">
        <f>IF(ISBLANK(Regressions!D142), " ", Regressions!D142)</f>
        <v>230005</v>
      </c>
      <c r="E132" s="529">
        <f>IF(ISNUMBER(Regressions!E142),ROUND(Regressions!E142, 1), NA())</f>
        <v>100</v>
      </c>
      <c r="F132" s="530">
        <f>IF(ISNUMBER(Regressions!F142),ROUND(Regressions!F142, 1), NA())</f>
        <v>100</v>
      </c>
      <c r="G132" s="531">
        <f>IF(ISNUMBER(Regressions!G142),ROUND(Regressions!G142, 1), NA())</f>
        <v>100</v>
      </c>
      <c r="H132" s="532">
        <f>IF(ISNUMBER(Regressions!H142),ROUND(Regressions!H142, 1), NA())</f>
        <v>0</v>
      </c>
      <c r="I132" s="533">
        <f>IF(ISNUMBER(Regressions!I142),ROUND(Regressions!I142, 1), NA())</f>
        <v>0</v>
      </c>
      <c r="J132" s="534">
        <f>IF(ISNUMBER(Regressions!K142),ROUND(Regressions!K142, 1), NA())</f>
        <v>100</v>
      </c>
      <c r="K132" s="530">
        <f>IF(ISNUMBER(Regressions!L142),ROUND(Regressions!L142, 1), NA())</f>
        <v>100</v>
      </c>
      <c r="L132" s="535">
        <f>IF(ISNUMBER(Regressions!M142),ROUND(Regressions!M142, 1), NA())</f>
        <v>100</v>
      </c>
      <c r="M132" s="532">
        <f>IF(ISNUMBER(Regressions!N142),ROUND(Regressions!N142, 1), NA())</f>
        <v>0</v>
      </c>
      <c r="N132" s="533">
        <f>IF(ISNUMBER(Regressions!O142),ROUND(Regressions!O142, 1), NA())</f>
        <v>0</v>
      </c>
      <c r="O132" s="534">
        <f>IF(ISNUMBER(Regressions!Q142),ROUND(Regressions!Q142, 1), NA())</f>
        <v>100</v>
      </c>
      <c r="P132" s="530">
        <f>IF(ISNUMBER(Regressions!R142),ROUND(Regressions!R142, 1), NA())</f>
        <v>100</v>
      </c>
      <c r="Q132" s="536">
        <f>IF(ISNUMBER(Regressions!S142),ROUND(Regressions!S142, 1), NA())</f>
        <v>100</v>
      </c>
      <c r="R132" s="532">
        <f>IF(ISNUMBER(Regressions!T142),ROUND(Regressions!T142, 1), NA())</f>
        <v>0</v>
      </c>
      <c r="S132" s="533">
        <f>IF(ISNUMBER(Regressions!U142),ROUND(Regressions!U142, 1), NA())</f>
        <v>0</v>
      </c>
    </row>
    <row r="133" spans="1:19" x14ac:dyDescent="0.25">
      <c r="A133" s="525" t="str">
        <f>+Introduction!$C$7</f>
        <v>الإمارات العربية المتحدة</v>
      </c>
      <c r="B133" s="526">
        <f>IF(ISBLANK(Regressions!B143), " ", Regressions!B143)</f>
        <v>2005</v>
      </c>
      <c r="C133" s="525" t="str">
        <f>HLOOKUP(Introduction!$G$4,nametranslations,28,FALSE)</f>
        <v>خبرات</v>
      </c>
      <c r="D133" s="528">
        <f>IF(ISBLANK(Regressions!D143), " ", Regressions!D143)</f>
        <v>248588</v>
      </c>
      <c r="E133" s="529">
        <f>IF(ISNUMBER(Regressions!E143),ROUND(Regressions!E143, 1), NA())</f>
        <v>100</v>
      </c>
      <c r="F133" s="530">
        <f>IF(ISNUMBER(Regressions!F143),ROUND(Regressions!F143, 1), NA())</f>
        <v>100</v>
      </c>
      <c r="G133" s="531">
        <f>IF(ISNUMBER(Regressions!G143),ROUND(Regressions!G143, 1), NA())</f>
        <v>100</v>
      </c>
      <c r="H133" s="532">
        <f>IF(ISNUMBER(Regressions!H143),ROUND(Regressions!H143, 1), NA())</f>
        <v>0</v>
      </c>
      <c r="I133" s="533">
        <f>IF(ISNUMBER(Regressions!I143),ROUND(Regressions!I143, 1), NA())</f>
        <v>0</v>
      </c>
      <c r="J133" s="534">
        <f>IF(ISNUMBER(Regressions!K143),ROUND(Regressions!K143, 1), NA())</f>
        <v>100</v>
      </c>
      <c r="K133" s="530">
        <f>IF(ISNUMBER(Regressions!L143),ROUND(Regressions!L143, 1), NA())</f>
        <v>100</v>
      </c>
      <c r="L133" s="535">
        <f>IF(ISNUMBER(Regressions!M143),ROUND(Regressions!M143, 1), NA())</f>
        <v>100</v>
      </c>
      <c r="M133" s="532">
        <f>IF(ISNUMBER(Regressions!N143),ROUND(Regressions!N143, 1), NA())</f>
        <v>0</v>
      </c>
      <c r="N133" s="533">
        <f>IF(ISNUMBER(Regressions!O143),ROUND(Regressions!O143, 1), NA())</f>
        <v>0</v>
      </c>
      <c r="O133" s="534">
        <f>IF(ISNUMBER(Regressions!Q143),ROUND(Regressions!Q143, 1), NA())</f>
        <v>100</v>
      </c>
      <c r="P133" s="530">
        <f>IF(ISNUMBER(Regressions!R143),ROUND(Regressions!R143, 1), NA())</f>
        <v>100</v>
      </c>
      <c r="Q133" s="536">
        <f>IF(ISNUMBER(Regressions!S143),ROUND(Regressions!S143, 1), NA())</f>
        <v>100</v>
      </c>
      <c r="R133" s="532">
        <f>IF(ISNUMBER(Regressions!T143),ROUND(Regressions!T143, 1), NA())</f>
        <v>0</v>
      </c>
      <c r="S133" s="533">
        <f>IF(ISNUMBER(Regressions!U143),ROUND(Regressions!U143, 1), NA())</f>
        <v>0</v>
      </c>
    </row>
    <row r="134" spans="1:19" x14ac:dyDescent="0.25">
      <c r="A134" s="525" t="str">
        <f>+Introduction!$C$7</f>
        <v>الإمارات العربية المتحدة</v>
      </c>
      <c r="B134" s="526">
        <f>IF(ISBLANK(Regressions!B144), " ", Regressions!B144)</f>
        <v>2006</v>
      </c>
      <c r="C134" s="525" t="str">
        <f>HLOOKUP(Introduction!$G$4,nametranslations,28,FALSE)</f>
        <v>خبرات</v>
      </c>
      <c r="D134" s="528">
        <f>IF(ISBLANK(Regressions!D144), " ", Regressions!D144)</f>
        <v>271630</v>
      </c>
      <c r="E134" s="529">
        <f>IF(ISNUMBER(Regressions!E144),ROUND(Regressions!E144, 1), NA())</f>
        <v>100</v>
      </c>
      <c r="F134" s="530">
        <f>IF(ISNUMBER(Regressions!F144),ROUND(Regressions!F144, 1), NA())</f>
        <v>100</v>
      </c>
      <c r="G134" s="531">
        <f>IF(ISNUMBER(Regressions!G144),ROUND(Regressions!G144, 1), NA())</f>
        <v>100</v>
      </c>
      <c r="H134" s="532">
        <f>IF(ISNUMBER(Regressions!H144),ROUND(Regressions!H144, 1), NA())</f>
        <v>0</v>
      </c>
      <c r="I134" s="533">
        <f>IF(ISNUMBER(Regressions!I144),ROUND(Regressions!I144, 1), NA())</f>
        <v>0</v>
      </c>
      <c r="J134" s="534">
        <f>IF(ISNUMBER(Regressions!K144),ROUND(Regressions!K144, 1), NA())</f>
        <v>100</v>
      </c>
      <c r="K134" s="530">
        <f>IF(ISNUMBER(Regressions!L144),ROUND(Regressions!L144, 1), NA())</f>
        <v>100</v>
      </c>
      <c r="L134" s="535">
        <f>IF(ISNUMBER(Regressions!M144),ROUND(Regressions!M144, 1), NA())</f>
        <v>100</v>
      </c>
      <c r="M134" s="532">
        <f>IF(ISNUMBER(Regressions!N144),ROUND(Regressions!N144, 1), NA())</f>
        <v>0</v>
      </c>
      <c r="N134" s="533">
        <f>IF(ISNUMBER(Regressions!O144),ROUND(Regressions!O144, 1), NA())</f>
        <v>0</v>
      </c>
      <c r="O134" s="534">
        <f>IF(ISNUMBER(Regressions!Q144),ROUND(Regressions!Q144, 1), NA())</f>
        <v>100</v>
      </c>
      <c r="P134" s="530">
        <f>IF(ISNUMBER(Regressions!R144),ROUND(Regressions!R144, 1), NA())</f>
        <v>100</v>
      </c>
      <c r="Q134" s="536">
        <f>IF(ISNUMBER(Regressions!S144),ROUND(Regressions!S144, 1), NA())</f>
        <v>100</v>
      </c>
      <c r="R134" s="532">
        <f>IF(ISNUMBER(Regressions!T144),ROUND(Regressions!T144, 1), NA())</f>
        <v>0</v>
      </c>
      <c r="S134" s="533">
        <f>IF(ISNUMBER(Regressions!U144),ROUND(Regressions!U144, 1), NA())</f>
        <v>0</v>
      </c>
    </row>
    <row r="135" spans="1:19" x14ac:dyDescent="0.25">
      <c r="A135" s="525" t="str">
        <f>+Introduction!$C$7</f>
        <v>الإمارات العربية المتحدة</v>
      </c>
      <c r="B135" s="526">
        <f>IF(ISBLANK(Regressions!B145), " ", Regressions!B145)</f>
        <v>2007</v>
      </c>
      <c r="C135" s="525" t="str">
        <f>HLOOKUP(Introduction!$G$4,nametranslations,28,FALSE)</f>
        <v>خبرات</v>
      </c>
      <c r="D135" s="528">
        <f>IF(ISBLANK(Regressions!D145), " ", Regressions!D145)</f>
        <v>291971</v>
      </c>
      <c r="E135" s="529">
        <f>IF(ISNUMBER(Regressions!E145),ROUND(Regressions!E145, 1), NA())</f>
        <v>100</v>
      </c>
      <c r="F135" s="530">
        <f>IF(ISNUMBER(Regressions!F145),ROUND(Regressions!F145, 1), NA())</f>
        <v>100</v>
      </c>
      <c r="G135" s="531">
        <f>IF(ISNUMBER(Regressions!G145),ROUND(Regressions!G145, 1), NA())</f>
        <v>100</v>
      </c>
      <c r="H135" s="532">
        <f>IF(ISNUMBER(Regressions!H145),ROUND(Regressions!H145, 1), NA())</f>
        <v>0</v>
      </c>
      <c r="I135" s="533">
        <f>IF(ISNUMBER(Regressions!I145),ROUND(Regressions!I145, 1), NA())</f>
        <v>0</v>
      </c>
      <c r="J135" s="534">
        <f>IF(ISNUMBER(Regressions!K145),ROUND(Regressions!K145, 1), NA())</f>
        <v>100</v>
      </c>
      <c r="K135" s="530">
        <f>IF(ISNUMBER(Regressions!L145),ROUND(Regressions!L145, 1), NA())</f>
        <v>100</v>
      </c>
      <c r="L135" s="535">
        <f>IF(ISNUMBER(Regressions!M145),ROUND(Regressions!M145, 1), NA())</f>
        <v>100</v>
      </c>
      <c r="M135" s="532">
        <f>IF(ISNUMBER(Regressions!N145),ROUND(Regressions!N145, 1), NA())</f>
        <v>0</v>
      </c>
      <c r="N135" s="533">
        <f>IF(ISNUMBER(Regressions!O145),ROUND(Regressions!O145, 1), NA())</f>
        <v>0</v>
      </c>
      <c r="O135" s="534">
        <f>IF(ISNUMBER(Regressions!Q145),ROUND(Regressions!Q145, 1), NA())</f>
        <v>100</v>
      </c>
      <c r="P135" s="530">
        <f>IF(ISNUMBER(Regressions!R145),ROUND(Regressions!R145, 1), NA())</f>
        <v>100</v>
      </c>
      <c r="Q135" s="536">
        <f>IF(ISNUMBER(Regressions!S145),ROUND(Regressions!S145, 1), NA())</f>
        <v>100</v>
      </c>
      <c r="R135" s="532">
        <f>IF(ISNUMBER(Regressions!T145),ROUND(Regressions!T145, 1), NA())</f>
        <v>0</v>
      </c>
      <c r="S135" s="533">
        <f>IF(ISNUMBER(Regressions!U145),ROUND(Regressions!U145, 1), NA())</f>
        <v>0</v>
      </c>
    </row>
    <row r="136" spans="1:19" x14ac:dyDescent="0.25">
      <c r="A136" s="525" t="str">
        <f>+Introduction!$C$7</f>
        <v>الإمارات العربية المتحدة</v>
      </c>
      <c r="B136" s="526">
        <f>IF(ISBLANK(Regressions!B146), " ", Regressions!B146)</f>
        <v>2008</v>
      </c>
      <c r="C136" s="525" t="str">
        <f>HLOOKUP(Introduction!$G$4,nametranslations,28,FALSE)</f>
        <v>خبرات</v>
      </c>
      <c r="D136" s="528">
        <f>IF(ISBLANK(Regressions!D146), " ", Regressions!D146)</f>
        <v>334938</v>
      </c>
      <c r="E136" s="529">
        <f>IF(ISNUMBER(Regressions!E146),ROUND(Regressions!E146, 1), NA())</f>
        <v>100</v>
      </c>
      <c r="F136" s="530">
        <f>IF(ISNUMBER(Regressions!F146),ROUND(Regressions!F146, 1), NA())</f>
        <v>100</v>
      </c>
      <c r="G136" s="531">
        <f>IF(ISNUMBER(Regressions!G146),ROUND(Regressions!G146, 1), NA())</f>
        <v>100</v>
      </c>
      <c r="H136" s="532">
        <f>IF(ISNUMBER(Regressions!H146),ROUND(Regressions!H146, 1), NA())</f>
        <v>0</v>
      </c>
      <c r="I136" s="533">
        <f>IF(ISNUMBER(Regressions!I146),ROUND(Regressions!I146, 1), NA())</f>
        <v>0</v>
      </c>
      <c r="J136" s="534">
        <f>IF(ISNUMBER(Regressions!K146),ROUND(Regressions!K146, 1), NA())</f>
        <v>100</v>
      </c>
      <c r="K136" s="530">
        <f>IF(ISNUMBER(Regressions!L146),ROUND(Regressions!L146, 1), NA())</f>
        <v>100</v>
      </c>
      <c r="L136" s="535">
        <f>IF(ISNUMBER(Regressions!M146),ROUND(Regressions!M146, 1), NA())</f>
        <v>100</v>
      </c>
      <c r="M136" s="532">
        <f>IF(ISNUMBER(Regressions!N146),ROUND(Regressions!N146, 1), NA())</f>
        <v>0</v>
      </c>
      <c r="N136" s="533">
        <f>IF(ISNUMBER(Regressions!O146),ROUND(Regressions!O146, 1), NA())</f>
        <v>0</v>
      </c>
      <c r="O136" s="534">
        <f>IF(ISNUMBER(Regressions!Q146),ROUND(Regressions!Q146, 1), NA())</f>
        <v>100</v>
      </c>
      <c r="P136" s="530">
        <f>IF(ISNUMBER(Regressions!R146),ROUND(Regressions!R146, 1), NA())</f>
        <v>100</v>
      </c>
      <c r="Q136" s="536">
        <f>IF(ISNUMBER(Regressions!S146),ROUND(Regressions!S146, 1), NA())</f>
        <v>100</v>
      </c>
      <c r="R136" s="532">
        <f>IF(ISNUMBER(Regressions!T146),ROUND(Regressions!T146, 1), NA())</f>
        <v>0</v>
      </c>
      <c r="S136" s="533">
        <f>IF(ISNUMBER(Regressions!U146),ROUND(Regressions!U146, 1), NA())</f>
        <v>0</v>
      </c>
    </row>
    <row r="137" spans="1:19" x14ac:dyDescent="0.25">
      <c r="A137" s="525" t="str">
        <f>+Introduction!$C$7</f>
        <v>الإمارات العربية المتحدة</v>
      </c>
      <c r="B137" s="526">
        <f>IF(ISBLANK(Regressions!B147), " ", Regressions!B147)</f>
        <v>2009</v>
      </c>
      <c r="C137" s="525" t="str">
        <f>HLOOKUP(Introduction!$G$4,nametranslations,28,FALSE)</f>
        <v>خبرات</v>
      </c>
      <c r="D137" s="528">
        <f>IF(ISBLANK(Regressions!D147), " ", Regressions!D147)</f>
        <v>388523</v>
      </c>
      <c r="E137" s="529">
        <f>IF(ISNUMBER(Regressions!E147),ROUND(Regressions!E147, 1), NA())</f>
        <v>100</v>
      </c>
      <c r="F137" s="530">
        <f>IF(ISNUMBER(Regressions!F147),ROUND(Regressions!F147, 1), NA())</f>
        <v>100</v>
      </c>
      <c r="G137" s="531">
        <f>IF(ISNUMBER(Regressions!G147),ROUND(Regressions!G147, 1), NA())</f>
        <v>100</v>
      </c>
      <c r="H137" s="532">
        <f>IF(ISNUMBER(Regressions!H147),ROUND(Regressions!H147, 1), NA())</f>
        <v>0</v>
      </c>
      <c r="I137" s="533">
        <f>IF(ISNUMBER(Regressions!I147),ROUND(Regressions!I147, 1), NA())</f>
        <v>0</v>
      </c>
      <c r="J137" s="534">
        <f>IF(ISNUMBER(Regressions!K147),ROUND(Regressions!K147, 1), NA())</f>
        <v>100</v>
      </c>
      <c r="K137" s="530">
        <f>IF(ISNUMBER(Regressions!L147),ROUND(Regressions!L147, 1), NA())</f>
        <v>100</v>
      </c>
      <c r="L137" s="535">
        <f>IF(ISNUMBER(Regressions!M147),ROUND(Regressions!M147, 1), NA())</f>
        <v>100</v>
      </c>
      <c r="M137" s="532">
        <f>IF(ISNUMBER(Regressions!N147),ROUND(Regressions!N147, 1), NA())</f>
        <v>0</v>
      </c>
      <c r="N137" s="533">
        <f>IF(ISNUMBER(Regressions!O147),ROUND(Regressions!O147, 1), NA())</f>
        <v>0</v>
      </c>
      <c r="O137" s="534">
        <f>IF(ISNUMBER(Regressions!Q147),ROUND(Regressions!Q147, 1), NA())</f>
        <v>100</v>
      </c>
      <c r="P137" s="530">
        <f>IF(ISNUMBER(Regressions!R147),ROUND(Regressions!R147, 1), NA())</f>
        <v>100</v>
      </c>
      <c r="Q137" s="536">
        <f>IF(ISNUMBER(Regressions!S147),ROUND(Regressions!S147, 1), NA())</f>
        <v>100</v>
      </c>
      <c r="R137" s="532">
        <f>IF(ISNUMBER(Regressions!T147),ROUND(Regressions!T147, 1), NA())</f>
        <v>0</v>
      </c>
      <c r="S137" s="533">
        <f>IF(ISNUMBER(Regressions!U147),ROUND(Regressions!U147, 1), NA())</f>
        <v>0</v>
      </c>
    </row>
    <row r="138" spans="1:19" x14ac:dyDescent="0.25">
      <c r="A138" s="525" t="str">
        <f>+Introduction!$C$7</f>
        <v>الإمارات العربية المتحدة</v>
      </c>
      <c r="B138" s="526">
        <f>IF(ISBLANK(Regressions!B148), " ", Regressions!B148)</f>
        <v>2010</v>
      </c>
      <c r="C138" s="525" t="str">
        <f>HLOOKUP(Introduction!$G$4,nametranslations,28,FALSE)</f>
        <v>خبرات</v>
      </c>
      <c r="D138" s="528">
        <f>IF(ISBLANK(Regressions!D148), " ", Regressions!D148)</f>
        <v>405598</v>
      </c>
      <c r="E138" s="529">
        <f>IF(ISNUMBER(Regressions!E148),ROUND(Regressions!E148, 1), NA())</f>
        <v>100</v>
      </c>
      <c r="F138" s="530">
        <f>IF(ISNUMBER(Regressions!F148),ROUND(Regressions!F148, 1), NA())</f>
        <v>100</v>
      </c>
      <c r="G138" s="531">
        <f>IF(ISNUMBER(Regressions!G148),ROUND(Regressions!G148, 1), NA())</f>
        <v>100</v>
      </c>
      <c r="H138" s="532">
        <f>IF(ISNUMBER(Regressions!H148),ROUND(Regressions!H148, 1), NA())</f>
        <v>0</v>
      </c>
      <c r="I138" s="533">
        <f>IF(ISNUMBER(Regressions!I148),ROUND(Regressions!I148, 1), NA())</f>
        <v>0</v>
      </c>
      <c r="J138" s="534">
        <f>IF(ISNUMBER(Regressions!K148),ROUND(Regressions!K148, 1), NA())</f>
        <v>100</v>
      </c>
      <c r="K138" s="530">
        <f>IF(ISNUMBER(Regressions!L148),ROUND(Regressions!L148, 1), NA())</f>
        <v>100</v>
      </c>
      <c r="L138" s="535">
        <f>IF(ISNUMBER(Regressions!M148),ROUND(Regressions!M148, 1), NA())</f>
        <v>100</v>
      </c>
      <c r="M138" s="532">
        <f>IF(ISNUMBER(Regressions!N148),ROUND(Regressions!N148, 1), NA())</f>
        <v>0</v>
      </c>
      <c r="N138" s="533">
        <f>IF(ISNUMBER(Regressions!O148),ROUND(Regressions!O148, 1), NA())</f>
        <v>0</v>
      </c>
      <c r="O138" s="534">
        <f>IF(ISNUMBER(Regressions!Q148),ROUND(Regressions!Q148, 1), NA())</f>
        <v>100</v>
      </c>
      <c r="P138" s="530">
        <f>IF(ISNUMBER(Regressions!R148),ROUND(Regressions!R148, 1), NA())</f>
        <v>100</v>
      </c>
      <c r="Q138" s="536">
        <f>IF(ISNUMBER(Regressions!S148),ROUND(Regressions!S148, 1), NA())</f>
        <v>100</v>
      </c>
      <c r="R138" s="532">
        <f>IF(ISNUMBER(Regressions!T148),ROUND(Regressions!T148, 1), NA())</f>
        <v>0</v>
      </c>
      <c r="S138" s="533">
        <f>IF(ISNUMBER(Regressions!U148),ROUND(Regressions!U148, 1), NA())</f>
        <v>0</v>
      </c>
    </row>
    <row r="139" spans="1:19" x14ac:dyDescent="0.25">
      <c r="A139" s="525" t="str">
        <f>+Introduction!$C$7</f>
        <v>الإمارات العربية المتحدة</v>
      </c>
      <c r="B139" s="526">
        <f>IF(ISBLANK(Regressions!B149), " ", Regressions!B149)</f>
        <v>2011</v>
      </c>
      <c r="C139" s="525" t="str">
        <f>HLOOKUP(Introduction!$G$4,nametranslations,28,FALSE)</f>
        <v>خبرات</v>
      </c>
      <c r="D139" s="528">
        <f>IF(ISBLANK(Regressions!D149), " ", Regressions!D149)</f>
        <v>419876</v>
      </c>
      <c r="E139" s="529">
        <f>IF(ISNUMBER(Regressions!E149),ROUND(Regressions!E149, 1), NA())</f>
        <v>100</v>
      </c>
      <c r="F139" s="530">
        <f>IF(ISNUMBER(Regressions!F149),ROUND(Regressions!F149, 1), NA())</f>
        <v>100</v>
      </c>
      <c r="G139" s="531">
        <f>IF(ISNUMBER(Regressions!G149),ROUND(Regressions!G149, 1), NA())</f>
        <v>100</v>
      </c>
      <c r="H139" s="532">
        <f>IF(ISNUMBER(Regressions!H149),ROUND(Regressions!H149, 1), NA())</f>
        <v>0</v>
      </c>
      <c r="I139" s="533">
        <f>IF(ISNUMBER(Regressions!I149),ROUND(Regressions!I149, 1), NA())</f>
        <v>0</v>
      </c>
      <c r="J139" s="534">
        <f>IF(ISNUMBER(Regressions!K149),ROUND(Regressions!K149, 1), NA())</f>
        <v>100</v>
      </c>
      <c r="K139" s="530">
        <f>IF(ISNUMBER(Regressions!L149),ROUND(Regressions!L149, 1), NA())</f>
        <v>100</v>
      </c>
      <c r="L139" s="535">
        <f>IF(ISNUMBER(Regressions!M149),ROUND(Regressions!M149, 1), NA())</f>
        <v>100</v>
      </c>
      <c r="M139" s="532">
        <f>IF(ISNUMBER(Regressions!N149),ROUND(Regressions!N149, 1), NA())</f>
        <v>0</v>
      </c>
      <c r="N139" s="533">
        <f>IF(ISNUMBER(Regressions!O149),ROUND(Regressions!O149, 1), NA())</f>
        <v>0</v>
      </c>
      <c r="O139" s="534">
        <f>IF(ISNUMBER(Regressions!Q149),ROUND(Regressions!Q149, 1), NA())</f>
        <v>100</v>
      </c>
      <c r="P139" s="530">
        <f>IF(ISNUMBER(Regressions!R149),ROUND(Regressions!R149, 1), NA())</f>
        <v>100</v>
      </c>
      <c r="Q139" s="536">
        <f>IF(ISNUMBER(Regressions!S149),ROUND(Regressions!S149, 1), NA())</f>
        <v>100</v>
      </c>
      <c r="R139" s="532">
        <f>IF(ISNUMBER(Regressions!T149),ROUND(Regressions!T149, 1), NA())</f>
        <v>0</v>
      </c>
      <c r="S139" s="533">
        <f>IF(ISNUMBER(Regressions!U149),ROUND(Regressions!U149, 1), NA())</f>
        <v>0</v>
      </c>
    </row>
    <row r="140" spans="1:19" x14ac:dyDescent="0.25">
      <c r="A140" s="525" t="str">
        <f>+Introduction!$C$7</f>
        <v>الإمارات العربية المتحدة</v>
      </c>
      <c r="B140" s="526">
        <f>IF(ISBLANK(Regressions!B150), " ", Regressions!B150)</f>
        <v>2012</v>
      </c>
      <c r="C140" s="525" t="str">
        <f>HLOOKUP(Introduction!$G$4,nametranslations,28,FALSE)</f>
        <v>خبرات</v>
      </c>
      <c r="D140" s="528">
        <f>IF(ISBLANK(Regressions!D150), " ", Regressions!D150)</f>
        <v>442686</v>
      </c>
      <c r="E140" s="529">
        <f>IF(ISNUMBER(Regressions!E150),ROUND(Regressions!E150, 1), NA())</f>
        <v>100</v>
      </c>
      <c r="F140" s="530">
        <f>IF(ISNUMBER(Regressions!F150),ROUND(Regressions!F150, 1), NA())</f>
        <v>100</v>
      </c>
      <c r="G140" s="531">
        <f>IF(ISNUMBER(Regressions!G150),ROUND(Regressions!G150, 1), NA())</f>
        <v>100</v>
      </c>
      <c r="H140" s="532">
        <f>IF(ISNUMBER(Regressions!H150),ROUND(Regressions!H150, 1), NA())</f>
        <v>0</v>
      </c>
      <c r="I140" s="533">
        <f>IF(ISNUMBER(Regressions!I150),ROUND(Regressions!I150, 1), NA())</f>
        <v>0</v>
      </c>
      <c r="J140" s="534">
        <f>IF(ISNUMBER(Regressions!K150),ROUND(Regressions!K150, 1), NA())</f>
        <v>100</v>
      </c>
      <c r="K140" s="530">
        <f>IF(ISNUMBER(Regressions!L150),ROUND(Regressions!L150, 1), NA())</f>
        <v>100</v>
      </c>
      <c r="L140" s="535">
        <f>IF(ISNUMBER(Regressions!M150),ROUND(Regressions!M150, 1), NA())</f>
        <v>100</v>
      </c>
      <c r="M140" s="532">
        <f>IF(ISNUMBER(Regressions!N150),ROUND(Regressions!N150, 1), NA())</f>
        <v>0</v>
      </c>
      <c r="N140" s="533">
        <f>IF(ISNUMBER(Regressions!O150),ROUND(Regressions!O150, 1), NA())</f>
        <v>0</v>
      </c>
      <c r="O140" s="534">
        <f>IF(ISNUMBER(Regressions!Q150),ROUND(Regressions!Q150, 1), NA())</f>
        <v>100</v>
      </c>
      <c r="P140" s="530">
        <f>IF(ISNUMBER(Regressions!R150),ROUND(Regressions!R150, 1), NA())</f>
        <v>100</v>
      </c>
      <c r="Q140" s="536">
        <f>IF(ISNUMBER(Regressions!S150),ROUND(Regressions!S150, 1), NA())</f>
        <v>100</v>
      </c>
      <c r="R140" s="532">
        <f>IF(ISNUMBER(Regressions!T150),ROUND(Regressions!T150, 1), NA())</f>
        <v>0</v>
      </c>
      <c r="S140" s="533">
        <f>IF(ISNUMBER(Regressions!U150),ROUND(Regressions!U150, 1), NA())</f>
        <v>0</v>
      </c>
    </row>
    <row r="141" spans="1:19" x14ac:dyDescent="0.25">
      <c r="A141" s="525" t="str">
        <f>+Introduction!$C$7</f>
        <v>الإمارات العربية المتحدة</v>
      </c>
      <c r="B141" s="526">
        <f>IF(ISBLANK(Regressions!B151), " ", Regressions!B151)</f>
        <v>2013</v>
      </c>
      <c r="C141" s="525" t="str">
        <f>HLOOKUP(Introduction!$G$4,nametranslations,28,FALSE)</f>
        <v>خبرات</v>
      </c>
      <c r="D141" s="528">
        <f>IF(ISBLANK(Regressions!D151), " ", Regressions!D151)</f>
        <v>457041</v>
      </c>
      <c r="E141" s="529">
        <f>IF(ISNUMBER(Regressions!E151),ROUND(Regressions!E151, 1), NA())</f>
        <v>100</v>
      </c>
      <c r="F141" s="530">
        <f>IF(ISNUMBER(Regressions!F151),ROUND(Regressions!F151, 1), NA())</f>
        <v>100</v>
      </c>
      <c r="G141" s="531">
        <f>IF(ISNUMBER(Regressions!G151),ROUND(Regressions!G151, 1), NA())</f>
        <v>100</v>
      </c>
      <c r="H141" s="532">
        <f>IF(ISNUMBER(Regressions!H151),ROUND(Regressions!H151, 1), NA())</f>
        <v>0</v>
      </c>
      <c r="I141" s="533">
        <f>IF(ISNUMBER(Regressions!I151),ROUND(Regressions!I151, 1), NA())</f>
        <v>0</v>
      </c>
      <c r="J141" s="534">
        <f>IF(ISNUMBER(Regressions!K151),ROUND(Regressions!K151, 1), NA())</f>
        <v>100</v>
      </c>
      <c r="K141" s="530">
        <f>IF(ISNUMBER(Regressions!L151),ROUND(Regressions!L151, 1), NA())</f>
        <v>100</v>
      </c>
      <c r="L141" s="535">
        <f>IF(ISNUMBER(Regressions!M151),ROUND(Regressions!M151, 1), NA())</f>
        <v>100</v>
      </c>
      <c r="M141" s="532">
        <f>IF(ISNUMBER(Regressions!N151),ROUND(Regressions!N151, 1), NA())</f>
        <v>0</v>
      </c>
      <c r="N141" s="533">
        <f>IF(ISNUMBER(Regressions!O151),ROUND(Regressions!O151, 1), NA())</f>
        <v>0</v>
      </c>
      <c r="O141" s="534">
        <f>IF(ISNUMBER(Regressions!Q151),ROUND(Regressions!Q151, 1), NA())</f>
        <v>100</v>
      </c>
      <c r="P141" s="530">
        <f>IF(ISNUMBER(Regressions!R151),ROUND(Regressions!R151, 1), NA())</f>
        <v>100</v>
      </c>
      <c r="Q141" s="536">
        <f>IF(ISNUMBER(Regressions!S151),ROUND(Regressions!S151, 1), NA())</f>
        <v>100</v>
      </c>
      <c r="R141" s="532">
        <f>IF(ISNUMBER(Regressions!T151),ROUND(Regressions!T151, 1), NA())</f>
        <v>0</v>
      </c>
      <c r="S141" s="533">
        <f>IF(ISNUMBER(Regressions!U151),ROUND(Regressions!U151, 1), NA())</f>
        <v>0</v>
      </c>
    </row>
    <row r="142" spans="1:19" x14ac:dyDescent="0.25">
      <c r="A142" s="525" t="str">
        <f>+Introduction!$C$7</f>
        <v>الإمارات العربية المتحدة</v>
      </c>
      <c r="B142" s="526">
        <f>IF(ISBLANK(Regressions!B152), " ", Regressions!B152)</f>
        <v>2014</v>
      </c>
      <c r="C142" s="525" t="str">
        <f>HLOOKUP(Introduction!$G$4,nametranslations,28,FALSE)</f>
        <v>خبرات</v>
      </c>
      <c r="D142" s="528">
        <f>IF(ISBLANK(Regressions!D152), " ", Regressions!D152)</f>
        <v>472343</v>
      </c>
      <c r="E142" s="529">
        <f>IF(ISNUMBER(Regressions!E152),ROUND(Regressions!E152, 1), NA())</f>
        <v>100</v>
      </c>
      <c r="F142" s="530">
        <f>IF(ISNUMBER(Regressions!F152),ROUND(Regressions!F152, 1), NA())</f>
        <v>100</v>
      </c>
      <c r="G142" s="531">
        <f>IF(ISNUMBER(Regressions!G152),ROUND(Regressions!G152, 1), NA())</f>
        <v>100</v>
      </c>
      <c r="H142" s="532">
        <f>IF(ISNUMBER(Regressions!H152),ROUND(Regressions!H152, 1), NA())</f>
        <v>0</v>
      </c>
      <c r="I142" s="533">
        <f>IF(ISNUMBER(Regressions!I152),ROUND(Regressions!I152, 1), NA())</f>
        <v>0</v>
      </c>
      <c r="J142" s="534">
        <f>IF(ISNUMBER(Regressions!K152),ROUND(Regressions!K152, 1), NA())</f>
        <v>100</v>
      </c>
      <c r="K142" s="530">
        <f>IF(ISNUMBER(Regressions!L152),ROUND(Regressions!L152, 1), NA())</f>
        <v>100</v>
      </c>
      <c r="L142" s="535">
        <f>IF(ISNUMBER(Regressions!M152),ROUND(Regressions!M152, 1), NA())</f>
        <v>100</v>
      </c>
      <c r="M142" s="532">
        <f>IF(ISNUMBER(Regressions!N152),ROUND(Regressions!N152, 1), NA())</f>
        <v>0</v>
      </c>
      <c r="N142" s="533">
        <f>IF(ISNUMBER(Regressions!O152),ROUND(Regressions!O152, 1), NA())</f>
        <v>0</v>
      </c>
      <c r="O142" s="534">
        <f>IF(ISNUMBER(Regressions!Q152),ROUND(Regressions!Q152, 1), NA())</f>
        <v>100</v>
      </c>
      <c r="P142" s="530">
        <f>IF(ISNUMBER(Regressions!R152),ROUND(Regressions!R152, 1), NA())</f>
        <v>100</v>
      </c>
      <c r="Q142" s="536">
        <f>IF(ISNUMBER(Regressions!S152),ROUND(Regressions!S152, 1), NA())</f>
        <v>100</v>
      </c>
      <c r="R142" s="532">
        <f>IF(ISNUMBER(Regressions!T152),ROUND(Regressions!T152, 1), NA())</f>
        <v>0</v>
      </c>
      <c r="S142" s="533">
        <f>IF(ISNUMBER(Regressions!U152),ROUND(Regressions!U152, 1), NA())</f>
        <v>0</v>
      </c>
    </row>
    <row r="143" spans="1:19" x14ac:dyDescent="0.25">
      <c r="A143" s="525" t="str">
        <f>+Introduction!$C$7</f>
        <v>الإمارات العربية المتحدة</v>
      </c>
      <c r="B143" s="526">
        <f>IF(ISBLANK(Regressions!B153), " ", Regressions!B153)</f>
        <v>2015</v>
      </c>
      <c r="C143" s="525" t="str">
        <f>HLOOKUP(Introduction!$G$4,nametranslations,28,FALSE)</f>
        <v>خبرات</v>
      </c>
      <c r="D143" s="528">
        <f>IF(ISBLANK(Regressions!D153), " ", Regressions!D153)</f>
        <v>502246</v>
      </c>
      <c r="E143" s="529">
        <f>IF(ISNUMBER(Regressions!E153),ROUND(Regressions!E153, 1), NA())</f>
        <v>100</v>
      </c>
      <c r="F143" s="530">
        <f>IF(ISNUMBER(Regressions!F153),ROUND(Regressions!F153, 1), NA())</f>
        <v>100</v>
      </c>
      <c r="G143" s="531">
        <f>IF(ISNUMBER(Regressions!G153),ROUND(Regressions!G153, 1), NA())</f>
        <v>100</v>
      </c>
      <c r="H143" s="532">
        <f>IF(ISNUMBER(Regressions!H153),ROUND(Regressions!H153, 1), NA())</f>
        <v>0</v>
      </c>
      <c r="I143" s="533">
        <f>IF(ISNUMBER(Regressions!I153),ROUND(Regressions!I153, 1), NA())</f>
        <v>0</v>
      </c>
      <c r="J143" s="534">
        <f>IF(ISNUMBER(Regressions!K153),ROUND(Regressions!K153, 1), NA())</f>
        <v>100</v>
      </c>
      <c r="K143" s="530">
        <f>IF(ISNUMBER(Regressions!L153),ROUND(Regressions!L153, 1), NA())</f>
        <v>100</v>
      </c>
      <c r="L143" s="535">
        <f>IF(ISNUMBER(Regressions!M153),ROUND(Regressions!M153, 1), NA())</f>
        <v>100</v>
      </c>
      <c r="M143" s="532">
        <f>IF(ISNUMBER(Regressions!N153),ROUND(Regressions!N153, 1), NA())</f>
        <v>0</v>
      </c>
      <c r="N143" s="533">
        <f>IF(ISNUMBER(Regressions!O153),ROUND(Regressions!O153, 1), NA())</f>
        <v>0</v>
      </c>
      <c r="O143" s="534">
        <f>IF(ISNUMBER(Regressions!Q153),ROUND(Regressions!Q153, 1), NA())</f>
        <v>100</v>
      </c>
      <c r="P143" s="530">
        <f>IF(ISNUMBER(Regressions!R153),ROUND(Regressions!R153, 1), NA())</f>
        <v>100</v>
      </c>
      <c r="Q143" s="536">
        <f>IF(ISNUMBER(Regressions!S153),ROUND(Regressions!S153, 1), NA())</f>
        <v>100</v>
      </c>
      <c r="R143" s="532">
        <f>IF(ISNUMBER(Regressions!T153),ROUND(Regressions!T153, 1), NA())</f>
        <v>0</v>
      </c>
      <c r="S143" s="533">
        <f>IF(ISNUMBER(Regressions!U153),ROUND(Regressions!U153, 1), NA())</f>
        <v>0</v>
      </c>
    </row>
    <row r="144" spans="1:19" x14ac:dyDescent="0.25">
      <c r="A144" s="525" t="str">
        <f>+Introduction!$C$7</f>
        <v>الإمارات العربية المتحدة</v>
      </c>
      <c r="B144" s="526">
        <f>IF(ISBLANK(Regressions!B154), " ", Regressions!B154)</f>
        <v>2016</v>
      </c>
      <c r="C144" s="525" t="str">
        <f>HLOOKUP(Introduction!$G$4,nametranslations,28,FALSE)</f>
        <v>خبرات</v>
      </c>
      <c r="D144" s="528">
        <f>IF(ISBLANK(Regressions!D154), " ", Regressions!D154)</f>
        <v>527062</v>
      </c>
      <c r="E144" s="529">
        <f>IF(ISNUMBER(Regressions!E154),ROUND(Regressions!E154, 1), NA())</f>
        <v>100</v>
      </c>
      <c r="F144" s="530">
        <f>IF(ISNUMBER(Regressions!F154),ROUND(Regressions!F154, 1), NA())</f>
        <v>100</v>
      </c>
      <c r="G144" s="531">
        <f>IF(ISNUMBER(Regressions!G154),ROUND(Regressions!G154, 1), NA())</f>
        <v>100</v>
      </c>
      <c r="H144" s="532">
        <f>IF(ISNUMBER(Regressions!H154),ROUND(Regressions!H154, 1), NA())</f>
        <v>0</v>
      </c>
      <c r="I144" s="533">
        <f>IF(ISNUMBER(Regressions!I154),ROUND(Regressions!I154, 1), NA())</f>
        <v>0</v>
      </c>
      <c r="J144" s="534">
        <f>IF(ISNUMBER(Regressions!K154),ROUND(Regressions!K154, 1), NA())</f>
        <v>100</v>
      </c>
      <c r="K144" s="530">
        <f>IF(ISNUMBER(Regressions!L154),ROUND(Regressions!L154, 1), NA())</f>
        <v>100</v>
      </c>
      <c r="L144" s="535">
        <f>IF(ISNUMBER(Regressions!M154),ROUND(Regressions!M154, 1), NA())</f>
        <v>100</v>
      </c>
      <c r="M144" s="532">
        <f>IF(ISNUMBER(Regressions!N154),ROUND(Regressions!N154, 1), NA())</f>
        <v>0</v>
      </c>
      <c r="N144" s="533">
        <f>IF(ISNUMBER(Regressions!O154),ROUND(Regressions!O154, 1), NA())</f>
        <v>0</v>
      </c>
      <c r="O144" s="534">
        <f>IF(ISNUMBER(Regressions!Q154),ROUND(Regressions!Q154, 1), NA())</f>
        <v>100</v>
      </c>
      <c r="P144" s="530">
        <f>IF(ISNUMBER(Regressions!R154),ROUND(Regressions!R154, 1), NA())</f>
        <v>100</v>
      </c>
      <c r="Q144" s="536">
        <f>IF(ISNUMBER(Regressions!S154),ROUND(Regressions!S154, 1), NA())</f>
        <v>100</v>
      </c>
      <c r="R144" s="532">
        <f>IF(ISNUMBER(Regressions!T154),ROUND(Regressions!T154, 1), NA())</f>
        <v>0</v>
      </c>
      <c r="S144" s="533">
        <f>IF(ISNUMBER(Regressions!U154),ROUND(Regressions!U154, 1), NA())</f>
        <v>0</v>
      </c>
    </row>
    <row r="145" spans="1:19" x14ac:dyDescent="0.25">
      <c r="A145" s="525" t="str">
        <f>+Introduction!$C$7</f>
        <v>الإمارات العربية المتحدة</v>
      </c>
      <c r="B145" s="526">
        <f>IF(ISBLANK(Regressions!B155), " ", Regressions!B155)</f>
        <v>2017</v>
      </c>
      <c r="C145" s="525" t="str">
        <f>HLOOKUP(Introduction!$G$4,nametranslations,28,FALSE)</f>
        <v>خبرات</v>
      </c>
      <c r="D145" s="528">
        <f>IF(ISBLANK(Regressions!D155), " ", Regressions!D155)</f>
        <v>594243</v>
      </c>
      <c r="E145" s="529">
        <f>IF(ISNUMBER(Regressions!E155),ROUND(Regressions!E155, 1), NA())</f>
        <v>100</v>
      </c>
      <c r="F145" s="530">
        <f>IF(ISNUMBER(Regressions!F155),ROUND(Regressions!F155, 1), NA())</f>
        <v>100</v>
      </c>
      <c r="G145" s="531">
        <f>IF(ISNUMBER(Regressions!G155),ROUND(Regressions!G155, 1), NA())</f>
        <v>100</v>
      </c>
      <c r="H145" s="532">
        <f>IF(ISNUMBER(Regressions!H155),ROUND(Regressions!H155, 1), NA())</f>
        <v>0</v>
      </c>
      <c r="I145" s="533">
        <f>IF(ISNUMBER(Regressions!I155),ROUND(Regressions!I155, 1), NA())</f>
        <v>0</v>
      </c>
      <c r="J145" s="534">
        <f>IF(ISNUMBER(Regressions!K155),ROUND(Regressions!K155, 1), NA())</f>
        <v>100</v>
      </c>
      <c r="K145" s="530">
        <f>IF(ISNUMBER(Regressions!L155),ROUND(Regressions!L155, 1), NA())</f>
        <v>100</v>
      </c>
      <c r="L145" s="535">
        <f>IF(ISNUMBER(Regressions!M155),ROUND(Regressions!M155, 1), NA())</f>
        <v>100</v>
      </c>
      <c r="M145" s="532">
        <f>IF(ISNUMBER(Regressions!N155),ROUND(Regressions!N155, 1), NA())</f>
        <v>0</v>
      </c>
      <c r="N145" s="533">
        <f>IF(ISNUMBER(Regressions!O155),ROUND(Regressions!O155, 1), NA())</f>
        <v>0</v>
      </c>
      <c r="O145" s="534">
        <f>IF(ISNUMBER(Regressions!Q155),ROUND(Regressions!Q155, 1), NA())</f>
        <v>100</v>
      </c>
      <c r="P145" s="530">
        <f>IF(ISNUMBER(Regressions!R155),ROUND(Regressions!R155, 1), NA())</f>
        <v>100</v>
      </c>
      <c r="Q145" s="536">
        <f>IF(ISNUMBER(Regressions!S155),ROUND(Regressions!S155, 1), NA())</f>
        <v>100</v>
      </c>
      <c r="R145" s="532">
        <f>IF(ISNUMBER(Regressions!T155),ROUND(Regressions!T155, 1), NA())</f>
        <v>0</v>
      </c>
      <c r="S145" s="533">
        <f>IF(ISNUMBER(Regressions!U155),ROUND(Regressions!U155, 1), NA())</f>
        <v>0</v>
      </c>
    </row>
    <row r="146" spans="1:19" x14ac:dyDescent="0.25">
      <c r="A146" s="525" t="str">
        <f>+Introduction!$C$7</f>
        <v>الإمارات العربية المتحدة</v>
      </c>
      <c r="B146" s="526">
        <f>IF(ISBLANK(Regressions!B156), " ", Regressions!B156)</f>
        <v>2018</v>
      </c>
      <c r="C146" s="525" t="str">
        <f>HLOOKUP(Introduction!$G$4,nametranslations,28,FALSE)</f>
        <v>خبرات</v>
      </c>
      <c r="D146" s="528">
        <f>IF(ISBLANK(Regressions!D156), " ", Regressions!D156)</f>
        <v>608455</v>
      </c>
      <c r="E146" s="529">
        <f>IF(ISNUMBER(Regressions!E156),ROUND(Regressions!E156, 1), NA())</f>
        <v>100</v>
      </c>
      <c r="F146" s="530">
        <f>IF(ISNUMBER(Regressions!F156),ROUND(Regressions!F156, 1), NA())</f>
        <v>100</v>
      </c>
      <c r="G146" s="531">
        <f>IF(ISNUMBER(Regressions!G156),ROUND(Regressions!G156, 1), NA())</f>
        <v>100</v>
      </c>
      <c r="H146" s="532">
        <f>IF(ISNUMBER(Regressions!H156),ROUND(Regressions!H156, 1), NA())</f>
        <v>0</v>
      </c>
      <c r="I146" s="533">
        <f>IF(ISNUMBER(Regressions!I156),ROUND(Regressions!I156, 1), NA())</f>
        <v>0</v>
      </c>
      <c r="J146" s="534">
        <f>IF(ISNUMBER(Regressions!K156),ROUND(Regressions!K156, 1), NA())</f>
        <v>100</v>
      </c>
      <c r="K146" s="530">
        <f>IF(ISNUMBER(Regressions!L156),ROUND(Regressions!L156, 1), NA())</f>
        <v>100</v>
      </c>
      <c r="L146" s="535">
        <f>IF(ISNUMBER(Regressions!M156),ROUND(Regressions!M156, 1), NA())</f>
        <v>100</v>
      </c>
      <c r="M146" s="532">
        <f>IF(ISNUMBER(Regressions!N156),ROUND(Regressions!N156, 1), NA())</f>
        <v>0</v>
      </c>
      <c r="N146" s="533">
        <f>IF(ISNUMBER(Regressions!O156),ROUND(Regressions!O156, 1), NA())</f>
        <v>0</v>
      </c>
      <c r="O146" s="534">
        <f>IF(ISNUMBER(Regressions!Q156),ROUND(Regressions!Q156, 1), NA())</f>
        <v>100</v>
      </c>
      <c r="P146" s="530">
        <f>IF(ISNUMBER(Regressions!R156),ROUND(Regressions!R156, 1), NA())</f>
        <v>100</v>
      </c>
      <c r="Q146" s="536">
        <f>IF(ISNUMBER(Regressions!S156),ROUND(Regressions!S156, 1), NA())</f>
        <v>100</v>
      </c>
      <c r="R146" s="532">
        <f>IF(ISNUMBER(Regressions!T156),ROUND(Regressions!T156, 1), NA())</f>
        <v>0</v>
      </c>
      <c r="S146" s="533">
        <f>IF(ISNUMBER(Regressions!U156),ROUND(Regressions!U156, 1), NA())</f>
        <v>0</v>
      </c>
    </row>
    <row r="147" spans="1:19" x14ac:dyDescent="0.25">
      <c r="A147" s="525" t="str">
        <f>+Introduction!$C$7</f>
        <v>الإمارات العربية المتحدة</v>
      </c>
      <c r="B147" s="526">
        <f>IF(ISBLANK(Regressions!B157), " ", Regressions!B157)</f>
        <v>2019</v>
      </c>
      <c r="C147" s="525" t="str">
        <f>HLOOKUP(Introduction!$G$4,nametranslations,28,FALSE)</f>
        <v>خبرات</v>
      </c>
      <c r="D147" s="528">
        <f>IF(ISBLANK(Regressions!D157), " ", Regressions!D157)</f>
        <v>608865</v>
      </c>
      <c r="E147" s="529">
        <f>IF(ISNUMBER(Regressions!E157),ROUND(Regressions!E157, 1), NA())</f>
        <v>100</v>
      </c>
      <c r="F147" s="530">
        <f>IF(ISNUMBER(Regressions!F157),ROUND(Regressions!F157, 1), NA())</f>
        <v>100</v>
      </c>
      <c r="G147" s="531">
        <f>IF(ISNUMBER(Regressions!G157),ROUND(Regressions!G157, 1), NA())</f>
        <v>100</v>
      </c>
      <c r="H147" s="532">
        <f>IF(ISNUMBER(Regressions!H157),ROUND(Regressions!H157, 1), NA())</f>
        <v>0</v>
      </c>
      <c r="I147" s="533">
        <f>IF(ISNUMBER(Regressions!I157),ROUND(Regressions!I157, 1), NA())</f>
        <v>0</v>
      </c>
      <c r="J147" s="534">
        <f>IF(ISNUMBER(Regressions!K157),ROUND(Regressions!K157, 1), NA())</f>
        <v>100</v>
      </c>
      <c r="K147" s="530">
        <f>IF(ISNUMBER(Regressions!L157),ROUND(Regressions!L157, 1), NA())</f>
        <v>100</v>
      </c>
      <c r="L147" s="535">
        <f>IF(ISNUMBER(Regressions!M157),ROUND(Regressions!M157, 1), NA())</f>
        <v>100</v>
      </c>
      <c r="M147" s="532">
        <f>IF(ISNUMBER(Regressions!N157),ROUND(Regressions!N157, 1), NA())</f>
        <v>0</v>
      </c>
      <c r="N147" s="533">
        <f>IF(ISNUMBER(Regressions!O157),ROUND(Regressions!O157, 1), NA())</f>
        <v>0</v>
      </c>
      <c r="O147" s="534">
        <f>IF(ISNUMBER(Regressions!Q157),ROUND(Regressions!Q157, 1), NA())</f>
        <v>100</v>
      </c>
      <c r="P147" s="530">
        <f>IF(ISNUMBER(Regressions!R157),ROUND(Regressions!R157, 1), NA())</f>
        <v>100</v>
      </c>
      <c r="Q147" s="536">
        <f>IF(ISNUMBER(Regressions!S157),ROUND(Regressions!S157, 1), NA())</f>
        <v>100</v>
      </c>
      <c r="R147" s="532">
        <f>IF(ISNUMBER(Regressions!T157),ROUND(Regressions!T157, 1), NA())</f>
        <v>0</v>
      </c>
      <c r="S147" s="533">
        <f>IF(ISNUMBER(Regressions!U157),ROUND(Regressions!U157, 1), NA())</f>
        <v>0</v>
      </c>
    </row>
    <row r="148" spans="1:19" x14ac:dyDescent="0.25">
      <c r="A148" s="525" t="str">
        <f>+Introduction!$C$7</f>
        <v>الإمارات العربية المتحدة</v>
      </c>
      <c r="B148" s="526">
        <f>IF(ISBLANK(Regressions!B158), " ", Regressions!B158)</f>
        <v>2020</v>
      </c>
      <c r="C148" s="525" t="str">
        <f>HLOOKUP(Introduction!$G$4,nametranslations,28,FALSE)</f>
        <v>خبرات</v>
      </c>
      <c r="D148" s="528">
        <f>IF(ISBLANK(Regressions!D158), " ", Regressions!D158)</f>
        <v>492924</v>
      </c>
      <c r="E148" s="529">
        <f>IF(ISNUMBER(Regressions!E158),ROUND(Regressions!E158, 1), NA())</f>
        <v>100</v>
      </c>
      <c r="F148" s="530">
        <f>IF(ISNUMBER(Regressions!F158),ROUND(Regressions!F158, 1), NA())</f>
        <v>100</v>
      </c>
      <c r="G148" s="531">
        <f>IF(ISNUMBER(Regressions!G158),ROUND(Regressions!G158, 1), NA())</f>
        <v>100</v>
      </c>
      <c r="H148" s="532">
        <f>IF(ISNUMBER(Regressions!H158),ROUND(Regressions!H158, 1), NA())</f>
        <v>0</v>
      </c>
      <c r="I148" s="533">
        <f>IF(ISNUMBER(Regressions!I158),ROUND(Regressions!I158, 1), NA())</f>
        <v>0</v>
      </c>
      <c r="J148" s="534">
        <f>IF(ISNUMBER(Regressions!K158),ROUND(Regressions!K158, 1), NA())</f>
        <v>100</v>
      </c>
      <c r="K148" s="530">
        <f>IF(ISNUMBER(Regressions!L158),ROUND(Regressions!L158, 1), NA())</f>
        <v>100</v>
      </c>
      <c r="L148" s="535">
        <f>IF(ISNUMBER(Regressions!M158),ROUND(Regressions!M158, 1), NA())</f>
        <v>100</v>
      </c>
      <c r="M148" s="532">
        <f>IF(ISNUMBER(Regressions!N158),ROUND(Regressions!N158, 1), NA())</f>
        <v>0</v>
      </c>
      <c r="N148" s="533">
        <f>IF(ISNUMBER(Regressions!O158),ROUND(Regressions!O158, 1), NA())</f>
        <v>0</v>
      </c>
      <c r="O148" s="534">
        <f>IF(ISNUMBER(Regressions!Q158),ROUND(Regressions!Q158, 1), NA())</f>
        <v>100</v>
      </c>
      <c r="P148" s="530">
        <f>IF(ISNUMBER(Regressions!R158),ROUND(Regressions!R158, 1), NA())</f>
        <v>100</v>
      </c>
      <c r="Q148" s="536">
        <f>IF(ISNUMBER(Regressions!S158),ROUND(Regressions!S158, 1), NA())</f>
        <v>100</v>
      </c>
      <c r="R148" s="532">
        <f>IF(ISNUMBER(Regressions!T158),ROUND(Regressions!T158, 1), NA())</f>
        <v>0</v>
      </c>
      <c r="S148" s="533">
        <f>IF(ISNUMBER(Regressions!U158),ROUND(Regressions!U158, 1), NA())</f>
        <v>0</v>
      </c>
    </row>
    <row r="149" spans="1:19" x14ac:dyDescent="0.25">
      <c r="A149" s="525" t="str">
        <f>+Introduction!$C$7</f>
        <v>الإمارات العربية المتحدة</v>
      </c>
      <c r="B149" s="526">
        <f>IF(ISBLANK(Regressions!B159), " ", Regressions!B159)</f>
        <v>2021</v>
      </c>
      <c r="C149" s="525" t="str">
        <f>HLOOKUP(Introduction!$G$4,nametranslations,28,FALSE)</f>
        <v>خبرات</v>
      </c>
      <c r="D149" s="528">
        <f>IF(ISBLANK(Regressions!D159), " ", Regressions!D159)</f>
        <v>485357</v>
      </c>
      <c r="E149" s="534">
        <f>IF(ISNUMBER(Regressions!E159),ROUND(Regressions!E159, 1), NA())</f>
        <v>100</v>
      </c>
      <c r="F149" s="537">
        <f>IF(ISNUMBER(Regressions!F159),ROUND(Regressions!F159, 1), NA())</f>
        <v>100</v>
      </c>
      <c r="G149" s="538">
        <f>IF(ISNUMBER(Regressions!G159),ROUND(Regressions!G159, 1), NA())</f>
        <v>100</v>
      </c>
      <c r="H149" s="532">
        <f>IF(ISNUMBER(Regressions!H159),ROUND(Regressions!H159, 1), NA())</f>
        <v>0</v>
      </c>
      <c r="I149" s="533">
        <f>IF(ISNUMBER(Regressions!I159),ROUND(Regressions!I159, 1), NA())</f>
        <v>0</v>
      </c>
      <c r="J149" s="534">
        <f>IF(ISNUMBER(Regressions!K159),ROUND(Regressions!K159, 1), NA())</f>
        <v>100</v>
      </c>
      <c r="K149" s="537">
        <f>IF(ISNUMBER(Regressions!L159),ROUND(Regressions!L159, 1), NA())</f>
        <v>100</v>
      </c>
      <c r="L149" s="539">
        <f>IF(ISNUMBER(Regressions!M159),ROUND(Regressions!M159, 1), NA())</f>
        <v>100</v>
      </c>
      <c r="M149" s="532">
        <f>IF(ISNUMBER(Regressions!N159),ROUND(Regressions!N159, 1), NA())</f>
        <v>0</v>
      </c>
      <c r="N149" s="533">
        <f>IF(ISNUMBER(Regressions!O159),ROUND(Regressions!O159, 1), NA())</f>
        <v>0</v>
      </c>
      <c r="O149" s="534">
        <f>IF(ISNUMBER(Regressions!Q159),ROUND(Regressions!Q159, 1), NA())</f>
        <v>100</v>
      </c>
      <c r="P149" s="537">
        <f>IF(ISNUMBER(Regressions!R159),ROUND(Regressions!R159, 1), NA())</f>
        <v>100</v>
      </c>
      <c r="Q149" s="540">
        <f>IF(ISNUMBER(Regressions!S159),ROUND(Regressions!S159, 1), NA())</f>
        <v>100</v>
      </c>
      <c r="R149" s="532">
        <f>IF(ISNUMBER(Regressions!T159),ROUND(Regressions!T159, 1), NA())</f>
        <v>0</v>
      </c>
      <c r="S149" s="533">
        <f>IF(ISNUMBER(Regressions!U159),ROUND(Regressions!U159, 1), NA())</f>
        <v>0</v>
      </c>
    </row>
    <row r="150" spans="1:19" x14ac:dyDescent="0.25">
      <c r="A150" s="525" t="str">
        <f>+Introduction!$C$7</f>
        <v>الإمارات العربية المتحدة</v>
      </c>
      <c r="B150" s="526">
        <f>IF(ISBLANK(Regressions!B160), " ", Regressions!B160)</f>
        <v>2022</v>
      </c>
      <c r="C150" s="525" t="str">
        <f>HLOOKUP(Introduction!$G$4,nametranslations,28,FALSE)</f>
        <v>خبرات</v>
      </c>
      <c r="D150" s="528">
        <f>IF(ISBLANK(Regressions!D160), " ", Regressions!D160)</f>
        <v>498557</v>
      </c>
      <c r="E150" s="529">
        <f>IF(ISNUMBER(Regressions!E160),ROUND(Regressions!E160, 1), NA())</f>
        <v>100</v>
      </c>
      <c r="F150" s="530">
        <f>IF(ISNUMBER(Regressions!F160),ROUND(Regressions!F160, 1), NA())</f>
        <v>100</v>
      </c>
      <c r="G150" s="531">
        <f>IF(ISNUMBER(Regressions!G160),ROUND(Regressions!G160, 1), NA())</f>
        <v>100</v>
      </c>
      <c r="H150" s="532">
        <f>IF(ISNUMBER(Regressions!H160),ROUND(Regressions!H160, 1), NA())</f>
        <v>0</v>
      </c>
      <c r="I150" s="533">
        <f>IF(ISNUMBER(Regressions!I160),ROUND(Regressions!I160, 1), NA())</f>
        <v>0</v>
      </c>
      <c r="J150" s="534">
        <f>IF(ISNUMBER(Regressions!K160),ROUND(Regressions!K160, 1), NA())</f>
        <v>100</v>
      </c>
      <c r="K150" s="530">
        <f>IF(ISNUMBER(Regressions!L160),ROUND(Regressions!L160, 1), NA())</f>
        <v>100</v>
      </c>
      <c r="L150" s="535">
        <f>IF(ISNUMBER(Regressions!M160),ROUND(Regressions!M160, 1), NA())</f>
        <v>100</v>
      </c>
      <c r="M150" s="532">
        <f>IF(ISNUMBER(Regressions!N160),ROUND(Regressions!N160, 1), NA())</f>
        <v>0</v>
      </c>
      <c r="N150" s="533">
        <f>IF(ISNUMBER(Regressions!O160),ROUND(Regressions!O160, 1), NA())</f>
        <v>0</v>
      </c>
      <c r="O150" s="534">
        <f>IF(ISNUMBER(Regressions!Q160),ROUND(Regressions!Q160, 1), NA())</f>
        <v>100</v>
      </c>
      <c r="P150" s="530">
        <f>IF(ISNUMBER(Regressions!R160),ROUND(Regressions!R160, 1), NA())</f>
        <v>100</v>
      </c>
      <c r="Q150" s="536">
        <f>IF(ISNUMBER(Regressions!S160),ROUND(Regressions!S160, 1), NA())</f>
        <v>100</v>
      </c>
      <c r="R150" s="532">
        <f>IF(ISNUMBER(Regressions!T160),ROUND(Regressions!T160, 1), NA())</f>
        <v>0</v>
      </c>
      <c r="S150" s="533">
        <f>IF(ISNUMBER(Regressions!U160),ROUND(Regressions!U160, 1), NA())</f>
        <v>0</v>
      </c>
    </row>
    <row r="151" spans="1:19" x14ac:dyDescent="0.25">
      <c r="A151" s="525" t="str">
        <f>+Introduction!$C$7</f>
        <v>الإمارات العربية المتحدة</v>
      </c>
      <c r="B151" s="526">
        <f>IF(ISBLANK(Regressions!B161), " ", Regressions!B161)</f>
        <v>2023</v>
      </c>
      <c r="C151" s="525" t="str">
        <f>HLOOKUP(Introduction!$G$4,nametranslations,28,FALSE)</f>
        <v>خبرات</v>
      </c>
      <c r="D151" s="528">
        <f>IF(ISBLANK(Regressions!D161), " ", Regressions!D161)</f>
        <v>521969</v>
      </c>
      <c r="E151" s="529">
        <f>IF(ISNUMBER(Regressions!E161),ROUND(Regressions!E161, 1), NA())</f>
        <v>100</v>
      </c>
      <c r="F151" s="530">
        <f>IF(ISNUMBER(Regressions!F161),ROUND(Regressions!F161, 1), NA())</f>
        <v>100</v>
      </c>
      <c r="G151" s="531">
        <f>IF(ISNUMBER(Regressions!G161),ROUND(Regressions!G161, 1), NA())</f>
        <v>100</v>
      </c>
      <c r="H151" s="532">
        <f>IF(ISNUMBER(Regressions!H161),ROUND(Regressions!H161, 1), NA())</f>
        <v>0</v>
      </c>
      <c r="I151" s="533">
        <f>IF(ISNUMBER(Regressions!I161),ROUND(Regressions!I161, 1), NA())</f>
        <v>0</v>
      </c>
      <c r="J151" s="534">
        <f>IF(ISNUMBER(Regressions!K161),ROUND(Regressions!K161, 1), NA())</f>
        <v>100</v>
      </c>
      <c r="K151" s="530">
        <f>IF(ISNUMBER(Regressions!L161),ROUND(Regressions!L161, 1), NA())</f>
        <v>100</v>
      </c>
      <c r="L151" s="535">
        <f>IF(ISNUMBER(Regressions!M161),ROUND(Regressions!M161, 1), NA())</f>
        <v>100</v>
      </c>
      <c r="M151" s="532">
        <f>IF(ISNUMBER(Regressions!N161),ROUND(Regressions!N161, 1), NA())</f>
        <v>0</v>
      </c>
      <c r="N151" s="533">
        <f>IF(ISNUMBER(Regressions!O161),ROUND(Regressions!O161, 1), NA())</f>
        <v>0</v>
      </c>
      <c r="O151" s="534">
        <f>IF(ISNUMBER(Regressions!Q161),ROUND(Regressions!Q161, 1), NA())</f>
        <v>100</v>
      </c>
      <c r="P151" s="530">
        <f>IF(ISNUMBER(Regressions!R161),ROUND(Regressions!R161, 1), NA())</f>
        <v>100</v>
      </c>
      <c r="Q151" s="536">
        <f>IF(ISNUMBER(Regressions!S161),ROUND(Regressions!S161, 1), NA())</f>
        <v>100</v>
      </c>
      <c r="R151" s="532">
        <f>IF(ISNUMBER(Regressions!T161),ROUND(Regressions!T161, 1), NA())</f>
        <v>0</v>
      </c>
      <c r="S151" s="533">
        <f>IF(ISNUMBER(Regressions!U161),ROUND(Regressions!U161, 1), NA())</f>
        <v>0</v>
      </c>
    </row>
    <row r="152" spans="1:19" x14ac:dyDescent="0.25">
      <c r="A152" s="525" t="str">
        <f>+Introduction!$C$7</f>
        <v>الإمارات العربية المتحدة</v>
      </c>
      <c r="B152" s="526">
        <f>IF(ISBLANK(Regressions!B162), " ", Regressions!B162)</f>
        <v>2024</v>
      </c>
      <c r="C152" s="525" t="str">
        <f>HLOOKUP(Introduction!$G$4,nametranslations,28,FALSE)</f>
        <v>خبرات</v>
      </c>
      <c r="D152" s="528">
        <f>IF(ISBLANK(Regressions!D162), " ", Regressions!D162)</f>
        <v>542811</v>
      </c>
      <c r="E152" s="529">
        <f>IF(ISNUMBER(Regressions!E162),ROUND(Regressions!E162, 1), NA())</f>
        <v>100</v>
      </c>
      <c r="F152" s="530">
        <f>IF(ISNUMBER(Regressions!F162),ROUND(Regressions!F162, 1), NA())</f>
        <v>100</v>
      </c>
      <c r="G152" s="531">
        <f>IF(ISNUMBER(Regressions!G162),ROUND(Regressions!G162, 1), NA())</f>
        <v>100</v>
      </c>
      <c r="H152" s="532">
        <f>IF(ISNUMBER(Regressions!H162),ROUND(Regressions!H162, 1), NA())</f>
        <v>0</v>
      </c>
      <c r="I152" s="533">
        <f>IF(ISNUMBER(Regressions!I162),ROUND(Regressions!I162, 1), NA())</f>
        <v>0</v>
      </c>
      <c r="J152" s="534">
        <f>IF(ISNUMBER(Regressions!K162),ROUND(Regressions!K162, 1), NA())</f>
        <v>100</v>
      </c>
      <c r="K152" s="530">
        <f>IF(ISNUMBER(Regressions!L162),ROUND(Regressions!L162, 1), NA())</f>
        <v>100</v>
      </c>
      <c r="L152" s="535">
        <f>IF(ISNUMBER(Regressions!M162),ROUND(Regressions!M162, 1), NA())</f>
        <v>100</v>
      </c>
      <c r="M152" s="532">
        <f>IF(ISNUMBER(Regressions!N162),ROUND(Regressions!N162, 1), NA())</f>
        <v>0</v>
      </c>
      <c r="N152" s="533">
        <f>IF(ISNUMBER(Regressions!O162),ROUND(Regressions!O162, 1), NA())</f>
        <v>0</v>
      </c>
      <c r="O152" s="534">
        <f>IF(ISNUMBER(Regressions!Q162),ROUND(Regressions!Q162, 1), NA())</f>
        <v>100</v>
      </c>
      <c r="P152" s="530">
        <f>IF(ISNUMBER(Regressions!R162),ROUND(Regressions!R162, 1), NA())</f>
        <v>100</v>
      </c>
      <c r="Q152" s="536">
        <f>IF(ISNUMBER(Regressions!S162),ROUND(Regressions!S162, 1), NA())</f>
        <v>100</v>
      </c>
      <c r="R152" s="532">
        <f>IF(ISNUMBER(Regressions!T162),ROUND(Regressions!T162, 1), NA())</f>
        <v>0</v>
      </c>
      <c r="S152" s="533">
        <f>IF(ISNUMBER(Regressions!U162),ROUND(Regressions!U162, 1), NA())</f>
        <v>0</v>
      </c>
    </row>
    <row r="153" spans="1:19" x14ac:dyDescent="0.25">
      <c r="A153" s="541" t="str">
        <f>+Introduction!$C$7</f>
        <v>الإمارات العربية المتحدة</v>
      </c>
      <c r="B153" s="542">
        <f>IF(ISBLANK(Regressions!B163), " ", Regressions!B163)</f>
        <v>2025</v>
      </c>
      <c r="C153" s="541" t="str">
        <f>HLOOKUP(Introduction!$G$4,nametranslations,28,FALSE)</f>
        <v>خبرات</v>
      </c>
      <c r="D153" s="543">
        <f>IF(ISBLANK(Regressions!D163), " ", Regressions!D163)</f>
        <v>626594</v>
      </c>
      <c r="E153" s="544">
        <f>IF(ISNUMBER(Regressions!E163),ROUND(Regressions!E163, 1), NA())</f>
        <v>100</v>
      </c>
      <c r="F153" s="545">
        <f>IF(ISNUMBER(Regressions!F163),ROUND(Regressions!F163, 1), NA())</f>
        <v>100</v>
      </c>
      <c r="G153" s="546">
        <f>IF(ISNUMBER(Regressions!G163),ROUND(Regressions!G163, 1), NA())</f>
        <v>100</v>
      </c>
      <c r="H153" s="547">
        <f>IF(ISNUMBER(Regressions!H163),ROUND(Regressions!H163, 1), NA())</f>
        <v>0</v>
      </c>
      <c r="I153" s="548">
        <f>IF(ISNUMBER(Regressions!I163),ROUND(Regressions!I163, 1), NA())</f>
        <v>0</v>
      </c>
      <c r="J153" s="549">
        <f>IF(ISNUMBER(Regressions!K163),ROUND(Regressions!K163, 1), NA())</f>
        <v>100</v>
      </c>
      <c r="K153" s="545">
        <f>IF(ISNUMBER(Regressions!L163),ROUND(Regressions!L163, 1), NA())</f>
        <v>100</v>
      </c>
      <c r="L153" s="550">
        <f>IF(ISNUMBER(Regressions!M163),ROUND(Regressions!M163, 1), NA())</f>
        <v>100</v>
      </c>
      <c r="M153" s="547">
        <f>IF(ISNUMBER(Regressions!N163),ROUND(Regressions!N163, 1), NA())</f>
        <v>0</v>
      </c>
      <c r="N153" s="548">
        <f>IF(ISNUMBER(Regressions!O163),ROUND(Regressions!O163, 1), NA())</f>
        <v>0</v>
      </c>
      <c r="O153" s="549">
        <f>IF(ISNUMBER(Regressions!Q163),ROUND(Regressions!Q163, 1), NA())</f>
        <v>100</v>
      </c>
      <c r="P153" s="545">
        <f>IF(ISNUMBER(Regressions!R163),ROUND(Regressions!R163, 1), NA())</f>
        <v>100</v>
      </c>
      <c r="Q153" s="551">
        <f>IF(ISNUMBER(Regressions!S163),ROUND(Regressions!S163, 1), NA())</f>
        <v>100</v>
      </c>
      <c r="R153" s="547">
        <f>IF(ISNUMBER(Regressions!T163),ROUND(Regressions!T163, 1), NA())</f>
        <v>0</v>
      </c>
      <c r="S153" s="548">
        <f>IF(ISNUMBER(Regressions!U163),ROUND(Regressions!U163, 1), NA())</f>
        <v>0</v>
      </c>
    </row>
    <row r="154" spans="1:19" hidden="1" x14ac:dyDescent="0.25">
      <c r="A154" s="525" t="str">
        <f>+Introduction!$C$7</f>
        <v>الإمارات العربية المتحدة</v>
      </c>
      <c r="B154" s="526">
        <f>IF(ISBLANK(Regressions!B164), " ", Regressions!B164)</f>
        <v>2026</v>
      </c>
      <c r="C154" s="525" t="str">
        <f>HLOOKUP(Introduction!$G$4,nametranslations,28,FALSE)</f>
        <v>خبرات</v>
      </c>
      <c r="D154" s="528" t="str">
        <f>IF(ISBLANK(Regressions!D164), " ", Regressions!D164)</f>
        <v xml:space="preserve"> </v>
      </c>
      <c r="E154" s="529">
        <f>IF(ISNUMBER(Regressions!E164),ROUND(Regressions!E164, 1), NA())</f>
        <v>100</v>
      </c>
      <c r="F154" s="530">
        <f>IF(ISNUMBER(Regressions!F164),ROUND(Regressions!F164, 1), NA())</f>
        <v>100</v>
      </c>
      <c r="G154" s="531">
        <f>IF(ISNUMBER(Regressions!G164),ROUND(Regressions!G164, 1), NA())</f>
        <v>100</v>
      </c>
      <c r="H154" s="532">
        <f>IF(ISNUMBER(Regressions!H164),ROUND(Regressions!H164, 1), NA())</f>
        <v>0</v>
      </c>
      <c r="I154" s="533">
        <f>IF(ISNUMBER(Regressions!I164),ROUND(Regressions!I164, 1), NA())</f>
        <v>0</v>
      </c>
      <c r="J154" s="534">
        <f>IF(ISNUMBER(Regressions!K164),ROUND(Regressions!K164, 1), NA())</f>
        <v>100</v>
      </c>
      <c r="K154" s="530">
        <f>IF(ISNUMBER(Regressions!L164),ROUND(Regressions!L164, 1), NA())</f>
        <v>100</v>
      </c>
      <c r="L154" s="535">
        <f>IF(ISNUMBER(Regressions!M164),ROUND(Regressions!M164, 1), NA())</f>
        <v>100</v>
      </c>
      <c r="M154" s="532">
        <f>IF(ISNUMBER(Regressions!N164),ROUND(Regressions!N164, 1), NA())</f>
        <v>0</v>
      </c>
      <c r="N154" s="533">
        <f>IF(ISNUMBER(Regressions!O164),ROUND(Regressions!O164, 1), NA())</f>
        <v>0</v>
      </c>
      <c r="O154" s="534">
        <f>IF(ISNUMBER(Regressions!Q164),ROUND(Regressions!Q164, 1), NA())</f>
        <v>100</v>
      </c>
      <c r="P154" s="530">
        <f>IF(ISNUMBER(Regressions!R164),ROUND(Regressions!R164, 1), NA())</f>
        <v>100</v>
      </c>
      <c r="Q154" s="536">
        <f>IF(ISNUMBER(Regressions!S164),ROUND(Regressions!S164, 1), NA())</f>
        <v>100</v>
      </c>
      <c r="R154" s="532">
        <f>IF(ISNUMBER(Regressions!T164),ROUND(Regressions!T164, 1), NA())</f>
        <v>0</v>
      </c>
      <c r="S154" s="533">
        <f>IF(ISNUMBER(Regressions!U164),ROUND(Regressions!U164, 1), NA())</f>
        <v>0</v>
      </c>
    </row>
    <row r="155" spans="1:19" hidden="1" x14ac:dyDescent="0.25">
      <c r="A155" s="525" t="str">
        <f>+Introduction!$C$7</f>
        <v>الإمارات العربية المتحدة</v>
      </c>
      <c r="B155" s="526">
        <f>IF(ISBLANK(Regressions!B165), " ", Regressions!B165)</f>
        <v>2027</v>
      </c>
      <c r="C155" s="525" t="str">
        <f>HLOOKUP(Introduction!$G$4,nametranslations,28,FALSE)</f>
        <v>خبرات</v>
      </c>
      <c r="D155" s="528" t="str">
        <f>IF(ISBLANK(Regressions!D165), " ", Regressions!D165)</f>
        <v xml:space="preserve"> </v>
      </c>
      <c r="E155" s="529">
        <f>IF(ISNUMBER(Regressions!E165),ROUND(Regressions!E165, 1), NA())</f>
        <v>100</v>
      </c>
      <c r="F155" s="530">
        <f>IF(ISNUMBER(Regressions!F165),ROUND(Regressions!F165, 1), NA())</f>
        <v>100</v>
      </c>
      <c r="G155" s="531">
        <f>IF(ISNUMBER(Regressions!G165),ROUND(Regressions!G165, 1), NA())</f>
        <v>100</v>
      </c>
      <c r="H155" s="532">
        <f>IF(ISNUMBER(Regressions!H165),ROUND(Regressions!H165, 1), NA())</f>
        <v>0</v>
      </c>
      <c r="I155" s="533">
        <f>IF(ISNUMBER(Regressions!I165),ROUND(Regressions!I165, 1), NA())</f>
        <v>0</v>
      </c>
      <c r="J155" s="534">
        <f>IF(ISNUMBER(Regressions!K165),ROUND(Regressions!K165, 1), NA())</f>
        <v>100</v>
      </c>
      <c r="K155" s="530">
        <f>IF(ISNUMBER(Regressions!L165),ROUND(Regressions!L165, 1), NA())</f>
        <v>100</v>
      </c>
      <c r="L155" s="535">
        <f>IF(ISNUMBER(Regressions!M165),ROUND(Regressions!M165, 1), NA())</f>
        <v>100</v>
      </c>
      <c r="M155" s="532">
        <f>IF(ISNUMBER(Regressions!N165),ROUND(Regressions!N165, 1), NA())</f>
        <v>0</v>
      </c>
      <c r="N155" s="533">
        <f>IF(ISNUMBER(Regressions!O165),ROUND(Regressions!O165, 1), NA())</f>
        <v>0</v>
      </c>
      <c r="O155" s="534">
        <f>IF(ISNUMBER(Regressions!Q165),ROUND(Regressions!Q165, 1), NA())</f>
        <v>100</v>
      </c>
      <c r="P155" s="530">
        <f>IF(ISNUMBER(Regressions!R165),ROUND(Regressions!R165, 1), NA())</f>
        <v>100</v>
      </c>
      <c r="Q155" s="536">
        <f>IF(ISNUMBER(Regressions!S165),ROUND(Regressions!S165, 1), NA())</f>
        <v>100</v>
      </c>
      <c r="R155" s="532">
        <f>IF(ISNUMBER(Regressions!T165),ROUND(Regressions!T165, 1), NA())</f>
        <v>0</v>
      </c>
      <c r="S155" s="533">
        <f>IF(ISNUMBER(Regressions!U165),ROUND(Regressions!U165, 1), NA())</f>
        <v>0</v>
      </c>
    </row>
    <row r="156" spans="1:19" hidden="1" x14ac:dyDescent="0.25">
      <c r="A156" s="525" t="str">
        <f>+Introduction!$C$7</f>
        <v>الإمارات العربية المتحدة</v>
      </c>
      <c r="B156" s="526">
        <f>IF(ISBLANK(Regressions!B166), " ", Regressions!B166)</f>
        <v>2028</v>
      </c>
      <c r="C156" s="525" t="str">
        <f>HLOOKUP(Introduction!$G$4,nametranslations,28,FALSE)</f>
        <v>خبرات</v>
      </c>
      <c r="D156" s="528" t="str">
        <f>IF(ISBLANK(Regressions!D166), " ", Regressions!D166)</f>
        <v xml:space="preserve"> </v>
      </c>
      <c r="E156" s="529">
        <f>IF(ISNUMBER(Regressions!E166),ROUND(Regressions!E166, 1), NA())</f>
        <v>100</v>
      </c>
      <c r="F156" s="530">
        <f>IF(ISNUMBER(Regressions!F166),ROUND(Regressions!F166, 1), NA())</f>
        <v>100</v>
      </c>
      <c r="G156" s="531">
        <f>IF(ISNUMBER(Regressions!G166),ROUND(Regressions!G166, 1), NA())</f>
        <v>100</v>
      </c>
      <c r="H156" s="532">
        <f>IF(ISNUMBER(Regressions!H166),ROUND(Regressions!H166, 1), NA())</f>
        <v>0</v>
      </c>
      <c r="I156" s="533">
        <f>IF(ISNUMBER(Regressions!I166),ROUND(Regressions!I166, 1), NA())</f>
        <v>0</v>
      </c>
      <c r="J156" s="534">
        <f>IF(ISNUMBER(Regressions!K166),ROUND(Regressions!K166, 1), NA())</f>
        <v>100</v>
      </c>
      <c r="K156" s="530">
        <f>IF(ISNUMBER(Regressions!L166),ROUND(Regressions!L166, 1), NA())</f>
        <v>100</v>
      </c>
      <c r="L156" s="535">
        <f>IF(ISNUMBER(Regressions!M166),ROUND(Regressions!M166, 1), NA())</f>
        <v>100</v>
      </c>
      <c r="M156" s="532">
        <f>IF(ISNUMBER(Regressions!N166),ROUND(Regressions!N166, 1), NA())</f>
        <v>0</v>
      </c>
      <c r="N156" s="533">
        <f>IF(ISNUMBER(Regressions!O166),ROUND(Regressions!O166, 1), NA())</f>
        <v>0</v>
      </c>
      <c r="O156" s="534">
        <f>IF(ISNUMBER(Regressions!Q166),ROUND(Regressions!Q166, 1), NA())</f>
        <v>100</v>
      </c>
      <c r="P156" s="530">
        <f>IF(ISNUMBER(Regressions!R166),ROUND(Regressions!R166, 1), NA())</f>
        <v>100</v>
      </c>
      <c r="Q156" s="536">
        <f>IF(ISNUMBER(Regressions!S166),ROUND(Regressions!S166, 1), NA())</f>
        <v>100</v>
      </c>
      <c r="R156" s="532">
        <f>IF(ISNUMBER(Regressions!T166),ROUND(Regressions!T166, 1), NA())</f>
        <v>0</v>
      </c>
      <c r="S156" s="533">
        <f>IF(ISNUMBER(Regressions!U166),ROUND(Regressions!U166, 1), NA())</f>
        <v>0</v>
      </c>
    </row>
    <row r="157" spans="1:19" hidden="1" x14ac:dyDescent="0.25">
      <c r="A157" s="525" t="str">
        <f>+Introduction!$C$7</f>
        <v>الإمارات العربية المتحدة</v>
      </c>
      <c r="B157" s="526">
        <f>IF(ISBLANK(Regressions!B167), " ", Regressions!B167)</f>
        <v>2029</v>
      </c>
      <c r="C157" s="525" t="str">
        <f>HLOOKUP(Introduction!$G$4,nametranslations,28,FALSE)</f>
        <v>خبرات</v>
      </c>
      <c r="D157" s="528" t="str">
        <f>IF(ISBLANK(Regressions!D167), " ", Regressions!D167)</f>
        <v xml:space="preserve"> </v>
      </c>
      <c r="E157" s="529">
        <f>IF(ISNUMBER(Regressions!E167),ROUND(Regressions!E167, 1), NA())</f>
        <v>100</v>
      </c>
      <c r="F157" s="530">
        <f>IF(ISNUMBER(Regressions!F167),ROUND(Regressions!F167, 1), NA())</f>
        <v>100</v>
      </c>
      <c r="G157" s="531">
        <f>IF(ISNUMBER(Regressions!G167),ROUND(Regressions!G167, 1), NA())</f>
        <v>100</v>
      </c>
      <c r="H157" s="532">
        <f>IF(ISNUMBER(Regressions!H167),ROUND(Regressions!H167, 1), NA())</f>
        <v>0</v>
      </c>
      <c r="I157" s="533">
        <f>IF(ISNUMBER(Regressions!I167),ROUND(Regressions!I167, 1), NA())</f>
        <v>0</v>
      </c>
      <c r="J157" s="534">
        <f>IF(ISNUMBER(Regressions!K167),ROUND(Regressions!K167, 1), NA())</f>
        <v>100</v>
      </c>
      <c r="K157" s="530">
        <f>IF(ISNUMBER(Regressions!L167),ROUND(Regressions!L167, 1), NA())</f>
        <v>100</v>
      </c>
      <c r="L157" s="535">
        <f>IF(ISNUMBER(Regressions!M167),ROUND(Regressions!M167, 1), NA())</f>
        <v>100</v>
      </c>
      <c r="M157" s="532">
        <f>IF(ISNUMBER(Regressions!N167),ROUND(Regressions!N167, 1), NA())</f>
        <v>0</v>
      </c>
      <c r="N157" s="533">
        <f>IF(ISNUMBER(Regressions!O167),ROUND(Regressions!O167, 1), NA())</f>
        <v>0</v>
      </c>
      <c r="O157" s="534">
        <f>IF(ISNUMBER(Regressions!Q167),ROUND(Regressions!Q167, 1), NA())</f>
        <v>100</v>
      </c>
      <c r="P157" s="530">
        <f>IF(ISNUMBER(Regressions!R167),ROUND(Regressions!R167, 1), NA())</f>
        <v>100</v>
      </c>
      <c r="Q157" s="536">
        <f>IF(ISNUMBER(Regressions!S167),ROUND(Regressions!S167, 1), NA())</f>
        <v>100</v>
      </c>
      <c r="R157" s="532">
        <f>IF(ISNUMBER(Regressions!T167),ROUND(Regressions!T167, 1), NA())</f>
        <v>0</v>
      </c>
      <c r="S157" s="533">
        <f>IF(ISNUMBER(Regressions!U167),ROUND(Regressions!U167, 1), NA())</f>
        <v>0</v>
      </c>
    </row>
    <row r="158" spans="1:19" hidden="1" x14ac:dyDescent="0.25">
      <c r="A158" s="525" t="str">
        <f>+Introduction!$C$7</f>
        <v>الإمارات العربية المتحدة</v>
      </c>
      <c r="B158" s="526">
        <f>IF(ISBLANK(Regressions!B168), " ", Regressions!B168)</f>
        <v>2030</v>
      </c>
      <c r="C158" s="525" t="str">
        <f>HLOOKUP(Introduction!$G$4,nametranslations,28,FALSE)</f>
        <v>خبرات</v>
      </c>
      <c r="D158" s="528" t="str">
        <f>IF(ISBLANK(Regressions!D168), " ", Regressions!D168)</f>
        <v xml:space="preserve"> </v>
      </c>
      <c r="E158" s="529">
        <f>IF(ISNUMBER(Regressions!E168),ROUND(Regressions!E168, 1), NA())</f>
        <v>100</v>
      </c>
      <c r="F158" s="530">
        <f>IF(ISNUMBER(Regressions!F168),ROUND(Regressions!F168, 1), NA())</f>
        <v>100</v>
      </c>
      <c r="G158" s="531">
        <f>IF(ISNUMBER(Regressions!G168),ROUND(Regressions!G168, 1), NA())</f>
        <v>100</v>
      </c>
      <c r="H158" s="532">
        <f>IF(ISNUMBER(Regressions!H168),ROUND(Regressions!H168, 1), NA())</f>
        <v>0</v>
      </c>
      <c r="I158" s="533">
        <f>IF(ISNUMBER(Regressions!I168),ROUND(Regressions!I168, 1), NA())</f>
        <v>0</v>
      </c>
      <c r="J158" s="534">
        <f>IF(ISNUMBER(Regressions!K168),ROUND(Regressions!K168, 1), NA())</f>
        <v>100</v>
      </c>
      <c r="K158" s="530">
        <f>IF(ISNUMBER(Regressions!L168),ROUND(Regressions!L168, 1), NA())</f>
        <v>100</v>
      </c>
      <c r="L158" s="535">
        <f>IF(ISNUMBER(Regressions!M168),ROUND(Regressions!M168, 1), NA())</f>
        <v>100</v>
      </c>
      <c r="M158" s="532">
        <f>IF(ISNUMBER(Regressions!N168),ROUND(Regressions!N168, 1), NA())</f>
        <v>0</v>
      </c>
      <c r="N158" s="533">
        <f>IF(ISNUMBER(Regressions!O168),ROUND(Regressions!O168, 1), NA())</f>
        <v>0</v>
      </c>
      <c r="O158" s="534">
        <f>IF(ISNUMBER(Regressions!Q168),ROUND(Regressions!Q168, 1), NA())</f>
        <v>100</v>
      </c>
      <c r="P158" s="530">
        <f>IF(ISNUMBER(Regressions!R168),ROUND(Regressions!R168, 1), NA())</f>
        <v>100</v>
      </c>
      <c r="Q158" s="536">
        <f>IF(ISNUMBER(Regressions!S168),ROUND(Regressions!S168, 1), NA())</f>
        <v>100</v>
      </c>
      <c r="R158" s="532">
        <f>IF(ISNUMBER(Regressions!T168),ROUND(Regressions!T168, 1), NA())</f>
        <v>0</v>
      </c>
      <c r="S158" s="533">
        <f>IF(ISNUMBER(Regressions!U168),ROUND(Regressions!U168, 1), NA())</f>
        <v>0</v>
      </c>
    </row>
    <row r="159" spans="1:19" x14ac:dyDescent="0.25">
      <c r="A159" s="525" t="str">
        <f>+Introduction!$C$7</f>
        <v>الإمارات العربية المتحدة</v>
      </c>
      <c r="B159" s="526">
        <f>IF(ISBLANK(Regressions!B169), " ", Regressions!B169)</f>
        <v>2000</v>
      </c>
      <c r="C159" s="525" t="str">
        <f>HLOOKUP(Introduction!$G$4,nametranslations,29,FALSE)</f>
        <v>ثانوي</v>
      </c>
      <c r="D159" s="528">
        <f>IF(ISBLANK(Regressions!D169), " ", Regressions!D169)</f>
        <v>120436</v>
      </c>
      <c r="E159" s="529">
        <f>IF(ISNUMBER(Regressions!E169),ROUND(Regressions!E169, 1), NA())</f>
        <v>100</v>
      </c>
      <c r="F159" s="530">
        <f>IF(ISNUMBER(Regressions!F169),ROUND(Regressions!F169, 1), NA())</f>
        <v>100</v>
      </c>
      <c r="G159" s="531">
        <f>IF(ISNUMBER(Regressions!G169),ROUND(Regressions!G169, 1), NA())</f>
        <v>100</v>
      </c>
      <c r="H159" s="532">
        <f>IF(ISNUMBER(Regressions!H169),ROUND(Regressions!H169, 1), NA())</f>
        <v>0</v>
      </c>
      <c r="I159" s="533">
        <f>IF(ISNUMBER(Regressions!I169),ROUND(Regressions!I169, 1), NA())</f>
        <v>0</v>
      </c>
      <c r="J159" s="534">
        <f>IF(ISNUMBER(Regressions!K169),ROUND(Regressions!K169, 1), NA())</f>
        <v>100</v>
      </c>
      <c r="K159" s="530">
        <f>IF(ISNUMBER(Regressions!L169),ROUND(Regressions!L169, 1), NA())</f>
        <v>100</v>
      </c>
      <c r="L159" s="535">
        <f>IF(ISNUMBER(Regressions!M169),ROUND(Regressions!M169, 1), NA())</f>
        <v>100</v>
      </c>
      <c r="M159" s="532">
        <f>IF(ISNUMBER(Regressions!N169),ROUND(Regressions!N169, 1), NA())</f>
        <v>0</v>
      </c>
      <c r="N159" s="533">
        <f>IF(ISNUMBER(Regressions!O169),ROUND(Regressions!O169, 1), NA())</f>
        <v>0</v>
      </c>
      <c r="O159" s="534">
        <f>IF(ISNUMBER(Regressions!Q169),ROUND(Regressions!Q169, 1), NA())</f>
        <v>100</v>
      </c>
      <c r="P159" s="530">
        <f>IF(ISNUMBER(Regressions!R169),ROUND(Regressions!R169, 1), NA())</f>
        <v>100</v>
      </c>
      <c r="Q159" s="536">
        <f>IF(ISNUMBER(Regressions!S169),ROUND(Regressions!S169, 1), NA())</f>
        <v>100</v>
      </c>
      <c r="R159" s="532">
        <f>IF(ISNUMBER(Regressions!T169),ROUND(Regressions!T169, 1), NA())</f>
        <v>0</v>
      </c>
      <c r="S159" s="533">
        <f>IF(ISNUMBER(Regressions!U169),ROUND(Regressions!U169, 1), NA())</f>
        <v>0</v>
      </c>
    </row>
    <row r="160" spans="1:19" x14ac:dyDescent="0.25">
      <c r="A160" s="525" t="str">
        <f>+Introduction!$C$7</f>
        <v>الإمارات العربية المتحدة</v>
      </c>
      <c r="B160" s="526">
        <f>IF(ISBLANK(Regressions!B170), " ", Regressions!B170)</f>
        <v>2001</v>
      </c>
      <c r="C160" s="525" t="str">
        <f>HLOOKUP(Introduction!$G$4,nametranslations,29,FALSE)</f>
        <v>ثانوي</v>
      </c>
      <c r="D160" s="528">
        <f>IF(ISBLANK(Regressions!D170), " ", Regressions!D170)</f>
        <v>175500</v>
      </c>
      <c r="E160" s="529">
        <f>IF(ISNUMBER(Regressions!E170),ROUND(Regressions!E170, 1), NA())</f>
        <v>100</v>
      </c>
      <c r="F160" s="530">
        <f>IF(ISNUMBER(Regressions!F170),ROUND(Regressions!F170, 1), NA())</f>
        <v>100</v>
      </c>
      <c r="G160" s="531">
        <f>IF(ISNUMBER(Regressions!G170),ROUND(Regressions!G170, 1), NA())</f>
        <v>100</v>
      </c>
      <c r="H160" s="532">
        <f>IF(ISNUMBER(Regressions!H170),ROUND(Regressions!H170, 1), NA())</f>
        <v>0</v>
      </c>
      <c r="I160" s="533">
        <f>IF(ISNUMBER(Regressions!I170),ROUND(Regressions!I170, 1), NA())</f>
        <v>0</v>
      </c>
      <c r="J160" s="534">
        <f>IF(ISNUMBER(Regressions!K170),ROUND(Regressions!K170, 1), NA())</f>
        <v>100</v>
      </c>
      <c r="K160" s="530">
        <f>IF(ISNUMBER(Regressions!L170),ROUND(Regressions!L170, 1), NA())</f>
        <v>100</v>
      </c>
      <c r="L160" s="535">
        <f>IF(ISNUMBER(Regressions!M170),ROUND(Regressions!M170, 1), NA())</f>
        <v>100</v>
      </c>
      <c r="M160" s="532">
        <f>IF(ISNUMBER(Regressions!N170),ROUND(Regressions!N170, 1), NA())</f>
        <v>0</v>
      </c>
      <c r="N160" s="533">
        <f>IF(ISNUMBER(Regressions!O170),ROUND(Regressions!O170, 1), NA())</f>
        <v>0</v>
      </c>
      <c r="O160" s="534">
        <f>IF(ISNUMBER(Regressions!Q170),ROUND(Regressions!Q170, 1), NA())</f>
        <v>100</v>
      </c>
      <c r="P160" s="530">
        <f>IF(ISNUMBER(Regressions!R170),ROUND(Regressions!R170, 1), NA())</f>
        <v>100</v>
      </c>
      <c r="Q160" s="536">
        <f>IF(ISNUMBER(Regressions!S170),ROUND(Regressions!S170, 1), NA())</f>
        <v>100</v>
      </c>
      <c r="R160" s="532">
        <f>IF(ISNUMBER(Regressions!T170),ROUND(Regressions!T170, 1), NA())</f>
        <v>0</v>
      </c>
      <c r="S160" s="533">
        <f>IF(ISNUMBER(Regressions!U170),ROUND(Regressions!U170, 1), NA())</f>
        <v>0</v>
      </c>
    </row>
    <row r="161" spans="1:19" x14ac:dyDescent="0.25">
      <c r="A161" s="525" t="str">
        <f>+Introduction!$C$7</f>
        <v>الإمارات العربية المتحدة</v>
      </c>
      <c r="B161" s="526">
        <f>IF(ISBLANK(Regressions!B171), " ", Regressions!B171)</f>
        <v>2002</v>
      </c>
      <c r="C161" s="525" t="str">
        <f>HLOOKUP(Introduction!$G$4,nametranslations,29,FALSE)</f>
        <v>ثانوي</v>
      </c>
      <c r="D161" s="528">
        <f>IF(ISBLANK(Regressions!D171), " ", Regressions!D171)</f>
        <v>184551</v>
      </c>
      <c r="E161" s="529">
        <f>IF(ISNUMBER(Regressions!E171),ROUND(Regressions!E171, 1), NA())</f>
        <v>100</v>
      </c>
      <c r="F161" s="530">
        <f>IF(ISNUMBER(Regressions!F171),ROUND(Regressions!F171, 1), NA())</f>
        <v>100</v>
      </c>
      <c r="G161" s="531">
        <f>IF(ISNUMBER(Regressions!G171),ROUND(Regressions!G171, 1), NA())</f>
        <v>100</v>
      </c>
      <c r="H161" s="532">
        <f>IF(ISNUMBER(Regressions!H171),ROUND(Regressions!H171, 1), NA())</f>
        <v>0</v>
      </c>
      <c r="I161" s="533">
        <f>IF(ISNUMBER(Regressions!I171),ROUND(Regressions!I171, 1), NA())</f>
        <v>0</v>
      </c>
      <c r="J161" s="534">
        <f>IF(ISNUMBER(Regressions!K171),ROUND(Regressions!K171, 1), NA())</f>
        <v>100</v>
      </c>
      <c r="K161" s="530">
        <f>IF(ISNUMBER(Regressions!L171),ROUND(Regressions!L171, 1), NA())</f>
        <v>100</v>
      </c>
      <c r="L161" s="535">
        <f>IF(ISNUMBER(Regressions!M171),ROUND(Regressions!M171, 1), NA())</f>
        <v>100</v>
      </c>
      <c r="M161" s="532">
        <f>IF(ISNUMBER(Regressions!N171),ROUND(Regressions!N171, 1), NA())</f>
        <v>0</v>
      </c>
      <c r="N161" s="533">
        <f>IF(ISNUMBER(Regressions!O171),ROUND(Regressions!O171, 1), NA())</f>
        <v>0</v>
      </c>
      <c r="O161" s="534">
        <f>IF(ISNUMBER(Regressions!Q171),ROUND(Regressions!Q171, 1), NA())</f>
        <v>100</v>
      </c>
      <c r="P161" s="530">
        <f>IF(ISNUMBER(Regressions!R171),ROUND(Regressions!R171, 1), NA())</f>
        <v>100</v>
      </c>
      <c r="Q161" s="536">
        <f>IF(ISNUMBER(Regressions!S171),ROUND(Regressions!S171, 1), NA())</f>
        <v>100</v>
      </c>
      <c r="R161" s="532">
        <f>IF(ISNUMBER(Regressions!T171),ROUND(Regressions!T171, 1), NA())</f>
        <v>0</v>
      </c>
      <c r="S161" s="533">
        <f>IF(ISNUMBER(Regressions!U171),ROUND(Regressions!U171, 1), NA())</f>
        <v>0</v>
      </c>
    </row>
    <row r="162" spans="1:19" x14ac:dyDescent="0.25">
      <c r="A162" s="525" t="str">
        <f>+Introduction!$C$7</f>
        <v>الإمارات العربية المتحدة</v>
      </c>
      <c r="B162" s="526">
        <f>IF(ISBLANK(Regressions!B172), " ", Regressions!B172)</f>
        <v>2003</v>
      </c>
      <c r="C162" s="525" t="str">
        <f>HLOOKUP(Introduction!$G$4,nametranslations,29,FALSE)</f>
        <v>ثانوي</v>
      </c>
      <c r="D162" s="528">
        <f>IF(ISBLANK(Regressions!D172), " ", Regressions!D172)</f>
        <v>241085</v>
      </c>
      <c r="E162" s="529">
        <f>IF(ISNUMBER(Regressions!E172),ROUND(Regressions!E172, 1), NA())</f>
        <v>100</v>
      </c>
      <c r="F162" s="530">
        <f>IF(ISNUMBER(Regressions!F172),ROUND(Regressions!F172, 1), NA())</f>
        <v>100</v>
      </c>
      <c r="G162" s="531">
        <f>IF(ISNUMBER(Regressions!G172),ROUND(Regressions!G172, 1), NA())</f>
        <v>100</v>
      </c>
      <c r="H162" s="532">
        <f>IF(ISNUMBER(Regressions!H172),ROUND(Regressions!H172, 1), NA())</f>
        <v>0</v>
      </c>
      <c r="I162" s="533">
        <f>IF(ISNUMBER(Regressions!I172),ROUND(Regressions!I172, 1), NA())</f>
        <v>0</v>
      </c>
      <c r="J162" s="534">
        <f>IF(ISNUMBER(Regressions!K172),ROUND(Regressions!K172, 1), NA())</f>
        <v>100</v>
      </c>
      <c r="K162" s="530">
        <f>IF(ISNUMBER(Regressions!L172),ROUND(Regressions!L172, 1), NA())</f>
        <v>100</v>
      </c>
      <c r="L162" s="535">
        <f>IF(ISNUMBER(Regressions!M172),ROUND(Regressions!M172, 1), NA())</f>
        <v>100</v>
      </c>
      <c r="M162" s="532">
        <f>IF(ISNUMBER(Regressions!N172),ROUND(Regressions!N172, 1), NA())</f>
        <v>0</v>
      </c>
      <c r="N162" s="533">
        <f>IF(ISNUMBER(Regressions!O172),ROUND(Regressions!O172, 1), NA())</f>
        <v>0</v>
      </c>
      <c r="O162" s="534">
        <f>IF(ISNUMBER(Regressions!Q172),ROUND(Regressions!Q172, 1), NA())</f>
        <v>100</v>
      </c>
      <c r="P162" s="530">
        <f>IF(ISNUMBER(Regressions!R172),ROUND(Regressions!R172, 1), NA())</f>
        <v>100</v>
      </c>
      <c r="Q162" s="536">
        <f>IF(ISNUMBER(Regressions!S172),ROUND(Regressions!S172, 1), NA())</f>
        <v>100</v>
      </c>
      <c r="R162" s="532">
        <f>IF(ISNUMBER(Regressions!T172),ROUND(Regressions!T172, 1), NA())</f>
        <v>0</v>
      </c>
      <c r="S162" s="533">
        <f>IF(ISNUMBER(Regressions!U172),ROUND(Regressions!U172, 1), NA())</f>
        <v>0</v>
      </c>
    </row>
    <row r="163" spans="1:19" x14ac:dyDescent="0.25">
      <c r="A163" s="525" t="str">
        <f>+Introduction!$C$7</f>
        <v>الإمارات العربية المتحدة</v>
      </c>
      <c r="B163" s="526">
        <f>IF(ISBLANK(Regressions!B173), " ", Regressions!B173)</f>
        <v>2004</v>
      </c>
      <c r="C163" s="525" t="str">
        <f>HLOOKUP(Introduction!$G$4,nametranslations,29,FALSE)</f>
        <v>ثانوي</v>
      </c>
      <c r="D163" s="528">
        <f>IF(ISBLANK(Regressions!D173), " ", Regressions!D173)</f>
        <v>260182</v>
      </c>
      <c r="E163" s="529">
        <f>IF(ISNUMBER(Regressions!E173),ROUND(Regressions!E173, 1), NA())</f>
        <v>100</v>
      </c>
      <c r="F163" s="530">
        <f>IF(ISNUMBER(Regressions!F173),ROUND(Regressions!F173, 1), NA())</f>
        <v>100</v>
      </c>
      <c r="G163" s="531">
        <f>IF(ISNUMBER(Regressions!G173),ROUND(Regressions!G173, 1), NA())</f>
        <v>100</v>
      </c>
      <c r="H163" s="532">
        <f>IF(ISNUMBER(Regressions!H173),ROUND(Regressions!H173, 1), NA())</f>
        <v>0</v>
      </c>
      <c r="I163" s="533">
        <f>IF(ISNUMBER(Regressions!I173),ROUND(Regressions!I173, 1), NA())</f>
        <v>0</v>
      </c>
      <c r="J163" s="534">
        <f>IF(ISNUMBER(Regressions!K173),ROUND(Regressions!K173, 1), NA())</f>
        <v>100</v>
      </c>
      <c r="K163" s="530">
        <f>IF(ISNUMBER(Regressions!L173),ROUND(Regressions!L173, 1), NA())</f>
        <v>100</v>
      </c>
      <c r="L163" s="535">
        <f>IF(ISNUMBER(Regressions!M173),ROUND(Regressions!M173, 1), NA())</f>
        <v>100</v>
      </c>
      <c r="M163" s="532">
        <f>IF(ISNUMBER(Regressions!N173),ROUND(Regressions!N173, 1), NA())</f>
        <v>0</v>
      </c>
      <c r="N163" s="533">
        <f>IF(ISNUMBER(Regressions!O173),ROUND(Regressions!O173, 1), NA())</f>
        <v>0</v>
      </c>
      <c r="O163" s="534">
        <f>IF(ISNUMBER(Regressions!Q173),ROUND(Regressions!Q173, 1), NA())</f>
        <v>100</v>
      </c>
      <c r="P163" s="530">
        <f>IF(ISNUMBER(Regressions!R173),ROUND(Regressions!R173, 1), NA())</f>
        <v>100</v>
      </c>
      <c r="Q163" s="536">
        <f>IF(ISNUMBER(Regressions!S173),ROUND(Regressions!S173, 1), NA())</f>
        <v>100</v>
      </c>
      <c r="R163" s="532">
        <f>IF(ISNUMBER(Regressions!T173),ROUND(Regressions!T173, 1), NA())</f>
        <v>0</v>
      </c>
      <c r="S163" s="533">
        <f>IF(ISNUMBER(Regressions!U173),ROUND(Regressions!U173, 1), NA())</f>
        <v>0</v>
      </c>
    </row>
    <row r="164" spans="1:19" x14ac:dyDescent="0.25">
      <c r="A164" s="525" t="str">
        <f>+Introduction!$C$7</f>
        <v>الإمارات العربية المتحدة</v>
      </c>
      <c r="B164" s="526">
        <f>IF(ISBLANK(Regressions!B174), " ", Regressions!B174)</f>
        <v>2005</v>
      </c>
      <c r="C164" s="525" t="str">
        <f>HLOOKUP(Introduction!$G$4,nametranslations,29,FALSE)</f>
        <v>ثانوي</v>
      </c>
      <c r="D164" s="528">
        <f>IF(ISBLANK(Regressions!D174), " ", Regressions!D174)</f>
        <v>279374</v>
      </c>
      <c r="E164" s="529">
        <f>IF(ISNUMBER(Regressions!E174),ROUND(Regressions!E174, 1), NA())</f>
        <v>100</v>
      </c>
      <c r="F164" s="530">
        <f>IF(ISNUMBER(Regressions!F174),ROUND(Regressions!F174, 1), NA())</f>
        <v>100</v>
      </c>
      <c r="G164" s="531">
        <f>IF(ISNUMBER(Regressions!G174),ROUND(Regressions!G174, 1), NA())</f>
        <v>100</v>
      </c>
      <c r="H164" s="532">
        <f>IF(ISNUMBER(Regressions!H174),ROUND(Regressions!H174, 1), NA())</f>
        <v>0</v>
      </c>
      <c r="I164" s="533">
        <f>IF(ISNUMBER(Regressions!I174),ROUND(Regressions!I174, 1), NA())</f>
        <v>0</v>
      </c>
      <c r="J164" s="534">
        <f>IF(ISNUMBER(Regressions!K174),ROUND(Regressions!K174, 1), NA())</f>
        <v>100</v>
      </c>
      <c r="K164" s="530">
        <f>IF(ISNUMBER(Regressions!L174),ROUND(Regressions!L174, 1), NA())</f>
        <v>100</v>
      </c>
      <c r="L164" s="535">
        <f>IF(ISNUMBER(Regressions!M174),ROUND(Regressions!M174, 1), NA())</f>
        <v>100</v>
      </c>
      <c r="M164" s="532">
        <f>IF(ISNUMBER(Regressions!N174),ROUND(Regressions!N174, 1), NA())</f>
        <v>0</v>
      </c>
      <c r="N164" s="533">
        <f>IF(ISNUMBER(Regressions!O174),ROUND(Regressions!O174, 1), NA())</f>
        <v>0</v>
      </c>
      <c r="O164" s="534">
        <f>IF(ISNUMBER(Regressions!Q174),ROUND(Regressions!Q174, 1), NA())</f>
        <v>100</v>
      </c>
      <c r="P164" s="530">
        <f>IF(ISNUMBER(Regressions!R174),ROUND(Regressions!R174, 1), NA())</f>
        <v>100</v>
      </c>
      <c r="Q164" s="536">
        <f>IF(ISNUMBER(Regressions!S174),ROUND(Regressions!S174, 1), NA())</f>
        <v>100</v>
      </c>
      <c r="R164" s="532">
        <f>IF(ISNUMBER(Regressions!T174),ROUND(Regressions!T174, 1), NA())</f>
        <v>0</v>
      </c>
      <c r="S164" s="533">
        <f>IF(ISNUMBER(Regressions!U174),ROUND(Regressions!U174, 1), NA())</f>
        <v>0</v>
      </c>
    </row>
    <row r="165" spans="1:19" x14ac:dyDescent="0.25">
      <c r="A165" s="525" t="str">
        <f>+Introduction!$C$7</f>
        <v>الإمارات العربية المتحدة</v>
      </c>
      <c r="B165" s="526">
        <f>IF(ISBLANK(Regressions!B175), " ", Regressions!B175)</f>
        <v>2006</v>
      </c>
      <c r="C165" s="525" t="str">
        <f>HLOOKUP(Introduction!$G$4,nametranslations,29,FALSE)</f>
        <v>ثانوي</v>
      </c>
      <c r="D165" s="528">
        <f>IF(ISBLANK(Regressions!D175), " ", Regressions!D175)</f>
        <v>298322</v>
      </c>
      <c r="E165" s="529">
        <f>IF(ISNUMBER(Regressions!E175),ROUND(Regressions!E175, 1), NA())</f>
        <v>100</v>
      </c>
      <c r="F165" s="530">
        <f>IF(ISNUMBER(Regressions!F175),ROUND(Regressions!F175, 1), NA())</f>
        <v>100</v>
      </c>
      <c r="G165" s="531">
        <f>IF(ISNUMBER(Regressions!G175),ROUND(Regressions!G175, 1), NA())</f>
        <v>100</v>
      </c>
      <c r="H165" s="532">
        <f>IF(ISNUMBER(Regressions!H175),ROUND(Regressions!H175, 1), NA())</f>
        <v>0</v>
      </c>
      <c r="I165" s="533">
        <f>IF(ISNUMBER(Regressions!I175),ROUND(Regressions!I175, 1), NA())</f>
        <v>0</v>
      </c>
      <c r="J165" s="534">
        <f>IF(ISNUMBER(Regressions!K175),ROUND(Regressions!K175, 1), NA())</f>
        <v>100</v>
      </c>
      <c r="K165" s="530">
        <f>IF(ISNUMBER(Regressions!L175),ROUND(Regressions!L175, 1), NA())</f>
        <v>100</v>
      </c>
      <c r="L165" s="535">
        <f>IF(ISNUMBER(Regressions!M175),ROUND(Regressions!M175, 1), NA())</f>
        <v>100</v>
      </c>
      <c r="M165" s="532">
        <f>IF(ISNUMBER(Regressions!N175),ROUND(Regressions!N175, 1), NA())</f>
        <v>0</v>
      </c>
      <c r="N165" s="533">
        <f>IF(ISNUMBER(Regressions!O175),ROUND(Regressions!O175, 1), NA())</f>
        <v>0</v>
      </c>
      <c r="O165" s="534">
        <f>IF(ISNUMBER(Regressions!Q175),ROUND(Regressions!Q175, 1), NA())</f>
        <v>100</v>
      </c>
      <c r="P165" s="530">
        <f>IF(ISNUMBER(Regressions!R175),ROUND(Regressions!R175, 1), NA())</f>
        <v>100</v>
      </c>
      <c r="Q165" s="536">
        <f>IF(ISNUMBER(Regressions!S175),ROUND(Regressions!S175, 1), NA())</f>
        <v>100</v>
      </c>
      <c r="R165" s="532">
        <f>IF(ISNUMBER(Regressions!T175),ROUND(Regressions!T175, 1), NA())</f>
        <v>0</v>
      </c>
      <c r="S165" s="533">
        <f>IF(ISNUMBER(Regressions!U175),ROUND(Regressions!U175, 1), NA())</f>
        <v>0</v>
      </c>
    </row>
    <row r="166" spans="1:19" x14ac:dyDescent="0.25">
      <c r="A166" s="525" t="str">
        <f>+Introduction!$C$7</f>
        <v>الإمارات العربية المتحدة</v>
      </c>
      <c r="B166" s="526">
        <f>IF(ISBLANK(Regressions!B176), " ", Regressions!B176)</f>
        <v>2007</v>
      </c>
      <c r="C166" s="525" t="str">
        <f>HLOOKUP(Introduction!$G$4,nametranslations,29,FALSE)</f>
        <v>ثانوي</v>
      </c>
      <c r="D166" s="528">
        <f>IF(ISBLANK(Regressions!D176), " ", Regressions!D176)</f>
        <v>318683</v>
      </c>
      <c r="E166" s="529">
        <f>IF(ISNUMBER(Regressions!E176),ROUND(Regressions!E176, 1), NA())</f>
        <v>100</v>
      </c>
      <c r="F166" s="530">
        <f>IF(ISNUMBER(Regressions!F176),ROUND(Regressions!F176, 1), NA())</f>
        <v>100</v>
      </c>
      <c r="G166" s="531">
        <f>IF(ISNUMBER(Regressions!G176),ROUND(Regressions!G176, 1), NA())</f>
        <v>100</v>
      </c>
      <c r="H166" s="532">
        <f>IF(ISNUMBER(Regressions!H176),ROUND(Regressions!H176, 1), NA())</f>
        <v>0</v>
      </c>
      <c r="I166" s="533">
        <f>IF(ISNUMBER(Regressions!I176),ROUND(Regressions!I176, 1), NA())</f>
        <v>0</v>
      </c>
      <c r="J166" s="534">
        <f>IF(ISNUMBER(Regressions!K176),ROUND(Regressions!K176, 1), NA())</f>
        <v>100</v>
      </c>
      <c r="K166" s="530">
        <f>IF(ISNUMBER(Regressions!L176),ROUND(Regressions!L176, 1), NA())</f>
        <v>100</v>
      </c>
      <c r="L166" s="535">
        <f>IF(ISNUMBER(Regressions!M176),ROUND(Regressions!M176, 1), NA())</f>
        <v>100</v>
      </c>
      <c r="M166" s="532">
        <f>IF(ISNUMBER(Regressions!N176),ROUND(Regressions!N176, 1), NA())</f>
        <v>0</v>
      </c>
      <c r="N166" s="533">
        <f>IF(ISNUMBER(Regressions!O176),ROUND(Regressions!O176, 1), NA())</f>
        <v>0</v>
      </c>
      <c r="O166" s="534">
        <f>IF(ISNUMBER(Regressions!Q176),ROUND(Regressions!Q176, 1), NA())</f>
        <v>100</v>
      </c>
      <c r="P166" s="530">
        <f>IF(ISNUMBER(Regressions!R176),ROUND(Regressions!R176, 1), NA())</f>
        <v>100</v>
      </c>
      <c r="Q166" s="536">
        <f>IF(ISNUMBER(Regressions!S176),ROUND(Regressions!S176, 1), NA())</f>
        <v>100</v>
      </c>
      <c r="R166" s="532">
        <f>IF(ISNUMBER(Regressions!T176),ROUND(Regressions!T176, 1), NA())</f>
        <v>0</v>
      </c>
      <c r="S166" s="533">
        <f>IF(ISNUMBER(Regressions!U176),ROUND(Regressions!U176, 1), NA())</f>
        <v>0</v>
      </c>
    </row>
    <row r="167" spans="1:19" x14ac:dyDescent="0.25">
      <c r="A167" s="525" t="str">
        <f>+Introduction!$C$7</f>
        <v>الإمارات العربية المتحدة</v>
      </c>
      <c r="B167" s="526">
        <f>IF(ISBLANK(Regressions!B177), " ", Regressions!B177)</f>
        <v>2008</v>
      </c>
      <c r="C167" s="525" t="str">
        <f>HLOOKUP(Introduction!$G$4,nametranslations,29,FALSE)</f>
        <v>ثانوي</v>
      </c>
      <c r="D167" s="528">
        <f>IF(ISBLANK(Regressions!D177), " ", Regressions!D177)</f>
        <v>362494</v>
      </c>
      <c r="E167" s="529">
        <f>IF(ISNUMBER(Regressions!E177),ROUND(Regressions!E177, 1), NA())</f>
        <v>100</v>
      </c>
      <c r="F167" s="530">
        <f>IF(ISNUMBER(Regressions!F177),ROUND(Regressions!F177, 1), NA())</f>
        <v>100</v>
      </c>
      <c r="G167" s="531">
        <f>IF(ISNUMBER(Regressions!G177),ROUND(Regressions!G177, 1), NA())</f>
        <v>100</v>
      </c>
      <c r="H167" s="532">
        <f>IF(ISNUMBER(Regressions!H177),ROUND(Regressions!H177, 1), NA())</f>
        <v>0</v>
      </c>
      <c r="I167" s="533">
        <f>IF(ISNUMBER(Regressions!I177),ROUND(Regressions!I177, 1), NA())</f>
        <v>0</v>
      </c>
      <c r="J167" s="534">
        <f>IF(ISNUMBER(Regressions!K177),ROUND(Regressions!K177, 1), NA())</f>
        <v>100</v>
      </c>
      <c r="K167" s="530">
        <f>IF(ISNUMBER(Regressions!L177),ROUND(Regressions!L177, 1), NA())</f>
        <v>100</v>
      </c>
      <c r="L167" s="535">
        <f>IF(ISNUMBER(Regressions!M177),ROUND(Regressions!M177, 1), NA())</f>
        <v>100</v>
      </c>
      <c r="M167" s="532">
        <f>IF(ISNUMBER(Regressions!N177),ROUND(Regressions!N177, 1), NA())</f>
        <v>0</v>
      </c>
      <c r="N167" s="533">
        <f>IF(ISNUMBER(Regressions!O177),ROUND(Regressions!O177, 1), NA())</f>
        <v>0</v>
      </c>
      <c r="O167" s="534">
        <f>IF(ISNUMBER(Regressions!Q177),ROUND(Regressions!Q177, 1), NA())</f>
        <v>100</v>
      </c>
      <c r="P167" s="530">
        <f>IF(ISNUMBER(Regressions!R177),ROUND(Regressions!R177, 1), NA())</f>
        <v>100</v>
      </c>
      <c r="Q167" s="536">
        <f>IF(ISNUMBER(Regressions!S177),ROUND(Regressions!S177, 1), NA())</f>
        <v>100</v>
      </c>
      <c r="R167" s="532">
        <f>IF(ISNUMBER(Regressions!T177),ROUND(Regressions!T177, 1), NA())</f>
        <v>0</v>
      </c>
      <c r="S167" s="533">
        <f>IF(ISNUMBER(Regressions!U177),ROUND(Regressions!U177, 1), NA())</f>
        <v>0</v>
      </c>
    </row>
    <row r="168" spans="1:19" x14ac:dyDescent="0.25">
      <c r="A168" s="525" t="str">
        <f>+Introduction!$C$7</f>
        <v>الإمارات العربية المتحدة</v>
      </c>
      <c r="B168" s="526">
        <f>IF(ISBLANK(Regressions!B178), " ", Regressions!B178)</f>
        <v>2009</v>
      </c>
      <c r="C168" s="525" t="str">
        <f>HLOOKUP(Introduction!$G$4,nametranslations,29,FALSE)</f>
        <v>ثانوي</v>
      </c>
      <c r="D168" s="528">
        <f>IF(ISBLANK(Regressions!D178), " ", Regressions!D178)</f>
        <v>421920</v>
      </c>
      <c r="E168" s="529">
        <f>IF(ISNUMBER(Regressions!E178),ROUND(Regressions!E178, 1), NA())</f>
        <v>100</v>
      </c>
      <c r="F168" s="530">
        <f>IF(ISNUMBER(Regressions!F178),ROUND(Regressions!F178, 1), NA())</f>
        <v>100</v>
      </c>
      <c r="G168" s="531">
        <f>IF(ISNUMBER(Regressions!G178),ROUND(Regressions!G178, 1), NA())</f>
        <v>100</v>
      </c>
      <c r="H168" s="532">
        <f>IF(ISNUMBER(Regressions!H178),ROUND(Regressions!H178, 1), NA())</f>
        <v>0</v>
      </c>
      <c r="I168" s="533">
        <f>IF(ISNUMBER(Regressions!I178),ROUND(Regressions!I178, 1), NA())</f>
        <v>0</v>
      </c>
      <c r="J168" s="534">
        <f>IF(ISNUMBER(Regressions!K178),ROUND(Regressions!K178, 1), NA())</f>
        <v>100</v>
      </c>
      <c r="K168" s="530">
        <f>IF(ISNUMBER(Regressions!L178),ROUND(Regressions!L178, 1), NA())</f>
        <v>100</v>
      </c>
      <c r="L168" s="535">
        <f>IF(ISNUMBER(Regressions!M178),ROUND(Regressions!M178, 1), NA())</f>
        <v>100</v>
      </c>
      <c r="M168" s="532">
        <f>IF(ISNUMBER(Regressions!N178),ROUND(Regressions!N178, 1), NA())</f>
        <v>0</v>
      </c>
      <c r="N168" s="533">
        <f>IF(ISNUMBER(Regressions!O178),ROUND(Regressions!O178, 1), NA())</f>
        <v>0</v>
      </c>
      <c r="O168" s="534">
        <f>IF(ISNUMBER(Regressions!Q178),ROUND(Regressions!Q178, 1), NA())</f>
        <v>100</v>
      </c>
      <c r="P168" s="530">
        <f>IF(ISNUMBER(Regressions!R178),ROUND(Regressions!R178, 1), NA())</f>
        <v>100</v>
      </c>
      <c r="Q168" s="536">
        <f>IF(ISNUMBER(Regressions!S178),ROUND(Regressions!S178, 1), NA())</f>
        <v>100</v>
      </c>
      <c r="R168" s="532">
        <f>IF(ISNUMBER(Regressions!T178),ROUND(Regressions!T178, 1), NA())</f>
        <v>0</v>
      </c>
      <c r="S168" s="533">
        <f>IF(ISNUMBER(Regressions!U178),ROUND(Regressions!U178, 1), NA())</f>
        <v>0</v>
      </c>
    </row>
    <row r="169" spans="1:19" x14ac:dyDescent="0.25">
      <c r="A169" s="525" t="str">
        <f>+Introduction!$C$7</f>
        <v>الإمارات العربية المتحدة</v>
      </c>
      <c r="B169" s="526">
        <f>IF(ISBLANK(Regressions!B179), " ", Regressions!B179)</f>
        <v>2010</v>
      </c>
      <c r="C169" s="525" t="str">
        <f>HLOOKUP(Introduction!$G$4,nametranslations,29,FALSE)</f>
        <v>ثانوي</v>
      </c>
      <c r="D169" s="528">
        <f>IF(ISBLANK(Regressions!D179), " ", Regressions!D179)</f>
        <v>438813</v>
      </c>
      <c r="E169" s="529">
        <f>IF(ISNUMBER(Regressions!E179),ROUND(Regressions!E179, 1), NA())</f>
        <v>100</v>
      </c>
      <c r="F169" s="530">
        <f>IF(ISNUMBER(Regressions!F179),ROUND(Regressions!F179, 1), NA())</f>
        <v>100</v>
      </c>
      <c r="G169" s="531">
        <f>IF(ISNUMBER(Regressions!G179),ROUND(Regressions!G179, 1), NA())</f>
        <v>100</v>
      </c>
      <c r="H169" s="532">
        <f>IF(ISNUMBER(Regressions!H179),ROUND(Regressions!H179, 1), NA())</f>
        <v>0</v>
      </c>
      <c r="I169" s="533">
        <f>IF(ISNUMBER(Regressions!I179),ROUND(Regressions!I179, 1), NA())</f>
        <v>0</v>
      </c>
      <c r="J169" s="534">
        <f>IF(ISNUMBER(Regressions!K179),ROUND(Regressions!K179, 1), NA())</f>
        <v>100</v>
      </c>
      <c r="K169" s="530">
        <f>IF(ISNUMBER(Regressions!L179),ROUND(Regressions!L179, 1), NA())</f>
        <v>100</v>
      </c>
      <c r="L169" s="535">
        <f>IF(ISNUMBER(Regressions!M179),ROUND(Regressions!M179, 1), NA())</f>
        <v>100</v>
      </c>
      <c r="M169" s="532">
        <f>IF(ISNUMBER(Regressions!N179),ROUND(Regressions!N179, 1), NA())</f>
        <v>0</v>
      </c>
      <c r="N169" s="533">
        <f>IF(ISNUMBER(Regressions!O179),ROUND(Regressions!O179, 1), NA())</f>
        <v>0</v>
      </c>
      <c r="O169" s="534">
        <f>IF(ISNUMBER(Regressions!Q179),ROUND(Regressions!Q179, 1), NA())</f>
        <v>100</v>
      </c>
      <c r="P169" s="530">
        <f>IF(ISNUMBER(Regressions!R179),ROUND(Regressions!R179, 1), NA())</f>
        <v>100</v>
      </c>
      <c r="Q169" s="536">
        <f>IF(ISNUMBER(Regressions!S179),ROUND(Regressions!S179, 1), NA())</f>
        <v>100</v>
      </c>
      <c r="R169" s="532">
        <f>IF(ISNUMBER(Regressions!T179),ROUND(Regressions!T179, 1), NA())</f>
        <v>0</v>
      </c>
      <c r="S169" s="533">
        <f>IF(ISNUMBER(Regressions!U179),ROUND(Regressions!U179, 1), NA())</f>
        <v>0</v>
      </c>
    </row>
    <row r="170" spans="1:19" x14ac:dyDescent="0.25">
      <c r="A170" s="525" t="str">
        <f>+Introduction!$C$7</f>
        <v>الإمارات العربية المتحدة</v>
      </c>
      <c r="B170" s="526">
        <f>IF(ISBLANK(Regressions!B180), " ", Regressions!B180)</f>
        <v>2011</v>
      </c>
      <c r="C170" s="525" t="str">
        <f>HLOOKUP(Introduction!$G$4,nametranslations,29,FALSE)</f>
        <v>ثانوي</v>
      </c>
      <c r="D170" s="528">
        <f>IF(ISBLANK(Regressions!D180), " ", Regressions!D180)</f>
        <v>449303</v>
      </c>
      <c r="E170" s="529">
        <f>IF(ISNUMBER(Regressions!E180),ROUND(Regressions!E180, 1), NA())</f>
        <v>100</v>
      </c>
      <c r="F170" s="530">
        <f>IF(ISNUMBER(Regressions!F180),ROUND(Regressions!F180, 1), NA())</f>
        <v>100</v>
      </c>
      <c r="G170" s="531">
        <f>IF(ISNUMBER(Regressions!G180),ROUND(Regressions!G180, 1), NA())</f>
        <v>100</v>
      </c>
      <c r="H170" s="532">
        <f>IF(ISNUMBER(Regressions!H180),ROUND(Regressions!H180, 1), NA())</f>
        <v>0</v>
      </c>
      <c r="I170" s="533">
        <f>IF(ISNUMBER(Regressions!I180),ROUND(Regressions!I180, 1), NA())</f>
        <v>0</v>
      </c>
      <c r="J170" s="534">
        <f>IF(ISNUMBER(Regressions!K180),ROUND(Regressions!K180, 1), NA())</f>
        <v>100</v>
      </c>
      <c r="K170" s="530">
        <f>IF(ISNUMBER(Regressions!L180),ROUND(Regressions!L180, 1), NA())</f>
        <v>100</v>
      </c>
      <c r="L170" s="535">
        <f>IF(ISNUMBER(Regressions!M180),ROUND(Regressions!M180, 1), NA())</f>
        <v>100</v>
      </c>
      <c r="M170" s="532">
        <f>IF(ISNUMBER(Regressions!N180),ROUND(Regressions!N180, 1), NA())</f>
        <v>0</v>
      </c>
      <c r="N170" s="533">
        <f>IF(ISNUMBER(Regressions!O180),ROUND(Regressions!O180, 1), NA())</f>
        <v>0</v>
      </c>
      <c r="O170" s="534">
        <f>IF(ISNUMBER(Regressions!Q180),ROUND(Regressions!Q180, 1), NA())</f>
        <v>100</v>
      </c>
      <c r="P170" s="530">
        <f>IF(ISNUMBER(Regressions!R180),ROUND(Regressions!R180, 1), NA())</f>
        <v>100</v>
      </c>
      <c r="Q170" s="536">
        <f>IF(ISNUMBER(Regressions!S180),ROUND(Regressions!S180, 1), NA())</f>
        <v>100</v>
      </c>
      <c r="R170" s="532">
        <f>IF(ISNUMBER(Regressions!T180),ROUND(Regressions!T180, 1), NA())</f>
        <v>0</v>
      </c>
      <c r="S170" s="533">
        <f>IF(ISNUMBER(Regressions!U180),ROUND(Regressions!U180, 1), NA())</f>
        <v>0</v>
      </c>
    </row>
    <row r="171" spans="1:19" x14ac:dyDescent="0.25">
      <c r="A171" s="525" t="str">
        <f>+Introduction!$C$7</f>
        <v>الإمارات العربية المتحدة</v>
      </c>
      <c r="B171" s="526">
        <f>IF(ISBLANK(Regressions!B181), " ", Regressions!B181)</f>
        <v>2012</v>
      </c>
      <c r="C171" s="525" t="str">
        <f>HLOOKUP(Introduction!$G$4,nametranslations,29,FALSE)</f>
        <v>ثانوي</v>
      </c>
      <c r="D171" s="528">
        <f>IF(ISBLANK(Regressions!D181), " ", Regressions!D181)</f>
        <v>465728</v>
      </c>
      <c r="E171" s="529">
        <f>IF(ISNUMBER(Regressions!E181),ROUND(Regressions!E181, 1), NA())</f>
        <v>100</v>
      </c>
      <c r="F171" s="530">
        <f>IF(ISNUMBER(Regressions!F181),ROUND(Regressions!F181, 1), NA())</f>
        <v>100</v>
      </c>
      <c r="G171" s="531">
        <f>IF(ISNUMBER(Regressions!G181),ROUND(Regressions!G181, 1), NA())</f>
        <v>100</v>
      </c>
      <c r="H171" s="532">
        <f>IF(ISNUMBER(Regressions!H181),ROUND(Regressions!H181, 1), NA())</f>
        <v>0</v>
      </c>
      <c r="I171" s="533">
        <f>IF(ISNUMBER(Regressions!I181),ROUND(Regressions!I181, 1), NA())</f>
        <v>0</v>
      </c>
      <c r="J171" s="534">
        <f>IF(ISNUMBER(Regressions!K181),ROUND(Regressions!K181, 1), NA())</f>
        <v>100</v>
      </c>
      <c r="K171" s="530">
        <f>IF(ISNUMBER(Regressions!L181),ROUND(Regressions!L181, 1), NA())</f>
        <v>100</v>
      </c>
      <c r="L171" s="535">
        <f>IF(ISNUMBER(Regressions!M181),ROUND(Regressions!M181, 1), NA())</f>
        <v>100</v>
      </c>
      <c r="M171" s="532">
        <f>IF(ISNUMBER(Regressions!N181),ROUND(Regressions!N181, 1), NA())</f>
        <v>0</v>
      </c>
      <c r="N171" s="533">
        <f>IF(ISNUMBER(Regressions!O181),ROUND(Regressions!O181, 1), NA())</f>
        <v>0</v>
      </c>
      <c r="O171" s="534">
        <f>IF(ISNUMBER(Regressions!Q181),ROUND(Regressions!Q181, 1), NA())</f>
        <v>100</v>
      </c>
      <c r="P171" s="530">
        <f>IF(ISNUMBER(Regressions!R181),ROUND(Regressions!R181, 1), NA())</f>
        <v>100</v>
      </c>
      <c r="Q171" s="536">
        <f>IF(ISNUMBER(Regressions!S181),ROUND(Regressions!S181, 1), NA())</f>
        <v>100</v>
      </c>
      <c r="R171" s="532">
        <f>IF(ISNUMBER(Regressions!T181),ROUND(Regressions!T181, 1), NA())</f>
        <v>0</v>
      </c>
      <c r="S171" s="533">
        <f>IF(ISNUMBER(Regressions!U181),ROUND(Regressions!U181, 1), NA())</f>
        <v>0</v>
      </c>
    </row>
    <row r="172" spans="1:19" x14ac:dyDescent="0.25">
      <c r="A172" s="525" t="str">
        <f>+Introduction!$C$7</f>
        <v>الإمارات العربية المتحدة</v>
      </c>
      <c r="B172" s="526">
        <f>IF(ISBLANK(Regressions!B182), " ", Regressions!B182)</f>
        <v>2013</v>
      </c>
      <c r="C172" s="525" t="str">
        <f>HLOOKUP(Introduction!$G$4,nametranslations,29,FALSE)</f>
        <v>ثانوي</v>
      </c>
      <c r="D172" s="528">
        <f>IF(ISBLANK(Regressions!D182), " ", Regressions!D182)</f>
        <v>483241</v>
      </c>
      <c r="E172" s="529">
        <f>IF(ISNUMBER(Regressions!E182),ROUND(Regressions!E182, 1), NA())</f>
        <v>100</v>
      </c>
      <c r="F172" s="530">
        <f>IF(ISNUMBER(Regressions!F182),ROUND(Regressions!F182, 1), NA())</f>
        <v>100</v>
      </c>
      <c r="G172" s="531">
        <f>IF(ISNUMBER(Regressions!G182),ROUND(Regressions!G182, 1), NA())</f>
        <v>100</v>
      </c>
      <c r="H172" s="532">
        <f>IF(ISNUMBER(Regressions!H182),ROUND(Regressions!H182, 1), NA())</f>
        <v>0</v>
      </c>
      <c r="I172" s="533">
        <f>IF(ISNUMBER(Regressions!I182),ROUND(Regressions!I182, 1), NA())</f>
        <v>0</v>
      </c>
      <c r="J172" s="534">
        <f>IF(ISNUMBER(Regressions!K182),ROUND(Regressions!K182, 1), NA())</f>
        <v>100</v>
      </c>
      <c r="K172" s="530">
        <f>IF(ISNUMBER(Regressions!L182),ROUND(Regressions!L182, 1), NA())</f>
        <v>100</v>
      </c>
      <c r="L172" s="535">
        <f>IF(ISNUMBER(Regressions!M182),ROUND(Regressions!M182, 1), NA())</f>
        <v>100</v>
      </c>
      <c r="M172" s="532">
        <f>IF(ISNUMBER(Regressions!N182),ROUND(Regressions!N182, 1), NA())</f>
        <v>0</v>
      </c>
      <c r="N172" s="533">
        <f>IF(ISNUMBER(Regressions!O182),ROUND(Regressions!O182, 1), NA())</f>
        <v>0</v>
      </c>
      <c r="O172" s="534">
        <f>IF(ISNUMBER(Regressions!Q182),ROUND(Regressions!Q182, 1), NA())</f>
        <v>100</v>
      </c>
      <c r="P172" s="530">
        <f>IF(ISNUMBER(Regressions!R182),ROUND(Regressions!R182, 1), NA())</f>
        <v>100</v>
      </c>
      <c r="Q172" s="536">
        <f>IF(ISNUMBER(Regressions!S182),ROUND(Regressions!S182, 1), NA())</f>
        <v>100</v>
      </c>
      <c r="R172" s="532">
        <f>IF(ISNUMBER(Regressions!T182),ROUND(Regressions!T182, 1), NA())</f>
        <v>0</v>
      </c>
      <c r="S172" s="533">
        <f>IF(ISNUMBER(Regressions!U182),ROUND(Regressions!U182, 1), NA())</f>
        <v>0</v>
      </c>
    </row>
    <row r="173" spans="1:19" x14ac:dyDescent="0.25">
      <c r="A173" s="525" t="str">
        <f>+Introduction!$C$7</f>
        <v>الإمارات العربية المتحدة</v>
      </c>
      <c r="B173" s="526">
        <f>IF(ISBLANK(Regressions!B183), " ", Regressions!B183)</f>
        <v>2014</v>
      </c>
      <c r="C173" s="525" t="str">
        <f>HLOOKUP(Introduction!$G$4,nametranslations,29,FALSE)</f>
        <v>ثانوي</v>
      </c>
      <c r="D173" s="528">
        <f>IF(ISBLANK(Regressions!D183), " ", Regressions!D183)</f>
        <v>502231</v>
      </c>
      <c r="E173" s="529">
        <f>IF(ISNUMBER(Regressions!E183),ROUND(Regressions!E183, 1), NA())</f>
        <v>100</v>
      </c>
      <c r="F173" s="530">
        <f>IF(ISNUMBER(Regressions!F183),ROUND(Regressions!F183, 1), NA())</f>
        <v>100</v>
      </c>
      <c r="G173" s="531">
        <f>IF(ISNUMBER(Regressions!G183),ROUND(Regressions!G183, 1), NA())</f>
        <v>100</v>
      </c>
      <c r="H173" s="532">
        <f>IF(ISNUMBER(Regressions!H183),ROUND(Regressions!H183, 1), NA())</f>
        <v>0</v>
      </c>
      <c r="I173" s="533">
        <f>IF(ISNUMBER(Regressions!I183),ROUND(Regressions!I183, 1), NA())</f>
        <v>0</v>
      </c>
      <c r="J173" s="534">
        <f>IF(ISNUMBER(Regressions!K183),ROUND(Regressions!K183, 1), NA())</f>
        <v>100</v>
      </c>
      <c r="K173" s="530">
        <f>IF(ISNUMBER(Regressions!L183),ROUND(Regressions!L183, 1), NA())</f>
        <v>100</v>
      </c>
      <c r="L173" s="535">
        <f>IF(ISNUMBER(Regressions!M183),ROUND(Regressions!M183, 1), NA())</f>
        <v>100</v>
      </c>
      <c r="M173" s="532">
        <f>IF(ISNUMBER(Regressions!N183),ROUND(Regressions!N183, 1), NA())</f>
        <v>0</v>
      </c>
      <c r="N173" s="533">
        <f>IF(ISNUMBER(Regressions!O183),ROUND(Regressions!O183, 1), NA())</f>
        <v>0</v>
      </c>
      <c r="O173" s="534">
        <f>IF(ISNUMBER(Regressions!Q183),ROUND(Regressions!Q183, 1), NA())</f>
        <v>100</v>
      </c>
      <c r="P173" s="530">
        <f>IF(ISNUMBER(Regressions!R183),ROUND(Regressions!R183, 1), NA())</f>
        <v>100</v>
      </c>
      <c r="Q173" s="536">
        <f>IF(ISNUMBER(Regressions!S183),ROUND(Regressions!S183, 1), NA())</f>
        <v>100</v>
      </c>
      <c r="R173" s="532">
        <f>IF(ISNUMBER(Regressions!T183),ROUND(Regressions!T183, 1), NA())</f>
        <v>0</v>
      </c>
      <c r="S173" s="533">
        <f>IF(ISNUMBER(Regressions!U183),ROUND(Regressions!U183, 1), NA())</f>
        <v>0</v>
      </c>
    </row>
    <row r="174" spans="1:19" x14ac:dyDescent="0.25">
      <c r="A174" s="525" t="str">
        <f>+Introduction!$C$7</f>
        <v>الإمارات العربية المتحدة</v>
      </c>
      <c r="B174" s="526">
        <f>IF(ISBLANK(Regressions!B184), " ", Regressions!B184)</f>
        <v>2015</v>
      </c>
      <c r="C174" s="525" t="str">
        <f>HLOOKUP(Introduction!$G$4,nametranslations,29,FALSE)</f>
        <v>ثانوي</v>
      </c>
      <c r="D174" s="528">
        <f>IF(ISBLANK(Regressions!D184), " ", Regressions!D184)</f>
        <v>528080</v>
      </c>
      <c r="E174" s="529">
        <f>IF(ISNUMBER(Regressions!E184),ROUND(Regressions!E184, 1), NA())</f>
        <v>100</v>
      </c>
      <c r="F174" s="530">
        <f>IF(ISNUMBER(Regressions!F184),ROUND(Regressions!F184, 1), NA())</f>
        <v>100</v>
      </c>
      <c r="G174" s="531">
        <f>IF(ISNUMBER(Regressions!G184),ROUND(Regressions!G184, 1), NA())</f>
        <v>100</v>
      </c>
      <c r="H174" s="532">
        <f>IF(ISNUMBER(Regressions!H184),ROUND(Regressions!H184, 1), NA())</f>
        <v>0</v>
      </c>
      <c r="I174" s="533">
        <f>IF(ISNUMBER(Regressions!I184),ROUND(Regressions!I184, 1), NA())</f>
        <v>0</v>
      </c>
      <c r="J174" s="534">
        <f>IF(ISNUMBER(Regressions!K184),ROUND(Regressions!K184, 1), NA())</f>
        <v>100</v>
      </c>
      <c r="K174" s="530">
        <f>IF(ISNUMBER(Regressions!L184),ROUND(Regressions!L184, 1), NA())</f>
        <v>100</v>
      </c>
      <c r="L174" s="535">
        <f>IF(ISNUMBER(Regressions!M184),ROUND(Regressions!M184, 1), NA())</f>
        <v>100</v>
      </c>
      <c r="M174" s="532">
        <f>IF(ISNUMBER(Regressions!N184),ROUND(Regressions!N184, 1), NA())</f>
        <v>0</v>
      </c>
      <c r="N174" s="533">
        <f>IF(ISNUMBER(Regressions!O184),ROUND(Regressions!O184, 1), NA())</f>
        <v>0</v>
      </c>
      <c r="O174" s="534">
        <f>IF(ISNUMBER(Regressions!Q184),ROUND(Regressions!Q184, 1), NA())</f>
        <v>100</v>
      </c>
      <c r="P174" s="530">
        <f>IF(ISNUMBER(Regressions!R184),ROUND(Regressions!R184, 1), NA())</f>
        <v>100</v>
      </c>
      <c r="Q174" s="536">
        <f>IF(ISNUMBER(Regressions!S184),ROUND(Regressions!S184, 1), NA())</f>
        <v>100</v>
      </c>
      <c r="R174" s="532">
        <f>IF(ISNUMBER(Regressions!T184),ROUND(Regressions!T184, 1), NA())</f>
        <v>0</v>
      </c>
      <c r="S174" s="533">
        <f>IF(ISNUMBER(Regressions!U184),ROUND(Regressions!U184, 1), NA())</f>
        <v>0</v>
      </c>
    </row>
    <row r="175" spans="1:19" x14ac:dyDescent="0.25">
      <c r="A175" s="525" t="str">
        <f>+Introduction!$C$7</f>
        <v>الإمارات العربية المتحدة</v>
      </c>
      <c r="B175" s="526">
        <f>IF(ISBLANK(Regressions!B185), " ", Regressions!B185)</f>
        <v>2016</v>
      </c>
      <c r="C175" s="525" t="str">
        <f>HLOOKUP(Introduction!$G$4,nametranslations,29,FALSE)</f>
        <v>ثانوي</v>
      </c>
      <c r="D175" s="528">
        <f>IF(ISBLANK(Regressions!D185), " ", Regressions!D185)</f>
        <v>558723</v>
      </c>
      <c r="E175" s="529">
        <f>IF(ISNUMBER(Regressions!E185),ROUND(Regressions!E185, 1), NA())</f>
        <v>100</v>
      </c>
      <c r="F175" s="530">
        <f>IF(ISNUMBER(Regressions!F185),ROUND(Regressions!F185, 1), NA())</f>
        <v>100</v>
      </c>
      <c r="G175" s="531">
        <f>IF(ISNUMBER(Regressions!G185),ROUND(Regressions!G185, 1), NA())</f>
        <v>100</v>
      </c>
      <c r="H175" s="532">
        <f>IF(ISNUMBER(Regressions!H185),ROUND(Regressions!H185, 1), NA())</f>
        <v>0</v>
      </c>
      <c r="I175" s="533">
        <f>IF(ISNUMBER(Regressions!I185),ROUND(Regressions!I185, 1), NA())</f>
        <v>0</v>
      </c>
      <c r="J175" s="534">
        <f>IF(ISNUMBER(Regressions!K185),ROUND(Regressions!K185, 1), NA())</f>
        <v>100</v>
      </c>
      <c r="K175" s="530">
        <f>IF(ISNUMBER(Regressions!L185),ROUND(Regressions!L185, 1), NA())</f>
        <v>100</v>
      </c>
      <c r="L175" s="535">
        <f>IF(ISNUMBER(Regressions!M185),ROUND(Regressions!M185, 1), NA())</f>
        <v>100</v>
      </c>
      <c r="M175" s="532">
        <f>IF(ISNUMBER(Regressions!N185),ROUND(Regressions!N185, 1), NA())</f>
        <v>0</v>
      </c>
      <c r="N175" s="533">
        <f>IF(ISNUMBER(Regressions!O185),ROUND(Regressions!O185, 1), NA())</f>
        <v>0</v>
      </c>
      <c r="O175" s="534">
        <f>IF(ISNUMBER(Regressions!Q185),ROUND(Regressions!Q185, 1), NA())</f>
        <v>100</v>
      </c>
      <c r="P175" s="530">
        <f>IF(ISNUMBER(Regressions!R185),ROUND(Regressions!R185, 1), NA())</f>
        <v>100</v>
      </c>
      <c r="Q175" s="536">
        <f>IF(ISNUMBER(Regressions!S185),ROUND(Regressions!S185, 1), NA())</f>
        <v>100</v>
      </c>
      <c r="R175" s="532">
        <f>IF(ISNUMBER(Regressions!T185),ROUND(Regressions!T185, 1), NA())</f>
        <v>0</v>
      </c>
      <c r="S175" s="533">
        <f>IF(ISNUMBER(Regressions!U185),ROUND(Regressions!U185, 1), NA())</f>
        <v>0</v>
      </c>
    </row>
    <row r="176" spans="1:19" x14ac:dyDescent="0.25">
      <c r="A176" s="525" t="str">
        <f>+Introduction!$C$7</f>
        <v>الإمارات العربية المتحدة</v>
      </c>
      <c r="B176" s="526">
        <f>IF(ISBLANK(Regressions!B186), " ", Regressions!B186)</f>
        <v>2017</v>
      </c>
      <c r="C176" s="525" t="str">
        <f>HLOOKUP(Introduction!$G$4,nametranslations,29,FALSE)</f>
        <v>ثانوي</v>
      </c>
      <c r="D176" s="528">
        <f>IF(ISBLANK(Regressions!D186), " ", Regressions!D186)</f>
        <v>650418</v>
      </c>
      <c r="E176" s="529">
        <f>IF(ISNUMBER(Regressions!E186),ROUND(Regressions!E186, 1), NA())</f>
        <v>100</v>
      </c>
      <c r="F176" s="530">
        <f>IF(ISNUMBER(Regressions!F186),ROUND(Regressions!F186, 1), NA())</f>
        <v>100</v>
      </c>
      <c r="G176" s="531">
        <f>IF(ISNUMBER(Regressions!G186),ROUND(Regressions!G186, 1), NA())</f>
        <v>100</v>
      </c>
      <c r="H176" s="532">
        <f>IF(ISNUMBER(Regressions!H186),ROUND(Regressions!H186, 1), NA())</f>
        <v>0</v>
      </c>
      <c r="I176" s="533">
        <f>IF(ISNUMBER(Regressions!I186),ROUND(Regressions!I186, 1), NA())</f>
        <v>0</v>
      </c>
      <c r="J176" s="534">
        <f>IF(ISNUMBER(Regressions!K186),ROUND(Regressions!K186, 1), NA())</f>
        <v>100</v>
      </c>
      <c r="K176" s="530">
        <f>IF(ISNUMBER(Regressions!L186),ROUND(Regressions!L186, 1), NA())</f>
        <v>100</v>
      </c>
      <c r="L176" s="535">
        <f>IF(ISNUMBER(Regressions!M186),ROUND(Regressions!M186, 1), NA())</f>
        <v>100</v>
      </c>
      <c r="M176" s="532">
        <f>IF(ISNUMBER(Regressions!N186),ROUND(Regressions!N186, 1), NA())</f>
        <v>0</v>
      </c>
      <c r="N176" s="533">
        <f>IF(ISNUMBER(Regressions!O186),ROUND(Regressions!O186, 1), NA())</f>
        <v>0</v>
      </c>
      <c r="O176" s="534">
        <f>IF(ISNUMBER(Regressions!Q186),ROUND(Regressions!Q186, 1), NA())</f>
        <v>100</v>
      </c>
      <c r="P176" s="530">
        <f>IF(ISNUMBER(Regressions!R186),ROUND(Regressions!R186, 1), NA())</f>
        <v>100</v>
      </c>
      <c r="Q176" s="536">
        <f>IF(ISNUMBER(Regressions!S186),ROUND(Regressions!S186, 1), NA())</f>
        <v>100</v>
      </c>
      <c r="R176" s="532">
        <f>IF(ISNUMBER(Regressions!T186),ROUND(Regressions!T186, 1), NA())</f>
        <v>0</v>
      </c>
      <c r="S176" s="533">
        <f>IF(ISNUMBER(Regressions!U186),ROUND(Regressions!U186, 1), NA())</f>
        <v>0</v>
      </c>
    </row>
    <row r="177" spans="1:19" x14ac:dyDescent="0.25">
      <c r="A177" s="525" t="str">
        <f>+Introduction!$C$7</f>
        <v>الإمارات العربية المتحدة</v>
      </c>
      <c r="B177" s="526">
        <f>IF(ISBLANK(Regressions!B187), " ", Regressions!B187)</f>
        <v>2018</v>
      </c>
      <c r="C177" s="525" t="str">
        <f>HLOOKUP(Introduction!$G$4,nametranslations,29,FALSE)</f>
        <v>ثانوي</v>
      </c>
      <c r="D177" s="528">
        <f>IF(ISBLANK(Regressions!D187), " ", Regressions!D187)</f>
        <v>665705</v>
      </c>
      <c r="E177" s="529">
        <f>IF(ISNUMBER(Regressions!E187),ROUND(Regressions!E187, 1), NA())</f>
        <v>100</v>
      </c>
      <c r="F177" s="530">
        <f>IF(ISNUMBER(Regressions!F187),ROUND(Regressions!F187, 1), NA())</f>
        <v>100</v>
      </c>
      <c r="G177" s="531">
        <f>IF(ISNUMBER(Regressions!G187),ROUND(Regressions!G187, 1), NA())</f>
        <v>100</v>
      </c>
      <c r="H177" s="532">
        <f>IF(ISNUMBER(Regressions!H187),ROUND(Regressions!H187, 1), NA())</f>
        <v>0</v>
      </c>
      <c r="I177" s="533">
        <f>IF(ISNUMBER(Regressions!I187),ROUND(Regressions!I187, 1), NA())</f>
        <v>0</v>
      </c>
      <c r="J177" s="534">
        <f>IF(ISNUMBER(Regressions!K187),ROUND(Regressions!K187, 1), NA())</f>
        <v>100</v>
      </c>
      <c r="K177" s="530">
        <f>IF(ISNUMBER(Regressions!L187),ROUND(Regressions!L187, 1), NA())</f>
        <v>100</v>
      </c>
      <c r="L177" s="535">
        <f>IF(ISNUMBER(Regressions!M187),ROUND(Regressions!M187, 1), NA())</f>
        <v>100</v>
      </c>
      <c r="M177" s="532">
        <f>IF(ISNUMBER(Regressions!N187),ROUND(Regressions!N187, 1), NA())</f>
        <v>0</v>
      </c>
      <c r="N177" s="533">
        <f>IF(ISNUMBER(Regressions!O187),ROUND(Regressions!O187, 1), NA())</f>
        <v>0</v>
      </c>
      <c r="O177" s="534">
        <f>IF(ISNUMBER(Regressions!Q187),ROUND(Regressions!Q187, 1), NA())</f>
        <v>100</v>
      </c>
      <c r="P177" s="530">
        <f>IF(ISNUMBER(Regressions!R187),ROUND(Regressions!R187, 1), NA())</f>
        <v>100</v>
      </c>
      <c r="Q177" s="536">
        <f>IF(ISNUMBER(Regressions!S187),ROUND(Regressions!S187, 1), NA())</f>
        <v>100</v>
      </c>
      <c r="R177" s="532">
        <f>IF(ISNUMBER(Regressions!T187),ROUND(Regressions!T187, 1), NA())</f>
        <v>0</v>
      </c>
      <c r="S177" s="533">
        <f>IF(ISNUMBER(Regressions!U187),ROUND(Regressions!U187, 1), NA())</f>
        <v>0</v>
      </c>
    </row>
    <row r="178" spans="1:19" x14ac:dyDescent="0.25">
      <c r="A178" s="525" t="str">
        <f>+Introduction!$C$7</f>
        <v>الإمارات العربية المتحدة</v>
      </c>
      <c r="B178" s="526">
        <f>IF(ISBLANK(Regressions!B188), " ", Regressions!B188)</f>
        <v>2019</v>
      </c>
      <c r="C178" s="525" t="str">
        <f>HLOOKUP(Introduction!$G$4,nametranslations,29,FALSE)</f>
        <v>ثانوي</v>
      </c>
      <c r="D178" s="528">
        <f>IF(ISBLANK(Regressions!D188), " ", Regressions!D188)</f>
        <v>675425</v>
      </c>
      <c r="E178" s="529">
        <f>IF(ISNUMBER(Regressions!E188),ROUND(Regressions!E188, 1), NA())</f>
        <v>100</v>
      </c>
      <c r="F178" s="530">
        <f>IF(ISNUMBER(Regressions!F188),ROUND(Regressions!F188, 1), NA())</f>
        <v>100</v>
      </c>
      <c r="G178" s="531">
        <f>IF(ISNUMBER(Regressions!G188),ROUND(Regressions!G188, 1), NA())</f>
        <v>100</v>
      </c>
      <c r="H178" s="532">
        <f>IF(ISNUMBER(Regressions!H188),ROUND(Regressions!H188, 1), NA())</f>
        <v>0</v>
      </c>
      <c r="I178" s="533">
        <f>IF(ISNUMBER(Regressions!I188),ROUND(Regressions!I188, 1), NA())</f>
        <v>0</v>
      </c>
      <c r="J178" s="534">
        <f>IF(ISNUMBER(Regressions!K188),ROUND(Regressions!K188, 1), NA())</f>
        <v>100</v>
      </c>
      <c r="K178" s="530">
        <f>IF(ISNUMBER(Regressions!L188),ROUND(Regressions!L188, 1), NA())</f>
        <v>100</v>
      </c>
      <c r="L178" s="535">
        <f>IF(ISNUMBER(Regressions!M188),ROUND(Regressions!M188, 1), NA())</f>
        <v>100</v>
      </c>
      <c r="M178" s="532">
        <f>IF(ISNUMBER(Regressions!N188),ROUND(Regressions!N188, 1), NA())</f>
        <v>0</v>
      </c>
      <c r="N178" s="533">
        <f>IF(ISNUMBER(Regressions!O188),ROUND(Regressions!O188, 1), NA())</f>
        <v>0</v>
      </c>
      <c r="O178" s="534">
        <f>IF(ISNUMBER(Regressions!Q188),ROUND(Regressions!Q188, 1), NA())</f>
        <v>100</v>
      </c>
      <c r="P178" s="530">
        <f>IF(ISNUMBER(Regressions!R188),ROUND(Regressions!R188, 1), NA())</f>
        <v>100</v>
      </c>
      <c r="Q178" s="536">
        <f>IF(ISNUMBER(Regressions!S188),ROUND(Regressions!S188, 1), NA())</f>
        <v>100</v>
      </c>
      <c r="R178" s="532">
        <f>IF(ISNUMBER(Regressions!T188),ROUND(Regressions!T188, 1), NA())</f>
        <v>0</v>
      </c>
      <c r="S178" s="533">
        <f>IF(ISNUMBER(Regressions!U188),ROUND(Regressions!U188, 1), NA())</f>
        <v>0</v>
      </c>
    </row>
    <row r="179" spans="1:19" x14ac:dyDescent="0.25">
      <c r="A179" s="525" t="str">
        <f>+Introduction!$C$7</f>
        <v>الإمارات العربية المتحدة</v>
      </c>
      <c r="B179" s="526">
        <f>IF(ISBLANK(Regressions!B189), " ", Regressions!B189)</f>
        <v>2020</v>
      </c>
      <c r="C179" s="525" t="str">
        <f>HLOOKUP(Introduction!$G$4,nametranslations,29,FALSE)</f>
        <v>ثانوي</v>
      </c>
      <c r="D179" s="528">
        <f>IF(ISBLANK(Regressions!D189), " ", Regressions!D189)</f>
        <v>809722</v>
      </c>
      <c r="E179" s="529">
        <f>IF(ISNUMBER(Regressions!E189),ROUND(Regressions!E189, 1), NA())</f>
        <v>100</v>
      </c>
      <c r="F179" s="530">
        <f>IF(ISNUMBER(Regressions!F189),ROUND(Regressions!F189, 1), NA())</f>
        <v>100</v>
      </c>
      <c r="G179" s="531">
        <f>IF(ISNUMBER(Regressions!G189),ROUND(Regressions!G189, 1), NA())</f>
        <v>100</v>
      </c>
      <c r="H179" s="532">
        <f>IF(ISNUMBER(Regressions!H189),ROUND(Regressions!H189, 1), NA())</f>
        <v>0</v>
      </c>
      <c r="I179" s="533">
        <f>IF(ISNUMBER(Regressions!I189),ROUND(Regressions!I189, 1), NA())</f>
        <v>0</v>
      </c>
      <c r="J179" s="534">
        <f>IF(ISNUMBER(Regressions!K189),ROUND(Regressions!K189, 1), NA())</f>
        <v>100</v>
      </c>
      <c r="K179" s="530">
        <f>IF(ISNUMBER(Regressions!L189),ROUND(Regressions!L189, 1), NA())</f>
        <v>100</v>
      </c>
      <c r="L179" s="535">
        <f>IF(ISNUMBER(Regressions!M189),ROUND(Regressions!M189, 1), NA())</f>
        <v>100</v>
      </c>
      <c r="M179" s="532">
        <f>IF(ISNUMBER(Regressions!N189),ROUND(Regressions!N189, 1), NA())</f>
        <v>0</v>
      </c>
      <c r="N179" s="533">
        <f>IF(ISNUMBER(Regressions!O189),ROUND(Regressions!O189, 1), NA())</f>
        <v>0</v>
      </c>
      <c r="O179" s="534">
        <f>IF(ISNUMBER(Regressions!Q189),ROUND(Regressions!Q189, 1), NA())</f>
        <v>100</v>
      </c>
      <c r="P179" s="530">
        <f>IF(ISNUMBER(Regressions!R189),ROUND(Regressions!R189, 1), NA())</f>
        <v>100</v>
      </c>
      <c r="Q179" s="536">
        <f>IF(ISNUMBER(Regressions!S189),ROUND(Regressions!S189, 1), NA())</f>
        <v>100</v>
      </c>
      <c r="R179" s="532">
        <f>IF(ISNUMBER(Regressions!T189),ROUND(Regressions!T189, 1), NA())</f>
        <v>0</v>
      </c>
      <c r="S179" s="533">
        <f>IF(ISNUMBER(Regressions!U189),ROUND(Regressions!U189, 1), NA())</f>
        <v>0</v>
      </c>
    </row>
    <row r="180" spans="1:19" x14ac:dyDescent="0.25">
      <c r="A180" s="525" t="str">
        <f>+Introduction!$C$7</f>
        <v>الإمارات العربية المتحدة</v>
      </c>
      <c r="B180" s="526">
        <f>IF(ISBLANK(Regressions!B190), " ", Regressions!B190)</f>
        <v>2021</v>
      </c>
      <c r="C180" s="525" t="str">
        <f>HLOOKUP(Introduction!$G$4,nametranslations,29,FALSE)</f>
        <v>ثانوي</v>
      </c>
      <c r="D180" s="528">
        <f>IF(ISBLANK(Regressions!D190), " ", Regressions!D190)</f>
        <v>785196</v>
      </c>
      <c r="E180" s="534">
        <f>IF(ISNUMBER(Regressions!E190),ROUND(Regressions!E190, 1), NA())</f>
        <v>100</v>
      </c>
      <c r="F180" s="537">
        <f>IF(ISNUMBER(Regressions!F190),ROUND(Regressions!F190, 1), NA())</f>
        <v>100</v>
      </c>
      <c r="G180" s="538">
        <f>IF(ISNUMBER(Regressions!G190),ROUND(Regressions!G190, 1), NA())</f>
        <v>100</v>
      </c>
      <c r="H180" s="532">
        <f>IF(ISNUMBER(Regressions!H190),ROUND(Regressions!H190, 1), NA())</f>
        <v>0</v>
      </c>
      <c r="I180" s="533">
        <f>IF(ISNUMBER(Regressions!I190),ROUND(Regressions!I190, 1), NA())</f>
        <v>0</v>
      </c>
      <c r="J180" s="534">
        <f>IF(ISNUMBER(Regressions!K190),ROUND(Regressions!K190, 1), NA())</f>
        <v>100</v>
      </c>
      <c r="K180" s="537">
        <f>IF(ISNUMBER(Regressions!L190),ROUND(Regressions!L190, 1), NA())</f>
        <v>100</v>
      </c>
      <c r="L180" s="539">
        <f>IF(ISNUMBER(Regressions!M190),ROUND(Regressions!M190, 1), NA())</f>
        <v>100</v>
      </c>
      <c r="M180" s="532">
        <f>IF(ISNUMBER(Regressions!N190),ROUND(Regressions!N190, 1), NA())</f>
        <v>0</v>
      </c>
      <c r="N180" s="533">
        <f>IF(ISNUMBER(Regressions!O190),ROUND(Regressions!O190, 1), NA())</f>
        <v>0</v>
      </c>
      <c r="O180" s="534">
        <f>IF(ISNUMBER(Regressions!Q190),ROUND(Regressions!Q190, 1), NA())</f>
        <v>100</v>
      </c>
      <c r="P180" s="537">
        <f>IF(ISNUMBER(Regressions!R190),ROUND(Regressions!R190, 1), NA())</f>
        <v>100</v>
      </c>
      <c r="Q180" s="540">
        <f>IF(ISNUMBER(Regressions!S190),ROUND(Regressions!S190, 1), NA())</f>
        <v>100</v>
      </c>
      <c r="R180" s="532">
        <f>IF(ISNUMBER(Regressions!T190),ROUND(Regressions!T190, 1), NA())</f>
        <v>0</v>
      </c>
      <c r="S180" s="533">
        <f>IF(ISNUMBER(Regressions!U190),ROUND(Regressions!U190, 1), NA())</f>
        <v>0</v>
      </c>
    </row>
    <row r="181" spans="1:19" x14ac:dyDescent="0.25">
      <c r="A181" s="525" t="str">
        <f>+Introduction!$C$7</f>
        <v>الإمارات العربية المتحدة</v>
      </c>
      <c r="B181" s="526">
        <f>IF(ISBLANK(Regressions!B191), " ", Regressions!B191)</f>
        <v>2022</v>
      </c>
      <c r="C181" s="525" t="str">
        <f>HLOOKUP(Introduction!$G$4,nametranslations,29,FALSE)</f>
        <v>ثانوي</v>
      </c>
      <c r="D181" s="528">
        <f>IF(ISBLANK(Regressions!D191), " ", Regressions!D191)</f>
        <v>806054</v>
      </c>
      <c r="E181" s="529">
        <f>IF(ISNUMBER(Regressions!E191),ROUND(Regressions!E191, 1), NA())</f>
        <v>100</v>
      </c>
      <c r="F181" s="530">
        <f>IF(ISNUMBER(Regressions!F191),ROUND(Regressions!F191, 1), NA())</f>
        <v>100</v>
      </c>
      <c r="G181" s="531">
        <f>IF(ISNUMBER(Regressions!G191),ROUND(Regressions!G191, 1), NA())</f>
        <v>100</v>
      </c>
      <c r="H181" s="532">
        <f>IF(ISNUMBER(Regressions!H191),ROUND(Regressions!H191, 1), NA())</f>
        <v>0</v>
      </c>
      <c r="I181" s="533">
        <f>IF(ISNUMBER(Regressions!I191),ROUND(Regressions!I191, 1), NA())</f>
        <v>0</v>
      </c>
      <c r="J181" s="534">
        <f>IF(ISNUMBER(Regressions!K191),ROUND(Regressions!K191, 1), NA())</f>
        <v>100</v>
      </c>
      <c r="K181" s="530">
        <f>IF(ISNUMBER(Regressions!L191),ROUND(Regressions!L191, 1), NA())</f>
        <v>100</v>
      </c>
      <c r="L181" s="535">
        <f>IF(ISNUMBER(Regressions!M191),ROUND(Regressions!M191, 1), NA())</f>
        <v>100</v>
      </c>
      <c r="M181" s="532">
        <f>IF(ISNUMBER(Regressions!N191),ROUND(Regressions!N191, 1), NA())</f>
        <v>0</v>
      </c>
      <c r="N181" s="533">
        <f>IF(ISNUMBER(Regressions!O191),ROUND(Regressions!O191, 1), NA())</f>
        <v>0</v>
      </c>
      <c r="O181" s="534">
        <f>IF(ISNUMBER(Regressions!Q191),ROUND(Regressions!Q191, 1), NA())</f>
        <v>100</v>
      </c>
      <c r="P181" s="530">
        <f>IF(ISNUMBER(Regressions!R191),ROUND(Regressions!R191, 1), NA())</f>
        <v>100</v>
      </c>
      <c r="Q181" s="536">
        <f>IF(ISNUMBER(Regressions!S191),ROUND(Regressions!S191, 1), NA())</f>
        <v>100</v>
      </c>
      <c r="R181" s="532">
        <f>IF(ISNUMBER(Regressions!T191),ROUND(Regressions!T191, 1), NA())</f>
        <v>0</v>
      </c>
      <c r="S181" s="533">
        <f>IF(ISNUMBER(Regressions!U191),ROUND(Regressions!U191, 1), NA())</f>
        <v>0</v>
      </c>
    </row>
    <row r="182" spans="1:19" x14ac:dyDescent="0.25">
      <c r="A182" s="525" t="str">
        <f>+Introduction!$C$7</f>
        <v>الإمارات العربية المتحدة</v>
      </c>
      <c r="B182" s="526">
        <f>IF(ISBLANK(Regressions!B192), " ", Regressions!B192)</f>
        <v>2023</v>
      </c>
      <c r="C182" s="525" t="str">
        <f>HLOOKUP(Introduction!$G$4,nametranslations,29,FALSE)</f>
        <v>ثانوي</v>
      </c>
      <c r="D182" s="528">
        <f>IF(ISBLANK(Regressions!D192), " ", Regressions!D192)</f>
        <v>843868</v>
      </c>
      <c r="E182" s="529">
        <f>IF(ISNUMBER(Regressions!E192),ROUND(Regressions!E192, 1), NA())</f>
        <v>100</v>
      </c>
      <c r="F182" s="530">
        <f>IF(ISNUMBER(Regressions!F192),ROUND(Regressions!F192, 1), NA())</f>
        <v>100</v>
      </c>
      <c r="G182" s="531">
        <f>IF(ISNUMBER(Regressions!G192),ROUND(Regressions!G192, 1), NA())</f>
        <v>100</v>
      </c>
      <c r="H182" s="532">
        <f>IF(ISNUMBER(Regressions!H192),ROUND(Regressions!H192, 1), NA())</f>
        <v>0</v>
      </c>
      <c r="I182" s="533">
        <f>IF(ISNUMBER(Regressions!I192),ROUND(Regressions!I192, 1), NA())</f>
        <v>0</v>
      </c>
      <c r="J182" s="534">
        <f>IF(ISNUMBER(Regressions!K192),ROUND(Regressions!K192, 1), NA())</f>
        <v>100</v>
      </c>
      <c r="K182" s="530">
        <f>IF(ISNUMBER(Regressions!L192),ROUND(Regressions!L192, 1), NA())</f>
        <v>100</v>
      </c>
      <c r="L182" s="535">
        <f>IF(ISNUMBER(Regressions!M192),ROUND(Regressions!M192, 1), NA())</f>
        <v>100</v>
      </c>
      <c r="M182" s="532">
        <f>IF(ISNUMBER(Regressions!N192),ROUND(Regressions!N192, 1), NA())</f>
        <v>0</v>
      </c>
      <c r="N182" s="533">
        <f>IF(ISNUMBER(Regressions!O192),ROUND(Regressions!O192, 1), NA())</f>
        <v>0</v>
      </c>
      <c r="O182" s="534">
        <f>IF(ISNUMBER(Regressions!Q192),ROUND(Regressions!Q192, 1), NA())</f>
        <v>100</v>
      </c>
      <c r="P182" s="530">
        <f>IF(ISNUMBER(Regressions!R192),ROUND(Regressions!R192, 1), NA())</f>
        <v>100</v>
      </c>
      <c r="Q182" s="536">
        <f>IF(ISNUMBER(Regressions!S192),ROUND(Regressions!S192, 1), NA())</f>
        <v>100</v>
      </c>
      <c r="R182" s="532">
        <f>IF(ISNUMBER(Regressions!T192),ROUND(Regressions!T192, 1), NA())</f>
        <v>0</v>
      </c>
      <c r="S182" s="533">
        <f>IF(ISNUMBER(Regressions!U192),ROUND(Regressions!U192, 1), NA())</f>
        <v>0</v>
      </c>
    </row>
    <row r="183" spans="1:19" x14ac:dyDescent="0.25">
      <c r="A183" s="525" t="str">
        <f>+Introduction!$C$7</f>
        <v>الإمارات العربية المتحدة</v>
      </c>
      <c r="B183" s="526">
        <f>IF(ISBLANK(Regressions!B193), " ", Regressions!B193)</f>
        <v>2024</v>
      </c>
      <c r="C183" s="525" t="str">
        <f>HLOOKUP(Introduction!$G$4,nametranslations,29,FALSE)</f>
        <v>ثانوي</v>
      </c>
      <c r="D183" s="528">
        <f>IF(ISBLANK(Regressions!D193), " ", Regressions!D193)</f>
        <v>875653</v>
      </c>
      <c r="E183" s="529">
        <f>IF(ISNUMBER(Regressions!E193),ROUND(Regressions!E193, 1), NA())</f>
        <v>100</v>
      </c>
      <c r="F183" s="530">
        <f>IF(ISNUMBER(Regressions!F193),ROUND(Regressions!F193, 1), NA())</f>
        <v>100</v>
      </c>
      <c r="G183" s="531">
        <f>IF(ISNUMBER(Regressions!G193),ROUND(Regressions!G193, 1), NA())</f>
        <v>100</v>
      </c>
      <c r="H183" s="532">
        <f>IF(ISNUMBER(Regressions!H193),ROUND(Regressions!H193, 1), NA())</f>
        <v>0</v>
      </c>
      <c r="I183" s="533">
        <f>IF(ISNUMBER(Regressions!I193),ROUND(Regressions!I193, 1), NA())</f>
        <v>0</v>
      </c>
      <c r="J183" s="534">
        <f>IF(ISNUMBER(Regressions!K193),ROUND(Regressions!K193, 1), NA())</f>
        <v>100</v>
      </c>
      <c r="K183" s="530">
        <f>IF(ISNUMBER(Regressions!L193),ROUND(Regressions!L193, 1), NA())</f>
        <v>100</v>
      </c>
      <c r="L183" s="535">
        <f>IF(ISNUMBER(Regressions!M193),ROUND(Regressions!M193, 1), NA())</f>
        <v>100</v>
      </c>
      <c r="M183" s="532">
        <f>IF(ISNUMBER(Regressions!N193),ROUND(Regressions!N193, 1), NA())</f>
        <v>0</v>
      </c>
      <c r="N183" s="533">
        <f>IF(ISNUMBER(Regressions!O193),ROUND(Regressions!O193, 1), NA())</f>
        <v>0</v>
      </c>
      <c r="O183" s="534">
        <f>IF(ISNUMBER(Regressions!Q193),ROUND(Regressions!Q193, 1), NA())</f>
        <v>100</v>
      </c>
      <c r="P183" s="530">
        <f>IF(ISNUMBER(Regressions!R193),ROUND(Regressions!R193, 1), NA())</f>
        <v>100</v>
      </c>
      <c r="Q183" s="536">
        <f>IF(ISNUMBER(Regressions!S193),ROUND(Regressions!S193, 1), NA())</f>
        <v>100</v>
      </c>
      <c r="R183" s="532">
        <f>IF(ISNUMBER(Regressions!T193),ROUND(Regressions!T193, 1), NA())</f>
        <v>0</v>
      </c>
      <c r="S183" s="533">
        <f>IF(ISNUMBER(Regressions!U193),ROUND(Regressions!U193, 1), NA())</f>
        <v>0</v>
      </c>
    </row>
    <row r="184" spans="1:19" x14ac:dyDescent="0.25">
      <c r="A184" s="541" t="str">
        <f>+Introduction!$C$7</f>
        <v>الإمارات العربية المتحدة</v>
      </c>
      <c r="B184" s="542">
        <f>IF(ISBLANK(Regressions!B194), " ", Regressions!B194)</f>
        <v>2025</v>
      </c>
      <c r="C184" s="541" t="str">
        <f>HLOOKUP(Introduction!$G$4,nametranslations,29,FALSE)</f>
        <v>ثانوي</v>
      </c>
      <c r="D184" s="543">
        <f>IF(ISBLANK(Regressions!D194), " ", Regressions!D194)</f>
        <v>886253</v>
      </c>
      <c r="E184" s="544">
        <f>IF(ISNUMBER(Regressions!E194),ROUND(Regressions!E194, 1), NA())</f>
        <v>100</v>
      </c>
      <c r="F184" s="545">
        <f>IF(ISNUMBER(Regressions!F194),ROUND(Regressions!F194, 1), NA())</f>
        <v>100</v>
      </c>
      <c r="G184" s="546">
        <f>IF(ISNUMBER(Regressions!G194),ROUND(Regressions!G194, 1), NA())</f>
        <v>100</v>
      </c>
      <c r="H184" s="547">
        <f>IF(ISNUMBER(Regressions!H194),ROUND(Regressions!H194, 1), NA())</f>
        <v>0</v>
      </c>
      <c r="I184" s="548">
        <f>IF(ISNUMBER(Regressions!I194),ROUND(Regressions!I194, 1), NA())</f>
        <v>0</v>
      </c>
      <c r="J184" s="549">
        <f>IF(ISNUMBER(Regressions!K194),ROUND(Regressions!K194, 1), NA())</f>
        <v>100</v>
      </c>
      <c r="K184" s="545">
        <f>IF(ISNUMBER(Regressions!L194),ROUND(Regressions!L194, 1), NA())</f>
        <v>100</v>
      </c>
      <c r="L184" s="550">
        <f>IF(ISNUMBER(Regressions!M194),ROUND(Regressions!M194, 1), NA())</f>
        <v>100</v>
      </c>
      <c r="M184" s="547">
        <f>IF(ISNUMBER(Regressions!N194),ROUND(Regressions!N194, 1), NA())</f>
        <v>0</v>
      </c>
      <c r="N184" s="548">
        <f>IF(ISNUMBER(Regressions!O194),ROUND(Regressions!O194, 1), NA())</f>
        <v>0</v>
      </c>
      <c r="O184" s="549">
        <f>IF(ISNUMBER(Regressions!Q194),ROUND(Regressions!Q194, 1), NA())</f>
        <v>100</v>
      </c>
      <c r="P184" s="545">
        <f>IF(ISNUMBER(Regressions!R194),ROUND(Regressions!R194, 1), NA())</f>
        <v>100</v>
      </c>
      <c r="Q184" s="551">
        <f>IF(ISNUMBER(Regressions!S194),ROUND(Regressions!S194, 1), NA())</f>
        <v>100</v>
      </c>
      <c r="R184" s="547">
        <f>IF(ISNUMBER(Regressions!T194),ROUND(Regressions!T194, 1), NA())</f>
        <v>0</v>
      </c>
      <c r="S184" s="548">
        <f>IF(ISNUMBER(Regressions!U194),ROUND(Regressions!U194, 1), NA())</f>
        <v>0</v>
      </c>
    </row>
    <row r="185" spans="1:19" hidden="1" x14ac:dyDescent="0.25">
      <c r="A185" s="525" t="str">
        <f>+Introduction!$C$7</f>
        <v>الإمارات العربية المتحدة</v>
      </c>
      <c r="B185" s="526">
        <f>IF(ISBLANK(Regressions!B195), " ", Regressions!B195)</f>
        <v>2026</v>
      </c>
      <c r="C185" s="525" t="str">
        <f>HLOOKUP(Introduction!$G$4,nametranslations,29,FALSE)</f>
        <v>ثانوي</v>
      </c>
      <c r="D185" s="528" t="str">
        <f>IF(ISBLANK(Regressions!D195), " ", Regressions!D195)</f>
        <v xml:space="preserve"> </v>
      </c>
      <c r="E185" s="529">
        <f>IF(ISNUMBER(Regressions!E195),ROUND(Regressions!E195, 1), NA())</f>
        <v>100</v>
      </c>
      <c r="F185" s="530">
        <f>IF(ISNUMBER(Regressions!F195),ROUND(Regressions!F195, 1), NA())</f>
        <v>100</v>
      </c>
      <c r="G185" s="531">
        <f>IF(ISNUMBER(Regressions!G195),ROUND(Regressions!G195, 1), NA())</f>
        <v>100</v>
      </c>
      <c r="H185" s="532">
        <f>IF(ISNUMBER(Regressions!H195),ROUND(Regressions!H195, 1), NA())</f>
        <v>0</v>
      </c>
      <c r="I185" s="533">
        <f>IF(ISNUMBER(Regressions!I195),ROUND(Regressions!I195, 1), NA())</f>
        <v>0</v>
      </c>
      <c r="J185" s="534">
        <f>IF(ISNUMBER(Regressions!K195),ROUND(Regressions!K195, 1), NA())</f>
        <v>100</v>
      </c>
      <c r="K185" s="530">
        <f>IF(ISNUMBER(Regressions!L195),ROUND(Regressions!L195, 1), NA())</f>
        <v>100</v>
      </c>
      <c r="L185" s="535">
        <f>IF(ISNUMBER(Regressions!M195),ROUND(Regressions!M195, 1), NA())</f>
        <v>100</v>
      </c>
      <c r="M185" s="532">
        <f>IF(ISNUMBER(Regressions!N195),ROUND(Regressions!N195, 1), NA())</f>
        <v>0</v>
      </c>
      <c r="N185" s="533">
        <f>IF(ISNUMBER(Regressions!O195),ROUND(Regressions!O195, 1), NA())</f>
        <v>0</v>
      </c>
      <c r="O185" s="534">
        <f>IF(ISNUMBER(Regressions!Q195),ROUND(Regressions!Q195, 1), NA())</f>
        <v>100</v>
      </c>
      <c r="P185" s="530">
        <f>IF(ISNUMBER(Regressions!R195),ROUND(Regressions!R195, 1), NA())</f>
        <v>100</v>
      </c>
      <c r="Q185" s="536">
        <f>IF(ISNUMBER(Regressions!S195),ROUND(Regressions!S195, 1), NA())</f>
        <v>100</v>
      </c>
      <c r="R185" s="532">
        <f>IF(ISNUMBER(Regressions!T195),ROUND(Regressions!T195, 1), NA())</f>
        <v>0</v>
      </c>
      <c r="S185" s="533">
        <f>IF(ISNUMBER(Regressions!U195),ROUND(Regressions!U195, 1), NA())</f>
        <v>0</v>
      </c>
    </row>
    <row r="186" spans="1:19" hidden="1" x14ac:dyDescent="0.25">
      <c r="A186" s="525" t="str">
        <f>+Introduction!$C$7</f>
        <v>الإمارات العربية المتحدة</v>
      </c>
      <c r="B186" s="526">
        <f>IF(ISBLANK(Regressions!B196), " ", Regressions!B196)</f>
        <v>2027</v>
      </c>
      <c r="C186" s="525" t="str">
        <f>HLOOKUP(Introduction!$G$4,nametranslations,29,FALSE)</f>
        <v>ثانوي</v>
      </c>
      <c r="D186" s="528" t="str">
        <f>IF(ISBLANK(Regressions!D196), " ", Regressions!D196)</f>
        <v xml:space="preserve"> </v>
      </c>
      <c r="E186" s="529">
        <f>IF(ISNUMBER(Regressions!E196),ROUND(Regressions!E196, 1), NA())</f>
        <v>100</v>
      </c>
      <c r="F186" s="530">
        <f>IF(ISNUMBER(Regressions!F196),ROUND(Regressions!F196, 1), NA())</f>
        <v>100</v>
      </c>
      <c r="G186" s="531">
        <f>IF(ISNUMBER(Regressions!G196),ROUND(Regressions!G196, 1), NA())</f>
        <v>100</v>
      </c>
      <c r="H186" s="532">
        <f>IF(ISNUMBER(Regressions!H196),ROUND(Regressions!H196, 1), NA())</f>
        <v>0</v>
      </c>
      <c r="I186" s="533">
        <f>IF(ISNUMBER(Regressions!I196),ROUND(Regressions!I196, 1), NA())</f>
        <v>0</v>
      </c>
      <c r="J186" s="534">
        <f>IF(ISNUMBER(Regressions!K196),ROUND(Regressions!K196, 1), NA())</f>
        <v>100</v>
      </c>
      <c r="K186" s="530">
        <f>IF(ISNUMBER(Regressions!L196),ROUND(Regressions!L196, 1), NA())</f>
        <v>100</v>
      </c>
      <c r="L186" s="535">
        <f>IF(ISNUMBER(Regressions!M196),ROUND(Regressions!M196, 1), NA())</f>
        <v>100</v>
      </c>
      <c r="M186" s="532">
        <f>IF(ISNUMBER(Regressions!N196),ROUND(Regressions!N196, 1), NA())</f>
        <v>0</v>
      </c>
      <c r="N186" s="533">
        <f>IF(ISNUMBER(Regressions!O196),ROUND(Regressions!O196, 1), NA())</f>
        <v>0</v>
      </c>
      <c r="O186" s="534">
        <f>IF(ISNUMBER(Regressions!Q196),ROUND(Regressions!Q196, 1), NA())</f>
        <v>100</v>
      </c>
      <c r="P186" s="530">
        <f>IF(ISNUMBER(Regressions!R196),ROUND(Regressions!R196, 1), NA())</f>
        <v>100</v>
      </c>
      <c r="Q186" s="536">
        <f>IF(ISNUMBER(Regressions!S196),ROUND(Regressions!S196, 1), NA())</f>
        <v>100</v>
      </c>
      <c r="R186" s="532">
        <f>IF(ISNUMBER(Regressions!T196),ROUND(Regressions!T196, 1), NA())</f>
        <v>0</v>
      </c>
      <c r="S186" s="533">
        <f>IF(ISNUMBER(Regressions!U196),ROUND(Regressions!U196, 1), NA())</f>
        <v>0</v>
      </c>
    </row>
    <row r="187" spans="1:19" hidden="1" x14ac:dyDescent="0.25">
      <c r="A187" s="525" t="str">
        <f>+Introduction!$C$7</f>
        <v>الإمارات العربية المتحدة</v>
      </c>
      <c r="B187" s="526">
        <f>IF(ISBLANK(Regressions!B197), " ", Regressions!B197)</f>
        <v>2028</v>
      </c>
      <c r="C187" s="525" t="str">
        <f>HLOOKUP(Introduction!$G$4,nametranslations,29,FALSE)</f>
        <v>ثانوي</v>
      </c>
      <c r="D187" s="528" t="str">
        <f>IF(ISBLANK(Regressions!D197), " ", Regressions!D197)</f>
        <v xml:space="preserve"> </v>
      </c>
      <c r="E187" s="529">
        <f>IF(ISNUMBER(Regressions!E197),ROUND(Regressions!E197, 1), NA())</f>
        <v>100</v>
      </c>
      <c r="F187" s="530">
        <f>IF(ISNUMBER(Regressions!F197),ROUND(Regressions!F197, 1), NA())</f>
        <v>100</v>
      </c>
      <c r="G187" s="531">
        <f>IF(ISNUMBER(Regressions!G197),ROUND(Regressions!G197, 1), NA())</f>
        <v>100</v>
      </c>
      <c r="H187" s="532">
        <f>IF(ISNUMBER(Regressions!H197),ROUND(Regressions!H197, 1), NA())</f>
        <v>0</v>
      </c>
      <c r="I187" s="533">
        <f>IF(ISNUMBER(Regressions!I197),ROUND(Regressions!I197, 1), NA())</f>
        <v>0</v>
      </c>
      <c r="J187" s="534">
        <f>IF(ISNUMBER(Regressions!K197),ROUND(Regressions!K197, 1), NA())</f>
        <v>100</v>
      </c>
      <c r="K187" s="530">
        <f>IF(ISNUMBER(Regressions!L197),ROUND(Regressions!L197, 1), NA())</f>
        <v>100</v>
      </c>
      <c r="L187" s="535">
        <f>IF(ISNUMBER(Regressions!M197),ROUND(Regressions!M197, 1), NA())</f>
        <v>100</v>
      </c>
      <c r="M187" s="532">
        <f>IF(ISNUMBER(Regressions!N197),ROUND(Regressions!N197, 1), NA())</f>
        <v>0</v>
      </c>
      <c r="N187" s="533">
        <f>IF(ISNUMBER(Regressions!O197),ROUND(Regressions!O197, 1), NA())</f>
        <v>0</v>
      </c>
      <c r="O187" s="534">
        <f>IF(ISNUMBER(Regressions!Q197),ROUND(Regressions!Q197, 1), NA())</f>
        <v>100</v>
      </c>
      <c r="P187" s="530">
        <f>IF(ISNUMBER(Regressions!R197),ROUND(Regressions!R197, 1), NA())</f>
        <v>100</v>
      </c>
      <c r="Q187" s="536">
        <f>IF(ISNUMBER(Regressions!S197),ROUND(Regressions!S197, 1), NA())</f>
        <v>100</v>
      </c>
      <c r="R187" s="532">
        <f>IF(ISNUMBER(Regressions!T197),ROUND(Regressions!T197, 1), NA())</f>
        <v>0</v>
      </c>
      <c r="S187" s="533">
        <f>IF(ISNUMBER(Regressions!U197),ROUND(Regressions!U197, 1), NA())</f>
        <v>0</v>
      </c>
    </row>
    <row r="188" spans="1:19" hidden="1" x14ac:dyDescent="0.25">
      <c r="A188" s="525" t="str">
        <f>+Introduction!$C$7</f>
        <v>الإمارات العربية المتحدة</v>
      </c>
      <c r="B188" s="526">
        <f>IF(ISBLANK(Regressions!B198), " ", Regressions!B198)</f>
        <v>2029</v>
      </c>
      <c r="C188" s="525" t="str">
        <f>HLOOKUP(Introduction!$G$4,nametranslations,29,FALSE)</f>
        <v>ثانوي</v>
      </c>
      <c r="D188" s="528" t="str">
        <f>IF(ISBLANK(Regressions!D198), " ", Regressions!D198)</f>
        <v xml:space="preserve"> </v>
      </c>
      <c r="E188" s="529">
        <f>IF(ISNUMBER(Regressions!E198),ROUND(Regressions!E198, 1), NA())</f>
        <v>100</v>
      </c>
      <c r="F188" s="530">
        <f>IF(ISNUMBER(Regressions!F198),ROUND(Regressions!F198, 1), NA())</f>
        <v>100</v>
      </c>
      <c r="G188" s="531">
        <f>IF(ISNUMBER(Regressions!G198),ROUND(Regressions!G198, 1), NA())</f>
        <v>100</v>
      </c>
      <c r="H188" s="532">
        <f>IF(ISNUMBER(Regressions!H198),ROUND(Regressions!H198, 1), NA())</f>
        <v>0</v>
      </c>
      <c r="I188" s="533">
        <f>IF(ISNUMBER(Regressions!I198),ROUND(Regressions!I198, 1), NA())</f>
        <v>0</v>
      </c>
      <c r="J188" s="534">
        <f>IF(ISNUMBER(Regressions!K198),ROUND(Regressions!K198, 1), NA())</f>
        <v>100</v>
      </c>
      <c r="K188" s="530">
        <f>IF(ISNUMBER(Regressions!L198),ROUND(Regressions!L198, 1), NA())</f>
        <v>100</v>
      </c>
      <c r="L188" s="535">
        <f>IF(ISNUMBER(Regressions!M198),ROUND(Regressions!M198, 1), NA())</f>
        <v>100</v>
      </c>
      <c r="M188" s="532">
        <f>IF(ISNUMBER(Regressions!N198),ROUND(Regressions!N198, 1), NA())</f>
        <v>0</v>
      </c>
      <c r="N188" s="533">
        <f>IF(ISNUMBER(Regressions!O198),ROUND(Regressions!O198, 1), NA())</f>
        <v>0</v>
      </c>
      <c r="O188" s="534">
        <f>IF(ISNUMBER(Regressions!Q198),ROUND(Regressions!Q198, 1), NA())</f>
        <v>100</v>
      </c>
      <c r="P188" s="530">
        <f>IF(ISNUMBER(Regressions!R198),ROUND(Regressions!R198, 1), NA())</f>
        <v>100</v>
      </c>
      <c r="Q188" s="536">
        <f>IF(ISNUMBER(Regressions!S198),ROUND(Regressions!S198, 1), NA())</f>
        <v>100</v>
      </c>
      <c r="R188" s="532">
        <f>IF(ISNUMBER(Regressions!T198),ROUND(Regressions!T198, 1), NA())</f>
        <v>0</v>
      </c>
      <c r="S188" s="533">
        <f>IF(ISNUMBER(Regressions!U198),ROUND(Regressions!U198, 1), NA())</f>
        <v>0</v>
      </c>
    </row>
    <row r="189" spans="1:19" hidden="1" x14ac:dyDescent="0.25">
      <c r="A189" s="525" t="str">
        <f>+Introduction!$C$7</f>
        <v>الإمارات العربية المتحدة</v>
      </c>
      <c r="B189" s="526">
        <f>IF(ISBLANK(Regressions!B199), " ", Regressions!B199)</f>
        <v>2030</v>
      </c>
      <c r="C189" s="525" t="str">
        <f>HLOOKUP(Introduction!$G$4,nametranslations,29,FALSE)</f>
        <v>ثانوي</v>
      </c>
      <c r="D189" s="528" t="str">
        <f>IF(ISBLANK(Regressions!D199), " ", Regressions!D199)</f>
        <v xml:space="preserve"> </v>
      </c>
      <c r="E189" s="529">
        <f>IF(ISNUMBER(Regressions!E199),ROUND(Regressions!E199, 1), NA())</f>
        <v>100</v>
      </c>
      <c r="F189" s="530">
        <f>IF(ISNUMBER(Regressions!F199),ROUND(Regressions!F199, 1), NA())</f>
        <v>100</v>
      </c>
      <c r="G189" s="531">
        <f>IF(ISNUMBER(Regressions!G199),ROUND(Regressions!G199, 1), NA())</f>
        <v>100</v>
      </c>
      <c r="H189" s="532">
        <f>IF(ISNUMBER(Regressions!H199),ROUND(Regressions!H199, 1), NA())</f>
        <v>0</v>
      </c>
      <c r="I189" s="533">
        <f>IF(ISNUMBER(Regressions!I199),ROUND(Regressions!I199, 1), NA())</f>
        <v>0</v>
      </c>
      <c r="J189" s="534">
        <f>IF(ISNUMBER(Regressions!K199),ROUND(Regressions!K199, 1), NA())</f>
        <v>100</v>
      </c>
      <c r="K189" s="530">
        <f>IF(ISNUMBER(Regressions!L199),ROUND(Regressions!L199, 1), NA())</f>
        <v>100</v>
      </c>
      <c r="L189" s="535">
        <f>IF(ISNUMBER(Regressions!M199),ROUND(Regressions!M199, 1), NA())</f>
        <v>100</v>
      </c>
      <c r="M189" s="532">
        <f>IF(ISNUMBER(Regressions!N199),ROUND(Regressions!N199, 1), NA())</f>
        <v>0</v>
      </c>
      <c r="N189" s="533">
        <f>IF(ISNUMBER(Regressions!O199),ROUND(Regressions!O199, 1), NA())</f>
        <v>0</v>
      </c>
      <c r="O189" s="534">
        <f>IF(ISNUMBER(Regressions!Q199),ROUND(Regressions!Q199, 1), NA())</f>
        <v>100</v>
      </c>
      <c r="P189" s="530">
        <f>IF(ISNUMBER(Regressions!R199),ROUND(Regressions!R199, 1), NA())</f>
        <v>100</v>
      </c>
      <c r="Q189" s="536">
        <f>IF(ISNUMBER(Regressions!S199),ROUND(Regressions!S199, 1), NA())</f>
        <v>100</v>
      </c>
      <c r="R189" s="532">
        <f>IF(ISNUMBER(Regressions!T199),ROUND(Regressions!T199, 1), NA())</f>
        <v>0</v>
      </c>
      <c r="S189" s="533">
        <f>IF(ISNUMBER(Regressions!U199),ROUND(Regressions!U199, 1), NA())</f>
        <v>0</v>
      </c>
    </row>
    <row r="211" spans="5:13" x14ac:dyDescent="0.25">
      <c r="E211" s="555"/>
      <c r="G211" s="502"/>
      <c r="K211" s="556"/>
      <c r="M211" s="55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1E40A-E403-444D-90BB-655DCC095853}">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3" customWidth="1"/>
    <col min="2" max="2" width="13.59765625" style="353" customWidth="1"/>
    <col min="3" max="3" width="5" style="353" customWidth="1"/>
    <col min="4" max="21" width="3.8984375" style="353" customWidth="1"/>
    <col min="22" max="25" width="3.8984375" style="459" customWidth="1"/>
    <col min="26" max="26" width="6.5" style="459" customWidth="1"/>
    <col min="27" max="30" width="3.8984375" style="459" customWidth="1"/>
    <col min="31" max="31" width="6.5" style="459" customWidth="1"/>
    <col min="32" max="35" width="3.8984375" style="459" customWidth="1"/>
    <col min="36" max="36" width="6.5" style="459" customWidth="1"/>
    <col min="37" max="40" width="3.8984375" style="459" customWidth="1"/>
    <col min="41" max="41" width="6.5" style="459" customWidth="1"/>
    <col min="42" max="45" width="3.8984375" style="459" customWidth="1"/>
    <col min="46" max="46" width="6.5" style="459" customWidth="1"/>
    <col min="47" max="50" width="3.8984375" style="459" customWidth="1"/>
    <col min="51" max="51" width="6.5" style="459" customWidth="1"/>
    <col min="52" max="52" width="3.8984375" style="460" customWidth="1"/>
    <col min="53" max="53" width="6.5" style="569" customWidth="1"/>
    <col min="54" max="55" width="3.8984375" style="460" customWidth="1"/>
    <col min="56" max="56" width="6.5" style="460" customWidth="1"/>
    <col min="57" max="58" width="3.8984375" style="460" customWidth="1"/>
    <col min="59" max="59" width="6.5" style="460" customWidth="1"/>
    <col min="60" max="60" width="3.8984375" style="460" customWidth="1"/>
    <col min="61" max="61" width="6.09765625" style="460" customWidth="1"/>
    <col min="62" max="62" width="6.5" style="460" customWidth="1"/>
    <col min="63" max="63" width="8.8984375" style="460" customWidth="1"/>
    <col min="64" max="64" width="3.8984375" style="460" customWidth="1"/>
    <col min="65" max="65" width="6.5" style="460" customWidth="1"/>
    <col min="66" max="67" width="3.8984375" style="460" customWidth="1"/>
    <col min="68" max="68" width="6.5" style="460" customWidth="1"/>
    <col min="69" max="69" width="3.8984375" style="460" customWidth="1"/>
    <col min="70" max="70" width="9" style="353" customWidth="1"/>
    <col min="71" max="136" width="3.8984375" style="353" hidden="1" customWidth="1"/>
    <col min="137" max="137" width="9" style="353" customWidth="1"/>
    <col min="138" max="16384" width="9" style="353"/>
  </cols>
  <sheetData>
    <row r="1" spans="1:136" ht="17.399999999999999" x14ac:dyDescent="0.3">
      <c r="A1" s="461" t="str">
        <f>HLOOKUP(Introduction!$G$4,nametranslations,83,FALSE)</f>
        <v>ملخص البيانات من المسوحات والتعدادات الوطنية</v>
      </c>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74"/>
      <c r="BB1" s="462"/>
      <c r="BC1" s="462"/>
      <c r="BD1" s="462"/>
      <c r="BE1" s="462"/>
      <c r="BF1" s="462"/>
      <c r="BG1" s="462"/>
      <c r="BH1" s="462"/>
      <c r="BI1" s="462"/>
      <c r="BJ1" s="462"/>
      <c r="BK1" s="462"/>
      <c r="BL1" s="462"/>
      <c r="BM1" s="462"/>
      <c r="BN1" s="462"/>
      <c r="BO1" s="462"/>
      <c r="BP1" s="462"/>
      <c r="BQ1" s="462"/>
      <c r="BR1" s="462"/>
      <c r="BS1" s="462"/>
    </row>
    <row r="2" spans="1:136" ht="15.6" x14ac:dyDescent="0.3">
      <c r="A2" s="463" t="str">
        <f>HLOOKUP(Introduction!$G$4,nametranslations,84,FALSE)</f>
        <v>[القيم الموضوعة بين قوسين معقوفين غير مستخدمة]</v>
      </c>
      <c r="B2" s="463"/>
      <c r="C2" s="463"/>
      <c r="D2" s="464" t="str">
        <f>HLOOKUP(Introduction!$G$4,nametranslations,85,FALSE)</f>
        <v>مياه الشرب (٪)</v>
      </c>
      <c r="E2" s="462"/>
      <c r="F2" s="462"/>
      <c r="G2" s="465"/>
      <c r="H2" s="462"/>
      <c r="I2" s="462"/>
      <c r="J2" s="465"/>
      <c r="K2" s="466"/>
      <c r="L2" s="466"/>
      <c r="M2" s="465"/>
      <c r="N2" s="466"/>
      <c r="O2" s="466"/>
      <c r="P2" s="465"/>
      <c r="Q2" s="466"/>
      <c r="R2" s="466"/>
      <c r="S2" s="465"/>
      <c r="T2" s="466"/>
      <c r="U2" s="466"/>
      <c r="V2" s="467" t="str">
        <f>HLOOKUP(Introduction!$G$4,nametranslations,86,FALSE)</f>
        <v>الصرف الصحي</v>
      </c>
      <c r="W2" s="352"/>
      <c r="X2" s="466"/>
      <c r="Y2" s="466"/>
      <c r="Z2" s="466"/>
      <c r="AA2" s="468"/>
      <c r="AB2" s="466"/>
      <c r="AC2" s="466"/>
      <c r="AD2" s="466"/>
      <c r="AE2" s="466"/>
      <c r="AF2" s="468"/>
      <c r="AG2" s="466"/>
      <c r="AH2" s="466"/>
      <c r="AI2" s="466"/>
      <c r="AJ2" s="466"/>
      <c r="AK2" s="468"/>
      <c r="AL2" s="466"/>
      <c r="AM2" s="466"/>
      <c r="AN2" s="466"/>
      <c r="AO2" s="466"/>
      <c r="AP2" s="468"/>
      <c r="AQ2" s="466"/>
      <c r="AR2" s="466"/>
      <c r="AS2" s="466"/>
      <c r="AT2" s="466"/>
      <c r="AU2" s="468"/>
      <c r="AV2" s="466"/>
      <c r="AW2" s="466"/>
      <c r="AX2" s="466"/>
      <c r="AY2" s="466"/>
      <c r="AZ2" s="469" t="str">
        <f>HLOOKUP(Introduction!$G$4,nametranslations,87,FALSE)</f>
        <v xml:space="preserve">صحة </v>
      </c>
      <c r="BA2" s="470"/>
      <c r="BB2" s="471"/>
      <c r="BC2" s="471"/>
      <c r="BD2" s="472"/>
      <c r="BE2" s="472"/>
      <c r="BF2" s="472"/>
      <c r="BG2" s="472"/>
      <c r="BH2" s="472"/>
      <c r="BI2" s="472"/>
      <c r="BJ2" s="472"/>
      <c r="BK2" s="472"/>
      <c r="BL2" s="472"/>
      <c r="BM2" s="472"/>
      <c r="BN2" s="472"/>
      <c r="BO2" s="472"/>
      <c r="BP2" s="472"/>
      <c r="BQ2" s="472"/>
      <c r="BS2" s="464" t="str">
        <f>HLOOKUP(Introduction!$G$4,nametranslations,85,FALSE)</f>
        <v>مياه الشرب (٪)</v>
      </c>
      <c r="CK2" s="467" t="str">
        <f>HLOOKUP(Introduction!$G$4,nametranslations,86,FALSE)</f>
        <v>الصرف الصحي</v>
      </c>
      <c r="DO2" s="469" t="str">
        <f>HLOOKUP(Introduction!$G$4,nametranslations,87,FALSE)</f>
        <v xml:space="preserve">صحة </v>
      </c>
    </row>
    <row r="3" spans="1:136" ht="13.8" x14ac:dyDescent="0.25">
      <c r="A3" s="473"/>
      <c r="B3" s="462"/>
      <c r="C3" s="462"/>
      <c r="D3" s="462" t="str">
        <f>+Key!$I$26</f>
        <v>Total</v>
      </c>
      <c r="E3" s="462"/>
      <c r="F3" s="462"/>
      <c r="G3" s="462" t="str">
        <f>+Key!$I$28</f>
        <v>الحضاري</v>
      </c>
      <c r="I3" s="462"/>
      <c r="J3" s="462" t="str">
        <f>+Key!$I$27</f>
        <v>ريفي</v>
      </c>
      <c r="L3" s="462"/>
      <c r="M3" s="462" t="str">
        <f>+Key!$I$29</f>
        <v>المرحلة الابتدائية</v>
      </c>
      <c r="O3" s="462"/>
      <c r="P3" s="462" t="str">
        <f>+Key!$I$30</f>
        <v>خبرات</v>
      </c>
      <c r="Q3" s="462"/>
      <c r="R3" s="462"/>
      <c r="S3" s="462" t="str">
        <f>+Key!$I$31</f>
        <v>ثانوي</v>
      </c>
      <c r="U3" s="462"/>
      <c r="V3" s="462" t="str">
        <f>+Key!$I$26</f>
        <v>Total</v>
      </c>
      <c r="W3" s="462"/>
      <c r="X3" s="462"/>
      <c r="Y3" s="462"/>
      <c r="Z3" s="353"/>
      <c r="AA3" s="462" t="str">
        <f>+Key!$I$28</f>
        <v>الحضاري</v>
      </c>
      <c r="AB3" s="462"/>
      <c r="AC3" s="353"/>
      <c r="AD3" s="462"/>
      <c r="AE3" s="462"/>
      <c r="AF3" s="462" t="str">
        <f>+Key!$I$27</f>
        <v>ريفي</v>
      </c>
      <c r="AG3" s="462"/>
      <c r="AH3" s="462"/>
      <c r="AI3" s="462"/>
      <c r="AJ3" s="462"/>
      <c r="AK3" s="462" t="str">
        <f>+Key!$I$29</f>
        <v>المرحلة الابتدائية</v>
      </c>
      <c r="AL3" s="462"/>
      <c r="AM3" s="462"/>
      <c r="AN3" s="462"/>
      <c r="AO3" s="462"/>
      <c r="AP3" s="462" t="str">
        <f>+Key!$I$30</f>
        <v>خبرات</v>
      </c>
      <c r="AQ3" s="462"/>
      <c r="AR3" s="462"/>
      <c r="AS3" s="462"/>
      <c r="AT3" s="462"/>
      <c r="AU3" s="462" t="str">
        <f>+Key!$I$31</f>
        <v>ثانوي</v>
      </c>
      <c r="AV3" s="462"/>
      <c r="AW3" s="462"/>
      <c r="AX3" s="462"/>
      <c r="AY3" s="462"/>
      <c r="AZ3" s="462" t="str">
        <f>+Key!$I$26</f>
        <v>Total</v>
      </c>
      <c r="BA3" s="474"/>
      <c r="BB3" s="462"/>
      <c r="BC3" s="462" t="str">
        <f>+Key!$I$28</f>
        <v>الحضاري</v>
      </c>
      <c r="BD3" s="353"/>
      <c r="BE3" s="462"/>
      <c r="BF3" s="462" t="str">
        <f>+Key!$I$27</f>
        <v>ريفي</v>
      </c>
      <c r="BG3" s="353"/>
      <c r="BH3" s="462"/>
      <c r="BI3" s="462" t="str">
        <f>+Key!$I$29</f>
        <v>المرحلة الابتدائية</v>
      </c>
      <c r="BJ3" s="353"/>
      <c r="BK3" s="462"/>
      <c r="BL3" s="462" t="str">
        <f>+Key!$I$30</f>
        <v>خبرات</v>
      </c>
      <c r="BM3" s="462"/>
      <c r="BN3" s="462"/>
      <c r="BO3" s="462" t="str">
        <f>+Key!$I$31</f>
        <v>ثانوي</v>
      </c>
      <c r="BP3" s="352"/>
      <c r="BQ3" s="462"/>
      <c r="BS3" s="462" t="str">
        <f>+Key!$I$26</f>
        <v>Total</v>
      </c>
      <c r="BT3" s="462"/>
      <c r="BU3" s="462"/>
      <c r="BV3" s="462" t="str">
        <f>+Key!$I$28</f>
        <v>الحضاري</v>
      </c>
      <c r="BX3" s="462"/>
      <c r="BY3" s="462" t="str">
        <f>+Key!$I$27</f>
        <v>ريفي</v>
      </c>
      <c r="CA3" s="462"/>
      <c r="CB3" s="462" t="str">
        <f>+Key!$I$29</f>
        <v>المرحلة الابتدائية</v>
      </c>
      <c r="CD3" s="462"/>
      <c r="CE3" s="462" t="str">
        <f>+Key!$I$30</f>
        <v>خبرات</v>
      </c>
      <c r="CF3" s="462"/>
      <c r="CG3" s="462"/>
      <c r="CH3" s="462" t="str">
        <f>+Key!$I$31</f>
        <v>ثانوي</v>
      </c>
      <c r="CJ3" s="462"/>
      <c r="CK3" s="462" t="str">
        <f>+Key!$I$26</f>
        <v>Total</v>
      </c>
      <c r="CL3" s="462"/>
      <c r="CM3" s="462"/>
      <c r="CN3" s="462"/>
      <c r="CP3" s="462" t="str">
        <f>+Key!$I$28</f>
        <v>الحضاري</v>
      </c>
      <c r="CQ3" s="462"/>
      <c r="CS3" s="462"/>
      <c r="CT3" s="462"/>
      <c r="CU3" s="462" t="str">
        <f>+Key!$I$27</f>
        <v>ريفي</v>
      </c>
      <c r="CV3" s="462"/>
      <c r="CW3" s="462"/>
      <c r="CX3" s="462"/>
      <c r="CY3" s="462"/>
      <c r="CZ3" s="462" t="str">
        <f>+Key!$I$29</f>
        <v>المرحلة الابتدائية</v>
      </c>
      <c r="DA3" s="462"/>
      <c r="DB3" s="462"/>
      <c r="DC3" s="462"/>
      <c r="DD3" s="462"/>
      <c r="DE3" s="462" t="str">
        <f>+Key!$I$30</f>
        <v>خبرات</v>
      </c>
      <c r="DF3" s="462"/>
      <c r="DG3" s="462"/>
      <c r="DH3" s="462"/>
      <c r="DI3" s="462"/>
      <c r="DJ3" s="462" t="s">
        <v>18</v>
      </c>
      <c r="DK3" s="462"/>
      <c r="DL3" s="462"/>
      <c r="DM3" s="462"/>
      <c r="DN3" s="462"/>
      <c r="DO3" s="462" t="str">
        <f>+Key!$I$26</f>
        <v>Total</v>
      </c>
      <c r="DP3" s="474"/>
      <c r="DQ3" s="462"/>
      <c r="DR3" s="462" t="str">
        <f>+Key!$I$28</f>
        <v>الحضاري</v>
      </c>
      <c r="DT3" s="462"/>
      <c r="DU3" s="462" t="str">
        <f>+Key!$I$27</f>
        <v>ريفي</v>
      </c>
      <c r="DW3" s="462"/>
      <c r="DX3" s="462" t="str">
        <f>+Key!$I$29</f>
        <v>المرحلة الابتدائية</v>
      </c>
      <c r="DZ3" s="462"/>
      <c r="EA3" s="462" t="str">
        <f>+Key!$I$30</f>
        <v>خبرات</v>
      </c>
      <c r="EB3" s="462"/>
      <c r="EC3" s="462"/>
      <c r="ED3" s="462" t="str">
        <f>+Key!$I$31</f>
        <v>ثانوي</v>
      </c>
      <c r="EE3" s="352"/>
      <c r="EF3" s="462"/>
    </row>
    <row r="4" spans="1:136" s="566" customFormat="1" ht="160.5" customHeight="1" x14ac:dyDescent="0.25">
      <c r="A4" s="475" t="str">
        <f>HLOOKUP(Introduction!$G$4,nametranslations,89,FALSE)</f>
        <v>مصدر</v>
      </c>
      <c r="B4" s="475" t="str">
        <f>HLOOKUP(Introduction!$G$4,nametranslations,88,FALSE)</f>
        <v>نوع</v>
      </c>
      <c r="C4" s="475" t="str">
        <f>HLOOKUP(Introduction!$G$4,nametranslations,72,FALSE)</f>
        <v>عام</v>
      </c>
      <c r="D4" s="476" t="str">
        <f>HLOOKUP(Introduction!$G$4,nametranslations,74,FALSE)</f>
        <v>امكانية</v>
      </c>
      <c r="E4" s="561" t="str">
        <f>HLOOKUP(Introduction!$G$4,nametranslations,75,FALSE)</f>
        <v>محسّن</v>
      </c>
      <c r="F4" s="562" t="str">
        <f>HLOOKUP(Introduction!$G$4,nametranslations,76,FALSE)</f>
        <v>أساسي (محسن ومتوفر)</v>
      </c>
      <c r="G4" s="476" t="str">
        <f>HLOOKUP(Introduction!$G$4,nametranslations,74,FALSE)</f>
        <v>امكانية</v>
      </c>
      <c r="H4" s="561" t="str">
        <f>HLOOKUP(Introduction!$G$4,nametranslations,75,FALSE)</f>
        <v>محسّن</v>
      </c>
      <c r="I4" s="562" t="str">
        <f>HLOOKUP(Introduction!$G$4,nametranslations,76,FALSE)</f>
        <v>أساسي (محسن ومتوفر)</v>
      </c>
      <c r="J4" s="476" t="str">
        <f>HLOOKUP(Introduction!$G$4,nametranslations,74,FALSE)</f>
        <v>امكانية</v>
      </c>
      <c r="K4" s="561" t="str">
        <f>HLOOKUP(Introduction!$G$4,nametranslations,75,FALSE)</f>
        <v>محسّن</v>
      </c>
      <c r="L4" s="562" t="str">
        <f>HLOOKUP(Introduction!$G$4,nametranslations,76,FALSE)</f>
        <v>أساسي (محسن ومتوفر)</v>
      </c>
      <c r="M4" s="476" t="str">
        <f>HLOOKUP(Introduction!$G$4,nametranslations,74,FALSE)</f>
        <v>امكانية</v>
      </c>
      <c r="N4" s="561" t="str">
        <f>HLOOKUP(Introduction!$G$4,nametranslations,75,FALSE)</f>
        <v>محسّن</v>
      </c>
      <c r="O4" s="562" t="str">
        <f>HLOOKUP(Introduction!$G$4,nametranslations,76,FALSE)</f>
        <v>أساسي (محسن ومتوفر)</v>
      </c>
      <c r="P4" s="476" t="str">
        <f>HLOOKUP(Introduction!$G$4,nametranslations,74,FALSE)</f>
        <v>امكانية</v>
      </c>
      <c r="Q4" s="561" t="str">
        <f>HLOOKUP(Introduction!$G$4,nametranslations,75,FALSE)</f>
        <v>محسّن</v>
      </c>
      <c r="R4" s="562" t="str">
        <f>HLOOKUP(Introduction!$G$4,nametranslations,76,FALSE)</f>
        <v>أساسي (محسن ومتوفر)</v>
      </c>
      <c r="S4" s="476" t="str">
        <f>HLOOKUP(Introduction!$G$4,nametranslations,74,FALSE)</f>
        <v>امكانية</v>
      </c>
      <c r="T4" s="561" t="str">
        <f>HLOOKUP(Introduction!$G$4,nametranslations,75,FALSE)</f>
        <v>محسّن</v>
      </c>
      <c r="U4" s="562" t="str">
        <f>HLOOKUP(Introduction!$G$4,nametranslations,76,FALSE)</f>
        <v>أساسي (محسن ومتوفر)</v>
      </c>
      <c r="V4" s="480" t="str">
        <f>HLOOKUP(Introduction!$G$4,nametranslations,74,FALSE)</f>
        <v>امكانية</v>
      </c>
      <c r="W4" s="481" t="str">
        <f>HLOOKUP(Introduction!$G$4,nametranslations,75,FALSE)</f>
        <v>محسّن</v>
      </c>
      <c r="X4" s="563" t="str">
        <f>HLOOKUP(Introduction!$G$4,nametranslations,90,FALSE)</f>
        <v>محسن وقابل للاستخدام</v>
      </c>
      <c r="Y4" s="563" t="str">
        <f>HLOOKUP(Introduction!$G$4,nametranslations,91,FALSE)</f>
        <v>محسّن ومخصص للجنس الواحد</v>
      </c>
      <c r="Z4" s="564" t="str">
        <f>HLOOKUP(Introduction!$G$4,nametranslations,79,FALSE)</f>
        <v>أساسي
(محسّن ، صالح للاستخدام ، أحادي الجنس)</v>
      </c>
      <c r="AA4" s="480" t="str">
        <f>HLOOKUP(Introduction!$G$4,nametranslations,74,FALSE)</f>
        <v>امكانية</v>
      </c>
      <c r="AB4" s="481" t="str">
        <f>HLOOKUP(Introduction!$G$4,nametranslations,75,FALSE)</f>
        <v>محسّن</v>
      </c>
      <c r="AC4" s="563" t="str">
        <f>HLOOKUP(Introduction!$G$4,nametranslations,90,FALSE)</f>
        <v>محسن وقابل للاستخدام</v>
      </c>
      <c r="AD4" s="563" t="str">
        <f>HLOOKUP(Introduction!$G$4,nametranslations,91,FALSE)</f>
        <v>محسّن ومخصص للجنس الواحد</v>
      </c>
      <c r="AE4" s="564" t="str">
        <f>HLOOKUP(Introduction!$G$4,nametranslations,79,FALSE)</f>
        <v>أساسي
(محسّن ، صالح للاستخدام ، أحادي الجنس)</v>
      </c>
      <c r="AF4" s="480" t="str">
        <f>HLOOKUP(Introduction!$G$4,nametranslations,74,FALSE)</f>
        <v>امكانية</v>
      </c>
      <c r="AG4" s="481" t="str">
        <f>HLOOKUP(Introduction!$G$4,nametranslations,75,FALSE)</f>
        <v>محسّن</v>
      </c>
      <c r="AH4" s="563" t="str">
        <f>HLOOKUP(Introduction!$G$4,nametranslations,90,FALSE)</f>
        <v>محسن وقابل للاستخدام</v>
      </c>
      <c r="AI4" s="563" t="str">
        <f>HLOOKUP(Introduction!$G$4,nametranslations,91,FALSE)</f>
        <v>محسّن ومخصص للجنس الواحد</v>
      </c>
      <c r="AJ4" s="564" t="str">
        <f>HLOOKUP(Introduction!$G$4,nametranslations,79,FALSE)</f>
        <v>أساسي
(محسّن ، صالح للاستخدام ، أحادي الجنس)</v>
      </c>
      <c r="AK4" s="480" t="str">
        <f>HLOOKUP(Introduction!$G$4,nametranslations,74,FALSE)</f>
        <v>امكانية</v>
      </c>
      <c r="AL4" s="481" t="str">
        <f>HLOOKUP(Introduction!$G$4,nametranslations,75,FALSE)</f>
        <v>محسّن</v>
      </c>
      <c r="AM4" s="563" t="str">
        <f>HLOOKUP(Introduction!$G$4,nametranslations,90,FALSE)</f>
        <v>محسن وقابل للاستخدام</v>
      </c>
      <c r="AN4" s="563" t="str">
        <f>HLOOKUP(Introduction!$G$4,nametranslations,91,FALSE)</f>
        <v>محسّن ومخصص للجنس الواحد</v>
      </c>
      <c r="AO4" s="564" t="str">
        <f>HLOOKUP(Introduction!$G$4,nametranslations,79,FALSE)</f>
        <v>أساسي
(محسّن ، صالح للاستخدام ، أحادي الجنس)</v>
      </c>
      <c r="AP4" s="480" t="str">
        <f>HLOOKUP(Introduction!$G$4,nametranslations,74,FALSE)</f>
        <v>امكانية</v>
      </c>
      <c r="AQ4" s="481" t="str">
        <f>HLOOKUP(Introduction!$G$4,nametranslations,75,FALSE)</f>
        <v>محسّن</v>
      </c>
      <c r="AR4" s="563" t="str">
        <f>HLOOKUP(Introduction!$G$4,nametranslations,90,FALSE)</f>
        <v>محسن وقابل للاستخدام</v>
      </c>
      <c r="AS4" s="563" t="str">
        <f>HLOOKUP(Introduction!$G$4,nametranslations,91,FALSE)</f>
        <v>محسّن ومخصص للجنس الواحد</v>
      </c>
      <c r="AT4" s="564" t="str">
        <f>HLOOKUP(Introduction!$G$4,nametranslations,79,FALSE)</f>
        <v>أساسي
(محسّن ، صالح للاستخدام ، أحادي الجنس)</v>
      </c>
      <c r="AU4" s="480" t="str">
        <f>HLOOKUP(Introduction!$G$4,nametranslations,74,FALSE)</f>
        <v>امكانية</v>
      </c>
      <c r="AV4" s="481" t="str">
        <f>HLOOKUP(Introduction!$G$4,nametranslations,75,FALSE)</f>
        <v>محسّن</v>
      </c>
      <c r="AW4" s="563" t="str">
        <f>HLOOKUP(Introduction!$G$4,nametranslations,90,FALSE)</f>
        <v>محسن وقابل للاستخدام</v>
      </c>
      <c r="AX4" s="563" t="str">
        <f>HLOOKUP(Introduction!$G$4,nametranslations,91,FALSE)</f>
        <v>محسّن ومخصص للجنس الواحد</v>
      </c>
      <c r="AY4" s="564" t="str">
        <f>HLOOKUP(Introduction!$G$4,nametranslations,79,FALSE)</f>
        <v>أساسي
(محسّن ، صالح للاستخدام ، أحادي الجنس)</v>
      </c>
      <c r="AZ4" s="484" t="str">
        <f>HLOOKUP(Introduction!$G$4,nametranslations,92,FALSE)</f>
        <v>مرفق غسيل اليدين</v>
      </c>
      <c r="BA4" s="565" t="str">
        <f>HLOOKUP(Introduction!$G$4,nametranslations,93,FALSE)</f>
        <v>مرفق غسيل اليدين بالماء</v>
      </c>
      <c r="BB4" s="565" t="str">
        <f>HLOOKUP(Introduction!$G$4,nametranslations,81,FALSE)</f>
        <v>أساسي
(مرفق بالماء والصابون)</v>
      </c>
      <c r="BC4" s="484" t="str">
        <f>HLOOKUP(Introduction!$G$4,nametranslations,92,FALSE)</f>
        <v>مرفق غسيل اليدين</v>
      </c>
      <c r="BD4" s="565" t="str">
        <f>HLOOKUP(Introduction!$G$4,nametranslations,93,FALSE)</f>
        <v>مرفق غسيل اليدين بالماء</v>
      </c>
      <c r="BE4" s="565" t="str">
        <f>HLOOKUP(Introduction!$G$4,nametranslations,81,FALSE)</f>
        <v>أساسي
(مرفق بالماء والصابون)</v>
      </c>
      <c r="BF4" s="484" t="str">
        <f>HLOOKUP(Introduction!$G$4,nametranslations,92,FALSE)</f>
        <v>مرفق غسيل اليدين</v>
      </c>
      <c r="BG4" s="565" t="str">
        <f>HLOOKUP(Introduction!$G$4,nametranslations,93,FALSE)</f>
        <v>مرفق غسيل اليدين بالماء</v>
      </c>
      <c r="BH4" s="565" t="str">
        <f>HLOOKUP(Introduction!$G$4,nametranslations,81,FALSE)</f>
        <v>أساسي
(مرفق بالماء والصابون)</v>
      </c>
      <c r="BI4" s="484" t="str">
        <f>HLOOKUP(Introduction!$G$4,nametranslations,92,FALSE)</f>
        <v>مرفق غسيل اليدين</v>
      </c>
      <c r="BJ4" s="565" t="str">
        <f>HLOOKUP(Introduction!$G$4,nametranslations,93,FALSE)</f>
        <v>مرفق غسيل اليدين بالماء</v>
      </c>
      <c r="BK4" s="565" t="str">
        <f>HLOOKUP(Introduction!$G$4,nametranslations,81,FALSE)</f>
        <v>أساسي
(مرفق بالماء والصابون)</v>
      </c>
      <c r="BL4" s="484" t="str">
        <f>HLOOKUP(Introduction!$G$4,nametranslations,92,FALSE)</f>
        <v>مرفق غسيل اليدين</v>
      </c>
      <c r="BM4" s="565" t="str">
        <f>HLOOKUP(Introduction!$G$4,nametranslations,93,FALSE)</f>
        <v>مرفق غسيل اليدين بالماء</v>
      </c>
      <c r="BN4" s="565" t="str">
        <f>HLOOKUP(Introduction!$G$4,nametranslations,81,FALSE)</f>
        <v>أساسي
(مرفق بالماء والصابون)</v>
      </c>
      <c r="BO4" s="484" t="str">
        <f>HLOOKUP(Introduction!$G$4,nametranslations,92,FALSE)</f>
        <v>مرفق غسيل اليدين</v>
      </c>
      <c r="BP4" s="565" t="str">
        <f>HLOOKUP(Introduction!$G$4,nametranslations,93,FALSE)</f>
        <v>مرفق غسيل اليدين بالماء</v>
      </c>
      <c r="BQ4" s="565" t="str">
        <f>HLOOKUP(Introduction!$G$4,nametranslations,81,FALSE)</f>
        <v>أساسي
(مرفق بالماء والصابون)</v>
      </c>
      <c r="BS4" s="476" t="str">
        <f>HLOOKUP(Introduction!$G$4,nametranslations,74,FALSE)</f>
        <v>امكانية</v>
      </c>
      <c r="BT4" s="561" t="str">
        <f>HLOOKUP(Introduction!$G$4,nametranslations,75,FALSE)</f>
        <v>محسّن</v>
      </c>
      <c r="BU4" s="567" t="str">
        <f>HLOOKUP(Introduction!$G$4,nametranslations,76,FALSE)</f>
        <v>أساسي (محسن ومتوفر)</v>
      </c>
      <c r="BV4" s="476" t="str">
        <f>HLOOKUP(Introduction!$G$4,nametranslations,74,FALSE)</f>
        <v>امكانية</v>
      </c>
      <c r="BW4" s="561" t="str">
        <f>HLOOKUP(Introduction!$G$4,nametranslations,75,FALSE)</f>
        <v>محسّن</v>
      </c>
      <c r="BX4" s="567" t="str">
        <f>HLOOKUP(Introduction!$G$4,nametranslations,76,FALSE)</f>
        <v>أساسي (محسن ومتوفر)</v>
      </c>
      <c r="BY4" s="476" t="str">
        <f>HLOOKUP(Introduction!$G$4,nametranslations,74,FALSE)</f>
        <v>امكانية</v>
      </c>
      <c r="BZ4" s="561" t="str">
        <f>HLOOKUP(Introduction!$G$4,nametranslations,75,FALSE)</f>
        <v>محسّن</v>
      </c>
      <c r="CA4" s="567" t="str">
        <f>HLOOKUP(Introduction!$G$4,nametranslations,76,FALSE)</f>
        <v>أساسي (محسن ومتوفر)</v>
      </c>
      <c r="CB4" s="476" t="str">
        <f>HLOOKUP(Introduction!$G$4,nametranslations,74,FALSE)</f>
        <v>امكانية</v>
      </c>
      <c r="CC4" s="561" t="str">
        <f>HLOOKUP(Introduction!$G$4,nametranslations,75,FALSE)</f>
        <v>محسّن</v>
      </c>
      <c r="CD4" s="567" t="str">
        <f>HLOOKUP(Introduction!$G$4,nametranslations,76,FALSE)</f>
        <v>أساسي (محسن ومتوفر)</v>
      </c>
      <c r="CE4" s="476" t="str">
        <f>HLOOKUP(Introduction!$G$4,nametranslations,74,FALSE)</f>
        <v>امكانية</v>
      </c>
      <c r="CF4" s="561" t="str">
        <f>HLOOKUP(Introduction!$G$4,nametranslations,75,FALSE)</f>
        <v>محسّن</v>
      </c>
      <c r="CG4" s="567" t="str">
        <f>HLOOKUP(Introduction!$G$4,nametranslations,76,FALSE)</f>
        <v>أساسي (محسن ومتوفر)</v>
      </c>
      <c r="CH4" s="476" t="str">
        <f>HLOOKUP(Introduction!$G$4,nametranslations,74,FALSE)</f>
        <v>امكانية</v>
      </c>
      <c r="CI4" s="561" t="str">
        <f>HLOOKUP(Introduction!$G$4,nametranslations,75,FALSE)</f>
        <v>محسّن</v>
      </c>
      <c r="CJ4" s="567" t="str">
        <f>HLOOKUP(Introduction!$G$4,nametranslations,76,FALSE)</f>
        <v>أساسي (محسن ومتوفر)</v>
      </c>
      <c r="CK4" s="480" t="str">
        <f>HLOOKUP(Introduction!$G$4,nametranslations,74,FALSE)</f>
        <v>امكانية</v>
      </c>
      <c r="CL4" s="481" t="str">
        <f>HLOOKUP(Introduction!$G$4,nametranslations,75,FALSE)</f>
        <v>محسّن</v>
      </c>
      <c r="CM4" s="481" t="str">
        <f>HLOOKUP(Introduction!$G$4,nametranslations,90,FALSE)</f>
        <v>محسن وقابل للاستخدام</v>
      </c>
      <c r="CN4" s="481" t="str">
        <f>HLOOKUP(Introduction!$G$4,nametranslations,91,FALSE)</f>
        <v>محسّن ومخصص للجنس الواحد</v>
      </c>
      <c r="CO4" s="564" t="str">
        <f>HLOOKUP(Introduction!$G$4,nametranslations,79,FALSE)</f>
        <v>أساسي
(محسّن ، صالح للاستخدام ، أحادي الجنس)</v>
      </c>
      <c r="CP4" s="480" t="str">
        <f>HLOOKUP(Introduction!$G$4,nametranslations,74,FALSE)</f>
        <v>امكانية</v>
      </c>
      <c r="CQ4" s="481" t="str">
        <f>HLOOKUP(Introduction!$G$4,nametranslations,75,FALSE)</f>
        <v>محسّن</v>
      </c>
      <c r="CR4" s="481" t="str">
        <f>HLOOKUP(Introduction!$G$4,nametranslations,90,FALSE)</f>
        <v>محسن وقابل للاستخدام</v>
      </c>
      <c r="CS4" s="481" t="str">
        <f>HLOOKUP(Introduction!$G$4,nametranslations,91,FALSE)</f>
        <v>محسّن ومخصص للجنس الواحد</v>
      </c>
      <c r="CT4" s="564" t="str">
        <f>HLOOKUP(Introduction!$G$4,nametranslations,79,FALSE)</f>
        <v>أساسي
(محسّن ، صالح للاستخدام ، أحادي الجنس)</v>
      </c>
      <c r="CU4" s="480" t="str">
        <f>HLOOKUP(Introduction!$G$4,nametranslations,74,FALSE)</f>
        <v>امكانية</v>
      </c>
      <c r="CV4" s="481" t="str">
        <f>HLOOKUP(Introduction!$G$4,nametranslations,75,FALSE)</f>
        <v>محسّن</v>
      </c>
      <c r="CW4" s="481" t="str">
        <f>HLOOKUP(Introduction!$G$4,nametranslations,90,FALSE)</f>
        <v>محسن وقابل للاستخدام</v>
      </c>
      <c r="CX4" s="481" t="str">
        <f>HLOOKUP(Introduction!$G$4,nametranslations,91,FALSE)</f>
        <v>محسّن ومخصص للجنس الواحد</v>
      </c>
      <c r="CY4" s="564" t="str">
        <f>HLOOKUP(Introduction!$G$4,nametranslations,79,FALSE)</f>
        <v>أساسي
(محسّن ، صالح للاستخدام ، أحادي الجنس)</v>
      </c>
      <c r="CZ4" s="480" t="str">
        <f>HLOOKUP(Introduction!$G$4,nametranslations,74,FALSE)</f>
        <v>امكانية</v>
      </c>
      <c r="DA4" s="481" t="str">
        <f>HLOOKUP(Introduction!$G$4,nametranslations,75,FALSE)</f>
        <v>محسّن</v>
      </c>
      <c r="DB4" s="481" t="str">
        <f>HLOOKUP(Introduction!$G$4,nametranslations,90,FALSE)</f>
        <v>محسن وقابل للاستخدام</v>
      </c>
      <c r="DC4" s="481" t="str">
        <f>HLOOKUP(Introduction!$G$4,nametranslations,91,FALSE)</f>
        <v>محسّن ومخصص للجنس الواحد</v>
      </c>
      <c r="DD4" s="564" t="str">
        <f>HLOOKUP(Introduction!$G$4,nametranslations,79,FALSE)</f>
        <v>أساسي
(محسّن ، صالح للاستخدام ، أحادي الجنس)</v>
      </c>
      <c r="DE4" s="480" t="str">
        <f>HLOOKUP(Introduction!$G$4,nametranslations,74,FALSE)</f>
        <v>امكانية</v>
      </c>
      <c r="DF4" s="481" t="str">
        <f>HLOOKUP(Introduction!$G$4,nametranslations,75,FALSE)</f>
        <v>محسّن</v>
      </c>
      <c r="DG4" s="481" t="str">
        <f>HLOOKUP(Introduction!$G$4,nametranslations,90,FALSE)</f>
        <v>محسن وقابل للاستخدام</v>
      </c>
      <c r="DH4" s="481" t="str">
        <f>HLOOKUP(Introduction!$G$4,nametranslations,91,FALSE)</f>
        <v>محسّن ومخصص للجنس الواحد</v>
      </c>
      <c r="DI4" s="564" t="str">
        <f>HLOOKUP(Introduction!$G$4,nametranslations,79,FALSE)</f>
        <v>أساسي
(محسّن ، صالح للاستخدام ، أحادي الجنس)</v>
      </c>
      <c r="DJ4" s="480" t="str">
        <f>HLOOKUP(Introduction!$G$4,nametranslations,74,FALSE)</f>
        <v>امكانية</v>
      </c>
      <c r="DK4" s="481" t="str">
        <f>HLOOKUP(Introduction!$G$4,nametranslations,75,FALSE)</f>
        <v>محسّن</v>
      </c>
      <c r="DL4" s="481" t="str">
        <f>HLOOKUP(Introduction!$G$4,nametranslations,90,FALSE)</f>
        <v>محسن وقابل للاستخدام</v>
      </c>
      <c r="DM4" s="481" t="str">
        <f>HLOOKUP(Introduction!$G$4,nametranslations,91,FALSE)</f>
        <v>محسّن ومخصص للجنس الواحد</v>
      </c>
      <c r="DN4" s="564" t="str">
        <f>HLOOKUP(Introduction!$G$4,nametranslations,79,FALSE)</f>
        <v>أساسي
(محسّن ، صالح للاستخدام ، أحادي الجنس)</v>
      </c>
      <c r="DO4" s="484" t="str">
        <f>HLOOKUP(Introduction!$G$4,nametranslations,92,FALSE)</f>
        <v>مرفق غسيل اليدين</v>
      </c>
      <c r="DP4" s="565" t="str">
        <f>HLOOKUP(Introduction!$G$4,nametranslations,93,FALSE)</f>
        <v>مرفق غسيل اليدين بالماء</v>
      </c>
      <c r="DQ4" s="565" t="str">
        <f>HLOOKUP(Introduction!$G$4,nametranslations,81,FALSE)</f>
        <v>أساسي
(مرفق بالماء والصابون)</v>
      </c>
      <c r="DR4" s="484" t="str">
        <f>HLOOKUP(Introduction!$G$4,nametranslations,92,FALSE)</f>
        <v>مرفق غسيل اليدين</v>
      </c>
      <c r="DS4" s="565" t="str">
        <f>HLOOKUP(Introduction!$G$4,nametranslations,93,FALSE)</f>
        <v>مرفق غسيل اليدين بالماء</v>
      </c>
      <c r="DT4" s="565" t="str">
        <f>HLOOKUP(Introduction!$G$4,nametranslations,81,FALSE)</f>
        <v>أساسي
(مرفق بالماء والصابون)</v>
      </c>
      <c r="DU4" s="484" t="str">
        <f>HLOOKUP(Introduction!$G$4,nametranslations,92,FALSE)</f>
        <v>مرفق غسيل اليدين</v>
      </c>
      <c r="DV4" s="565" t="str">
        <f>HLOOKUP(Introduction!$G$4,nametranslations,93,FALSE)</f>
        <v>مرفق غسيل اليدين بالماء</v>
      </c>
      <c r="DW4" s="565" t="str">
        <f>HLOOKUP(Introduction!$G$4,nametranslations,81,FALSE)</f>
        <v>أساسي
(مرفق بالماء والصابون)</v>
      </c>
      <c r="DX4" s="484" t="str">
        <f>HLOOKUP(Introduction!$G$4,nametranslations,92,FALSE)</f>
        <v>مرفق غسيل اليدين</v>
      </c>
      <c r="DY4" s="565" t="str">
        <f>HLOOKUP(Introduction!$G$4,nametranslations,93,FALSE)</f>
        <v>مرفق غسيل اليدين بالماء</v>
      </c>
      <c r="DZ4" s="565" t="str">
        <f>HLOOKUP(Introduction!$G$4,nametranslations,81,FALSE)</f>
        <v>أساسي
(مرفق بالماء والصابون)</v>
      </c>
      <c r="EA4" s="484" t="str">
        <f>HLOOKUP(Introduction!$G$4,nametranslations,92,FALSE)</f>
        <v>مرفق غسيل اليدين</v>
      </c>
      <c r="EB4" s="565" t="str">
        <f>HLOOKUP(Introduction!$G$4,nametranslations,93,FALSE)</f>
        <v>مرفق غسيل اليدين بالماء</v>
      </c>
      <c r="EC4" s="565" t="str">
        <f>HLOOKUP(Introduction!$G$4,nametranslations,81,FALSE)</f>
        <v>أساسي
(مرفق بالماء والصابون)</v>
      </c>
      <c r="ED4" s="484" t="str">
        <f>HLOOKUP(Introduction!$G$4,nametranslations,92,FALSE)</f>
        <v>مرفق غسيل اليدين</v>
      </c>
      <c r="EE4" s="565" t="str">
        <f>HLOOKUP(Introduction!$G$4,nametranslations,93,FALSE)</f>
        <v>مرفق غسيل اليدين بالماء</v>
      </c>
      <c r="EF4" s="565" t="str">
        <f>HLOOKUP(Introduction!$G$4,nametranslations,81,FALSE)</f>
        <v>أساسي
(مرفق بالماء والصابون)</v>
      </c>
    </row>
    <row r="5" spans="1:136" ht="43.2" hidden="1" x14ac:dyDescent="0.25">
      <c r="A5" s="475" t="s">
        <v>38</v>
      </c>
      <c r="B5" s="475" t="s">
        <v>39</v>
      </c>
      <c r="C5" s="475" t="s">
        <v>40</v>
      </c>
      <c r="D5" s="476" t="s">
        <v>121</v>
      </c>
      <c r="E5" s="477" t="s">
        <v>41</v>
      </c>
      <c r="F5" s="478" t="s">
        <v>154</v>
      </c>
      <c r="G5" s="476" t="s">
        <v>122</v>
      </c>
      <c r="H5" s="477" t="s">
        <v>42</v>
      </c>
      <c r="I5" s="478" t="s">
        <v>155</v>
      </c>
      <c r="J5" s="476" t="s">
        <v>123</v>
      </c>
      <c r="K5" s="477" t="s">
        <v>43</v>
      </c>
      <c r="L5" s="478" t="s">
        <v>156</v>
      </c>
      <c r="M5" s="476" t="s">
        <v>124</v>
      </c>
      <c r="N5" s="477" t="s">
        <v>79</v>
      </c>
      <c r="O5" s="478" t="s">
        <v>157</v>
      </c>
      <c r="P5" s="476" t="s">
        <v>125</v>
      </c>
      <c r="Q5" s="477" t="s">
        <v>80</v>
      </c>
      <c r="R5" s="478" t="s">
        <v>158</v>
      </c>
      <c r="S5" s="476" t="s">
        <v>126</v>
      </c>
      <c r="T5" s="477" t="s">
        <v>81</v>
      </c>
      <c r="U5" s="479" t="s">
        <v>159</v>
      </c>
      <c r="V5" s="480" t="s">
        <v>115</v>
      </c>
      <c r="W5" s="481" t="s">
        <v>44</v>
      </c>
      <c r="X5" s="487" t="s">
        <v>58</v>
      </c>
      <c r="Y5" s="487" t="s">
        <v>59</v>
      </c>
      <c r="Z5" s="482" t="s">
        <v>160</v>
      </c>
      <c r="AA5" s="480" t="s">
        <v>116</v>
      </c>
      <c r="AB5" s="481" t="s">
        <v>45</v>
      </c>
      <c r="AC5" s="487" t="s">
        <v>60</v>
      </c>
      <c r="AD5" s="487" t="s">
        <v>61</v>
      </c>
      <c r="AE5" s="482" t="s">
        <v>161</v>
      </c>
      <c r="AF5" s="480" t="s">
        <v>117</v>
      </c>
      <c r="AG5" s="481" t="s">
        <v>46</v>
      </c>
      <c r="AH5" s="487" t="s">
        <v>62</v>
      </c>
      <c r="AI5" s="487" t="s">
        <v>63</v>
      </c>
      <c r="AJ5" s="482" t="s">
        <v>162</v>
      </c>
      <c r="AK5" s="480" t="s">
        <v>118</v>
      </c>
      <c r="AL5" s="481" t="s">
        <v>64</v>
      </c>
      <c r="AM5" s="487" t="s">
        <v>65</v>
      </c>
      <c r="AN5" s="487" t="s">
        <v>66</v>
      </c>
      <c r="AO5" s="482" t="s">
        <v>163</v>
      </c>
      <c r="AP5" s="480" t="s">
        <v>119</v>
      </c>
      <c r="AQ5" s="481" t="s">
        <v>67</v>
      </c>
      <c r="AR5" s="487" t="s">
        <v>68</v>
      </c>
      <c r="AS5" s="487" t="s">
        <v>69</v>
      </c>
      <c r="AT5" s="482" t="s">
        <v>164</v>
      </c>
      <c r="AU5" s="480" t="s">
        <v>120</v>
      </c>
      <c r="AV5" s="481" t="s">
        <v>70</v>
      </c>
      <c r="AW5" s="487" t="s">
        <v>71</v>
      </c>
      <c r="AX5" s="487" t="s">
        <v>72</v>
      </c>
      <c r="AY5" s="483" t="s">
        <v>165</v>
      </c>
      <c r="AZ5" s="484" t="s">
        <v>73</v>
      </c>
      <c r="BA5" s="565" t="s">
        <v>100</v>
      </c>
      <c r="BB5" s="486" t="s">
        <v>166</v>
      </c>
      <c r="BC5" s="484" t="s">
        <v>78</v>
      </c>
      <c r="BD5" s="485" t="s">
        <v>101</v>
      </c>
      <c r="BE5" s="486" t="s">
        <v>167</v>
      </c>
      <c r="BF5" s="484" t="s">
        <v>77</v>
      </c>
      <c r="BG5" s="485" t="s">
        <v>102</v>
      </c>
      <c r="BH5" s="486" t="s">
        <v>168</v>
      </c>
      <c r="BI5" s="484" t="s">
        <v>76</v>
      </c>
      <c r="BJ5" s="485" t="s">
        <v>103</v>
      </c>
      <c r="BK5" s="486" t="s">
        <v>169</v>
      </c>
      <c r="BL5" s="484" t="s">
        <v>75</v>
      </c>
      <c r="BM5" s="485" t="s">
        <v>104</v>
      </c>
      <c r="BN5" s="486" t="s">
        <v>170</v>
      </c>
      <c r="BO5" s="484" t="s">
        <v>74</v>
      </c>
      <c r="BP5" s="485" t="s">
        <v>105</v>
      </c>
      <c r="BQ5" s="486" t="s">
        <v>171</v>
      </c>
    </row>
    <row r="6" spans="1:136" x14ac:dyDescent="0.25">
      <c r="A6" s="462" t="str">
        <f>IF('Water Data'!$B$2="","",'Water Data'!$B$2)</f>
        <v>ARE_2017_UIS</v>
      </c>
      <c r="B6" s="462" t="str">
        <f>IF('Water Data'!C2="Census",Key!I111,IF('Water Data'!C2="Survey with microdata",Key!I113,IF('Water Data'!C2="Survey",Key!I110,IF('Water Data'!C2="Admin",Key!I114,IF('Water Data'!C2="EMIS",Key!I109,IF('Water Data'!C2="Other",Key!I112))))))</f>
        <v>آخر</v>
      </c>
      <c r="C6" s="489">
        <f>+IF(ISNUMBER(VALUE(MID(A6,5,4))), VALUE(MID(A6, 5,4)),"")</f>
        <v>2017</v>
      </c>
      <c r="D6" s="490">
        <f>+IF(AND(ISTEXT('Water Data'!B2),BS6="Yes"),100-'Water Data'!D4,IF(AND(ISTEXT('Water Data'!B2),BS6="No",ISNUMBER('Water Data'!D4)),CONCATENATE("[",ROUND(100-'Water Data'!D4,0),"]"),NA()))</f>
        <v>100</v>
      </c>
      <c r="E6" s="490">
        <f>+IF(AND(ISTEXT('Water Data'!B2),BT6="Yes"),'Water Data'!D6,IF(AND(ISTEXT('Water Data'!B2),BT6="No",ISNUMBER('Water Data'!D6)),CONCATENATE("[",ROUND('Water Data'!D6,0),"]"),NA()))</f>
        <v>100</v>
      </c>
      <c r="F6" s="490">
        <f>+IF(AND(ISTEXT('Water Data'!B2),BU6="Yes"),'Water Data'!D9,IF(AND(ISTEXT('Water Data'!B2),BU6="No",ISNUMBER('Water Data'!D9)),CONCATENATE("[",ROUND('Water Data'!D9,0),"]"),NA()))</f>
        <v>100</v>
      </c>
      <c r="G6" s="490" t="e">
        <f>+IF(AND(ISTEXT('Water Data'!B2),BV6="Yes"),100-'Water Data'!E4,IF(AND(ISTEXT('Water Data'!B2),BV6="No",ISNUMBER('Water Data'!E4)),CONCATENATE("[",ROUND(100-'Water Data'!E4,0),"]"),NA()))</f>
        <v>#N/A</v>
      </c>
      <c r="H6" s="490" t="e">
        <f>+IF(AND(ISTEXT('Water Data'!B2),BW6="Yes"),'Water Data'!E6,IF(AND(ISTEXT('Water Data'!B2),BW6="No",ISNUMBER('Water Data'!E6)),CONCATENATE("[",ROUND('Water Data'!E6,0),"]"),NA()))</f>
        <v>#N/A</v>
      </c>
      <c r="I6" s="490" t="e">
        <f>+IF(AND(ISTEXT('Water Data'!B2),BX6="Yes"),'Water Data'!E9,IF(AND(ISTEXT('Water Data'!B2),BX6="No",ISNUMBER('Water Data'!E9)),CONCATENATE("[",ROUND('Water Data'!E9,0),"]"),NA()))</f>
        <v>#N/A</v>
      </c>
      <c r="J6" s="490" t="e">
        <f>+IF(AND(ISTEXT('Water Data'!B2),BY6="Yes"),100-'Water Data'!F4,IF(AND(ISTEXT('Water Data'!B2),BY6="No",ISNUMBER('Water Data'!F4)),CONCATENATE("[",ROUND(100-'Water Data'!F4,0),"]"),NA()))</f>
        <v>#N/A</v>
      </c>
      <c r="K6" s="490" t="e">
        <f>+IF(AND(ISTEXT('Water Data'!B2),BZ6="Yes"),'Water Data'!F6,IF(AND(ISTEXT('Water Data'!B2),BZ6="No",ISNUMBER('Water Data'!F6)),CONCATENATE("[",ROUND('Water Data'!F6,0),"]"),NA()))</f>
        <v>#N/A</v>
      </c>
      <c r="L6" s="490" t="e">
        <f>+IF(AND(ISTEXT('Water Data'!B2),CA6="Yes"),'Water Data'!F9,IF(AND(ISTEXT('Water Data'!B2),CA6="No",ISNUMBER('Water Data'!F9)),CONCATENATE("[",ROUND('Water Data'!F9,0),"]"),NA()))</f>
        <v>#N/A</v>
      </c>
      <c r="M6" s="490" t="e">
        <f>+IF(AND(ISTEXT('Water Data'!B2),CB6="Yes"),100-'Water Data'!G4,IF(AND(ISTEXT('Water Data'!B2),CB6="No",ISNUMBER('Water Data'!G4)),CONCATENATE("[",ROUND(100-'Water Data'!G4,0),"]"),NA()))</f>
        <v>#N/A</v>
      </c>
      <c r="N6" s="490" t="e">
        <f>+IF(AND(ISTEXT('Water Data'!B2),CC6="Yes"),'Water Data'!G6,IF(AND(ISTEXT('Water Data'!B2),CC6="No",ISNUMBER('Water Data'!G6)),CONCATENATE("[",ROUND('Water Data'!G6,0),"]"),NA()))</f>
        <v>#N/A</v>
      </c>
      <c r="O6" s="490" t="e">
        <f>+IF(AND(ISTEXT('Water Data'!B2),CD6="Yes"),'Water Data'!G9,IF(AND(ISTEXT('Water Data'!B2),CD6="No",ISNUMBER('Water Data'!G9)),CONCATENATE("[",ROUND('Water Data'!G9,0),"]"),NA()))</f>
        <v>#N/A</v>
      </c>
      <c r="P6" s="490">
        <f>+IF(AND(ISTEXT('Water Data'!B2),CE6="Yes"),100-'Water Data'!H4,IF(AND(ISTEXT('Water Data'!B2),CE6="No",ISNUMBER('Water Data'!H4)),CONCATENATE("[",ROUND(100-'Water Data'!H4,0),"]"),NA()))</f>
        <v>100</v>
      </c>
      <c r="Q6" s="490">
        <f>+IF(AND(ISTEXT('Water Data'!B2),CF6="Yes"),'Water Data'!H6,IF(AND(ISTEXT('Water Data'!B2),CF6="No",ISNUMBER('Water Data'!H6)),CONCATENATE("[",ROUND('Water Data'!H6,0),"]"),NA()))</f>
        <v>100</v>
      </c>
      <c r="R6" s="490">
        <f>+IF(AND(ISTEXT('Water Data'!B2),CG6="Yes"),'Water Data'!H9,IF(AND(ISTEXT('Water Data'!B2),CG6="No",ISNUMBER('Water Data'!H9)),CONCATENATE("[",ROUND('Water Data'!H9,0),"]"),NA()))</f>
        <v>100</v>
      </c>
      <c r="S6" s="490">
        <f>+IF(AND(ISTEXT('Water Data'!B2),CH6="Yes"),100-'Water Data'!I4,IF(AND(ISTEXT('Water Data'!B2),CH6="No",ISNUMBER('Water Data'!I4)),CONCATENATE("[",ROUND(100-'Water Data'!I4,0),"]"),NA()))</f>
        <v>100</v>
      </c>
      <c r="T6" s="490">
        <f>+IF(AND(ISTEXT('Water Data'!B2),CI6="Yes"),'Water Data'!I6,IF(AND(ISTEXT('Water Data'!B2),CI6="No",ISNUMBER('Water Data'!I6)),CONCATENATE("[",ROUND('Water Data'!I6,0),"]"),NA()))</f>
        <v>100</v>
      </c>
      <c r="U6" s="490">
        <f>+IF(AND(ISTEXT('Water Data'!B2),CJ6="Yes"),'Water Data'!I9,IF(AND(ISTEXT('Water Data'!B2),CJ6="No",ISNUMBER('Water Data'!I9)),CONCATENATE("[",ROUND('Water Data'!I9,0),"]"),NA()))</f>
        <v>100</v>
      </c>
      <c r="V6" s="491">
        <f>+IF(AND(ISTEXT('Sanitation Data'!B2),CK6="Yes"),100-'Sanitation Data'!D4,IF(AND(ISTEXT('Sanitation Data'!B2),CK6="No",ISNUMBER('Sanitation Data'!D4)),CONCATENATE("[",ROUND(100-'Sanitation Data'!D4,0),"]"),NA()))</f>
        <v>100</v>
      </c>
      <c r="W6" s="491">
        <f>+IF(AND(ISTEXT('Sanitation Data'!B2),CL6="Yes"),'Sanitation Data'!D6,IF(AND(ISTEXT('Sanitation Data'!B2),CL6="No",ISNUMBER('Sanitation Data'!D6)),CONCATENATE("[",ROUND('Sanitation Data'!D6,0),"]"),NA()))</f>
        <v>100</v>
      </c>
      <c r="X6" s="491" t="e">
        <f>+IF(AND(ISTEXT('Sanitation Data'!B2),CM6="Yes"),'Sanitation Data'!D10,IF(AND(ISTEXT('Sanitation Data'!B2),CM6="No",ISNUMBER('Sanitation Data'!D10)),CONCATENATE("[",ROUND('Sanitation Data'!D10,0),"]"),NA()))</f>
        <v>#N/A</v>
      </c>
      <c r="Y6" s="491" t="e">
        <f>+IF(AND(ISTEXT('Sanitation Data'!B2),CN6="Yes"),'Sanitation Data'!D11,IF(AND(ISTEXT('Sanitation Data'!B2),CN6="No",ISNUMBER('Sanitation Data'!D11)),CONCATENATE("[",ROUND('Sanitation Data'!D11,0),"]"),NA()))</f>
        <v>#N/A</v>
      </c>
      <c r="Z6" s="491">
        <f>+IF(AND(ISTEXT('Sanitation Data'!B2),CO6="Yes"),'Sanitation Data'!D12,IF(AND(ISTEXT('Sanitation Data'!B2),CO6="No",ISNUMBER('Sanitation Data'!D12)),CONCATENATE("[",ROUND('Sanitation Data'!D12,0),"]"),NA()))</f>
        <v>100</v>
      </c>
      <c r="AA6" s="491" t="e">
        <f>+IF(AND(ISTEXT('Sanitation Data'!B2),CP6="Yes"),100-'Sanitation Data'!E4,IF(AND(ISTEXT('Sanitation Data'!B2),CP6="No",ISNUMBER('Sanitation Data'!E4)),CONCATENATE("[",ROUND(100-'Sanitation Data'!E4,0),"]"),NA()))</f>
        <v>#N/A</v>
      </c>
      <c r="AB6" s="491" t="e">
        <f>+IF(AND(ISTEXT('Sanitation Data'!B2),CQ6="Yes"),'Sanitation Data'!E6,IF(AND(ISTEXT('Sanitation Data'!B2),CQ6="No",ISNUMBER('Sanitation Data'!E6)),CONCATENATE("[",ROUND('Sanitation Data'!E6,0),"]"),NA()))</f>
        <v>#N/A</v>
      </c>
      <c r="AC6" s="491" t="e">
        <f>+IF(AND(ISTEXT('Sanitation Data'!B2),CR6="Yes"),'Sanitation Data'!E10,IF(AND(ISTEXT('Sanitation Data'!B2),CR6="No",ISNUMBER('Sanitation Data'!E10)),CONCATENATE("[",ROUND('Sanitation Data'!E10,0),"]"),NA()))</f>
        <v>#N/A</v>
      </c>
      <c r="AD6" s="491" t="e">
        <f>+IF(AND(ISTEXT('Sanitation Data'!B2),CS6="Yes"),'Sanitation Data'!E11,IF(AND(ISTEXT('Sanitation Data'!B2),CS6="No",ISNUMBER('Sanitation Data'!E11)),CONCATENATE("[",ROUND('Sanitation Data'!E11,0),"]"),NA()))</f>
        <v>#N/A</v>
      </c>
      <c r="AE6" s="491" t="e">
        <f>+IF(AND(ISTEXT('Sanitation Data'!B2),CT6="Yes"),'Sanitation Data'!E12,IF(AND(ISTEXT('Sanitation Data'!B2),CT6="No",ISNUMBER('Sanitation Data'!E12)),CONCATENATE("[",ROUND('Sanitation Data'!E12,0),"]"),NA()))</f>
        <v>#N/A</v>
      </c>
      <c r="AF6" s="491" t="e">
        <f>+IF(AND(ISTEXT('Sanitation Data'!B2),CU6="Yes"),100-'Sanitation Data'!F4,IF(AND(ISTEXT('Sanitation Data'!B2),CU6="No",ISNUMBER('Sanitation Data'!F4)),CONCATENATE("[",ROUND(100-'Sanitation Data'!F4,0),"]"),NA()))</f>
        <v>#N/A</v>
      </c>
      <c r="AG6" s="491" t="e">
        <f>+IF(AND(ISTEXT('Sanitation Data'!B2),CV6="Yes"),'Sanitation Data'!F6,IF(AND(ISTEXT('Sanitation Data'!B2),CV6="No",ISNUMBER('Sanitation Data'!F6)),CONCATENATE("[",ROUND('Sanitation Data'!F6,0),"]"),NA()))</f>
        <v>#N/A</v>
      </c>
      <c r="AH6" s="491" t="e">
        <f>+IF(AND(ISTEXT('Sanitation Data'!B2),CW6="Yes"),'Sanitation Data'!F10,IF(AND(ISTEXT('Sanitation Data'!B2),CW6="No",ISNUMBER('Sanitation Data'!F10)),CONCATENATE("[",ROUND('Sanitation Data'!F10,0),"]"),NA()))</f>
        <v>#N/A</v>
      </c>
      <c r="AI6" s="491" t="e">
        <f>+IF(AND(ISTEXT('Sanitation Data'!B2),CX6="Yes"),'Sanitation Data'!F11,IF(AND(ISTEXT('Sanitation Data'!B2),CX6="No",ISNUMBER('Sanitation Data'!F11)),CONCATENATE("[",ROUND('Sanitation Data'!F11,0),"]"),NA()))</f>
        <v>#N/A</v>
      </c>
      <c r="AJ6" s="491" t="e">
        <f>+IF(AND(ISTEXT('Sanitation Data'!B2),CY6="Yes"),'Sanitation Data'!F12,IF(AND(ISTEXT('Sanitation Data'!B2),CY6="No",ISNUMBER('Sanitation Data'!F12)),CONCATENATE("[",ROUND('Sanitation Data'!F12,0),"]"),NA()))</f>
        <v>#N/A</v>
      </c>
      <c r="AK6" s="491" t="e">
        <f>+IF(AND(ISTEXT('Sanitation Data'!B2),CZ6="Yes"),100-'Sanitation Data'!G4,IF(AND(ISTEXT('Sanitation Data'!B2),CZ6="No",ISNUMBER('Sanitation Data'!G4)),CONCATENATE("[",ROUND(100-'Sanitation Data'!G4,0),"]"),NA()))</f>
        <v>#N/A</v>
      </c>
      <c r="AL6" s="491" t="e">
        <f>+IF(AND(ISTEXT('Sanitation Data'!B2),DA6="Yes"),'Sanitation Data'!G6,IF(AND(ISTEXT('Sanitation Data'!B2),DA6="No",ISNUMBER('Sanitation Data'!G6)),CONCATENATE("[",ROUND('Sanitation Data'!G6,0),"]"),NA()))</f>
        <v>#N/A</v>
      </c>
      <c r="AM6" s="491" t="e">
        <f>+IF(AND(ISTEXT('Sanitation Data'!B2),DB6="Yes"),'Sanitation Data'!G10,IF(AND(ISTEXT('Sanitation Data'!B2),DB6="No",ISNUMBER('Sanitation Data'!G10)),CONCATENATE("[",ROUND('Sanitation Data'!G10,0),"]"),NA()))</f>
        <v>#N/A</v>
      </c>
      <c r="AN6" s="491" t="e">
        <f>+IF(AND(ISTEXT('Sanitation Data'!B2),DC6="Yes"),'Sanitation Data'!G11,IF(AND(ISTEXT('Sanitation Data'!B2),DC6="No",ISNUMBER('Sanitation Data'!G11)),CONCATENATE("[",ROUND('Sanitation Data'!G11,0),"]"),NA()))</f>
        <v>#N/A</v>
      </c>
      <c r="AO6" s="491" t="e">
        <f>+IF(AND(ISTEXT('Sanitation Data'!B2),DD6="Yes"),'Sanitation Data'!G12,IF(AND(ISTEXT('Sanitation Data'!B2),DD6="No",ISNUMBER('Sanitation Data'!G12)),CONCATENATE("[",ROUND('Sanitation Data'!G12,0),"]"),NA()))</f>
        <v>#N/A</v>
      </c>
      <c r="AP6" s="491">
        <f>+IF(AND(ISTEXT('Sanitation Data'!B2),DE6="Yes"),100-'Sanitation Data'!H4,IF(AND(ISTEXT('Sanitation Data'!B2),DE6="No",ISNUMBER('Sanitation Data'!H4)),CONCATENATE("[",ROUND(100-'Sanitation Data'!H4,0),"]"),NA()))</f>
        <v>100</v>
      </c>
      <c r="AQ6" s="491">
        <f>+IF(AND(ISTEXT('Sanitation Data'!B2),DF6="Yes"),'Sanitation Data'!H6,IF(AND(ISTEXT('Sanitation Data'!B2),DF6="No",ISTEXT('Sanitation Data'!H6)),CONCATENATE("[",ROUND('Sanitation Data'!H6,0),"]"),NA()))</f>
        <v>100</v>
      </c>
      <c r="AR6" s="491" t="e">
        <f>+IF(AND(ISTEXT('Sanitation Data'!B2),DG6="Yes"),'Sanitation Data'!H10,IF(AND(ISTEXT('Sanitation Data'!B2),DG6="No",ISNUMBER('Sanitation Data'!H10)),CONCATENATE("[",ROUND('Sanitation Data'!H10,0),"]"),NA()))</f>
        <v>#N/A</v>
      </c>
      <c r="AS6" s="491" t="e">
        <f>+IF(AND(ISTEXT('Sanitation Data'!B2),DH6="Yes"),'Sanitation Data'!H11,IF(AND(ISTEXT('Sanitation Data'!B2),DH6="No",ISNUMBER('Sanitation Data'!H11)),CONCATENATE("[",ROUND('Sanitation Data'!H11,0),"]"),NA()))</f>
        <v>#N/A</v>
      </c>
      <c r="AT6" s="491">
        <f>+IF(AND(ISTEXT('Sanitation Data'!B2),DI6="Yes"),'Sanitation Data'!H12,IF(AND(ISTEXT('Sanitation Data'!B2),DI6="No",ISNUMBER('Sanitation Data'!H12)),CONCATENATE("[",ROUND('Sanitation Data'!H12,0),"]"),NA()))</f>
        <v>100</v>
      </c>
      <c r="AU6" s="491">
        <f>+IF(AND(ISTEXT('Sanitation Data'!B2),DJ6="Yes"),100-'Sanitation Data'!I4,IF(AND(ISTEXT('Sanitation Data'!B2),DJ6="No",ISNUMBER('Sanitation Data'!I4)),CONCATENATE("[",ROUND(100-'Sanitation Data'!I4,0),"]"),NA()))</f>
        <v>100</v>
      </c>
      <c r="AV6" s="491">
        <f>+IF(AND(ISTEXT('Sanitation Data'!B2),DK6="Yes"),'Sanitation Data'!I6,IF(AND(ISTEXT('Sanitation Data'!B2),DK6="No",ISNUMBER('Sanitation Data'!I6)),CONCATENATE("[",ROUND('Sanitation Data'!I6,0),"]"),NA()))</f>
        <v>100</v>
      </c>
      <c r="AW6" s="491" t="e">
        <f>+IF(AND(ISTEXT('Sanitation Data'!B2),DL6="Yes"),'Sanitation Data'!I10,IF(AND(ISTEXT('Sanitation Data'!B2),DL6="No",ISNUMBER('Sanitation Data'!I10)),CONCATENATE("[",ROUND('Sanitation Data'!I10,0),"]"),NA()))</f>
        <v>#N/A</v>
      </c>
      <c r="AX6" s="491" t="e">
        <f>+IF(AND(ISTEXT('Sanitation Data'!B2),DM6="Yes"),'Sanitation Data'!I11,IF(AND(ISTEXT('Sanitation Data'!B2),DM6="No",ISNUMBER('Sanitation Data'!I11)),CONCATENATE("[",ROUND('Sanitation Data'!I11,0),"]"),NA()))</f>
        <v>#N/A</v>
      </c>
      <c r="AY6" s="491">
        <f>+IF(AND(ISTEXT('Sanitation Data'!B2),DN6="Yes"),'Sanitation Data'!I12,IF(AND(ISTEXT('Sanitation Data'!B2),DN6="No",ISNUMBER('Sanitation Data'!I12)),CONCATENATE("[",ROUND('Sanitation Data'!I12,0),"]"),NA()))</f>
        <v>100</v>
      </c>
      <c r="AZ6" s="492">
        <f>+IF(AND(ISTEXT('Hygiene Data'!B2),DO6="Yes"),'Hygiene Data'!D5,IF(AND(ISTEXT('Hygiene Data'!B2),DO6="No",ISNUMBER('Hygiene Data'!D5)),CONCATENATE("[",ROUND('Hygiene Data'!D5,0),"]"),NA()))</f>
        <v>100</v>
      </c>
      <c r="BA6" s="568">
        <f>+IF(AND(ISTEXT('Hygiene Data'!B2),DP6="Yes"),'Hygiene Data'!D7,IF(AND(ISTEXT('Hygiene Data'!B2),DP6="No",ISNUMBER('Hygiene Data'!D7)),CONCATENATE("[",ROUND('Hygiene Data'!D7,0),"]"),NA()))</f>
        <v>100</v>
      </c>
      <c r="BB6" s="492">
        <f>+IF(AND(ISTEXT('Hygiene Data'!B2),DQ6="Yes"),'Hygiene Data'!D9,IF(AND(ISTEXT('Hygiene Data'!B2),DQ6="No",ISNUMBER('Hygiene Data'!D9)),CONCATENATE("[",ROUND('Hygiene Data'!D9,0),"]"),NA()))</f>
        <v>100</v>
      </c>
      <c r="BC6" s="492" t="e">
        <f>+IF(AND(ISTEXT('Hygiene Data'!B2),DR6="Yes"),'Hygiene Data'!E5,IF(AND(ISTEXT('Hygiene Data'!B2),DR6="No",ISNUMBER('Hygiene Data'!E5)),CONCATENATE("[",ROUND('Hygiene Data'!E5,0),"]"),NA()))</f>
        <v>#N/A</v>
      </c>
      <c r="BD6" s="492" t="e">
        <f>+IF(AND(ISTEXT('Hygiene Data'!B2),DS6="Yes"),'Hygiene Data'!E7,IF(AND(ISTEXT('Hygiene Data'!B2),DS6="No",ISNUMBER('Hygiene Data'!E7)),CONCATENATE("[",ROUND('Hygiene Data'!E7,0),"]"),NA()))</f>
        <v>#N/A</v>
      </c>
      <c r="BE6" s="492" t="e">
        <f>+IF(AND(ISTEXT('Hygiene Data'!B2),DT6="Yes"),'Hygiene Data'!E9,IF(AND(ISTEXT('Hygiene Data'!B2),DT6="No",ISNUMBER('Hygiene Data'!E9)),CONCATENATE("[",ROUND('Hygiene Data'!E9,0),"]"),NA()))</f>
        <v>#N/A</v>
      </c>
      <c r="BF6" s="492" t="e">
        <f>+IF(AND(ISTEXT('Hygiene Data'!B2),DU6="Yes"),'Hygiene Data'!F5,IF(AND(ISTEXT('Hygiene Data'!B2),DU6="No",ISNUMBER('Hygiene Data'!F5)),CONCATENATE("[",ROUND('Hygiene Data'!F5,0),"]"),NA()))</f>
        <v>#N/A</v>
      </c>
      <c r="BG6" s="492" t="e">
        <f>+IF(AND(ISTEXT('Hygiene Data'!B2),DV6="Yes"),'Hygiene Data'!F7,IF(AND(ISTEXT('Hygiene Data'!B2),DV6="No",ISNUMBER('Hygiene Data'!F7)),CONCATENATE("[",ROUND('Hygiene Data'!F7,0),"]"),NA()))</f>
        <v>#N/A</v>
      </c>
      <c r="BH6" s="492" t="e">
        <f>+IF(AND(ISTEXT('Hygiene Data'!B2),DW6="Yes"),'Hygiene Data'!F9,IF(AND(ISTEXT('Hygiene Data'!B2),DW6="No",ISNUMBER('Hygiene Data'!F9)),CONCATENATE("[",ROUND('Hygiene Data'!F9,0),"]"),NA()))</f>
        <v>#N/A</v>
      </c>
      <c r="BI6" s="492" t="e">
        <f>+IF(AND(ISTEXT('Hygiene Data'!B2),DX6="Yes"),'Hygiene Data'!G5,IF(AND(ISTEXT('Hygiene Data'!B2),DX6="No",ISNUMBER('Hygiene Data'!G5)),CONCATENATE("[",ROUND('Hygiene Data'!G5,0),"]"),NA()))</f>
        <v>#N/A</v>
      </c>
      <c r="BJ6" s="492" t="e">
        <f>+IF(AND(ISTEXT('Hygiene Data'!B2),DY6="Yes"),'Hygiene Data'!G7,IF(AND(ISTEXT('Hygiene Data'!B2),DY6="No",ISNUMBER('Hygiene Data'!G7)),CONCATENATE("[",ROUND('Hygiene Data'!G7,0),"]"),NA()))</f>
        <v>#N/A</v>
      </c>
      <c r="BK6" s="492" t="e">
        <f>+IF(AND(ISTEXT('Hygiene Data'!B2),DZ6="Yes"),'Hygiene Data'!G9,IF(AND(ISTEXT('Hygiene Data'!B2),DZ6="No",ISNUMBER('Hygiene Data'!G9)),CONCATENATE("[",ROUND('Hygiene Data'!G9,0),"]"),NA()))</f>
        <v>#N/A</v>
      </c>
      <c r="BL6" s="492">
        <f>+IF(AND(ISTEXT('Hygiene Data'!B2),EA6="Yes"),'Hygiene Data'!H5,IF(AND(ISTEXT('Hygiene Data'!B2),EA6="No",ISNUMBER('Hygiene Data'!H5)),CONCATENATE("[",ROUND('Hygiene Data'!H5,0),"]"),NA()))</f>
        <v>100</v>
      </c>
      <c r="BM6" s="492">
        <f>+IF(AND(ISTEXT('Hygiene Data'!B2),EB6="Yes"),'Hygiene Data'!H7,IF(AND(ISTEXT('Hygiene Data'!B2),EB6="No",ISNUMBER('Hygiene Data'!H7)),CONCATENATE("[",ROUND('Hygiene Data'!H7,0),"]"),NA()))</f>
        <v>100</v>
      </c>
      <c r="BN6" s="492">
        <f>+IF(AND(ISTEXT('Hygiene Data'!B2),EC6="Yes"),'Hygiene Data'!H9,IF(AND(ISTEXT('Hygiene Data'!B2),EC6="No",ISNUMBER('Hygiene Data'!H9)),CONCATENATE("[",ROUND('Hygiene Data'!H9,0),"]"),NA()))</f>
        <v>100</v>
      </c>
      <c r="BO6" s="492">
        <f>+IF(AND(ISTEXT('Hygiene Data'!B2),ED6="Yes"),'Hygiene Data'!I5,IF(AND(ISTEXT('Hygiene Data'!B2),ED6="No",ISNUMBER('Hygiene Data'!I5)),CONCATENATE("[",ROUND('Hygiene Data'!I5,0),"]"),NA()))</f>
        <v>100</v>
      </c>
      <c r="BP6" s="492">
        <f>+IF(AND(ISTEXT('Hygiene Data'!B2),EE6="Yes"),'Hygiene Data'!I7,IF(AND(ISTEXT('Hygiene Data'!B2),EE6="No",ISNUMBER('Hygiene Data'!I7)),CONCATENATE("[",ROUND('Hygiene Data'!I7,0),"]"),NA()))</f>
        <v>100</v>
      </c>
      <c r="BQ6" s="492">
        <f>+IF(AND(ISTEXT('Hygiene Data'!B2),EF6="Yes"),'Hygiene Data'!I9,IF(AND(ISTEXT('Hygiene Data'!B2),EF6="No",ISNUMBER('Hygiene Data'!I9)),CONCATENATE("[",ROUND('Hygiene Data'!I9,0),"]"),NA()))</f>
        <v>100</v>
      </c>
      <c r="BS6" s="353" t="str">
        <f>+'Water Data'!D27</f>
        <v>Yes</v>
      </c>
      <c r="BT6" s="353" t="str">
        <f>+'Water Data'!D28</f>
        <v>Yes</v>
      </c>
      <c r="BU6" s="353" t="str">
        <f>+'Water Data'!D29</f>
        <v>Yes</v>
      </c>
      <c r="BV6" s="353">
        <f>+'Water Data'!E27</f>
        <v>0</v>
      </c>
      <c r="BW6" s="353">
        <f>+'Water Data'!E28</f>
        <v>0</v>
      </c>
      <c r="BX6" s="353">
        <f>+'Water Data'!E29</f>
        <v>0</v>
      </c>
      <c r="BY6" s="353">
        <f>+'Water Data'!F27</f>
        <v>0</v>
      </c>
      <c r="BZ6" s="353">
        <f>+'Water Data'!F28</f>
        <v>0</v>
      </c>
      <c r="CA6" s="353">
        <f>+'Water Data'!F29</f>
        <v>0</v>
      </c>
      <c r="CB6" s="353">
        <f>+'Water Data'!G27</f>
        <v>0</v>
      </c>
      <c r="CC6" s="353">
        <f>+'Water Data'!G28</f>
        <v>0</v>
      </c>
      <c r="CD6" s="353">
        <f>+'Water Data'!G29</f>
        <v>0</v>
      </c>
      <c r="CE6" s="353" t="str">
        <f>+'Water Data'!H27</f>
        <v>Yes</v>
      </c>
      <c r="CF6" s="353" t="str">
        <f>+'Water Data'!H28</f>
        <v>Yes</v>
      </c>
      <c r="CG6" s="353" t="str">
        <f>+'Water Data'!H29</f>
        <v>Yes</v>
      </c>
      <c r="CH6" s="353" t="str">
        <f>+'Water Data'!I27</f>
        <v>Yes</v>
      </c>
      <c r="CI6" s="353" t="str">
        <f>+'Water Data'!I28</f>
        <v>Yes</v>
      </c>
      <c r="CJ6" s="353" t="str">
        <f>+'Water Data'!I29</f>
        <v>Yes</v>
      </c>
      <c r="CK6" s="353" t="str">
        <f>+'Sanitation Data'!D28</f>
        <v>Yes</v>
      </c>
      <c r="CL6" s="353" t="str">
        <f>+'Sanitation Data'!D29</f>
        <v>Yes</v>
      </c>
      <c r="CM6" s="353">
        <f>+'Sanitation Data'!D30</f>
        <v>0</v>
      </c>
      <c r="CN6" s="353">
        <f>+'Sanitation Data'!D31</f>
        <v>0</v>
      </c>
      <c r="CO6" s="353" t="str">
        <f>+'Sanitation Data'!D32</f>
        <v>Yes</v>
      </c>
      <c r="CP6" s="353">
        <f>+'Sanitation Data'!E28</f>
        <v>0</v>
      </c>
      <c r="CQ6" s="353">
        <f>+'Sanitation Data'!E29</f>
        <v>0</v>
      </c>
      <c r="CR6" s="353">
        <f>+'Sanitation Data'!E30</f>
        <v>0</v>
      </c>
      <c r="CS6" s="353">
        <f>+'Sanitation Data'!E31</f>
        <v>0</v>
      </c>
      <c r="CT6" s="353">
        <f>+'Sanitation Data'!E32</f>
        <v>0</v>
      </c>
      <c r="CU6" s="353">
        <f>+'Sanitation Data'!F28</f>
        <v>0</v>
      </c>
      <c r="CV6" s="353">
        <f>+'Sanitation Data'!F29</f>
        <v>0</v>
      </c>
      <c r="CW6" s="353">
        <f>+'Sanitation Data'!F30</f>
        <v>0</v>
      </c>
      <c r="CX6" s="353">
        <f>+'Sanitation Data'!F31</f>
        <v>0</v>
      </c>
      <c r="CY6" s="353">
        <f>+'Sanitation Data'!F32</f>
        <v>0</v>
      </c>
      <c r="CZ6" s="353">
        <f>+'Sanitation Data'!G28</f>
        <v>0</v>
      </c>
      <c r="DA6" s="353">
        <f>+'Sanitation Data'!G29</f>
        <v>0</v>
      </c>
      <c r="DB6" s="353">
        <f>+'Sanitation Data'!G30</f>
        <v>0</v>
      </c>
      <c r="DC6" s="353">
        <f>+'Sanitation Data'!G31</f>
        <v>0</v>
      </c>
      <c r="DD6" s="353">
        <f>+'Sanitation Data'!G32</f>
        <v>0</v>
      </c>
      <c r="DE6" s="353" t="str">
        <f>+'Sanitation Data'!H28</f>
        <v>Yes</v>
      </c>
      <c r="DF6" s="353" t="str">
        <f>+'Sanitation Data'!H29</f>
        <v>Yes</v>
      </c>
      <c r="DG6" s="353">
        <f>+'Sanitation Data'!H30</f>
        <v>0</v>
      </c>
      <c r="DH6" s="353">
        <f>+'Sanitation Data'!H31</f>
        <v>0</v>
      </c>
      <c r="DI6" s="353" t="str">
        <f>+'Sanitation Data'!H32</f>
        <v>Yes</v>
      </c>
      <c r="DJ6" s="353" t="str">
        <f>+'Sanitation Data'!I28</f>
        <v>Yes</v>
      </c>
      <c r="DK6" s="353" t="str">
        <f>+'Sanitation Data'!I29</f>
        <v>Yes</v>
      </c>
      <c r="DL6" s="353">
        <f>+'Sanitation Data'!I30</f>
        <v>0</v>
      </c>
      <c r="DM6" s="353">
        <f>+'Sanitation Data'!I31</f>
        <v>0</v>
      </c>
      <c r="DN6" s="353" t="str">
        <f>+'Sanitation Data'!I32</f>
        <v>Yes</v>
      </c>
      <c r="DO6" s="353" t="str">
        <f>+'Hygiene Data'!D11</f>
        <v>Yes</v>
      </c>
      <c r="DP6" s="353" t="str">
        <f>+'Hygiene Data'!D12</f>
        <v>Yes</v>
      </c>
      <c r="DQ6" s="353" t="str">
        <f>+'Hygiene Data'!D13</f>
        <v>Yes</v>
      </c>
      <c r="DR6" s="353">
        <f>+'Hygiene Data'!E11</f>
        <v>0</v>
      </c>
      <c r="DS6" s="353">
        <f>+'Hygiene Data'!E12</f>
        <v>0</v>
      </c>
      <c r="DT6" s="353">
        <f>+'Hygiene Data'!E13</f>
        <v>0</v>
      </c>
      <c r="DU6" s="353">
        <f>+'Hygiene Data'!F11</f>
        <v>0</v>
      </c>
      <c r="DV6" s="353">
        <f>+'Hygiene Data'!F12</f>
        <v>0</v>
      </c>
      <c r="DW6" s="353">
        <f>+'Hygiene Data'!F13</f>
        <v>0</v>
      </c>
      <c r="DX6" s="353">
        <f>+'Hygiene Data'!G11</f>
        <v>0</v>
      </c>
      <c r="DY6" s="353">
        <f>+'Hygiene Data'!G12</f>
        <v>0</v>
      </c>
      <c r="DZ6" s="353">
        <f>+'Hygiene Data'!G13</f>
        <v>0</v>
      </c>
      <c r="EA6" s="353" t="str">
        <f>+'Hygiene Data'!H11</f>
        <v>Yes</v>
      </c>
      <c r="EB6" s="353" t="str">
        <f>+'Hygiene Data'!H12</f>
        <v>Yes</v>
      </c>
      <c r="EC6" s="353" t="str">
        <f>+'Hygiene Data'!H13</f>
        <v>Yes</v>
      </c>
      <c r="ED6" s="353" t="str">
        <f>+'Hygiene Data'!I11</f>
        <v>Yes</v>
      </c>
      <c r="EE6" s="353" t="str">
        <f>+'Hygiene Data'!I12</f>
        <v>Yes</v>
      </c>
      <c r="EF6" s="353" t="str">
        <f>+'Hygiene Data'!I13</f>
        <v>Yes</v>
      </c>
    </row>
    <row r="7" spans="1:136" x14ac:dyDescent="0.25">
      <c r="A7" s="462" t="str">
        <f ca="1">+IF(OFFSET('Water Data'!$B$2,0,10*ROW('Water Data'!E1))="","",OFFSET('Water Data'!$B$2,0,10*ROW('Water Data'!E1)))</f>
        <v>ARE_2019_UIS</v>
      </c>
      <c r="B7" s="46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489">
        <f t="shared" ref="C7:C70" ca="1" si="0">+IF(ISNUMBER(VALUE(MID(A7,5,4))), VALUE(MID(A7, 5,4)),"")</f>
        <v>2019</v>
      </c>
      <c r="D7" s="490">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0">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0">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0">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0">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0">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0">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1">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1">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1">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1">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1">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1">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1">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1">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1">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2">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68">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2">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2">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2">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2">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2">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2">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2">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3" t="str">
        <f ca="1">+IF(OFFSET('Water Data'!$D$27,0,10*ROW('Water Data'!D1))="","",OFFSET('Water Data'!$D$27,0,10*ROW('Water Data'!D1)))</f>
        <v>Yes</v>
      </c>
      <c r="BT7" s="353" t="str">
        <f ca="1">+IF(OFFSET('Water Data'!$D$28,0,10*ROW('Water Data'!D1))="","",OFFSET('Water Data'!$D$28,0,10*ROW('Water Data'!D1)))</f>
        <v>Yes</v>
      </c>
      <c r="BU7" s="353" t="str">
        <f ca="1">+IF(OFFSET('Water Data'!$D$29,0,10*ROW('Water Data'!D1))="","",OFFSET('Water Data'!$D$29,0,10*ROW('Water Data'!D1)))</f>
        <v>Yes</v>
      </c>
      <c r="BV7" s="353" t="str">
        <f ca="1">+IF(OFFSET('Water Data'!$E$27,0,10*ROW('Water Data'!E1))="","",OFFSET('Water Data'!$E$27,0,10*ROW('Water Data'!E1)))</f>
        <v/>
      </c>
      <c r="BW7" s="353" t="str">
        <f ca="1">+IF(OFFSET('Water Data'!$E$28,0,10*ROW('Water Data'!E1))="","",OFFSET('Water Data'!$E$28,0,10*ROW('Water Data'!E1)))</f>
        <v/>
      </c>
      <c r="BX7" s="353" t="str">
        <f ca="1">+IF(OFFSET('Water Data'!$E$29,0,10*ROW('Water Data'!E1))="","",OFFSET('Water Data'!$E$29,0,10*ROW('Water Data'!E1)))</f>
        <v/>
      </c>
      <c r="BY7" s="353" t="str">
        <f ca="1">+IF(OFFSET('Water Data'!$F$27,0,10*ROW('Water Data'!F1))="","",OFFSET('Water Data'!$F$27,0,10*ROW('Water Data'!F1)))</f>
        <v/>
      </c>
      <c r="BZ7" s="353" t="str">
        <f ca="1">+IF(OFFSET('Water Data'!$F$28,0,10*ROW('Water Data'!F1))="","",OFFSET('Water Data'!$F$28,0,10*ROW('Water Data'!F1)))</f>
        <v/>
      </c>
      <c r="CA7" s="353" t="str">
        <f ca="1">+IF(OFFSET('Water Data'!$F$29,0,10*ROW('Water Data'!F1))="","",OFFSET('Water Data'!$F$29,0,10*ROW('Water Data'!F1)))</f>
        <v/>
      </c>
      <c r="CB7" s="353" t="str">
        <f ca="1">+IF(OFFSET('Water Data'!$G$27,0,10*ROW('Water Data'!G1))="","",OFFSET('Water Data'!$G$27,0,10*ROW('Water Data'!G1)))</f>
        <v/>
      </c>
      <c r="CC7" s="353" t="str">
        <f ca="1">+IF(OFFSET('Water Data'!$G$28,0,10*ROW('Water Data'!G1))="","",OFFSET('Water Data'!$G$28,0,10*ROW('Water Data'!G1)))</f>
        <v/>
      </c>
      <c r="CD7" s="353" t="str">
        <f ca="1">+IF(OFFSET('Water Data'!$G$29,0,10*ROW('Water Data'!G1))="","",OFFSET('Water Data'!$G$29,0,10*ROW('Water Data'!G1)))</f>
        <v/>
      </c>
      <c r="CE7" s="353" t="str">
        <f ca="1">+IF(OFFSET('Water Data'!$H$27,0,10*ROW('Water Data'!H1))="","",OFFSET('Water Data'!$H$27,0,10*ROW('Water Data'!H1)))</f>
        <v>Yes</v>
      </c>
      <c r="CF7" s="353" t="str">
        <f ca="1">+IF(OFFSET('Water Data'!$H$28,0,10*ROW('Water Data'!H1))="","",OFFSET('Water Data'!$H$28,0,10*ROW('Water Data'!H1)))</f>
        <v>Yes</v>
      </c>
      <c r="CG7" s="353" t="str">
        <f ca="1">+IF(OFFSET('Water Data'!$H$29,0,10*ROW('Water Data'!H1))="","",OFFSET('Water Data'!$H$29,0,10*ROW('Water Data'!H1)))</f>
        <v>Yes</v>
      </c>
      <c r="CH7" s="353" t="str">
        <f ca="1">+IF(OFFSET('Water Data'!$I$27,0,10*ROW('Water Data'!I1))="","",OFFSET('Water Data'!$I$27,0,10*ROW('Water Data'!I1)))</f>
        <v>Yes</v>
      </c>
      <c r="CI7" s="353" t="str">
        <f ca="1">+IF(OFFSET('Water Data'!$I$28,0,10*ROW('Water Data'!I1))="","",OFFSET('Water Data'!$I$28,0,10*ROW('Water Data'!I1)))</f>
        <v>Yes</v>
      </c>
      <c r="CJ7" s="353" t="str">
        <f ca="1">+IF(OFFSET('Water Data'!$I$29,0,10*ROW('Water Data'!I1))="","",OFFSET('Water Data'!$I$29,0,10*ROW('Water Data'!I1)))</f>
        <v>Yes</v>
      </c>
      <c r="CK7" s="353" t="str">
        <f ca="1">+IF(OFFSET('Sanitation Data'!$D$28,0,10*ROW('Sanitation Data'!D1))="","",OFFSET('Sanitation Data'!$D$28,0,10*ROW('Sanitation Data'!D1)))</f>
        <v>Yes</v>
      </c>
      <c r="CL7" s="353" t="str">
        <f ca="1">+IF(OFFSET('Sanitation Data'!$D$29,0,10*ROW('Sanitation Data'!D1))="","",OFFSET('Sanitation Data'!$D$29,0,10*ROW('Sanitation Data'!D1)))</f>
        <v>Yes</v>
      </c>
      <c r="CM7" s="353" t="str">
        <f ca="1">+IF(OFFSET('Sanitation Data'!$D$30,0,10*ROW('Sanitation Data'!D1))="","",OFFSET('Sanitation Data'!$D$30,0,10*ROW('Sanitation Data'!D1)))</f>
        <v/>
      </c>
      <c r="CN7" s="353" t="str">
        <f ca="1">+IF(OFFSET('Sanitation Data'!$D$31,0,10*ROW('Sanitation Data'!D1))="","",OFFSET('Sanitation Data'!$D$31,0,10*ROW('Sanitation Data'!D1)))</f>
        <v/>
      </c>
      <c r="CO7" s="353" t="str">
        <f ca="1">+IF(OFFSET('Sanitation Data'!$D$32,0,10*ROW('Sanitation Data'!D1))="","",OFFSET('Sanitation Data'!$D$32,0,10*ROW('Sanitation Data'!D1)))</f>
        <v>Yes</v>
      </c>
      <c r="CP7" s="353" t="str">
        <f ca="1">+IF(OFFSET('Sanitation Data'!$E$28,0,10*ROW('Sanitation Data'!E1))="","",OFFSET('Sanitation Data'!$E$28,0,10*ROW('Sanitation Data'!E1)))</f>
        <v/>
      </c>
      <c r="CQ7" s="353" t="str">
        <f ca="1">+IF(OFFSET('Sanitation Data'!$E$29,0,10*ROW('Sanitation Data'!E1))="","",OFFSET('Sanitation Data'!$E$29,0,10*ROW('Sanitation Data'!E1)))</f>
        <v/>
      </c>
      <c r="CR7" s="353" t="str">
        <f ca="1">+IF(OFFSET('Sanitation Data'!$E$30,0,10*ROW('Sanitation Data'!E1))="","",OFFSET('Sanitation Data'!$E$30,0,10*ROW('Sanitation Data'!E1)))</f>
        <v/>
      </c>
      <c r="CS7" s="353" t="str">
        <f ca="1">+IF(OFFSET('Sanitation Data'!$E$31,0,10*ROW('Sanitation Data'!E1))="","",OFFSET('Sanitation Data'!$E$31,0,10*ROW('Sanitation Data'!E1)))</f>
        <v/>
      </c>
      <c r="CT7" s="353" t="str">
        <f ca="1">+IF(OFFSET('Sanitation Data'!$E$32,0,10*ROW('Sanitation Data'!E1))="","",OFFSET('Sanitation Data'!$E$32,0,10*ROW('Sanitation Data'!E1)))</f>
        <v/>
      </c>
      <c r="CU7" s="353" t="str">
        <f ca="1">+IF(OFFSET('Sanitation Data'!$F$28,0,10*ROW('Sanitation Data'!F1))="","",OFFSET('Sanitation Data'!$F$28,0,10*ROW('Sanitation Data'!F1)))</f>
        <v/>
      </c>
      <c r="CV7" s="353" t="str">
        <f ca="1">+IF(OFFSET('Sanitation Data'!$F$29,0,10*ROW('Sanitation Data'!F1))="","",OFFSET('Sanitation Data'!$F$29,0,10*ROW('Sanitation Data'!F1)))</f>
        <v/>
      </c>
      <c r="CW7" s="353" t="str">
        <f ca="1">+IF(OFFSET('Sanitation Data'!$F$30,0,10*ROW('Sanitation Data'!F1))="","",OFFSET('Sanitation Data'!$F$30,0,10*ROW('Sanitation Data'!F1)))</f>
        <v/>
      </c>
      <c r="CX7" s="353" t="str">
        <f ca="1">+IF(OFFSET('Sanitation Data'!$F$31,0,10*ROW('Sanitation Data'!F1))="","",OFFSET('Sanitation Data'!$F$31,0,10*ROW('Sanitation Data'!F1)))</f>
        <v/>
      </c>
      <c r="CY7" s="353" t="str">
        <f ca="1">+IF(OFFSET('Sanitation Data'!$F$32,0,10*ROW('Sanitation Data'!F1))="","",OFFSET('Sanitation Data'!$F$32,0,10*ROW('Sanitation Data'!F1)))</f>
        <v/>
      </c>
      <c r="CZ7" s="353" t="str">
        <f ca="1">+IF(OFFSET('Sanitation Data'!$G$28,0,10*ROW('Sanitation Data'!G1))="","",OFFSET('Sanitation Data'!$G$28,0,10*ROW('Sanitation Data'!G1)))</f>
        <v/>
      </c>
      <c r="DA7" s="353" t="str">
        <f ca="1">+IF(OFFSET('Sanitation Data'!$G$29,0,10*ROW('Sanitation Data'!G1))="","",OFFSET('Sanitation Data'!$G$29,0,10*ROW('Sanitation Data'!G1)))</f>
        <v/>
      </c>
      <c r="DB7" s="353" t="str">
        <f ca="1">+IF(OFFSET('Sanitation Data'!$G$30,0,10*ROW('Sanitation Data'!G1))="","",OFFSET('Sanitation Data'!$G$30,0,10*ROW('Sanitation Data'!G1)))</f>
        <v/>
      </c>
      <c r="DC7" s="353" t="str">
        <f ca="1">+IF(OFFSET('Sanitation Data'!$G$31,0,10*ROW('Sanitation Data'!G1))="","",OFFSET('Sanitation Data'!$G$31,0,10*ROW('Sanitation Data'!G1)))</f>
        <v/>
      </c>
      <c r="DD7" s="353" t="str">
        <f ca="1">+IF(OFFSET('Sanitation Data'!$G$32,0,10*ROW('Sanitation Data'!G1))="","",OFFSET('Sanitation Data'!$G$32,0,10*ROW('Sanitation Data'!G1)))</f>
        <v/>
      </c>
      <c r="DE7" s="353" t="str">
        <f ca="1">+IF(OFFSET('Sanitation Data'!$H$28,0,10*ROW('Sanitation Data'!H1))="","",OFFSET('Sanitation Data'!$H$28,0,10*ROW('Sanitation Data'!H1)))</f>
        <v>Yes</v>
      </c>
      <c r="DF7" s="353" t="str">
        <f ca="1">+IF(OFFSET('Sanitation Data'!$H$29,0,10*ROW('Sanitation Data'!H1))="","",OFFSET('Sanitation Data'!$H$29,0,10*ROW('Sanitation Data'!H1)))</f>
        <v>Yes</v>
      </c>
      <c r="DG7" s="353" t="str">
        <f ca="1">+IF(OFFSET('Sanitation Data'!$H$30,0,10*ROW('Sanitation Data'!H1))="","",OFFSET('Sanitation Data'!$H$30,0,10*ROW('Sanitation Data'!H1)))</f>
        <v/>
      </c>
      <c r="DH7" s="353" t="str">
        <f ca="1">+IF(OFFSET('Sanitation Data'!$H$31,0,10*ROW('Sanitation Data'!H1))="","",OFFSET('Sanitation Data'!$H$31,0,10*ROW('Sanitation Data'!H1)))</f>
        <v/>
      </c>
      <c r="DI7" s="353" t="str">
        <f ca="1">+IF(OFFSET('Sanitation Data'!$H$32,0,10*ROW('Sanitation Data'!H1))="","",OFFSET('Sanitation Data'!$H$32,0,10*ROW('Sanitation Data'!H1)))</f>
        <v>Yes</v>
      </c>
      <c r="DJ7" s="353" t="str">
        <f ca="1">+IF(OFFSET('Sanitation Data'!$I$28,0,10*ROW('Sanitation Data'!I1))="","",OFFSET('Sanitation Data'!$I$28,0,10*ROW('Sanitation Data'!I1)))</f>
        <v>Yes</v>
      </c>
      <c r="DK7" s="353" t="str">
        <f ca="1">+IF(OFFSET('Sanitation Data'!$I$29,0,10*ROW('Sanitation Data'!I1))="","",OFFSET('Sanitation Data'!$I$29,0,10*ROW('Sanitation Data'!I1)))</f>
        <v>Yes</v>
      </c>
      <c r="DL7" s="353" t="str">
        <f ca="1">+IF(OFFSET('Sanitation Data'!$I$30,0,10*ROW('Sanitation Data'!I1))="","",OFFSET('Sanitation Data'!$I$30,0,10*ROW('Sanitation Data'!I1)))</f>
        <v/>
      </c>
      <c r="DM7" s="353" t="str">
        <f ca="1">+IF(OFFSET('Sanitation Data'!$I$31,0,10*ROW('Sanitation Data'!I1))="","",OFFSET('Sanitation Data'!$I$31,0,10*ROW('Sanitation Data'!I1)))</f>
        <v/>
      </c>
      <c r="DN7" s="353" t="str">
        <f ca="1">+IF(OFFSET('Sanitation Data'!$I$32,0,10*ROW('Sanitation Data'!I1))="","",OFFSET('Sanitation Data'!$I$32,0,10*ROW('Sanitation Data'!I1)))</f>
        <v>Yes</v>
      </c>
      <c r="DO7" s="353" t="str">
        <f ca="1">+IF(OFFSET('Hygiene Data'!$D$11,0,10*ROW('Hygiene Data'!D1))="","",OFFSET('Hygiene Data'!$D$11,0,10*ROW('Hygiene Data'!D1)))</f>
        <v>Yes</v>
      </c>
      <c r="DP7" s="353" t="str">
        <f ca="1">+IF(OFFSET('Hygiene Data'!$D$12,0,10*ROW('Hygiene Data'!D1))="","",OFFSET('Hygiene Data'!$D$12,0,10*ROW('Hygiene Data'!D1)))</f>
        <v>Yes</v>
      </c>
      <c r="DQ7" s="353" t="str">
        <f ca="1">+IF(OFFSET('Hygiene Data'!$D$13,0,10*ROW('Hygiene Data'!D1))="","",OFFSET('Hygiene Data'!$D$13,0,10*ROW('Hygiene Data'!D1)))</f>
        <v>Yes</v>
      </c>
      <c r="DR7" s="353" t="str">
        <f ca="1">+IF(OFFSET('Hygiene Data'!$E$11,0,10*ROW('Hygiene Data'!E1))="","",OFFSET('Hygiene Data'!$E$11,0,10*ROW('Hygiene Data'!E1)))</f>
        <v/>
      </c>
      <c r="DS7" s="353" t="str">
        <f ca="1">+IF(OFFSET('Hygiene Data'!$E$12,0,10*ROW('Hygiene Data'!E1))="","",OFFSET('Hygiene Data'!$E$12,0,10*ROW('Hygiene Data'!E1)))</f>
        <v/>
      </c>
      <c r="DT7" s="353" t="str">
        <f ca="1">+IF(OFFSET('Hygiene Data'!$E$13,0,10*ROW('Hygiene Data'!E1))="","",OFFSET('Hygiene Data'!$E$13,0,10*ROW('Hygiene Data'!E1)))</f>
        <v/>
      </c>
      <c r="DU7" s="353" t="str">
        <f ca="1">+IF(OFFSET('Hygiene Data'!$F$11,0,10*ROW('Hygiene Data'!F1))="","",OFFSET('Hygiene Data'!$F$11,0,10*ROW('Hygiene Data'!F1)))</f>
        <v/>
      </c>
      <c r="DV7" s="353" t="str">
        <f ca="1">+IF(OFFSET('Hygiene Data'!$F$12,0,10*ROW('Hygiene Data'!F1))="","",OFFSET('Hygiene Data'!$F$12,0,10*ROW('Hygiene Data'!F1)))</f>
        <v/>
      </c>
      <c r="DW7" s="353" t="str">
        <f ca="1">+IF(OFFSET('Hygiene Data'!$F$13,0,10*ROW('Hygiene Data'!F1))="","",OFFSET('Hygiene Data'!$F$13,0,10*ROW('Hygiene Data'!F1)))</f>
        <v/>
      </c>
      <c r="DX7" s="353" t="str">
        <f ca="1">+IF(OFFSET('Hygiene Data'!$G$11,0,10*ROW('Hygiene Data'!G1))="","",OFFSET('Hygiene Data'!$G$11,0,10*ROW('Hygiene Data'!G1)))</f>
        <v/>
      </c>
      <c r="DY7" s="353" t="str">
        <f ca="1">+IF(OFFSET('Hygiene Data'!$G$12,0,10*ROW('Hygiene Data'!G1))="","",OFFSET('Hygiene Data'!$G$12,0,10*ROW('Hygiene Data'!G1)))</f>
        <v/>
      </c>
      <c r="DZ7" s="353" t="str">
        <f ca="1">+IF(OFFSET('Hygiene Data'!$G$13,0,10*ROW('Hygiene Data'!G1))="","",OFFSET('Hygiene Data'!$G$13,0,10*ROW('Hygiene Data'!G1)))</f>
        <v/>
      </c>
      <c r="EA7" s="353" t="str">
        <f ca="1">+IF(OFFSET('Hygiene Data'!$H$11,0,10*ROW('Hygiene Data'!H1))="","",OFFSET('Hygiene Data'!$H$11,0,10*ROW('Hygiene Data'!H1)))</f>
        <v>Yes</v>
      </c>
      <c r="EB7" s="353" t="str">
        <f ca="1">+IF(OFFSET('Hygiene Data'!$H$12,0,10*ROW('Hygiene Data'!H1))="","",OFFSET('Hygiene Data'!$H$12,0,10*ROW('Hygiene Data'!H1)))</f>
        <v>Yes</v>
      </c>
      <c r="EC7" s="353" t="str">
        <f ca="1">+IF(OFFSET('Hygiene Data'!$H$13,0,10*ROW('Hygiene Data'!H1))="","",OFFSET('Hygiene Data'!$H$13,0,10*ROW('Hygiene Data'!H1)))</f>
        <v>Yes</v>
      </c>
      <c r="ED7" s="353" t="str">
        <f ca="1">+IF(OFFSET('Hygiene Data'!$I$11,0,10*ROW('Hygiene Data'!I1))="","",OFFSET('Hygiene Data'!$I$11,0,10*ROW('Hygiene Data'!I1)))</f>
        <v>Yes</v>
      </c>
      <c r="EE7" s="353" t="str">
        <f ca="1">+IF(OFFSET('Hygiene Data'!$I$12,0,10*ROW('Hygiene Data'!I1))="","",OFFSET('Hygiene Data'!$I$12,0,10*ROW('Hygiene Data'!I1)))</f>
        <v>Yes</v>
      </c>
      <c r="EF7" s="353" t="str">
        <f ca="1">+IF(OFFSET('Hygiene Data'!$I$13,0,10*ROW('Hygiene Data'!I1))="","",OFFSET('Hygiene Data'!$I$13,0,10*ROW('Hygiene Data'!I1)))</f>
        <v>Yes</v>
      </c>
    </row>
    <row r="8" spans="1:136" x14ac:dyDescent="0.25">
      <c r="A8" s="462" t="str">
        <f ca="1">+IF(OFFSET('Water Data'!$B$2,0,10*ROW('Water Data'!E2))="","",OFFSET('Water Data'!$B$2,0,10*ROW('Water Data'!E2)))</f>
        <v>ARE_2020_UIS</v>
      </c>
      <c r="B8" s="46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آخر</v>
      </c>
      <c r="C8" s="489">
        <f t="shared" ca="1" si="0"/>
        <v>2020</v>
      </c>
      <c r="D8" s="490">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0">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0">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0">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0">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0">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0">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0">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0">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1">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1">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1">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1">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1">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1">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1">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1">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1">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2">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68">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2">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2">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2">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2">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2">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2">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2">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3" t="str">
        <f ca="1">+IF(OFFSET('Water Data'!$D$27,0,10*ROW('Water Data'!D2))="","",OFFSET('Water Data'!$D$27,0,10*ROW('Water Data'!D2)))</f>
        <v>Yes</v>
      </c>
      <c r="BT8" s="353" t="str">
        <f ca="1">+IF(OFFSET('Water Data'!$D$28,0,10*ROW('Water Data'!D2))="","",OFFSET('Water Data'!$D$28,0,10*ROW('Water Data'!D2)))</f>
        <v>Yes</v>
      </c>
      <c r="BU8" s="353" t="str">
        <f ca="1">+IF(OFFSET('Water Data'!$D$29,0,10*ROW('Water Data'!D2))="","",OFFSET('Water Data'!$D$29,0,10*ROW('Water Data'!D2)))</f>
        <v>Yes</v>
      </c>
      <c r="BV8" s="353" t="str">
        <f ca="1">+IF(OFFSET('Water Data'!$E$27,0,10*ROW('Water Data'!E2))="","",OFFSET('Water Data'!$E$27,0,10*ROW('Water Data'!E2)))</f>
        <v/>
      </c>
      <c r="BW8" s="353" t="str">
        <f ca="1">+IF(OFFSET('Water Data'!$E$28,0,10*ROW('Water Data'!E2))="","",OFFSET('Water Data'!$E$28,0,10*ROW('Water Data'!E2)))</f>
        <v/>
      </c>
      <c r="BX8" s="353" t="str">
        <f ca="1">+IF(OFFSET('Water Data'!$E$29,0,10*ROW('Water Data'!E2))="","",OFFSET('Water Data'!$E$29,0,10*ROW('Water Data'!E2)))</f>
        <v/>
      </c>
      <c r="BY8" s="353" t="str">
        <f ca="1">+IF(OFFSET('Water Data'!$F$27,0,10*ROW('Water Data'!F2))="","",OFFSET('Water Data'!$F$27,0,10*ROW('Water Data'!F2)))</f>
        <v/>
      </c>
      <c r="BZ8" s="353" t="str">
        <f ca="1">+IF(OFFSET('Water Data'!$F$28,0,10*ROW('Water Data'!F2))="","",OFFSET('Water Data'!$F$28,0,10*ROW('Water Data'!F2)))</f>
        <v/>
      </c>
      <c r="CA8" s="353" t="str">
        <f ca="1">+IF(OFFSET('Water Data'!$F$29,0,10*ROW('Water Data'!F2))="","",OFFSET('Water Data'!$F$29,0,10*ROW('Water Data'!F2)))</f>
        <v/>
      </c>
      <c r="CB8" s="353" t="str">
        <f ca="1">+IF(OFFSET('Water Data'!$G$27,0,10*ROW('Water Data'!G2))="","",OFFSET('Water Data'!$G$27,0,10*ROW('Water Data'!G2)))</f>
        <v/>
      </c>
      <c r="CC8" s="353" t="str">
        <f ca="1">+IF(OFFSET('Water Data'!$G$28,0,10*ROW('Water Data'!G2))="","",OFFSET('Water Data'!$G$28,0,10*ROW('Water Data'!G2)))</f>
        <v/>
      </c>
      <c r="CD8" s="353" t="str">
        <f ca="1">+IF(OFFSET('Water Data'!$G$29,0,10*ROW('Water Data'!G2))="","",OFFSET('Water Data'!$G$29,0,10*ROW('Water Data'!G2)))</f>
        <v/>
      </c>
      <c r="CE8" s="353" t="str">
        <f ca="1">+IF(OFFSET('Water Data'!$H$27,0,10*ROW('Water Data'!H2))="","",OFFSET('Water Data'!$H$27,0,10*ROW('Water Data'!H2)))</f>
        <v>Yes</v>
      </c>
      <c r="CF8" s="353" t="str">
        <f ca="1">+IF(OFFSET('Water Data'!$H$28,0,10*ROW('Water Data'!H2))="","",OFFSET('Water Data'!$H$28,0,10*ROW('Water Data'!H2)))</f>
        <v>Yes</v>
      </c>
      <c r="CG8" s="353" t="str">
        <f ca="1">+IF(OFFSET('Water Data'!$H$29,0,10*ROW('Water Data'!H2))="","",OFFSET('Water Data'!$H$29,0,10*ROW('Water Data'!H2)))</f>
        <v>Yes</v>
      </c>
      <c r="CH8" s="353" t="str">
        <f ca="1">+IF(OFFSET('Water Data'!$I$27,0,10*ROW('Water Data'!I2))="","",OFFSET('Water Data'!$I$27,0,10*ROW('Water Data'!I2)))</f>
        <v>Yes</v>
      </c>
      <c r="CI8" s="353" t="str">
        <f ca="1">+IF(OFFSET('Water Data'!$I$28,0,10*ROW('Water Data'!I2))="","",OFFSET('Water Data'!$I$28,0,10*ROW('Water Data'!I2)))</f>
        <v>Yes</v>
      </c>
      <c r="CJ8" s="353" t="str">
        <f ca="1">+IF(OFFSET('Water Data'!$I$29,0,10*ROW('Water Data'!I2))="","",OFFSET('Water Data'!$I$29,0,10*ROW('Water Data'!I2)))</f>
        <v>Yes</v>
      </c>
      <c r="CK8" s="353" t="str">
        <f ca="1">+IF(OFFSET('Sanitation Data'!$D$28,0,10*ROW('Sanitation Data'!D2))="","",OFFSET('Sanitation Data'!$D$28,0,10*ROW('Sanitation Data'!D2)))</f>
        <v>Yes</v>
      </c>
      <c r="CL8" s="353" t="str">
        <f ca="1">+IF(OFFSET('Sanitation Data'!$D$29,0,10*ROW('Sanitation Data'!D2))="","",OFFSET('Sanitation Data'!$D$29,0,10*ROW('Sanitation Data'!D2)))</f>
        <v>Yes</v>
      </c>
      <c r="CM8" s="353" t="str">
        <f ca="1">+IF(OFFSET('Sanitation Data'!$D$30,0,10*ROW('Sanitation Data'!D2))="","",OFFSET('Sanitation Data'!$D$30,0,10*ROW('Sanitation Data'!D2)))</f>
        <v/>
      </c>
      <c r="CN8" s="353" t="str">
        <f ca="1">+IF(OFFSET('Sanitation Data'!$D$31,0,10*ROW('Sanitation Data'!D2))="","",OFFSET('Sanitation Data'!$D$31,0,10*ROW('Sanitation Data'!D2)))</f>
        <v/>
      </c>
      <c r="CO8" s="353" t="str">
        <f ca="1">+IF(OFFSET('Sanitation Data'!$D$32,0,10*ROW('Sanitation Data'!D2))="","",OFFSET('Sanitation Data'!$D$32,0,10*ROW('Sanitation Data'!D2)))</f>
        <v>Yes</v>
      </c>
      <c r="CP8" s="353" t="str">
        <f ca="1">+IF(OFFSET('Sanitation Data'!$E$28,0,10*ROW('Sanitation Data'!E2))="","",OFFSET('Sanitation Data'!$E$28,0,10*ROW('Sanitation Data'!E2)))</f>
        <v/>
      </c>
      <c r="CQ8" s="353" t="str">
        <f ca="1">+IF(OFFSET('Sanitation Data'!$E$29,0,10*ROW('Sanitation Data'!E2))="","",OFFSET('Sanitation Data'!$E$29,0,10*ROW('Sanitation Data'!E2)))</f>
        <v/>
      </c>
      <c r="CR8" s="353" t="str">
        <f ca="1">+IF(OFFSET('Sanitation Data'!$E$30,0,10*ROW('Sanitation Data'!E2))="","",OFFSET('Sanitation Data'!$E$30,0,10*ROW('Sanitation Data'!E2)))</f>
        <v/>
      </c>
      <c r="CS8" s="353" t="str">
        <f ca="1">+IF(OFFSET('Sanitation Data'!$E$31,0,10*ROW('Sanitation Data'!E2))="","",OFFSET('Sanitation Data'!$E$31,0,10*ROW('Sanitation Data'!E2)))</f>
        <v/>
      </c>
      <c r="CT8" s="353" t="str">
        <f ca="1">+IF(OFFSET('Sanitation Data'!$E$32,0,10*ROW('Sanitation Data'!E2))="","",OFFSET('Sanitation Data'!$E$32,0,10*ROW('Sanitation Data'!E2)))</f>
        <v/>
      </c>
      <c r="CU8" s="353" t="str">
        <f ca="1">+IF(OFFSET('Sanitation Data'!$F$28,0,10*ROW('Sanitation Data'!F2))="","",OFFSET('Sanitation Data'!$F$28,0,10*ROW('Sanitation Data'!F2)))</f>
        <v/>
      </c>
      <c r="CV8" s="353" t="str">
        <f ca="1">+IF(OFFSET('Sanitation Data'!$F$29,0,10*ROW('Sanitation Data'!F2))="","",OFFSET('Sanitation Data'!$F$29,0,10*ROW('Sanitation Data'!F2)))</f>
        <v/>
      </c>
      <c r="CW8" s="353" t="str">
        <f ca="1">+IF(OFFSET('Sanitation Data'!$F$30,0,10*ROW('Sanitation Data'!F2))="","",OFFSET('Sanitation Data'!$F$30,0,10*ROW('Sanitation Data'!F2)))</f>
        <v/>
      </c>
      <c r="CX8" s="353" t="str">
        <f ca="1">+IF(OFFSET('Sanitation Data'!$F$31,0,10*ROW('Sanitation Data'!F2))="","",OFFSET('Sanitation Data'!$F$31,0,10*ROW('Sanitation Data'!F2)))</f>
        <v/>
      </c>
      <c r="CY8" s="353" t="str">
        <f ca="1">+IF(OFFSET('Sanitation Data'!$F$32,0,10*ROW('Sanitation Data'!F2))="","",OFFSET('Sanitation Data'!$F$32,0,10*ROW('Sanitation Data'!F2)))</f>
        <v/>
      </c>
      <c r="CZ8" s="353" t="str">
        <f ca="1">+IF(OFFSET('Sanitation Data'!$G$28,0,10*ROW('Sanitation Data'!G2))="","",OFFSET('Sanitation Data'!$G$28,0,10*ROW('Sanitation Data'!G2)))</f>
        <v/>
      </c>
      <c r="DA8" s="353" t="str">
        <f ca="1">+IF(OFFSET('Sanitation Data'!$G$29,0,10*ROW('Sanitation Data'!G2))="","",OFFSET('Sanitation Data'!$G$29,0,10*ROW('Sanitation Data'!G2)))</f>
        <v/>
      </c>
      <c r="DB8" s="353" t="str">
        <f ca="1">+IF(OFFSET('Sanitation Data'!$G$30,0,10*ROW('Sanitation Data'!G2))="","",OFFSET('Sanitation Data'!$G$30,0,10*ROW('Sanitation Data'!G2)))</f>
        <v/>
      </c>
      <c r="DC8" s="353" t="str">
        <f ca="1">+IF(OFFSET('Sanitation Data'!$G$31,0,10*ROW('Sanitation Data'!G2))="","",OFFSET('Sanitation Data'!$G$31,0,10*ROW('Sanitation Data'!G2)))</f>
        <v/>
      </c>
      <c r="DD8" s="353" t="str">
        <f ca="1">+IF(OFFSET('Sanitation Data'!$G$32,0,10*ROW('Sanitation Data'!G2))="","",OFFSET('Sanitation Data'!$G$32,0,10*ROW('Sanitation Data'!G2)))</f>
        <v/>
      </c>
      <c r="DE8" s="353" t="str">
        <f ca="1">+IF(OFFSET('Sanitation Data'!$H$28,0,10*ROW('Sanitation Data'!H2))="","",OFFSET('Sanitation Data'!$H$28,0,10*ROW('Sanitation Data'!H2)))</f>
        <v>Yes</v>
      </c>
      <c r="DF8" s="353" t="str">
        <f ca="1">+IF(OFFSET('Sanitation Data'!$H$29,0,10*ROW('Sanitation Data'!H2))="","",OFFSET('Sanitation Data'!$H$29,0,10*ROW('Sanitation Data'!H2)))</f>
        <v>Yes</v>
      </c>
      <c r="DG8" s="353" t="str">
        <f ca="1">+IF(OFFSET('Sanitation Data'!$H$30,0,10*ROW('Sanitation Data'!H2))="","",OFFSET('Sanitation Data'!$H$30,0,10*ROW('Sanitation Data'!H2)))</f>
        <v/>
      </c>
      <c r="DH8" s="353" t="str">
        <f ca="1">+IF(OFFSET('Sanitation Data'!$H$31,0,10*ROW('Sanitation Data'!H2))="","",OFFSET('Sanitation Data'!$H$31,0,10*ROW('Sanitation Data'!H2)))</f>
        <v/>
      </c>
      <c r="DI8" s="353" t="str">
        <f ca="1">+IF(OFFSET('Sanitation Data'!$H$32,0,10*ROW('Sanitation Data'!H2))="","",OFFSET('Sanitation Data'!$H$32,0,10*ROW('Sanitation Data'!H2)))</f>
        <v>Yes</v>
      </c>
      <c r="DJ8" s="353" t="str">
        <f ca="1">+IF(OFFSET('Sanitation Data'!$I$28,0,10*ROW('Sanitation Data'!I2))="","",OFFSET('Sanitation Data'!$I$28,0,10*ROW('Sanitation Data'!I2)))</f>
        <v>Yes</v>
      </c>
      <c r="DK8" s="353" t="str">
        <f ca="1">+IF(OFFSET('Sanitation Data'!$I$29,0,10*ROW('Sanitation Data'!I2))="","",OFFSET('Sanitation Data'!$I$29,0,10*ROW('Sanitation Data'!I2)))</f>
        <v>Yes</v>
      </c>
      <c r="DL8" s="353" t="str">
        <f ca="1">+IF(OFFSET('Sanitation Data'!$I$30,0,10*ROW('Sanitation Data'!I2))="","",OFFSET('Sanitation Data'!$I$30,0,10*ROW('Sanitation Data'!I2)))</f>
        <v/>
      </c>
      <c r="DM8" s="353" t="str">
        <f ca="1">+IF(OFFSET('Sanitation Data'!$I$31,0,10*ROW('Sanitation Data'!I2))="","",OFFSET('Sanitation Data'!$I$31,0,10*ROW('Sanitation Data'!I2)))</f>
        <v/>
      </c>
      <c r="DN8" s="353" t="str">
        <f ca="1">+IF(OFFSET('Sanitation Data'!$I$32,0,10*ROW('Sanitation Data'!I2))="","",OFFSET('Sanitation Data'!$I$32,0,10*ROW('Sanitation Data'!I2)))</f>
        <v>Yes</v>
      </c>
      <c r="DO8" s="353" t="str">
        <f ca="1">+IF(OFFSET('Hygiene Data'!$D$11,0,10*ROW('Hygiene Data'!D2))="","",OFFSET('Hygiene Data'!$D$11,0,10*ROW('Hygiene Data'!D2)))</f>
        <v>Yes</v>
      </c>
      <c r="DP8" s="353" t="str">
        <f ca="1">+IF(OFFSET('Hygiene Data'!$D$12,0,10*ROW('Hygiene Data'!D2))="","",OFFSET('Hygiene Data'!$D$12,0,10*ROW('Hygiene Data'!D2)))</f>
        <v>Yes</v>
      </c>
      <c r="DQ8" s="353" t="str">
        <f ca="1">+IF(OFFSET('Hygiene Data'!$D$13,0,10*ROW('Hygiene Data'!D2))="","",OFFSET('Hygiene Data'!$D$13,0,10*ROW('Hygiene Data'!D2)))</f>
        <v>Yes</v>
      </c>
      <c r="DR8" s="353" t="str">
        <f ca="1">+IF(OFFSET('Hygiene Data'!$E$11,0,10*ROW('Hygiene Data'!E2))="","",OFFSET('Hygiene Data'!$E$11,0,10*ROW('Hygiene Data'!E2)))</f>
        <v/>
      </c>
      <c r="DS8" s="353" t="str">
        <f ca="1">+IF(OFFSET('Hygiene Data'!$E$12,0,10*ROW('Hygiene Data'!E2))="","",OFFSET('Hygiene Data'!$E$12,0,10*ROW('Hygiene Data'!E2)))</f>
        <v/>
      </c>
      <c r="DT8" s="353" t="str">
        <f ca="1">+IF(OFFSET('Hygiene Data'!$E$13,0,10*ROW('Hygiene Data'!E2))="","",OFFSET('Hygiene Data'!$E$13,0,10*ROW('Hygiene Data'!E2)))</f>
        <v/>
      </c>
      <c r="DU8" s="353" t="str">
        <f ca="1">+IF(OFFSET('Hygiene Data'!$F$11,0,10*ROW('Hygiene Data'!F2))="","",OFFSET('Hygiene Data'!$F$11,0,10*ROW('Hygiene Data'!F2)))</f>
        <v/>
      </c>
      <c r="DV8" s="353" t="str">
        <f ca="1">+IF(OFFSET('Hygiene Data'!$F$12,0,10*ROW('Hygiene Data'!F2))="","",OFFSET('Hygiene Data'!$F$12,0,10*ROW('Hygiene Data'!F2)))</f>
        <v/>
      </c>
      <c r="DW8" s="353" t="str">
        <f ca="1">+IF(OFFSET('Hygiene Data'!$F$13,0,10*ROW('Hygiene Data'!F2))="","",OFFSET('Hygiene Data'!$F$13,0,10*ROW('Hygiene Data'!F2)))</f>
        <v/>
      </c>
      <c r="DX8" s="353" t="str">
        <f ca="1">+IF(OFFSET('Hygiene Data'!$G$11,0,10*ROW('Hygiene Data'!G2))="","",OFFSET('Hygiene Data'!$G$11,0,10*ROW('Hygiene Data'!G2)))</f>
        <v/>
      </c>
      <c r="DY8" s="353" t="str">
        <f ca="1">+IF(OFFSET('Hygiene Data'!$G$12,0,10*ROW('Hygiene Data'!G2))="","",OFFSET('Hygiene Data'!$G$12,0,10*ROW('Hygiene Data'!G2)))</f>
        <v/>
      </c>
      <c r="DZ8" s="353" t="str">
        <f ca="1">+IF(OFFSET('Hygiene Data'!$G$13,0,10*ROW('Hygiene Data'!G2))="","",OFFSET('Hygiene Data'!$G$13,0,10*ROW('Hygiene Data'!G2)))</f>
        <v/>
      </c>
      <c r="EA8" s="353" t="str">
        <f ca="1">+IF(OFFSET('Hygiene Data'!$H$11,0,10*ROW('Hygiene Data'!H2))="","",OFFSET('Hygiene Data'!$H$11,0,10*ROW('Hygiene Data'!H2)))</f>
        <v>Yes</v>
      </c>
      <c r="EB8" s="353" t="str">
        <f ca="1">+IF(OFFSET('Hygiene Data'!$H$12,0,10*ROW('Hygiene Data'!H2))="","",OFFSET('Hygiene Data'!$H$12,0,10*ROW('Hygiene Data'!H2)))</f>
        <v>Yes</v>
      </c>
      <c r="EC8" s="353" t="str">
        <f ca="1">+IF(OFFSET('Hygiene Data'!$H$13,0,10*ROW('Hygiene Data'!H2))="","",OFFSET('Hygiene Data'!$H$13,0,10*ROW('Hygiene Data'!H2)))</f>
        <v>Yes</v>
      </c>
      <c r="ED8" s="353" t="str">
        <f ca="1">+IF(OFFSET('Hygiene Data'!$I$11,0,10*ROW('Hygiene Data'!I2))="","",OFFSET('Hygiene Data'!$I$11,0,10*ROW('Hygiene Data'!I2)))</f>
        <v>Yes</v>
      </c>
      <c r="EE8" s="353" t="str">
        <f ca="1">+IF(OFFSET('Hygiene Data'!$I$12,0,10*ROW('Hygiene Data'!I2))="","",OFFSET('Hygiene Data'!$I$12,0,10*ROW('Hygiene Data'!I2)))</f>
        <v>Yes</v>
      </c>
      <c r="EF8" s="353" t="str">
        <f ca="1">+IF(OFFSET('Hygiene Data'!$I$13,0,10*ROW('Hygiene Data'!I2))="","",OFFSET('Hygiene Data'!$I$13,0,10*ROW('Hygiene Data'!I2)))</f>
        <v>Yes</v>
      </c>
    </row>
    <row r="9" spans="1:136" x14ac:dyDescent="0.25">
      <c r="A9" s="462" t="str">
        <f ca="1">+IF(OFFSET('Water Data'!$B$2,0,10*ROW('Water Data'!E3))="","",OFFSET('Water Data'!$B$2,0,10*ROW('Water Data'!E3)))</f>
        <v>ARE_2022_UIS</v>
      </c>
      <c r="B9" s="46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آخر</v>
      </c>
      <c r="C9" s="489">
        <f t="shared" ca="1" si="0"/>
        <v>2022</v>
      </c>
      <c r="D9" s="490">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0">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0">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0">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0">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0">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0">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0">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1">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1">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1"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1"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1"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1"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1">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1">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1">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1">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1">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1">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2">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68">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2">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2">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2">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2">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2">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2">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2">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3" t="str">
        <f ca="1">+IF(OFFSET('Water Data'!$D$27,0,10*ROW('Water Data'!D3))="","",OFFSET('Water Data'!$D$27,0,10*ROW('Water Data'!D3)))</f>
        <v>Yes</v>
      </c>
      <c r="BT9" s="353" t="str">
        <f ca="1">+IF(OFFSET('Water Data'!$D$28,0,10*ROW('Water Data'!D3))="","",OFFSET('Water Data'!$D$28,0,10*ROW('Water Data'!D3)))</f>
        <v>Yes</v>
      </c>
      <c r="BU9" s="353" t="str">
        <f ca="1">+IF(OFFSET('Water Data'!$D$29,0,10*ROW('Water Data'!D3))="","",OFFSET('Water Data'!$D$29,0,10*ROW('Water Data'!D3)))</f>
        <v>Yes</v>
      </c>
      <c r="BV9" s="353" t="str">
        <f ca="1">+IF(OFFSET('Water Data'!$E$27,0,10*ROW('Water Data'!E3))="","",OFFSET('Water Data'!$E$27,0,10*ROW('Water Data'!E3)))</f>
        <v/>
      </c>
      <c r="BW9" s="353" t="str">
        <f ca="1">+IF(OFFSET('Water Data'!$E$28,0,10*ROW('Water Data'!E3))="","",OFFSET('Water Data'!$E$28,0,10*ROW('Water Data'!E3)))</f>
        <v/>
      </c>
      <c r="BX9" s="353" t="str">
        <f ca="1">+IF(OFFSET('Water Data'!$E$29,0,10*ROW('Water Data'!E3))="","",OFFSET('Water Data'!$E$29,0,10*ROW('Water Data'!E3)))</f>
        <v/>
      </c>
      <c r="BY9" s="353" t="str">
        <f ca="1">+IF(OFFSET('Water Data'!$F$27,0,10*ROW('Water Data'!F3))="","",OFFSET('Water Data'!$F$27,0,10*ROW('Water Data'!F3)))</f>
        <v/>
      </c>
      <c r="BZ9" s="353" t="str">
        <f ca="1">+IF(OFFSET('Water Data'!$F$28,0,10*ROW('Water Data'!F3))="","",OFFSET('Water Data'!$F$28,0,10*ROW('Water Data'!F3)))</f>
        <v/>
      </c>
      <c r="CA9" s="353" t="str">
        <f ca="1">+IF(OFFSET('Water Data'!$F$29,0,10*ROW('Water Data'!F3))="","",OFFSET('Water Data'!$F$29,0,10*ROW('Water Data'!F3)))</f>
        <v/>
      </c>
      <c r="CB9" s="353" t="str">
        <f ca="1">+IF(OFFSET('Water Data'!$G$27,0,10*ROW('Water Data'!G3))="","",OFFSET('Water Data'!$G$27,0,10*ROW('Water Data'!G3)))</f>
        <v/>
      </c>
      <c r="CC9" s="353" t="str">
        <f ca="1">+IF(OFFSET('Water Data'!$G$28,0,10*ROW('Water Data'!G3))="","",OFFSET('Water Data'!$G$28,0,10*ROW('Water Data'!G3)))</f>
        <v/>
      </c>
      <c r="CD9" s="353" t="str">
        <f ca="1">+IF(OFFSET('Water Data'!$G$29,0,10*ROW('Water Data'!G3))="","",OFFSET('Water Data'!$G$29,0,10*ROW('Water Data'!G3)))</f>
        <v/>
      </c>
      <c r="CE9" s="353" t="str">
        <f ca="1">+IF(OFFSET('Water Data'!$H$27,0,10*ROW('Water Data'!H3))="","",OFFSET('Water Data'!$H$27,0,10*ROW('Water Data'!H3)))</f>
        <v>Yes</v>
      </c>
      <c r="CF9" s="353" t="str">
        <f ca="1">+IF(OFFSET('Water Data'!$H$28,0,10*ROW('Water Data'!H3))="","",OFFSET('Water Data'!$H$28,0,10*ROW('Water Data'!H3)))</f>
        <v>Yes</v>
      </c>
      <c r="CG9" s="353" t="str">
        <f ca="1">+IF(OFFSET('Water Data'!$H$29,0,10*ROW('Water Data'!H3))="","",OFFSET('Water Data'!$H$29,0,10*ROW('Water Data'!H3)))</f>
        <v>Yes</v>
      </c>
      <c r="CH9" s="353" t="str">
        <f ca="1">+IF(OFFSET('Water Data'!$I$27,0,10*ROW('Water Data'!I3))="","",OFFSET('Water Data'!$I$27,0,10*ROW('Water Data'!I3)))</f>
        <v>Yes</v>
      </c>
      <c r="CI9" s="353" t="str">
        <f ca="1">+IF(OFFSET('Water Data'!$I$28,0,10*ROW('Water Data'!I3))="","",OFFSET('Water Data'!$I$28,0,10*ROW('Water Data'!I3)))</f>
        <v>Yes</v>
      </c>
      <c r="CJ9" s="353" t="str">
        <f ca="1">+IF(OFFSET('Water Data'!$I$29,0,10*ROW('Water Data'!I3))="","",OFFSET('Water Data'!$I$29,0,10*ROW('Water Data'!I3)))</f>
        <v>Yes</v>
      </c>
      <c r="CK9" s="353" t="str">
        <f ca="1">+IF(OFFSET('Sanitation Data'!$D$28,0,10*ROW('Sanitation Data'!D3))="","",OFFSET('Sanitation Data'!$D$28,0,10*ROW('Sanitation Data'!D3)))</f>
        <v>Yes</v>
      </c>
      <c r="CL9" s="353" t="str">
        <f ca="1">+IF(OFFSET('Sanitation Data'!$D$29,0,10*ROW('Sanitation Data'!D3))="","",OFFSET('Sanitation Data'!$D$29,0,10*ROW('Sanitation Data'!D3)))</f>
        <v>Yes</v>
      </c>
      <c r="CM9" s="353" t="str">
        <f ca="1">+IF(OFFSET('Sanitation Data'!$D$30,0,10*ROW('Sanitation Data'!D3))="","",OFFSET('Sanitation Data'!$D$30,0,10*ROW('Sanitation Data'!D3)))</f>
        <v/>
      </c>
      <c r="CN9" s="353" t="str">
        <f ca="1">+IF(OFFSET('Sanitation Data'!$D$31,0,10*ROW('Sanitation Data'!D3))="","",OFFSET('Sanitation Data'!$D$31,0,10*ROW('Sanitation Data'!D3)))</f>
        <v/>
      </c>
      <c r="CO9" s="353" t="str">
        <f ca="1">+IF(OFFSET('Sanitation Data'!$D$32,0,10*ROW('Sanitation Data'!D3))="","",OFFSET('Sanitation Data'!$D$32,0,10*ROW('Sanitation Data'!D3)))</f>
        <v>Yes</v>
      </c>
      <c r="CP9" s="353" t="str">
        <f ca="1">+IF(OFFSET('Sanitation Data'!$E$28,0,10*ROW('Sanitation Data'!E3))="","",OFFSET('Sanitation Data'!$E$28,0,10*ROW('Sanitation Data'!E3)))</f>
        <v/>
      </c>
      <c r="CQ9" s="353" t="str">
        <f ca="1">+IF(OFFSET('Sanitation Data'!$E$29,0,10*ROW('Sanitation Data'!E3))="","",OFFSET('Sanitation Data'!$E$29,0,10*ROW('Sanitation Data'!E3)))</f>
        <v/>
      </c>
      <c r="CR9" s="353" t="str">
        <f ca="1">+IF(OFFSET('Sanitation Data'!$E$30,0,10*ROW('Sanitation Data'!E3))="","",OFFSET('Sanitation Data'!$E$30,0,10*ROW('Sanitation Data'!E3)))</f>
        <v/>
      </c>
      <c r="CS9" s="353" t="str">
        <f ca="1">+IF(OFFSET('Sanitation Data'!$E$31,0,10*ROW('Sanitation Data'!E3))="","",OFFSET('Sanitation Data'!$E$31,0,10*ROW('Sanitation Data'!E3)))</f>
        <v/>
      </c>
      <c r="CT9" s="353" t="str">
        <f ca="1">+IF(OFFSET('Sanitation Data'!$E$32,0,10*ROW('Sanitation Data'!E3))="","",OFFSET('Sanitation Data'!$E$32,0,10*ROW('Sanitation Data'!E3)))</f>
        <v/>
      </c>
      <c r="CU9" s="353" t="str">
        <f ca="1">+IF(OFFSET('Sanitation Data'!$F$28,0,10*ROW('Sanitation Data'!F3))="","",OFFSET('Sanitation Data'!$F$28,0,10*ROW('Sanitation Data'!F3)))</f>
        <v/>
      </c>
      <c r="CV9" s="353" t="str">
        <f ca="1">+IF(OFFSET('Sanitation Data'!$F$29,0,10*ROW('Sanitation Data'!F3))="","",OFFSET('Sanitation Data'!$F$29,0,10*ROW('Sanitation Data'!F3)))</f>
        <v/>
      </c>
      <c r="CW9" s="353" t="str">
        <f ca="1">+IF(OFFSET('Sanitation Data'!$F$30,0,10*ROW('Sanitation Data'!F3))="","",OFFSET('Sanitation Data'!$F$30,0,10*ROW('Sanitation Data'!F3)))</f>
        <v/>
      </c>
      <c r="CX9" s="353" t="str">
        <f ca="1">+IF(OFFSET('Sanitation Data'!$F$31,0,10*ROW('Sanitation Data'!F3))="","",OFFSET('Sanitation Data'!$F$31,0,10*ROW('Sanitation Data'!F3)))</f>
        <v/>
      </c>
      <c r="CY9" s="353" t="str">
        <f ca="1">+IF(OFFSET('Sanitation Data'!$F$32,0,10*ROW('Sanitation Data'!F3))="","",OFFSET('Sanitation Data'!$F$32,0,10*ROW('Sanitation Data'!F3)))</f>
        <v/>
      </c>
      <c r="CZ9" s="353" t="str">
        <f ca="1">+IF(OFFSET('Sanitation Data'!$G$28,0,10*ROW('Sanitation Data'!G3))="","",OFFSET('Sanitation Data'!$G$28,0,10*ROW('Sanitation Data'!G3)))</f>
        <v/>
      </c>
      <c r="DA9" s="353" t="str">
        <f ca="1">+IF(OFFSET('Sanitation Data'!$G$29,0,10*ROW('Sanitation Data'!G3))="","",OFFSET('Sanitation Data'!$G$29,0,10*ROW('Sanitation Data'!G3)))</f>
        <v/>
      </c>
      <c r="DB9" s="353" t="str">
        <f ca="1">+IF(OFFSET('Sanitation Data'!$G$30,0,10*ROW('Sanitation Data'!G3))="","",OFFSET('Sanitation Data'!$G$30,0,10*ROW('Sanitation Data'!G3)))</f>
        <v/>
      </c>
      <c r="DC9" s="353" t="str">
        <f ca="1">+IF(OFFSET('Sanitation Data'!$G$31,0,10*ROW('Sanitation Data'!G3))="","",OFFSET('Sanitation Data'!$G$31,0,10*ROW('Sanitation Data'!G3)))</f>
        <v/>
      </c>
      <c r="DD9" s="353" t="str">
        <f ca="1">+IF(OFFSET('Sanitation Data'!$G$32,0,10*ROW('Sanitation Data'!G3))="","",OFFSET('Sanitation Data'!$G$32,0,10*ROW('Sanitation Data'!G3)))</f>
        <v/>
      </c>
      <c r="DE9" s="353" t="str">
        <f ca="1">+IF(OFFSET('Sanitation Data'!$H$28,0,10*ROW('Sanitation Data'!H3))="","",OFFSET('Sanitation Data'!$H$28,0,10*ROW('Sanitation Data'!H3)))</f>
        <v>Yes</v>
      </c>
      <c r="DF9" s="353" t="str">
        <f ca="1">+IF(OFFSET('Sanitation Data'!$H$29,0,10*ROW('Sanitation Data'!H3))="","",OFFSET('Sanitation Data'!$H$29,0,10*ROW('Sanitation Data'!H3)))</f>
        <v>Yes</v>
      </c>
      <c r="DG9" s="353" t="str">
        <f ca="1">+IF(OFFSET('Sanitation Data'!$H$30,0,10*ROW('Sanitation Data'!H3))="","",OFFSET('Sanitation Data'!$H$30,0,10*ROW('Sanitation Data'!H3)))</f>
        <v/>
      </c>
      <c r="DH9" s="353" t="str">
        <f ca="1">+IF(OFFSET('Sanitation Data'!$H$31,0,10*ROW('Sanitation Data'!H3))="","",OFFSET('Sanitation Data'!$H$31,0,10*ROW('Sanitation Data'!H3)))</f>
        <v/>
      </c>
      <c r="DI9" s="353" t="str">
        <f ca="1">+IF(OFFSET('Sanitation Data'!$H$32,0,10*ROW('Sanitation Data'!H3))="","",OFFSET('Sanitation Data'!$H$32,0,10*ROW('Sanitation Data'!H3)))</f>
        <v>Yes</v>
      </c>
      <c r="DJ9" s="353" t="str">
        <f ca="1">+IF(OFFSET('Sanitation Data'!$I$28,0,10*ROW('Sanitation Data'!I3))="","",OFFSET('Sanitation Data'!$I$28,0,10*ROW('Sanitation Data'!I3)))</f>
        <v>Yes</v>
      </c>
      <c r="DK9" s="353" t="str">
        <f ca="1">+IF(OFFSET('Sanitation Data'!$I$29,0,10*ROW('Sanitation Data'!I3))="","",OFFSET('Sanitation Data'!$I$29,0,10*ROW('Sanitation Data'!I3)))</f>
        <v>Yes</v>
      </c>
      <c r="DL9" s="353" t="str">
        <f ca="1">+IF(OFFSET('Sanitation Data'!$I$30,0,10*ROW('Sanitation Data'!I3))="","",OFFSET('Sanitation Data'!$I$30,0,10*ROW('Sanitation Data'!I3)))</f>
        <v/>
      </c>
      <c r="DM9" s="353" t="str">
        <f ca="1">+IF(OFFSET('Sanitation Data'!$I$31,0,10*ROW('Sanitation Data'!I3))="","",OFFSET('Sanitation Data'!$I$31,0,10*ROW('Sanitation Data'!I3)))</f>
        <v/>
      </c>
      <c r="DN9" s="353" t="str">
        <f ca="1">+IF(OFFSET('Sanitation Data'!$I$32,0,10*ROW('Sanitation Data'!I3))="","",OFFSET('Sanitation Data'!$I$32,0,10*ROW('Sanitation Data'!I3)))</f>
        <v>Yes</v>
      </c>
      <c r="DO9" s="353" t="str">
        <f ca="1">+IF(OFFSET('Hygiene Data'!$D$11,0,10*ROW('Hygiene Data'!D3))="","",OFFSET('Hygiene Data'!$D$11,0,10*ROW('Hygiene Data'!D3)))</f>
        <v>Yes</v>
      </c>
      <c r="DP9" s="353" t="str">
        <f ca="1">+IF(OFFSET('Hygiene Data'!$D$12,0,10*ROW('Hygiene Data'!D3))="","",OFFSET('Hygiene Data'!$D$12,0,10*ROW('Hygiene Data'!D3)))</f>
        <v>Yes</v>
      </c>
      <c r="DQ9" s="353" t="str">
        <f ca="1">+IF(OFFSET('Hygiene Data'!$D$13,0,10*ROW('Hygiene Data'!D3))="","",OFFSET('Hygiene Data'!$D$13,0,10*ROW('Hygiene Data'!D3)))</f>
        <v>Yes</v>
      </c>
      <c r="DR9" s="353" t="str">
        <f ca="1">+IF(OFFSET('Hygiene Data'!$E$11,0,10*ROW('Hygiene Data'!E3))="","",OFFSET('Hygiene Data'!$E$11,0,10*ROW('Hygiene Data'!E3)))</f>
        <v/>
      </c>
      <c r="DS9" s="353" t="str">
        <f ca="1">+IF(OFFSET('Hygiene Data'!$E$12,0,10*ROW('Hygiene Data'!E3))="","",OFFSET('Hygiene Data'!$E$12,0,10*ROW('Hygiene Data'!E3)))</f>
        <v/>
      </c>
      <c r="DT9" s="353" t="str">
        <f ca="1">+IF(OFFSET('Hygiene Data'!$E$13,0,10*ROW('Hygiene Data'!E3))="","",OFFSET('Hygiene Data'!$E$13,0,10*ROW('Hygiene Data'!E3)))</f>
        <v/>
      </c>
      <c r="DU9" s="353" t="str">
        <f ca="1">+IF(OFFSET('Hygiene Data'!$F$11,0,10*ROW('Hygiene Data'!F3))="","",OFFSET('Hygiene Data'!$F$11,0,10*ROW('Hygiene Data'!F3)))</f>
        <v/>
      </c>
      <c r="DV9" s="353" t="str">
        <f ca="1">+IF(OFFSET('Hygiene Data'!$F$12,0,10*ROW('Hygiene Data'!F3))="","",OFFSET('Hygiene Data'!$F$12,0,10*ROW('Hygiene Data'!F3)))</f>
        <v/>
      </c>
      <c r="DW9" s="353" t="str">
        <f ca="1">+IF(OFFSET('Hygiene Data'!$F$13,0,10*ROW('Hygiene Data'!F3))="","",OFFSET('Hygiene Data'!$F$13,0,10*ROW('Hygiene Data'!F3)))</f>
        <v/>
      </c>
      <c r="DX9" s="353" t="str">
        <f ca="1">+IF(OFFSET('Hygiene Data'!$G$11,0,10*ROW('Hygiene Data'!G3))="","",OFFSET('Hygiene Data'!$G$11,0,10*ROW('Hygiene Data'!G3)))</f>
        <v/>
      </c>
      <c r="DY9" s="353" t="str">
        <f ca="1">+IF(OFFSET('Hygiene Data'!$G$12,0,10*ROW('Hygiene Data'!G3))="","",OFFSET('Hygiene Data'!$G$12,0,10*ROW('Hygiene Data'!G3)))</f>
        <v/>
      </c>
      <c r="DZ9" s="353" t="str">
        <f ca="1">+IF(OFFSET('Hygiene Data'!$G$13,0,10*ROW('Hygiene Data'!G3))="","",OFFSET('Hygiene Data'!$G$13,0,10*ROW('Hygiene Data'!G3)))</f>
        <v/>
      </c>
      <c r="EA9" s="353" t="str">
        <f ca="1">+IF(OFFSET('Hygiene Data'!$H$11,0,10*ROW('Hygiene Data'!H3))="","",OFFSET('Hygiene Data'!$H$11,0,10*ROW('Hygiene Data'!H3)))</f>
        <v>Yes</v>
      </c>
      <c r="EB9" s="353" t="str">
        <f ca="1">+IF(OFFSET('Hygiene Data'!$H$12,0,10*ROW('Hygiene Data'!H3))="","",OFFSET('Hygiene Data'!$H$12,0,10*ROW('Hygiene Data'!H3)))</f>
        <v>Yes</v>
      </c>
      <c r="EC9" s="353" t="str">
        <f ca="1">+IF(OFFSET('Hygiene Data'!$H$13,0,10*ROW('Hygiene Data'!H3))="","",OFFSET('Hygiene Data'!$H$13,0,10*ROW('Hygiene Data'!H3)))</f>
        <v>Yes</v>
      </c>
      <c r="ED9" s="353" t="str">
        <f ca="1">+IF(OFFSET('Hygiene Data'!$I$11,0,10*ROW('Hygiene Data'!I3))="","",OFFSET('Hygiene Data'!$I$11,0,10*ROW('Hygiene Data'!I3)))</f>
        <v>Yes</v>
      </c>
      <c r="EE9" s="353" t="str">
        <f ca="1">+IF(OFFSET('Hygiene Data'!$I$12,0,10*ROW('Hygiene Data'!I3))="","",OFFSET('Hygiene Data'!$I$12,0,10*ROW('Hygiene Data'!I3)))</f>
        <v>Yes</v>
      </c>
      <c r="EF9" s="353" t="str">
        <f ca="1">+IF(OFFSET('Hygiene Data'!$I$13,0,10*ROW('Hygiene Data'!I3))="","",OFFSET('Hygiene Data'!$I$13,0,10*ROW('Hygiene Data'!I3)))</f>
        <v>Yes</v>
      </c>
    </row>
    <row r="10" spans="1:136" x14ac:dyDescent="0.25">
      <c r="A10" s="462" t="str">
        <f ca="1">+IF(OFFSET('Water Data'!$B$2,0,10*ROW('Water Data'!E4))="","",OFFSET('Water Data'!$B$2,0,10*ROW('Water Data'!E4)))</f>
        <v>ARE_2023_UIS</v>
      </c>
      <c r="B10" s="46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آخر</v>
      </c>
      <c r="C10" s="489">
        <f t="shared" ca="1" si="0"/>
        <v>2023</v>
      </c>
      <c r="D10" s="490">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0">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0">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0">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0">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0">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0">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0">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0">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1">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1">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1">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1">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1">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1">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1">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1">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1">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2">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68">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2">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2">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2">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2">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2">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2">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2">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3" t="str">
        <f ca="1">+IF(OFFSET('Water Data'!$D$27,0,10*ROW('Water Data'!D4))="","",OFFSET('Water Data'!$D$27,0,10*ROW('Water Data'!D4)))</f>
        <v>Yes</v>
      </c>
      <c r="BT10" s="353" t="str">
        <f ca="1">+IF(OFFSET('Water Data'!$D$28,0,10*ROW('Water Data'!D4))="","",OFFSET('Water Data'!$D$28,0,10*ROW('Water Data'!D4)))</f>
        <v>Yes</v>
      </c>
      <c r="BU10" s="353" t="str">
        <f ca="1">+IF(OFFSET('Water Data'!$D$29,0,10*ROW('Water Data'!D4))="","",OFFSET('Water Data'!$D$29,0,10*ROW('Water Data'!D4)))</f>
        <v>Yes</v>
      </c>
      <c r="BV10" s="353" t="str">
        <f ca="1">+IF(OFFSET('Water Data'!$E$27,0,10*ROW('Water Data'!E4))="","",OFFSET('Water Data'!$E$27,0,10*ROW('Water Data'!E4)))</f>
        <v/>
      </c>
      <c r="BW10" s="353" t="str">
        <f ca="1">+IF(OFFSET('Water Data'!$E$28,0,10*ROW('Water Data'!E4))="","",OFFSET('Water Data'!$E$28,0,10*ROW('Water Data'!E4)))</f>
        <v/>
      </c>
      <c r="BX10" s="353" t="str">
        <f ca="1">+IF(OFFSET('Water Data'!$E$29,0,10*ROW('Water Data'!E4))="","",OFFSET('Water Data'!$E$29,0,10*ROW('Water Data'!E4)))</f>
        <v/>
      </c>
      <c r="BY10" s="353" t="str">
        <f ca="1">+IF(OFFSET('Water Data'!$F$27,0,10*ROW('Water Data'!F4))="","",OFFSET('Water Data'!$F$27,0,10*ROW('Water Data'!F4)))</f>
        <v/>
      </c>
      <c r="BZ10" s="353" t="str">
        <f ca="1">+IF(OFFSET('Water Data'!$F$28,0,10*ROW('Water Data'!F4))="","",OFFSET('Water Data'!$F$28,0,10*ROW('Water Data'!F4)))</f>
        <v/>
      </c>
      <c r="CA10" s="353" t="str">
        <f ca="1">+IF(OFFSET('Water Data'!$F$29,0,10*ROW('Water Data'!F4))="","",OFFSET('Water Data'!$F$29,0,10*ROW('Water Data'!F4)))</f>
        <v/>
      </c>
      <c r="CB10" s="353" t="str">
        <f ca="1">+IF(OFFSET('Water Data'!$G$27,0,10*ROW('Water Data'!G4))="","",OFFSET('Water Data'!$G$27,0,10*ROW('Water Data'!G4)))</f>
        <v/>
      </c>
      <c r="CC10" s="353" t="str">
        <f ca="1">+IF(OFFSET('Water Data'!$G$28,0,10*ROW('Water Data'!G4))="","",OFFSET('Water Data'!$G$28,0,10*ROW('Water Data'!G4)))</f>
        <v/>
      </c>
      <c r="CD10" s="353" t="str">
        <f ca="1">+IF(OFFSET('Water Data'!$G$29,0,10*ROW('Water Data'!G4))="","",OFFSET('Water Data'!$G$29,0,10*ROW('Water Data'!G4)))</f>
        <v/>
      </c>
      <c r="CE10" s="353" t="str">
        <f ca="1">+IF(OFFSET('Water Data'!$H$27,0,10*ROW('Water Data'!H4))="","",OFFSET('Water Data'!$H$27,0,10*ROW('Water Data'!H4)))</f>
        <v>Yes</v>
      </c>
      <c r="CF10" s="353" t="str">
        <f ca="1">+IF(OFFSET('Water Data'!$H$28,0,10*ROW('Water Data'!H4))="","",OFFSET('Water Data'!$H$28,0,10*ROW('Water Data'!H4)))</f>
        <v>Yes</v>
      </c>
      <c r="CG10" s="353" t="str">
        <f ca="1">+IF(OFFSET('Water Data'!$H$29,0,10*ROW('Water Data'!H4))="","",OFFSET('Water Data'!$H$29,0,10*ROW('Water Data'!H4)))</f>
        <v>Yes</v>
      </c>
      <c r="CH10" s="353" t="str">
        <f ca="1">+IF(OFFSET('Water Data'!$I$27,0,10*ROW('Water Data'!I4))="","",OFFSET('Water Data'!$I$27,0,10*ROW('Water Data'!I4)))</f>
        <v>Yes</v>
      </c>
      <c r="CI10" s="353" t="str">
        <f ca="1">+IF(OFFSET('Water Data'!$I$28,0,10*ROW('Water Data'!I4))="","",OFFSET('Water Data'!$I$28,0,10*ROW('Water Data'!I4)))</f>
        <v>Yes</v>
      </c>
      <c r="CJ10" s="353" t="str">
        <f ca="1">+IF(OFFSET('Water Data'!$I$29,0,10*ROW('Water Data'!I4))="","",OFFSET('Water Data'!$I$29,0,10*ROW('Water Data'!I4)))</f>
        <v>Yes</v>
      </c>
      <c r="CK10" s="353" t="str">
        <f ca="1">+IF(OFFSET('Sanitation Data'!$D$28,0,10*ROW('Sanitation Data'!D4))="","",OFFSET('Sanitation Data'!$D$28,0,10*ROW('Sanitation Data'!D4)))</f>
        <v>Yes</v>
      </c>
      <c r="CL10" s="353" t="str">
        <f ca="1">+IF(OFFSET('Sanitation Data'!$D$29,0,10*ROW('Sanitation Data'!D4))="","",OFFSET('Sanitation Data'!$D$29,0,10*ROW('Sanitation Data'!D4)))</f>
        <v>Yes</v>
      </c>
      <c r="CM10" s="353" t="str">
        <f ca="1">+IF(OFFSET('Sanitation Data'!$D$30,0,10*ROW('Sanitation Data'!D4))="","",OFFSET('Sanitation Data'!$D$30,0,10*ROW('Sanitation Data'!D4)))</f>
        <v/>
      </c>
      <c r="CN10" s="353" t="str">
        <f ca="1">+IF(OFFSET('Sanitation Data'!$D$31,0,10*ROW('Sanitation Data'!D4))="","",OFFSET('Sanitation Data'!$D$31,0,10*ROW('Sanitation Data'!D4)))</f>
        <v/>
      </c>
      <c r="CO10" s="353" t="str">
        <f ca="1">+IF(OFFSET('Sanitation Data'!$D$32,0,10*ROW('Sanitation Data'!D4))="","",OFFSET('Sanitation Data'!$D$32,0,10*ROW('Sanitation Data'!D4)))</f>
        <v>Yes</v>
      </c>
      <c r="CP10" s="353" t="str">
        <f ca="1">+IF(OFFSET('Sanitation Data'!$E$28,0,10*ROW('Sanitation Data'!E4))="","",OFFSET('Sanitation Data'!$E$28,0,10*ROW('Sanitation Data'!E4)))</f>
        <v/>
      </c>
      <c r="CQ10" s="353" t="str">
        <f ca="1">+IF(OFFSET('Sanitation Data'!$E$29,0,10*ROW('Sanitation Data'!E4))="","",OFFSET('Sanitation Data'!$E$29,0,10*ROW('Sanitation Data'!E4)))</f>
        <v/>
      </c>
      <c r="CR10" s="353" t="str">
        <f ca="1">+IF(OFFSET('Sanitation Data'!$E$30,0,10*ROW('Sanitation Data'!E4))="","",OFFSET('Sanitation Data'!$E$30,0,10*ROW('Sanitation Data'!E4)))</f>
        <v/>
      </c>
      <c r="CS10" s="353" t="str">
        <f ca="1">+IF(OFFSET('Sanitation Data'!$E$31,0,10*ROW('Sanitation Data'!E4))="","",OFFSET('Sanitation Data'!$E$31,0,10*ROW('Sanitation Data'!E4)))</f>
        <v/>
      </c>
      <c r="CT10" s="353" t="str">
        <f ca="1">+IF(OFFSET('Sanitation Data'!$E$32,0,10*ROW('Sanitation Data'!E4))="","",OFFSET('Sanitation Data'!$E$32,0,10*ROW('Sanitation Data'!E4)))</f>
        <v/>
      </c>
      <c r="CU10" s="353" t="str">
        <f ca="1">+IF(OFFSET('Sanitation Data'!$F$28,0,10*ROW('Sanitation Data'!F4))="","",OFFSET('Sanitation Data'!$F$28,0,10*ROW('Sanitation Data'!F4)))</f>
        <v/>
      </c>
      <c r="CV10" s="353" t="str">
        <f ca="1">+IF(OFFSET('Sanitation Data'!$F$29,0,10*ROW('Sanitation Data'!F4))="","",OFFSET('Sanitation Data'!$F$29,0,10*ROW('Sanitation Data'!F4)))</f>
        <v/>
      </c>
      <c r="CW10" s="353" t="str">
        <f ca="1">+IF(OFFSET('Sanitation Data'!$F$30,0,10*ROW('Sanitation Data'!F4))="","",OFFSET('Sanitation Data'!$F$30,0,10*ROW('Sanitation Data'!F4)))</f>
        <v/>
      </c>
      <c r="CX10" s="353" t="str">
        <f ca="1">+IF(OFFSET('Sanitation Data'!$F$31,0,10*ROW('Sanitation Data'!F4))="","",OFFSET('Sanitation Data'!$F$31,0,10*ROW('Sanitation Data'!F4)))</f>
        <v/>
      </c>
      <c r="CY10" s="353" t="str">
        <f ca="1">+IF(OFFSET('Sanitation Data'!$F$32,0,10*ROW('Sanitation Data'!F4))="","",OFFSET('Sanitation Data'!$F$32,0,10*ROW('Sanitation Data'!F4)))</f>
        <v/>
      </c>
      <c r="CZ10" s="353" t="str">
        <f ca="1">+IF(OFFSET('Sanitation Data'!$G$28,0,10*ROW('Sanitation Data'!G4))="","",OFFSET('Sanitation Data'!$G$28,0,10*ROW('Sanitation Data'!G4)))</f>
        <v/>
      </c>
      <c r="DA10" s="353" t="str">
        <f ca="1">+IF(OFFSET('Sanitation Data'!$G$29,0,10*ROW('Sanitation Data'!G4))="","",OFFSET('Sanitation Data'!$G$29,0,10*ROW('Sanitation Data'!G4)))</f>
        <v/>
      </c>
      <c r="DB10" s="353" t="str">
        <f ca="1">+IF(OFFSET('Sanitation Data'!$G$30,0,10*ROW('Sanitation Data'!G4))="","",OFFSET('Sanitation Data'!$G$30,0,10*ROW('Sanitation Data'!G4)))</f>
        <v/>
      </c>
      <c r="DC10" s="353" t="str">
        <f ca="1">+IF(OFFSET('Sanitation Data'!$G$31,0,10*ROW('Sanitation Data'!G4))="","",OFFSET('Sanitation Data'!$G$31,0,10*ROW('Sanitation Data'!G4)))</f>
        <v/>
      </c>
      <c r="DD10" s="353" t="str">
        <f ca="1">+IF(OFFSET('Sanitation Data'!$G$32,0,10*ROW('Sanitation Data'!G4))="","",OFFSET('Sanitation Data'!$G$32,0,10*ROW('Sanitation Data'!G4)))</f>
        <v/>
      </c>
      <c r="DE10" s="353" t="str">
        <f ca="1">+IF(OFFSET('Sanitation Data'!$H$28,0,10*ROW('Sanitation Data'!H4))="","",OFFSET('Sanitation Data'!$H$28,0,10*ROW('Sanitation Data'!H4)))</f>
        <v>Yes</v>
      </c>
      <c r="DF10" s="353" t="str">
        <f ca="1">+IF(OFFSET('Sanitation Data'!$H$29,0,10*ROW('Sanitation Data'!H4))="","",OFFSET('Sanitation Data'!$H$29,0,10*ROW('Sanitation Data'!H4)))</f>
        <v>Yes</v>
      </c>
      <c r="DG10" s="353" t="str">
        <f ca="1">+IF(OFFSET('Sanitation Data'!$H$30,0,10*ROW('Sanitation Data'!H4))="","",OFFSET('Sanitation Data'!$H$30,0,10*ROW('Sanitation Data'!H4)))</f>
        <v/>
      </c>
      <c r="DH10" s="353" t="str">
        <f ca="1">+IF(OFFSET('Sanitation Data'!$H$31,0,10*ROW('Sanitation Data'!H4))="","",OFFSET('Sanitation Data'!$H$31,0,10*ROW('Sanitation Data'!H4)))</f>
        <v/>
      </c>
      <c r="DI10" s="353" t="str">
        <f ca="1">+IF(OFFSET('Sanitation Data'!$H$32,0,10*ROW('Sanitation Data'!H4))="","",OFFSET('Sanitation Data'!$H$32,0,10*ROW('Sanitation Data'!H4)))</f>
        <v>Yes</v>
      </c>
      <c r="DJ10" s="353" t="str">
        <f ca="1">+IF(OFFSET('Sanitation Data'!$I$28,0,10*ROW('Sanitation Data'!I4))="","",OFFSET('Sanitation Data'!$I$28,0,10*ROW('Sanitation Data'!I4)))</f>
        <v>Yes</v>
      </c>
      <c r="DK10" s="353" t="str">
        <f ca="1">+IF(OFFSET('Sanitation Data'!$I$29,0,10*ROW('Sanitation Data'!I4))="","",OFFSET('Sanitation Data'!$I$29,0,10*ROW('Sanitation Data'!I4)))</f>
        <v>Yes</v>
      </c>
      <c r="DL10" s="353" t="str">
        <f ca="1">+IF(OFFSET('Sanitation Data'!$I$30,0,10*ROW('Sanitation Data'!I4))="","",OFFSET('Sanitation Data'!$I$30,0,10*ROW('Sanitation Data'!I4)))</f>
        <v/>
      </c>
      <c r="DM10" s="353" t="str">
        <f ca="1">+IF(OFFSET('Sanitation Data'!$I$31,0,10*ROW('Sanitation Data'!I4))="","",OFFSET('Sanitation Data'!$I$31,0,10*ROW('Sanitation Data'!I4)))</f>
        <v/>
      </c>
      <c r="DN10" s="353" t="str">
        <f ca="1">+IF(OFFSET('Sanitation Data'!$I$32,0,10*ROW('Sanitation Data'!I4))="","",OFFSET('Sanitation Data'!$I$32,0,10*ROW('Sanitation Data'!I4)))</f>
        <v>Yes</v>
      </c>
      <c r="DO10" s="353" t="str">
        <f ca="1">+IF(OFFSET('Hygiene Data'!$D$11,0,10*ROW('Hygiene Data'!D4))="","",OFFSET('Hygiene Data'!$D$11,0,10*ROW('Hygiene Data'!D4)))</f>
        <v>Yes</v>
      </c>
      <c r="DP10" s="353" t="str">
        <f ca="1">+IF(OFFSET('Hygiene Data'!$D$12,0,10*ROW('Hygiene Data'!D4))="","",OFFSET('Hygiene Data'!$D$12,0,10*ROW('Hygiene Data'!D4)))</f>
        <v>Yes</v>
      </c>
      <c r="DQ10" s="353" t="str">
        <f ca="1">+IF(OFFSET('Hygiene Data'!$D$13,0,10*ROW('Hygiene Data'!D4))="","",OFFSET('Hygiene Data'!$D$13,0,10*ROW('Hygiene Data'!D4)))</f>
        <v>Yes</v>
      </c>
      <c r="DR10" s="353" t="str">
        <f ca="1">+IF(OFFSET('Hygiene Data'!$E$11,0,10*ROW('Hygiene Data'!E4))="","",OFFSET('Hygiene Data'!$E$11,0,10*ROW('Hygiene Data'!E4)))</f>
        <v/>
      </c>
      <c r="DS10" s="353" t="str">
        <f ca="1">+IF(OFFSET('Hygiene Data'!$E$12,0,10*ROW('Hygiene Data'!E4))="","",OFFSET('Hygiene Data'!$E$12,0,10*ROW('Hygiene Data'!E4)))</f>
        <v/>
      </c>
      <c r="DT10" s="353" t="str">
        <f ca="1">+IF(OFFSET('Hygiene Data'!$E$13,0,10*ROW('Hygiene Data'!E4))="","",OFFSET('Hygiene Data'!$E$13,0,10*ROW('Hygiene Data'!E4)))</f>
        <v/>
      </c>
      <c r="DU10" s="353" t="str">
        <f ca="1">+IF(OFFSET('Hygiene Data'!$F$11,0,10*ROW('Hygiene Data'!F4))="","",OFFSET('Hygiene Data'!$F$11,0,10*ROW('Hygiene Data'!F4)))</f>
        <v/>
      </c>
      <c r="DV10" s="353" t="str">
        <f ca="1">+IF(OFFSET('Hygiene Data'!$F$12,0,10*ROW('Hygiene Data'!F4))="","",OFFSET('Hygiene Data'!$F$12,0,10*ROW('Hygiene Data'!F4)))</f>
        <v/>
      </c>
      <c r="DW10" s="353" t="str">
        <f ca="1">+IF(OFFSET('Hygiene Data'!$F$13,0,10*ROW('Hygiene Data'!F4))="","",OFFSET('Hygiene Data'!$F$13,0,10*ROW('Hygiene Data'!F4)))</f>
        <v/>
      </c>
      <c r="DX10" s="353" t="str">
        <f ca="1">+IF(OFFSET('Hygiene Data'!$G$11,0,10*ROW('Hygiene Data'!G4))="","",OFFSET('Hygiene Data'!$G$11,0,10*ROW('Hygiene Data'!G4)))</f>
        <v/>
      </c>
      <c r="DY10" s="353" t="str">
        <f ca="1">+IF(OFFSET('Hygiene Data'!$G$12,0,10*ROW('Hygiene Data'!G4))="","",OFFSET('Hygiene Data'!$G$12,0,10*ROW('Hygiene Data'!G4)))</f>
        <v/>
      </c>
      <c r="DZ10" s="353" t="str">
        <f ca="1">+IF(OFFSET('Hygiene Data'!$G$13,0,10*ROW('Hygiene Data'!G4))="","",OFFSET('Hygiene Data'!$G$13,0,10*ROW('Hygiene Data'!G4)))</f>
        <v/>
      </c>
      <c r="EA10" s="353" t="str">
        <f ca="1">+IF(OFFSET('Hygiene Data'!$H$11,0,10*ROW('Hygiene Data'!H4))="","",OFFSET('Hygiene Data'!$H$11,0,10*ROW('Hygiene Data'!H4)))</f>
        <v>Yes</v>
      </c>
      <c r="EB10" s="353" t="str">
        <f ca="1">+IF(OFFSET('Hygiene Data'!$H$12,0,10*ROW('Hygiene Data'!H4))="","",OFFSET('Hygiene Data'!$H$12,0,10*ROW('Hygiene Data'!H4)))</f>
        <v>Yes</v>
      </c>
      <c r="EC10" s="353" t="str">
        <f ca="1">+IF(OFFSET('Hygiene Data'!$H$13,0,10*ROW('Hygiene Data'!H4))="","",OFFSET('Hygiene Data'!$H$13,0,10*ROW('Hygiene Data'!H4)))</f>
        <v>Yes</v>
      </c>
      <c r="ED10" s="353" t="str">
        <f ca="1">+IF(OFFSET('Hygiene Data'!$I$11,0,10*ROW('Hygiene Data'!I4))="","",OFFSET('Hygiene Data'!$I$11,0,10*ROW('Hygiene Data'!I4)))</f>
        <v>Yes</v>
      </c>
      <c r="EE10" s="353" t="str">
        <f ca="1">+IF(OFFSET('Hygiene Data'!$I$12,0,10*ROW('Hygiene Data'!I4))="","",OFFSET('Hygiene Data'!$I$12,0,10*ROW('Hygiene Data'!I4)))</f>
        <v>Yes</v>
      </c>
      <c r="EF10" s="353" t="str">
        <f ca="1">+IF(OFFSET('Hygiene Data'!$I$13,0,10*ROW('Hygiene Data'!I4))="","",OFFSET('Hygiene Data'!$I$13,0,10*ROW('Hygiene Data'!I4)))</f>
        <v>Yes</v>
      </c>
    </row>
    <row r="11" spans="1:136" x14ac:dyDescent="0.25">
      <c r="A11" s="462" t="str">
        <f ca="1">+IF(OFFSET('Water Data'!$B$2,0,10*ROW('Water Data'!E5))="","",OFFSET('Water Data'!$B$2,0,10*ROW('Water Data'!E5)))</f>
        <v>ARE_2024_UIS</v>
      </c>
      <c r="B11" s="46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آخر</v>
      </c>
      <c r="C11" s="489">
        <f t="shared" ca="1" si="0"/>
        <v>2024</v>
      </c>
      <c r="D11" s="490">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0">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0">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0">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0">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0">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0">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0">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0">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1">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1">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1">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1">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1">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1">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1">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1">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1">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2">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68">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2">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2">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2">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2">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2">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2">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2">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3" t="str">
        <f ca="1">+IF(OFFSET('Water Data'!$D$27,0,10*ROW('Water Data'!D5))="","",OFFSET('Water Data'!$D$27,0,10*ROW('Water Data'!D5)))</f>
        <v>Yes</v>
      </c>
      <c r="BT11" s="353" t="str">
        <f ca="1">+IF(OFFSET('Water Data'!$D$28,0,10*ROW('Water Data'!D5))="","",OFFSET('Water Data'!$D$28,0,10*ROW('Water Data'!D5)))</f>
        <v>Yes</v>
      </c>
      <c r="BU11" s="353" t="str">
        <f ca="1">+IF(OFFSET('Water Data'!$D$29,0,10*ROW('Water Data'!D5))="","",OFFSET('Water Data'!$D$29,0,10*ROW('Water Data'!D5)))</f>
        <v>Yes</v>
      </c>
      <c r="BV11" s="353" t="str">
        <f ca="1">+IF(OFFSET('Water Data'!$E$27,0,10*ROW('Water Data'!E5))="","",OFFSET('Water Data'!$E$27,0,10*ROW('Water Data'!E5)))</f>
        <v/>
      </c>
      <c r="BW11" s="353" t="str">
        <f ca="1">+IF(OFFSET('Water Data'!$E$28,0,10*ROW('Water Data'!E5))="","",OFFSET('Water Data'!$E$28,0,10*ROW('Water Data'!E5)))</f>
        <v/>
      </c>
      <c r="BX11" s="353" t="str">
        <f ca="1">+IF(OFFSET('Water Data'!$E$29,0,10*ROW('Water Data'!E5))="","",OFFSET('Water Data'!$E$29,0,10*ROW('Water Data'!E5)))</f>
        <v/>
      </c>
      <c r="BY11" s="353" t="str">
        <f ca="1">+IF(OFFSET('Water Data'!$F$27,0,10*ROW('Water Data'!F5))="","",OFFSET('Water Data'!$F$27,0,10*ROW('Water Data'!F5)))</f>
        <v/>
      </c>
      <c r="BZ11" s="353" t="str">
        <f ca="1">+IF(OFFSET('Water Data'!$F$28,0,10*ROW('Water Data'!F5))="","",OFFSET('Water Data'!$F$28,0,10*ROW('Water Data'!F5)))</f>
        <v/>
      </c>
      <c r="CA11" s="353" t="str">
        <f ca="1">+IF(OFFSET('Water Data'!$F$29,0,10*ROW('Water Data'!F5))="","",OFFSET('Water Data'!$F$29,0,10*ROW('Water Data'!F5)))</f>
        <v/>
      </c>
      <c r="CB11" s="353" t="str">
        <f ca="1">+IF(OFFSET('Water Data'!$G$27,0,10*ROW('Water Data'!G5))="","",OFFSET('Water Data'!$G$27,0,10*ROW('Water Data'!G5)))</f>
        <v/>
      </c>
      <c r="CC11" s="353" t="str">
        <f ca="1">+IF(OFFSET('Water Data'!$G$28,0,10*ROW('Water Data'!G5))="","",OFFSET('Water Data'!$G$28,0,10*ROW('Water Data'!G5)))</f>
        <v/>
      </c>
      <c r="CD11" s="353" t="str">
        <f ca="1">+IF(OFFSET('Water Data'!$G$29,0,10*ROW('Water Data'!G5))="","",OFFSET('Water Data'!$G$29,0,10*ROW('Water Data'!G5)))</f>
        <v/>
      </c>
      <c r="CE11" s="353" t="str">
        <f ca="1">+IF(OFFSET('Water Data'!$H$27,0,10*ROW('Water Data'!H5))="","",OFFSET('Water Data'!$H$27,0,10*ROW('Water Data'!H5)))</f>
        <v>Yes</v>
      </c>
      <c r="CF11" s="353" t="str">
        <f ca="1">+IF(OFFSET('Water Data'!$H$28,0,10*ROW('Water Data'!H5))="","",OFFSET('Water Data'!$H$28,0,10*ROW('Water Data'!H5)))</f>
        <v>Yes</v>
      </c>
      <c r="CG11" s="353" t="str">
        <f ca="1">+IF(OFFSET('Water Data'!$H$29,0,10*ROW('Water Data'!H5))="","",OFFSET('Water Data'!$H$29,0,10*ROW('Water Data'!H5)))</f>
        <v>Yes</v>
      </c>
      <c r="CH11" s="353" t="str">
        <f ca="1">+IF(OFFSET('Water Data'!$I$27,0,10*ROW('Water Data'!I5))="","",OFFSET('Water Data'!$I$27,0,10*ROW('Water Data'!I5)))</f>
        <v>Yes</v>
      </c>
      <c r="CI11" s="353" t="str">
        <f ca="1">+IF(OFFSET('Water Data'!$I$28,0,10*ROW('Water Data'!I5))="","",OFFSET('Water Data'!$I$28,0,10*ROW('Water Data'!I5)))</f>
        <v>Yes</v>
      </c>
      <c r="CJ11" s="353" t="str">
        <f ca="1">+IF(OFFSET('Water Data'!$I$29,0,10*ROW('Water Data'!I5))="","",OFFSET('Water Data'!$I$29,0,10*ROW('Water Data'!I5)))</f>
        <v>Yes</v>
      </c>
      <c r="CK11" s="353" t="str">
        <f ca="1">+IF(OFFSET('Sanitation Data'!$D$28,0,10*ROW('Sanitation Data'!D5))="","",OFFSET('Sanitation Data'!$D$28,0,10*ROW('Sanitation Data'!D5)))</f>
        <v>Yes</v>
      </c>
      <c r="CL11" s="353" t="str">
        <f ca="1">+IF(OFFSET('Sanitation Data'!$D$29,0,10*ROW('Sanitation Data'!D5))="","",OFFSET('Sanitation Data'!$D$29,0,10*ROW('Sanitation Data'!D5)))</f>
        <v>Yes</v>
      </c>
      <c r="CM11" s="353" t="str">
        <f ca="1">+IF(OFFSET('Sanitation Data'!$D$30,0,10*ROW('Sanitation Data'!D5))="","",OFFSET('Sanitation Data'!$D$30,0,10*ROW('Sanitation Data'!D5)))</f>
        <v/>
      </c>
      <c r="CN11" s="353" t="str">
        <f ca="1">+IF(OFFSET('Sanitation Data'!$D$31,0,10*ROW('Sanitation Data'!D5))="","",OFFSET('Sanitation Data'!$D$31,0,10*ROW('Sanitation Data'!D5)))</f>
        <v/>
      </c>
      <c r="CO11" s="353" t="str">
        <f ca="1">+IF(OFFSET('Sanitation Data'!$D$32,0,10*ROW('Sanitation Data'!D5))="","",OFFSET('Sanitation Data'!$D$32,0,10*ROW('Sanitation Data'!D5)))</f>
        <v>Yes</v>
      </c>
      <c r="CP11" s="353" t="str">
        <f ca="1">+IF(OFFSET('Sanitation Data'!$E$28,0,10*ROW('Sanitation Data'!E5))="","",OFFSET('Sanitation Data'!$E$28,0,10*ROW('Sanitation Data'!E5)))</f>
        <v/>
      </c>
      <c r="CQ11" s="353" t="str">
        <f ca="1">+IF(OFFSET('Sanitation Data'!$E$29,0,10*ROW('Sanitation Data'!E5))="","",OFFSET('Sanitation Data'!$E$29,0,10*ROW('Sanitation Data'!E5)))</f>
        <v/>
      </c>
      <c r="CR11" s="353" t="str">
        <f ca="1">+IF(OFFSET('Sanitation Data'!$E$30,0,10*ROW('Sanitation Data'!E5))="","",OFFSET('Sanitation Data'!$E$30,0,10*ROW('Sanitation Data'!E5)))</f>
        <v/>
      </c>
      <c r="CS11" s="353" t="str">
        <f ca="1">+IF(OFFSET('Sanitation Data'!$E$31,0,10*ROW('Sanitation Data'!E5))="","",OFFSET('Sanitation Data'!$E$31,0,10*ROW('Sanitation Data'!E5)))</f>
        <v/>
      </c>
      <c r="CT11" s="353" t="str">
        <f ca="1">+IF(OFFSET('Sanitation Data'!$E$32,0,10*ROW('Sanitation Data'!E5))="","",OFFSET('Sanitation Data'!$E$32,0,10*ROW('Sanitation Data'!E5)))</f>
        <v/>
      </c>
      <c r="CU11" s="353" t="str">
        <f ca="1">+IF(OFFSET('Sanitation Data'!$F$28,0,10*ROW('Sanitation Data'!F5))="","",OFFSET('Sanitation Data'!$F$28,0,10*ROW('Sanitation Data'!F5)))</f>
        <v/>
      </c>
      <c r="CV11" s="353" t="str">
        <f ca="1">+IF(OFFSET('Sanitation Data'!$F$29,0,10*ROW('Sanitation Data'!F5))="","",OFFSET('Sanitation Data'!$F$29,0,10*ROW('Sanitation Data'!F5)))</f>
        <v/>
      </c>
      <c r="CW11" s="353" t="str">
        <f ca="1">+IF(OFFSET('Sanitation Data'!$F$30,0,10*ROW('Sanitation Data'!F5))="","",OFFSET('Sanitation Data'!$F$30,0,10*ROW('Sanitation Data'!F5)))</f>
        <v/>
      </c>
      <c r="CX11" s="353" t="str">
        <f ca="1">+IF(OFFSET('Sanitation Data'!$F$31,0,10*ROW('Sanitation Data'!F5))="","",OFFSET('Sanitation Data'!$F$31,0,10*ROW('Sanitation Data'!F5)))</f>
        <v/>
      </c>
      <c r="CY11" s="353" t="str">
        <f ca="1">+IF(OFFSET('Sanitation Data'!$F$32,0,10*ROW('Sanitation Data'!F5))="","",OFFSET('Sanitation Data'!$F$32,0,10*ROW('Sanitation Data'!F5)))</f>
        <v/>
      </c>
      <c r="CZ11" s="353" t="str">
        <f ca="1">+IF(OFFSET('Sanitation Data'!$G$28,0,10*ROW('Sanitation Data'!G5))="","",OFFSET('Sanitation Data'!$G$28,0,10*ROW('Sanitation Data'!G5)))</f>
        <v/>
      </c>
      <c r="DA11" s="353" t="str">
        <f ca="1">+IF(OFFSET('Sanitation Data'!$G$29,0,10*ROW('Sanitation Data'!G5))="","",OFFSET('Sanitation Data'!$G$29,0,10*ROW('Sanitation Data'!G5)))</f>
        <v/>
      </c>
      <c r="DB11" s="353" t="str">
        <f ca="1">+IF(OFFSET('Sanitation Data'!$G$30,0,10*ROW('Sanitation Data'!G5))="","",OFFSET('Sanitation Data'!$G$30,0,10*ROW('Sanitation Data'!G5)))</f>
        <v/>
      </c>
      <c r="DC11" s="353" t="str">
        <f ca="1">+IF(OFFSET('Sanitation Data'!$G$31,0,10*ROW('Sanitation Data'!G5))="","",OFFSET('Sanitation Data'!$G$31,0,10*ROW('Sanitation Data'!G5)))</f>
        <v/>
      </c>
      <c r="DD11" s="353" t="str">
        <f ca="1">+IF(OFFSET('Sanitation Data'!$G$32,0,10*ROW('Sanitation Data'!G5))="","",OFFSET('Sanitation Data'!$G$32,0,10*ROW('Sanitation Data'!G5)))</f>
        <v/>
      </c>
      <c r="DE11" s="353" t="str">
        <f ca="1">+IF(OFFSET('Sanitation Data'!$H$28,0,10*ROW('Sanitation Data'!H5))="","",OFFSET('Sanitation Data'!$H$28,0,10*ROW('Sanitation Data'!H5)))</f>
        <v>Yes</v>
      </c>
      <c r="DF11" s="353" t="str">
        <f ca="1">+IF(OFFSET('Sanitation Data'!$H$29,0,10*ROW('Sanitation Data'!H5))="","",OFFSET('Sanitation Data'!$H$29,0,10*ROW('Sanitation Data'!H5)))</f>
        <v>Yes</v>
      </c>
      <c r="DG11" s="353" t="str">
        <f ca="1">+IF(OFFSET('Sanitation Data'!$H$30,0,10*ROW('Sanitation Data'!H5))="","",OFFSET('Sanitation Data'!$H$30,0,10*ROW('Sanitation Data'!H5)))</f>
        <v/>
      </c>
      <c r="DH11" s="353" t="str">
        <f ca="1">+IF(OFFSET('Sanitation Data'!$H$31,0,10*ROW('Sanitation Data'!H5))="","",OFFSET('Sanitation Data'!$H$31,0,10*ROW('Sanitation Data'!H5)))</f>
        <v/>
      </c>
      <c r="DI11" s="353" t="str">
        <f ca="1">+IF(OFFSET('Sanitation Data'!$H$32,0,10*ROW('Sanitation Data'!H5))="","",OFFSET('Sanitation Data'!$H$32,0,10*ROW('Sanitation Data'!H5)))</f>
        <v>Yes</v>
      </c>
      <c r="DJ11" s="353" t="str">
        <f ca="1">+IF(OFFSET('Sanitation Data'!$I$28,0,10*ROW('Sanitation Data'!I5))="","",OFFSET('Sanitation Data'!$I$28,0,10*ROW('Sanitation Data'!I5)))</f>
        <v>Yes</v>
      </c>
      <c r="DK11" s="353" t="str">
        <f ca="1">+IF(OFFSET('Sanitation Data'!$I$29,0,10*ROW('Sanitation Data'!I5))="","",OFFSET('Sanitation Data'!$I$29,0,10*ROW('Sanitation Data'!I5)))</f>
        <v>Yes</v>
      </c>
      <c r="DL11" s="353" t="str">
        <f ca="1">+IF(OFFSET('Sanitation Data'!$I$30,0,10*ROW('Sanitation Data'!I5))="","",OFFSET('Sanitation Data'!$I$30,0,10*ROW('Sanitation Data'!I5)))</f>
        <v/>
      </c>
      <c r="DM11" s="353" t="str">
        <f ca="1">+IF(OFFSET('Sanitation Data'!$I$31,0,10*ROW('Sanitation Data'!I5))="","",OFFSET('Sanitation Data'!$I$31,0,10*ROW('Sanitation Data'!I5)))</f>
        <v/>
      </c>
      <c r="DN11" s="353" t="str">
        <f ca="1">+IF(OFFSET('Sanitation Data'!$I$32,0,10*ROW('Sanitation Data'!I5))="","",OFFSET('Sanitation Data'!$I$32,0,10*ROW('Sanitation Data'!I5)))</f>
        <v>Yes</v>
      </c>
      <c r="DO11" s="353" t="str">
        <f ca="1">+IF(OFFSET('Hygiene Data'!$D$11,0,10*ROW('Hygiene Data'!D5))="","",OFFSET('Hygiene Data'!$D$11,0,10*ROW('Hygiene Data'!D5)))</f>
        <v>Yes</v>
      </c>
      <c r="DP11" s="353" t="str">
        <f ca="1">+IF(OFFSET('Hygiene Data'!$D$12,0,10*ROW('Hygiene Data'!D5))="","",OFFSET('Hygiene Data'!$D$12,0,10*ROW('Hygiene Data'!D5)))</f>
        <v>Yes</v>
      </c>
      <c r="DQ11" s="353" t="str">
        <f ca="1">+IF(OFFSET('Hygiene Data'!$D$13,0,10*ROW('Hygiene Data'!D5))="","",OFFSET('Hygiene Data'!$D$13,0,10*ROW('Hygiene Data'!D5)))</f>
        <v>Yes</v>
      </c>
      <c r="DR11" s="353" t="str">
        <f ca="1">+IF(OFFSET('Hygiene Data'!$E$11,0,10*ROW('Hygiene Data'!E5))="","",OFFSET('Hygiene Data'!$E$11,0,10*ROW('Hygiene Data'!E5)))</f>
        <v/>
      </c>
      <c r="DS11" s="353" t="str">
        <f ca="1">+IF(OFFSET('Hygiene Data'!$E$12,0,10*ROW('Hygiene Data'!E5))="","",OFFSET('Hygiene Data'!$E$12,0,10*ROW('Hygiene Data'!E5)))</f>
        <v/>
      </c>
      <c r="DT11" s="353" t="str">
        <f ca="1">+IF(OFFSET('Hygiene Data'!$E$13,0,10*ROW('Hygiene Data'!E5))="","",OFFSET('Hygiene Data'!$E$13,0,10*ROW('Hygiene Data'!E5)))</f>
        <v/>
      </c>
      <c r="DU11" s="353" t="str">
        <f ca="1">+IF(OFFSET('Hygiene Data'!$F$11,0,10*ROW('Hygiene Data'!F5))="","",OFFSET('Hygiene Data'!$F$11,0,10*ROW('Hygiene Data'!F5)))</f>
        <v/>
      </c>
      <c r="DV11" s="353" t="str">
        <f ca="1">+IF(OFFSET('Hygiene Data'!$F$12,0,10*ROW('Hygiene Data'!F5))="","",OFFSET('Hygiene Data'!$F$12,0,10*ROW('Hygiene Data'!F5)))</f>
        <v/>
      </c>
      <c r="DW11" s="353" t="str">
        <f ca="1">+IF(OFFSET('Hygiene Data'!$F$13,0,10*ROW('Hygiene Data'!F5))="","",OFFSET('Hygiene Data'!$F$13,0,10*ROW('Hygiene Data'!F5)))</f>
        <v/>
      </c>
      <c r="DX11" s="353" t="str">
        <f ca="1">+IF(OFFSET('Hygiene Data'!$G$11,0,10*ROW('Hygiene Data'!G5))="","",OFFSET('Hygiene Data'!$G$11,0,10*ROW('Hygiene Data'!G5)))</f>
        <v/>
      </c>
      <c r="DY11" s="353" t="str">
        <f ca="1">+IF(OFFSET('Hygiene Data'!$G$12,0,10*ROW('Hygiene Data'!G5))="","",OFFSET('Hygiene Data'!$G$12,0,10*ROW('Hygiene Data'!G5)))</f>
        <v/>
      </c>
      <c r="DZ11" s="353" t="str">
        <f ca="1">+IF(OFFSET('Hygiene Data'!$G$13,0,10*ROW('Hygiene Data'!G5))="","",OFFSET('Hygiene Data'!$G$13,0,10*ROW('Hygiene Data'!G5)))</f>
        <v/>
      </c>
      <c r="EA11" s="353" t="str">
        <f ca="1">+IF(OFFSET('Hygiene Data'!$H$11,0,10*ROW('Hygiene Data'!H5))="","",OFFSET('Hygiene Data'!$H$11,0,10*ROW('Hygiene Data'!H5)))</f>
        <v>Yes</v>
      </c>
      <c r="EB11" s="353" t="str">
        <f ca="1">+IF(OFFSET('Hygiene Data'!$H$12,0,10*ROW('Hygiene Data'!H5))="","",OFFSET('Hygiene Data'!$H$12,0,10*ROW('Hygiene Data'!H5)))</f>
        <v>Yes</v>
      </c>
      <c r="EC11" s="353" t="str">
        <f ca="1">+IF(OFFSET('Hygiene Data'!$H$13,0,10*ROW('Hygiene Data'!H5))="","",OFFSET('Hygiene Data'!$H$13,0,10*ROW('Hygiene Data'!H5)))</f>
        <v>Yes</v>
      </c>
      <c r="ED11" s="353" t="str">
        <f ca="1">+IF(OFFSET('Hygiene Data'!$I$11,0,10*ROW('Hygiene Data'!I5))="","",OFFSET('Hygiene Data'!$I$11,0,10*ROW('Hygiene Data'!I5)))</f>
        <v>Yes</v>
      </c>
      <c r="EE11" s="353" t="str">
        <f ca="1">+IF(OFFSET('Hygiene Data'!$I$12,0,10*ROW('Hygiene Data'!I5))="","",OFFSET('Hygiene Data'!$I$12,0,10*ROW('Hygiene Data'!I5)))</f>
        <v>Yes</v>
      </c>
      <c r="EF11" s="353" t="str">
        <f ca="1">+IF(OFFSET('Hygiene Data'!$I$13,0,10*ROW('Hygiene Data'!I5))="","",OFFSET('Hygiene Data'!$I$13,0,10*ROW('Hygiene Data'!I5)))</f>
        <v>Yes</v>
      </c>
    </row>
    <row r="12" spans="1:136" x14ac:dyDescent="0.25">
      <c r="A12" s="462" t="str">
        <f ca="1">+IF(OFFSET('Water Data'!$B$2,0,10*ROW('Water Data'!E6))="","",OFFSET('Water Data'!$B$2,0,10*ROW('Water Data'!E6)))</f>
        <v/>
      </c>
      <c r="B12" s="46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89" t="str">
        <f t="shared" ca="1" si="0"/>
        <v/>
      </c>
      <c r="D12" s="49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6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3" t="str">
        <f ca="1">+IF(OFFSET('Water Data'!$D$27,0,10*ROW('Water Data'!D6))="","",OFFSET('Water Data'!$D$27,0,10*ROW('Water Data'!D6)))</f>
        <v/>
      </c>
      <c r="BT12" s="353" t="str">
        <f ca="1">+IF(OFFSET('Water Data'!$D$28,0,10*ROW('Water Data'!D6))="","",OFFSET('Water Data'!$D$28,0,10*ROW('Water Data'!D6)))</f>
        <v/>
      </c>
      <c r="BU12" s="353" t="str">
        <f ca="1">+IF(OFFSET('Water Data'!$D$29,0,10*ROW('Water Data'!D6))="","",OFFSET('Water Data'!$D$29,0,10*ROW('Water Data'!D6)))</f>
        <v/>
      </c>
      <c r="BV12" s="353" t="str">
        <f ca="1">+IF(OFFSET('Water Data'!$E$27,0,10*ROW('Water Data'!E6))="","",OFFSET('Water Data'!$E$27,0,10*ROW('Water Data'!E6)))</f>
        <v/>
      </c>
      <c r="BW12" s="353" t="str">
        <f ca="1">+IF(OFFSET('Water Data'!$E$28,0,10*ROW('Water Data'!E6))="","",OFFSET('Water Data'!$E$28,0,10*ROW('Water Data'!E6)))</f>
        <v/>
      </c>
      <c r="BX12" s="353" t="str">
        <f ca="1">+IF(OFFSET('Water Data'!$E$29,0,10*ROW('Water Data'!E6))="","",OFFSET('Water Data'!$E$29,0,10*ROW('Water Data'!E6)))</f>
        <v/>
      </c>
      <c r="BY12" s="353" t="str">
        <f ca="1">+IF(OFFSET('Water Data'!$F$27,0,10*ROW('Water Data'!F6))="","",OFFSET('Water Data'!$F$27,0,10*ROW('Water Data'!F6)))</f>
        <v/>
      </c>
      <c r="BZ12" s="353" t="str">
        <f ca="1">+IF(OFFSET('Water Data'!$F$28,0,10*ROW('Water Data'!F6))="","",OFFSET('Water Data'!$F$28,0,10*ROW('Water Data'!F6)))</f>
        <v/>
      </c>
      <c r="CA12" s="353" t="str">
        <f ca="1">+IF(OFFSET('Water Data'!$F$29,0,10*ROW('Water Data'!F6))="","",OFFSET('Water Data'!$F$29,0,10*ROW('Water Data'!F6)))</f>
        <v/>
      </c>
      <c r="CB12" s="353" t="str">
        <f ca="1">+IF(OFFSET('Water Data'!$G$27,0,10*ROW('Water Data'!G6))="","",OFFSET('Water Data'!$G$27,0,10*ROW('Water Data'!G6)))</f>
        <v/>
      </c>
      <c r="CC12" s="353" t="str">
        <f ca="1">+IF(OFFSET('Water Data'!$G$28,0,10*ROW('Water Data'!G6))="","",OFFSET('Water Data'!$G$28,0,10*ROW('Water Data'!G6)))</f>
        <v/>
      </c>
      <c r="CD12" s="353" t="str">
        <f ca="1">+IF(OFFSET('Water Data'!$G$29,0,10*ROW('Water Data'!G6))="","",OFFSET('Water Data'!$G$29,0,10*ROW('Water Data'!G6)))</f>
        <v/>
      </c>
      <c r="CE12" s="353" t="str">
        <f ca="1">+IF(OFFSET('Water Data'!$H$27,0,10*ROW('Water Data'!H6))="","",OFFSET('Water Data'!$H$27,0,10*ROW('Water Data'!H6)))</f>
        <v/>
      </c>
      <c r="CF12" s="353" t="str">
        <f ca="1">+IF(OFFSET('Water Data'!$H$28,0,10*ROW('Water Data'!H6))="","",OFFSET('Water Data'!$H$28,0,10*ROW('Water Data'!H6)))</f>
        <v/>
      </c>
      <c r="CG12" s="353" t="str">
        <f ca="1">+IF(OFFSET('Water Data'!$H$29,0,10*ROW('Water Data'!H6))="","",OFFSET('Water Data'!$H$29,0,10*ROW('Water Data'!H6)))</f>
        <v/>
      </c>
      <c r="CH12" s="353" t="str">
        <f ca="1">+IF(OFFSET('Water Data'!$I$27,0,10*ROW('Water Data'!I6))="","",OFFSET('Water Data'!$I$27,0,10*ROW('Water Data'!I6)))</f>
        <v/>
      </c>
      <c r="CI12" s="353" t="str">
        <f ca="1">+IF(OFFSET('Water Data'!$I$28,0,10*ROW('Water Data'!I6))="","",OFFSET('Water Data'!$I$28,0,10*ROW('Water Data'!I6)))</f>
        <v/>
      </c>
      <c r="CJ12" s="353" t="str">
        <f ca="1">+IF(OFFSET('Water Data'!$I$29,0,10*ROW('Water Data'!I6))="","",OFFSET('Water Data'!$I$29,0,10*ROW('Water Data'!I6)))</f>
        <v/>
      </c>
      <c r="CK12" s="353" t="str">
        <f ca="1">+IF(OFFSET('Sanitation Data'!$D$28,0,10*ROW('Sanitation Data'!D6))="","",OFFSET('Sanitation Data'!$D$28,0,10*ROW('Sanitation Data'!D6)))</f>
        <v/>
      </c>
      <c r="CL12" s="353" t="str">
        <f ca="1">+IF(OFFSET('Sanitation Data'!$D$29,0,10*ROW('Sanitation Data'!D6))="","",OFFSET('Sanitation Data'!$D$29,0,10*ROW('Sanitation Data'!D6)))</f>
        <v/>
      </c>
      <c r="CM12" s="353" t="str">
        <f ca="1">+IF(OFFSET('Sanitation Data'!$D$30,0,10*ROW('Sanitation Data'!D6))="","",OFFSET('Sanitation Data'!$D$30,0,10*ROW('Sanitation Data'!D6)))</f>
        <v/>
      </c>
      <c r="CN12" s="353" t="str">
        <f ca="1">+IF(OFFSET('Sanitation Data'!$D$31,0,10*ROW('Sanitation Data'!D6))="","",OFFSET('Sanitation Data'!$D$31,0,10*ROW('Sanitation Data'!D6)))</f>
        <v/>
      </c>
      <c r="CO12" s="353" t="str">
        <f ca="1">+IF(OFFSET('Sanitation Data'!$D$32,0,10*ROW('Sanitation Data'!D6))="","",OFFSET('Sanitation Data'!$D$32,0,10*ROW('Sanitation Data'!D6)))</f>
        <v/>
      </c>
      <c r="CP12" s="353" t="str">
        <f ca="1">+IF(OFFSET('Sanitation Data'!$E$28,0,10*ROW('Sanitation Data'!E6))="","",OFFSET('Sanitation Data'!$E$28,0,10*ROW('Sanitation Data'!E6)))</f>
        <v/>
      </c>
      <c r="CQ12" s="353" t="str">
        <f ca="1">+IF(OFFSET('Sanitation Data'!$E$29,0,10*ROW('Sanitation Data'!E6))="","",OFFSET('Sanitation Data'!$E$29,0,10*ROW('Sanitation Data'!E6)))</f>
        <v/>
      </c>
      <c r="CR12" s="353" t="str">
        <f ca="1">+IF(OFFSET('Sanitation Data'!$E$30,0,10*ROW('Sanitation Data'!E6))="","",OFFSET('Sanitation Data'!$E$30,0,10*ROW('Sanitation Data'!E6)))</f>
        <v/>
      </c>
      <c r="CS12" s="353" t="str">
        <f ca="1">+IF(OFFSET('Sanitation Data'!$E$31,0,10*ROW('Sanitation Data'!E6))="","",OFFSET('Sanitation Data'!$E$31,0,10*ROW('Sanitation Data'!E6)))</f>
        <v/>
      </c>
      <c r="CT12" s="353" t="str">
        <f ca="1">+IF(OFFSET('Sanitation Data'!$E$32,0,10*ROW('Sanitation Data'!E6))="","",OFFSET('Sanitation Data'!$E$32,0,10*ROW('Sanitation Data'!E6)))</f>
        <v/>
      </c>
      <c r="CU12" s="353" t="str">
        <f ca="1">+IF(OFFSET('Sanitation Data'!$F$28,0,10*ROW('Sanitation Data'!F6))="","",OFFSET('Sanitation Data'!$F$28,0,10*ROW('Sanitation Data'!F6)))</f>
        <v/>
      </c>
      <c r="CV12" s="353" t="str">
        <f ca="1">+IF(OFFSET('Sanitation Data'!$F$29,0,10*ROW('Sanitation Data'!F6))="","",OFFSET('Sanitation Data'!$F$29,0,10*ROW('Sanitation Data'!F6)))</f>
        <v/>
      </c>
      <c r="CW12" s="353" t="str">
        <f ca="1">+IF(OFFSET('Sanitation Data'!$F$30,0,10*ROW('Sanitation Data'!F6))="","",OFFSET('Sanitation Data'!$F$30,0,10*ROW('Sanitation Data'!F6)))</f>
        <v/>
      </c>
      <c r="CX12" s="353" t="str">
        <f ca="1">+IF(OFFSET('Sanitation Data'!$F$31,0,10*ROW('Sanitation Data'!F6))="","",OFFSET('Sanitation Data'!$F$31,0,10*ROW('Sanitation Data'!F6)))</f>
        <v/>
      </c>
      <c r="CY12" s="353" t="str">
        <f ca="1">+IF(OFFSET('Sanitation Data'!$F$32,0,10*ROW('Sanitation Data'!F6))="","",OFFSET('Sanitation Data'!$F$32,0,10*ROW('Sanitation Data'!F6)))</f>
        <v/>
      </c>
      <c r="CZ12" s="353" t="str">
        <f ca="1">+IF(OFFSET('Sanitation Data'!$G$28,0,10*ROW('Sanitation Data'!G6))="","",OFFSET('Sanitation Data'!$G$28,0,10*ROW('Sanitation Data'!G6)))</f>
        <v/>
      </c>
      <c r="DA12" s="353" t="str">
        <f ca="1">+IF(OFFSET('Sanitation Data'!$G$29,0,10*ROW('Sanitation Data'!G6))="","",OFFSET('Sanitation Data'!$G$29,0,10*ROW('Sanitation Data'!G6)))</f>
        <v/>
      </c>
      <c r="DB12" s="353" t="str">
        <f ca="1">+IF(OFFSET('Sanitation Data'!$G$30,0,10*ROW('Sanitation Data'!G6))="","",OFFSET('Sanitation Data'!$G$30,0,10*ROW('Sanitation Data'!G6)))</f>
        <v/>
      </c>
      <c r="DC12" s="353" t="str">
        <f ca="1">+IF(OFFSET('Sanitation Data'!$G$31,0,10*ROW('Sanitation Data'!G6))="","",OFFSET('Sanitation Data'!$G$31,0,10*ROW('Sanitation Data'!G6)))</f>
        <v/>
      </c>
      <c r="DD12" s="353" t="str">
        <f ca="1">+IF(OFFSET('Sanitation Data'!$G$32,0,10*ROW('Sanitation Data'!G6))="","",OFFSET('Sanitation Data'!$G$32,0,10*ROW('Sanitation Data'!G6)))</f>
        <v/>
      </c>
      <c r="DE12" s="353" t="str">
        <f ca="1">+IF(OFFSET('Sanitation Data'!$H$28,0,10*ROW('Sanitation Data'!H6))="","",OFFSET('Sanitation Data'!$H$28,0,10*ROW('Sanitation Data'!H6)))</f>
        <v/>
      </c>
      <c r="DF12" s="353" t="str">
        <f ca="1">+IF(OFFSET('Sanitation Data'!$H$29,0,10*ROW('Sanitation Data'!H6))="","",OFFSET('Sanitation Data'!$H$29,0,10*ROW('Sanitation Data'!H6)))</f>
        <v/>
      </c>
      <c r="DG12" s="353" t="str">
        <f ca="1">+IF(OFFSET('Sanitation Data'!$H$30,0,10*ROW('Sanitation Data'!H6))="","",OFFSET('Sanitation Data'!$H$30,0,10*ROW('Sanitation Data'!H6)))</f>
        <v/>
      </c>
      <c r="DH12" s="353" t="str">
        <f ca="1">+IF(OFFSET('Sanitation Data'!$H$31,0,10*ROW('Sanitation Data'!H6))="","",OFFSET('Sanitation Data'!$H$31,0,10*ROW('Sanitation Data'!H6)))</f>
        <v/>
      </c>
      <c r="DI12" s="353" t="str">
        <f ca="1">+IF(OFFSET('Sanitation Data'!$H$32,0,10*ROW('Sanitation Data'!H6))="","",OFFSET('Sanitation Data'!$H$32,0,10*ROW('Sanitation Data'!H6)))</f>
        <v/>
      </c>
      <c r="DJ12" s="353" t="str">
        <f ca="1">+IF(OFFSET('Sanitation Data'!$I$28,0,10*ROW('Sanitation Data'!I6))="","",OFFSET('Sanitation Data'!$I$28,0,10*ROW('Sanitation Data'!I6)))</f>
        <v/>
      </c>
      <c r="DK12" s="353" t="str">
        <f ca="1">+IF(OFFSET('Sanitation Data'!$I$29,0,10*ROW('Sanitation Data'!I6))="","",OFFSET('Sanitation Data'!$I$29,0,10*ROW('Sanitation Data'!I6)))</f>
        <v/>
      </c>
      <c r="DL12" s="353" t="str">
        <f ca="1">+IF(OFFSET('Sanitation Data'!$I$30,0,10*ROW('Sanitation Data'!I6))="","",OFFSET('Sanitation Data'!$I$30,0,10*ROW('Sanitation Data'!I6)))</f>
        <v/>
      </c>
      <c r="DM12" s="353" t="str">
        <f ca="1">+IF(OFFSET('Sanitation Data'!$I$31,0,10*ROW('Sanitation Data'!I6))="","",OFFSET('Sanitation Data'!$I$31,0,10*ROW('Sanitation Data'!I6)))</f>
        <v/>
      </c>
      <c r="DN12" s="353" t="str">
        <f ca="1">+IF(OFFSET('Sanitation Data'!$I$32,0,10*ROW('Sanitation Data'!I6))="","",OFFSET('Sanitation Data'!$I$32,0,10*ROW('Sanitation Data'!I6)))</f>
        <v/>
      </c>
      <c r="DO12" s="353" t="str">
        <f ca="1">+IF(OFFSET('Hygiene Data'!$D$11,0,10*ROW('Hygiene Data'!D6))="","",OFFSET('Hygiene Data'!$D$11,0,10*ROW('Hygiene Data'!D6)))</f>
        <v/>
      </c>
      <c r="DP12" s="353" t="str">
        <f ca="1">+IF(OFFSET('Hygiene Data'!$D$12,0,10*ROW('Hygiene Data'!D6))="","",OFFSET('Hygiene Data'!$D$12,0,10*ROW('Hygiene Data'!D6)))</f>
        <v/>
      </c>
      <c r="DQ12" s="353" t="str">
        <f ca="1">+IF(OFFSET('Hygiene Data'!$D$13,0,10*ROW('Hygiene Data'!D6))="","",OFFSET('Hygiene Data'!$D$13,0,10*ROW('Hygiene Data'!D6)))</f>
        <v/>
      </c>
      <c r="DR12" s="353" t="str">
        <f ca="1">+IF(OFFSET('Hygiene Data'!$E$11,0,10*ROW('Hygiene Data'!E6))="","",OFFSET('Hygiene Data'!$E$11,0,10*ROW('Hygiene Data'!E6)))</f>
        <v/>
      </c>
      <c r="DS12" s="353" t="str">
        <f ca="1">+IF(OFFSET('Hygiene Data'!$E$12,0,10*ROW('Hygiene Data'!E6))="","",OFFSET('Hygiene Data'!$E$12,0,10*ROW('Hygiene Data'!E6)))</f>
        <v/>
      </c>
      <c r="DT12" s="353" t="str">
        <f ca="1">+IF(OFFSET('Hygiene Data'!$E$13,0,10*ROW('Hygiene Data'!E6))="","",OFFSET('Hygiene Data'!$E$13,0,10*ROW('Hygiene Data'!E6)))</f>
        <v/>
      </c>
      <c r="DU12" s="353" t="str">
        <f ca="1">+IF(OFFSET('Hygiene Data'!$F$11,0,10*ROW('Hygiene Data'!F6))="","",OFFSET('Hygiene Data'!$F$11,0,10*ROW('Hygiene Data'!F6)))</f>
        <v/>
      </c>
      <c r="DV12" s="353" t="str">
        <f ca="1">+IF(OFFSET('Hygiene Data'!$F$12,0,10*ROW('Hygiene Data'!F6))="","",OFFSET('Hygiene Data'!$F$12,0,10*ROW('Hygiene Data'!F6)))</f>
        <v/>
      </c>
      <c r="DW12" s="353" t="str">
        <f ca="1">+IF(OFFSET('Hygiene Data'!$F$13,0,10*ROW('Hygiene Data'!F6))="","",OFFSET('Hygiene Data'!$F$13,0,10*ROW('Hygiene Data'!F6)))</f>
        <v/>
      </c>
      <c r="DX12" s="353" t="str">
        <f ca="1">+IF(OFFSET('Hygiene Data'!$G$11,0,10*ROW('Hygiene Data'!G6))="","",OFFSET('Hygiene Data'!$G$11,0,10*ROW('Hygiene Data'!G6)))</f>
        <v/>
      </c>
      <c r="DY12" s="353" t="str">
        <f ca="1">+IF(OFFSET('Hygiene Data'!$G$12,0,10*ROW('Hygiene Data'!G6))="","",OFFSET('Hygiene Data'!$G$12,0,10*ROW('Hygiene Data'!G6)))</f>
        <v/>
      </c>
      <c r="DZ12" s="353" t="str">
        <f ca="1">+IF(OFFSET('Hygiene Data'!$G$13,0,10*ROW('Hygiene Data'!G6))="","",OFFSET('Hygiene Data'!$G$13,0,10*ROW('Hygiene Data'!G6)))</f>
        <v/>
      </c>
      <c r="EA12" s="353" t="str">
        <f ca="1">+IF(OFFSET('Hygiene Data'!$H$11,0,10*ROW('Hygiene Data'!H6))="","",OFFSET('Hygiene Data'!$H$11,0,10*ROW('Hygiene Data'!H6)))</f>
        <v/>
      </c>
      <c r="EB12" s="353" t="str">
        <f ca="1">+IF(OFFSET('Hygiene Data'!$H$12,0,10*ROW('Hygiene Data'!H6))="","",OFFSET('Hygiene Data'!$H$12,0,10*ROW('Hygiene Data'!H6)))</f>
        <v/>
      </c>
      <c r="EC12" s="353" t="str">
        <f ca="1">+IF(OFFSET('Hygiene Data'!$H$13,0,10*ROW('Hygiene Data'!H6))="","",OFFSET('Hygiene Data'!$H$13,0,10*ROW('Hygiene Data'!H6)))</f>
        <v/>
      </c>
      <c r="ED12" s="353" t="str">
        <f ca="1">+IF(OFFSET('Hygiene Data'!$I$11,0,10*ROW('Hygiene Data'!I6))="","",OFFSET('Hygiene Data'!$I$11,0,10*ROW('Hygiene Data'!I6)))</f>
        <v/>
      </c>
      <c r="EE12" s="353" t="str">
        <f ca="1">+IF(OFFSET('Hygiene Data'!$I$12,0,10*ROW('Hygiene Data'!I6))="","",OFFSET('Hygiene Data'!$I$12,0,10*ROW('Hygiene Data'!I6)))</f>
        <v/>
      </c>
      <c r="EF12" s="353" t="str">
        <f ca="1">+IF(OFFSET('Hygiene Data'!$I$13,0,10*ROW('Hygiene Data'!I6))="","",OFFSET('Hygiene Data'!$I$13,0,10*ROW('Hygiene Data'!I6)))</f>
        <v/>
      </c>
    </row>
    <row r="13" spans="1:136" x14ac:dyDescent="0.25">
      <c r="A13" s="462" t="str">
        <f ca="1">+IF(OFFSET('Water Data'!$B$2,0,10*ROW('Water Data'!E7))="","",OFFSET('Water Data'!$B$2,0,10*ROW('Water Data'!E7)))</f>
        <v/>
      </c>
      <c r="B13" s="46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89" t="str">
        <f t="shared" ca="1" si="0"/>
        <v/>
      </c>
      <c r="D13" s="49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1"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1"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1"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6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3" t="str">
        <f ca="1">+IF(OFFSET('Water Data'!$D$27,0,10*ROW('Water Data'!D7))="","",OFFSET('Water Data'!$D$27,0,10*ROW('Water Data'!D7)))</f>
        <v/>
      </c>
      <c r="BT13" s="353" t="str">
        <f ca="1">+IF(OFFSET('Water Data'!$D$28,0,10*ROW('Water Data'!D7))="","",OFFSET('Water Data'!$D$28,0,10*ROW('Water Data'!D7)))</f>
        <v/>
      </c>
      <c r="BU13" s="353" t="str">
        <f ca="1">+IF(OFFSET('Water Data'!$D$29,0,10*ROW('Water Data'!D7))="","",OFFSET('Water Data'!$D$29,0,10*ROW('Water Data'!D7)))</f>
        <v/>
      </c>
      <c r="BV13" s="353" t="str">
        <f ca="1">+IF(OFFSET('Water Data'!$E$27,0,10*ROW('Water Data'!E7))="","",OFFSET('Water Data'!$E$27,0,10*ROW('Water Data'!E7)))</f>
        <v/>
      </c>
      <c r="BW13" s="353" t="str">
        <f ca="1">+IF(OFFSET('Water Data'!$E$28,0,10*ROW('Water Data'!E7))="","",OFFSET('Water Data'!$E$28,0,10*ROW('Water Data'!E7)))</f>
        <v/>
      </c>
      <c r="BX13" s="353" t="str">
        <f ca="1">+IF(OFFSET('Water Data'!$E$29,0,10*ROW('Water Data'!E7))="","",OFFSET('Water Data'!$E$29,0,10*ROW('Water Data'!E7)))</f>
        <v/>
      </c>
      <c r="BY13" s="353" t="str">
        <f ca="1">+IF(OFFSET('Water Data'!$F$27,0,10*ROW('Water Data'!F7))="","",OFFSET('Water Data'!$F$27,0,10*ROW('Water Data'!F7)))</f>
        <v/>
      </c>
      <c r="BZ13" s="353" t="str">
        <f ca="1">+IF(OFFSET('Water Data'!$F$28,0,10*ROW('Water Data'!F7))="","",OFFSET('Water Data'!$F$28,0,10*ROW('Water Data'!F7)))</f>
        <v/>
      </c>
      <c r="CA13" s="353" t="str">
        <f ca="1">+IF(OFFSET('Water Data'!$F$29,0,10*ROW('Water Data'!F7))="","",OFFSET('Water Data'!$F$29,0,10*ROW('Water Data'!F7)))</f>
        <v/>
      </c>
      <c r="CB13" s="353" t="str">
        <f ca="1">+IF(OFFSET('Water Data'!$G$27,0,10*ROW('Water Data'!G7))="","",OFFSET('Water Data'!$G$27,0,10*ROW('Water Data'!G7)))</f>
        <v/>
      </c>
      <c r="CC13" s="353" t="str">
        <f ca="1">+IF(OFFSET('Water Data'!$G$28,0,10*ROW('Water Data'!G7))="","",OFFSET('Water Data'!$G$28,0,10*ROW('Water Data'!G7)))</f>
        <v/>
      </c>
      <c r="CD13" s="353" t="str">
        <f ca="1">+IF(OFFSET('Water Data'!$G$29,0,10*ROW('Water Data'!G7))="","",OFFSET('Water Data'!$G$29,0,10*ROW('Water Data'!G7)))</f>
        <v/>
      </c>
      <c r="CE13" s="353" t="str">
        <f ca="1">+IF(OFFSET('Water Data'!$H$27,0,10*ROW('Water Data'!H7))="","",OFFSET('Water Data'!$H$27,0,10*ROW('Water Data'!H7)))</f>
        <v/>
      </c>
      <c r="CF13" s="353" t="str">
        <f ca="1">+IF(OFFSET('Water Data'!$H$28,0,10*ROW('Water Data'!H7))="","",OFFSET('Water Data'!$H$28,0,10*ROW('Water Data'!H7)))</f>
        <v/>
      </c>
      <c r="CG13" s="353" t="str">
        <f ca="1">+IF(OFFSET('Water Data'!$H$29,0,10*ROW('Water Data'!H7))="","",OFFSET('Water Data'!$H$29,0,10*ROW('Water Data'!H7)))</f>
        <v/>
      </c>
      <c r="CH13" s="353" t="str">
        <f ca="1">+IF(OFFSET('Water Data'!$I$27,0,10*ROW('Water Data'!I7))="","",OFFSET('Water Data'!$I$27,0,10*ROW('Water Data'!I7)))</f>
        <v/>
      </c>
      <c r="CI13" s="353" t="str">
        <f ca="1">+IF(OFFSET('Water Data'!$I$28,0,10*ROW('Water Data'!I7))="","",OFFSET('Water Data'!$I$28,0,10*ROW('Water Data'!I7)))</f>
        <v/>
      </c>
      <c r="CJ13" s="353" t="str">
        <f ca="1">+IF(OFFSET('Water Data'!$I$29,0,10*ROW('Water Data'!I7))="","",OFFSET('Water Data'!$I$29,0,10*ROW('Water Data'!I7)))</f>
        <v/>
      </c>
      <c r="CK13" s="353" t="str">
        <f ca="1">+IF(OFFSET('Sanitation Data'!$D$28,0,10*ROW('Sanitation Data'!D7))="","",OFFSET('Sanitation Data'!$D$28,0,10*ROW('Sanitation Data'!D7)))</f>
        <v/>
      </c>
      <c r="CL13" s="353" t="str">
        <f ca="1">+IF(OFFSET('Sanitation Data'!$D$29,0,10*ROW('Sanitation Data'!D7))="","",OFFSET('Sanitation Data'!$D$29,0,10*ROW('Sanitation Data'!D7)))</f>
        <v/>
      </c>
      <c r="CM13" s="353" t="str">
        <f ca="1">+IF(OFFSET('Sanitation Data'!$D$30,0,10*ROW('Sanitation Data'!D7))="","",OFFSET('Sanitation Data'!$D$30,0,10*ROW('Sanitation Data'!D7)))</f>
        <v/>
      </c>
      <c r="CN13" s="353" t="str">
        <f ca="1">+IF(OFFSET('Sanitation Data'!$D$31,0,10*ROW('Sanitation Data'!D7))="","",OFFSET('Sanitation Data'!$D$31,0,10*ROW('Sanitation Data'!D7)))</f>
        <v/>
      </c>
      <c r="CO13" s="353" t="str">
        <f ca="1">+IF(OFFSET('Sanitation Data'!$D$32,0,10*ROW('Sanitation Data'!D7))="","",OFFSET('Sanitation Data'!$D$32,0,10*ROW('Sanitation Data'!D7)))</f>
        <v/>
      </c>
      <c r="CP13" s="353" t="str">
        <f ca="1">+IF(OFFSET('Sanitation Data'!$E$28,0,10*ROW('Sanitation Data'!E7))="","",OFFSET('Sanitation Data'!$E$28,0,10*ROW('Sanitation Data'!E7)))</f>
        <v/>
      </c>
      <c r="CQ13" s="353" t="str">
        <f ca="1">+IF(OFFSET('Sanitation Data'!$E$29,0,10*ROW('Sanitation Data'!E7))="","",OFFSET('Sanitation Data'!$E$29,0,10*ROW('Sanitation Data'!E7)))</f>
        <v/>
      </c>
      <c r="CR13" s="353" t="str">
        <f ca="1">+IF(OFFSET('Sanitation Data'!$E$30,0,10*ROW('Sanitation Data'!E7))="","",OFFSET('Sanitation Data'!$E$30,0,10*ROW('Sanitation Data'!E7)))</f>
        <v/>
      </c>
      <c r="CS13" s="353" t="str">
        <f ca="1">+IF(OFFSET('Sanitation Data'!$E$31,0,10*ROW('Sanitation Data'!E7))="","",OFFSET('Sanitation Data'!$E$31,0,10*ROW('Sanitation Data'!E7)))</f>
        <v/>
      </c>
      <c r="CT13" s="353" t="str">
        <f ca="1">+IF(OFFSET('Sanitation Data'!$E$32,0,10*ROW('Sanitation Data'!E7))="","",OFFSET('Sanitation Data'!$E$32,0,10*ROW('Sanitation Data'!E7)))</f>
        <v/>
      </c>
      <c r="CU13" s="353" t="str">
        <f ca="1">+IF(OFFSET('Sanitation Data'!$F$28,0,10*ROW('Sanitation Data'!F7))="","",OFFSET('Sanitation Data'!$F$28,0,10*ROW('Sanitation Data'!F7)))</f>
        <v/>
      </c>
      <c r="CV13" s="353" t="str">
        <f ca="1">+IF(OFFSET('Sanitation Data'!$F$29,0,10*ROW('Sanitation Data'!F7))="","",OFFSET('Sanitation Data'!$F$29,0,10*ROW('Sanitation Data'!F7)))</f>
        <v/>
      </c>
      <c r="CW13" s="353" t="str">
        <f ca="1">+IF(OFFSET('Sanitation Data'!$F$30,0,10*ROW('Sanitation Data'!F7))="","",OFFSET('Sanitation Data'!$F$30,0,10*ROW('Sanitation Data'!F7)))</f>
        <v/>
      </c>
      <c r="CX13" s="353" t="str">
        <f ca="1">+IF(OFFSET('Sanitation Data'!$F$31,0,10*ROW('Sanitation Data'!F7))="","",OFFSET('Sanitation Data'!$F$31,0,10*ROW('Sanitation Data'!F7)))</f>
        <v/>
      </c>
      <c r="CY13" s="353" t="str">
        <f ca="1">+IF(OFFSET('Sanitation Data'!$F$32,0,10*ROW('Sanitation Data'!F7))="","",OFFSET('Sanitation Data'!$F$32,0,10*ROW('Sanitation Data'!F7)))</f>
        <v/>
      </c>
      <c r="CZ13" s="353" t="str">
        <f ca="1">+IF(OFFSET('Sanitation Data'!$G$28,0,10*ROW('Sanitation Data'!G7))="","",OFFSET('Sanitation Data'!$G$28,0,10*ROW('Sanitation Data'!G7)))</f>
        <v/>
      </c>
      <c r="DA13" s="353" t="str">
        <f ca="1">+IF(OFFSET('Sanitation Data'!$G$29,0,10*ROW('Sanitation Data'!G7))="","",OFFSET('Sanitation Data'!$G$29,0,10*ROW('Sanitation Data'!G7)))</f>
        <v/>
      </c>
      <c r="DB13" s="353" t="str">
        <f ca="1">+IF(OFFSET('Sanitation Data'!$G$30,0,10*ROW('Sanitation Data'!G7))="","",OFFSET('Sanitation Data'!$G$30,0,10*ROW('Sanitation Data'!G7)))</f>
        <v/>
      </c>
      <c r="DC13" s="353" t="str">
        <f ca="1">+IF(OFFSET('Sanitation Data'!$G$31,0,10*ROW('Sanitation Data'!G7))="","",OFFSET('Sanitation Data'!$G$31,0,10*ROW('Sanitation Data'!G7)))</f>
        <v/>
      </c>
      <c r="DD13" s="353" t="str">
        <f ca="1">+IF(OFFSET('Sanitation Data'!$G$32,0,10*ROW('Sanitation Data'!G7))="","",OFFSET('Sanitation Data'!$G$32,0,10*ROW('Sanitation Data'!G7)))</f>
        <v/>
      </c>
      <c r="DE13" s="353" t="str">
        <f ca="1">+IF(OFFSET('Sanitation Data'!$H$28,0,10*ROW('Sanitation Data'!H7))="","",OFFSET('Sanitation Data'!$H$28,0,10*ROW('Sanitation Data'!H7)))</f>
        <v/>
      </c>
      <c r="DF13" s="353" t="str">
        <f ca="1">+IF(OFFSET('Sanitation Data'!$H$29,0,10*ROW('Sanitation Data'!H7))="","",OFFSET('Sanitation Data'!$H$29,0,10*ROW('Sanitation Data'!H7)))</f>
        <v/>
      </c>
      <c r="DG13" s="353" t="str">
        <f ca="1">+IF(OFFSET('Sanitation Data'!$H$30,0,10*ROW('Sanitation Data'!H7))="","",OFFSET('Sanitation Data'!$H$30,0,10*ROW('Sanitation Data'!H7)))</f>
        <v/>
      </c>
      <c r="DH13" s="353" t="str">
        <f ca="1">+IF(OFFSET('Sanitation Data'!$H$31,0,10*ROW('Sanitation Data'!H7))="","",OFFSET('Sanitation Data'!$H$31,0,10*ROW('Sanitation Data'!H7)))</f>
        <v/>
      </c>
      <c r="DI13" s="353" t="str">
        <f ca="1">+IF(OFFSET('Sanitation Data'!$H$32,0,10*ROW('Sanitation Data'!H7))="","",OFFSET('Sanitation Data'!$H$32,0,10*ROW('Sanitation Data'!H7)))</f>
        <v/>
      </c>
      <c r="DJ13" s="353" t="str">
        <f ca="1">+IF(OFFSET('Sanitation Data'!$I$28,0,10*ROW('Sanitation Data'!I7))="","",OFFSET('Sanitation Data'!$I$28,0,10*ROW('Sanitation Data'!I7)))</f>
        <v/>
      </c>
      <c r="DK13" s="353" t="str">
        <f ca="1">+IF(OFFSET('Sanitation Data'!$I$29,0,10*ROW('Sanitation Data'!I7))="","",OFFSET('Sanitation Data'!$I$29,0,10*ROW('Sanitation Data'!I7)))</f>
        <v/>
      </c>
      <c r="DL13" s="353" t="str">
        <f ca="1">+IF(OFFSET('Sanitation Data'!$I$30,0,10*ROW('Sanitation Data'!I7))="","",OFFSET('Sanitation Data'!$I$30,0,10*ROW('Sanitation Data'!I7)))</f>
        <v/>
      </c>
      <c r="DM13" s="353" t="str">
        <f ca="1">+IF(OFFSET('Sanitation Data'!$I$31,0,10*ROW('Sanitation Data'!I7))="","",OFFSET('Sanitation Data'!$I$31,0,10*ROW('Sanitation Data'!I7)))</f>
        <v/>
      </c>
      <c r="DN13" s="353" t="str">
        <f ca="1">+IF(OFFSET('Sanitation Data'!$I$32,0,10*ROW('Sanitation Data'!I7))="","",OFFSET('Sanitation Data'!$I$32,0,10*ROW('Sanitation Data'!I7)))</f>
        <v/>
      </c>
      <c r="DO13" s="353" t="str">
        <f ca="1">+IF(OFFSET('Hygiene Data'!$D$11,0,10*ROW('Hygiene Data'!D7))="","",OFFSET('Hygiene Data'!$D$11,0,10*ROW('Hygiene Data'!D7)))</f>
        <v/>
      </c>
      <c r="DP13" s="353" t="str">
        <f ca="1">+IF(OFFSET('Hygiene Data'!$D$12,0,10*ROW('Hygiene Data'!D7))="","",OFFSET('Hygiene Data'!$D$12,0,10*ROW('Hygiene Data'!D7)))</f>
        <v/>
      </c>
      <c r="DQ13" s="353" t="str">
        <f ca="1">+IF(OFFSET('Hygiene Data'!$D$13,0,10*ROW('Hygiene Data'!D7))="","",OFFSET('Hygiene Data'!$D$13,0,10*ROW('Hygiene Data'!D7)))</f>
        <v/>
      </c>
      <c r="DR13" s="353" t="str">
        <f ca="1">+IF(OFFSET('Hygiene Data'!$E$11,0,10*ROW('Hygiene Data'!E7))="","",OFFSET('Hygiene Data'!$E$11,0,10*ROW('Hygiene Data'!E7)))</f>
        <v/>
      </c>
      <c r="DS13" s="353" t="str">
        <f ca="1">+IF(OFFSET('Hygiene Data'!$E$12,0,10*ROW('Hygiene Data'!E7))="","",OFFSET('Hygiene Data'!$E$12,0,10*ROW('Hygiene Data'!E7)))</f>
        <v/>
      </c>
      <c r="DT13" s="353" t="str">
        <f ca="1">+IF(OFFSET('Hygiene Data'!$E$13,0,10*ROW('Hygiene Data'!E7))="","",OFFSET('Hygiene Data'!$E$13,0,10*ROW('Hygiene Data'!E7)))</f>
        <v/>
      </c>
      <c r="DU13" s="353" t="str">
        <f ca="1">+IF(OFFSET('Hygiene Data'!$F$11,0,10*ROW('Hygiene Data'!F7))="","",OFFSET('Hygiene Data'!$F$11,0,10*ROW('Hygiene Data'!F7)))</f>
        <v/>
      </c>
      <c r="DV13" s="353" t="str">
        <f ca="1">+IF(OFFSET('Hygiene Data'!$F$12,0,10*ROW('Hygiene Data'!F7))="","",OFFSET('Hygiene Data'!$F$12,0,10*ROW('Hygiene Data'!F7)))</f>
        <v/>
      </c>
      <c r="DW13" s="353" t="str">
        <f ca="1">+IF(OFFSET('Hygiene Data'!$F$13,0,10*ROW('Hygiene Data'!F7))="","",OFFSET('Hygiene Data'!$F$13,0,10*ROW('Hygiene Data'!F7)))</f>
        <v/>
      </c>
      <c r="DX13" s="353" t="str">
        <f ca="1">+IF(OFFSET('Hygiene Data'!$G$11,0,10*ROW('Hygiene Data'!G7))="","",OFFSET('Hygiene Data'!$G$11,0,10*ROW('Hygiene Data'!G7)))</f>
        <v/>
      </c>
      <c r="DY13" s="353" t="str">
        <f ca="1">+IF(OFFSET('Hygiene Data'!$G$12,0,10*ROW('Hygiene Data'!G7))="","",OFFSET('Hygiene Data'!$G$12,0,10*ROW('Hygiene Data'!G7)))</f>
        <v/>
      </c>
      <c r="DZ13" s="353" t="str">
        <f ca="1">+IF(OFFSET('Hygiene Data'!$G$13,0,10*ROW('Hygiene Data'!G7))="","",OFFSET('Hygiene Data'!$G$13,0,10*ROW('Hygiene Data'!G7)))</f>
        <v/>
      </c>
      <c r="EA13" s="353" t="str">
        <f ca="1">+IF(OFFSET('Hygiene Data'!$H$11,0,10*ROW('Hygiene Data'!H7))="","",OFFSET('Hygiene Data'!$H$11,0,10*ROW('Hygiene Data'!H7)))</f>
        <v/>
      </c>
      <c r="EB13" s="353" t="str">
        <f ca="1">+IF(OFFSET('Hygiene Data'!$H$12,0,10*ROW('Hygiene Data'!H7))="","",OFFSET('Hygiene Data'!$H$12,0,10*ROW('Hygiene Data'!H7)))</f>
        <v/>
      </c>
      <c r="EC13" s="353" t="str">
        <f ca="1">+IF(OFFSET('Hygiene Data'!$H$13,0,10*ROW('Hygiene Data'!H7))="","",OFFSET('Hygiene Data'!$H$13,0,10*ROW('Hygiene Data'!H7)))</f>
        <v/>
      </c>
      <c r="ED13" s="353" t="str">
        <f ca="1">+IF(OFFSET('Hygiene Data'!$I$11,0,10*ROW('Hygiene Data'!I7))="","",OFFSET('Hygiene Data'!$I$11,0,10*ROW('Hygiene Data'!I7)))</f>
        <v/>
      </c>
      <c r="EE13" s="353" t="str">
        <f ca="1">+IF(OFFSET('Hygiene Data'!$I$12,0,10*ROW('Hygiene Data'!I7))="","",OFFSET('Hygiene Data'!$I$12,0,10*ROW('Hygiene Data'!I7)))</f>
        <v/>
      </c>
      <c r="EF13" s="353" t="str">
        <f ca="1">+IF(OFFSET('Hygiene Data'!$I$13,0,10*ROW('Hygiene Data'!I7))="","",OFFSET('Hygiene Data'!$I$13,0,10*ROW('Hygiene Data'!I7)))</f>
        <v/>
      </c>
    </row>
    <row r="14" spans="1:136" x14ac:dyDescent="0.25">
      <c r="A14" s="462" t="str">
        <f ca="1">+IF(OFFSET('Water Data'!$B$2,0,10*ROW('Water Data'!E8))="","",OFFSET('Water Data'!$B$2,0,10*ROW('Water Data'!E8)))</f>
        <v/>
      </c>
      <c r="B14" s="46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89" t="str">
        <f t="shared" ca="1" si="0"/>
        <v/>
      </c>
      <c r="D14" s="49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0"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6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3" t="str">
        <f ca="1">+IF(OFFSET('Water Data'!$D$27,0,10*ROW('Water Data'!D8))="","",OFFSET('Water Data'!$D$27,0,10*ROW('Water Data'!D8)))</f>
        <v/>
      </c>
      <c r="BT14" s="353" t="str">
        <f ca="1">+IF(OFFSET('Water Data'!$D$28,0,10*ROW('Water Data'!D8))="","",OFFSET('Water Data'!$D$28,0,10*ROW('Water Data'!D8)))</f>
        <v/>
      </c>
      <c r="BU14" s="353" t="str">
        <f ca="1">+IF(OFFSET('Water Data'!$D$29,0,10*ROW('Water Data'!D8))="","",OFFSET('Water Data'!$D$29,0,10*ROW('Water Data'!D8)))</f>
        <v/>
      </c>
      <c r="BV14" s="353" t="str">
        <f ca="1">+IF(OFFSET('Water Data'!$E$27,0,10*ROW('Water Data'!E8))="","",OFFSET('Water Data'!$E$27,0,10*ROW('Water Data'!E8)))</f>
        <v/>
      </c>
      <c r="BW14" s="353" t="str">
        <f ca="1">+IF(OFFSET('Water Data'!$E$28,0,10*ROW('Water Data'!E8))="","",OFFSET('Water Data'!$E$28,0,10*ROW('Water Data'!E8)))</f>
        <v/>
      </c>
      <c r="BX14" s="353" t="str">
        <f ca="1">+IF(OFFSET('Water Data'!$E$29,0,10*ROW('Water Data'!E8))="","",OFFSET('Water Data'!$E$29,0,10*ROW('Water Data'!E8)))</f>
        <v/>
      </c>
      <c r="BY14" s="353" t="str">
        <f ca="1">+IF(OFFSET('Water Data'!$F$27,0,10*ROW('Water Data'!F8))="","",OFFSET('Water Data'!$F$27,0,10*ROW('Water Data'!F8)))</f>
        <v/>
      </c>
      <c r="BZ14" s="353" t="str">
        <f ca="1">+IF(OFFSET('Water Data'!$F$28,0,10*ROW('Water Data'!F8))="","",OFFSET('Water Data'!$F$28,0,10*ROW('Water Data'!F8)))</f>
        <v/>
      </c>
      <c r="CA14" s="353" t="str">
        <f ca="1">+IF(OFFSET('Water Data'!$F$29,0,10*ROW('Water Data'!F8))="","",OFFSET('Water Data'!$F$29,0,10*ROW('Water Data'!F8)))</f>
        <v/>
      </c>
      <c r="CB14" s="353" t="str">
        <f ca="1">+IF(OFFSET('Water Data'!$G$27,0,10*ROW('Water Data'!G8))="","",OFFSET('Water Data'!$G$27,0,10*ROW('Water Data'!G8)))</f>
        <v/>
      </c>
      <c r="CC14" s="353" t="str">
        <f ca="1">+IF(OFFSET('Water Data'!$G$28,0,10*ROW('Water Data'!G8))="","",OFFSET('Water Data'!$G$28,0,10*ROW('Water Data'!G8)))</f>
        <v/>
      </c>
      <c r="CD14" s="353" t="str">
        <f ca="1">+IF(OFFSET('Water Data'!$G$29,0,10*ROW('Water Data'!G8))="","",OFFSET('Water Data'!$G$29,0,10*ROW('Water Data'!G8)))</f>
        <v/>
      </c>
      <c r="CE14" s="353" t="str">
        <f ca="1">+IF(OFFSET('Water Data'!$H$27,0,10*ROW('Water Data'!H8))="","",OFFSET('Water Data'!$H$27,0,10*ROW('Water Data'!H8)))</f>
        <v/>
      </c>
      <c r="CF14" s="353" t="str">
        <f ca="1">+IF(OFFSET('Water Data'!$H$28,0,10*ROW('Water Data'!H8))="","",OFFSET('Water Data'!$H$28,0,10*ROW('Water Data'!H8)))</f>
        <v/>
      </c>
      <c r="CG14" s="353" t="str">
        <f ca="1">+IF(OFFSET('Water Data'!$H$29,0,10*ROW('Water Data'!H8))="","",OFFSET('Water Data'!$H$29,0,10*ROW('Water Data'!H8)))</f>
        <v/>
      </c>
      <c r="CH14" s="353" t="str">
        <f ca="1">+IF(OFFSET('Water Data'!$I$27,0,10*ROW('Water Data'!I8))="","",OFFSET('Water Data'!$I$27,0,10*ROW('Water Data'!I8)))</f>
        <v/>
      </c>
      <c r="CI14" s="353" t="str">
        <f ca="1">+IF(OFFSET('Water Data'!$I$28,0,10*ROW('Water Data'!I8))="","",OFFSET('Water Data'!$I$28,0,10*ROW('Water Data'!I8)))</f>
        <v/>
      </c>
      <c r="CJ14" s="353" t="str">
        <f ca="1">+IF(OFFSET('Water Data'!$I$29,0,10*ROW('Water Data'!I8))="","",OFFSET('Water Data'!$I$29,0,10*ROW('Water Data'!I8)))</f>
        <v/>
      </c>
      <c r="CK14" s="353" t="str">
        <f ca="1">+IF(OFFSET('Sanitation Data'!$D$28,0,10*ROW('Sanitation Data'!D8))="","",OFFSET('Sanitation Data'!$D$28,0,10*ROW('Sanitation Data'!D8)))</f>
        <v/>
      </c>
      <c r="CL14" s="353" t="str">
        <f ca="1">+IF(OFFSET('Sanitation Data'!$D$29,0,10*ROW('Sanitation Data'!D8))="","",OFFSET('Sanitation Data'!$D$29,0,10*ROW('Sanitation Data'!D8)))</f>
        <v/>
      </c>
      <c r="CM14" s="353" t="str">
        <f ca="1">+IF(OFFSET('Sanitation Data'!$D$30,0,10*ROW('Sanitation Data'!D8))="","",OFFSET('Sanitation Data'!$D$30,0,10*ROW('Sanitation Data'!D8)))</f>
        <v/>
      </c>
      <c r="CN14" s="353" t="str">
        <f ca="1">+IF(OFFSET('Sanitation Data'!$D$31,0,10*ROW('Sanitation Data'!D8))="","",OFFSET('Sanitation Data'!$D$31,0,10*ROW('Sanitation Data'!D8)))</f>
        <v/>
      </c>
      <c r="CO14" s="353" t="str">
        <f ca="1">+IF(OFFSET('Sanitation Data'!$D$32,0,10*ROW('Sanitation Data'!D8))="","",OFFSET('Sanitation Data'!$D$32,0,10*ROW('Sanitation Data'!D8)))</f>
        <v/>
      </c>
      <c r="CP14" s="353" t="str">
        <f ca="1">+IF(OFFSET('Sanitation Data'!$E$28,0,10*ROW('Sanitation Data'!E8))="","",OFFSET('Sanitation Data'!$E$28,0,10*ROW('Sanitation Data'!E8)))</f>
        <v/>
      </c>
      <c r="CQ14" s="353" t="str">
        <f ca="1">+IF(OFFSET('Sanitation Data'!$E$29,0,10*ROW('Sanitation Data'!E8))="","",OFFSET('Sanitation Data'!$E$29,0,10*ROW('Sanitation Data'!E8)))</f>
        <v/>
      </c>
      <c r="CR14" s="353" t="str">
        <f ca="1">+IF(OFFSET('Sanitation Data'!$E$30,0,10*ROW('Sanitation Data'!E8))="","",OFFSET('Sanitation Data'!$E$30,0,10*ROW('Sanitation Data'!E8)))</f>
        <v/>
      </c>
      <c r="CS14" s="353" t="str">
        <f ca="1">+IF(OFFSET('Sanitation Data'!$E$31,0,10*ROW('Sanitation Data'!E8))="","",OFFSET('Sanitation Data'!$E$31,0,10*ROW('Sanitation Data'!E8)))</f>
        <v/>
      </c>
      <c r="CT14" s="353" t="str">
        <f ca="1">+IF(OFFSET('Sanitation Data'!$E$32,0,10*ROW('Sanitation Data'!E8))="","",OFFSET('Sanitation Data'!$E$32,0,10*ROW('Sanitation Data'!E8)))</f>
        <v/>
      </c>
      <c r="CU14" s="353" t="str">
        <f ca="1">+IF(OFFSET('Sanitation Data'!$F$28,0,10*ROW('Sanitation Data'!F8))="","",OFFSET('Sanitation Data'!$F$28,0,10*ROW('Sanitation Data'!F8)))</f>
        <v/>
      </c>
      <c r="CV14" s="353" t="str">
        <f ca="1">+IF(OFFSET('Sanitation Data'!$F$29,0,10*ROW('Sanitation Data'!F8))="","",OFFSET('Sanitation Data'!$F$29,0,10*ROW('Sanitation Data'!F8)))</f>
        <v/>
      </c>
      <c r="CW14" s="353" t="str">
        <f ca="1">+IF(OFFSET('Sanitation Data'!$F$30,0,10*ROW('Sanitation Data'!F8))="","",OFFSET('Sanitation Data'!$F$30,0,10*ROW('Sanitation Data'!F8)))</f>
        <v/>
      </c>
      <c r="CX14" s="353" t="str">
        <f ca="1">+IF(OFFSET('Sanitation Data'!$F$31,0,10*ROW('Sanitation Data'!F8))="","",OFFSET('Sanitation Data'!$F$31,0,10*ROW('Sanitation Data'!F8)))</f>
        <v/>
      </c>
      <c r="CY14" s="353" t="str">
        <f ca="1">+IF(OFFSET('Sanitation Data'!$F$32,0,10*ROW('Sanitation Data'!F8))="","",OFFSET('Sanitation Data'!$F$32,0,10*ROW('Sanitation Data'!F8)))</f>
        <v/>
      </c>
      <c r="CZ14" s="353" t="str">
        <f ca="1">+IF(OFFSET('Sanitation Data'!$G$28,0,10*ROW('Sanitation Data'!G8))="","",OFFSET('Sanitation Data'!$G$28,0,10*ROW('Sanitation Data'!G8)))</f>
        <v/>
      </c>
      <c r="DA14" s="353" t="str">
        <f ca="1">+IF(OFFSET('Sanitation Data'!$G$29,0,10*ROW('Sanitation Data'!G8))="","",OFFSET('Sanitation Data'!$G$29,0,10*ROW('Sanitation Data'!G8)))</f>
        <v/>
      </c>
      <c r="DB14" s="353" t="str">
        <f ca="1">+IF(OFFSET('Sanitation Data'!$G$30,0,10*ROW('Sanitation Data'!G8))="","",OFFSET('Sanitation Data'!$G$30,0,10*ROW('Sanitation Data'!G8)))</f>
        <v/>
      </c>
      <c r="DC14" s="353" t="str">
        <f ca="1">+IF(OFFSET('Sanitation Data'!$G$31,0,10*ROW('Sanitation Data'!G8))="","",OFFSET('Sanitation Data'!$G$31,0,10*ROW('Sanitation Data'!G8)))</f>
        <v/>
      </c>
      <c r="DD14" s="353" t="str">
        <f ca="1">+IF(OFFSET('Sanitation Data'!$G$32,0,10*ROW('Sanitation Data'!G8))="","",OFFSET('Sanitation Data'!$G$32,0,10*ROW('Sanitation Data'!G8)))</f>
        <v/>
      </c>
      <c r="DE14" s="353" t="str">
        <f ca="1">+IF(OFFSET('Sanitation Data'!$H$28,0,10*ROW('Sanitation Data'!H8))="","",OFFSET('Sanitation Data'!$H$28,0,10*ROW('Sanitation Data'!H8)))</f>
        <v/>
      </c>
      <c r="DF14" s="353" t="str">
        <f ca="1">+IF(OFFSET('Sanitation Data'!$H$29,0,10*ROW('Sanitation Data'!H8))="","",OFFSET('Sanitation Data'!$H$29,0,10*ROW('Sanitation Data'!H8)))</f>
        <v/>
      </c>
      <c r="DG14" s="353" t="str">
        <f ca="1">+IF(OFFSET('Sanitation Data'!$H$30,0,10*ROW('Sanitation Data'!H8))="","",OFFSET('Sanitation Data'!$H$30,0,10*ROW('Sanitation Data'!H8)))</f>
        <v/>
      </c>
      <c r="DH14" s="353" t="str">
        <f ca="1">+IF(OFFSET('Sanitation Data'!$H$31,0,10*ROW('Sanitation Data'!H8))="","",OFFSET('Sanitation Data'!$H$31,0,10*ROW('Sanitation Data'!H8)))</f>
        <v/>
      </c>
      <c r="DI14" s="353" t="str">
        <f ca="1">+IF(OFFSET('Sanitation Data'!$H$32,0,10*ROW('Sanitation Data'!H8))="","",OFFSET('Sanitation Data'!$H$32,0,10*ROW('Sanitation Data'!H8)))</f>
        <v/>
      </c>
      <c r="DJ14" s="353" t="str">
        <f ca="1">+IF(OFFSET('Sanitation Data'!$I$28,0,10*ROW('Sanitation Data'!I8))="","",OFFSET('Sanitation Data'!$I$28,0,10*ROW('Sanitation Data'!I8)))</f>
        <v/>
      </c>
      <c r="DK14" s="353" t="str">
        <f ca="1">+IF(OFFSET('Sanitation Data'!$I$29,0,10*ROW('Sanitation Data'!I8))="","",OFFSET('Sanitation Data'!$I$29,0,10*ROW('Sanitation Data'!I8)))</f>
        <v/>
      </c>
      <c r="DL14" s="353" t="str">
        <f ca="1">+IF(OFFSET('Sanitation Data'!$I$30,0,10*ROW('Sanitation Data'!I8))="","",OFFSET('Sanitation Data'!$I$30,0,10*ROW('Sanitation Data'!I8)))</f>
        <v/>
      </c>
      <c r="DM14" s="353" t="str">
        <f ca="1">+IF(OFFSET('Sanitation Data'!$I$31,0,10*ROW('Sanitation Data'!I8))="","",OFFSET('Sanitation Data'!$I$31,0,10*ROW('Sanitation Data'!I8)))</f>
        <v/>
      </c>
      <c r="DN14" s="353" t="str">
        <f ca="1">+IF(OFFSET('Sanitation Data'!$I$32,0,10*ROW('Sanitation Data'!I8))="","",OFFSET('Sanitation Data'!$I$32,0,10*ROW('Sanitation Data'!I8)))</f>
        <v/>
      </c>
      <c r="DO14" s="353" t="str">
        <f ca="1">+IF(OFFSET('Hygiene Data'!$D$11,0,10*ROW('Hygiene Data'!D8))="","",OFFSET('Hygiene Data'!$D$11,0,10*ROW('Hygiene Data'!D8)))</f>
        <v/>
      </c>
      <c r="DP14" s="353" t="str">
        <f ca="1">+IF(OFFSET('Hygiene Data'!$D$12,0,10*ROW('Hygiene Data'!D8))="","",OFFSET('Hygiene Data'!$D$12,0,10*ROW('Hygiene Data'!D8)))</f>
        <v/>
      </c>
      <c r="DQ14" s="353" t="str">
        <f ca="1">+IF(OFFSET('Hygiene Data'!$D$13,0,10*ROW('Hygiene Data'!D8))="","",OFFSET('Hygiene Data'!$D$13,0,10*ROW('Hygiene Data'!D8)))</f>
        <v/>
      </c>
      <c r="DR14" s="353" t="str">
        <f ca="1">+IF(OFFSET('Hygiene Data'!$E$11,0,10*ROW('Hygiene Data'!E8))="","",OFFSET('Hygiene Data'!$E$11,0,10*ROW('Hygiene Data'!E8)))</f>
        <v/>
      </c>
      <c r="DS14" s="353" t="str">
        <f ca="1">+IF(OFFSET('Hygiene Data'!$E$12,0,10*ROW('Hygiene Data'!E8))="","",OFFSET('Hygiene Data'!$E$12,0,10*ROW('Hygiene Data'!E8)))</f>
        <v/>
      </c>
      <c r="DT14" s="353" t="str">
        <f ca="1">+IF(OFFSET('Hygiene Data'!$E$13,0,10*ROW('Hygiene Data'!E8))="","",OFFSET('Hygiene Data'!$E$13,0,10*ROW('Hygiene Data'!E8)))</f>
        <v/>
      </c>
      <c r="DU14" s="353" t="str">
        <f ca="1">+IF(OFFSET('Hygiene Data'!$F$11,0,10*ROW('Hygiene Data'!F8))="","",OFFSET('Hygiene Data'!$F$11,0,10*ROW('Hygiene Data'!F8)))</f>
        <v/>
      </c>
      <c r="DV14" s="353" t="str">
        <f ca="1">+IF(OFFSET('Hygiene Data'!$F$12,0,10*ROW('Hygiene Data'!F8))="","",OFFSET('Hygiene Data'!$F$12,0,10*ROW('Hygiene Data'!F8)))</f>
        <v/>
      </c>
      <c r="DW14" s="353" t="str">
        <f ca="1">+IF(OFFSET('Hygiene Data'!$F$13,0,10*ROW('Hygiene Data'!F8))="","",OFFSET('Hygiene Data'!$F$13,0,10*ROW('Hygiene Data'!F8)))</f>
        <v/>
      </c>
      <c r="DX14" s="353" t="str">
        <f ca="1">+IF(OFFSET('Hygiene Data'!$G$11,0,10*ROW('Hygiene Data'!G8))="","",OFFSET('Hygiene Data'!$G$11,0,10*ROW('Hygiene Data'!G8)))</f>
        <v/>
      </c>
      <c r="DY14" s="353" t="str">
        <f ca="1">+IF(OFFSET('Hygiene Data'!$G$12,0,10*ROW('Hygiene Data'!G8))="","",OFFSET('Hygiene Data'!$G$12,0,10*ROW('Hygiene Data'!G8)))</f>
        <v/>
      </c>
      <c r="DZ14" s="353" t="str">
        <f ca="1">+IF(OFFSET('Hygiene Data'!$G$13,0,10*ROW('Hygiene Data'!G8))="","",OFFSET('Hygiene Data'!$G$13,0,10*ROW('Hygiene Data'!G8)))</f>
        <v/>
      </c>
      <c r="EA14" s="353" t="str">
        <f ca="1">+IF(OFFSET('Hygiene Data'!$H$11,0,10*ROW('Hygiene Data'!H8))="","",OFFSET('Hygiene Data'!$H$11,0,10*ROW('Hygiene Data'!H8)))</f>
        <v/>
      </c>
      <c r="EB14" s="353" t="str">
        <f ca="1">+IF(OFFSET('Hygiene Data'!$H$12,0,10*ROW('Hygiene Data'!H8))="","",OFFSET('Hygiene Data'!$H$12,0,10*ROW('Hygiene Data'!H8)))</f>
        <v/>
      </c>
      <c r="EC14" s="353" t="str">
        <f ca="1">+IF(OFFSET('Hygiene Data'!$H$13,0,10*ROW('Hygiene Data'!H8))="","",OFFSET('Hygiene Data'!$H$13,0,10*ROW('Hygiene Data'!H8)))</f>
        <v/>
      </c>
      <c r="ED14" s="353" t="str">
        <f ca="1">+IF(OFFSET('Hygiene Data'!$I$11,0,10*ROW('Hygiene Data'!I8))="","",OFFSET('Hygiene Data'!$I$11,0,10*ROW('Hygiene Data'!I8)))</f>
        <v/>
      </c>
      <c r="EE14" s="353" t="str">
        <f ca="1">+IF(OFFSET('Hygiene Data'!$I$12,0,10*ROW('Hygiene Data'!I8))="","",OFFSET('Hygiene Data'!$I$12,0,10*ROW('Hygiene Data'!I8)))</f>
        <v/>
      </c>
      <c r="EF14" s="353" t="str">
        <f ca="1">+IF(OFFSET('Hygiene Data'!$I$13,0,10*ROW('Hygiene Data'!I8))="","",OFFSET('Hygiene Data'!$I$13,0,10*ROW('Hygiene Data'!I8)))</f>
        <v/>
      </c>
    </row>
    <row r="15" spans="1:136" x14ac:dyDescent="0.25">
      <c r="A15" s="462" t="str">
        <f ca="1">+IF(OFFSET('Water Data'!$B$2,0,10*ROW('Water Data'!E9))="","",OFFSET('Water Data'!$B$2,0,10*ROW('Water Data'!E9)))</f>
        <v/>
      </c>
      <c r="B15" s="46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89" t="str">
        <f t="shared" ca="1" si="0"/>
        <v/>
      </c>
      <c r="D15" s="49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6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3" t="str">
        <f ca="1">+IF(OFFSET('Water Data'!$D$27,0,10*ROW('Water Data'!D9))="","",OFFSET('Water Data'!$D$27,0,10*ROW('Water Data'!D9)))</f>
        <v/>
      </c>
      <c r="BT15" s="353" t="str">
        <f ca="1">+IF(OFFSET('Water Data'!$D$28,0,10*ROW('Water Data'!D9))="","",OFFSET('Water Data'!$D$28,0,10*ROW('Water Data'!D9)))</f>
        <v/>
      </c>
      <c r="BU15" s="353" t="str">
        <f ca="1">+IF(OFFSET('Water Data'!$D$29,0,10*ROW('Water Data'!D9))="","",OFFSET('Water Data'!$D$29,0,10*ROW('Water Data'!D9)))</f>
        <v/>
      </c>
      <c r="BV15" s="353" t="str">
        <f ca="1">+IF(OFFSET('Water Data'!$E$27,0,10*ROW('Water Data'!E9))="","",OFFSET('Water Data'!$E$27,0,10*ROW('Water Data'!E9)))</f>
        <v/>
      </c>
      <c r="BW15" s="353" t="str">
        <f ca="1">+IF(OFFSET('Water Data'!$E$28,0,10*ROW('Water Data'!E9))="","",OFFSET('Water Data'!$E$28,0,10*ROW('Water Data'!E9)))</f>
        <v/>
      </c>
      <c r="BX15" s="353" t="str">
        <f ca="1">+IF(OFFSET('Water Data'!$E$29,0,10*ROW('Water Data'!E9))="","",OFFSET('Water Data'!$E$29,0,10*ROW('Water Data'!E9)))</f>
        <v/>
      </c>
      <c r="BY15" s="353" t="str">
        <f ca="1">+IF(OFFSET('Water Data'!$F$27,0,10*ROW('Water Data'!F9))="","",OFFSET('Water Data'!$F$27,0,10*ROW('Water Data'!F9)))</f>
        <v/>
      </c>
      <c r="BZ15" s="353" t="str">
        <f ca="1">+IF(OFFSET('Water Data'!$F$28,0,10*ROW('Water Data'!F9))="","",OFFSET('Water Data'!$F$28,0,10*ROW('Water Data'!F9)))</f>
        <v/>
      </c>
      <c r="CA15" s="353" t="str">
        <f ca="1">+IF(OFFSET('Water Data'!$F$29,0,10*ROW('Water Data'!F9))="","",OFFSET('Water Data'!$F$29,0,10*ROW('Water Data'!F9)))</f>
        <v/>
      </c>
      <c r="CB15" s="353" t="str">
        <f ca="1">+IF(OFFSET('Water Data'!$G$27,0,10*ROW('Water Data'!G9))="","",OFFSET('Water Data'!$G$27,0,10*ROW('Water Data'!G9)))</f>
        <v/>
      </c>
      <c r="CC15" s="353" t="str">
        <f ca="1">+IF(OFFSET('Water Data'!$G$28,0,10*ROW('Water Data'!G9))="","",OFFSET('Water Data'!$G$28,0,10*ROW('Water Data'!G9)))</f>
        <v/>
      </c>
      <c r="CD15" s="353" t="str">
        <f ca="1">+IF(OFFSET('Water Data'!$G$29,0,10*ROW('Water Data'!G9))="","",OFFSET('Water Data'!$G$29,0,10*ROW('Water Data'!G9)))</f>
        <v/>
      </c>
      <c r="CE15" s="353" t="str">
        <f ca="1">+IF(OFFSET('Water Data'!$H$27,0,10*ROW('Water Data'!H9))="","",OFFSET('Water Data'!$H$27,0,10*ROW('Water Data'!H9)))</f>
        <v/>
      </c>
      <c r="CF15" s="353" t="str">
        <f ca="1">+IF(OFFSET('Water Data'!$H$28,0,10*ROW('Water Data'!H9))="","",OFFSET('Water Data'!$H$28,0,10*ROW('Water Data'!H9)))</f>
        <v/>
      </c>
      <c r="CG15" s="353" t="str">
        <f ca="1">+IF(OFFSET('Water Data'!$H$29,0,10*ROW('Water Data'!H9))="","",OFFSET('Water Data'!$H$29,0,10*ROW('Water Data'!H9)))</f>
        <v/>
      </c>
      <c r="CH15" s="353" t="str">
        <f ca="1">+IF(OFFSET('Water Data'!$I$27,0,10*ROW('Water Data'!I9))="","",OFFSET('Water Data'!$I$27,0,10*ROW('Water Data'!I9)))</f>
        <v/>
      </c>
      <c r="CI15" s="353" t="str">
        <f ca="1">+IF(OFFSET('Water Data'!$I$28,0,10*ROW('Water Data'!I9))="","",OFFSET('Water Data'!$I$28,0,10*ROW('Water Data'!I9)))</f>
        <v/>
      </c>
      <c r="CJ15" s="353" t="str">
        <f ca="1">+IF(OFFSET('Water Data'!$I$29,0,10*ROW('Water Data'!I9))="","",OFFSET('Water Data'!$I$29,0,10*ROW('Water Data'!I9)))</f>
        <v/>
      </c>
      <c r="CK15" s="353" t="str">
        <f ca="1">+IF(OFFSET('Sanitation Data'!$D$28,0,10*ROW('Sanitation Data'!D9))="","",OFFSET('Sanitation Data'!$D$28,0,10*ROW('Sanitation Data'!D9)))</f>
        <v/>
      </c>
      <c r="CL15" s="353" t="str">
        <f ca="1">+IF(OFFSET('Sanitation Data'!$D$29,0,10*ROW('Sanitation Data'!D9))="","",OFFSET('Sanitation Data'!$D$29,0,10*ROW('Sanitation Data'!D9)))</f>
        <v/>
      </c>
      <c r="CM15" s="353" t="str">
        <f ca="1">+IF(OFFSET('Sanitation Data'!$D$30,0,10*ROW('Sanitation Data'!D9))="","",OFFSET('Sanitation Data'!$D$30,0,10*ROW('Sanitation Data'!D9)))</f>
        <v/>
      </c>
      <c r="CN15" s="353" t="str">
        <f ca="1">+IF(OFFSET('Sanitation Data'!$D$31,0,10*ROW('Sanitation Data'!D9))="","",OFFSET('Sanitation Data'!$D$31,0,10*ROW('Sanitation Data'!D9)))</f>
        <v/>
      </c>
      <c r="CO15" s="353" t="str">
        <f ca="1">+IF(OFFSET('Sanitation Data'!$D$32,0,10*ROW('Sanitation Data'!D9))="","",OFFSET('Sanitation Data'!$D$32,0,10*ROW('Sanitation Data'!D9)))</f>
        <v/>
      </c>
      <c r="CP15" s="353" t="str">
        <f ca="1">+IF(OFFSET('Sanitation Data'!$E$28,0,10*ROW('Sanitation Data'!E9))="","",OFFSET('Sanitation Data'!$E$28,0,10*ROW('Sanitation Data'!E9)))</f>
        <v/>
      </c>
      <c r="CQ15" s="353" t="str">
        <f ca="1">+IF(OFFSET('Sanitation Data'!$E$29,0,10*ROW('Sanitation Data'!E9))="","",OFFSET('Sanitation Data'!$E$29,0,10*ROW('Sanitation Data'!E9)))</f>
        <v/>
      </c>
      <c r="CR15" s="353" t="str">
        <f ca="1">+IF(OFFSET('Sanitation Data'!$E$30,0,10*ROW('Sanitation Data'!E9))="","",OFFSET('Sanitation Data'!$E$30,0,10*ROW('Sanitation Data'!E9)))</f>
        <v/>
      </c>
      <c r="CS15" s="353" t="str">
        <f ca="1">+IF(OFFSET('Sanitation Data'!$E$31,0,10*ROW('Sanitation Data'!E9))="","",OFFSET('Sanitation Data'!$E$31,0,10*ROW('Sanitation Data'!E9)))</f>
        <v/>
      </c>
      <c r="CT15" s="353" t="str">
        <f ca="1">+IF(OFFSET('Sanitation Data'!$E$32,0,10*ROW('Sanitation Data'!E9))="","",OFFSET('Sanitation Data'!$E$32,0,10*ROW('Sanitation Data'!E9)))</f>
        <v/>
      </c>
      <c r="CU15" s="353" t="str">
        <f ca="1">+IF(OFFSET('Sanitation Data'!$F$28,0,10*ROW('Sanitation Data'!F9))="","",OFFSET('Sanitation Data'!$F$28,0,10*ROW('Sanitation Data'!F9)))</f>
        <v/>
      </c>
      <c r="CV15" s="353" t="str">
        <f ca="1">+IF(OFFSET('Sanitation Data'!$F$29,0,10*ROW('Sanitation Data'!F9))="","",OFFSET('Sanitation Data'!$F$29,0,10*ROW('Sanitation Data'!F9)))</f>
        <v/>
      </c>
      <c r="CW15" s="353" t="str">
        <f ca="1">+IF(OFFSET('Sanitation Data'!$F$30,0,10*ROW('Sanitation Data'!F9))="","",OFFSET('Sanitation Data'!$F$30,0,10*ROW('Sanitation Data'!F9)))</f>
        <v/>
      </c>
      <c r="CX15" s="353" t="str">
        <f ca="1">+IF(OFFSET('Sanitation Data'!$F$31,0,10*ROW('Sanitation Data'!F9))="","",OFFSET('Sanitation Data'!$F$31,0,10*ROW('Sanitation Data'!F9)))</f>
        <v/>
      </c>
      <c r="CY15" s="353" t="str">
        <f ca="1">+IF(OFFSET('Sanitation Data'!$F$32,0,10*ROW('Sanitation Data'!F9))="","",OFFSET('Sanitation Data'!$F$32,0,10*ROW('Sanitation Data'!F9)))</f>
        <v/>
      </c>
      <c r="CZ15" s="353" t="str">
        <f ca="1">+IF(OFFSET('Sanitation Data'!$G$28,0,10*ROW('Sanitation Data'!G9))="","",OFFSET('Sanitation Data'!$G$28,0,10*ROW('Sanitation Data'!G9)))</f>
        <v/>
      </c>
      <c r="DA15" s="353" t="str">
        <f ca="1">+IF(OFFSET('Sanitation Data'!$G$29,0,10*ROW('Sanitation Data'!G9))="","",OFFSET('Sanitation Data'!$G$29,0,10*ROW('Sanitation Data'!G9)))</f>
        <v/>
      </c>
      <c r="DB15" s="353" t="str">
        <f ca="1">+IF(OFFSET('Sanitation Data'!$G$30,0,10*ROW('Sanitation Data'!G9))="","",OFFSET('Sanitation Data'!$G$30,0,10*ROW('Sanitation Data'!G9)))</f>
        <v/>
      </c>
      <c r="DC15" s="353" t="str">
        <f ca="1">+IF(OFFSET('Sanitation Data'!$G$31,0,10*ROW('Sanitation Data'!G9))="","",OFFSET('Sanitation Data'!$G$31,0,10*ROW('Sanitation Data'!G9)))</f>
        <v/>
      </c>
      <c r="DD15" s="353" t="str">
        <f ca="1">+IF(OFFSET('Sanitation Data'!$G$32,0,10*ROW('Sanitation Data'!G9))="","",OFFSET('Sanitation Data'!$G$32,0,10*ROW('Sanitation Data'!G9)))</f>
        <v/>
      </c>
      <c r="DE15" s="353" t="str">
        <f ca="1">+IF(OFFSET('Sanitation Data'!$H$28,0,10*ROW('Sanitation Data'!H9))="","",OFFSET('Sanitation Data'!$H$28,0,10*ROW('Sanitation Data'!H9)))</f>
        <v/>
      </c>
      <c r="DF15" s="353" t="str">
        <f ca="1">+IF(OFFSET('Sanitation Data'!$H$29,0,10*ROW('Sanitation Data'!H9))="","",OFFSET('Sanitation Data'!$H$29,0,10*ROW('Sanitation Data'!H9)))</f>
        <v/>
      </c>
      <c r="DG15" s="353" t="str">
        <f ca="1">+IF(OFFSET('Sanitation Data'!$H$30,0,10*ROW('Sanitation Data'!H9))="","",OFFSET('Sanitation Data'!$H$30,0,10*ROW('Sanitation Data'!H9)))</f>
        <v/>
      </c>
      <c r="DH15" s="353" t="str">
        <f ca="1">+IF(OFFSET('Sanitation Data'!$H$31,0,10*ROW('Sanitation Data'!H9))="","",OFFSET('Sanitation Data'!$H$31,0,10*ROW('Sanitation Data'!H9)))</f>
        <v/>
      </c>
      <c r="DI15" s="353" t="str">
        <f ca="1">+IF(OFFSET('Sanitation Data'!$H$32,0,10*ROW('Sanitation Data'!H9))="","",OFFSET('Sanitation Data'!$H$32,0,10*ROW('Sanitation Data'!H9)))</f>
        <v/>
      </c>
      <c r="DJ15" s="353" t="str">
        <f ca="1">+IF(OFFSET('Sanitation Data'!$I$28,0,10*ROW('Sanitation Data'!I9))="","",OFFSET('Sanitation Data'!$I$28,0,10*ROW('Sanitation Data'!I9)))</f>
        <v/>
      </c>
      <c r="DK15" s="353" t="str">
        <f ca="1">+IF(OFFSET('Sanitation Data'!$I$29,0,10*ROW('Sanitation Data'!I9))="","",OFFSET('Sanitation Data'!$I$29,0,10*ROW('Sanitation Data'!I9)))</f>
        <v/>
      </c>
      <c r="DL15" s="353" t="str">
        <f ca="1">+IF(OFFSET('Sanitation Data'!$I$30,0,10*ROW('Sanitation Data'!I9))="","",OFFSET('Sanitation Data'!$I$30,0,10*ROW('Sanitation Data'!I9)))</f>
        <v/>
      </c>
      <c r="DM15" s="353" t="str">
        <f ca="1">+IF(OFFSET('Sanitation Data'!$I$31,0,10*ROW('Sanitation Data'!I9))="","",OFFSET('Sanitation Data'!$I$31,0,10*ROW('Sanitation Data'!I9)))</f>
        <v/>
      </c>
      <c r="DN15" s="353" t="str">
        <f ca="1">+IF(OFFSET('Sanitation Data'!$I$32,0,10*ROW('Sanitation Data'!I9))="","",OFFSET('Sanitation Data'!$I$32,0,10*ROW('Sanitation Data'!I9)))</f>
        <v/>
      </c>
      <c r="DO15" s="353" t="str">
        <f ca="1">+IF(OFFSET('Hygiene Data'!$D$11,0,10*ROW('Hygiene Data'!D9))="","",OFFSET('Hygiene Data'!$D$11,0,10*ROW('Hygiene Data'!D9)))</f>
        <v/>
      </c>
      <c r="DP15" s="353" t="str">
        <f ca="1">+IF(OFFSET('Hygiene Data'!$D$12,0,10*ROW('Hygiene Data'!D9))="","",OFFSET('Hygiene Data'!$D$12,0,10*ROW('Hygiene Data'!D9)))</f>
        <v/>
      </c>
      <c r="DQ15" s="353" t="str">
        <f ca="1">+IF(OFFSET('Hygiene Data'!$D$13,0,10*ROW('Hygiene Data'!D9))="","",OFFSET('Hygiene Data'!$D$13,0,10*ROW('Hygiene Data'!D9)))</f>
        <v/>
      </c>
      <c r="DR15" s="353" t="str">
        <f ca="1">+IF(OFFSET('Hygiene Data'!$E$11,0,10*ROW('Hygiene Data'!E9))="","",OFFSET('Hygiene Data'!$E$11,0,10*ROW('Hygiene Data'!E9)))</f>
        <v/>
      </c>
      <c r="DS15" s="353" t="str">
        <f ca="1">+IF(OFFSET('Hygiene Data'!$E$12,0,10*ROW('Hygiene Data'!E9))="","",OFFSET('Hygiene Data'!$E$12,0,10*ROW('Hygiene Data'!E9)))</f>
        <v/>
      </c>
      <c r="DT15" s="353" t="str">
        <f ca="1">+IF(OFFSET('Hygiene Data'!$E$13,0,10*ROW('Hygiene Data'!E9))="","",OFFSET('Hygiene Data'!$E$13,0,10*ROW('Hygiene Data'!E9)))</f>
        <v/>
      </c>
      <c r="DU15" s="353" t="str">
        <f ca="1">+IF(OFFSET('Hygiene Data'!$F$11,0,10*ROW('Hygiene Data'!F9))="","",OFFSET('Hygiene Data'!$F$11,0,10*ROW('Hygiene Data'!F9)))</f>
        <v/>
      </c>
      <c r="DV15" s="353" t="str">
        <f ca="1">+IF(OFFSET('Hygiene Data'!$F$12,0,10*ROW('Hygiene Data'!F9))="","",OFFSET('Hygiene Data'!$F$12,0,10*ROW('Hygiene Data'!F9)))</f>
        <v/>
      </c>
      <c r="DW15" s="353" t="str">
        <f ca="1">+IF(OFFSET('Hygiene Data'!$F$13,0,10*ROW('Hygiene Data'!F9))="","",OFFSET('Hygiene Data'!$F$13,0,10*ROW('Hygiene Data'!F9)))</f>
        <v/>
      </c>
      <c r="DX15" s="353" t="str">
        <f ca="1">+IF(OFFSET('Hygiene Data'!$G$11,0,10*ROW('Hygiene Data'!G9))="","",OFFSET('Hygiene Data'!$G$11,0,10*ROW('Hygiene Data'!G9)))</f>
        <v/>
      </c>
      <c r="DY15" s="353" t="str">
        <f ca="1">+IF(OFFSET('Hygiene Data'!$G$12,0,10*ROW('Hygiene Data'!G9))="","",OFFSET('Hygiene Data'!$G$12,0,10*ROW('Hygiene Data'!G9)))</f>
        <v/>
      </c>
      <c r="DZ15" s="353" t="str">
        <f ca="1">+IF(OFFSET('Hygiene Data'!$G$13,0,10*ROW('Hygiene Data'!G9))="","",OFFSET('Hygiene Data'!$G$13,0,10*ROW('Hygiene Data'!G9)))</f>
        <v/>
      </c>
      <c r="EA15" s="353" t="str">
        <f ca="1">+IF(OFFSET('Hygiene Data'!$H$11,0,10*ROW('Hygiene Data'!H9))="","",OFFSET('Hygiene Data'!$H$11,0,10*ROW('Hygiene Data'!H9)))</f>
        <v/>
      </c>
      <c r="EB15" s="353" t="str">
        <f ca="1">+IF(OFFSET('Hygiene Data'!$H$12,0,10*ROW('Hygiene Data'!H9))="","",OFFSET('Hygiene Data'!$H$12,0,10*ROW('Hygiene Data'!H9)))</f>
        <v/>
      </c>
      <c r="EC15" s="353" t="str">
        <f ca="1">+IF(OFFSET('Hygiene Data'!$H$13,0,10*ROW('Hygiene Data'!H9))="","",OFFSET('Hygiene Data'!$H$13,0,10*ROW('Hygiene Data'!H9)))</f>
        <v/>
      </c>
      <c r="ED15" s="353" t="str">
        <f ca="1">+IF(OFFSET('Hygiene Data'!$I$11,0,10*ROW('Hygiene Data'!I9))="","",OFFSET('Hygiene Data'!$I$11,0,10*ROW('Hygiene Data'!I9)))</f>
        <v/>
      </c>
      <c r="EE15" s="353" t="str">
        <f ca="1">+IF(OFFSET('Hygiene Data'!$I$12,0,10*ROW('Hygiene Data'!I9))="","",OFFSET('Hygiene Data'!$I$12,0,10*ROW('Hygiene Data'!I9)))</f>
        <v/>
      </c>
      <c r="EF15" s="353" t="str">
        <f ca="1">+IF(OFFSET('Hygiene Data'!$I$13,0,10*ROW('Hygiene Data'!I9))="","",OFFSET('Hygiene Data'!$I$13,0,10*ROW('Hygiene Data'!I9)))</f>
        <v/>
      </c>
    </row>
    <row r="16" spans="1:136" x14ac:dyDescent="0.25">
      <c r="A16" s="462" t="str">
        <f ca="1">+IF(OFFSET('Water Data'!$B$2,0,10*ROW('Water Data'!E10))="","",OFFSET('Water Data'!$B$2,0,10*ROW('Water Data'!E10)))</f>
        <v/>
      </c>
      <c r="B16" s="46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89" t="str">
        <f t="shared" ca="1" si="0"/>
        <v/>
      </c>
      <c r="D16" s="49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6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3" t="str">
        <f ca="1">+IF(OFFSET('Water Data'!$D$27,0,10*ROW('Water Data'!D10))="","",OFFSET('Water Data'!$D$27,0,10*ROW('Water Data'!D10)))</f>
        <v/>
      </c>
      <c r="BT16" s="353" t="str">
        <f ca="1">+IF(OFFSET('Water Data'!$D$28,0,10*ROW('Water Data'!D10))="","",OFFSET('Water Data'!$D$28,0,10*ROW('Water Data'!D10)))</f>
        <v/>
      </c>
      <c r="BU16" s="353" t="str">
        <f ca="1">+IF(OFFSET('Water Data'!$D$29,0,10*ROW('Water Data'!D10))="","",OFFSET('Water Data'!$D$29,0,10*ROW('Water Data'!D10)))</f>
        <v/>
      </c>
      <c r="BV16" s="353" t="str">
        <f ca="1">+IF(OFFSET('Water Data'!$E$27,0,10*ROW('Water Data'!E10))="","",OFFSET('Water Data'!$E$27,0,10*ROW('Water Data'!E10)))</f>
        <v/>
      </c>
      <c r="BW16" s="353" t="str">
        <f ca="1">+IF(OFFSET('Water Data'!$E$28,0,10*ROW('Water Data'!E10))="","",OFFSET('Water Data'!$E$28,0,10*ROW('Water Data'!E10)))</f>
        <v/>
      </c>
      <c r="BX16" s="353" t="str">
        <f ca="1">+IF(OFFSET('Water Data'!$E$29,0,10*ROW('Water Data'!E10))="","",OFFSET('Water Data'!$E$29,0,10*ROW('Water Data'!E10)))</f>
        <v/>
      </c>
      <c r="BY16" s="353" t="str">
        <f ca="1">+IF(OFFSET('Water Data'!$F$27,0,10*ROW('Water Data'!F10))="","",OFFSET('Water Data'!$F$27,0,10*ROW('Water Data'!F10)))</f>
        <v/>
      </c>
      <c r="BZ16" s="353" t="str">
        <f ca="1">+IF(OFFSET('Water Data'!$F$28,0,10*ROW('Water Data'!F10))="","",OFFSET('Water Data'!$F$28,0,10*ROW('Water Data'!F10)))</f>
        <v/>
      </c>
      <c r="CA16" s="353" t="str">
        <f ca="1">+IF(OFFSET('Water Data'!$F$29,0,10*ROW('Water Data'!F10))="","",OFFSET('Water Data'!$F$29,0,10*ROW('Water Data'!F10)))</f>
        <v/>
      </c>
      <c r="CB16" s="353" t="str">
        <f ca="1">+IF(OFFSET('Water Data'!$G$27,0,10*ROW('Water Data'!G10))="","",OFFSET('Water Data'!$G$27,0,10*ROW('Water Data'!G10)))</f>
        <v/>
      </c>
      <c r="CC16" s="353" t="str">
        <f ca="1">+IF(OFFSET('Water Data'!$G$28,0,10*ROW('Water Data'!G10))="","",OFFSET('Water Data'!$G$28,0,10*ROW('Water Data'!G10)))</f>
        <v/>
      </c>
      <c r="CD16" s="353" t="str">
        <f ca="1">+IF(OFFSET('Water Data'!$G$29,0,10*ROW('Water Data'!G10))="","",OFFSET('Water Data'!$G$29,0,10*ROW('Water Data'!G10)))</f>
        <v/>
      </c>
      <c r="CE16" s="353" t="str">
        <f ca="1">+IF(OFFSET('Water Data'!$H$27,0,10*ROW('Water Data'!H10))="","",OFFSET('Water Data'!$H$27,0,10*ROW('Water Data'!H10)))</f>
        <v/>
      </c>
      <c r="CF16" s="353" t="str">
        <f ca="1">+IF(OFFSET('Water Data'!$H$28,0,10*ROW('Water Data'!H10))="","",OFFSET('Water Data'!$H$28,0,10*ROW('Water Data'!H10)))</f>
        <v/>
      </c>
      <c r="CG16" s="353" t="str">
        <f ca="1">+IF(OFFSET('Water Data'!$H$29,0,10*ROW('Water Data'!H10))="","",OFFSET('Water Data'!$H$29,0,10*ROW('Water Data'!H10)))</f>
        <v/>
      </c>
      <c r="CH16" s="353" t="str">
        <f ca="1">+IF(OFFSET('Water Data'!$I$27,0,10*ROW('Water Data'!I10))="","",OFFSET('Water Data'!$I$27,0,10*ROW('Water Data'!I10)))</f>
        <v/>
      </c>
      <c r="CI16" s="353" t="str">
        <f ca="1">+IF(OFFSET('Water Data'!$I$28,0,10*ROW('Water Data'!I10))="","",OFFSET('Water Data'!$I$28,0,10*ROW('Water Data'!I10)))</f>
        <v/>
      </c>
      <c r="CJ16" s="353" t="str">
        <f ca="1">+IF(OFFSET('Water Data'!$I$29,0,10*ROW('Water Data'!I10))="","",OFFSET('Water Data'!$I$29,0,10*ROW('Water Data'!I10)))</f>
        <v/>
      </c>
      <c r="CK16" s="353" t="str">
        <f ca="1">+IF(OFFSET('Sanitation Data'!$D$28,0,10*ROW('Sanitation Data'!D10))="","",OFFSET('Sanitation Data'!$D$28,0,10*ROW('Sanitation Data'!D10)))</f>
        <v/>
      </c>
      <c r="CL16" s="353" t="str">
        <f ca="1">+IF(OFFSET('Sanitation Data'!$D$29,0,10*ROW('Sanitation Data'!D10))="","",OFFSET('Sanitation Data'!$D$29,0,10*ROW('Sanitation Data'!D10)))</f>
        <v/>
      </c>
      <c r="CM16" s="353" t="str">
        <f ca="1">+IF(OFFSET('Sanitation Data'!$D$30,0,10*ROW('Sanitation Data'!D10))="","",OFFSET('Sanitation Data'!$D$30,0,10*ROW('Sanitation Data'!D10)))</f>
        <v/>
      </c>
      <c r="CN16" s="353" t="str">
        <f ca="1">+IF(OFFSET('Sanitation Data'!$D$31,0,10*ROW('Sanitation Data'!D10))="","",OFFSET('Sanitation Data'!$D$31,0,10*ROW('Sanitation Data'!D10)))</f>
        <v/>
      </c>
      <c r="CO16" s="353" t="str">
        <f ca="1">+IF(OFFSET('Sanitation Data'!$D$32,0,10*ROW('Sanitation Data'!D10))="","",OFFSET('Sanitation Data'!$D$32,0,10*ROW('Sanitation Data'!D10)))</f>
        <v/>
      </c>
      <c r="CP16" s="353" t="str">
        <f ca="1">+IF(OFFSET('Sanitation Data'!$E$28,0,10*ROW('Sanitation Data'!E10))="","",OFFSET('Sanitation Data'!$E$28,0,10*ROW('Sanitation Data'!E10)))</f>
        <v/>
      </c>
      <c r="CQ16" s="353" t="str">
        <f ca="1">+IF(OFFSET('Sanitation Data'!$E$29,0,10*ROW('Sanitation Data'!E10))="","",OFFSET('Sanitation Data'!$E$29,0,10*ROW('Sanitation Data'!E10)))</f>
        <v/>
      </c>
      <c r="CR16" s="353" t="str">
        <f ca="1">+IF(OFFSET('Sanitation Data'!$E$30,0,10*ROW('Sanitation Data'!E10))="","",OFFSET('Sanitation Data'!$E$30,0,10*ROW('Sanitation Data'!E10)))</f>
        <v/>
      </c>
      <c r="CS16" s="353" t="str">
        <f ca="1">+IF(OFFSET('Sanitation Data'!$E$31,0,10*ROW('Sanitation Data'!E10))="","",OFFSET('Sanitation Data'!$E$31,0,10*ROW('Sanitation Data'!E10)))</f>
        <v/>
      </c>
      <c r="CT16" s="353" t="str">
        <f ca="1">+IF(OFFSET('Sanitation Data'!$E$32,0,10*ROW('Sanitation Data'!E10))="","",OFFSET('Sanitation Data'!$E$32,0,10*ROW('Sanitation Data'!E10)))</f>
        <v/>
      </c>
      <c r="CU16" s="353" t="str">
        <f ca="1">+IF(OFFSET('Sanitation Data'!$F$28,0,10*ROW('Sanitation Data'!F10))="","",OFFSET('Sanitation Data'!$F$28,0,10*ROW('Sanitation Data'!F10)))</f>
        <v/>
      </c>
      <c r="CV16" s="353" t="str">
        <f ca="1">+IF(OFFSET('Sanitation Data'!$F$29,0,10*ROW('Sanitation Data'!F10))="","",OFFSET('Sanitation Data'!$F$29,0,10*ROW('Sanitation Data'!F10)))</f>
        <v/>
      </c>
      <c r="CW16" s="353" t="str">
        <f ca="1">+IF(OFFSET('Sanitation Data'!$F$30,0,10*ROW('Sanitation Data'!F10))="","",OFFSET('Sanitation Data'!$F$30,0,10*ROW('Sanitation Data'!F10)))</f>
        <v/>
      </c>
      <c r="CX16" s="353" t="str">
        <f ca="1">+IF(OFFSET('Sanitation Data'!$F$31,0,10*ROW('Sanitation Data'!F10))="","",OFFSET('Sanitation Data'!$F$31,0,10*ROW('Sanitation Data'!F10)))</f>
        <v/>
      </c>
      <c r="CY16" s="353" t="str">
        <f ca="1">+IF(OFFSET('Sanitation Data'!$F$32,0,10*ROW('Sanitation Data'!F10))="","",OFFSET('Sanitation Data'!$F$32,0,10*ROW('Sanitation Data'!F10)))</f>
        <v/>
      </c>
      <c r="CZ16" s="353" t="str">
        <f ca="1">+IF(OFFSET('Sanitation Data'!$G$28,0,10*ROW('Sanitation Data'!G10))="","",OFFSET('Sanitation Data'!$G$28,0,10*ROW('Sanitation Data'!G10)))</f>
        <v/>
      </c>
      <c r="DA16" s="353" t="str">
        <f ca="1">+IF(OFFSET('Sanitation Data'!$G$29,0,10*ROW('Sanitation Data'!G10))="","",OFFSET('Sanitation Data'!$G$29,0,10*ROW('Sanitation Data'!G10)))</f>
        <v/>
      </c>
      <c r="DB16" s="353" t="str">
        <f ca="1">+IF(OFFSET('Sanitation Data'!$G$30,0,10*ROW('Sanitation Data'!G10))="","",OFFSET('Sanitation Data'!$G$30,0,10*ROW('Sanitation Data'!G10)))</f>
        <v/>
      </c>
      <c r="DC16" s="353" t="str">
        <f ca="1">+IF(OFFSET('Sanitation Data'!$G$31,0,10*ROW('Sanitation Data'!G10))="","",OFFSET('Sanitation Data'!$G$31,0,10*ROW('Sanitation Data'!G10)))</f>
        <v/>
      </c>
      <c r="DD16" s="353" t="str">
        <f ca="1">+IF(OFFSET('Sanitation Data'!$G$32,0,10*ROW('Sanitation Data'!G10))="","",OFFSET('Sanitation Data'!$G$32,0,10*ROW('Sanitation Data'!G10)))</f>
        <v/>
      </c>
      <c r="DE16" s="353" t="str">
        <f ca="1">+IF(OFFSET('Sanitation Data'!$H$28,0,10*ROW('Sanitation Data'!H10))="","",OFFSET('Sanitation Data'!$H$28,0,10*ROW('Sanitation Data'!H10)))</f>
        <v/>
      </c>
      <c r="DF16" s="353" t="str">
        <f ca="1">+IF(OFFSET('Sanitation Data'!$H$29,0,10*ROW('Sanitation Data'!H10))="","",OFFSET('Sanitation Data'!$H$29,0,10*ROW('Sanitation Data'!H10)))</f>
        <v/>
      </c>
      <c r="DG16" s="353" t="str">
        <f ca="1">+IF(OFFSET('Sanitation Data'!$H$30,0,10*ROW('Sanitation Data'!H10))="","",OFFSET('Sanitation Data'!$H$30,0,10*ROW('Sanitation Data'!H10)))</f>
        <v/>
      </c>
      <c r="DH16" s="353" t="str">
        <f ca="1">+IF(OFFSET('Sanitation Data'!$H$31,0,10*ROW('Sanitation Data'!H10))="","",OFFSET('Sanitation Data'!$H$31,0,10*ROW('Sanitation Data'!H10)))</f>
        <v/>
      </c>
      <c r="DI16" s="353" t="str">
        <f ca="1">+IF(OFFSET('Sanitation Data'!$H$32,0,10*ROW('Sanitation Data'!H10))="","",OFFSET('Sanitation Data'!$H$32,0,10*ROW('Sanitation Data'!H10)))</f>
        <v/>
      </c>
      <c r="DJ16" s="353" t="str">
        <f ca="1">+IF(OFFSET('Sanitation Data'!$I$28,0,10*ROW('Sanitation Data'!I10))="","",OFFSET('Sanitation Data'!$I$28,0,10*ROW('Sanitation Data'!I10)))</f>
        <v/>
      </c>
      <c r="DK16" s="353" t="str">
        <f ca="1">+IF(OFFSET('Sanitation Data'!$I$29,0,10*ROW('Sanitation Data'!I10))="","",OFFSET('Sanitation Data'!$I$29,0,10*ROW('Sanitation Data'!I10)))</f>
        <v/>
      </c>
      <c r="DL16" s="353" t="str">
        <f ca="1">+IF(OFFSET('Sanitation Data'!$I$30,0,10*ROW('Sanitation Data'!I10))="","",OFFSET('Sanitation Data'!$I$30,0,10*ROW('Sanitation Data'!I10)))</f>
        <v/>
      </c>
      <c r="DM16" s="353" t="str">
        <f ca="1">+IF(OFFSET('Sanitation Data'!$I$31,0,10*ROW('Sanitation Data'!I10))="","",OFFSET('Sanitation Data'!$I$31,0,10*ROW('Sanitation Data'!I10)))</f>
        <v/>
      </c>
      <c r="DN16" s="353" t="str">
        <f ca="1">+IF(OFFSET('Sanitation Data'!$I$32,0,10*ROW('Sanitation Data'!I10))="","",OFFSET('Sanitation Data'!$I$32,0,10*ROW('Sanitation Data'!I10)))</f>
        <v/>
      </c>
      <c r="DO16" s="353" t="str">
        <f ca="1">+IF(OFFSET('Hygiene Data'!$D$11,0,10*ROW('Hygiene Data'!D10))="","",OFFSET('Hygiene Data'!$D$11,0,10*ROW('Hygiene Data'!D10)))</f>
        <v/>
      </c>
      <c r="DP16" s="353" t="str">
        <f ca="1">+IF(OFFSET('Hygiene Data'!$D$12,0,10*ROW('Hygiene Data'!D10))="","",OFFSET('Hygiene Data'!$D$12,0,10*ROW('Hygiene Data'!D10)))</f>
        <v/>
      </c>
      <c r="DQ16" s="353" t="str">
        <f ca="1">+IF(OFFSET('Hygiene Data'!$D$13,0,10*ROW('Hygiene Data'!D10))="","",OFFSET('Hygiene Data'!$D$13,0,10*ROW('Hygiene Data'!D10)))</f>
        <v/>
      </c>
      <c r="DR16" s="353" t="str">
        <f ca="1">+IF(OFFSET('Hygiene Data'!$E$11,0,10*ROW('Hygiene Data'!E10))="","",OFFSET('Hygiene Data'!$E$11,0,10*ROW('Hygiene Data'!E10)))</f>
        <v/>
      </c>
      <c r="DS16" s="353" t="str">
        <f ca="1">+IF(OFFSET('Hygiene Data'!$E$12,0,10*ROW('Hygiene Data'!E10))="","",OFFSET('Hygiene Data'!$E$12,0,10*ROW('Hygiene Data'!E10)))</f>
        <v/>
      </c>
      <c r="DT16" s="353" t="str">
        <f ca="1">+IF(OFFSET('Hygiene Data'!$E$13,0,10*ROW('Hygiene Data'!E10))="","",OFFSET('Hygiene Data'!$E$13,0,10*ROW('Hygiene Data'!E10)))</f>
        <v/>
      </c>
      <c r="DU16" s="353" t="str">
        <f ca="1">+IF(OFFSET('Hygiene Data'!$F$11,0,10*ROW('Hygiene Data'!F10))="","",OFFSET('Hygiene Data'!$F$11,0,10*ROW('Hygiene Data'!F10)))</f>
        <v/>
      </c>
      <c r="DV16" s="353" t="str">
        <f ca="1">+IF(OFFSET('Hygiene Data'!$F$12,0,10*ROW('Hygiene Data'!F10))="","",OFFSET('Hygiene Data'!$F$12,0,10*ROW('Hygiene Data'!F10)))</f>
        <v/>
      </c>
      <c r="DW16" s="353" t="str">
        <f ca="1">+IF(OFFSET('Hygiene Data'!$F$13,0,10*ROW('Hygiene Data'!F10))="","",OFFSET('Hygiene Data'!$F$13,0,10*ROW('Hygiene Data'!F10)))</f>
        <v/>
      </c>
      <c r="DX16" s="353" t="str">
        <f ca="1">+IF(OFFSET('Hygiene Data'!$G$11,0,10*ROW('Hygiene Data'!G10))="","",OFFSET('Hygiene Data'!$G$11,0,10*ROW('Hygiene Data'!G10)))</f>
        <v/>
      </c>
      <c r="DY16" s="353" t="str">
        <f ca="1">+IF(OFFSET('Hygiene Data'!$G$12,0,10*ROW('Hygiene Data'!G10))="","",OFFSET('Hygiene Data'!$G$12,0,10*ROW('Hygiene Data'!G10)))</f>
        <v/>
      </c>
      <c r="DZ16" s="353" t="str">
        <f ca="1">+IF(OFFSET('Hygiene Data'!$G$13,0,10*ROW('Hygiene Data'!G10))="","",OFFSET('Hygiene Data'!$G$13,0,10*ROW('Hygiene Data'!G10)))</f>
        <v/>
      </c>
      <c r="EA16" s="353" t="str">
        <f ca="1">+IF(OFFSET('Hygiene Data'!$H$11,0,10*ROW('Hygiene Data'!H10))="","",OFFSET('Hygiene Data'!$H$11,0,10*ROW('Hygiene Data'!H10)))</f>
        <v/>
      </c>
      <c r="EB16" s="353" t="str">
        <f ca="1">+IF(OFFSET('Hygiene Data'!$H$12,0,10*ROW('Hygiene Data'!H10))="","",OFFSET('Hygiene Data'!$H$12,0,10*ROW('Hygiene Data'!H10)))</f>
        <v/>
      </c>
      <c r="EC16" s="353" t="str">
        <f ca="1">+IF(OFFSET('Hygiene Data'!$H$13,0,10*ROW('Hygiene Data'!H10))="","",OFFSET('Hygiene Data'!$H$13,0,10*ROW('Hygiene Data'!H10)))</f>
        <v/>
      </c>
      <c r="ED16" s="353" t="str">
        <f ca="1">+IF(OFFSET('Hygiene Data'!$I$11,0,10*ROW('Hygiene Data'!I10))="","",OFFSET('Hygiene Data'!$I$11,0,10*ROW('Hygiene Data'!I10)))</f>
        <v/>
      </c>
      <c r="EE16" s="353" t="str">
        <f ca="1">+IF(OFFSET('Hygiene Data'!$I$12,0,10*ROW('Hygiene Data'!I10))="","",OFFSET('Hygiene Data'!$I$12,0,10*ROW('Hygiene Data'!I10)))</f>
        <v/>
      </c>
      <c r="EF16" s="353" t="str">
        <f ca="1">+IF(OFFSET('Hygiene Data'!$I$13,0,10*ROW('Hygiene Data'!I10))="","",OFFSET('Hygiene Data'!$I$13,0,10*ROW('Hygiene Data'!I10)))</f>
        <v/>
      </c>
    </row>
    <row r="17" spans="1:136" x14ac:dyDescent="0.25">
      <c r="A17" s="462" t="str">
        <f ca="1">+IF(OFFSET('Water Data'!$B$2,0,10*ROW('Water Data'!E11))="","",OFFSET('Water Data'!$B$2,0,10*ROW('Water Data'!E11)))</f>
        <v/>
      </c>
      <c r="B17" s="46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89" t="str">
        <f t="shared" ca="1" si="0"/>
        <v/>
      </c>
      <c r="D17" s="49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6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3" t="str">
        <f ca="1">+IF(OFFSET('Water Data'!$D$27,0,10*ROW('Water Data'!D11))="","",OFFSET('Water Data'!$D$27,0,10*ROW('Water Data'!D11)))</f>
        <v/>
      </c>
      <c r="BT17" s="353" t="str">
        <f ca="1">+IF(OFFSET('Water Data'!$D$28,0,10*ROW('Water Data'!D11))="","",OFFSET('Water Data'!$D$28,0,10*ROW('Water Data'!D11)))</f>
        <v/>
      </c>
      <c r="BU17" s="353" t="str">
        <f ca="1">+IF(OFFSET('Water Data'!$D$29,0,10*ROW('Water Data'!D11))="","",OFFSET('Water Data'!$D$29,0,10*ROW('Water Data'!D11)))</f>
        <v/>
      </c>
      <c r="BV17" s="353" t="str">
        <f ca="1">+IF(OFFSET('Water Data'!$E$27,0,10*ROW('Water Data'!E11))="","",OFFSET('Water Data'!$E$27,0,10*ROW('Water Data'!E11)))</f>
        <v/>
      </c>
      <c r="BW17" s="353" t="str">
        <f ca="1">+IF(OFFSET('Water Data'!$E$28,0,10*ROW('Water Data'!E11))="","",OFFSET('Water Data'!$E$28,0,10*ROW('Water Data'!E11)))</f>
        <v/>
      </c>
      <c r="BX17" s="353" t="str">
        <f ca="1">+IF(OFFSET('Water Data'!$E$29,0,10*ROW('Water Data'!E11))="","",OFFSET('Water Data'!$E$29,0,10*ROW('Water Data'!E11)))</f>
        <v/>
      </c>
      <c r="BY17" s="353" t="str">
        <f ca="1">+IF(OFFSET('Water Data'!$F$27,0,10*ROW('Water Data'!F11))="","",OFFSET('Water Data'!$F$27,0,10*ROW('Water Data'!F11)))</f>
        <v/>
      </c>
      <c r="BZ17" s="353" t="str">
        <f ca="1">+IF(OFFSET('Water Data'!$F$28,0,10*ROW('Water Data'!F11))="","",OFFSET('Water Data'!$F$28,0,10*ROW('Water Data'!F11)))</f>
        <v/>
      </c>
      <c r="CA17" s="353" t="str">
        <f ca="1">+IF(OFFSET('Water Data'!$F$29,0,10*ROW('Water Data'!F11))="","",OFFSET('Water Data'!$F$29,0,10*ROW('Water Data'!F11)))</f>
        <v/>
      </c>
      <c r="CB17" s="353" t="str">
        <f ca="1">+IF(OFFSET('Water Data'!$G$27,0,10*ROW('Water Data'!G11))="","",OFFSET('Water Data'!$G$27,0,10*ROW('Water Data'!G11)))</f>
        <v/>
      </c>
      <c r="CC17" s="353" t="str">
        <f ca="1">+IF(OFFSET('Water Data'!$G$28,0,10*ROW('Water Data'!G11))="","",OFFSET('Water Data'!$G$28,0,10*ROW('Water Data'!G11)))</f>
        <v/>
      </c>
      <c r="CD17" s="353" t="str">
        <f ca="1">+IF(OFFSET('Water Data'!$G$29,0,10*ROW('Water Data'!G11))="","",OFFSET('Water Data'!$G$29,0,10*ROW('Water Data'!G11)))</f>
        <v/>
      </c>
      <c r="CE17" s="353" t="str">
        <f ca="1">+IF(OFFSET('Water Data'!$H$27,0,10*ROW('Water Data'!H11))="","",OFFSET('Water Data'!$H$27,0,10*ROW('Water Data'!H11)))</f>
        <v/>
      </c>
      <c r="CF17" s="353" t="str">
        <f ca="1">+IF(OFFSET('Water Data'!$H$28,0,10*ROW('Water Data'!H11))="","",OFFSET('Water Data'!$H$28,0,10*ROW('Water Data'!H11)))</f>
        <v/>
      </c>
      <c r="CG17" s="353" t="str">
        <f ca="1">+IF(OFFSET('Water Data'!$H$29,0,10*ROW('Water Data'!H11))="","",OFFSET('Water Data'!$H$29,0,10*ROW('Water Data'!H11)))</f>
        <v/>
      </c>
      <c r="CH17" s="353" t="str">
        <f ca="1">+IF(OFFSET('Water Data'!$I$27,0,10*ROW('Water Data'!I11))="","",OFFSET('Water Data'!$I$27,0,10*ROW('Water Data'!I11)))</f>
        <v/>
      </c>
      <c r="CI17" s="353" t="str">
        <f ca="1">+IF(OFFSET('Water Data'!$I$28,0,10*ROW('Water Data'!I11))="","",OFFSET('Water Data'!$I$28,0,10*ROW('Water Data'!I11)))</f>
        <v/>
      </c>
      <c r="CJ17" s="353" t="str">
        <f ca="1">+IF(OFFSET('Water Data'!$I$29,0,10*ROW('Water Data'!I11))="","",OFFSET('Water Data'!$I$29,0,10*ROW('Water Data'!I11)))</f>
        <v/>
      </c>
      <c r="CK17" s="353" t="str">
        <f ca="1">+IF(OFFSET('Sanitation Data'!$D$28,0,10*ROW('Sanitation Data'!D11))="","",OFFSET('Sanitation Data'!$D$28,0,10*ROW('Sanitation Data'!D11)))</f>
        <v/>
      </c>
      <c r="CL17" s="353" t="str">
        <f ca="1">+IF(OFFSET('Sanitation Data'!$D$29,0,10*ROW('Sanitation Data'!D11))="","",OFFSET('Sanitation Data'!$D$29,0,10*ROW('Sanitation Data'!D11)))</f>
        <v/>
      </c>
      <c r="CM17" s="353" t="str">
        <f ca="1">+IF(OFFSET('Sanitation Data'!$D$30,0,10*ROW('Sanitation Data'!D11))="","",OFFSET('Sanitation Data'!$D$30,0,10*ROW('Sanitation Data'!D11)))</f>
        <v/>
      </c>
      <c r="CN17" s="353" t="str">
        <f ca="1">+IF(OFFSET('Sanitation Data'!$D$31,0,10*ROW('Sanitation Data'!D11))="","",OFFSET('Sanitation Data'!$D$31,0,10*ROW('Sanitation Data'!D11)))</f>
        <v/>
      </c>
      <c r="CO17" s="353" t="str">
        <f ca="1">+IF(OFFSET('Sanitation Data'!$D$32,0,10*ROW('Sanitation Data'!D11))="","",OFFSET('Sanitation Data'!$D$32,0,10*ROW('Sanitation Data'!D11)))</f>
        <v/>
      </c>
      <c r="CP17" s="353" t="str">
        <f ca="1">+IF(OFFSET('Sanitation Data'!$E$28,0,10*ROW('Sanitation Data'!E11))="","",OFFSET('Sanitation Data'!$E$28,0,10*ROW('Sanitation Data'!E11)))</f>
        <v/>
      </c>
      <c r="CQ17" s="353" t="str">
        <f ca="1">+IF(OFFSET('Sanitation Data'!$E$29,0,10*ROW('Sanitation Data'!E11))="","",OFFSET('Sanitation Data'!$E$29,0,10*ROW('Sanitation Data'!E11)))</f>
        <v/>
      </c>
      <c r="CR17" s="353" t="str">
        <f ca="1">+IF(OFFSET('Sanitation Data'!$E$30,0,10*ROW('Sanitation Data'!E11))="","",OFFSET('Sanitation Data'!$E$30,0,10*ROW('Sanitation Data'!E11)))</f>
        <v/>
      </c>
      <c r="CS17" s="353" t="str">
        <f ca="1">+IF(OFFSET('Sanitation Data'!$E$31,0,10*ROW('Sanitation Data'!E11))="","",OFFSET('Sanitation Data'!$E$31,0,10*ROW('Sanitation Data'!E11)))</f>
        <v/>
      </c>
      <c r="CT17" s="353" t="str">
        <f ca="1">+IF(OFFSET('Sanitation Data'!$E$32,0,10*ROW('Sanitation Data'!E11))="","",OFFSET('Sanitation Data'!$E$32,0,10*ROW('Sanitation Data'!E11)))</f>
        <v/>
      </c>
      <c r="CU17" s="353" t="str">
        <f ca="1">+IF(OFFSET('Sanitation Data'!$F$28,0,10*ROW('Sanitation Data'!F11))="","",OFFSET('Sanitation Data'!$F$28,0,10*ROW('Sanitation Data'!F11)))</f>
        <v/>
      </c>
      <c r="CV17" s="353" t="str">
        <f ca="1">+IF(OFFSET('Sanitation Data'!$F$29,0,10*ROW('Sanitation Data'!F11))="","",OFFSET('Sanitation Data'!$F$29,0,10*ROW('Sanitation Data'!F11)))</f>
        <v/>
      </c>
      <c r="CW17" s="353" t="str">
        <f ca="1">+IF(OFFSET('Sanitation Data'!$F$30,0,10*ROW('Sanitation Data'!F11))="","",OFFSET('Sanitation Data'!$F$30,0,10*ROW('Sanitation Data'!F11)))</f>
        <v/>
      </c>
      <c r="CX17" s="353" t="str">
        <f ca="1">+IF(OFFSET('Sanitation Data'!$F$31,0,10*ROW('Sanitation Data'!F11))="","",OFFSET('Sanitation Data'!$F$31,0,10*ROW('Sanitation Data'!F11)))</f>
        <v/>
      </c>
      <c r="CY17" s="353" t="str">
        <f ca="1">+IF(OFFSET('Sanitation Data'!$F$32,0,10*ROW('Sanitation Data'!F11))="","",OFFSET('Sanitation Data'!$F$32,0,10*ROW('Sanitation Data'!F11)))</f>
        <v/>
      </c>
      <c r="CZ17" s="353" t="str">
        <f ca="1">+IF(OFFSET('Sanitation Data'!$G$28,0,10*ROW('Sanitation Data'!G11))="","",OFFSET('Sanitation Data'!$G$28,0,10*ROW('Sanitation Data'!G11)))</f>
        <v/>
      </c>
      <c r="DA17" s="353" t="str">
        <f ca="1">+IF(OFFSET('Sanitation Data'!$G$29,0,10*ROW('Sanitation Data'!G11))="","",OFFSET('Sanitation Data'!$G$29,0,10*ROW('Sanitation Data'!G11)))</f>
        <v/>
      </c>
      <c r="DB17" s="353" t="str">
        <f ca="1">+IF(OFFSET('Sanitation Data'!$G$30,0,10*ROW('Sanitation Data'!G11))="","",OFFSET('Sanitation Data'!$G$30,0,10*ROW('Sanitation Data'!G11)))</f>
        <v/>
      </c>
      <c r="DC17" s="353" t="str">
        <f ca="1">+IF(OFFSET('Sanitation Data'!$G$31,0,10*ROW('Sanitation Data'!G11))="","",OFFSET('Sanitation Data'!$G$31,0,10*ROW('Sanitation Data'!G11)))</f>
        <v/>
      </c>
      <c r="DD17" s="353" t="str">
        <f ca="1">+IF(OFFSET('Sanitation Data'!$G$32,0,10*ROW('Sanitation Data'!G11))="","",OFFSET('Sanitation Data'!$G$32,0,10*ROW('Sanitation Data'!G11)))</f>
        <v/>
      </c>
      <c r="DE17" s="353" t="str">
        <f ca="1">+IF(OFFSET('Sanitation Data'!$H$28,0,10*ROW('Sanitation Data'!H11))="","",OFFSET('Sanitation Data'!$H$28,0,10*ROW('Sanitation Data'!H11)))</f>
        <v/>
      </c>
      <c r="DF17" s="353" t="str">
        <f ca="1">+IF(OFFSET('Sanitation Data'!$H$29,0,10*ROW('Sanitation Data'!H11))="","",OFFSET('Sanitation Data'!$H$29,0,10*ROW('Sanitation Data'!H11)))</f>
        <v/>
      </c>
      <c r="DG17" s="353" t="str">
        <f ca="1">+IF(OFFSET('Sanitation Data'!$H$30,0,10*ROW('Sanitation Data'!H11))="","",OFFSET('Sanitation Data'!$H$30,0,10*ROW('Sanitation Data'!H11)))</f>
        <v/>
      </c>
      <c r="DH17" s="353" t="str">
        <f ca="1">+IF(OFFSET('Sanitation Data'!$H$31,0,10*ROW('Sanitation Data'!H11))="","",OFFSET('Sanitation Data'!$H$31,0,10*ROW('Sanitation Data'!H11)))</f>
        <v/>
      </c>
      <c r="DI17" s="353" t="str">
        <f ca="1">+IF(OFFSET('Sanitation Data'!$H$32,0,10*ROW('Sanitation Data'!H11))="","",OFFSET('Sanitation Data'!$H$32,0,10*ROW('Sanitation Data'!H11)))</f>
        <v/>
      </c>
      <c r="DJ17" s="353" t="str">
        <f ca="1">+IF(OFFSET('Sanitation Data'!$I$28,0,10*ROW('Sanitation Data'!I11))="","",OFFSET('Sanitation Data'!$I$28,0,10*ROW('Sanitation Data'!I11)))</f>
        <v/>
      </c>
      <c r="DK17" s="353" t="str">
        <f ca="1">+IF(OFFSET('Sanitation Data'!$I$29,0,10*ROW('Sanitation Data'!I11))="","",OFFSET('Sanitation Data'!$I$29,0,10*ROW('Sanitation Data'!I11)))</f>
        <v/>
      </c>
      <c r="DL17" s="353" t="str">
        <f ca="1">+IF(OFFSET('Sanitation Data'!$I$30,0,10*ROW('Sanitation Data'!I11))="","",OFFSET('Sanitation Data'!$I$30,0,10*ROW('Sanitation Data'!I11)))</f>
        <v/>
      </c>
      <c r="DM17" s="353" t="str">
        <f ca="1">+IF(OFFSET('Sanitation Data'!$I$31,0,10*ROW('Sanitation Data'!I11))="","",OFFSET('Sanitation Data'!$I$31,0,10*ROW('Sanitation Data'!I11)))</f>
        <v/>
      </c>
      <c r="DN17" s="353" t="str">
        <f ca="1">+IF(OFFSET('Sanitation Data'!$I$32,0,10*ROW('Sanitation Data'!I11))="","",OFFSET('Sanitation Data'!$I$32,0,10*ROW('Sanitation Data'!I11)))</f>
        <v/>
      </c>
      <c r="DO17" s="353" t="str">
        <f ca="1">+IF(OFFSET('Hygiene Data'!$D$11,0,10*ROW('Hygiene Data'!D11))="","",OFFSET('Hygiene Data'!$D$11,0,10*ROW('Hygiene Data'!D11)))</f>
        <v/>
      </c>
      <c r="DP17" s="353" t="str">
        <f ca="1">+IF(OFFSET('Hygiene Data'!$D$12,0,10*ROW('Hygiene Data'!D11))="","",OFFSET('Hygiene Data'!$D$12,0,10*ROW('Hygiene Data'!D11)))</f>
        <v/>
      </c>
      <c r="DQ17" s="353" t="str">
        <f ca="1">+IF(OFFSET('Hygiene Data'!$D$13,0,10*ROW('Hygiene Data'!D11))="","",OFFSET('Hygiene Data'!$D$13,0,10*ROW('Hygiene Data'!D11)))</f>
        <v/>
      </c>
      <c r="DR17" s="353" t="str">
        <f ca="1">+IF(OFFSET('Hygiene Data'!$E$11,0,10*ROW('Hygiene Data'!E11))="","",OFFSET('Hygiene Data'!$E$11,0,10*ROW('Hygiene Data'!E11)))</f>
        <v/>
      </c>
      <c r="DS17" s="353" t="str">
        <f ca="1">+IF(OFFSET('Hygiene Data'!$E$12,0,10*ROW('Hygiene Data'!E11))="","",OFFSET('Hygiene Data'!$E$12,0,10*ROW('Hygiene Data'!E11)))</f>
        <v/>
      </c>
      <c r="DT17" s="353" t="str">
        <f ca="1">+IF(OFFSET('Hygiene Data'!$E$13,0,10*ROW('Hygiene Data'!E11))="","",OFFSET('Hygiene Data'!$E$13,0,10*ROW('Hygiene Data'!E11)))</f>
        <v/>
      </c>
      <c r="DU17" s="353" t="str">
        <f ca="1">+IF(OFFSET('Hygiene Data'!$F$11,0,10*ROW('Hygiene Data'!F11))="","",OFFSET('Hygiene Data'!$F$11,0,10*ROW('Hygiene Data'!F11)))</f>
        <v/>
      </c>
      <c r="DV17" s="353" t="str">
        <f ca="1">+IF(OFFSET('Hygiene Data'!$F$12,0,10*ROW('Hygiene Data'!F11))="","",OFFSET('Hygiene Data'!$F$12,0,10*ROW('Hygiene Data'!F11)))</f>
        <v/>
      </c>
      <c r="DW17" s="353" t="str">
        <f ca="1">+IF(OFFSET('Hygiene Data'!$F$13,0,10*ROW('Hygiene Data'!F11))="","",OFFSET('Hygiene Data'!$F$13,0,10*ROW('Hygiene Data'!F11)))</f>
        <v/>
      </c>
      <c r="DX17" s="353" t="str">
        <f ca="1">+IF(OFFSET('Hygiene Data'!$G$11,0,10*ROW('Hygiene Data'!G11))="","",OFFSET('Hygiene Data'!$G$11,0,10*ROW('Hygiene Data'!G11)))</f>
        <v/>
      </c>
      <c r="DY17" s="353" t="str">
        <f ca="1">+IF(OFFSET('Hygiene Data'!$G$12,0,10*ROW('Hygiene Data'!G11))="","",OFFSET('Hygiene Data'!$G$12,0,10*ROW('Hygiene Data'!G11)))</f>
        <v/>
      </c>
      <c r="DZ17" s="353" t="str">
        <f ca="1">+IF(OFFSET('Hygiene Data'!$G$13,0,10*ROW('Hygiene Data'!G11))="","",OFFSET('Hygiene Data'!$G$13,0,10*ROW('Hygiene Data'!G11)))</f>
        <v/>
      </c>
      <c r="EA17" s="353" t="str">
        <f ca="1">+IF(OFFSET('Hygiene Data'!$H$11,0,10*ROW('Hygiene Data'!H11))="","",OFFSET('Hygiene Data'!$H$11,0,10*ROW('Hygiene Data'!H11)))</f>
        <v/>
      </c>
      <c r="EB17" s="353" t="str">
        <f ca="1">+IF(OFFSET('Hygiene Data'!$H$12,0,10*ROW('Hygiene Data'!H11))="","",OFFSET('Hygiene Data'!$H$12,0,10*ROW('Hygiene Data'!H11)))</f>
        <v/>
      </c>
      <c r="EC17" s="353" t="str">
        <f ca="1">+IF(OFFSET('Hygiene Data'!$H$13,0,10*ROW('Hygiene Data'!H11))="","",OFFSET('Hygiene Data'!$H$13,0,10*ROW('Hygiene Data'!H11)))</f>
        <v/>
      </c>
      <c r="ED17" s="353" t="str">
        <f ca="1">+IF(OFFSET('Hygiene Data'!$I$11,0,10*ROW('Hygiene Data'!I11))="","",OFFSET('Hygiene Data'!$I$11,0,10*ROW('Hygiene Data'!I11)))</f>
        <v/>
      </c>
      <c r="EE17" s="353" t="str">
        <f ca="1">+IF(OFFSET('Hygiene Data'!$I$12,0,10*ROW('Hygiene Data'!I11))="","",OFFSET('Hygiene Data'!$I$12,0,10*ROW('Hygiene Data'!I11)))</f>
        <v/>
      </c>
      <c r="EF17" s="353" t="str">
        <f ca="1">+IF(OFFSET('Hygiene Data'!$I$13,0,10*ROW('Hygiene Data'!I11))="","",OFFSET('Hygiene Data'!$I$13,0,10*ROW('Hygiene Data'!I11)))</f>
        <v/>
      </c>
    </row>
    <row r="18" spans="1:136" x14ac:dyDescent="0.25">
      <c r="A18" s="462" t="str">
        <f ca="1">+IF(OFFSET('Water Data'!$B$2,0,10*ROW('Water Data'!E12))="","",OFFSET('Water Data'!$B$2,0,10*ROW('Water Data'!E12)))</f>
        <v/>
      </c>
      <c r="B18" s="46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89" t="str">
        <f t="shared" ca="1" si="0"/>
        <v/>
      </c>
      <c r="D18" s="49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6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3" t="str">
        <f ca="1">+IF(OFFSET('Water Data'!$D$27,0,10*ROW('Water Data'!D12))="","",OFFSET('Water Data'!$D$27,0,10*ROW('Water Data'!D12)))</f>
        <v/>
      </c>
      <c r="BT18" s="353" t="str">
        <f ca="1">+IF(OFFSET('Water Data'!$D$28,0,10*ROW('Water Data'!D12))="","",OFFSET('Water Data'!$D$28,0,10*ROW('Water Data'!D12)))</f>
        <v/>
      </c>
      <c r="BU18" s="353" t="str">
        <f ca="1">+IF(OFFSET('Water Data'!$D$29,0,10*ROW('Water Data'!D12))="","",OFFSET('Water Data'!$D$29,0,10*ROW('Water Data'!D12)))</f>
        <v/>
      </c>
      <c r="BV18" s="353" t="str">
        <f ca="1">+IF(OFFSET('Water Data'!$E$27,0,10*ROW('Water Data'!E12))="","",OFFSET('Water Data'!$E$27,0,10*ROW('Water Data'!E12)))</f>
        <v/>
      </c>
      <c r="BW18" s="353" t="str">
        <f ca="1">+IF(OFFSET('Water Data'!$E$28,0,10*ROW('Water Data'!E12))="","",OFFSET('Water Data'!$E$28,0,10*ROW('Water Data'!E12)))</f>
        <v/>
      </c>
      <c r="BX18" s="353" t="str">
        <f ca="1">+IF(OFFSET('Water Data'!$E$29,0,10*ROW('Water Data'!E12))="","",OFFSET('Water Data'!$E$29,0,10*ROW('Water Data'!E12)))</f>
        <v/>
      </c>
      <c r="BY18" s="353" t="str">
        <f ca="1">+IF(OFFSET('Water Data'!$F$27,0,10*ROW('Water Data'!F12))="","",OFFSET('Water Data'!$F$27,0,10*ROW('Water Data'!F12)))</f>
        <v/>
      </c>
      <c r="BZ18" s="353" t="str">
        <f ca="1">+IF(OFFSET('Water Data'!$F$28,0,10*ROW('Water Data'!F12))="","",OFFSET('Water Data'!$F$28,0,10*ROW('Water Data'!F12)))</f>
        <v/>
      </c>
      <c r="CA18" s="353" t="str">
        <f ca="1">+IF(OFFSET('Water Data'!$F$29,0,10*ROW('Water Data'!F12))="","",OFFSET('Water Data'!$F$29,0,10*ROW('Water Data'!F12)))</f>
        <v/>
      </c>
      <c r="CB18" s="353" t="str">
        <f ca="1">+IF(OFFSET('Water Data'!$G$27,0,10*ROW('Water Data'!G12))="","",OFFSET('Water Data'!$G$27,0,10*ROW('Water Data'!G12)))</f>
        <v/>
      </c>
      <c r="CC18" s="353" t="str">
        <f ca="1">+IF(OFFSET('Water Data'!$G$28,0,10*ROW('Water Data'!G12))="","",OFFSET('Water Data'!$G$28,0,10*ROW('Water Data'!G12)))</f>
        <v/>
      </c>
      <c r="CD18" s="353" t="str">
        <f ca="1">+IF(OFFSET('Water Data'!$G$29,0,10*ROW('Water Data'!G12))="","",OFFSET('Water Data'!$G$29,0,10*ROW('Water Data'!G12)))</f>
        <v/>
      </c>
      <c r="CE18" s="353" t="str">
        <f ca="1">+IF(OFFSET('Water Data'!$H$27,0,10*ROW('Water Data'!H12))="","",OFFSET('Water Data'!$H$27,0,10*ROW('Water Data'!H12)))</f>
        <v/>
      </c>
      <c r="CF18" s="353" t="str">
        <f ca="1">+IF(OFFSET('Water Data'!$H$28,0,10*ROW('Water Data'!H12))="","",OFFSET('Water Data'!$H$28,0,10*ROW('Water Data'!H12)))</f>
        <v/>
      </c>
      <c r="CG18" s="353" t="str">
        <f ca="1">+IF(OFFSET('Water Data'!$H$29,0,10*ROW('Water Data'!H12))="","",OFFSET('Water Data'!$H$29,0,10*ROW('Water Data'!H12)))</f>
        <v/>
      </c>
      <c r="CH18" s="353" t="str">
        <f ca="1">+IF(OFFSET('Water Data'!$I$27,0,10*ROW('Water Data'!I12))="","",OFFSET('Water Data'!$I$27,0,10*ROW('Water Data'!I12)))</f>
        <v/>
      </c>
      <c r="CI18" s="353" t="str">
        <f ca="1">+IF(OFFSET('Water Data'!$I$28,0,10*ROW('Water Data'!I12))="","",OFFSET('Water Data'!$I$28,0,10*ROW('Water Data'!I12)))</f>
        <v/>
      </c>
      <c r="CJ18" s="353" t="str">
        <f ca="1">+IF(OFFSET('Water Data'!$I$29,0,10*ROW('Water Data'!I12))="","",OFFSET('Water Data'!$I$29,0,10*ROW('Water Data'!I12)))</f>
        <v/>
      </c>
      <c r="CK18" s="353" t="str">
        <f ca="1">+IF(OFFSET('Sanitation Data'!$D$28,0,10*ROW('Sanitation Data'!D12))="","",OFFSET('Sanitation Data'!$D$28,0,10*ROW('Sanitation Data'!D12)))</f>
        <v/>
      </c>
      <c r="CL18" s="353" t="str">
        <f ca="1">+IF(OFFSET('Sanitation Data'!$D$29,0,10*ROW('Sanitation Data'!D12))="","",OFFSET('Sanitation Data'!$D$29,0,10*ROW('Sanitation Data'!D12)))</f>
        <v/>
      </c>
      <c r="CM18" s="353" t="str">
        <f ca="1">+IF(OFFSET('Sanitation Data'!$D$30,0,10*ROW('Sanitation Data'!D12))="","",OFFSET('Sanitation Data'!$D$30,0,10*ROW('Sanitation Data'!D12)))</f>
        <v/>
      </c>
      <c r="CN18" s="353" t="str">
        <f ca="1">+IF(OFFSET('Sanitation Data'!$D$31,0,10*ROW('Sanitation Data'!D12))="","",OFFSET('Sanitation Data'!$D$31,0,10*ROW('Sanitation Data'!D12)))</f>
        <v/>
      </c>
      <c r="CO18" s="353" t="str">
        <f ca="1">+IF(OFFSET('Sanitation Data'!$D$32,0,10*ROW('Sanitation Data'!D12))="","",OFFSET('Sanitation Data'!$D$32,0,10*ROW('Sanitation Data'!D12)))</f>
        <v/>
      </c>
      <c r="CP18" s="353" t="str">
        <f ca="1">+IF(OFFSET('Sanitation Data'!$E$28,0,10*ROW('Sanitation Data'!E12))="","",OFFSET('Sanitation Data'!$E$28,0,10*ROW('Sanitation Data'!E12)))</f>
        <v/>
      </c>
      <c r="CQ18" s="353" t="str">
        <f ca="1">+IF(OFFSET('Sanitation Data'!$E$29,0,10*ROW('Sanitation Data'!E12))="","",OFFSET('Sanitation Data'!$E$29,0,10*ROW('Sanitation Data'!E12)))</f>
        <v/>
      </c>
      <c r="CR18" s="353" t="str">
        <f ca="1">+IF(OFFSET('Sanitation Data'!$E$30,0,10*ROW('Sanitation Data'!E12))="","",OFFSET('Sanitation Data'!$E$30,0,10*ROW('Sanitation Data'!E12)))</f>
        <v/>
      </c>
      <c r="CS18" s="353" t="str">
        <f ca="1">+IF(OFFSET('Sanitation Data'!$E$31,0,10*ROW('Sanitation Data'!E12))="","",OFFSET('Sanitation Data'!$E$31,0,10*ROW('Sanitation Data'!E12)))</f>
        <v/>
      </c>
      <c r="CT18" s="353" t="str">
        <f ca="1">+IF(OFFSET('Sanitation Data'!$E$32,0,10*ROW('Sanitation Data'!E12))="","",OFFSET('Sanitation Data'!$E$32,0,10*ROW('Sanitation Data'!E12)))</f>
        <v/>
      </c>
      <c r="CU18" s="353" t="str">
        <f ca="1">+IF(OFFSET('Sanitation Data'!$F$28,0,10*ROW('Sanitation Data'!F12))="","",OFFSET('Sanitation Data'!$F$28,0,10*ROW('Sanitation Data'!F12)))</f>
        <v/>
      </c>
      <c r="CV18" s="353" t="str">
        <f ca="1">+IF(OFFSET('Sanitation Data'!$F$29,0,10*ROW('Sanitation Data'!F12))="","",OFFSET('Sanitation Data'!$F$29,0,10*ROW('Sanitation Data'!F12)))</f>
        <v/>
      </c>
      <c r="CW18" s="353" t="str">
        <f ca="1">+IF(OFFSET('Sanitation Data'!$F$30,0,10*ROW('Sanitation Data'!F12))="","",OFFSET('Sanitation Data'!$F$30,0,10*ROW('Sanitation Data'!F12)))</f>
        <v/>
      </c>
      <c r="CX18" s="353" t="str">
        <f ca="1">+IF(OFFSET('Sanitation Data'!$F$31,0,10*ROW('Sanitation Data'!F12))="","",OFFSET('Sanitation Data'!$F$31,0,10*ROW('Sanitation Data'!F12)))</f>
        <v/>
      </c>
      <c r="CY18" s="353" t="str">
        <f ca="1">+IF(OFFSET('Sanitation Data'!$F$32,0,10*ROW('Sanitation Data'!F12))="","",OFFSET('Sanitation Data'!$F$32,0,10*ROW('Sanitation Data'!F12)))</f>
        <v/>
      </c>
      <c r="CZ18" s="353" t="str">
        <f ca="1">+IF(OFFSET('Sanitation Data'!$G$28,0,10*ROW('Sanitation Data'!G12))="","",OFFSET('Sanitation Data'!$G$28,0,10*ROW('Sanitation Data'!G12)))</f>
        <v/>
      </c>
      <c r="DA18" s="353" t="str">
        <f ca="1">+IF(OFFSET('Sanitation Data'!$G$29,0,10*ROW('Sanitation Data'!G12))="","",OFFSET('Sanitation Data'!$G$29,0,10*ROW('Sanitation Data'!G12)))</f>
        <v/>
      </c>
      <c r="DB18" s="353" t="str">
        <f ca="1">+IF(OFFSET('Sanitation Data'!$G$30,0,10*ROW('Sanitation Data'!G12))="","",OFFSET('Sanitation Data'!$G$30,0,10*ROW('Sanitation Data'!G12)))</f>
        <v/>
      </c>
      <c r="DC18" s="353" t="str">
        <f ca="1">+IF(OFFSET('Sanitation Data'!$G$31,0,10*ROW('Sanitation Data'!G12))="","",OFFSET('Sanitation Data'!$G$31,0,10*ROW('Sanitation Data'!G12)))</f>
        <v/>
      </c>
      <c r="DD18" s="353" t="str">
        <f ca="1">+IF(OFFSET('Sanitation Data'!$G$32,0,10*ROW('Sanitation Data'!G12))="","",OFFSET('Sanitation Data'!$G$32,0,10*ROW('Sanitation Data'!G12)))</f>
        <v/>
      </c>
      <c r="DE18" s="353" t="str">
        <f ca="1">+IF(OFFSET('Sanitation Data'!$H$28,0,10*ROW('Sanitation Data'!H12))="","",OFFSET('Sanitation Data'!$H$28,0,10*ROW('Sanitation Data'!H12)))</f>
        <v/>
      </c>
      <c r="DF18" s="353" t="str">
        <f ca="1">+IF(OFFSET('Sanitation Data'!$H$29,0,10*ROW('Sanitation Data'!H12))="","",OFFSET('Sanitation Data'!$H$29,0,10*ROW('Sanitation Data'!H12)))</f>
        <v/>
      </c>
      <c r="DG18" s="353" t="str">
        <f ca="1">+IF(OFFSET('Sanitation Data'!$H$30,0,10*ROW('Sanitation Data'!H12))="","",OFFSET('Sanitation Data'!$H$30,0,10*ROW('Sanitation Data'!H12)))</f>
        <v/>
      </c>
      <c r="DH18" s="353" t="str">
        <f ca="1">+IF(OFFSET('Sanitation Data'!$H$31,0,10*ROW('Sanitation Data'!H12))="","",OFFSET('Sanitation Data'!$H$31,0,10*ROW('Sanitation Data'!H12)))</f>
        <v/>
      </c>
      <c r="DI18" s="353" t="str">
        <f ca="1">+IF(OFFSET('Sanitation Data'!$H$32,0,10*ROW('Sanitation Data'!H12))="","",OFFSET('Sanitation Data'!$H$32,0,10*ROW('Sanitation Data'!H12)))</f>
        <v/>
      </c>
      <c r="DJ18" s="353" t="str">
        <f ca="1">+IF(OFFSET('Sanitation Data'!$I$28,0,10*ROW('Sanitation Data'!I12))="","",OFFSET('Sanitation Data'!$I$28,0,10*ROW('Sanitation Data'!I12)))</f>
        <v/>
      </c>
      <c r="DK18" s="353" t="str">
        <f ca="1">+IF(OFFSET('Sanitation Data'!$I$29,0,10*ROW('Sanitation Data'!I12))="","",OFFSET('Sanitation Data'!$I$29,0,10*ROW('Sanitation Data'!I12)))</f>
        <v/>
      </c>
      <c r="DL18" s="353" t="str">
        <f ca="1">+IF(OFFSET('Sanitation Data'!$I$30,0,10*ROW('Sanitation Data'!I12))="","",OFFSET('Sanitation Data'!$I$30,0,10*ROW('Sanitation Data'!I12)))</f>
        <v/>
      </c>
      <c r="DM18" s="353" t="str">
        <f ca="1">+IF(OFFSET('Sanitation Data'!$I$31,0,10*ROW('Sanitation Data'!I12))="","",OFFSET('Sanitation Data'!$I$31,0,10*ROW('Sanitation Data'!I12)))</f>
        <v/>
      </c>
      <c r="DN18" s="353" t="str">
        <f ca="1">+IF(OFFSET('Sanitation Data'!$I$32,0,10*ROW('Sanitation Data'!I12))="","",OFFSET('Sanitation Data'!$I$32,0,10*ROW('Sanitation Data'!I12)))</f>
        <v/>
      </c>
      <c r="DO18" s="353" t="str">
        <f ca="1">+IF(OFFSET('Hygiene Data'!$D$11,0,10*ROW('Hygiene Data'!D12))="","",OFFSET('Hygiene Data'!$D$11,0,10*ROW('Hygiene Data'!D12)))</f>
        <v/>
      </c>
      <c r="DP18" s="353" t="str">
        <f ca="1">+IF(OFFSET('Hygiene Data'!$D$12,0,10*ROW('Hygiene Data'!D12))="","",OFFSET('Hygiene Data'!$D$12,0,10*ROW('Hygiene Data'!D12)))</f>
        <v/>
      </c>
      <c r="DQ18" s="353" t="str">
        <f ca="1">+IF(OFFSET('Hygiene Data'!$D$13,0,10*ROW('Hygiene Data'!D12))="","",OFFSET('Hygiene Data'!$D$13,0,10*ROW('Hygiene Data'!D12)))</f>
        <v/>
      </c>
      <c r="DR18" s="353" t="str">
        <f ca="1">+IF(OFFSET('Hygiene Data'!$E$11,0,10*ROW('Hygiene Data'!E12))="","",OFFSET('Hygiene Data'!$E$11,0,10*ROW('Hygiene Data'!E12)))</f>
        <v/>
      </c>
      <c r="DS18" s="353" t="str">
        <f ca="1">+IF(OFFSET('Hygiene Data'!$E$12,0,10*ROW('Hygiene Data'!E12))="","",OFFSET('Hygiene Data'!$E$12,0,10*ROW('Hygiene Data'!E12)))</f>
        <v/>
      </c>
      <c r="DT18" s="353" t="str">
        <f ca="1">+IF(OFFSET('Hygiene Data'!$E$13,0,10*ROW('Hygiene Data'!E12))="","",OFFSET('Hygiene Data'!$E$13,0,10*ROW('Hygiene Data'!E12)))</f>
        <v/>
      </c>
      <c r="DU18" s="353" t="str">
        <f ca="1">+IF(OFFSET('Hygiene Data'!$F$11,0,10*ROW('Hygiene Data'!F12))="","",OFFSET('Hygiene Data'!$F$11,0,10*ROW('Hygiene Data'!F12)))</f>
        <v/>
      </c>
      <c r="DV18" s="353" t="str">
        <f ca="1">+IF(OFFSET('Hygiene Data'!$F$12,0,10*ROW('Hygiene Data'!F12))="","",OFFSET('Hygiene Data'!$F$12,0,10*ROW('Hygiene Data'!F12)))</f>
        <v/>
      </c>
      <c r="DW18" s="353" t="str">
        <f ca="1">+IF(OFFSET('Hygiene Data'!$F$13,0,10*ROW('Hygiene Data'!F12))="","",OFFSET('Hygiene Data'!$F$13,0,10*ROW('Hygiene Data'!F12)))</f>
        <v/>
      </c>
      <c r="DX18" s="353" t="str">
        <f ca="1">+IF(OFFSET('Hygiene Data'!$G$11,0,10*ROW('Hygiene Data'!G12))="","",OFFSET('Hygiene Data'!$G$11,0,10*ROW('Hygiene Data'!G12)))</f>
        <v/>
      </c>
      <c r="DY18" s="353" t="str">
        <f ca="1">+IF(OFFSET('Hygiene Data'!$G$12,0,10*ROW('Hygiene Data'!G12))="","",OFFSET('Hygiene Data'!$G$12,0,10*ROW('Hygiene Data'!G12)))</f>
        <v/>
      </c>
      <c r="DZ18" s="353" t="str">
        <f ca="1">+IF(OFFSET('Hygiene Data'!$G$13,0,10*ROW('Hygiene Data'!G12))="","",OFFSET('Hygiene Data'!$G$13,0,10*ROW('Hygiene Data'!G12)))</f>
        <v/>
      </c>
      <c r="EA18" s="353" t="str">
        <f ca="1">+IF(OFFSET('Hygiene Data'!$H$11,0,10*ROW('Hygiene Data'!H12))="","",OFFSET('Hygiene Data'!$H$11,0,10*ROW('Hygiene Data'!H12)))</f>
        <v/>
      </c>
      <c r="EB18" s="353" t="str">
        <f ca="1">+IF(OFFSET('Hygiene Data'!$H$12,0,10*ROW('Hygiene Data'!H12))="","",OFFSET('Hygiene Data'!$H$12,0,10*ROW('Hygiene Data'!H12)))</f>
        <v/>
      </c>
      <c r="EC18" s="353" t="str">
        <f ca="1">+IF(OFFSET('Hygiene Data'!$H$13,0,10*ROW('Hygiene Data'!H12))="","",OFFSET('Hygiene Data'!$H$13,0,10*ROW('Hygiene Data'!H12)))</f>
        <v/>
      </c>
      <c r="ED18" s="353" t="str">
        <f ca="1">+IF(OFFSET('Hygiene Data'!$I$11,0,10*ROW('Hygiene Data'!I12))="","",OFFSET('Hygiene Data'!$I$11,0,10*ROW('Hygiene Data'!I12)))</f>
        <v/>
      </c>
      <c r="EE18" s="353" t="str">
        <f ca="1">+IF(OFFSET('Hygiene Data'!$I$12,0,10*ROW('Hygiene Data'!I12))="","",OFFSET('Hygiene Data'!$I$12,0,10*ROW('Hygiene Data'!I12)))</f>
        <v/>
      </c>
      <c r="EF18" s="353" t="str">
        <f ca="1">+IF(OFFSET('Hygiene Data'!$I$13,0,10*ROW('Hygiene Data'!I12))="","",OFFSET('Hygiene Data'!$I$13,0,10*ROW('Hygiene Data'!I12)))</f>
        <v/>
      </c>
    </row>
    <row r="19" spans="1:136" x14ac:dyDescent="0.25">
      <c r="A19" s="462" t="str">
        <f ca="1">+IF(OFFSET('Water Data'!$B$2,0,10*ROW('Water Data'!E13))="","",OFFSET('Water Data'!$B$2,0,10*ROW('Water Data'!E13)))</f>
        <v/>
      </c>
      <c r="B19" s="46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89" t="str">
        <f t="shared" ca="1" si="0"/>
        <v/>
      </c>
      <c r="D19" s="49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6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3" t="str">
        <f ca="1">+IF(OFFSET('Water Data'!$D$27,0,10*ROW('Water Data'!D13))="","",OFFSET('Water Data'!$D$27,0,10*ROW('Water Data'!D13)))</f>
        <v/>
      </c>
      <c r="BT19" s="353" t="str">
        <f ca="1">+IF(OFFSET('Water Data'!$D$28,0,10*ROW('Water Data'!D13))="","",OFFSET('Water Data'!$D$28,0,10*ROW('Water Data'!D13)))</f>
        <v/>
      </c>
      <c r="BU19" s="353" t="str">
        <f ca="1">+IF(OFFSET('Water Data'!$D$29,0,10*ROW('Water Data'!D13))="","",OFFSET('Water Data'!$D$29,0,10*ROW('Water Data'!D13)))</f>
        <v/>
      </c>
      <c r="BV19" s="353" t="str">
        <f ca="1">+IF(OFFSET('Water Data'!$E$27,0,10*ROW('Water Data'!E13))="","",OFFSET('Water Data'!$E$27,0,10*ROW('Water Data'!E13)))</f>
        <v/>
      </c>
      <c r="BW19" s="353" t="str">
        <f ca="1">+IF(OFFSET('Water Data'!$E$28,0,10*ROW('Water Data'!E13))="","",OFFSET('Water Data'!$E$28,0,10*ROW('Water Data'!E13)))</f>
        <v/>
      </c>
      <c r="BX19" s="353" t="str">
        <f ca="1">+IF(OFFSET('Water Data'!$E$29,0,10*ROW('Water Data'!E13))="","",OFFSET('Water Data'!$E$29,0,10*ROW('Water Data'!E13)))</f>
        <v/>
      </c>
      <c r="BY19" s="353" t="str">
        <f ca="1">+IF(OFFSET('Water Data'!$F$27,0,10*ROW('Water Data'!F13))="","",OFFSET('Water Data'!$F$27,0,10*ROW('Water Data'!F13)))</f>
        <v/>
      </c>
      <c r="BZ19" s="353" t="str">
        <f ca="1">+IF(OFFSET('Water Data'!$F$28,0,10*ROW('Water Data'!F13))="","",OFFSET('Water Data'!$F$28,0,10*ROW('Water Data'!F13)))</f>
        <v/>
      </c>
      <c r="CA19" s="353" t="str">
        <f ca="1">+IF(OFFSET('Water Data'!$F$29,0,10*ROW('Water Data'!F13))="","",OFFSET('Water Data'!$F$29,0,10*ROW('Water Data'!F13)))</f>
        <v/>
      </c>
      <c r="CB19" s="353" t="str">
        <f ca="1">+IF(OFFSET('Water Data'!$G$27,0,10*ROW('Water Data'!G13))="","",OFFSET('Water Data'!$G$27,0,10*ROW('Water Data'!G13)))</f>
        <v/>
      </c>
      <c r="CC19" s="353" t="str">
        <f ca="1">+IF(OFFSET('Water Data'!$G$28,0,10*ROW('Water Data'!G13))="","",OFFSET('Water Data'!$G$28,0,10*ROW('Water Data'!G13)))</f>
        <v/>
      </c>
      <c r="CD19" s="353" t="str">
        <f ca="1">+IF(OFFSET('Water Data'!$G$29,0,10*ROW('Water Data'!G13))="","",OFFSET('Water Data'!$G$29,0,10*ROW('Water Data'!G13)))</f>
        <v/>
      </c>
      <c r="CE19" s="353" t="str">
        <f ca="1">+IF(OFFSET('Water Data'!$H$27,0,10*ROW('Water Data'!H13))="","",OFFSET('Water Data'!$H$27,0,10*ROW('Water Data'!H13)))</f>
        <v/>
      </c>
      <c r="CF19" s="353" t="str">
        <f ca="1">+IF(OFFSET('Water Data'!$H$28,0,10*ROW('Water Data'!H13))="","",OFFSET('Water Data'!$H$28,0,10*ROW('Water Data'!H13)))</f>
        <v/>
      </c>
      <c r="CG19" s="353" t="str">
        <f ca="1">+IF(OFFSET('Water Data'!$H$29,0,10*ROW('Water Data'!H13))="","",OFFSET('Water Data'!$H$29,0,10*ROW('Water Data'!H13)))</f>
        <v/>
      </c>
      <c r="CH19" s="353" t="str">
        <f ca="1">+IF(OFFSET('Water Data'!$I$27,0,10*ROW('Water Data'!I13))="","",OFFSET('Water Data'!$I$27,0,10*ROW('Water Data'!I13)))</f>
        <v/>
      </c>
      <c r="CI19" s="353" t="str">
        <f ca="1">+IF(OFFSET('Water Data'!$I$28,0,10*ROW('Water Data'!I13))="","",OFFSET('Water Data'!$I$28,0,10*ROW('Water Data'!I13)))</f>
        <v/>
      </c>
      <c r="CJ19" s="353" t="str">
        <f ca="1">+IF(OFFSET('Water Data'!$I$29,0,10*ROW('Water Data'!I13))="","",OFFSET('Water Data'!$I$29,0,10*ROW('Water Data'!I13)))</f>
        <v/>
      </c>
      <c r="CK19" s="353" t="str">
        <f ca="1">+IF(OFFSET('Sanitation Data'!$D$28,0,10*ROW('Sanitation Data'!D13))="","",OFFSET('Sanitation Data'!$D$28,0,10*ROW('Sanitation Data'!D13)))</f>
        <v/>
      </c>
      <c r="CL19" s="353" t="str">
        <f ca="1">+IF(OFFSET('Sanitation Data'!$D$29,0,10*ROW('Sanitation Data'!D13))="","",OFFSET('Sanitation Data'!$D$29,0,10*ROW('Sanitation Data'!D13)))</f>
        <v/>
      </c>
      <c r="CM19" s="353" t="str">
        <f ca="1">+IF(OFFSET('Sanitation Data'!$D$30,0,10*ROW('Sanitation Data'!D13))="","",OFFSET('Sanitation Data'!$D$30,0,10*ROW('Sanitation Data'!D13)))</f>
        <v/>
      </c>
      <c r="CN19" s="353" t="str">
        <f ca="1">+IF(OFFSET('Sanitation Data'!$D$31,0,10*ROW('Sanitation Data'!D13))="","",OFFSET('Sanitation Data'!$D$31,0,10*ROW('Sanitation Data'!D13)))</f>
        <v/>
      </c>
      <c r="CO19" s="353" t="str">
        <f ca="1">+IF(OFFSET('Sanitation Data'!$D$32,0,10*ROW('Sanitation Data'!D13))="","",OFFSET('Sanitation Data'!$D$32,0,10*ROW('Sanitation Data'!D13)))</f>
        <v/>
      </c>
      <c r="CP19" s="353" t="str">
        <f ca="1">+IF(OFFSET('Sanitation Data'!$E$28,0,10*ROW('Sanitation Data'!E13))="","",OFFSET('Sanitation Data'!$E$28,0,10*ROW('Sanitation Data'!E13)))</f>
        <v/>
      </c>
      <c r="CQ19" s="353" t="str">
        <f ca="1">+IF(OFFSET('Sanitation Data'!$E$29,0,10*ROW('Sanitation Data'!E13))="","",OFFSET('Sanitation Data'!$E$29,0,10*ROW('Sanitation Data'!E13)))</f>
        <v/>
      </c>
      <c r="CR19" s="353" t="str">
        <f ca="1">+IF(OFFSET('Sanitation Data'!$E$30,0,10*ROW('Sanitation Data'!E13))="","",OFFSET('Sanitation Data'!$E$30,0,10*ROW('Sanitation Data'!E13)))</f>
        <v/>
      </c>
      <c r="CS19" s="353" t="str">
        <f ca="1">+IF(OFFSET('Sanitation Data'!$E$31,0,10*ROW('Sanitation Data'!E13))="","",OFFSET('Sanitation Data'!$E$31,0,10*ROW('Sanitation Data'!E13)))</f>
        <v/>
      </c>
      <c r="CT19" s="353" t="str">
        <f ca="1">+IF(OFFSET('Sanitation Data'!$E$32,0,10*ROW('Sanitation Data'!E13))="","",OFFSET('Sanitation Data'!$E$32,0,10*ROW('Sanitation Data'!E13)))</f>
        <v/>
      </c>
      <c r="CU19" s="353" t="str">
        <f ca="1">+IF(OFFSET('Sanitation Data'!$F$28,0,10*ROW('Sanitation Data'!F13))="","",OFFSET('Sanitation Data'!$F$28,0,10*ROW('Sanitation Data'!F13)))</f>
        <v/>
      </c>
      <c r="CV19" s="353" t="str">
        <f ca="1">+IF(OFFSET('Sanitation Data'!$F$29,0,10*ROW('Sanitation Data'!F13))="","",OFFSET('Sanitation Data'!$F$29,0,10*ROW('Sanitation Data'!F13)))</f>
        <v/>
      </c>
      <c r="CW19" s="353" t="str">
        <f ca="1">+IF(OFFSET('Sanitation Data'!$F$30,0,10*ROW('Sanitation Data'!F13))="","",OFFSET('Sanitation Data'!$F$30,0,10*ROW('Sanitation Data'!F13)))</f>
        <v/>
      </c>
      <c r="CX19" s="353" t="str">
        <f ca="1">+IF(OFFSET('Sanitation Data'!$F$31,0,10*ROW('Sanitation Data'!F13))="","",OFFSET('Sanitation Data'!$F$31,0,10*ROW('Sanitation Data'!F13)))</f>
        <v/>
      </c>
      <c r="CY19" s="353" t="str">
        <f ca="1">+IF(OFFSET('Sanitation Data'!$F$32,0,10*ROW('Sanitation Data'!F13))="","",OFFSET('Sanitation Data'!$F$32,0,10*ROW('Sanitation Data'!F13)))</f>
        <v/>
      </c>
      <c r="CZ19" s="353" t="str">
        <f ca="1">+IF(OFFSET('Sanitation Data'!$G$28,0,10*ROW('Sanitation Data'!G13))="","",OFFSET('Sanitation Data'!$G$28,0,10*ROW('Sanitation Data'!G13)))</f>
        <v/>
      </c>
      <c r="DA19" s="353" t="str">
        <f ca="1">+IF(OFFSET('Sanitation Data'!$G$29,0,10*ROW('Sanitation Data'!G13))="","",OFFSET('Sanitation Data'!$G$29,0,10*ROW('Sanitation Data'!G13)))</f>
        <v/>
      </c>
      <c r="DB19" s="353" t="str">
        <f ca="1">+IF(OFFSET('Sanitation Data'!$G$30,0,10*ROW('Sanitation Data'!G13))="","",OFFSET('Sanitation Data'!$G$30,0,10*ROW('Sanitation Data'!G13)))</f>
        <v/>
      </c>
      <c r="DC19" s="353" t="str">
        <f ca="1">+IF(OFFSET('Sanitation Data'!$G$31,0,10*ROW('Sanitation Data'!G13))="","",OFFSET('Sanitation Data'!$G$31,0,10*ROW('Sanitation Data'!G13)))</f>
        <v/>
      </c>
      <c r="DD19" s="353" t="str">
        <f ca="1">+IF(OFFSET('Sanitation Data'!$G$32,0,10*ROW('Sanitation Data'!G13))="","",OFFSET('Sanitation Data'!$G$32,0,10*ROW('Sanitation Data'!G13)))</f>
        <v/>
      </c>
      <c r="DE19" s="353" t="str">
        <f ca="1">+IF(OFFSET('Sanitation Data'!$H$28,0,10*ROW('Sanitation Data'!H13))="","",OFFSET('Sanitation Data'!$H$28,0,10*ROW('Sanitation Data'!H13)))</f>
        <v/>
      </c>
      <c r="DF19" s="353" t="str">
        <f ca="1">+IF(OFFSET('Sanitation Data'!$H$29,0,10*ROW('Sanitation Data'!H13))="","",OFFSET('Sanitation Data'!$H$29,0,10*ROW('Sanitation Data'!H13)))</f>
        <v/>
      </c>
      <c r="DG19" s="353" t="str">
        <f ca="1">+IF(OFFSET('Sanitation Data'!$H$30,0,10*ROW('Sanitation Data'!H13))="","",OFFSET('Sanitation Data'!$H$30,0,10*ROW('Sanitation Data'!H13)))</f>
        <v/>
      </c>
      <c r="DH19" s="353" t="str">
        <f ca="1">+IF(OFFSET('Sanitation Data'!$H$31,0,10*ROW('Sanitation Data'!H13))="","",OFFSET('Sanitation Data'!$H$31,0,10*ROW('Sanitation Data'!H13)))</f>
        <v/>
      </c>
      <c r="DI19" s="353" t="str">
        <f ca="1">+IF(OFFSET('Sanitation Data'!$H$32,0,10*ROW('Sanitation Data'!H13))="","",OFFSET('Sanitation Data'!$H$32,0,10*ROW('Sanitation Data'!H13)))</f>
        <v/>
      </c>
      <c r="DJ19" s="353" t="str">
        <f ca="1">+IF(OFFSET('Sanitation Data'!$I$28,0,10*ROW('Sanitation Data'!I13))="","",OFFSET('Sanitation Data'!$I$28,0,10*ROW('Sanitation Data'!I13)))</f>
        <v/>
      </c>
      <c r="DK19" s="353" t="str">
        <f ca="1">+IF(OFFSET('Sanitation Data'!$I$29,0,10*ROW('Sanitation Data'!I13))="","",OFFSET('Sanitation Data'!$I$29,0,10*ROW('Sanitation Data'!I13)))</f>
        <v/>
      </c>
      <c r="DL19" s="353" t="str">
        <f ca="1">+IF(OFFSET('Sanitation Data'!$I$30,0,10*ROW('Sanitation Data'!I13))="","",OFFSET('Sanitation Data'!$I$30,0,10*ROW('Sanitation Data'!I13)))</f>
        <v/>
      </c>
      <c r="DM19" s="353" t="str">
        <f ca="1">+IF(OFFSET('Sanitation Data'!$I$31,0,10*ROW('Sanitation Data'!I13))="","",OFFSET('Sanitation Data'!$I$31,0,10*ROW('Sanitation Data'!I13)))</f>
        <v/>
      </c>
      <c r="DN19" s="353" t="str">
        <f ca="1">+IF(OFFSET('Sanitation Data'!$I$32,0,10*ROW('Sanitation Data'!I13))="","",OFFSET('Sanitation Data'!$I$32,0,10*ROW('Sanitation Data'!I13)))</f>
        <v/>
      </c>
      <c r="DO19" s="353" t="str">
        <f ca="1">+IF(OFFSET('Hygiene Data'!$D$11,0,10*ROW('Hygiene Data'!D13))="","",OFFSET('Hygiene Data'!$D$11,0,10*ROW('Hygiene Data'!D13)))</f>
        <v/>
      </c>
      <c r="DP19" s="353" t="str">
        <f ca="1">+IF(OFFSET('Hygiene Data'!$D$12,0,10*ROW('Hygiene Data'!D13))="","",OFFSET('Hygiene Data'!$D$12,0,10*ROW('Hygiene Data'!D13)))</f>
        <v/>
      </c>
      <c r="DQ19" s="353" t="str">
        <f ca="1">+IF(OFFSET('Hygiene Data'!$D$13,0,10*ROW('Hygiene Data'!D13))="","",OFFSET('Hygiene Data'!$D$13,0,10*ROW('Hygiene Data'!D13)))</f>
        <v/>
      </c>
      <c r="DR19" s="353" t="str">
        <f ca="1">+IF(OFFSET('Hygiene Data'!$E$11,0,10*ROW('Hygiene Data'!E13))="","",OFFSET('Hygiene Data'!$E$11,0,10*ROW('Hygiene Data'!E13)))</f>
        <v/>
      </c>
      <c r="DS19" s="353" t="str">
        <f ca="1">+IF(OFFSET('Hygiene Data'!$E$12,0,10*ROW('Hygiene Data'!E13))="","",OFFSET('Hygiene Data'!$E$12,0,10*ROW('Hygiene Data'!E13)))</f>
        <v/>
      </c>
      <c r="DT19" s="353" t="str">
        <f ca="1">+IF(OFFSET('Hygiene Data'!$E$13,0,10*ROW('Hygiene Data'!E13))="","",OFFSET('Hygiene Data'!$E$13,0,10*ROW('Hygiene Data'!E13)))</f>
        <v/>
      </c>
      <c r="DU19" s="353" t="str">
        <f ca="1">+IF(OFFSET('Hygiene Data'!$F$11,0,10*ROW('Hygiene Data'!F13))="","",OFFSET('Hygiene Data'!$F$11,0,10*ROW('Hygiene Data'!F13)))</f>
        <v/>
      </c>
      <c r="DV19" s="353" t="str">
        <f ca="1">+IF(OFFSET('Hygiene Data'!$F$12,0,10*ROW('Hygiene Data'!F13))="","",OFFSET('Hygiene Data'!$F$12,0,10*ROW('Hygiene Data'!F13)))</f>
        <v/>
      </c>
      <c r="DW19" s="353" t="str">
        <f ca="1">+IF(OFFSET('Hygiene Data'!$F$13,0,10*ROW('Hygiene Data'!F13))="","",OFFSET('Hygiene Data'!$F$13,0,10*ROW('Hygiene Data'!F13)))</f>
        <v/>
      </c>
      <c r="DX19" s="353" t="str">
        <f ca="1">+IF(OFFSET('Hygiene Data'!$G$11,0,10*ROW('Hygiene Data'!G13))="","",OFFSET('Hygiene Data'!$G$11,0,10*ROW('Hygiene Data'!G13)))</f>
        <v/>
      </c>
      <c r="DY19" s="353" t="str">
        <f ca="1">+IF(OFFSET('Hygiene Data'!$G$12,0,10*ROW('Hygiene Data'!G13))="","",OFFSET('Hygiene Data'!$G$12,0,10*ROW('Hygiene Data'!G13)))</f>
        <v/>
      </c>
      <c r="DZ19" s="353" t="str">
        <f ca="1">+IF(OFFSET('Hygiene Data'!$G$13,0,10*ROW('Hygiene Data'!G13))="","",OFFSET('Hygiene Data'!$G$13,0,10*ROW('Hygiene Data'!G13)))</f>
        <v/>
      </c>
      <c r="EA19" s="353" t="str">
        <f ca="1">+IF(OFFSET('Hygiene Data'!$H$11,0,10*ROW('Hygiene Data'!H13))="","",OFFSET('Hygiene Data'!$H$11,0,10*ROW('Hygiene Data'!H13)))</f>
        <v/>
      </c>
      <c r="EB19" s="353" t="str">
        <f ca="1">+IF(OFFSET('Hygiene Data'!$H$12,0,10*ROW('Hygiene Data'!H13))="","",OFFSET('Hygiene Data'!$H$12,0,10*ROW('Hygiene Data'!H13)))</f>
        <v/>
      </c>
      <c r="EC19" s="353" t="str">
        <f ca="1">+IF(OFFSET('Hygiene Data'!$H$13,0,10*ROW('Hygiene Data'!H13))="","",OFFSET('Hygiene Data'!$H$13,0,10*ROW('Hygiene Data'!H13)))</f>
        <v/>
      </c>
      <c r="ED19" s="353" t="str">
        <f ca="1">+IF(OFFSET('Hygiene Data'!$I$11,0,10*ROW('Hygiene Data'!I13))="","",OFFSET('Hygiene Data'!$I$11,0,10*ROW('Hygiene Data'!I13)))</f>
        <v/>
      </c>
      <c r="EE19" s="353" t="str">
        <f ca="1">+IF(OFFSET('Hygiene Data'!$I$12,0,10*ROW('Hygiene Data'!I13))="","",OFFSET('Hygiene Data'!$I$12,0,10*ROW('Hygiene Data'!I13)))</f>
        <v/>
      </c>
      <c r="EF19" s="353" t="str">
        <f ca="1">+IF(OFFSET('Hygiene Data'!$I$13,0,10*ROW('Hygiene Data'!I13))="","",OFFSET('Hygiene Data'!$I$13,0,10*ROW('Hygiene Data'!I13)))</f>
        <v/>
      </c>
    </row>
    <row r="20" spans="1:136" x14ac:dyDescent="0.25">
      <c r="A20" s="462" t="str">
        <f ca="1">+IF(OFFSET('Water Data'!$B$2,0,10*ROW('Water Data'!E14))="","",OFFSET('Water Data'!$B$2,0,10*ROW('Water Data'!E14)))</f>
        <v/>
      </c>
      <c r="B20" s="46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89" t="str">
        <f t="shared" ca="1" si="0"/>
        <v/>
      </c>
      <c r="D20" s="49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6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3" t="str">
        <f ca="1">+IF(OFFSET('Water Data'!$D$27,0,10*ROW('Water Data'!D14))="","",OFFSET('Water Data'!$D$27,0,10*ROW('Water Data'!D14)))</f>
        <v/>
      </c>
      <c r="BT20" s="353" t="str">
        <f ca="1">+IF(OFFSET('Water Data'!$D$28,0,10*ROW('Water Data'!D14))="","",OFFSET('Water Data'!$D$28,0,10*ROW('Water Data'!D14)))</f>
        <v/>
      </c>
      <c r="BU20" s="353" t="str">
        <f ca="1">+IF(OFFSET('Water Data'!$D$29,0,10*ROW('Water Data'!D14))="","",OFFSET('Water Data'!$D$29,0,10*ROW('Water Data'!D14)))</f>
        <v/>
      </c>
      <c r="BV20" s="353" t="str">
        <f ca="1">+IF(OFFSET('Water Data'!$E$27,0,10*ROW('Water Data'!E14))="","",OFFSET('Water Data'!$E$27,0,10*ROW('Water Data'!E14)))</f>
        <v/>
      </c>
      <c r="BW20" s="353" t="str">
        <f ca="1">+IF(OFFSET('Water Data'!$E$28,0,10*ROW('Water Data'!E14))="","",OFFSET('Water Data'!$E$28,0,10*ROW('Water Data'!E14)))</f>
        <v/>
      </c>
      <c r="BX20" s="353" t="str">
        <f ca="1">+IF(OFFSET('Water Data'!$E$29,0,10*ROW('Water Data'!E14))="","",OFFSET('Water Data'!$E$29,0,10*ROW('Water Data'!E14)))</f>
        <v/>
      </c>
      <c r="BY20" s="353" t="str">
        <f ca="1">+IF(OFFSET('Water Data'!$F$27,0,10*ROW('Water Data'!F14))="","",OFFSET('Water Data'!$F$27,0,10*ROW('Water Data'!F14)))</f>
        <v/>
      </c>
      <c r="BZ20" s="353" t="str">
        <f ca="1">+IF(OFFSET('Water Data'!$F$28,0,10*ROW('Water Data'!F14))="","",OFFSET('Water Data'!$F$28,0,10*ROW('Water Data'!F14)))</f>
        <v/>
      </c>
      <c r="CA20" s="353" t="str">
        <f ca="1">+IF(OFFSET('Water Data'!$F$29,0,10*ROW('Water Data'!F14))="","",OFFSET('Water Data'!$F$29,0,10*ROW('Water Data'!F14)))</f>
        <v/>
      </c>
      <c r="CB20" s="353" t="str">
        <f ca="1">+IF(OFFSET('Water Data'!$G$27,0,10*ROW('Water Data'!G14))="","",OFFSET('Water Data'!$G$27,0,10*ROW('Water Data'!G14)))</f>
        <v/>
      </c>
      <c r="CC20" s="353" t="str">
        <f ca="1">+IF(OFFSET('Water Data'!$G$28,0,10*ROW('Water Data'!G14))="","",OFFSET('Water Data'!$G$28,0,10*ROW('Water Data'!G14)))</f>
        <v/>
      </c>
      <c r="CD20" s="353" t="str">
        <f ca="1">+IF(OFFSET('Water Data'!$G$29,0,10*ROW('Water Data'!G14))="","",OFFSET('Water Data'!$G$29,0,10*ROW('Water Data'!G14)))</f>
        <v/>
      </c>
      <c r="CE20" s="353" t="str">
        <f ca="1">+IF(OFFSET('Water Data'!$H$27,0,10*ROW('Water Data'!H14))="","",OFFSET('Water Data'!$H$27,0,10*ROW('Water Data'!H14)))</f>
        <v/>
      </c>
      <c r="CF20" s="353" t="str">
        <f ca="1">+IF(OFFSET('Water Data'!$H$28,0,10*ROW('Water Data'!H14))="","",OFFSET('Water Data'!$H$28,0,10*ROW('Water Data'!H14)))</f>
        <v/>
      </c>
      <c r="CG20" s="353" t="str">
        <f ca="1">+IF(OFFSET('Water Data'!$H$29,0,10*ROW('Water Data'!H14))="","",OFFSET('Water Data'!$H$29,0,10*ROW('Water Data'!H14)))</f>
        <v/>
      </c>
      <c r="CH20" s="353" t="str">
        <f ca="1">+IF(OFFSET('Water Data'!$I$27,0,10*ROW('Water Data'!I14))="","",OFFSET('Water Data'!$I$27,0,10*ROW('Water Data'!I14)))</f>
        <v/>
      </c>
      <c r="CI20" s="353" t="str">
        <f ca="1">+IF(OFFSET('Water Data'!$I$28,0,10*ROW('Water Data'!I14))="","",OFFSET('Water Data'!$I$28,0,10*ROW('Water Data'!I14)))</f>
        <v/>
      </c>
      <c r="CJ20" s="353" t="str">
        <f ca="1">+IF(OFFSET('Water Data'!$I$29,0,10*ROW('Water Data'!I14))="","",OFFSET('Water Data'!$I$29,0,10*ROW('Water Data'!I14)))</f>
        <v/>
      </c>
      <c r="CK20" s="353" t="str">
        <f ca="1">+IF(OFFSET('Sanitation Data'!$D$28,0,10*ROW('Sanitation Data'!D14))="","",OFFSET('Sanitation Data'!$D$28,0,10*ROW('Sanitation Data'!D14)))</f>
        <v/>
      </c>
      <c r="CL20" s="353" t="str">
        <f ca="1">+IF(OFFSET('Sanitation Data'!$D$29,0,10*ROW('Sanitation Data'!D14))="","",OFFSET('Sanitation Data'!$D$29,0,10*ROW('Sanitation Data'!D14)))</f>
        <v/>
      </c>
      <c r="CM20" s="353" t="str">
        <f ca="1">+IF(OFFSET('Sanitation Data'!$D$30,0,10*ROW('Sanitation Data'!D14))="","",OFFSET('Sanitation Data'!$D$30,0,10*ROW('Sanitation Data'!D14)))</f>
        <v/>
      </c>
      <c r="CN20" s="353" t="str">
        <f ca="1">+IF(OFFSET('Sanitation Data'!$D$31,0,10*ROW('Sanitation Data'!D14))="","",OFFSET('Sanitation Data'!$D$31,0,10*ROW('Sanitation Data'!D14)))</f>
        <v/>
      </c>
      <c r="CO20" s="353" t="str">
        <f ca="1">+IF(OFFSET('Sanitation Data'!$D$32,0,10*ROW('Sanitation Data'!D14))="","",OFFSET('Sanitation Data'!$D$32,0,10*ROW('Sanitation Data'!D14)))</f>
        <v/>
      </c>
      <c r="CP20" s="353" t="str">
        <f ca="1">+IF(OFFSET('Sanitation Data'!$E$28,0,10*ROW('Sanitation Data'!E14))="","",OFFSET('Sanitation Data'!$E$28,0,10*ROW('Sanitation Data'!E14)))</f>
        <v/>
      </c>
      <c r="CQ20" s="353" t="str">
        <f ca="1">+IF(OFFSET('Sanitation Data'!$E$29,0,10*ROW('Sanitation Data'!E14))="","",OFFSET('Sanitation Data'!$E$29,0,10*ROW('Sanitation Data'!E14)))</f>
        <v/>
      </c>
      <c r="CR20" s="353" t="str">
        <f ca="1">+IF(OFFSET('Sanitation Data'!$E$30,0,10*ROW('Sanitation Data'!E14))="","",OFFSET('Sanitation Data'!$E$30,0,10*ROW('Sanitation Data'!E14)))</f>
        <v/>
      </c>
      <c r="CS20" s="353" t="str">
        <f ca="1">+IF(OFFSET('Sanitation Data'!$E$31,0,10*ROW('Sanitation Data'!E14))="","",OFFSET('Sanitation Data'!$E$31,0,10*ROW('Sanitation Data'!E14)))</f>
        <v/>
      </c>
      <c r="CT20" s="353" t="str">
        <f ca="1">+IF(OFFSET('Sanitation Data'!$E$32,0,10*ROW('Sanitation Data'!E14))="","",OFFSET('Sanitation Data'!$E$32,0,10*ROW('Sanitation Data'!E14)))</f>
        <v/>
      </c>
      <c r="CU20" s="353" t="str">
        <f ca="1">+IF(OFFSET('Sanitation Data'!$F$28,0,10*ROW('Sanitation Data'!F14))="","",OFFSET('Sanitation Data'!$F$28,0,10*ROW('Sanitation Data'!F14)))</f>
        <v/>
      </c>
      <c r="CV20" s="353" t="str">
        <f ca="1">+IF(OFFSET('Sanitation Data'!$F$29,0,10*ROW('Sanitation Data'!F14))="","",OFFSET('Sanitation Data'!$F$29,0,10*ROW('Sanitation Data'!F14)))</f>
        <v/>
      </c>
      <c r="CW20" s="353" t="str">
        <f ca="1">+IF(OFFSET('Sanitation Data'!$F$30,0,10*ROW('Sanitation Data'!F14))="","",OFFSET('Sanitation Data'!$F$30,0,10*ROW('Sanitation Data'!F14)))</f>
        <v/>
      </c>
      <c r="CX20" s="353" t="str">
        <f ca="1">+IF(OFFSET('Sanitation Data'!$F$31,0,10*ROW('Sanitation Data'!F14))="","",OFFSET('Sanitation Data'!$F$31,0,10*ROW('Sanitation Data'!F14)))</f>
        <v/>
      </c>
      <c r="CY20" s="353" t="str">
        <f ca="1">+IF(OFFSET('Sanitation Data'!$F$32,0,10*ROW('Sanitation Data'!F14))="","",OFFSET('Sanitation Data'!$F$32,0,10*ROW('Sanitation Data'!F14)))</f>
        <v/>
      </c>
      <c r="CZ20" s="353" t="str">
        <f ca="1">+IF(OFFSET('Sanitation Data'!$G$28,0,10*ROW('Sanitation Data'!G14))="","",OFFSET('Sanitation Data'!$G$28,0,10*ROW('Sanitation Data'!G14)))</f>
        <v/>
      </c>
      <c r="DA20" s="353" t="str">
        <f ca="1">+IF(OFFSET('Sanitation Data'!$G$29,0,10*ROW('Sanitation Data'!G14))="","",OFFSET('Sanitation Data'!$G$29,0,10*ROW('Sanitation Data'!G14)))</f>
        <v/>
      </c>
      <c r="DB20" s="353" t="str">
        <f ca="1">+IF(OFFSET('Sanitation Data'!$G$30,0,10*ROW('Sanitation Data'!G14))="","",OFFSET('Sanitation Data'!$G$30,0,10*ROW('Sanitation Data'!G14)))</f>
        <v/>
      </c>
      <c r="DC20" s="353" t="str">
        <f ca="1">+IF(OFFSET('Sanitation Data'!$G$31,0,10*ROW('Sanitation Data'!G14))="","",OFFSET('Sanitation Data'!$G$31,0,10*ROW('Sanitation Data'!G14)))</f>
        <v/>
      </c>
      <c r="DD20" s="353" t="str">
        <f ca="1">+IF(OFFSET('Sanitation Data'!$G$32,0,10*ROW('Sanitation Data'!G14))="","",OFFSET('Sanitation Data'!$G$32,0,10*ROW('Sanitation Data'!G14)))</f>
        <v/>
      </c>
      <c r="DE20" s="353" t="str">
        <f ca="1">+IF(OFFSET('Sanitation Data'!$H$28,0,10*ROW('Sanitation Data'!H14))="","",OFFSET('Sanitation Data'!$H$28,0,10*ROW('Sanitation Data'!H14)))</f>
        <v/>
      </c>
      <c r="DF20" s="353" t="str">
        <f ca="1">+IF(OFFSET('Sanitation Data'!$H$29,0,10*ROW('Sanitation Data'!H14))="","",OFFSET('Sanitation Data'!$H$29,0,10*ROW('Sanitation Data'!H14)))</f>
        <v/>
      </c>
      <c r="DG20" s="353" t="str">
        <f ca="1">+IF(OFFSET('Sanitation Data'!$H$30,0,10*ROW('Sanitation Data'!H14))="","",OFFSET('Sanitation Data'!$H$30,0,10*ROW('Sanitation Data'!H14)))</f>
        <v/>
      </c>
      <c r="DH20" s="353" t="str">
        <f ca="1">+IF(OFFSET('Sanitation Data'!$H$31,0,10*ROW('Sanitation Data'!H14))="","",OFFSET('Sanitation Data'!$H$31,0,10*ROW('Sanitation Data'!H14)))</f>
        <v/>
      </c>
      <c r="DI20" s="353" t="str">
        <f ca="1">+IF(OFFSET('Sanitation Data'!$H$32,0,10*ROW('Sanitation Data'!H14))="","",OFFSET('Sanitation Data'!$H$32,0,10*ROW('Sanitation Data'!H14)))</f>
        <v/>
      </c>
      <c r="DJ20" s="353" t="str">
        <f ca="1">+IF(OFFSET('Sanitation Data'!$I$28,0,10*ROW('Sanitation Data'!I14))="","",OFFSET('Sanitation Data'!$I$28,0,10*ROW('Sanitation Data'!I14)))</f>
        <v/>
      </c>
      <c r="DK20" s="353" t="str">
        <f ca="1">+IF(OFFSET('Sanitation Data'!$I$29,0,10*ROW('Sanitation Data'!I14))="","",OFFSET('Sanitation Data'!$I$29,0,10*ROW('Sanitation Data'!I14)))</f>
        <v/>
      </c>
      <c r="DL20" s="353" t="str">
        <f ca="1">+IF(OFFSET('Sanitation Data'!$I$30,0,10*ROW('Sanitation Data'!I14))="","",OFFSET('Sanitation Data'!$I$30,0,10*ROW('Sanitation Data'!I14)))</f>
        <v/>
      </c>
      <c r="DM20" s="353" t="str">
        <f ca="1">+IF(OFFSET('Sanitation Data'!$I$31,0,10*ROW('Sanitation Data'!I14))="","",OFFSET('Sanitation Data'!$I$31,0,10*ROW('Sanitation Data'!I14)))</f>
        <v/>
      </c>
      <c r="DN20" s="353" t="str">
        <f ca="1">+IF(OFFSET('Sanitation Data'!$I$32,0,10*ROW('Sanitation Data'!I14))="","",OFFSET('Sanitation Data'!$I$32,0,10*ROW('Sanitation Data'!I14)))</f>
        <v/>
      </c>
      <c r="DO20" s="353" t="str">
        <f ca="1">+IF(OFFSET('Hygiene Data'!$D$11,0,10*ROW('Hygiene Data'!D14))="","",OFFSET('Hygiene Data'!$D$11,0,10*ROW('Hygiene Data'!D14)))</f>
        <v/>
      </c>
      <c r="DP20" s="353" t="str">
        <f ca="1">+IF(OFFSET('Hygiene Data'!$D$12,0,10*ROW('Hygiene Data'!D14))="","",OFFSET('Hygiene Data'!$D$12,0,10*ROW('Hygiene Data'!D14)))</f>
        <v/>
      </c>
      <c r="DQ20" s="353" t="str">
        <f ca="1">+IF(OFFSET('Hygiene Data'!$D$13,0,10*ROW('Hygiene Data'!D14))="","",OFFSET('Hygiene Data'!$D$13,0,10*ROW('Hygiene Data'!D14)))</f>
        <v/>
      </c>
      <c r="DR20" s="353" t="str">
        <f ca="1">+IF(OFFSET('Hygiene Data'!$E$11,0,10*ROW('Hygiene Data'!E14))="","",OFFSET('Hygiene Data'!$E$11,0,10*ROW('Hygiene Data'!E14)))</f>
        <v/>
      </c>
      <c r="DS20" s="353" t="str">
        <f ca="1">+IF(OFFSET('Hygiene Data'!$E$12,0,10*ROW('Hygiene Data'!E14))="","",OFFSET('Hygiene Data'!$E$12,0,10*ROW('Hygiene Data'!E14)))</f>
        <v/>
      </c>
      <c r="DT20" s="353" t="str">
        <f ca="1">+IF(OFFSET('Hygiene Data'!$E$13,0,10*ROW('Hygiene Data'!E14))="","",OFFSET('Hygiene Data'!$E$13,0,10*ROW('Hygiene Data'!E14)))</f>
        <v/>
      </c>
      <c r="DU20" s="353" t="str">
        <f ca="1">+IF(OFFSET('Hygiene Data'!$F$11,0,10*ROW('Hygiene Data'!F14))="","",OFFSET('Hygiene Data'!$F$11,0,10*ROW('Hygiene Data'!F14)))</f>
        <v/>
      </c>
      <c r="DV20" s="353" t="str">
        <f ca="1">+IF(OFFSET('Hygiene Data'!$F$12,0,10*ROW('Hygiene Data'!F14))="","",OFFSET('Hygiene Data'!$F$12,0,10*ROW('Hygiene Data'!F14)))</f>
        <v/>
      </c>
      <c r="DW20" s="353" t="str">
        <f ca="1">+IF(OFFSET('Hygiene Data'!$F$13,0,10*ROW('Hygiene Data'!F14))="","",OFFSET('Hygiene Data'!$F$13,0,10*ROW('Hygiene Data'!F14)))</f>
        <v/>
      </c>
      <c r="DX20" s="353" t="str">
        <f ca="1">+IF(OFFSET('Hygiene Data'!$G$11,0,10*ROW('Hygiene Data'!G14))="","",OFFSET('Hygiene Data'!$G$11,0,10*ROW('Hygiene Data'!G14)))</f>
        <v/>
      </c>
      <c r="DY20" s="353" t="str">
        <f ca="1">+IF(OFFSET('Hygiene Data'!$G$12,0,10*ROW('Hygiene Data'!G14))="","",OFFSET('Hygiene Data'!$G$12,0,10*ROW('Hygiene Data'!G14)))</f>
        <v/>
      </c>
      <c r="DZ20" s="353" t="str">
        <f ca="1">+IF(OFFSET('Hygiene Data'!$G$13,0,10*ROW('Hygiene Data'!G14))="","",OFFSET('Hygiene Data'!$G$13,0,10*ROW('Hygiene Data'!G14)))</f>
        <v/>
      </c>
      <c r="EA20" s="353" t="str">
        <f ca="1">+IF(OFFSET('Hygiene Data'!$H$11,0,10*ROW('Hygiene Data'!H14))="","",OFFSET('Hygiene Data'!$H$11,0,10*ROW('Hygiene Data'!H14)))</f>
        <v/>
      </c>
      <c r="EB20" s="353" t="str">
        <f ca="1">+IF(OFFSET('Hygiene Data'!$H$12,0,10*ROW('Hygiene Data'!H14))="","",OFFSET('Hygiene Data'!$H$12,0,10*ROW('Hygiene Data'!H14)))</f>
        <v/>
      </c>
      <c r="EC20" s="353" t="str">
        <f ca="1">+IF(OFFSET('Hygiene Data'!$H$13,0,10*ROW('Hygiene Data'!H14))="","",OFFSET('Hygiene Data'!$H$13,0,10*ROW('Hygiene Data'!H14)))</f>
        <v/>
      </c>
      <c r="ED20" s="353" t="str">
        <f ca="1">+IF(OFFSET('Hygiene Data'!$I$11,0,10*ROW('Hygiene Data'!I14))="","",OFFSET('Hygiene Data'!$I$11,0,10*ROW('Hygiene Data'!I14)))</f>
        <v/>
      </c>
      <c r="EE20" s="353" t="str">
        <f ca="1">+IF(OFFSET('Hygiene Data'!$I$12,0,10*ROW('Hygiene Data'!I14))="","",OFFSET('Hygiene Data'!$I$12,0,10*ROW('Hygiene Data'!I14)))</f>
        <v/>
      </c>
      <c r="EF20" s="353" t="str">
        <f ca="1">+IF(OFFSET('Hygiene Data'!$I$13,0,10*ROW('Hygiene Data'!I14))="","",OFFSET('Hygiene Data'!$I$13,0,10*ROW('Hygiene Data'!I14)))</f>
        <v/>
      </c>
    </row>
    <row r="21" spans="1:136" x14ac:dyDescent="0.25">
      <c r="A21" s="462" t="str">
        <f ca="1">+IF(OFFSET('Water Data'!$B$2,0,10*ROW('Water Data'!E15))="","",OFFSET('Water Data'!$B$2,0,10*ROW('Water Data'!E15)))</f>
        <v/>
      </c>
      <c r="B21" s="46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89" t="str">
        <f t="shared" ca="1" si="0"/>
        <v/>
      </c>
      <c r="D21" s="49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6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3" t="str">
        <f ca="1">+IF(OFFSET('Water Data'!$D$27,0,10*ROW('Water Data'!D15))="","",OFFSET('Water Data'!$D$27,0,10*ROW('Water Data'!D15)))</f>
        <v/>
      </c>
      <c r="BT21" s="353" t="str">
        <f ca="1">+IF(OFFSET('Water Data'!$D$28,0,10*ROW('Water Data'!D15))="","",OFFSET('Water Data'!$D$28,0,10*ROW('Water Data'!D15)))</f>
        <v/>
      </c>
      <c r="BU21" s="353" t="str">
        <f ca="1">+IF(OFFSET('Water Data'!$D$29,0,10*ROW('Water Data'!D15))="","",OFFSET('Water Data'!$D$29,0,10*ROW('Water Data'!D15)))</f>
        <v/>
      </c>
      <c r="BV21" s="353" t="str">
        <f ca="1">+IF(OFFSET('Water Data'!$E$27,0,10*ROW('Water Data'!E15))="","",OFFSET('Water Data'!$E$27,0,10*ROW('Water Data'!E15)))</f>
        <v/>
      </c>
      <c r="BW21" s="353" t="str">
        <f ca="1">+IF(OFFSET('Water Data'!$E$28,0,10*ROW('Water Data'!E15))="","",OFFSET('Water Data'!$E$28,0,10*ROW('Water Data'!E15)))</f>
        <v/>
      </c>
      <c r="BX21" s="353" t="str">
        <f ca="1">+IF(OFFSET('Water Data'!$E$29,0,10*ROW('Water Data'!E15))="","",OFFSET('Water Data'!$E$29,0,10*ROW('Water Data'!E15)))</f>
        <v/>
      </c>
      <c r="BY21" s="353" t="str">
        <f ca="1">+IF(OFFSET('Water Data'!$F$27,0,10*ROW('Water Data'!F15))="","",OFFSET('Water Data'!$F$27,0,10*ROW('Water Data'!F15)))</f>
        <v/>
      </c>
      <c r="BZ21" s="353" t="str">
        <f ca="1">+IF(OFFSET('Water Data'!$F$28,0,10*ROW('Water Data'!F15))="","",OFFSET('Water Data'!$F$28,0,10*ROW('Water Data'!F15)))</f>
        <v/>
      </c>
      <c r="CA21" s="353" t="str">
        <f ca="1">+IF(OFFSET('Water Data'!$F$29,0,10*ROW('Water Data'!F15))="","",OFFSET('Water Data'!$F$29,0,10*ROW('Water Data'!F15)))</f>
        <v/>
      </c>
      <c r="CB21" s="353" t="str">
        <f ca="1">+IF(OFFSET('Water Data'!$G$27,0,10*ROW('Water Data'!G15))="","",OFFSET('Water Data'!$G$27,0,10*ROW('Water Data'!G15)))</f>
        <v/>
      </c>
      <c r="CC21" s="353" t="str">
        <f ca="1">+IF(OFFSET('Water Data'!$G$28,0,10*ROW('Water Data'!G15))="","",OFFSET('Water Data'!$G$28,0,10*ROW('Water Data'!G15)))</f>
        <v/>
      </c>
      <c r="CD21" s="353" t="str">
        <f ca="1">+IF(OFFSET('Water Data'!$G$29,0,10*ROW('Water Data'!G15))="","",OFFSET('Water Data'!$G$29,0,10*ROW('Water Data'!G15)))</f>
        <v/>
      </c>
      <c r="CE21" s="353" t="str">
        <f ca="1">+IF(OFFSET('Water Data'!$H$27,0,10*ROW('Water Data'!H15))="","",OFFSET('Water Data'!$H$27,0,10*ROW('Water Data'!H15)))</f>
        <v/>
      </c>
      <c r="CF21" s="353" t="str">
        <f ca="1">+IF(OFFSET('Water Data'!$H$28,0,10*ROW('Water Data'!H15))="","",OFFSET('Water Data'!$H$28,0,10*ROW('Water Data'!H15)))</f>
        <v/>
      </c>
      <c r="CG21" s="353" t="str">
        <f ca="1">+IF(OFFSET('Water Data'!$H$29,0,10*ROW('Water Data'!H15))="","",OFFSET('Water Data'!$H$29,0,10*ROW('Water Data'!H15)))</f>
        <v/>
      </c>
      <c r="CH21" s="353" t="str">
        <f ca="1">+IF(OFFSET('Water Data'!$I$27,0,10*ROW('Water Data'!I15))="","",OFFSET('Water Data'!$I$27,0,10*ROW('Water Data'!I15)))</f>
        <v/>
      </c>
      <c r="CI21" s="353" t="str">
        <f ca="1">+IF(OFFSET('Water Data'!$I$28,0,10*ROW('Water Data'!I15))="","",OFFSET('Water Data'!$I$28,0,10*ROW('Water Data'!I15)))</f>
        <v/>
      </c>
      <c r="CJ21" s="353" t="str">
        <f ca="1">+IF(OFFSET('Water Data'!$I$29,0,10*ROW('Water Data'!I15))="","",OFFSET('Water Data'!$I$29,0,10*ROW('Water Data'!I15)))</f>
        <v/>
      </c>
      <c r="CK21" s="353" t="str">
        <f ca="1">+IF(OFFSET('Sanitation Data'!$D$28,0,10*ROW('Sanitation Data'!D15))="","",OFFSET('Sanitation Data'!$D$28,0,10*ROW('Sanitation Data'!D15)))</f>
        <v/>
      </c>
      <c r="CL21" s="353" t="str">
        <f ca="1">+IF(OFFSET('Sanitation Data'!$D$29,0,10*ROW('Sanitation Data'!D15))="","",OFFSET('Sanitation Data'!$D$29,0,10*ROW('Sanitation Data'!D15)))</f>
        <v/>
      </c>
      <c r="CM21" s="353" t="str">
        <f ca="1">+IF(OFFSET('Sanitation Data'!$D$30,0,10*ROW('Sanitation Data'!D15))="","",OFFSET('Sanitation Data'!$D$30,0,10*ROW('Sanitation Data'!D15)))</f>
        <v/>
      </c>
      <c r="CN21" s="353" t="str">
        <f ca="1">+IF(OFFSET('Sanitation Data'!$D$31,0,10*ROW('Sanitation Data'!D15))="","",OFFSET('Sanitation Data'!$D$31,0,10*ROW('Sanitation Data'!D15)))</f>
        <v/>
      </c>
      <c r="CO21" s="353" t="str">
        <f ca="1">+IF(OFFSET('Sanitation Data'!$D$32,0,10*ROW('Sanitation Data'!D15))="","",OFFSET('Sanitation Data'!$D$32,0,10*ROW('Sanitation Data'!D15)))</f>
        <v/>
      </c>
      <c r="CP21" s="353" t="str">
        <f ca="1">+IF(OFFSET('Sanitation Data'!$E$28,0,10*ROW('Sanitation Data'!E15))="","",OFFSET('Sanitation Data'!$E$28,0,10*ROW('Sanitation Data'!E15)))</f>
        <v/>
      </c>
      <c r="CQ21" s="353" t="str">
        <f ca="1">+IF(OFFSET('Sanitation Data'!$E$29,0,10*ROW('Sanitation Data'!E15))="","",OFFSET('Sanitation Data'!$E$29,0,10*ROW('Sanitation Data'!E15)))</f>
        <v/>
      </c>
      <c r="CR21" s="353" t="str">
        <f ca="1">+IF(OFFSET('Sanitation Data'!$E$30,0,10*ROW('Sanitation Data'!E15))="","",OFFSET('Sanitation Data'!$E$30,0,10*ROW('Sanitation Data'!E15)))</f>
        <v/>
      </c>
      <c r="CS21" s="353" t="str">
        <f ca="1">+IF(OFFSET('Sanitation Data'!$E$31,0,10*ROW('Sanitation Data'!E15))="","",OFFSET('Sanitation Data'!$E$31,0,10*ROW('Sanitation Data'!E15)))</f>
        <v/>
      </c>
      <c r="CT21" s="353" t="str">
        <f ca="1">+IF(OFFSET('Sanitation Data'!$E$32,0,10*ROW('Sanitation Data'!E15))="","",OFFSET('Sanitation Data'!$E$32,0,10*ROW('Sanitation Data'!E15)))</f>
        <v/>
      </c>
      <c r="CU21" s="353" t="str">
        <f ca="1">+IF(OFFSET('Sanitation Data'!$F$28,0,10*ROW('Sanitation Data'!F15))="","",OFFSET('Sanitation Data'!$F$28,0,10*ROW('Sanitation Data'!F15)))</f>
        <v/>
      </c>
      <c r="CV21" s="353" t="str">
        <f ca="1">+IF(OFFSET('Sanitation Data'!$F$29,0,10*ROW('Sanitation Data'!F15))="","",OFFSET('Sanitation Data'!$F$29,0,10*ROW('Sanitation Data'!F15)))</f>
        <v/>
      </c>
      <c r="CW21" s="353" t="str">
        <f ca="1">+IF(OFFSET('Sanitation Data'!$F$30,0,10*ROW('Sanitation Data'!F15))="","",OFFSET('Sanitation Data'!$F$30,0,10*ROW('Sanitation Data'!F15)))</f>
        <v/>
      </c>
      <c r="CX21" s="353" t="str">
        <f ca="1">+IF(OFFSET('Sanitation Data'!$F$31,0,10*ROW('Sanitation Data'!F15))="","",OFFSET('Sanitation Data'!$F$31,0,10*ROW('Sanitation Data'!F15)))</f>
        <v/>
      </c>
      <c r="CY21" s="353" t="str">
        <f ca="1">+IF(OFFSET('Sanitation Data'!$F$32,0,10*ROW('Sanitation Data'!F15))="","",OFFSET('Sanitation Data'!$F$32,0,10*ROW('Sanitation Data'!F15)))</f>
        <v/>
      </c>
      <c r="CZ21" s="353" t="str">
        <f ca="1">+IF(OFFSET('Sanitation Data'!$G$28,0,10*ROW('Sanitation Data'!G15))="","",OFFSET('Sanitation Data'!$G$28,0,10*ROW('Sanitation Data'!G15)))</f>
        <v/>
      </c>
      <c r="DA21" s="353" t="str">
        <f ca="1">+IF(OFFSET('Sanitation Data'!$G$29,0,10*ROW('Sanitation Data'!G15))="","",OFFSET('Sanitation Data'!$G$29,0,10*ROW('Sanitation Data'!G15)))</f>
        <v/>
      </c>
      <c r="DB21" s="353" t="str">
        <f ca="1">+IF(OFFSET('Sanitation Data'!$G$30,0,10*ROW('Sanitation Data'!G15))="","",OFFSET('Sanitation Data'!$G$30,0,10*ROW('Sanitation Data'!G15)))</f>
        <v/>
      </c>
      <c r="DC21" s="353" t="str">
        <f ca="1">+IF(OFFSET('Sanitation Data'!$G$31,0,10*ROW('Sanitation Data'!G15))="","",OFFSET('Sanitation Data'!$G$31,0,10*ROW('Sanitation Data'!G15)))</f>
        <v/>
      </c>
      <c r="DD21" s="353" t="str">
        <f ca="1">+IF(OFFSET('Sanitation Data'!$G$32,0,10*ROW('Sanitation Data'!G15))="","",OFFSET('Sanitation Data'!$G$32,0,10*ROW('Sanitation Data'!G15)))</f>
        <v/>
      </c>
      <c r="DE21" s="353" t="str">
        <f ca="1">+IF(OFFSET('Sanitation Data'!$H$28,0,10*ROW('Sanitation Data'!H15))="","",OFFSET('Sanitation Data'!$H$28,0,10*ROW('Sanitation Data'!H15)))</f>
        <v/>
      </c>
      <c r="DF21" s="353" t="str">
        <f ca="1">+IF(OFFSET('Sanitation Data'!$H$29,0,10*ROW('Sanitation Data'!H15))="","",OFFSET('Sanitation Data'!$H$29,0,10*ROW('Sanitation Data'!H15)))</f>
        <v/>
      </c>
      <c r="DG21" s="353" t="str">
        <f ca="1">+IF(OFFSET('Sanitation Data'!$H$30,0,10*ROW('Sanitation Data'!H15))="","",OFFSET('Sanitation Data'!$H$30,0,10*ROW('Sanitation Data'!H15)))</f>
        <v/>
      </c>
      <c r="DH21" s="353" t="str">
        <f ca="1">+IF(OFFSET('Sanitation Data'!$H$31,0,10*ROW('Sanitation Data'!H15))="","",OFFSET('Sanitation Data'!$H$31,0,10*ROW('Sanitation Data'!H15)))</f>
        <v/>
      </c>
      <c r="DI21" s="353" t="str">
        <f ca="1">+IF(OFFSET('Sanitation Data'!$H$32,0,10*ROW('Sanitation Data'!H15))="","",OFFSET('Sanitation Data'!$H$32,0,10*ROW('Sanitation Data'!H15)))</f>
        <v/>
      </c>
      <c r="DJ21" s="353" t="str">
        <f ca="1">+IF(OFFSET('Sanitation Data'!$I$28,0,10*ROW('Sanitation Data'!I15))="","",OFFSET('Sanitation Data'!$I$28,0,10*ROW('Sanitation Data'!I15)))</f>
        <v/>
      </c>
      <c r="DK21" s="353" t="str">
        <f ca="1">+IF(OFFSET('Sanitation Data'!$I$29,0,10*ROW('Sanitation Data'!I15))="","",OFFSET('Sanitation Data'!$I$29,0,10*ROW('Sanitation Data'!I15)))</f>
        <v/>
      </c>
      <c r="DL21" s="353" t="str">
        <f ca="1">+IF(OFFSET('Sanitation Data'!$I$30,0,10*ROW('Sanitation Data'!I15))="","",OFFSET('Sanitation Data'!$I$30,0,10*ROW('Sanitation Data'!I15)))</f>
        <v/>
      </c>
      <c r="DM21" s="353" t="str">
        <f ca="1">+IF(OFFSET('Sanitation Data'!$I$31,0,10*ROW('Sanitation Data'!I15))="","",OFFSET('Sanitation Data'!$I$31,0,10*ROW('Sanitation Data'!I15)))</f>
        <v/>
      </c>
      <c r="DN21" s="353" t="str">
        <f ca="1">+IF(OFFSET('Sanitation Data'!$I$32,0,10*ROW('Sanitation Data'!I15))="","",OFFSET('Sanitation Data'!$I$32,0,10*ROW('Sanitation Data'!I15)))</f>
        <v/>
      </c>
      <c r="DO21" s="353" t="str">
        <f ca="1">+IF(OFFSET('Hygiene Data'!$D$11,0,10*ROW('Hygiene Data'!D15))="","",OFFSET('Hygiene Data'!$D$11,0,10*ROW('Hygiene Data'!D15)))</f>
        <v/>
      </c>
      <c r="DP21" s="353" t="str">
        <f ca="1">+IF(OFFSET('Hygiene Data'!$D$12,0,10*ROW('Hygiene Data'!D15))="","",OFFSET('Hygiene Data'!$D$12,0,10*ROW('Hygiene Data'!D15)))</f>
        <v/>
      </c>
      <c r="DQ21" s="353" t="str">
        <f ca="1">+IF(OFFSET('Hygiene Data'!$D$13,0,10*ROW('Hygiene Data'!D15))="","",OFFSET('Hygiene Data'!$D$13,0,10*ROW('Hygiene Data'!D15)))</f>
        <v/>
      </c>
      <c r="DR21" s="353" t="str">
        <f ca="1">+IF(OFFSET('Hygiene Data'!$E$11,0,10*ROW('Hygiene Data'!E15))="","",OFFSET('Hygiene Data'!$E$11,0,10*ROW('Hygiene Data'!E15)))</f>
        <v/>
      </c>
      <c r="DS21" s="353" t="str">
        <f ca="1">+IF(OFFSET('Hygiene Data'!$E$12,0,10*ROW('Hygiene Data'!E15))="","",OFFSET('Hygiene Data'!$E$12,0,10*ROW('Hygiene Data'!E15)))</f>
        <v/>
      </c>
      <c r="DT21" s="353" t="str">
        <f ca="1">+IF(OFFSET('Hygiene Data'!$E$13,0,10*ROW('Hygiene Data'!E15))="","",OFFSET('Hygiene Data'!$E$13,0,10*ROW('Hygiene Data'!E15)))</f>
        <v/>
      </c>
      <c r="DU21" s="353" t="str">
        <f ca="1">+IF(OFFSET('Hygiene Data'!$F$11,0,10*ROW('Hygiene Data'!F15))="","",OFFSET('Hygiene Data'!$F$11,0,10*ROW('Hygiene Data'!F15)))</f>
        <v/>
      </c>
      <c r="DV21" s="353" t="str">
        <f ca="1">+IF(OFFSET('Hygiene Data'!$F$12,0,10*ROW('Hygiene Data'!F15))="","",OFFSET('Hygiene Data'!$F$12,0,10*ROW('Hygiene Data'!F15)))</f>
        <v/>
      </c>
      <c r="DW21" s="353" t="str">
        <f ca="1">+IF(OFFSET('Hygiene Data'!$F$13,0,10*ROW('Hygiene Data'!F15))="","",OFFSET('Hygiene Data'!$F$13,0,10*ROW('Hygiene Data'!F15)))</f>
        <v/>
      </c>
      <c r="DX21" s="353" t="str">
        <f ca="1">+IF(OFFSET('Hygiene Data'!$G$11,0,10*ROW('Hygiene Data'!G15))="","",OFFSET('Hygiene Data'!$G$11,0,10*ROW('Hygiene Data'!G15)))</f>
        <v/>
      </c>
      <c r="DY21" s="353" t="str">
        <f ca="1">+IF(OFFSET('Hygiene Data'!$G$12,0,10*ROW('Hygiene Data'!G15))="","",OFFSET('Hygiene Data'!$G$12,0,10*ROW('Hygiene Data'!G15)))</f>
        <v/>
      </c>
      <c r="DZ21" s="353" t="str">
        <f ca="1">+IF(OFFSET('Hygiene Data'!$G$13,0,10*ROW('Hygiene Data'!G15))="","",OFFSET('Hygiene Data'!$G$13,0,10*ROW('Hygiene Data'!G15)))</f>
        <v/>
      </c>
      <c r="EA21" s="353" t="str">
        <f ca="1">+IF(OFFSET('Hygiene Data'!$H$11,0,10*ROW('Hygiene Data'!H15))="","",OFFSET('Hygiene Data'!$H$11,0,10*ROW('Hygiene Data'!H15)))</f>
        <v/>
      </c>
      <c r="EB21" s="353" t="str">
        <f ca="1">+IF(OFFSET('Hygiene Data'!$H$12,0,10*ROW('Hygiene Data'!H15))="","",OFFSET('Hygiene Data'!$H$12,0,10*ROW('Hygiene Data'!H15)))</f>
        <v/>
      </c>
      <c r="EC21" s="353" t="str">
        <f ca="1">+IF(OFFSET('Hygiene Data'!$H$13,0,10*ROW('Hygiene Data'!H15))="","",OFFSET('Hygiene Data'!$H$13,0,10*ROW('Hygiene Data'!H15)))</f>
        <v/>
      </c>
      <c r="ED21" s="353" t="str">
        <f ca="1">+IF(OFFSET('Hygiene Data'!$I$11,0,10*ROW('Hygiene Data'!I15))="","",OFFSET('Hygiene Data'!$I$11,0,10*ROW('Hygiene Data'!I15)))</f>
        <v/>
      </c>
      <c r="EE21" s="353" t="str">
        <f ca="1">+IF(OFFSET('Hygiene Data'!$I$12,0,10*ROW('Hygiene Data'!I15))="","",OFFSET('Hygiene Data'!$I$12,0,10*ROW('Hygiene Data'!I15)))</f>
        <v/>
      </c>
      <c r="EF21" s="353" t="str">
        <f ca="1">+IF(OFFSET('Hygiene Data'!$I$13,0,10*ROW('Hygiene Data'!I15))="","",OFFSET('Hygiene Data'!$I$13,0,10*ROW('Hygiene Data'!I15)))</f>
        <v/>
      </c>
    </row>
    <row r="22" spans="1:136" x14ac:dyDescent="0.25">
      <c r="A22" s="462" t="str">
        <f ca="1">+IF(OFFSET('Water Data'!$B$2,0,10*ROW('Water Data'!E16))="","",OFFSET('Water Data'!$B$2,0,10*ROW('Water Data'!E16)))</f>
        <v/>
      </c>
      <c r="B22" s="46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89" t="str">
        <f t="shared" ca="1" si="0"/>
        <v/>
      </c>
      <c r="D22" s="49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6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3" t="str">
        <f ca="1">+IF(OFFSET('Water Data'!$D$27,0,10*ROW('Water Data'!D16))="","",OFFSET('Water Data'!$D$27,0,10*ROW('Water Data'!D16)))</f>
        <v/>
      </c>
      <c r="BT22" s="353" t="str">
        <f ca="1">+IF(OFFSET('Water Data'!$D$28,0,10*ROW('Water Data'!D16))="","",OFFSET('Water Data'!$D$28,0,10*ROW('Water Data'!D16)))</f>
        <v/>
      </c>
      <c r="BU22" s="353" t="str">
        <f ca="1">+IF(OFFSET('Water Data'!$D$29,0,10*ROW('Water Data'!D16))="","",OFFSET('Water Data'!$D$29,0,10*ROW('Water Data'!D16)))</f>
        <v/>
      </c>
      <c r="BV22" s="353" t="str">
        <f ca="1">+IF(OFFSET('Water Data'!$E$27,0,10*ROW('Water Data'!E16))="","",OFFSET('Water Data'!$E$27,0,10*ROW('Water Data'!E16)))</f>
        <v/>
      </c>
      <c r="BW22" s="353" t="str">
        <f ca="1">+IF(OFFSET('Water Data'!$E$28,0,10*ROW('Water Data'!E16))="","",OFFSET('Water Data'!$E$28,0,10*ROW('Water Data'!E16)))</f>
        <v/>
      </c>
      <c r="BX22" s="353" t="str">
        <f ca="1">+IF(OFFSET('Water Data'!$E$29,0,10*ROW('Water Data'!E16))="","",OFFSET('Water Data'!$E$29,0,10*ROW('Water Data'!E16)))</f>
        <v/>
      </c>
      <c r="BY22" s="353" t="str">
        <f ca="1">+IF(OFFSET('Water Data'!$F$27,0,10*ROW('Water Data'!F16))="","",OFFSET('Water Data'!$F$27,0,10*ROW('Water Data'!F16)))</f>
        <v/>
      </c>
      <c r="BZ22" s="353" t="str">
        <f ca="1">+IF(OFFSET('Water Data'!$F$28,0,10*ROW('Water Data'!F16))="","",OFFSET('Water Data'!$F$28,0,10*ROW('Water Data'!F16)))</f>
        <v/>
      </c>
      <c r="CA22" s="353" t="str">
        <f ca="1">+IF(OFFSET('Water Data'!$F$29,0,10*ROW('Water Data'!F16))="","",OFFSET('Water Data'!$F$29,0,10*ROW('Water Data'!F16)))</f>
        <v/>
      </c>
      <c r="CB22" s="353" t="str">
        <f ca="1">+IF(OFFSET('Water Data'!$G$27,0,10*ROW('Water Data'!G16))="","",OFFSET('Water Data'!$G$27,0,10*ROW('Water Data'!G16)))</f>
        <v/>
      </c>
      <c r="CC22" s="353" t="str">
        <f ca="1">+IF(OFFSET('Water Data'!$G$28,0,10*ROW('Water Data'!G16))="","",OFFSET('Water Data'!$G$28,0,10*ROW('Water Data'!G16)))</f>
        <v/>
      </c>
      <c r="CD22" s="353" t="str">
        <f ca="1">+IF(OFFSET('Water Data'!$G$29,0,10*ROW('Water Data'!G16))="","",OFFSET('Water Data'!$G$29,0,10*ROW('Water Data'!G16)))</f>
        <v/>
      </c>
      <c r="CE22" s="353" t="str">
        <f ca="1">+IF(OFFSET('Water Data'!$H$27,0,10*ROW('Water Data'!H16))="","",OFFSET('Water Data'!$H$27,0,10*ROW('Water Data'!H16)))</f>
        <v/>
      </c>
      <c r="CF22" s="353" t="str">
        <f ca="1">+IF(OFFSET('Water Data'!$H$28,0,10*ROW('Water Data'!H16))="","",OFFSET('Water Data'!$H$28,0,10*ROW('Water Data'!H16)))</f>
        <v/>
      </c>
      <c r="CG22" s="353" t="str">
        <f ca="1">+IF(OFFSET('Water Data'!$H$29,0,10*ROW('Water Data'!H16))="","",OFFSET('Water Data'!$H$29,0,10*ROW('Water Data'!H16)))</f>
        <v/>
      </c>
      <c r="CH22" s="353" t="str">
        <f ca="1">+IF(OFFSET('Water Data'!$I$27,0,10*ROW('Water Data'!I16))="","",OFFSET('Water Data'!$I$27,0,10*ROW('Water Data'!I16)))</f>
        <v/>
      </c>
      <c r="CI22" s="353" t="str">
        <f ca="1">+IF(OFFSET('Water Data'!$I$28,0,10*ROW('Water Data'!I16))="","",OFFSET('Water Data'!$I$28,0,10*ROW('Water Data'!I16)))</f>
        <v/>
      </c>
      <c r="CJ22" s="353" t="str">
        <f ca="1">+IF(OFFSET('Water Data'!$I$29,0,10*ROW('Water Data'!I16))="","",OFFSET('Water Data'!$I$29,0,10*ROW('Water Data'!I16)))</f>
        <v/>
      </c>
      <c r="CK22" s="353" t="str">
        <f ca="1">+IF(OFFSET('Sanitation Data'!$D$28,0,10*ROW('Sanitation Data'!D16))="","",OFFSET('Sanitation Data'!$D$28,0,10*ROW('Sanitation Data'!D16)))</f>
        <v/>
      </c>
      <c r="CL22" s="353" t="str">
        <f ca="1">+IF(OFFSET('Sanitation Data'!$D$29,0,10*ROW('Sanitation Data'!D16))="","",OFFSET('Sanitation Data'!$D$29,0,10*ROW('Sanitation Data'!D16)))</f>
        <v/>
      </c>
      <c r="CM22" s="353" t="str">
        <f ca="1">+IF(OFFSET('Sanitation Data'!$D$30,0,10*ROW('Sanitation Data'!D16))="","",OFFSET('Sanitation Data'!$D$30,0,10*ROW('Sanitation Data'!D16)))</f>
        <v/>
      </c>
      <c r="CN22" s="353" t="str">
        <f ca="1">+IF(OFFSET('Sanitation Data'!$D$31,0,10*ROW('Sanitation Data'!D16))="","",OFFSET('Sanitation Data'!$D$31,0,10*ROW('Sanitation Data'!D16)))</f>
        <v/>
      </c>
      <c r="CO22" s="353" t="str">
        <f ca="1">+IF(OFFSET('Sanitation Data'!$D$32,0,10*ROW('Sanitation Data'!D16))="","",OFFSET('Sanitation Data'!$D$32,0,10*ROW('Sanitation Data'!D16)))</f>
        <v/>
      </c>
      <c r="CP22" s="353" t="str">
        <f ca="1">+IF(OFFSET('Sanitation Data'!$E$28,0,10*ROW('Sanitation Data'!E16))="","",OFFSET('Sanitation Data'!$E$28,0,10*ROW('Sanitation Data'!E16)))</f>
        <v/>
      </c>
      <c r="CQ22" s="353" t="str">
        <f ca="1">+IF(OFFSET('Sanitation Data'!$E$29,0,10*ROW('Sanitation Data'!E16))="","",OFFSET('Sanitation Data'!$E$29,0,10*ROW('Sanitation Data'!E16)))</f>
        <v/>
      </c>
      <c r="CR22" s="353" t="str">
        <f ca="1">+IF(OFFSET('Sanitation Data'!$E$30,0,10*ROW('Sanitation Data'!E16))="","",OFFSET('Sanitation Data'!$E$30,0,10*ROW('Sanitation Data'!E16)))</f>
        <v/>
      </c>
      <c r="CS22" s="353" t="str">
        <f ca="1">+IF(OFFSET('Sanitation Data'!$E$31,0,10*ROW('Sanitation Data'!E16))="","",OFFSET('Sanitation Data'!$E$31,0,10*ROW('Sanitation Data'!E16)))</f>
        <v/>
      </c>
      <c r="CT22" s="353" t="str">
        <f ca="1">+IF(OFFSET('Sanitation Data'!$E$32,0,10*ROW('Sanitation Data'!E16))="","",OFFSET('Sanitation Data'!$E$32,0,10*ROW('Sanitation Data'!E16)))</f>
        <v/>
      </c>
      <c r="CU22" s="353" t="str">
        <f ca="1">+IF(OFFSET('Sanitation Data'!$F$28,0,10*ROW('Sanitation Data'!F16))="","",OFFSET('Sanitation Data'!$F$28,0,10*ROW('Sanitation Data'!F16)))</f>
        <v/>
      </c>
      <c r="CV22" s="353" t="str">
        <f ca="1">+IF(OFFSET('Sanitation Data'!$F$29,0,10*ROW('Sanitation Data'!F16))="","",OFFSET('Sanitation Data'!$F$29,0,10*ROW('Sanitation Data'!F16)))</f>
        <v/>
      </c>
      <c r="CW22" s="353" t="str">
        <f ca="1">+IF(OFFSET('Sanitation Data'!$F$30,0,10*ROW('Sanitation Data'!F16))="","",OFFSET('Sanitation Data'!$F$30,0,10*ROW('Sanitation Data'!F16)))</f>
        <v/>
      </c>
      <c r="CX22" s="353" t="str">
        <f ca="1">+IF(OFFSET('Sanitation Data'!$F$31,0,10*ROW('Sanitation Data'!F16))="","",OFFSET('Sanitation Data'!$F$31,0,10*ROW('Sanitation Data'!F16)))</f>
        <v/>
      </c>
      <c r="CY22" s="353" t="str">
        <f ca="1">+IF(OFFSET('Sanitation Data'!$F$32,0,10*ROW('Sanitation Data'!F16))="","",OFFSET('Sanitation Data'!$F$32,0,10*ROW('Sanitation Data'!F16)))</f>
        <v/>
      </c>
      <c r="CZ22" s="353" t="str">
        <f ca="1">+IF(OFFSET('Sanitation Data'!$G$28,0,10*ROW('Sanitation Data'!G16))="","",OFFSET('Sanitation Data'!$G$28,0,10*ROW('Sanitation Data'!G16)))</f>
        <v/>
      </c>
      <c r="DA22" s="353" t="str">
        <f ca="1">+IF(OFFSET('Sanitation Data'!$G$29,0,10*ROW('Sanitation Data'!G16))="","",OFFSET('Sanitation Data'!$G$29,0,10*ROW('Sanitation Data'!G16)))</f>
        <v/>
      </c>
      <c r="DB22" s="353" t="str">
        <f ca="1">+IF(OFFSET('Sanitation Data'!$G$30,0,10*ROW('Sanitation Data'!G16))="","",OFFSET('Sanitation Data'!$G$30,0,10*ROW('Sanitation Data'!G16)))</f>
        <v/>
      </c>
      <c r="DC22" s="353" t="str">
        <f ca="1">+IF(OFFSET('Sanitation Data'!$G$31,0,10*ROW('Sanitation Data'!G16))="","",OFFSET('Sanitation Data'!$G$31,0,10*ROW('Sanitation Data'!G16)))</f>
        <v/>
      </c>
      <c r="DD22" s="353" t="str">
        <f ca="1">+IF(OFFSET('Sanitation Data'!$G$32,0,10*ROW('Sanitation Data'!G16))="","",OFFSET('Sanitation Data'!$G$32,0,10*ROW('Sanitation Data'!G16)))</f>
        <v/>
      </c>
      <c r="DE22" s="353" t="str">
        <f ca="1">+IF(OFFSET('Sanitation Data'!$H$28,0,10*ROW('Sanitation Data'!H16))="","",OFFSET('Sanitation Data'!$H$28,0,10*ROW('Sanitation Data'!H16)))</f>
        <v/>
      </c>
      <c r="DF22" s="353" t="str">
        <f ca="1">+IF(OFFSET('Sanitation Data'!$H$29,0,10*ROW('Sanitation Data'!H16))="","",OFFSET('Sanitation Data'!$H$29,0,10*ROW('Sanitation Data'!H16)))</f>
        <v/>
      </c>
      <c r="DG22" s="353" t="str">
        <f ca="1">+IF(OFFSET('Sanitation Data'!$H$30,0,10*ROW('Sanitation Data'!H16))="","",OFFSET('Sanitation Data'!$H$30,0,10*ROW('Sanitation Data'!H16)))</f>
        <v/>
      </c>
      <c r="DH22" s="353" t="str">
        <f ca="1">+IF(OFFSET('Sanitation Data'!$H$31,0,10*ROW('Sanitation Data'!H16))="","",OFFSET('Sanitation Data'!$H$31,0,10*ROW('Sanitation Data'!H16)))</f>
        <v/>
      </c>
      <c r="DI22" s="353" t="str">
        <f ca="1">+IF(OFFSET('Sanitation Data'!$H$32,0,10*ROW('Sanitation Data'!H16))="","",OFFSET('Sanitation Data'!$H$32,0,10*ROW('Sanitation Data'!H16)))</f>
        <v/>
      </c>
      <c r="DJ22" s="353" t="str">
        <f ca="1">+IF(OFFSET('Sanitation Data'!$I$28,0,10*ROW('Sanitation Data'!I16))="","",OFFSET('Sanitation Data'!$I$28,0,10*ROW('Sanitation Data'!I16)))</f>
        <v/>
      </c>
      <c r="DK22" s="353" t="str">
        <f ca="1">+IF(OFFSET('Sanitation Data'!$I$29,0,10*ROW('Sanitation Data'!I16))="","",OFFSET('Sanitation Data'!$I$29,0,10*ROW('Sanitation Data'!I16)))</f>
        <v/>
      </c>
      <c r="DL22" s="353" t="str">
        <f ca="1">+IF(OFFSET('Sanitation Data'!$I$30,0,10*ROW('Sanitation Data'!I16))="","",OFFSET('Sanitation Data'!$I$30,0,10*ROW('Sanitation Data'!I16)))</f>
        <v/>
      </c>
      <c r="DM22" s="353" t="str">
        <f ca="1">+IF(OFFSET('Sanitation Data'!$I$31,0,10*ROW('Sanitation Data'!I16))="","",OFFSET('Sanitation Data'!$I$31,0,10*ROW('Sanitation Data'!I16)))</f>
        <v/>
      </c>
      <c r="DN22" s="353" t="str">
        <f ca="1">+IF(OFFSET('Sanitation Data'!$I$32,0,10*ROW('Sanitation Data'!I16))="","",OFFSET('Sanitation Data'!$I$32,0,10*ROW('Sanitation Data'!I16)))</f>
        <v/>
      </c>
      <c r="DO22" s="353" t="str">
        <f ca="1">+IF(OFFSET('Hygiene Data'!$D$11,0,10*ROW('Hygiene Data'!D16))="","",OFFSET('Hygiene Data'!$D$11,0,10*ROW('Hygiene Data'!D16)))</f>
        <v/>
      </c>
      <c r="DP22" s="353" t="str">
        <f ca="1">+IF(OFFSET('Hygiene Data'!$D$12,0,10*ROW('Hygiene Data'!D16))="","",OFFSET('Hygiene Data'!$D$12,0,10*ROW('Hygiene Data'!D16)))</f>
        <v/>
      </c>
      <c r="DQ22" s="353" t="str">
        <f ca="1">+IF(OFFSET('Hygiene Data'!$D$13,0,10*ROW('Hygiene Data'!D16))="","",OFFSET('Hygiene Data'!$D$13,0,10*ROW('Hygiene Data'!D16)))</f>
        <v/>
      </c>
      <c r="DR22" s="353" t="str">
        <f ca="1">+IF(OFFSET('Hygiene Data'!$E$11,0,10*ROW('Hygiene Data'!E16))="","",OFFSET('Hygiene Data'!$E$11,0,10*ROW('Hygiene Data'!E16)))</f>
        <v/>
      </c>
      <c r="DS22" s="353" t="str">
        <f ca="1">+IF(OFFSET('Hygiene Data'!$E$12,0,10*ROW('Hygiene Data'!E16))="","",OFFSET('Hygiene Data'!$E$12,0,10*ROW('Hygiene Data'!E16)))</f>
        <v/>
      </c>
      <c r="DT22" s="353" t="str">
        <f ca="1">+IF(OFFSET('Hygiene Data'!$E$13,0,10*ROW('Hygiene Data'!E16))="","",OFFSET('Hygiene Data'!$E$13,0,10*ROW('Hygiene Data'!E16)))</f>
        <v/>
      </c>
      <c r="DU22" s="353" t="str">
        <f ca="1">+IF(OFFSET('Hygiene Data'!$F$11,0,10*ROW('Hygiene Data'!F16))="","",OFFSET('Hygiene Data'!$F$11,0,10*ROW('Hygiene Data'!F16)))</f>
        <v/>
      </c>
      <c r="DV22" s="353" t="str">
        <f ca="1">+IF(OFFSET('Hygiene Data'!$F$12,0,10*ROW('Hygiene Data'!F16))="","",OFFSET('Hygiene Data'!$F$12,0,10*ROW('Hygiene Data'!F16)))</f>
        <v/>
      </c>
      <c r="DW22" s="353" t="str">
        <f ca="1">+IF(OFFSET('Hygiene Data'!$F$13,0,10*ROW('Hygiene Data'!F16))="","",OFFSET('Hygiene Data'!$F$13,0,10*ROW('Hygiene Data'!F16)))</f>
        <v/>
      </c>
      <c r="DX22" s="353" t="str">
        <f ca="1">+IF(OFFSET('Hygiene Data'!$G$11,0,10*ROW('Hygiene Data'!G16))="","",OFFSET('Hygiene Data'!$G$11,0,10*ROW('Hygiene Data'!G16)))</f>
        <v/>
      </c>
      <c r="DY22" s="353" t="str">
        <f ca="1">+IF(OFFSET('Hygiene Data'!$G$12,0,10*ROW('Hygiene Data'!G16))="","",OFFSET('Hygiene Data'!$G$12,0,10*ROW('Hygiene Data'!G16)))</f>
        <v/>
      </c>
      <c r="DZ22" s="353" t="str">
        <f ca="1">+IF(OFFSET('Hygiene Data'!$G$13,0,10*ROW('Hygiene Data'!G16))="","",OFFSET('Hygiene Data'!$G$13,0,10*ROW('Hygiene Data'!G16)))</f>
        <v/>
      </c>
      <c r="EA22" s="353" t="str">
        <f ca="1">+IF(OFFSET('Hygiene Data'!$H$11,0,10*ROW('Hygiene Data'!H16))="","",OFFSET('Hygiene Data'!$H$11,0,10*ROW('Hygiene Data'!H16)))</f>
        <v/>
      </c>
      <c r="EB22" s="353" t="str">
        <f ca="1">+IF(OFFSET('Hygiene Data'!$H$12,0,10*ROW('Hygiene Data'!H16))="","",OFFSET('Hygiene Data'!$H$12,0,10*ROW('Hygiene Data'!H16)))</f>
        <v/>
      </c>
      <c r="EC22" s="353" t="str">
        <f ca="1">+IF(OFFSET('Hygiene Data'!$H$13,0,10*ROW('Hygiene Data'!H16))="","",OFFSET('Hygiene Data'!$H$13,0,10*ROW('Hygiene Data'!H16)))</f>
        <v/>
      </c>
      <c r="ED22" s="353" t="str">
        <f ca="1">+IF(OFFSET('Hygiene Data'!$I$11,0,10*ROW('Hygiene Data'!I16))="","",OFFSET('Hygiene Data'!$I$11,0,10*ROW('Hygiene Data'!I16)))</f>
        <v/>
      </c>
      <c r="EE22" s="353" t="str">
        <f ca="1">+IF(OFFSET('Hygiene Data'!$I$12,0,10*ROW('Hygiene Data'!I16))="","",OFFSET('Hygiene Data'!$I$12,0,10*ROW('Hygiene Data'!I16)))</f>
        <v/>
      </c>
      <c r="EF22" s="353" t="str">
        <f ca="1">+IF(OFFSET('Hygiene Data'!$I$13,0,10*ROW('Hygiene Data'!I16))="","",OFFSET('Hygiene Data'!$I$13,0,10*ROW('Hygiene Data'!I16)))</f>
        <v/>
      </c>
    </row>
    <row r="23" spans="1:136" x14ac:dyDescent="0.25">
      <c r="A23" s="462" t="str">
        <f ca="1">+IF(OFFSET('Water Data'!$B$2,0,10*ROW('Water Data'!E17))="","",OFFSET('Water Data'!$B$2,0,10*ROW('Water Data'!E17)))</f>
        <v/>
      </c>
      <c r="B23" s="46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89" t="str">
        <f t="shared" ca="1" si="0"/>
        <v/>
      </c>
      <c r="D23" s="49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6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3" t="str">
        <f ca="1">+IF(OFFSET('Water Data'!$D$27,0,10*ROW('Water Data'!D17))="","",OFFSET('Water Data'!$D$27,0,10*ROW('Water Data'!D17)))</f>
        <v/>
      </c>
      <c r="BT23" s="353" t="str">
        <f ca="1">+IF(OFFSET('Water Data'!$D$28,0,10*ROW('Water Data'!D17))="","",OFFSET('Water Data'!$D$28,0,10*ROW('Water Data'!D17)))</f>
        <v/>
      </c>
      <c r="BU23" s="353" t="str">
        <f ca="1">+IF(OFFSET('Water Data'!$D$29,0,10*ROW('Water Data'!D17))="","",OFFSET('Water Data'!$D$29,0,10*ROW('Water Data'!D17)))</f>
        <v/>
      </c>
      <c r="BV23" s="353" t="str">
        <f ca="1">+IF(OFFSET('Water Data'!$E$27,0,10*ROW('Water Data'!E17))="","",OFFSET('Water Data'!$E$27,0,10*ROW('Water Data'!E17)))</f>
        <v/>
      </c>
      <c r="BW23" s="353" t="str">
        <f ca="1">+IF(OFFSET('Water Data'!$E$28,0,10*ROW('Water Data'!E17))="","",OFFSET('Water Data'!$E$28,0,10*ROW('Water Data'!E17)))</f>
        <v/>
      </c>
      <c r="BX23" s="353" t="str">
        <f ca="1">+IF(OFFSET('Water Data'!$E$29,0,10*ROW('Water Data'!E17))="","",OFFSET('Water Data'!$E$29,0,10*ROW('Water Data'!E17)))</f>
        <v/>
      </c>
      <c r="BY23" s="353" t="str">
        <f ca="1">+IF(OFFSET('Water Data'!$F$27,0,10*ROW('Water Data'!F17))="","",OFFSET('Water Data'!$F$27,0,10*ROW('Water Data'!F17)))</f>
        <v/>
      </c>
      <c r="BZ23" s="353" t="str">
        <f ca="1">+IF(OFFSET('Water Data'!$F$28,0,10*ROW('Water Data'!F17))="","",OFFSET('Water Data'!$F$28,0,10*ROW('Water Data'!F17)))</f>
        <v/>
      </c>
      <c r="CA23" s="353" t="str">
        <f ca="1">+IF(OFFSET('Water Data'!$F$29,0,10*ROW('Water Data'!F17))="","",OFFSET('Water Data'!$F$29,0,10*ROW('Water Data'!F17)))</f>
        <v/>
      </c>
      <c r="CB23" s="353" t="str">
        <f ca="1">+IF(OFFSET('Water Data'!$G$27,0,10*ROW('Water Data'!G17))="","",OFFSET('Water Data'!$G$27,0,10*ROW('Water Data'!G17)))</f>
        <v/>
      </c>
      <c r="CC23" s="353" t="str">
        <f ca="1">+IF(OFFSET('Water Data'!$G$28,0,10*ROW('Water Data'!G17))="","",OFFSET('Water Data'!$G$28,0,10*ROW('Water Data'!G17)))</f>
        <v/>
      </c>
      <c r="CD23" s="353" t="str">
        <f ca="1">+IF(OFFSET('Water Data'!$G$29,0,10*ROW('Water Data'!G17))="","",OFFSET('Water Data'!$G$29,0,10*ROW('Water Data'!G17)))</f>
        <v/>
      </c>
      <c r="CE23" s="353" t="str">
        <f ca="1">+IF(OFFSET('Water Data'!$H$27,0,10*ROW('Water Data'!H17))="","",OFFSET('Water Data'!$H$27,0,10*ROW('Water Data'!H17)))</f>
        <v/>
      </c>
      <c r="CF23" s="353" t="str">
        <f ca="1">+IF(OFFSET('Water Data'!$H$28,0,10*ROW('Water Data'!H17))="","",OFFSET('Water Data'!$H$28,0,10*ROW('Water Data'!H17)))</f>
        <v/>
      </c>
      <c r="CG23" s="353" t="str">
        <f ca="1">+IF(OFFSET('Water Data'!$H$29,0,10*ROW('Water Data'!H17))="","",OFFSET('Water Data'!$H$29,0,10*ROW('Water Data'!H17)))</f>
        <v/>
      </c>
      <c r="CH23" s="353" t="str">
        <f ca="1">+IF(OFFSET('Water Data'!$I$27,0,10*ROW('Water Data'!I17))="","",OFFSET('Water Data'!$I$27,0,10*ROW('Water Data'!I17)))</f>
        <v/>
      </c>
      <c r="CI23" s="353" t="str">
        <f ca="1">+IF(OFFSET('Water Data'!$I$28,0,10*ROW('Water Data'!I17))="","",OFFSET('Water Data'!$I$28,0,10*ROW('Water Data'!I17)))</f>
        <v/>
      </c>
      <c r="CJ23" s="353" t="str">
        <f ca="1">+IF(OFFSET('Water Data'!$I$29,0,10*ROW('Water Data'!I17))="","",OFFSET('Water Data'!$I$29,0,10*ROW('Water Data'!I17)))</f>
        <v/>
      </c>
      <c r="CK23" s="353" t="str">
        <f ca="1">+IF(OFFSET('Sanitation Data'!$D$28,0,10*ROW('Sanitation Data'!D17))="","",OFFSET('Sanitation Data'!$D$28,0,10*ROW('Sanitation Data'!D17)))</f>
        <v/>
      </c>
      <c r="CL23" s="353" t="str">
        <f ca="1">+IF(OFFSET('Sanitation Data'!$D$29,0,10*ROW('Sanitation Data'!D17))="","",OFFSET('Sanitation Data'!$D$29,0,10*ROW('Sanitation Data'!D17)))</f>
        <v/>
      </c>
      <c r="CM23" s="353" t="str">
        <f ca="1">+IF(OFFSET('Sanitation Data'!$D$30,0,10*ROW('Sanitation Data'!D17))="","",OFFSET('Sanitation Data'!$D$30,0,10*ROW('Sanitation Data'!D17)))</f>
        <v/>
      </c>
      <c r="CN23" s="353" t="str">
        <f ca="1">+IF(OFFSET('Sanitation Data'!$D$31,0,10*ROW('Sanitation Data'!D17))="","",OFFSET('Sanitation Data'!$D$31,0,10*ROW('Sanitation Data'!D17)))</f>
        <v/>
      </c>
      <c r="CO23" s="353" t="str">
        <f ca="1">+IF(OFFSET('Sanitation Data'!$D$32,0,10*ROW('Sanitation Data'!D17))="","",OFFSET('Sanitation Data'!$D$32,0,10*ROW('Sanitation Data'!D17)))</f>
        <v/>
      </c>
      <c r="CP23" s="353" t="str">
        <f ca="1">+IF(OFFSET('Sanitation Data'!$E$28,0,10*ROW('Sanitation Data'!E17))="","",OFFSET('Sanitation Data'!$E$28,0,10*ROW('Sanitation Data'!E17)))</f>
        <v/>
      </c>
      <c r="CQ23" s="353" t="str">
        <f ca="1">+IF(OFFSET('Sanitation Data'!$E$29,0,10*ROW('Sanitation Data'!E17))="","",OFFSET('Sanitation Data'!$E$29,0,10*ROW('Sanitation Data'!E17)))</f>
        <v/>
      </c>
      <c r="CR23" s="353" t="str">
        <f ca="1">+IF(OFFSET('Sanitation Data'!$E$30,0,10*ROW('Sanitation Data'!E17))="","",OFFSET('Sanitation Data'!$E$30,0,10*ROW('Sanitation Data'!E17)))</f>
        <v/>
      </c>
      <c r="CS23" s="353" t="str">
        <f ca="1">+IF(OFFSET('Sanitation Data'!$E$31,0,10*ROW('Sanitation Data'!E17))="","",OFFSET('Sanitation Data'!$E$31,0,10*ROW('Sanitation Data'!E17)))</f>
        <v/>
      </c>
      <c r="CT23" s="353" t="str">
        <f ca="1">+IF(OFFSET('Sanitation Data'!$E$32,0,10*ROW('Sanitation Data'!E17))="","",OFFSET('Sanitation Data'!$E$32,0,10*ROW('Sanitation Data'!E17)))</f>
        <v/>
      </c>
      <c r="CU23" s="353" t="str">
        <f ca="1">+IF(OFFSET('Sanitation Data'!$F$28,0,10*ROW('Sanitation Data'!F17))="","",OFFSET('Sanitation Data'!$F$28,0,10*ROW('Sanitation Data'!F17)))</f>
        <v/>
      </c>
      <c r="CV23" s="353" t="str">
        <f ca="1">+IF(OFFSET('Sanitation Data'!$F$29,0,10*ROW('Sanitation Data'!F17))="","",OFFSET('Sanitation Data'!$F$29,0,10*ROW('Sanitation Data'!F17)))</f>
        <v/>
      </c>
      <c r="CW23" s="353" t="str">
        <f ca="1">+IF(OFFSET('Sanitation Data'!$F$30,0,10*ROW('Sanitation Data'!F17))="","",OFFSET('Sanitation Data'!$F$30,0,10*ROW('Sanitation Data'!F17)))</f>
        <v/>
      </c>
      <c r="CX23" s="353" t="str">
        <f ca="1">+IF(OFFSET('Sanitation Data'!$F$31,0,10*ROW('Sanitation Data'!F17))="","",OFFSET('Sanitation Data'!$F$31,0,10*ROW('Sanitation Data'!F17)))</f>
        <v/>
      </c>
      <c r="CY23" s="353" t="str">
        <f ca="1">+IF(OFFSET('Sanitation Data'!$F$32,0,10*ROW('Sanitation Data'!F17))="","",OFFSET('Sanitation Data'!$F$32,0,10*ROW('Sanitation Data'!F17)))</f>
        <v/>
      </c>
      <c r="CZ23" s="353" t="str">
        <f ca="1">+IF(OFFSET('Sanitation Data'!$G$28,0,10*ROW('Sanitation Data'!G17))="","",OFFSET('Sanitation Data'!$G$28,0,10*ROW('Sanitation Data'!G17)))</f>
        <v/>
      </c>
      <c r="DA23" s="353" t="str">
        <f ca="1">+IF(OFFSET('Sanitation Data'!$G$29,0,10*ROW('Sanitation Data'!G17))="","",OFFSET('Sanitation Data'!$G$29,0,10*ROW('Sanitation Data'!G17)))</f>
        <v/>
      </c>
      <c r="DB23" s="353" t="str">
        <f ca="1">+IF(OFFSET('Sanitation Data'!$G$30,0,10*ROW('Sanitation Data'!G17))="","",OFFSET('Sanitation Data'!$G$30,0,10*ROW('Sanitation Data'!G17)))</f>
        <v/>
      </c>
      <c r="DC23" s="353" t="str">
        <f ca="1">+IF(OFFSET('Sanitation Data'!$G$31,0,10*ROW('Sanitation Data'!G17))="","",OFFSET('Sanitation Data'!$G$31,0,10*ROW('Sanitation Data'!G17)))</f>
        <v/>
      </c>
      <c r="DD23" s="353" t="str">
        <f ca="1">+IF(OFFSET('Sanitation Data'!$G$32,0,10*ROW('Sanitation Data'!G17))="","",OFFSET('Sanitation Data'!$G$32,0,10*ROW('Sanitation Data'!G17)))</f>
        <v/>
      </c>
      <c r="DE23" s="353" t="str">
        <f ca="1">+IF(OFFSET('Sanitation Data'!$H$28,0,10*ROW('Sanitation Data'!H17))="","",OFFSET('Sanitation Data'!$H$28,0,10*ROW('Sanitation Data'!H17)))</f>
        <v/>
      </c>
      <c r="DF23" s="353" t="str">
        <f ca="1">+IF(OFFSET('Sanitation Data'!$H$29,0,10*ROW('Sanitation Data'!H17))="","",OFFSET('Sanitation Data'!$H$29,0,10*ROW('Sanitation Data'!H17)))</f>
        <v/>
      </c>
      <c r="DG23" s="353" t="str">
        <f ca="1">+IF(OFFSET('Sanitation Data'!$H$30,0,10*ROW('Sanitation Data'!H17))="","",OFFSET('Sanitation Data'!$H$30,0,10*ROW('Sanitation Data'!H17)))</f>
        <v/>
      </c>
      <c r="DH23" s="353" t="str">
        <f ca="1">+IF(OFFSET('Sanitation Data'!$H$31,0,10*ROW('Sanitation Data'!H17))="","",OFFSET('Sanitation Data'!$H$31,0,10*ROW('Sanitation Data'!H17)))</f>
        <v/>
      </c>
      <c r="DI23" s="353" t="str">
        <f ca="1">+IF(OFFSET('Sanitation Data'!$H$32,0,10*ROW('Sanitation Data'!H17))="","",OFFSET('Sanitation Data'!$H$32,0,10*ROW('Sanitation Data'!H17)))</f>
        <v/>
      </c>
      <c r="DJ23" s="353" t="str">
        <f ca="1">+IF(OFFSET('Sanitation Data'!$I$28,0,10*ROW('Sanitation Data'!I17))="","",OFFSET('Sanitation Data'!$I$28,0,10*ROW('Sanitation Data'!I17)))</f>
        <v/>
      </c>
      <c r="DK23" s="353" t="str">
        <f ca="1">+IF(OFFSET('Sanitation Data'!$I$29,0,10*ROW('Sanitation Data'!I17))="","",OFFSET('Sanitation Data'!$I$29,0,10*ROW('Sanitation Data'!I17)))</f>
        <v/>
      </c>
      <c r="DL23" s="353" t="str">
        <f ca="1">+IF(OFFSET('Sanitation Data'!$I$30,0,10*ROW('Sanitation Data'!I17))="","",OFFSET('Sanitation Data'!$I$30,0,10*ROW('Sanitation Data'!I17)))</f>
        <v/>
      </c>
      <c r="DM23" s="353" t="str">
        <f ca="1">+IF(OFFSET('Sanitation Data'!$I$31,0,10*ROW('Sanitation Data'!I17))="","",OFFSET('Sanitation Data'!$I$31,0,10*ROW('Sanitation Data'!I17)))</f>
        <v/>
      </c>
      <c r="DN23" s="353" t="str">
        <f ca="1">+IF(OFFSET('Sanitation Data'!$I$32,0,10*ROW('Sanitation Data'!I17))="","",OFFSET('Sanitation Data'!$I$32,0,10*ROW('Sanitation Data'!I17)))</f>
        <v/>
      </c>
      <c r="DO23" s="353" t="str">
        <f ca="1">+IF(OFFSET('Hygiene Data'!$D$11,0,10*ROW('Hygiene Data'!D17))="","",OFFSET('Hygiene Data'!$D$11,0,10*ROW('Hygiene Data'!D17)))</f>
        <v/>
      </c>
      <c r="DP23" s="353" t="str">
        <f ca="1">+IF(OFFSET('Hygiene Data'!$D$12,0,10*ROW('Hygiene Data'!D17))="","",OFFSET('Hygiene Data'!$D$12,0,10*ROW('Hygiene Data'!D17)))</f>
        <v/>
      </c>
      <c r="DQ23" s="353" t="str">
        <f ca="1">+IF(OFFSET('Hygiene Data'!$D$13,0,10*ROW('Hygiene Data'!D17))="","",OFFSET('Hygiene Data'!$D$13,0,10*ROW('Hygiene Data'!D17)))</f>
        <v/>
      </c>
      <c r="DR23" s="353" t="str">
        <f ca="1">+IF(OFFSET('Hygiene Data'!$E$11,0,10*ROW('Hygiene Data'!E17))="","",OFFSET('Hygiene Data'!$E$11,0,10*ROW('Hygiene Data'!E17)))</f>
        <v/>
      </c>
      <c r="DS23" s="353" t="str">
        <f ca="1">+IF(OFFSET('Hygiene Data'!$E$12,0,10*ROW('Hygiene Data'!E17))="","",OFFSET('Hygiene Data'!$E$12,0,10*ROW('Hygiene Data'!E17)))</f>
        <v/>
      </c>
      <c r="DT23" s="353" t="str">
        <f ca="1">+IF(OFFSET('Hygiene Data'!$E$13,0,10*ROW('Hygiene Data'!E17))="","",OFFSET('Hygiene Data'!$E$13,0,10*ROW('Hygiene Data'!E17)))</f>
        <v/>
      </c>
      <c r="DU23" s="353" t="str">
        <f ca="1">+IF(OFFSET('Hygiene Data'!$F$11,0,10*ROW('Hygiene Data'!F17))="","",OFFSET('Hygiene Data'!$F$11,0,10*ROW('Hygiene Data'!F17)))</f>
        <v/>
      </c>
      <c r="DV23" s="353" t="str">
        <f ca="1">+IF(OFFSET('Hygiene Data'!$F$12,0,10*ROW('Hygiene Data'!F17))="","",OFFSET('Hygiene Data'!$F$12,0,10*ROW('Hygiene Data'!F17)))</f>
        <v/>
      </c>
      <c r="DW23" s="353" t="str">
        <f ca="1">+IF(OFFSET('Hygiene Data'!$F$13,0,10*ROW('Hygiene Data'!F17))="","",OFFSET('Hygiene Data'!$F$13,0,10*ROW('Hygiene Data'!F17)))</f>
        <v/>
      </c>
      <c r="DX23" s="353" t="str">
        <f ca="1">+IF(OFFSET('Hygiene Data'!$G$11,0,10*ROW('Hygiene Data'!G17))="","",OFFSET('Hygiene Data'!$G$11,0,10*ROW('Hygiene Data'!G17)))</f>
        <v/>
      </c>
      <c r="DY23" s="353" t="str">
        <f ca="1">+IF(OFFSET('Hygiene Data'!$G$12,0,10*ROW('Hygiene Data'!G17))="","",OFFSET('Hygiene Data'!$G$12,0,10*ROW('Hygiene Data'!G17)))</f>
        <v/>
      </c>
      <c r="DZ23" s="353" t="str">
        <f ca="1">+IF(OFFSET('Hygiene Data'!$G$13,0,10*ROW('Hygiene Data'!G17))="","",OFFSET('Hygiene Data'!$G$13,0,10*ROW('Hygiene Data'!G17)))</f>
        <v/>
      </c>
      <c r="EA23" s="353" t="str">
        <f ca="1">+IF(OFFSET('Hygiene Data'!$H$11,0,10*ROW('Hygiene Data'!H17))="","",OFFSET('Hygiene Data'!$H$11,0,10*ROW('Hygiene Data'!H17)))</f>
        <v/>
      </c>
      <c r="EB23" s="353" t="str">
        <f ca="1">+IF(OFFSET('Hygiene Data'!$H$12,0,10*ROW('Hygiene Data'!H17))="","",OFFSET('Hygiene Data'!$H$12,0,10*ROW('Hygiene Data'!H17)))</f>
        <v/>
      </c>
      <c r="EC23" s="353" t="str">
        <f ca="1">+IF(OFFSET('Hygiene Data'!$H$13,0,10*ROW('Hygiene Data'!H17))="","",OFFSET('Hygiene Data'!$H$13,0,10*ROW('Hygiene Data'!H17)))</f>
        <v/>
      </c>
      <c r="ED23" s="353" t="str">
        <f ca="1">+IF(OFFSET('Hygiene Data'!$I$11,0,10*ROW('Hygiene Data'!I17))="","",OFFSET('Hygiene Data'!$I$11,0,10*ROW('Hygiene Data'!I17)))</f>
        <v/>
      </c>
      <c r="EE23" s="353" t="str">
        <f ca="1">+IF(OFFSET('Hygiene Data'!$I$12,0,10*ROW('Hygiene Data'!I17))="","",OFFSET('Hygiene Data'!$I$12,0,10*ROW('Hygiene Data'!I17)))</f>
        <v/>
      </c>
      <c r="EF23" s="353" t="str">
        <f ca="1">+IF(OFFSET('Hygiene Data'!$I$13,0,10*ROW('Hygiene Data'!I17))="","",OFFSET('Hygiene Data'!$I$13,0,10*ROW('Hygiene Data'!I17)))</f>
        <v/>
      </c>
    </row>
    <row r="24" spans="1:136" x14ac:dyDescent="0.25">
      <c r="A24" s="462" t="str">
        <f ca="1">+IF(OFFSET('Water Data'!$B$2,0,10*ROW('Water Data'!E18))="","",OFFSET('Water Data'!$B$2,0,10*ROW('Water Data'!E18)))</f>
        <v/>
      </c>
      <c r="B24" s="46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89" t="str">
        <f t="shared" ca="1" si="0"/>
        <v/>
      </c>
      <c r="D24" s="49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6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3" t="str">
        <f ca="1">+IF(OFFSET('Water Data'!$D$27,0,10*ROW('Water Data'!D18))="","",OFFSET('Water Data'!$D$27,0,10*ROW('Water Data'!D18)))</f>
        <v/>
      </c>
      <c r="BT24" s="353" t="str">
        <f ca="1">+IF(OFFSET('Water Data'!$D$28,0,10*ROW('Water Data'!D18))="","",OFFSET('Water Data'!$D$28,0,10*ROW('Water Data'!D18)))</f>
        <v/>
      </c>
      <c r="BU24" s="353" t="str">
        <f ca="1">+IF(OFFSET('Water Data'!$D$29,0,10*ROW('Water Data'!D18))="","",OFFSET('Water Data'!$D$29,0,10*ROW('Water Data'!D18)))</f>
        <v/>
      </c>
      <c r="BV24" s="353" t="str">
        <f ca="1">+IF(OFFSET('Water Data'!$E$27,0,10*ROW('Water Data'!E18))="","",OFFSET('Water Data'!$E$27,0,10*ROW('Water Data'!E18)))</f>
        <v/>
      </c>
      <c r="BW24" s="353" t="str">
        <f ca="1">+IF(OFFSET('Water Data'!$E$28,0,10*ROW('Water Data'!E18))="","",OFFSET('Water Data'!$E$28,0,10*ROW('Water Data'!E18)))</f>
        <v/>
      </c>
      <c r="BX24" s="353" t="str">
        <f ca="1">+IF(OFFSET('Water Data'!$E$29,0,10*ROW('Water Data'!E18))="","",OFFSET('Water Data'!$E$29,0,10*ROW('Water Data'!E18)))</f>
        <v/>
      </c>
      <c r="BY24" s="353" t="str">
        <f ca="1">+IF(OFFSET('Water Data'!$F$27,0,10*ROW('Water Data'!F18))="","",OFFSET('Water Data'!$F$27,0,10*ROW('Water Data'!F18)))</f>
        <v/>
      </c>
      <c r="BZ24" s="353" t="str">
        <f ca="1">+IF(OFFSET('Water Data'!$F$28,0,10*ROW('Water Data'!F18))="","",OFFSET('Water Data'!$F$28,0,10*ROW('Water Data'!F18)))</f>
        <v/>
      </c>
      <c r="CA24" s="353" t="str">
        <f ca="1">+IF(OFFSET('Water Data'!$F$29,0,10*ROW('Water Data'!F18))="","",OFFSET('Water Data'!$F$29,0,10*ROW('Water Data'!F18)))</f>
        <v/>
      </c>
      <c r="CB24" s="353" t="str">
        <f ca="1">+IF(OFFSET('Water Data'!$G$27,0,10*ROW('Water Data'!G18))="","",OFFSET('Water Data'!$G$27,0,10*ROW('Water Data'!G18)))</f>
        <v/>
      </c>
      <c r="CC24" s="353" t="str">
        <f ca="1">+IF(OFFSET('Water Data'!$G$28,0,10*ROW('Water Data'!G18))="","",OFFSET('Water Data'!$G$28,0,10*ROW('Water Data'!G18)))</f>
        <v/>
      </c>
      <c r="CD24" s="353" t="str">
        <f ca="1">+IF(OFFSET('Water Data'!$G$29,0,10*ROW('Water Data'!G18))="","",OFFSET('Water Data'!$G$29,0,10*ROW('Water Data'!G18)))</f>
        <v/>
      </c>
      <c r="CE24" s="353" t="str">
        <f ca="1">+IF(OFFSET('Water Data'!$H$27,0,10*ROW('Water Data'!H18))="","",OFFSET('Water Data'!$H$27,0,10*ROW('Water Data'!H18)))</f>
        <v/>
      </c>
      <c r="CF24" s="353" t="str">
        <f ca="1">+IF(OFFSET('Water Data'!$H$28,0,10*ROW('Water Data'!H18))="","",OFFSET('Water Data'!$H$28,0,10*ROW('Water Data'!H18)))</f>
        <v/>
      </c>
      <c r="CG24" s="353" t="str">
        <f ca="1">+IF(OFFSET('Water Data'!$H$29,0,10*ROW('Water Data'!H18))="","",OFFSET('Water Data'!$H$29,0,10*ROW('Water Data'!H18)))</f>
        <v/>
      </c>
      <c r="CH24" s="353" t="str">
        <f ca="1">+IF(OFFSET('Water Data'!$I$27,0,10*ROW('Water Data'!I18))="","",OFFSET('Water Data'!$I$27,0,10*ROW('Water Data'!I18)))</f>
        <v/>
      </c>
      <c r="CI24" s="353" t="str">
        <f ca="1">+IF(OFFSET('Water Data'!$I$28,0,10*ROW('Water Data'!I18))="","",OFFSET('Water Data'!$I$28,0,10*ROW('Water Data'!I18)))</f>
        <v/>
      </c>
      <c r="CJ24" s="353" t="str">
        <f ca="1">+IF(OFFSET('Water Data'!$I$29,0,10*ROW('Water Data'!I18))="","",OFFSET('Water Data'!$I$29,0,10*ROW('Water Data'!I18)))</f>
        <v/>
      </c>
      <c r="CK24" s="353" t="str">
        <f ca="1">+IF(OFFSET('Sanitation Data'!$D$28,0,10*ROW('Sanitation Data'!D18))="","",OFFSET('Sanitation Data'!$D$28,0,10*ROW('Sanitation Data'!D18)))</f>
        <v/>
      </c>
      <c r="CL24" s="353" t="str">
        <f ca="1">+IF(OFFSET('Sanitation Data'!$D$29,0,10*ROW('Sanitation Data'!D18))="","",OFFSET('Sanitation Data'!$D$29,0,10*ROW('Sanitation Data'!D18)))</f>
        <v/>
      </c>
      <c r="CM24" s="353" t="str">
        <f ca="1">+IF(OFFSET('Sanitation Data'!$D$30,0,10*ROW('Sanitation Data'!D18))="","",OFFSET('Sanitation Data'!$D$30,0,10*ROW('Sanitation Data'!D18)))</f>
        <v/>
      </c>
      <c r="CN24" s="353" t="str">
        <f ca="1">+IF(OFFSET('Sanitation Data'!$D$31,0,10*ROW('Sanitation Data'!D18))="","",OFFSET('Sanitation Data'!$D$31,0,10*ROW('Sanitation Data'!D18)))</f>
        <v/>
      </c>
      <c r="CO24" s="353" t="str">
        <f ca="1">+IF(OFFSET('Sanitation Data'!$D$32,0,10*ROW('Sanitation Data'!D18))="","",OFFSET('Sanitation Data'!$D$32,0,10*ROW('Sanitation Data'!D18)))</f>
        <v/>
      </c>
      <c r="CP24" s="353" t="str">
        <f ca="1">+IF(OFFSET('Sanitation Data'!$E$28,0,10*ROW('Sanitation Data'!E18))="","",OFFSET('Sanitation Data'!$E$28,0,10*ROW('Sanitation Data'!E18)))</f>
        <v/>
      </c>
      <c r="CQ24" s="353" t="str">
        <f ca="1">+IF(OFFSET('Sanitation Data'!$E$29,0,10*ROW('Sanitation Data'!E18))="","",OFFSET('Sanitation Data'!$E$29,0,10*ROW('Sanitation Data'!E18)))</f>
        <v/>
      </c>
      <c r="CR24" s="353" t="str">
        <f ca="1">+IF(OFFSET('Sanitation Data'!$E$30,0,10*ROW('Sanitation Data'!E18))="","",OFFSET('Sanitation Data'!$E$30,0,10*ROW('Sanitation Data'!E18)))</f>
        <v/>
      </c>
      <c r="CS24" s="353" t="str">
        <f ca="1">+IF(OFFSET('Sanitation Data'!$E$31,0,10*ROW('Sanitation Data'!E18))="","",OFFSET('Sanitation Data'!$E$31,0,10*ROW('Sanitation Data'!E18)))</f>
        <v/>
      </c>
      <c r="CT24" s="353" t="str">
        <f ca="1">+IF(OFFSET('Sanitation Data'!$E$32,0,10*ROW('Sanitation Data'!E18))="","",OFFSET('Sanitation Data'!$E$32,0,10*ROW('Sanitation Data'!E18)))</f>
        <v/>
      </c>
      <c r="CU24" s="353" t="str">
        <f ca="1">+IF(OFFSET('Sanitation Data'!$F$28,0,10*ROW('Sanitation Data'!F18))="","",OFFSET('Sanitation Data'!$F$28,0,10*ROW('Sanitation Data'!F18)))</f>
        <v/>
      </c>
      <c r="CV24" s="353" t="str">
        <f ca="1">+IF(OFFSET('Sanitation Data'!$F$29,0,10*ROW('Sanitation Data'!F18))="","",OFFSET('Sanitation Data'!$F$29,0,10*ROW('Sanitation Data'!F18)))</f>
        <v/>
      </c>
      <c r="CW24" s="353" t="str">
        <f ca="1">+IF(OFFSET('Sanitation Data'!$F$30,0,10*ROW('Sanitation Data'!F18))="","",OFFSET('Sanitation Data'!$F$30,0,10*ROW('Sanitation Data'!F18)))</f>
        <v/>
      </c>
      <c r="CX24" s="353" t="str">
        <f ca="1">+IF(OFFSET('Sanitation Data'!$F$31,0,10*ROW('Sanitation Data'!F18))="","",OFFSET('Sanitation Data'!$F$31,0,10*ROW('Sanitation Data'!F18)))</f>
        <v/>
      </c>
      <c r="CY24" s="353" t="str">
        <f ca="1">+IF(OFFSET('Sanitation Data'!$F$32,0,10*ROW('Sanitation Data'!F18))="","",OFFSET('Sanitation Data'!$F$32,0,10*ROW('Sanitation Data'!F18)))</f>
        <v/>
      </c>
      <c r="CZ24" s="353" t="str">
        <f ca="1">+IF(OFFSET('Sanitation Data'!$G$28,0,10*ROW('Sanitation Data'!G18))="","",OFFSET('Sanitation Data'!$G$28,0,10*ROW('Sanitation Data'!G18)))</f>
        <v/>
      </c>
      <c r="DA24" s="353" t="str">
        <f ca="1">+IF(OFFSET('Sanitation Data'!$G$29,0,10*ROW('Sanitation Data'!G18))="","",OFFSET('Sanitation Data'!$G$29,0,10*ROW('Sanitation Data'!G18)))</f>
        <v/>
      </c>
      <c r="DB24" s="353" t="str">
        <f ca="1">+IF(OFFSET('Sanitation Data'!$G$30,0,10*ROW('Sanitation Data'!G18))="","",OFFSET('Sanitation Data'!$G$30,0,10*ROW('Sanitation Data'!G18)))</f>
        <v/>
      </c>
      <c r="DC24" s="353" t="str">
        <f ca="1">+IF(OFFSET('Sanitation Data'!$G$31,0,10*ROW('Sanitation Data'!G18))="","",OFFSET('Sanitation Data'!$G$31,0,10*ROW('Sanitation Data'!G18)))</f>
        <v/>
      </c>
      <c r="DD24" s="353" t="str">
        <f ca="1">+IF(OFFSET('Sanitation Data'!$G$32,0,10*ROW('Sanitation Data'!G18))="","",OFFSET('Sanitation Data'!$G$32,0,10*ROW('Sanitation Data'!G18)))</f>
        <v/>
      </c>
      <c r="DE24" s="353" t="str">
        <f ca="1">+IF(OFFSET('Sanitation Data'!$H$28,0,10*ROW('Sanitation Data'!H18))="","",OFFSET('Sanitation Data'!$H$28,0,10*ROW('Sanitation Data'!H18)))</f>
        <v/>
      </c>
      <c r="DF24" s="353" t="str">
        <f ca="1">+IF(OFFSET('Sanitation Data'!$H$29,0,10*ROW('Sanitation Data'!H18))="","",OFFSET('Sanitation Data'!$H$29,0,10*ROW('Sanitation Data'!H18)))</f>
        <v/>
      </c>
      <c r="DG24" s="353" t="str">
        <f ca="1">+IF(OFFSET('Sanitation Data'!$H$30,0,10*ROW('Sanitation Data'!H18))="","",OFFSET('Sanitation Data'!$H$30,0,10*ROW('Sanitation Data'!H18)))</f>
        <v/>
      </c>
      <c r="DH24" s="353" t="str">
        <f ca="1">+IF(OFFSET('Sanitation Data'!$H$31,0,10*ROW('Sanitation Data'!H18))="","",OFFSET('Sanitation Data'!$H$31,0,10*ROW('Sanitation Data'!H18)))</f>
        <v/>
      </c>
      <c r="DI24" s="353" t="str">
        <f ca="1">+IF(OFFSET('Sanitation Data'!$H$32,0,10*ROW('Sanitation Data'!H18))="","",OFFSET('Sanitation Data'!$H$32,0,10*ROW('Sanitation Data'!H18)))</f>
        <v/>
      </c>
      <c r="DJ24" s="353" t="str">
        <f ca="1">+IF(OFFSET('Sanitation Data'!$I$28,0,10*ROW('Sanitation Data'!I18))="","",OFFSET('Sanitation Data'!$I$28,0,10*ROW('Sanitation Data'!I18)))</f>
        <v/>
      </c>
      <c r="DK24" s="353" t="str">
        <f ca="1">+IF(OFFSET('Sanitation Data'!$I$29,0,10*ROW('Sanitation Data'!I18))="","",OFFSET('Sanitation Data'!$I$29,0,10*ROW('Sanitation Data'!I18)))</f>
        <v/>
      </c>
      <c r="DL24" s="353" t="str">
        <f ca="1">+IF(OFFSET('Sanitation Data'!$I$30,0,10*ROW('Sanitation Data'!I18))="","",OFFSET('Sanitation Data'!$I$30,0,10*ROW('Sanitation Data'!I18)))</f>
        <v/>
      </c>
      <c r="DM24" s="353" t="str">
        <f ca="1">+IF(OFFSET('Sanitation Data'!$I$31,0,10*ROW('Sanitation Data'!I18))="","",OFFSET('Sanitation Data'!$I$31,0,10*ROW('Sanitation Data'!I18)))</f>
        <v/>
      </c>
      <c r="DN24" s="353" t="str">
        <f ca="1">+IF(OFFSET('Sanitation Data'!$I$32,0,10*ROW('Sanitation Data'!I18))="","",OFFSET('Sanitation Data'!$I$32,0,10*ROW('Sanitation Data'!I18)))</f>
        <v/>
      </c>
      <c r="DO24" s="353" t="str">
        <f ca="1">+IF(OFFSET('Hygiene Data'!$D$11,0,10*ROW('Hygiene Data'!D18))="","",OFFSET('Hygiene Data'!$D$11,0,10*ROW('Hygiene Data'!D18)))</f>
        <v/>
      </c>
      <c r="DP24" s="353" t="str">
        <f ca="1">+IF(OFFSET('Hygiene Data'!$D$12,0,10*ROW('Hygiene Data'!D18))="","",OFFSET('Hygiene Data'!$D$12,0,10*ROW('Hygiene Data'!D18)))</f>
        <v/>
      </c>
      <c r="DQ24" s="353" t="str">
        <f ca="1">+IF(OFFSET('Hygiene Data'!$D$13,0,10*ROW('Hygiene Data'!D18))="","",OFFSET('Hygiene Data'!$D$13,0,10*ROW('Hygiene Data'!D18)))</f>
        <v/>
      </c>
      <c r="DR24" s="353" t="str">
        <f ca="1">+IF(OFFSET('Hygiene Data'!$E$11,0,10*ROW('Hygiene Data'!E18))="","",OFFSET('Hygiene Data'!$E$11,0,10*ROW('Hygiene Data'!E18)))</f>
        <v/>
      </c>
      <c r="DS24" s="353" t="str">
        <f ca="1">+IF(OFFSET('Hygiene Data'!$E$12,0,10*ROW('Hygiene Data'!E18))="","",OFFSET('Hygiene Data'!$E$12,0,10*ROW('Hygiene Data'!E18)))</f>
        <v/>
      </c>
      <c r="DT24" s="353" t="str">
        <f ca="1">+IF(OFFSET('Hygiene Data'!$E$13,0,10*ROW('Hygiene Data'!E18))="","",OFFSET('Hygiene Data'!$E$13,0,10*ROW('Hygiene Data'!E18)))</f>
        <v/>
      </c>
      <c r="DU24" s="353" t="str">
        <f ca="1">+IF(OFFSET('Hygiene Data'!$F$11,0,10*ROW('Hygiene Data'!F18))="","",OFFSET('Hygiene Data'!$F$11,0,10*ROW('Hygiene Data'!F18)))</f>
        <v/>
      </c>
      <c r="DV24" s="353" t="str">
        <f ca="1">+IF(OFFSET('Hygiene Data'!$F$12,0,10*ROW('Hygiene Data'!F18))="","",OFFSET('Hygiene Data'!$F$12,0,10*ROW('Hygiene Data'!F18)))</f>
        <v/>
      </c>
      <c r="DW24" s="353" t="str">
        <f ca="1">+IF(OFFSET('Hygiene Data'!$F$13,0,10*ROW('Hygiene Data'!F18))="","",OFFSET('Hygiene Data'!$F$13,0,10*ROW('Hygiene Data'!F18)))</f>
        <v/>
      </c>
      <c r="DX24" s="353" t="str">
        <f ca="1">+IF(OFFSET('Hygiene Data'!$G$11,0,10*ROW('Hygiene Data'!G18))="","",OFFSET('Hygiene Data'!$G$11,0,10*ROW('Hygiene Data'!G18)))</f>
        <v/>
      </c>
      <c r="DY24" s="353" t="str">
        <f ca="1">+IF(OFFSET('Hygiene Data'!$G$12,0,10*ROW('Hygiene Data'!G18))="","",OFFSET('Hygiene Data'!$G$12,0,10*ROW('Hygiene Data'!G18)))</f>
        <v/>
      </c>
      <c r="DZ24" s="353" t="str">
        <f ca="1">+IF(OFFSET('Hygiene Data'!$G$13,0,10*ROW('Hygiene Data'!G18))="","",OFFSET('Hygiene Data'!$G$13,0,10*ROW('Hygiene Data'!G18)))</f>
        <v/>
      </c>
      <c r="EA24" s="353" t="str">
        <f ca="1">+IF(OFFSET('Hygiene Data'!$H$11,0,10*ROW('Hygiene Data'!H18))="","",OFFSET('Hygiene Data'!$H$11,0,10*ROW('Hygiene Data'!H18)))</f>
        <v/>
      </c>
      <c r="EB24" s="353" t="str">
        <f ca="1">+IF(OFFSET('Hygiene Data'!$H$12,0,10*ROW('Hygiene Data'!H18))="","",OFFSET('Hygiene Data'!$H$12,0,10*ROW('Hygiene Data'!H18)))</f>
        <v/>
      </c>
      <c r="EC24" s="353" t="str">
        <f ca="1">+IF(OFFSET('Hygiene Data'!$H$13,0,10*ROW('Hygiene Data'!H18))="","",OFFSET('Hygiene Data'!$H$13,0,10*ROW('Hygiene Data'!H18)))</f>
        <v/>
      </c>
      <c r="ED24" s="353" t="str">
        <f ca="1">+IF(OFFSET('Hygiene Data'!$I$11,0,10*ROW('Hygiene Data'!I18))="","",OFFSET('Hygiene Data'!$I$11,0,10*ROW('Hygiene Data'!I18)))</f>
        <v/>
      </c>
      <c r="EE24" s="353" t="str">
        <f ca="1">+IF(OFFSET('Hygiene Data'!$I$12,0,10*ROW('Hygiene Data'!I18))="","",OFFSET('Hygiene Data'!$I$12,0,10*ROW('Hygiene Data'!I18)))</f>
        <v/>
      </c>
      <c r="EF24" s="353" t="str">
        <f ca="1">+IF(OFFSET('Hygiene Data'!$I$13,0,10*ROW('Hygiene Data'!I18))="","",OFFSET('Hygiene Data'!$I$13,0,10*ROW('Hygiene Data'!I18)))</f>
        <v/>
      </c>
    </row>
    <row r="25" spans="1:136" x14ac:dyDescent="0.25">
      <c r="A25" s="462" t="str">
        <f ca="1">+IF(OFFSET('Water Data'!$B$2,0,10*ROW('Water Data'!E19))="","",OFFSET('Water Data'!$B$2,0,10*ROW('Water Data'!E19)))</f>
        <v/>
      </c>
      <c r="B25" s="46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89" t="str">
        <f t="shared" ca="1" si="0"/>
        <v/>
      </c>
      <c r="D25" s="49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6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3" t="str">
        <f ca="1">+IF(OFFSET('Water Data'!$D$27,0,10*ROW('Water Data'!D19))="","",OFFSET('Water Data'!$D$27,0,10*ROW('Water Data'!D19)))</f>
        <v/>
      </c>
      <c r="BT25" s="353" t="str">
        <f ca="1">+IF(OFFSET('Water Data'!$D$28,0,10*ROW('Water Data'!D19))="","",OFFSET('Water Data'!$D$28,0,10*ROW('Water Data'!D19)))</f>
        <v/>
      </c>
      <c r="BU25" s="353" t="str">
        <f ca="1">+IF(OFFSET('Water Data'!$D$29,0,10*ROW('Water Data'!D19))="","",OFFSET('Water Data'!$D$29,0,10*ROW('Water Data'!D19)))</f>
        <v/>
      </c>
      <c r="BV25" s="353" t="str">
        <f ca="1">+IF(OFFSET('Water Data'!$E$27,0,10*ROW('Water Data'!E19))="","",OFFSET('Water Data'!$E$27,0,10*ROW('Water Data'!E19)))</f>
        <v/>
      </c>
      <c r="BW25" s="353" t="str">
        <f ca="1">+IF(OFFSET('Water Data'!$E$28,0,10*ROW('Water Data'!E19))="","",OFFSET('Water Data'!$E$28,0,10*ROW('Water Data'!E19)))</f>
        <v/>
      </c>
      <c r="BX25" s="353" t="str">
        <f ca="1">+IF(OFFSET('Water Data'!$E$29,0,10*ROW('Water Data'!E19))="","",OFFSET('Water Data'!$E$29,0,10*ROW('Water Data'!E19)))</f>
        <v/>
      </c>
      <c r="BY25" s="353" t="str">
        <f ca="1">+IF(OFFSET('Water Data'!$F$27,0,10*ROW('Water Data'!F19))="","",OFFSET('Water Data'!$F$27,0,10*ROW('Water Data'!F19)))</f>
        <v/>
      </c>
      <c r="BZ25" s="353" t="str">
        <f ca="1">+IF(OFFSET('Water Data'!$F$28,0,10*ROW('Water Data'!F19))="","",OFFSET('Water Data'!$F$28,0,10*ROW('Water Data'!F19)))</f>
        <v/>
      </c>
      <c r="CA25" s="353" t="str">
        <f ca="1">+IF(OFFSET('Water Data'!$F$29,0,10*ROW('Water Data'!F19))="","",OFFSET('Water Data'!$F$29,0,10*ROW('Water Data'!F19)))</f>
        <v/>
      </c>
      <c r="CB25" s="353" t="str">
        <f ca="1">+IF(OFFSET('Water Data'!$G$27,0,10*ROW('Water Data'!G19))="","",OFFSET('Water Data'!$G$27,0,10*ROW('Water Data'!G19)))</f>
        <v/>
      </c>
      <c r="CC25" s="353" t="str">
        <f ca="1">+IF(OFFSET('Water Data'!$G$28,0,10*ROW('Water Data'!G19))="","",OFFSET('Water Data'!$G$28,0,10*ROW('Water Data'!G19)))</f>
        <v/>
      </c>
      <c r="CD25" s="353" t="str">
        <f ca="1">+IF(OFFSET('Water Data'!$G$29,0,10*ROW('Water Data'!G19))="","",OFFSET('Water Data'!$G$29,0,10*ROW('Water Data'!G19)))</f>
        <v/>
      </c>
      <c r="CE25" s="353" t="str">
        <f ca="1">+IF(OFFSET('Water Data'!$H$27,0,10*ROW('Water Data'!H19))="","",OFFSET('Water Data'!$H$27,0,10*ROW('Water Data'!H19)))</f>
        <v/>
      </c>
      <c r="CF25" s="353" t="str">
        <f ca="1">+IF(OFFSET('Water Data'!$H$28,0,10*ROW('Water Data'!H19))="","",OFFSET('Water Data'!$H$28,0,10*ROW('Water Data'!H19)))</f>
        <v/>
      </c>
      <c r="CG25" s="353" t="str">
        <f ca="1">+IF(OFFSET('Water Data'!$H$29,0,10*ROW('Water Data'!H19))="","",OFFSET('Water Data'!$H$29,0,10*ROW('Water Data'!H19)))</f>
        <v/>
      </c>
      <c r="CH25" s="353" t="str">
        <f ca="1">+IF(OFFSET('Water Data'!$I$27,0,10*ROW('Water Data'!I19))="","",OFFSET('Water Data'!$I$27,0,10*ROW('Water Data'!I19)))</f>
        <v/>
      </c>
      <c r="CI25" s="353" t="str">
        <f ca="1">+IF(OFFSET('Water Data'!$I$28,0,10*ROW('Water Data'!I19))="","",OFFSET('Water Data'!$I$28,0,10*ROW('Water Data'!I19)))</f>
        <v/>
      </c>
      <c r="CJ25" s="353" t="str">
        <f ca="1">+IF(OFFSET('Water Data'!$I$29,0,10*ROW('Water Data'!I19))="","",OFFSET('Water Data'!$I$29,0,10*ROW('Water Data'!I19)))</f>
        <v/>
      </c>
      <c r="CK25" s="353" t="str">
        <f ca="1">+IF(OFFSET('Sanitation Data'!$D$28,0,10*ROW('Sanitation Data'!D19))="","",OFFSET('Sanitation Data'!$D$28,0,10*ROW('Sanitation Data'!D19)))</f>
        <v/>
      </c>
      <c r="CL25" s="353" t="str">
        <f ca="1">+IF(OFFSET('Sanitation Data'!$D$29,0,10*ROW('Sanitation Data'!D19))="","",OFFSET('Sanitation Data'!$D$29,0,10*ROW('Sanitation Data'!D19)))</f>
        <v/>
      </c>
      <c r="CM25" s="353" t="str">
        <f ca="1">+IF(OFFSET('Sanitation Data'!$D$30,0,10*ROW('Sanitation Data'!D19))="","",OFFSET('Sanitation Data'!$D$30,0,10*ROW('Sanitation Data'!D19)))</f>
        <v/>
      </c>
      <c r="CN25" s="353" t="str">
        <f ca="1">+IF(OFFSET('Sanitation Data'!$D$31,0,10*ROW('Sanitation Data'!D19))="","",OFFSET('Sanitation Data'!$D$31,0,10*ROW('Sanitation Data'!D19)))</f>
        <v/>
      </c>
      <c r="CO25" s="353" t="str">
        <f ca="1">+IF(OFFSET('Sanitation Data'!$D$32,0,10*ROW('Sanitation Data'!D19))="","",OFFSET('Sanitation Data'!$D$32,0,10*ROW('Sanitation Data'!D19)))</f>
        <v/>
      </c>
      <c r="CP25" s="353" t="str">
        <f ca="1">+IF(OFFSET('Sanitation Data'!$E$28,0,10*ROW('Sanitation Data'!E19))="","",OFFSET('Sanitation Data'!$E$28,0,10*ROW('Sanitation Data'!E19)))</f>
        <v/>
      </c>
      <c r="CQ25" s="353" t="str">
        <f ca="1">+IF(OFFSET('Sanitation Data'!$E$29,0,10*ROW('Sanitation Data'!E19))="","",OFFSET('Sanitation Data'!$E$29,0,10*ROW('Sanitation Data'!E19)))</f>
        <v/>
      </c>
      <c r="CR25" s="353" t="str">
        <f ca="1">+IF(OFFSET('Sanitation Data'!$E$30,0,10*ROW('Sanitation Data'!E19))="","",OFFSET('Sanitation Data'!$E$30,0,10*ROW('Sanitation Data'!E19)))</f>
        <v/>
      </c>
      <c r="CS25" s="353" t="str">
        <f ca="1">+IF(OFFSET('Sanitation Data'!$E$31,0,10*ROW('Sanitation Data'!E19))="","",OFFSET('Sanitation Data'!$E$31,0,10*ROW('Sanitation Data'!E19)))</f>
        <v/>
      </c>
      <c r="CT25" s="353" t="str">
        <f ca="1">+IF(OFFSET('Sanitation Data'!$E$32,0,10*ROW('Sanitation Data'!E19))="","",OFFSET('Sanitation Data'!$E$32,0,10*ROW('Sanitation Data'!E19)))</f>
        <v/>
      </c>
      <c r="CU25" s="353" t="str">
        <f ca="1">+IF(OFFSET('Sanitation Data'!$F$28,0,10*ROW('Sanitation Data'!F19))="","",OFFSET('Sanitation Data'!$F$28,0,10*ROW('Sanitation Data'!F19)))</f>
        <v/>
      </c>
      <c r="CV25" s="353" t="str">
        <f ca="1">+IF(OFFSET('Sanitation Data'!$F$29,0,10*ROW('Sanitation Data'!F19))="","",OFFSET('Sanitation Data'!$F$29,0,10*ROW('Sanitation Data'!F19)))</f>
        <v/>
      </c>
      <c r="CW25" s="353" t="str">
        <f ca="1">+IF(OFFSET('Sanitation Data'!$F$30,0,10*ROW('Sanitation Data'!F19))="","",OFFSET('Sanitation Data'!$F$30,0,10*ROW('Sanitation Data'!F19)))</f>
        <v/>
      </c>
      <c r="CX25" s="353" t="str">
        <f ca="1">+IF(OFFSET('Sanitation Data'!$F$31,0,10*ROW('Sanitation Data'!F19))="","",OFFSET('Sanitation Data'!$F$31,0,10*ROW('Sanitation Data'!F19)))</f>
        <v/>
      </c>
      <c r="CY25" s="353" t="str">
        <f ca="1">+IF(OFFSET('Sanitation Data'!$F$32,0,10*ROW('Sanitation Data'!F19))="","",OFFSET('Sanitation Data'!$F$32,0,10*ROW('Sanitation Data'!F19)))</f>
        <v/>
      </c>
      <c r="CZ25" s="353" t="str">
        <f ca="1">+IF(OFFSET('Sanitation Data'!$G$28,0,10*ROW('Sanitation Data'!G19))="","",OFFSET('Sanitation Data'!$G$28,0,10*ROW('Sanitation Data'!G19)))</f>
        <v/>
      </c>
      <c r="DA25" s="353" t="str">
        <f ca="1">+IF(OFFSET('Sanitation Data'!$G$29,0,10*ROW('Sanitation Data'!G19))="","",OFFSET('Sanitation Data'!$G$29,0,10*ROW('Sanitation Data'!G19)))</f>
        <v/>
      </c>
      <c r="DB25" s="353" t="str">
        <f ca="1">+IF(OFFSET('Sanitation Data'!$G$30,0,10*ROW('Sanitation Data'!G19))="","",OFFSET('Sanitation Data'!$G$30,0,10*ROW('Sanitation Data'!G19)))</f>
        <v/>
      </c>
      <c r="DC25" s="353" t="str">
        <f ca="1">+IF(OFFSET('Sanitation Data'!$G$31,0,10*ROW('Sanitation Data'!G19))="","",OFFSET('Sanitation Data'!$G$31,0,10*ROW('Sanitation Data'!G19)))</f>
        <v/>
      </c>
      <c r="DD25" s="353" t="str">
        <f ca="1">+IF(OFFSET('Sanitation Data'!$G$32,0,10*ROW('Sanitation Data'!G19))="","",OFFSET('Sanitation Data'!$G$32,0,10*ROW('Sanitation Data'!G19)))</f>
        <v/>
      </c>
      <c r="DE25" s="353" t="str">
        <f ca="1">+IF(OFFSET('Sanitation Data'!$H$28,0,10*ROW('Sanitation Data'!H19))="","",OFFSET('Sanitation Data'!$H$28,0,10*ROW('Sanitation Data'!H19)))</f>
        <v/>
      </c>
      <c r="DF25" s="353" t="str">
        <f ca="1">+IF(OFFSET('Sanitation Data'!$H$29,0,10*ROW('Sanitation Data'!H19))="","",OFFSET('Sanitation Data'!$H$29,0,10*ROW('Sanitation Data'!H19)))</f>
        <v/>
      </c>
      <c r="DG25" s="353" t="str">
        <f ca="1">+IF(OFFSET('Sanitation Data'!$H$30,0,10*ROW('Sanitation Data'!H19))="","",OFFSET('Sanitation Data'!$H$30,0,10*ROW('Sanitation Data'!H19)))</f>
        <v/>
      </c>
      <c r="DH25" s="353" t="str">
        <f ca="1">+IF(OFFSET('Sanitation Data'!$H$31,0,10*ROW('Sanitation Data'!H19))="","",OFFSET('Sanitation Data'!$H$31,0,10*ROW('Sanitation Data'!H19)))</f>
        <v/>
      </c>
      <c r="DI25" s="353" t="str">
        <f ca="1">+IF(OFFSET('Sanitation Data'!$H$32,0,10*ROW('Sanitation Data'!H19))="","",OFFSET('Sanitation Data'!$H$32,0,10*ROW('Sanitation Data'!H19)))</f>
        <v/>
      </c>
      <c r="DJ25" s="353" t="str">
        <f ca="1">+IF(OFFSET('Sanitation Data'!$I$28,0,10*ROW('Sanitation Data'!I19))="","",OFFSET('Sanitation Data'!$I$28,0,10*ROW('Sanitation Data'!I19)))</f>
        <v/>
      </c>
      <c r="DK25" s="353" t="str">
        <f ca="1">+IF(OFFSET('Sanitation Data'!$I$29,0,10*ROW('Sanitation Data'!I19))="","",OFFSET('Sanitation Data'!$I$29,0,10*ROW('Sanitation Data'!I19)))</f>
        <v/>
      </c>
      <c r="DL25" s="353" t="str">
        <f ca="1">+IF(OFFSET('Sanitation Data'!$I$30,0,10*ROW('Sanitation Data'!I19))="","",OFFSET('Sanitation Data'!$I$30,0,10*ROW('Sanitation Data'!I19)))</f>
        <v/>
      </c>
      <c r="DM25" s="353" t="str">
        <f ca="1">+IF(OFFSET('Sanitation Data'!$I$31,0,10*ROW('Sanitation Data'!I19))="","",OFFSET('Sanitation Data'!$I$31,0,10*ROW('Sanitation Data'!I19)))</f>
        <v/>
      </c>
      <c r="DN25" s="353" t="str">
        <f ca="1">+IF(OFFSET('Sanitation Data'!$I$32,0,10*ROW('Sanitation Data'!I19))="","",OFFSET('Sanitation Data'!$I$32,0,10*ROW('Sanitation Data'!I19)))</f>
        <v/>
      </c>
      <c r="DO25" s="353" t="str">
        <f ca="1">+IF(OFFSET('Hygiene Data'!$D$11,0,10*ROW('Hygiene Data'!D19))="","",OFFSET('Hygiene Data'!$D$11,0,10*ROW('Hygiene Data'!D19)))</f>
        <v/>
      </c>
      <c r="DP25" s="353" t="str">
        <f ca="1">+IF(OFFSET('Hygiene Data'!$D$12,0,10*ROW('Hygiene Data'!D19))="","",OFFSET('Hygiene Data'!$D$12,0,10*ROW('Hygiene Data'!D19)))</f>
        <v/>
      </c>
      <c r="DQ25" s="353" t="str">
        <f ca="1">+IF(OFFSET('Hygiene Data'!$D$13,0,10*ROW('Hygiene Data'!D19))="","",OFFSET('Hygiene Data'!$D$13,0,10*ROW('Hygiene Data'!D19)))</f>
        <v/>
      </c>
      <c r="DR25" s="353" t="str">
        <f ca="1">+IF(OFFSET('Hygiene Data'!$E$11,0,10*ROW('Hygiene Data'!E19))="","",OFFSET('Hygiene Data'!$E$11,0,10*ROW('Hygiene Data'!E19)))</f>
        <v/>
      </c>
      <c r="DS25" s="353" t="str">
        <f ca="1">+IF(OFFSET('Hygiene Data'!$E$12,0,10*ROW('Hygiene Data'!E19))="","",OFFSET('Hygiene Data'!$E$12,0,10*ROW('Hygiene Data'!E19)))</f>
        <v/>
      </c>
      <c r="DT25" s="353" t="str">
        <f ca="1">+IF(OFFSET('Hygiene Data'!$E$13,0,10*ROW('Hygiene Data'!E19))="","",OFFSET('Hygiene Data'!$E$13,0,10*ROW('Hygiene Data'!E19)))</f>
        <v/>
      </c>
      <c r="DU25" s="353" t="str">
        <f ca="1">+IF(OFFSET('Hygiene Data'!$F$11,0,10*ROW('Hygiene Data'!F19))="","",OFFSET('Hygiene Data'!$F$11,0,10*ROW('Hygiene Data'!F19)))</f>
        <v/>
      </c>
      <c r="DV25" s="353" t="str">
        <f ca="1">+IF(OFFSET('Hygiene Data'!$F$12,0,10*ROW('Hygiene Data'!F19))="","",OFFSET('Hygiene Data'!$F$12,0,10*ROW('Hygiene Data'!F19)))</f>
        <v/>
      </c>
      <c r="DW25" s="353" t="str">
        <f ca="1">+IF(OFFSET('Hygiene Data'!$F$13,0,10*ROW('Hygiene Data'!F19))="","",OFFSET('Hygiene Data'!$F$13,0,10*ROW('Hygiene Data'!F19)))</f>
        <v/>
      </c>
      <c r="DX25" s="353" t="str">
        <f ca="1">+IF(OFFSET('Hygiene Data'!$G$11,0,10*ROW('Hygiene Data'!G19))="","",OFFSET('Hygiene Data'!$G$11,0,10*ROW('Hygiene Data'!G19)))</f>
        <v/>
      </c>
      <c r="DY25" s="353" t="str">
        <f ca="1">+IF(OFFSET('Hygiene Data'!$G$12,0,10*ROW('Hygiene Data'!G19))="","",OFFSET('Hygiene Data'!$G$12,0,10*ROW('Hygiene Data'!G19)))</f>
        <v/>
      </c>
      <c r="DZ25" s="353" t="str">
        <f ca="1">+IF(OFFSET('Hygiene Data'!$G$13,0,10*ROW('Hygiene Data'!G19))="","",OFFSET('Hygiene Data'!$G$13,0,10*ROW('Hygiene Data'!G19)))</f>
        <v/>
      </c>
      <c r="EA25" s="353" t="str">
        <f ca="1">+IF(OFFSET('Hygiene Data'!$H$11,0,10*ROW('Hygiene Data'!H19))="","",OFFSET('Hygiene Data'!$H$11,0,10*ROW('Hygiene Data'!H19)))</f>
        <v/>
      </c>
      <c r="EB25" s="353" t="str">
        <f ca="1">+IF(OFFSET('Hygiene Data'!$H$12,0,10*ROW('Hygiene Data'!H19))="","",OFFSET('Hygiene Data'!$H$12,0,10*ROW('Hygiene Data'!H19)))</f>
        <v/>
      </c>
      <c r="EC25" s="353" t="str">
        <f ca="1">+IF(OFFSET('Hygiene Data'!$H$13,0,10*ROW('Hygiene Data'!H19))="","",OFFSET('Hygiene Data'!$H$13,0,10*ROW('Hygiene Data'!H19)))</f>
        <v/>
      </c>
      <c r="ED25" s="353" t="str">
        <f ca="1">+IF(OFFSET('Hygiene Data'!$I$11,0,10*ROW('Hygiene Data'!I19))="","",OFFSET('Hygiene Data'!$I$11,0,10*ROW('Hygiene Data'!I19)))</f>
        <v/>
      </c>
      <c r="EE25" s="353" t="str">
        <f ca="1">+IF(OFFSET('Hygiene Data'!$I$12,0,10*ROW('Hygiene Data'!I19))="","",OFFSET('Hygiene Data'!$I$12,0,10*ROW('Hygiene Data'!I19)))</f>
        <v/>
      </c>
      <c r="EF25" s="353" t="str">
        <f ca="1">+IF(OFFSET('Hygiene Data'!$I$13,0,10*ROW('Hygiene Data'!I19))="","",OFFSET('Hygiene Data'!$I$13,0,10*ROW('Hygiene Data'!I19)))</f>
        <v/>
      </c>
    </row>
    <row r="26" spans="1:136" x14ac:dyDescent="0.25">
      <c r="A26" s="462" t="str">
        <f ca="1">+IF(OFFSET('Water Data'!$B$2,0,10*ROW('Water Data'!E20))="","",OFFSET('Water Data'!$B$2,0,10*ROW('Water Data'!E20)))</f>
        <v/>
      </c>
      <c r="B26" s="46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89" t="str">
        <f t="shared" ca="1" si="0"/>
        <v/>
      </c>
      <c r="D26" s="49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6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3" t="str">
        <f ca="1">+IF(OFFSET('Water Data'!$D$27,0,10*ROW('Water Data'!D20))="","",OFFSET('Water Data'!$D$27,0,10*ROW('Water Data'!D20)))</f>
        <v/>
      </c>
      <c r="BT26" s="353" t="str">
        <f ca="1">+IF(OFFSET('Water Data'!$D$28,0,10*ROW('Water Data'!D20))="","",OFFSET('Water Data'!$D$28,0,10*ROW('Water Data'!D20)))</f>
        <v/>
      </c>
      <c r="BU26" s="353" t="str">
        <f ca="1">+IF(OFFSET('Water Data'!$D$29,0,10*ROW('Water Data'!D20))="","",OFFSET('Water Data'!$D$29,0,10*ROW('Water Data'!D20)))</f>
        <v/>
      </c>
      <c r="BV26" s="353" t="str">
        <f ca="1">+IF(OFFSET('Water Data'!$E$27,0,10*ROW('Water Data'!E20))="","",OFFSET('Water Data'!$E$27,0,10*ROW('Water Data'!E20)))</f>
        <v/>
      </c>
      <c r="BW26" s="353" t="str">
        <f ca="1">+IF(OFFSET('Water Data'!$E$28,0,10*ROW('Water Data'!E20))="","",OFFSET('Water Data'!$E$28,0,10*ROW('Water Data'!E20)))</f>
        <v/>
      </c>
      <c r="BX26" s="353" t="str">
        <f ca="1">+IF(OFFSET('Water Data'!$E$29,0,10*ROW('Water Data'!E20))="","",OFFSET('Water Data'!$E$29,0,10*ROW('Water Data'!E20)))</f>
        <v/>
      </c>
      <c r="BY26" s="353" t="str">
        <f ca="1">+IF(OFFSET('Water Data'!$F$27,0,10*ROW('Water Data'!F20))="","",OFFSET('Water Data'!$F$27,0,10*ROW('Water Data'!F20)))</f>
        <v/>
      </c>
      <c r="BZ26" s="353" t="str">
        <f ca="1">+IF(OFFSET('Water Data'!$F$28,0,10*ROW('Water Data'!F20))="","",OFFSET('Water Data'!$F$28,0,10*ROW('Water Data'!F20)))</f>
        <v/>
      </c>
      <c r="CA26" s="353" t="str">
        <f ca="1">+IF(OFFSET('Water Data'!$F$29,0,10*ROW('Water Data'!F20))="","",OFFSET('Water Data'!$F$29,0,10*ROW('Water Data'!F20)))</f>
        <v/>
      </c>
      <c r="CB26" s="353" t="str">
        <f ca="1">+IF(OFFSET('Water Data'!$G$27,0,10*ROW('Water Data'!G20))="","",OFFSET('Water Data'!$G$27,0,10*ROW('Water Data'!G20)))</f>
        <v/>
      </c>
      <c r="CC26" s="353" t="str">
        <f ca="1">+IF(OFFSET('Water Data'!$G$28,0,10*ROW('Water Data'!G20))="","",OFFSET('Water Data'!$G$28,0,10*ROW('Water Data'!G20)))</f>
        <v/>
      </c>
      <c r="CD26" s="353" t="str">
        <f ca="1">+IF(OFFSET('Water Data'!$G$29,0,10*ROW('Water Data'!G20))="","",OFFSET('Water Data'!$G$29,0,10*ROW('Water Data'!G20)))</f>
        <v/>
      </c>
      <c r="CE26" s="353" t="str">
        <f ca="1">+IF(OFFSET('Water Data'!$H$27,0,10*ROW('Water Data'!H20))="","",OFFSET('Water Data'!$H$27,0,10*ROW('Water Data'!H20)))</f>
        <v/>
      </c>
      <c r="CF26" s="353" t="str">
        <f ca="1">+IF(OFFSET('Water Data'!$H$28,0,10*ROW('Water Data'!H20))="","",OFFSET('Water Data'!$H$28,0,10*ROW('Water Data'!H20)))</f>
        <v/>
      </c>
      <c r="CG26" s="353" t="str">
        <f ca="1">+IF(OFFSET('Water Data'!$H$29,0,10*ROW('Water Data'!H20))="","",OFFSET('Water Data'!$H$29,0,10*ROW('Water Data'!H20)))</f>
        <v/>
      </c>
      <c r="CH26" s="353" t="str">
        <f ca="1">+IF(OFFSET('Water Data'!$I$27,0,10*ROW('Water Data'!I20))="","",OFFSET('Water Data'!$I$27,0,10*ROW('Water Data'!I20)))</f>
        <v/>
      </c>
      <c r="CI26" s="353" t="str">
        <f ca="1">+IF(OFFSET('Water Data'!$I$28,0,10*ROW('Water Data'!I20))="","",OFFSET('Water Data'!$I$28,0,10*ROW('Water Data'!I20)))</f>
        <v/>
      </c>
      <c r="CJ26" s="353" t="str">
        <f ca="1">+IF(OFFSET('Water Data'!$I$29,0,10*ROW('Water Data'!I20))="","",OFFSET('Water Data'!$I$29,0,10*ROW('Water Data'!I20)))</f>
        <v/>
      </c>
      <c r="CK26" s="353" t="str">
        <f ca="1">+IF(OFFSET('Sanitation Data'!$D$28,0,10*ROW('Sanitation Data'!D20))="","",OFFSET('Sanitation Data'!$D$28,0,10*ROW('Sanitation Data'!D20)))</f>
        <v/>
      </c>
      <c r="CL26" s="353" t="str">
        <f ca="1">+IF(OFFSET('Sanitation Data'!$D$29,0,10*ROW('Sanitation Data'!D20))="","",OFFSET('Sanitation Data'!$D$29,0,10*ROW('Sanitation Data'!D20)))</f>
        <v/>
      </c>
      <c r="CM26" s="353" t="str">
        <f ca="1">+IF(OFFSET('Sanitation Data'!$D$30,0,10*ROW('Sanitation Data'!D20))="","",OFFSET('Sanitation Data'!$D$30,0,10*ROW('Sanitation Data'!D20)))</f>
        <v/>
      </c>
      <c r="CN26" s="353" t="str">
        <f ca="1">+IF(OFFSET('Sanitation Data'!$D$31,0,10*ROW('Sanitation Data'!D20))="","",OFFSET('Sanitation Data'!$D$31,0,10*ROW('Sanitation Data'!D20)))</f>
        <v/>
      </c>
      <c r="CO26" s="353" t="str">
        <f ca="1">+IF(OFFSET('Sanitation Data'!$D$32,0,10*ROW('Sanitation Data'!D20))="","",OFFSET('Sanitation Data'!$D$32,0,10*ROW('Sanitation Data'!D20)))</f>
        <v/>
      </c>
      <c r="CP26" s="353" t="str">
        <f ca="1">+IF(OFFSET('Sanitation Data'!$E$28,0,10*ROW('Sanitation Data'!E20))="","",OFFSET('Sanitation Data'!$E$28,0,10*ROW('Sanitation Data'!E20)))</f>
        <v/>
      </c>
      <c r="CQ26" s="353" t="str">
        <f ca="1">+IF(OFFSET('Sanitation Data'!$E$29,0,10*ROW('Sanitation Data'!E20))="","",OFFSET('Sanitation Data'!$E$29,0,10*ROW('Sanitation Data'!E20)))</f>
        <v/>
      </c>
      <c r="CR26" s="353" t="str">
        <f ca="1">+IF(OFFSET('Sanitation Data'!$E$30,0,10*ROW('Sanitation Data'!E20))="","",OFFSET('Sanitation Data'!$E$30,0,10*ROW('Sanitation Data'!E20)))</f>
        <v/>
      </c>
      <c r="CS26" s="353" t="str">
        <f ca="1">+IF(OFFSET('Sanitation Data'!$E$31,0,10*ROW('Sanitation Data'!E20))="","",OFFSET('Sanitation Data'!$E$31,0,10*ROW('Sanitation Data'!E20)))</f>
        <v/>
      </c>
      <c r="CT26" s="353" t="str">
        <f ca="1">+IF(OFFSET('Sanitation Data'!$E$32,0,10*ROW('Sanitation Data'!E20))="","",OFFSET('Sanitation Data'!$E$32,0,10*ROW('Sanitation Data'!E20)))</f>
        <v/>
      </c>
      <c r="CU26" s="353" t="str">
        <f ca="1">+IF(OFFSET('Sanitation Data'!$F$28,0,10*ROW('Sanitation Data'!F20))="","",OFFSET('Sanitation Data'!$F$28,0,10*ROW('Sanitation Data'!F20)))</f>
        <v/>
      </c>
      <c r="CV26" s="353" t="str">
        <f ca="1">+IF(OFFSET('Sanitation Data'!$F$29,0,10*ROW('Sanitation Data'!F20))="","",OFFSET('Sanitation Data'!$F$29,0,10*ROW('Sanitation Data'!F20)))</f>
        <v/>
      </c>
      <c r="CW26" s="353" t="str">
        <f ca="1">+IF(OFFSET('Sanitation Data'!$F$30,0,10*ROW('Sanitation Data'!F20))="","",OFFSET('Sanitation Data'!$F$30,0,10*ROW('Sanitation Data'!F20)))</f>
        <v/>
      </c>
      <c r="CX26" s="353" t="str">
        <f ca="1">+IF(OFFSET('Sanitation Data'!$F$31,0,10*ROW('Sanitation Data'!F20))="","",OFFSET('Sanitation Data'!$F$31,0,10*ROW('Sanitation Data'!F20)))</f>
        <v/>
      </c>
      <c r="CY26" s="353" t="str">
        <f ca="1">+IF(OFFSET('Sanitation Data'!$F$32,0,10*ROW('Sanitation Data'!F20))="","",OFFSET('Sanitation Data'!$F$32,0,10*ROW('Sanitation Data'!F20)))</f>
        <v/>
      </c>
      <c r="CZ26" s="353" t="str">
        <f ca="1">+IF(OFFSET('Sanitation Data'!$G$28,0,10*ROW('Sanitation Data'!G20))="","",OFFSET('Sanitation Data'!$G$28,0,10*ROW('Sanitation Data'!G20)))</f>
        <v/>
      </c>
      <c r="DA26" s="353" t="str">
        <f ca="1">+IF(OFFSET('Sanitation Data'!$G$29,0,10*ROW('Sanitation Data'!G20))="","",OFFSET('Sanitation Data'!$G$29,0,10*ROW('Sanitation Data'!G20)))</f>
        <v/>
      </c>
      <c r="DB26" s="353" t="str">
        <f ca="1">+IF(OFFSET('Sanitation Data'!$G$30,0,10*ROW('Sanitation Data'!G20))="","",OFFSET('Sanitation Data'!$G$30,0,10*ROW('Sanitation Data'!G20)))</f>
        <v/>
      </c>
      <c r="DC26" s="353" t="str">
        <f ca="1">+IF(OFFSET('Sanitation Data'!$G$31,0,10*ROW('Sanitation Data'!G20))="","",OFFSET('Sanitation Data'!$G$31,0,10*ROW('Sanitation Data'!G20)))</f>
        <v/>
      </c>
      <c r="DD26" s="353" t="str">
        <f ca="1">+IF(OFFSET('Sanitation Data'!$G$32,0,10*ROW('Sanitation Data'!G20))="","",OFFSET('Sanitation Data'!$G$32,0,10*ROW('Sanitation Data'!G20)))</f>
        <v/>
      </c>
      <c r="DE26" s="353" t="str">
        <f ca="1">+IF(OFFSET('Sanitation Data'!$H$28,0,10*ROW('Sanitation Data'!H20))="","",OFFSET('Sanitation Data'!$H$28,0,10*ROW('Sanitation Data'!H20)))</f>
        <v/>
      </c>
      <c r="DF26" s="353" t="str">
        <f ca="1">+IF(OFFSET('Sanitation Data'!$H$29,0,10*ROW('Sanitation Data'!H20))="","",OFFSET('Sanitation Data'!$H$29,0,10*ROW('Sanitation Data'!H20)))</f>
        <v/>
      </c>
      <c r="DG26" s="353" t="str">
        <f ca="1">+IF(OFFSET('Sanitation Data'!$H$30,0,10*ROW('Sanitation Data'!H20))="","",OFFSET('Sanitation Data'!$H$30,0,10*ROW('Sanitation Data'!H20)))</f>
        <v/>
      </c>
      <c r="DH26" s="353" t="str">
        <f ca="1">+IF(OFFSET('Sanitation Data'!$H$31,0,10*ROW('Sanitation Data'!H20))="","",OFFSET('Sanitation Data'!$H$31,0,10*ROW('Sanitation Data'!H20)))</f>
        <v/>
      </c>
      <c r="DI26" s="353" t="str">
        <f ca="1">+IF(OFFSET('Sanitation Data'!$H$32,0,10*ROW('Sanitation Data'!H20))="","",OFFSET('Sanitation Data'!$H$32,0,10*ROW('Sanitation Data'!H20)))</f>
        <v/>
      </c>
      <c r="DJ26" s="353" t="str">
        <f ca="1">+IF(OFFSET('Sanitation Data'!$I$28,0,10*ROW('Sanitation Data'!I20))="","",OFFSET('Sanitation Data'!$I$28,0,10*ROW('Sanitation Data'!I20)))</f>
        <v/>
      </c>
      <c r="DK26" s="353" t="str">
        <f ca="1">+IF(OFFSET('Sanitation Data'!$I$29,0,10*ROW('Sanitation Data'!I20))="","",OFFSET('Sanitation Data'!$I$29,0,10*ROW('Sanitation Data'!I20)))</f>
        <v/>
      </c>
      <c r="DL26" s="353" t="str">
        <f ca="1">+IF(OFFSET('Sanitation Data'!$I$30,0,10*ROW('Sanitation Data'!I20))="","",OFFSET('Sanitation Data'!$I$30,0,10*ROW('Sanitation Data'!I20)))</f>
        <v/>
      </c>
      <c r="DM26" s="353" t="str">
        <f ca="1">+IF(OFFSET('Sanitation Data'!$I$31,0,10*ROW('Sanitation Data'!I20))="","",OFFSET('Sanitation Data'!$I$31,0,10*ROW('Sanitation Data'!I20)))</f>
        <v/>
      </c>
      <c r="DN26" s="353" t="str">
        <f ca="1">+IF(OFFSET('Sanitation Data'!$I$32,0,10*ROW('Sanitation Data'!I20))="","",OFFSET('Sanitation Data'!$I$32,0,10*ROW('Sanitation Data'!I20)))</f>
        <v/>
      </c>
      <c r="DO26" s="353" t="str">
        <f ca="1">+IF(OFFSET('Hygiene Data'!$D$11,0,10*ROW('Hygiene Data'!D20))="","",OFFSET('Hygiene Data'!$D$11,0,10*ROW('Hygiene Data'!D20)))</f>
        <v/>
      </c>
      <c r="DP26" s="353" t="str">
        <f ca="1">+IF(OFFSET('Hygiene Data'!$D$12,0,10*ROW('Hygiene Data'!D20))="","",OFFSET('Hygiene Data'!$D$12,0,10*ROW('Hygiene Data'!D20)))</f>
        <v/>
      </c>
      <c r="DQ26" s="353" t="str">
        <f ca="1">+IF(OFFSET('Hygiene Data'!$D$13,0,10*ROW('Hygiene Data'!D20))="","",OFFSET('Hygiene Data'!$D$13,0,10*ROW('Hygiene Data'!D20)))</f>
        <v/>
      </c>
      <c r="DR26" s="353" t="str">
        <f ca="1">+IF(OFFSET('Hygiene Data'!$E$11,0,10*ROW('Hygiene Data'!E20))="","",OFFSET('Hygiene Data'!$E$11,0,10*ROW('Hygiene Data'!E20)))</f>
        <v/>
      </c>
      <c r="DS26" s="353" t="str">
        <f ca="1">+IF(OFFSET('Hygiene Data'!$E$12,0,10*ROW('Hygiene Data'!E20))="","",OFFSET('Hygiene Data'!$E$12,0,10*ROW('Hygiene Data'!E20)))</f>
        <v/>
      </c>
      <c r="DT26" s="353" t="str">
        <f ca="1">+IF(OFFSET('Hygiene Data'!$E$13,0,10*ROW('Hygiene Data'!E20))="","",OFFSET('Hygiene Data'!$E$13,0,10*ROW('Hygiene Data'!E20)))</f>
        <v/>
      </c>
      <c r="DU26" s="353" t="str">
        <f ca="1">+IF(OFFSET('Hygiene Data'!$F$11,0,10*ROW('Hygiene Data'!F20))="","",OFFSET('Hygiene Data'!$F$11,0,10*ROW('Hygiene Data'!F20)))</f>
        <v/>
      </c>
      <c r="DV26" s="353" t="str">
        <f ca="1">+IF(OFFSET('Hygiene Data'!$F$12,0,10*ROW('Hygiene Data'!F20))="","",OFFSET('Hygiene Data'!$F$12,0,10*ROW('Hygiene Data'!F20)))</f>
        <v/>
      </c>
      <c r="DW26" s="353" t="str">
        <f ca="1">+IF(OFFSET('Hygiene Data'!$F$13,0,10*ROW('Hygiene Data'!F20))="","",OFFSET('Hygiene Data'!$F$13,0,10*ROW('Hygiene Data'!F20)))</f>
        <v/>
      </c>
      <c r="DX26" s="353" t="str">
        <f ca="1">+IF(OFFSET('Hygiene Data'!$G$11,0,10*ROW('Hygiene Data'!G20))="","",OFFSET('Hygiene Data'!$G$11,0,10*ROW('Hygiene Data'!G20)))</f>
        <v/>
      </c>
      <c r="DY26" s="353" t="str">
        <f ca="1">+IF(OFFSET('Hygiene Data'!$G$12,0,10*ROW('Hygiene Data'!G20))="","",OFFSET('Hygiene Data'!$G$12,0,10*ROW('Hygiene Data'!G20)))</f>
        <v/>
      </c>
      <c r="DZ26" s="353" t="str">
        <f ca="1">+IF(OFFSET('Hygiene Data'!$G$13,0,10*ROW('Hygiene Data'!G20))="","",OFFSET('Hygiene Data'!$G$13,0,10*ROW('Hygiene Data'!G20)))</f>
        <v/>
      </c>
      <c r="EA26" s="353" t="str">
        <f ca="1">+IF(OFFSET('Hygiene Data'!$H$11,0,10*ROW('Hygiene Data'!H20))="","",OFFSET('Hygiene Data'!$H$11,0,10*ROW('Hygiene Data'!H20)))</f>
        <v/>
      </c>
      <c r="EB26" s="353" t="str">
        <f ca="1">+IF(OFFSET('Hygiene Data'!$H$12,0,10*ROW('Hygiene Data'!H20))="","",OFFSET('Hygiene Data'!$H$12,0,10*ROW('Hygiene Data'!H20)))</f>
        <v/>
      </c>
      <c r="EC26" s="353" t="str">
        <f ca="1">+IF(OFFSET('Hygiene Data'!$H$13,0,10*ROW('Hygiene Data'!H20))="","",OFFSET('Hygiene Data'!$H$13,0,10*ROW('Hygiene Data'!H20)))</f>
        <v/>
      </c>
      <c r="ED26" s="353" t="str">
        <f ca="1">+IF(OFFSET('Hygiene Data'!$I$11,0,10*ROW('Hygiene Data'!I20))="","",OFFSET('Hygiene Data'!$I$11,0,10*ROW('Hygiene Data'!I20)))</f>
        <v/>
      </c>
      <c r="EE26" s="353" t="str">
        <f ca="1">+IF(OFFSET('Hygiene Data'!$I$12,0,10*ROW('Hygiene Data'!I20))="","",OFFSET('Hygiene Data'!$I$12,0,10*ROW('Hygiene Data'!I20)))</f>
        <v/>
      </c>
      <c r="EF26" s="353" t="str">
        <f ca="1">+IF(OFFSET('Hygiene Data'!$I$13,0,10*ROW('Hygiene Data'!I20))="","",OFFSET('Hygiene Data'!$I$13,0,10*ROW('Hygiene Data'!I20)))</f>
        <v/>
      </c>
    </row>
    <row r="27" spans="1:136" x14ac:dyDescent="0.25">
      <c r="A27" s="462" t="str">
        <f ca="1">+IF(OFFSET('Water Data'!$B$2,0,10*ROW('Water Data'!E21))="","",OFFSET('Water Data'!$B$2,0,10*ROW('Water Data'!E21)))</f>
        <v/>
      </c>
      <c r="B27" s="46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89" t="str">
        <f t="shared" ca="1" si="0"/>
        <v/>
      </c>
      <c r="D27" s="49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6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3" t="str">
        <f ca="1">+IF(OFFSET('Water Data'!$D$27,0,10*ROW('Water Data'!D21))="","",OFFSET('Water Data'!$D$27,0,10*ROW('Water Data'!D21)))</f>
        <v/>
      </c>
      <c r="BT27" s="353" t="str">
        <f ca="1">+IF(OFFSET('Water Data'!$D$28,0,10*ROW('Water Data'!D21))="","",OFFSET('Water Data'!$D$28,0,10*ROW('Water Data'!D21)))</f>
        <v/>
      </c>
      <c r="BU27" s="353" t="str">
        <f ca="1">+IF(OFFSET('Water Data'!$D$29,0,10*ROW('Water Data'!D21))="","",OFFSET('Water Data'!$D$29,0,10*ROW('Water Data'!D21)))</f>
        <v/>
      </c>
      <c r="BV27" s="353" t="str">
        <f ca="1">+IF(OFFSET('Water Data'!$E$27,0,10*ROW('Water Data'!E21))="","",OFFSET('Water Data'!$E$27,0,10*ROW('Water Data'!E21)))</f>
        <v/>
      </c>
      <c r="BW27" s="353" t="str">
        <f ca="1">+IF(OFFSET('Water Data'!$E$28,0,10*ROW('Water Data'!E21))="","",OFFSET('Water Data'!$E$28,0,10*ROW('Water Data'!E21)))</f>
        <v/>
      </c>
      <c r="BX27" s="353" t="str">
        <f ca="1">+IF(OFFSET('Water Data'!$E$29,0,10*ROW('Water Data'!E21))="","",OFFSET('Water Data'!$E$29,0,10*ROW('Water Data'!E21)))</f>
        <v/>
      </c>
      <c r="BY27" s="353" t="str">
        <f ca="1">+IF(OFFSET('Water Data'!$F$27,0,10*ROW('Water Data'!F21))="","",OFFSET('Water Data'!$F$27,0,10*ROW('Water Data'!F21)))</f>
        <v/>
      </c>
      <c r="BZ27" s="353" t="str">
        <f ca="1">+IF(OFFSET('Water Data'!$F$28,0,10*ROW('Water Data'!F21))="","",OFFSET('Water Data'!$F$28,0,10*ROW('Water Data'!F21)))</f>
        <v/>
      </c>
      <c r="CA27" s="353" t="str">
        <f ca="1">+IF(OFFSET('Water Data'!$F$29,0,10*ROW('Water Data'!F21))="","",OFFSET('Water Data'!$F$29,0,10*ROW('Water Data'!F21)))</f>
        <v/>
      </c>
      <c r="CB27" s="353" t="str">
        <f ca="1">+IF(OFFSET('Water Data'!$G$27,0,10*ROW('Water Data'!G21))="","",OFFSET('Water Data'!$G$27,0,10*ROW('Water Data'!G21)))</f>
        <v/>
      </c>
      <c r="CC27" s="353" t="str">
        <f ca="1">+IF(OFFSET('Water Data'!$G$28,0,10*ROW('Water Data'!G21))="","",OFFSET('Water Data'!$G$28,0,10*ROW('Water Data'!G21)))</f>
        <v/>
      </c>
      <c r="CD27" s="353" t="str">
        <f ca="1">+IF(OFFSET('Water Data'!$G$29,0,10*ROW('Water Data'!G21))="","",OFFSET('Water Data'!$G$29,0,10*ROW('Water Data'!G21)))</f>
        <v/>
      </c>
      <c r="CE27" s="353" t="str">
        <f ca="1">+IF(OFFSET('Water Data'!$H$27,0,10*ROW('Water Data'!H21))="","",OFFSET('Water Data'!$H$27,0,10*ROW('Water Data'!H21)))</f>
        <v/>
      </c>
      <c r="CF27" s="353" t="str">
        <f ca="1">+IF(OFFSET('Water Data'!$H$28,0,10*ROW('Water Data'!H21))="","",OFFSET('Water Data'!$H$28,0,10*ROW('Water Data'!H21)))</f>
        <v/>
      </c>
      <c r="CG27" s="353" t="str">
        <f ca="1">+IF(OFFSET('Water Data'!$H$29,0,10*ROW('Water Data'!H21))="","",OFFSET('Water Data'!$H$29,0,10*ROW('Water Data'!H21)))</f>
        <v/>
      </c>
      <c r="CH27" s="353" t="str">
        <f ca="1">+IF(OFFSET('Water Data'!$I$27,0,10*ROW('Water Data'!I21))="","",OFFSET('Water Data'!$I$27,0,10*ROW('Water Data'!I21)))</f>
        <v/>
      </c>
      <c r="CI27" s="353" t="str">
        <f ca="1">+IF(OFFSET('Water Data'!$I$28,0,10*ROW('Water Data'!I21))="","",OFFSET('Water Data'!$I$28,0,10*ROW('Water Data'!I21)))</f>
        <v/>
      </c>
      <c r="CJ27" s="353" t="str">
        <f ca="1">+IF(OFFSET('Water Data'!$I$29,0,10*ROW('Water Data'!I21))="","",OFFSET('Water Data'!$I$29,0,10*ROW('Water Data'!I21)))</f>
        <v/>
      </c>
      <c r="CK27" s="353" t="str">
        <f ca="1">+IF(OFFSET('Sanitation Data'!$D$28,0,10*ROW('Sanitation Data'!D21))="","",OFFSET('Sanitation Data'!$D$28,0,10*ROW('Sanitation Data'!D21)))</f>
        <v/>
      </c>
      <c r="CL27" s="353" t="str">
        <f ca="1">+IF(OFFSET('Sanitation Data'!$D$29,0,10*ROW('Sanitation Data'!D21))="","",OFFSET('Sanitation Data'!$D$29,0,10*ROW('Sanitation Data'!D21)))</f>
        <v/>
      </c>
      <c r="CM27" s="353" t="str">
        <f ca="1">+IF(OFFSET('Sanitation Data'!$D$30,0,10*ROW('Sanitation Data'!D21))="","",OFFSET('Sanitation Data'!$D$30,0,10*ROW('Sanitation Data'!D21)))</f>
        <v/>
      </c>
      <c r="CN27" s="353" t="str">
        <f ca="1">+IF(OFFSET('Sanitation Data'!$D$31,0,10*ROW('Sanitation Data'!D21))="","",OFFSET('Sanitation Data'!$D$31,0,10*ROW('Sanitation Data'!D21)))</f>
        <v/>
      </c>
      <c r="CO27" s="353" t="str">
        <f ca="1">+IF(OFFSET('Sanitation Data'!$D$32,0,10*ROW('Sanitation Data'!D21))="","",OFFSET('Sanitation Data'!$D$32,0,10*ROW('Sanitation Data'!D21)))</f>
        <v/>
      </c>
      <c r="CP27" s="353" t="str">
        <f ca="1">+IF(OFFSET('Sanitation Data'!$E$28,0,10*ROW('Sanitation Data'!E21))="","",OFFSET('Sanitation Data'!$E$28,0,10*ROW('Sanitation Data'!E21)))</f>
        <v/>
      </c>
      <c r="CQ27" s="353" t="str">
        <f ca="1">+IF(OFFSET('Sanitation Data'!$E$29,0,10*ROW('Sanitation Data'!E21))="","",OFFSET('Sanitation Data'!$E$29,0,10*ROW('Sanitation Data'!E21)))</f>
        <v/>
      </c>
      <c r="CR27" s="353" t="str">
        <f ca="1">+IF(OFFSET('Sanitation Data'!$E$30,0,10*ROW('Sanitation Data'!E21))="","",OFFSET('Sanitation Data'!$E$30,0,10*ROW('Sanitation Data'!E21)))</f>
        <v/>
      </c>
      <c r="CS27" s="353" t="str">
        <f ca="1">+IF(OFFSET('Sanitation Data'!$E$31,0,10*ROW('Sanitation Data'!E21))="","",OFFSET('Sanitation Data'!$E$31,0,10*ROW('Sanitation Data'!E21)))</f>
        <v/>
      </c>
      <c r="CT27" s="353" t="str">
        <f ca="1">+IF(OFFSET('Sanitation Data'!$E$32,0,10*ROW('Sanitation Data'!E21))="","",OFFSET('Sanitation Data'!$E$32,0,10*ROW('Sanitation Data'!E21)))</f>
        <v/>
      </c>
      <c r="CU27" s="353" t="str">
        <f ca="1">+IF(OFFSET('Sanitation Data'!$F$28,0,10*ROW('Sanitation Data'!F21))="","",OFFSET('Sanitation Data'!$F$28,0,10*ROW('Sanitation Data'!F21)))</f>
        <v/>
      </c>
      <c r="CV27" s="353" t="str">
        <f ca="1">+IF(OFFSET('Sanitation Data'!$F$29,0,10*ROW('Sanitation Data'!F21))="","",OFFSET('Sanitation Data'!$F$29,0,10*ROW('Sanitation Data'!F21)))</f>
        <v/>
      </c>
      <c r="CW27" s="353" t="str">
        <f ca="1">+IF(OFFSET('Sanitation Data'!$F$30,0,10*ROW('Sanitation Data'!F21))="","",OFFSET('Sanitation Data'!$F$30,0,10*ROW('Sanitation Data'!F21)))</f>
        <v/>
      </c>
      <c r="CX27" s="353" t="str">
        <f ca="1">+IF(OFFSET('Sanitation Data'!$F$31,0,10*ROW('Sanitation Data'!F21))="","",OFFSET('Sanitation Data'!$F$31,0,10*ROW('Sanitation Data'!F21)))</f>
        <v/>
      </c>
      <c r="CY27" s="353" t="str">
        <f ca="1">+IF(OFFSET('Sanitation Data'!$F$32,0,10*ROW('Sanitation Data'!F21))="","",OFFSET('Sanitation Data'!$F$32,0,10*ROW('Sanitation Data'!F21)))</f>
        <v/>
      </c>
      <c r="CZ27" s="353" t="str">
        <f ca="1">+IF(OFFSET('Sanitation Data'!$G$28,0,10*ROW('Sanitation Data'!G21))="","",OFFSET('Sanitation Data'!$G$28,0,10*ROW('Sanitation Data'!G21)))</f>
        <v/>
      </c>
      <c r="DA27" s="353" t="str">
        <f ca="1">+IF(OFFSET('Sanitation Data'!$G$29,0,10*ROW('Sanitation Data'!G21))="","",OFFSET('Sanitation Data'!$G$29,0,10*ROW('Sanitation Data'!G21)))</f>
        <v/>
      </c>
      <c r="DB27" s="353" t="str">
        <f ca="1">+IF(OFFSET('Sanitation Data'!$G$30,0,10*ROW('Sanitation Data'!G21))="","",OFFSET('Sanitation Data'!$G$30,0,10*ROW('Sanitation Data'!G21)))</f>
        <v/>
      </c>
      <c r="DC27" s="353" t="str">
        <f ca="1">+IF(OFFSET('Sanitation Data'!$G$31,0,10*ROW('Sanitation Data'!G21))="","",OFFSET('Sanitation Data'!$G$31,0,10*ROW('Sanitation Data'!G21)))</f>
        <v/>
      </c>
      <c r="DD27" s="353" t="str">
        <f ca="1">+IF(OFFSET('Sanitation Data'!$G$32,0,10*ROW('Sanitation Data'!G21))="","",OFFSET('Sanitation Data'!$G$32,0,10*ROW('Sanitation Data'!G21)))</f>
        <v/>
      </c>
      <c r="DE27" s="353" t="str">
        <f ca="1">+IF(OFFSET('Sanitation Data'!$H$28,0,10*ROW('Sanitation Data'!H21))="","",OFFSET('Sanitation Data'!$H$28,0,10*ROW('Sanitation Data'!H21)))</f>
        <v/>
      </c>
      <c r="DF27" s="353" t="str">
        <f ca="1">+IF(OFFSET('Sanitation Data'!$H$29,0,10*ROW('Sanitation Data'!H21))="","",OFFSET('Sanitation Data'!$H$29,0,10*ROW('Sanitation Data'!H21)))</f>
        <v/>
      </c>
      <c r="DG27" s="353" t="str">
        <f ca="1">+IF(OFFSET('Sanitation Data'!$H$30,0,10*ROW('Sanitation Data'!H21))="","",OFFSET('Sanitation Data'!$H$30,0,10*ROW('Sanitation Data'!H21)))</f>
        <v/>
      </c>
      <c r="DH27" s="353" t="str">
        <f ca="1">+IF(OFFSET('Sanitation Data'!$H$31,0,10*ROW('Sanitation Data'!H21))="","",OFFSET('Sanitation Data'!$H$31,0,10*ROW('Sanitation Data'!H21)))</f>
        <v/>
      </c>
      <c r="DI27" s="353" t="str">
        <f ca="1">+IF(OFFSET('Sanitation Data'!$H$32,0,10*ROW('Sanitation Data'!H21))="","",OFFSET('Sanitation Data'!$H$32,0,10*ROW('Sanitation Data'!H21)))</f>
        <v/>
      </c>
      <c r="DJ27" s="353" t="str">
        <f ca="1">+IF(OFFSET('Sanitation Data'!$I$28,0,10*ROW('Sanitation Data'!I21))="","",OFFSET('Sanitation Data'!$I$28,0,10*ROW('Sanitation Data'!I21)))</f>
        <v/>
      </c>
      <c r="DK27" s="353" t="str">
        <f ca="1">+IF(OFFSET('Sanitation Data'!$I$29,0,10*ROW('Sanitation Data'!I21))="","",OFFSET('Sanitation Data'!$I$29,0,10*ROW('Sanitation Data'!I21)))</f>
        <v/>
      </c>
      <c r="DL27" s="353" t="str">
        <f ca="1">+IF(OFFSET('Sanitation Data'!$I$30,0,10*ROW('Sanitation Data'!I21))="","",OFFSET('Sanitation Data'!$I$30,0,10*ROW('Sanitation Data'!I21)))</f>
        <v/>
      </c>
      <c r="DM27" s="353" t="str">
        <f ca="1">+IF(OFFSET('Sanitation Data'!$I$31,0,10*ROW('Sanitation Data'!I21))="","",OFFSET('Sanitation Data'!$I$31,0,10*ROW('Sanitation Data'!I21)))</f>
        <v/>
      </c>
      <c r="DN27" s="353" t="str">
        <f ca="1">+IF(OFFSET('Sanitation Data'!$I$32,0,10*ROW('Sanitation Data'!I21))="","",OFFSET('Sanitation Data'!$I$32,0,10*ROW('Sanitation Data'!I21)))</f>
        <v/>
      </c>
      <c r="DO27" s="353" t="str">
        <f ca="1">+IF(OFFSET('Hygiene Data'!$D$11,0,10*ROW('Hygiene Data'!D21))="","",OFFSET('Hygiene Data'!$D$11,0,10*ROW('Hygiene Data'!D21)))</f>
        <v/>
      </c>
      <c r="DP27" s="353" t="str">
        <f ca="1">+IF(OFFSET('Hygiene Data'!$D$12,0,10*ROW('Hygiene Data'!D21))="","",OFFSET('Hygiene Data'!$D$12,0,10*ROW('Hygiene Data'!D21)))</f>
        <v/>
      </c>
      <c r="DQ27" s="353" t="str">
        <f ca="1">+IF(OFFSET('Hygiene Data'!$D$13,0,10*ROW('Hygiene Data'!D21))="","",OFFSET('Hygiene Data'!$D$13,0,10*ROW('Hygiene Data'!D21)))</f>
        <v/>
      </c>
      <c r="DR27" s="353" t="str">
        <f ca="1">+IF(OFFSET('Hygiene Data'!$E$11,0,10*ROW('Hygiene Data'!E21))="","",OFFSET('Hygiene Data'!$E$11,0,10*ROW('Hygiene Data'!E21)))</f>
        <v/>
      </c>
      <c r="DS27" s="353" t="str">
        <f ca="1">+IF(OFFSET('Hygiene Data'!$E$12,0,10*ROW('Hygiene Data'!E21))="","",OFFSET('Hygiene Data'!$E$12,0,10*ROW('Hygiene Data'!E21)))</f>
        <v/>
      </c>
      <c r="DT27" s="353" t="str">
        <f ca="1">+IF(OFFSET('Hygiene Data'!$E$13,0,10*ROW('Hygiene Data'!E21))="","",OFFSET('Hygiene Data'!$E$13,0,10*ROW('Hygiene Data'!E21)))</f>
        <v/>
      </c>
      <c r="DU27" s="353" t="str">
        <f ca="1">+IF(OFFSET('Hygiene Data'!$F$11,0,10*ROW('Hygiene Data'!F21))="","",OFFSET('Hygiene Data'!$F$11,0,10*ROW('Hygiene Data'!F21)))</f>
        <v/>
      </c>
      <c r="DV27" s="353" t="str">
        <f ca="1">+IF(OFFSET('Hygiene Data'!$F$12,0,10*ROW('Hygiene Data'!F21))="","",OFFSET('Hygiene Data'!$F$12,0,10*ROW('Hygiene Data'!F21)))</f>
        <v/>
      </c>
      <c r="DW27" s="353" t="str">
        <f ca="1">+IF(OFFSET('Hygiene Data'!$F$13,0,10*ROW('Hygiene Data'!F21))="","",OFFSET('Hygiene Data'!$F$13,0,10*ROW('Hygiene Data'!F21)))</f>
        <v/>
      </c>
      <c r="DX27" s="353" t="str">
        <f ca="1">+IF(OFFSET('Hygiene Data'!$G$11,0,10*ROW('Hygiene Data'!G21))="","",OFFSET('Hygiene Data'!$G$11,0,10*ROW('Hygiene Data'!G21)))</f>
        <v/>
      </c>
      <c r="DY27" s="353" t="str">
        <f ca="1">+IF(OFFSET('Hygiene Data'!$G$12,0,10*ROW('Hygiene Data'!G21))="","",OFFSET('Hygiene Data'!$G$12,0,10*ROW('Hygiene Data'!G21)))</f>
        <v/>
      </c>
      <c r="DZ27" s="353" t="str">
        <f ca="1">+IF(OFFSET('Hygiene Data'!$G$13,0,10*ROW('Hygiene Data'!G21))="","",OFFSET('Hygiene Data'!$G$13,0,10*ROW('Hygiene Data'!G21)))</f>
        <v/>
      </c>
      <c r="EA27" s="353" t="str">
        <f ca="1">+IF(OFFSET('Hygiene Data'!$H$11,0,10*ROW('Hygiene Data'!H21))="","",OFFSET('Hygiene Data'!$H$11,0,10*ROW('Hygiene Data'!H21)))</f>
        <v/>
      </c>
      <c r="EB27" s="353" t="str">
        <f ca="1">+IF(OFFSET('Hygiene Data'!$H$12,0,10*ROW('Hygiene Data'!H21))="","",OFFSET('Hygiene Data'!$H$12,0,10*ROW('Hygiene Data'!H21)))</f>
        <v/>
      </c>
      <c r="EC27" s="353" t="str">
        <f ca="1">+IF(OFFSET('Hygiene Data'!$H$13,0,10*ROW('Hygiene Data'!H21))="","",OFFSET('Hygiene Data'!$H$13,0,10*ROW('Hygiene Data'!H21)))</f>
        <v/>
      </c>
      <c r="ED27" s="353" t="str">
        <f ca="1">+IF(OFFSET('Hygiene Data'!$I$11,0,10*ROW('Hygiene Data'!I21))="","",OFFSET('Hygiene Data'!$I$11,0,10*ROW('Hygiene Data'!I21)))</f>
        <v/>
      </c>
      <c r="EE27" s="353" t="str">
        <f ca="1">+IF(OFFSET('Hygiene Data'!$I$12,0,10*ROW('Hygiene Data'!I21))="","",OFFSET('Hygiene Data'!$I$12,0,10*ROW('Hygiene Data'!I21)))</f>
        <v/>
      </c>
      <c r="EF27" s="353" t="str">
        <f ca="1">+IF(OFFSET('Hygiene Data'!$I$13,0,10*ROW('Hygiene Data'!I21))="","",OFFSET('Hygiene Data'!$I$13,0,10*ROW('Hygiene Data'!I21)))</f>
        <v/>
      </c>
    </row>
    <row r="28" spans="1:136" x14ac:dyDescent="0.25">
      <c r="A28" s="462" t="str">
        <f ca="1">+IF(OFFSET('Water Data'!$B$2,0,10*ROW('Water Data'!E22))="","",OFFSET('Water Data'!$B$2,0,10*ROW('Water Data'!E22)))</f>
        <v/>
      </c>
      <c r="B28" s="46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89" t="str">
        <f t="shared" ca="1" si="0"/>
        <v/>
      </c>
      <c r="D28" s="49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6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3" t="str">
        <f ca="1">+IF(OFFSET('Water Data'!$D$27,0,10*ROW('Water Data'!D22))="","",OFFSET('Water Data'!$D$27,0,10*ROW('Water Data'!D22)))</f>
        <v/>
      </c>
      <c r="BT28" s="353" t="str">
        <f ca="1">+IF(OFFSET('Water Data'!$D$28,0,10*ROW('Water Data'!D22))="","",OFFSET('Water Data'!$D$28,0,10*ROW('Water Data'!D22)))</f>
        <v/>
      </c>
      <c r="BU28" s="353" t="str">
        <f ca="1">+IF(OFFSET('Water Data'!$D$29,0,10*ROW('Water Data'!D22))="","",OFFSET('Water Data'!$D$29,0,10*ROW('Water Data'!D22)))</f>
        <v/>
      </c>
      <c r="BV28" s="353" t="str">
        <f ca="1">+IF(OFFSET('Water Data'!$E$27,0,10*ROW('Water Data'!E22))="","",OFFSET('Water Data'!$E$27,0,10*ROW('Water Data'!E22)))</f>
        <v/>
      </c>
      <c r="BW28" s="353" t="str">
        <f ca="1">+IF(OFFSET('Water Data'!$E$28,0,10*ROW('Water Data'!E22))="","",OFFSET('Water Data'!$E$28,0,10*ROW('Water Data'!E22)))</f>
        <v/>
      </c>
      <c r="BX28" s="353" t="str">
        <f ca="1">+IF(OFFSET('Water Data'!$E$29,0,10*ROW('Water Data'!E22))="","",OFFSET('Water Data'!$E$29,0,10*ROW('Water Data'!E22)))</f>
        <v/>
      </c>
      <c r="BY28" s="353" t="str">
        <f ca="1">+IF(OFFSET('Water Data'!$F$27,0,10*ROW('Water Data'!F22))="","",OFFSET('Water Data'!$F$27,0,10*ROW('Water Data'!F22)))</f>
        <v/>
      </c>
      <c r="BZ28" s="353" t="str">
        <f ca="1">+IF(OFFSET('Water Data'!$F$28,0,10*ROW('Water Data'!F22))="","",OFFSET('Water Data'!$F$28,0,10*ROW('Water Data'!F22)))</f>
        <v/>
      </c>
      <c r="CA28" s="353" t="str">
        <f ca="1">+IF(OFFSET('Water Data'!$F$29,0,10*ROW('Water Data'!F22))="","",OFFSET('Water Data'!$F$29,0,10*ROW('Water Data'!F22)))</f>
        <v/>
      </c>
      <c r="CB28" s="353" t="str">
        <f ca="1">+IF(OFFSET('Water Data'!$G$27,0,10*ROW('Water Data'!G22))="","",OFFSET('Water Data'!$G$27,0,10*ROW('Water Data'!G22)))</f>
        <v/>
      </c>
      <c r="CC28" s="353" t="str">
        <f ca="1">+IF(OFFSET('Water Data'!$G$28,0,10*ROW('Water Data'!G22))="","",OFFSET('Water Data'!$G$28,0,10*ROW('Water Data'!G22)))</f>
        <v/>
      </c>
      <c r="CD28" s="353" t="str">
        <f ca="1">+IF(OFFSET('Water Data'!$G$29,0,10*ROW('Water Data'!G22))="","",OFFSET('Water Data'!$G$29,0,10*ROW('Water Data'!G22)))</f>
        <v/>
      </c>
      <c r="CE28" s="353" t="str">
        <f ca="1">+IF(OFFSET('Water Data'!$H$27,0,10*ROW('Water Data'!H22))="","",OFFSET('Water Data'!$H$27,0,10*ROW('Water Data'!H22)))</f>
        <v/>
      </c>
      <c r="CF28" s="353" t="str">
        <f ca="1">+IF(OFFSET('Water Data'!$H$28,0,10*ROW('Water Data'!H22))="","",OFFSET('Water Data'!$H$28,0,10*ROW('Water Data'!H22)))</f>
        <v/>
      </c>
      <c r="CG28" s="353" t="str">
        <f ca="1">+IF(OFFSET('Water Data'!$H$29,0,10*ROW('Water Data'!H22))="","",OFFSET('Water Data'!$H$29,0,10*ROW('Water Data'!H22)))</f>
        <v/>
      </c>
      <c r="CH28" s="353" t="str">
        <f ca="1">+IF(OFFSET('Water Data'!$I$27,0,10*ROW('Water Data'!I22))="","",OFFSET('Water Data'!$I$27,0,10*ROW('Water Data'!I22)))</f>
        <v/>
      </c>
      <c r="CI28" s="353" t="str">
        <f ca="1">+IF(OFFSET('Water Data'!$I$28,0,10*ROW('Water Data'!I22))="","",OFFSET('Water Data'!$I$28,0,10*ROW('Water Data'!I22)))</f>
        <v/>
      </c>
      <c r="CJ28" s="353" t="str">
        <f ca="1">+IF(OFFSET('Water Data'!$I$29,0,10*ROW('Water Data'!I22))="","",OFFSET('Water Data'!$I$29,0,10*ROW('Water Data'!I22)))</f>
        <v/>
      </c>
      <c r="CK28" s="353" t="str">
        <f ca="1">+IF(OFFSET('Sanitation Data'!$D$28,0,10*ROW('Sanitation Data'!D22))="","",OFFSET('Sanitation Data'!$D$28,0,10*ROW('Sanitation Data'!D22)))</f>
        <v/>
      </c>
      <c r="CL28" s="353" t="str">
        <f ca="1">+IF(OFFSET('Sanitation Data'!$D$29,0,10*ROW('Sanitation Data'!D22))="","",OFFSET('Sanitation Data'!$D$29,0,10*ROW('Sanitation Data'!D22)))</f>
        <v/>
      </c>
      <c r="CM28" s="353" t="str">
        <f ca="1">+IF(OFFSET('Sanitation Data'!$D$30,0,10*ROW('Sanitation Data'!D22))="","",OFFSET('Sanitation Data'!$D$30,0,10*ROW('Sanitation Data'!D22)))</f>
        <v/>
      </c>
      <c r="CN28" s="353" t="str">
        <f ca="1">+IF(OFFSET('Sanitation Data'!$D$31,0,10*ROW('Sanitation Data'!D22))="","",OFFSET('Sanitation Data'!$D$31,0,10*ROW('Sanitation Data'!D22)))</f>
        <v/>
      </c>
      <c r="CO28" s="353" t="str">
        <f ca="1">+IF(OFFSET('Sanitation Data'!$D$32,0,10*ROW('Sanitation Data'!D22))="","",OFFSET('Sanitation Data'!$D$32,0,10*ROW('Sanitation Data'!D22)))</f>
        <v/>
      </c>
      <c r="CP28" s="353" t="str">
        <f ca="1">+IF(OFFSET('Sanitation Data'!$E$28,0,10*ROW('Sanitation Data'!E22))="","",OFFSET('Sanitation Data'!$E$28,0,10*ROW('Sanitation Data'!E22)))</f>
        <v/>
      </c>
      <c r="CQ28" s="353" t="str">
        <f ca="1">+IF(OFFSET('Sanitation Data'!$E$29,0,10*ROW('Sanitation Data'!E22))="","",OFFSET('Sanitation Data'!$E$29,0,10*ROW('Sanitation Data'!E22)))</f>
        <v/>
      </c>
      <c r="CR28" s="353" t="str">
        <f ca="1">+IF(OFFSET('Sanitation Data'!$E$30,0,10*ROW('Sanitation Data'!E22))="","",OFFSET('Sanitation Data'!$E$30,0,10*ROW('Sanitation Data'!E22)))</f>
        <v/>
      </c>
      <c r="CS28" s="353" t="str">
        <f ca="1">+IF(OFFSET('Sanitation Data'!$E$31,0,10*ROW('Sanitation Data'!E22))="","",OFFSET('Sanitation Data'!$E$31,0,10*ROW('Sanitation Data'!E22)))</f>
        <v/>
      </c>
      <c r="CT28" s="353" t="str">
        <f ca="1">+IF(OFFSET('Sanitation Data'!$E$32,0,10*ROW('Sanitation Data'!E22))="","",OFFSET('Sanitation Data'!$E$32,0,10*ROW('Sanitation Data'!E22)))</f>
        <v/>
      </c>
      <c r="CU28" s="353" t="str">
        <f ca="1">+IF(OFFSET('Sanitation Data'!$F$28,0,10*ROW('Sanitation Data'!F22))="","",OFFSET('Sanitation Data'!$F$28,0,10*ROW('Sanitation Data'!F22)))</f>
        <v/>
      </c>
      <c r="CV28" s="353" t="str">
        <f ca="1">+IF(OFFSET('Sanitation Data'!$F$29,0,10*ROW('Sanitation Data'!F22))="","",OFFSET('Sanitation Data'!$F$29,0,10*ROW('Sanitation Data'!F22)))</f>
        <v/>
      </c>
      <c r="CW28" s="353" t="str">
        <f ca="1">+IF(OFFSET('Sanitation Data'!$F$30,0,10*ROW('Sanitation Data'!F22))="","",OFFSET('Sanitation Data'!$F$30,0,10*ROW('Sanitation Data'!F22)))</f>
        <v/>
      </c>
      <c r="CX28" s="353" t="str">
        <f ca="1">+IF(OFFSET('Sanitation Data'!$F$31,0,10*ROW('Sanitation Data'!F22))="","",OFFSET('Sanitation Data'!$F$31,0,10*ROW('Sanitation Data'!F22)))</f>
        <v/>
      </c>
      <c r="CY28" s="353" t="str">
        <f ca="1">+IF(OFFSET('Sanitation Data'!$F$32,0,10*ROW('Sanitation Data'!F22))="","",OFFSET('Sanitation Data'!$F$32,0,10*ROW('Sanitation Data'!F22)))</f>
        <v/>
      </c>
      <c r="CZ28" s="353" t="str">
        <f ca="1">+IF(OFFSET('Sanitation Data'!$G$28,0,10*ROW('Sanitation Data'!G22))="","",OFFSET('Sanitation Data'!$G$28,0,10*ROW('Sanitation Data'!G22)))</f>
        <v/>
      </c>
      <c r="DA28" s="353" t="str">
        <f ca="1">+IF(OFFSET('Sanitation Data'!$G$29,0,10*ROW('Sanitation Data'!G22))="","",OFFSET('Sanitation Data'!$G$29,0,10*ROW('Sanitation Data'!G22)))</f>
        <v/>
      </c>
      <c r="DB28" s="353" t="str">
        <f ca="1">+IF(OFFSET('Sanitation Data'!$G$30,0,10*ROW('Sanitation Data'!G22))="","",OFFSET('Sanitation Data'!$G$30,0,10*ROW('Sanitation Data'!G22)))</f>
        <v/>
      </c>
      <c r="DC28" s="353" t="str">
        <f ca="1">+IF(OFFSET('Sanitation Data'!$G$31,0,10*ROW('Sanitation Data'!G22))="","",OFFSET('Sanitation Data'!$G$31,0,10*ROW('Sanitation Data'!G22)))</f>
        <v/>
      </c>
      <c r="DD28" s="353" t="str">
        <f ca="1">+IF(OFFSET('Sanitation Data'!$G$32,0,10*ROW('Sanitation Data'!G22))="","",OFFSET('Sanitation Data'!$G$32,0,10*ROW('Sanitation Data'!G22)))</f>
        <v/>
      </c>
      <c r="DE28" s="353" t="str">
        <f ca="1">+IF(OFFSET('Sanitation Data'!$H$28,0,10*ROW('Sanitation Data'!H22))="","",OFFSET('Sanitation Data'!$H$28,0,10*ROW('Sanitation Data'!H22)))</f>
        <v/>
      </c>
      <c r="DF28" s="353" t="str">
        <f ca="1">+IF(OFFSET('Sanitation Data'!$H$29,0,10*ROW('Sanitation Data'!H22))="","",OFFSET('Sanitation Data'!$H$29,0,10*ROW('Sanitation Data'!H22)))</f>
        <v/>
      </c>
      <c r="DG28" s="353" t="str">
        <f ca="1">+IF(OFFSET('Sanitation Data'!$H$30,0,10*ROW('Sanitation Data'!H22))="","",OFFSET('Sanitation Data'!$H$30,0,10*ROW('Sanitation Data'!H22)))</f>
        <v/>
      </c>
      <c r="DH28" s="353" t="str">
        <f ca="1">+IF(OFFSET('Sanitation Data'!$H$31,0,10*ROW('Sanitation Data'!H22))="","",OFFSET('Sanitation Data'!$H$31,0,10*ROW('Sanitation Data'!H22)))</f>
        <v/>
      </c>
      <c r="DI28" s="353" t="str">
        <f ca="1">+IF(OFFSET('Sanitation Data'!$H$32,0,10*ROW('Sanitation Data'!H22))="","",OFFSET('Sanitation Data'!$H$32,0,10*ROW('Sanitation Data'!H22)))</f>
        <v/>
      </c>
      <c r="DJ28" s="353" t="str">
        <f ca="1">+IF(OFFSET('Sanitation Data'!$I$28,0,10*ROW('Sanitation Data'!I22))="","",OFFSET('Sanitation Data'!$I$28,0,10*ROW('Sanitation Data'!I22)))</f>
        <v/>
      </c>
      <c r="DK28" s="353" t="str">
        <f ca="1">+IF(OFFSET('Sanitation Data'!$I$29,0,10*ROW('Sanitation Data'!I22))="","",OFFSET('Sanitation Data'!$I$29,0,10*ROW('Sanitation Data'!I22)))</f>
        <v/>
      </c>
      <c r="DL28" s="353" t="str">
        <f ca="1">+IF(OFFSET('Sanitation Data'!$I$30,0,10*ROW('Sanitation Data'!I22))="","",OFFSET('Sanitation Data'!$I$30,0,10*ROW('Sanitation Data'!I22)))</f>
        <v/>
      </c>
      <c r="DM28" s="353" t="str">
        <f ca="1">+IF(OFFSET('Sanitation Data'!$I$31,0,10*ROW('Sanitation Data'!I22))="","",OFFSET('Sanitation Data'!$I$31,0,10*ROW('Sanitation Data'!I22)))</f>
        <v/>
      </c>
      <c r="DN28" s="353" t="str">
        <f ca="1">+IF(OFFSET('Sanitation Data'!$I$32,0,10*ROW('Sanitation Data'!I22))="","",OFFSET('Sanitation Data'!$I$32,0,10*ROW('Sanitation Data'!I22)))</f>
        <v/>
      </c>
      <c r="DO28" s="353" t="str">
        <f ca="1">+IF(OFFSET('Hygiene Data'!$D$11,0,10*ROW('Hygiene Data'!D22))="","",OFFSET('Hygiene Data'!$D$11,0,10*ROW('Hygiene Data'!D22)))</f>
        <v/>
      </c>
      <c r="DP28" s="353" t="str">
        <f ca="1">+IF(OFFSET('Hygiene Data'!$D$12,0,10*ROW('Hygiene Data'!D22))="","",OFFSET('Hygiene Data'!$D$12,0,10*ROW('Hygiene Data'!D22)))</f>
        <v/>
      </c>
      <c r="DQ28" s="353" t="str">
        <f ca="1">+IF(OFFSET('Hygiene Data'!$D$13,0,10*ROW('Hygiene Data'!D22))="","",OFFSET('Hygiene Data'!$D$13,0,10*ROW('Hygiene Data'!D22)))</f>
        <v/>
      </c>
      <c r="DR28" s="353" t="str">
        <f ca="1">+IF(OFFSET('Hygiene Data'!$E$11,0,10*ROW('Hygiene Data'!E22))="","",OFFSET('Hygiene Data'!$E$11,0,10*ROW('Hygiene Data'!E22)))</f>
        <v/>
      </c>
      <c r="DS28" s="353" t="str">
        <f ca="1">+IF(OFFSET('Hygiene Data'!$E$12,0,10*ROW('Hygiene Data'!E22))="","",OFFSET('Hygiene Data'!$E$12,0,10*ROW('Hygiene Data'!E22)))</f>
        <v/>
      </c>
      <c r="DT28" s="353" t="str">
        <f ca="1">+IF(OFFSET('Hygiene Data'!$E$13,0,10*ROW('Hygiene Data'!E22))="","",OFFSET('Hygiene Data'!$E$13,0,10*ROW('Hygiene Data'!E22)))</f>
        <v/>
      </c>
      <c r="DU28" s="353" t="str">
        <f ca="1">+IF(OFFSET('Hygiene Data'!$F$11,0,10*ROW('Hygiene Data'!F22))="","",OFFSET('Hygiene Data'!$F$11,0,10*ROW('Hygiene Data'!F22)))</f>
        <v/>
      </c>
      <c r="DV28" s="353" t="str">
        <f ca="1">+IF(OFFSET('Hygiene Data'!$F$12,0,10*ROW('Hygiene Data'!F22))="","",OFFSET('Hygiene Data'!$F$12,0,10*ROW('Hygiene Data'!F22)))</f>
        <v/>
      </c>
      <c r="DW28" s="353" t="str">
        <f ca="1">+IF(OFFSET('Hygiene Data'!$F$13,0,10*ROW('Hygiene Data'!F22))="","",OFFSET('Hygiene Data'!$F$13,0,10*ROW('Hygiene Data'!F22)))</f>
        <v/>
      </c>
      <c r="DX28" s="353" t="str">
        <f ca="1">+IF(OFFSET('Hygiene Data'!$G$11,0,10*ROW('Hygiene Data'!G22))="","",OFFSET('Hygiene Data'!$G$11,0,10*ROW('Hygiene Data'!G22)))</f>
        <v/>
      </c>
      <c r="DY28" s="353" t="str">
        <f ca="1">+IF(OFFSET('Hygiene Data'!$G$12,0,10*ROW('Hygiene Data'!G22))="","",OFFSET('Hygiene Data'!$G$12,0,10*ROW('Hygiene Data'!G22)))</f>
        <v/>
      </c>
      <c r="DZ28" s="353" t="str">
        <f ca="1">+IF(OFFSET('Hygiene Data'!$G$13,0,10*ROW('Hygiene Data'!G22))="","",OFFSET('Hygiene Data'!$G$13,0,10*ROW('Hygiene Data'!G22)))</f>
        <v/>
      </c>
      <c r="EA28" s="353" t="str">
        <f ca="1">+IF(OFFSET('Hygiene Data'!$H$11,0,10*ROW('Hygiene Data'!H22))="","",OFFSET('Hygiene Data'!$H$11,0,10*ROW('Hygiene Data'!H22)))</f>
        <v/>
      </c>
      <c r="EB28" s="353" t="str">
        <f ca="1">+IF(OFFSET('Hygiene Data'!$H$12,0,10*ROW('Hygiene Data'!H22))="","",OFFSET('Hygiene Data'!$H$12,0,10*ROW('Hygiene Data'!H22)))</f>
        <v/>
      </c>
      <c r="EC28" s="353" t="str">
        <f ca="1">+IF(OFFSET('Hygiene Data'!$H$13,0,10*ROW('Hygiene Data'!H22))="","",OFFSET('Hygiene Data'!$H$13,0,10*ROW('Hygiene Data'!H22)))</f>
        <v/>
      </c>
      <c r="ED28" s="353" t="str">
        <f ca="1">+IF(OFFSET('Hygiene Data'!$I$11,0,10*ROW('Hygiene Data'!I22))="","",OFFSET('Hygiene Data'!$I$11,0,10*ROW('Hygiene Data'!I22)))</f>
        <v/>
      </c>
      <c r="EE28" s="353" t="str">
        <f ca="1">+IF(OFFSET('Hygiene Data'!$I$12,0,10*ROW('Hygiene Data'!I22))="","",OFFSET('Hygiene Data'!$I$12,0,10*ROW('Hygiene Data'!I22)))</f>
        <v/>
      </c>
      <c r="EF28" s="353" t="str">
        <f ca="1">+IF(OFFSET('Hygiene Data'!$I$13,0,10*ROW('Hygiene Data'!I22))="","",OFFSET('Hygiene Data'!$I$13,0,10*ROW('Hygiene Data'!I22)))</f>
        <v/>
      </c>
    </row>
    <row r="29" spans="1:136" x14ac:dyDescent="0.25">
      <c r="A29" s="462" t="str">
        <f ca="1">+IF(OFFSET('Water Data'!$B$2,0,10*ROW('Water Data'!E23))="","",OFFSET('Water Data'!$B$2,0,10*ROW('Water Data'!E23)))</f>
        <v/>
      </c>
      <c r="B29" s="46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89" t="str">
        <f t="shared" ca="1" si="0"/>
        <v/>
      </c>
      <c r="D29" s="49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6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3" t="str">
        <f ca="1">+IF(OFFSET('Water Data'!$D$27,0,10*ROW('Water Data'!D23))="","",OFFSET('Water Data'!$D$27,0,10*ROW('Water Data'!D23)))</f>
        <v/>
      </c>
      <c r="BT29" s="353" t="str">
        <f ca="1">+IF(OFFSET('Water Data'!$D$28,0,10*ROW('Water Data'!D23))="","",OFFSET('Water Data'!$D$28,0,10*ROW('Water Data'!D23)))</f>
        <v/>
      </c>
      <c r="BU29" s="353" t="str">
        <f ca="1">+IF(OFFSET('Water Data'!$D$29,0,10*ROW('Water Data'!D23))="","",OFFSET('Water Data'!$D$29,0,10*ROW('Water Data'!D23)))</f>
        <v/>
      </c>
      <c r="BV29" s="353" t="str">
        <f ca="1">+IF(OFFSET('Water Data'!$E$27,0,10*ROW('Water Data'!E23))="","",OFFSET('Water Data'!$E$27,0,10*ROW('Water Data'!E23)))</f>
        <v/>
      </c>
      <c r="BW29" s="353" t="str">
        <f ca="1">+IF(OFFSET('Water Data'!$E$28,0,10*ROW('Water Data'!E23))="","",OFFSET('Water Data'!$E$28,0,10*ROW('Water Data'!E23)))</f>
        <v/>
      </c>
      <c r="BX29" s="353" t="str">
        <f ca="1">+IF(OFFSET('Water Data'!$E$29,0,10*ROW('Water Data'!E23))="","",OFFSET('Water Data'!$E$29,0,10*ROW('Water Data'!E23)))</f>
        <v/>
      </c>
      <c r="BY29" s="353" t="str">
        <f ca="1">+IF(OFFSET('Water Data'!$F$27,0,10*ROW('Water Data'!F23))="","",OFFSET('Water Data'!$F$27,0,10*ROW('Water Data'!F23)))</f>
        <v/>
      </c>
      <c r="BZ29" s="353" t="str">
        <f ca="1">+IF(OFFSET('Water Data'!$F$28,0,10*ROW('Water Data'!F23))="","",OFFSET('Water Data'!$F$28,0,10*ROW('Water Data'!F23)))</f>
        <v/>
      </c>
      <c r="CA29" s="353" t="str">
        <f ca="1">+IF(OFFSET('Water Data'!$F$29,0,10*ROW('Water Data'!F23))="","",OFFSET('Water Data'!$F$29,0,10*ROW('Water Data'!F23)))</f>
        <v/>
      </c>
      <c r="CB29" s="353" t="str">
        <f ca="1">+IF(OFFSET('Water Data'!$G$27,0,10*ROW('Water Data'!G23))="","",OFFSET('Water Data'!$G$27,0,10*ROW('Water Data'!G23)))</f>
        <v/>
      </c>
      <c r="CC29" s="353" t="str">
        <f ca="1">+IF(OFFSET('Water Data'!$G$28,0,10*ROW('Water Data'!G23))="","",OFFSET('Water Data'!$G$28,0,10*ROW('Water Data'!G23)))</f>
        <v/>
      </c>
      <c r="CD29" s="353" t="str">
        <f ca="1">+IF(OFFSET('Water Data'!$G$29,0,10*ROW('Water Data'!G23))="","",OFFSET('Water Data'!$G$29,0,10*ROW('Water Data'!G23)))</f>
        <v/>
      </c>
      <c r="CE29" s="353" t="str">
        <f ca="1">+IF(OFFSET('Water Data'!$H$27,0,10*ROW('Water Data'!H23))="","",OFFSET('Water Data'!$H$27,0,10*ROW('Water Data'!H23)))</f>
        <v/>
      </c>
      <c r="CF29" s="353" t="str">
        <f ca="1">+IF(OFFSET('Water Data'!$H$28,0,10*ROW('Water Data'!H23))="","",OFFSET('Water Data'!$H$28,0,10*ROW('Water Data'!H23)))</f>
        <v/>
      </c>
      <c r="CG29" s="353" t="str">
        <f ca="1">+IF(OFFSET('Water Data'!$H$29,0,10*ROW('Water Data'!H23))="","",OFFSET('Water Data'!$H$29,0,10*ROW('Water Data'!H23)))</f>
        <v/>
      </c>
      <c r="CH29" s="353" t="str">
        <f ca="1">+IF(OFFSET('Water Data'!$I$27,0,10*ROW('Water Data'!I23))="","",OFFSET('Water Data'!$I$27,0,10*ROW('Water Data'!I23)))</f>
        <v/>
      </c>
      <c r="CI29" s="353" t="str">
        <f ca="1">+IF(OFFSET('Water Data'!$I$28,0,10*ROW('Water Data'!I23))="","",OFFSET('Water Data'!$I$28,0,10*ROW('Water Data'!I23)))</f>
        <v/>
      </c>
      <c r="CJ29" s="353" t="str">
        <f ca="1">+IF(OFFSET('Water Data'!$I$29,0,10*ROW('Water Data'!I23))="","",OFFSET('Water Data'!$I$29,0,10*ROW('Water Data'!I23)))</f>
        <v/>
      </c>
      <c r="CK29" s="353" t="str">
        <f ca="1">+IF(OFFSET('Sanitation Data'!$D$28,0,10*ROW('Sanitation Data'!D23))="","",OFFSET('Sanitation Data'!$D$28,0,10*ROW('Sanitation Data'!D23)))</f>
        <v/>
      </c>
      <c r="CL29" s="353" t="str">
        <f ca="1">+IF(OFFSET('Sanitation Data'!$D$29,0,10*ROW('Sanitation Data'!D23))="","",OFFSET('Sanitation Data'!$D$29,0,10*ROW('Sanitation Data'!D23)))</f>
        <v/>
      </c>
      <c r="CM29" s="353" t="str">
        <f ca="1">+IF(OFFSET('Sanitation Data'!$D$30,0,10*ROW('Sanitation Data'!D23))="","",OFFSET('Sanitation Data'!$D$30,0,10*ROW('Sanitation Data'!D23)))</f>
        <v/>
      </c>
      <c r="CN29" s="353" t="str">
        <f ca="1">+IF(OFFSET('Sanitation Data'!$D$31,0,10*ROW('Sanitation Data'!D23))="","",OFFSET('Sanitation Data'!$D$31,0,10*ROW('Sanitation Data'!D23)))</f>
        <v/>
      </c>
      <c r="CO29" s="353" t="str">
        <f ca="1">+IF(OFFSET('Sanitation Data'!$D$32,0,10*ROW('Sanitation Data'!D23))="","",OFFSET('Sanitation Data'!$D$32,0,10*ROW('Sanitation Data'!D23)))</f>
        <v/>
      </c>
      <c r="CP29" s="353" t="str">
        <f ca="1">+IF(OFFSET('Sanitation Data'!$E$28,0,10*ROW('Sanitation Data'!E23))="","",OFFSET('Sanitation Data'!$E$28,0,10*ROW('Sanitation Data'!E23)))</f>
        <v/>
      </c>
      <c r="CQ29" s="353" t="str">
        <f ca="1">+IF(OFFSET('Sanitation Data'!$E$29,0,10*ROW('Sanitation Data'!E23))="","",OFFSET('Sanitation Data'!$E$29,0,10*ROW('Sanitation Data'!E23)))</f>
        <v/>
      </c>
      <c r="CR29" s="353" t="str">
        <f ca="1">+IF(OFFSET('Sanitation Data'!$E$30,0,10*ROW('Sanitation Data'!E23))="","",OFFSET('Sanitation Data'!$E$30,0,10*ROW('Sanitation Data'!E23)))</f>
        <v/>
      </c>
      <c r="CS29" s="353" t="str">
        <f ca="1">+IF(OFFSET('Sanitation Data'!$E$31,0,10*ROW('Sanitation Data'!E23))="","",OFFSET('Sanitation Data'!$E$31,0,10*ROW('Sanitation Data'!E23)))</f>
        <v/>
      </c>
      <c r="CT29" s="353" t="str">
        <f ca="1">+IF(OFFSET('Sanitation Data'!$E$32,0,10*ROW('Sanitation Data'!E23))="","",OFFSET('Sanitation Data'!$E$32,0,10*ROW('Sanitation Data'!E23)))</f>
        <v/>
      </c>
      <c r="CU29" s="353" t="str">
        <f ca="1">+IF(OFFSET('Sanitation Data'!$F$28,0,10*ROW('Sanitation Data'!F23))="","",OFFSET('Sanitation Data'!$F$28,0,10*ROW('Sanitation Data'!F23)))</f>
        <v/>
      </c>
      <c r="CV29" s="353" t="str">
        <f ca="1">+IF(OFFSET('Sanitation Data'!$F$29,0,10*ROW('Sanitation Data'!F23))="","",OFFSET('Sanitation Data'!$F$29,0,10*ROW('Sanitation Data'!F23)))</f>
        <v/>
      </c>
      <c r="CW29" s="353" t="str">
        <f ca="1">+IF(OFFSET('Sanitation Data'!$F$30,0,10*ROW('Sanitation Data'!F23))="","",OFFSET('Sanitation Data'!$F$30,0,10*ROW('Sanitation Data'!F23)))</f>
        <v/>
      </c>
      <c r="CX29" s="353" t="str">
        <f ca="1">+IF(OFFSET('Sanitation Data'!$F$31,0,10*ROW('Sanitation Data'!F23))="","",OFFSET('Sanitation Data'!$F$31,0,10*ROW('Sanitation Data'!F23)))</f>
        <v/>
      </c>
      <c r="CY29" s="353" t="str">
        <f ca="1">+IF(OFFSET('Sanitation Data'!$F$32,0,10*ROW('Sanitation Data'!F23))="","",OFFSET('Sanitation Data'!$F$32,0,10*ROW('Sanitation Data'!F23)))</f>
        <v/>
      </c>
      <c r="CZ29" s="353" t="str">
        <f ca="1">+IF(OFFSET('Sanitation Data'!$G$28,0,10*ROW('Sanitation Data'!G23))="","",OFFSET('Sanitation Data'!$G$28,0,10*ROW('Sanitation Data'!G23)))</f>
        <v/>
      </c>
      <c r="DA29" s="353" t="str">
        <f ca="1">+IF(OFFSET('Sanitation Data'!$G$29,0,10*ROW('Sanitation Data'!G23))="","",OFFSET('Sanitation Data'!$G$29,0,10*ROW('Sanitation Data'!G23)))</f>
        <v/>
      </c>
      <c r="DB29" s="353" t="str">
        <f ca="1">+IF(OFFSET('Sanitation Data'!$G$30,0,10*ROW('Sanitation Data'!G23))="","",OFFSET('Sanitation Data'!$G$30,0,10*ROW('Sanitation Data'!G23)))</f>
        <v/>
      </c>
      <c r="DC29" s="353" t="str">
        <f ca="1">+IF(OFFSET('Sanitation Data'!$G$31,0,10*ROW('Sanitation Data'!G23))="","",OFFSET('Sanitation Data'!$G$31,0,10*ROW('Sanitation Data'!G23)))</f>
        <v/>
      </c>
      <c r="DD29" s="353" t="str">
        <f ca="1">+IF(OFFSET('Sanitation Data'!$G$32,0,10*ROW('Sanitation Data'!G23))="","",OFFSET('Sanitation Data'!$G$32,0,10*ROW('Sanitation Data'!G23)))</f>
        <v/>
      </c>
      <c r="DE29" s="353" t="str">
        <f ca="1">+IF(OFFSET('Sanitation Data'!$H$28,0,10*ROW('Sanitation Data'!H23))="","",OFFSET('Sanitation Data'!$H$28,0,10*ROW('Sanitation Data'!H23)))</f>
        <v/>
      </c>
      <c r="DF29" s="353" t="str">
        <f ca="1">+IF(OFFSET('Sanitation Data'!$H$29,0,10*ROW('Sanitation Data'!H23))="","",OFFSET('Sanitation Data'!$H$29,0,10*ROW('Sanitation Data'!H23)))</f>
        <v/>
      </c>
      <c r="DG29" s="353" t="str">
        <f ca="1">+IF(OFFSET('Sanitation Data'!$H$30,0,10*ROW('Sanitation Data'!H23))="","",OFFSET('Sanitation Data'!$H$30,0,10*ROW('Sanitation Data'!H23)))</f>
        <v/>
      </c>
      <c r="DH29" s="353" t="str">
        <f ca="1">+IF(OFFSET('Sanitation Data'!$H$31,0,10*ROW('Sanitation Data'!H23))="","",OFFSET('Sanitation Data'!$H$31,0,10*ROW('Sanitation Data'!H23)))</f>
        <v/>
      </c>
      <c r="DI29" s="353" t="str">
        <f ca="1">+IF(OFFSET('Sanitation Data'!$H$32,0,10*ROW('Sanitation Data'!H23))="","",OFFSET('Sanitation Data'!$H$32,0,10*ROW('Sanitation Data'!H23)))</f>
        <v/>
      </c>
      <c r="DJ29" s="353" t="str">
        <f ca="1">+IF(OFFSET('Sanitation Data'!$I$28,0,10*ROW('Sanitation Data'!I23))="","",OFFSET('Sanitation Data'!$I$28,0,10*ROW('Sanitation Data'!I23)))</f>
        <v/>
      </c>
      <c r="DK29" s="353" t="str">
        <f ca="1">+IF(OFFSET('Sanitation Data'!$I$29,0,10*ROW('Sanitation Data'!I23))="","",OFFSET('Sanitation Data'!$I$29,0,10*ROW('Sanitation Data'!I23)))</f>
        <v/>
      </c>
      <c r="DL29" s="353" t="str">
        <f ca="1">+IF(OFFSET('Sanitation Data'!$I$30,0,10*ROW('Sanitation Data'!I23))="","",OFFSET('Sanitation Data'!$I$30,0,10*ROW('Sanitation Data'!I23)))</f>
        <v/>
      </c>
      <c r="DM29" s="353" t="str">
        <f ca="1">+IF(OFFSET('Sanitation Data'!$I$31,0,10*ROW('Sanitation Data'!I23))="","",OFFSET('Sanitation Data'!$I$31,0,10*ROW('Sanitation Data'!I23)))</f>
        <v/>
      </c>
      <c r="DN29" s="353" t="str">
        <f ca="1">+IF(OFFSET('Sanitation Data'!$I$32,0,10*ROW('Sanitation Data'!I23))="","",OFFSET('Sanitation Data'!$I$32,0,10*ROW('Sanitation Data'!I23)))</f>
        <v/>
      </c>
      <c r="DO29" s="353" t="str">
        <f ca="1">+IF(OFFSET('Hygiene Data'!$D$11,0,10*ROW('Hygiene Data'!D23))="","",OFFSET('Hygiene Data'!$D$11,0,10*ROW('Hygiene Data'!D23)))</f>
        <v/>
      </c>
      <c r="DP29" s="353" t="str">
        <f ca="1">+IF(OFFSET('Hygiene Data'!$D$12,0,10*ROW('Hygiene Data'!D23))="","",OFFSET('Hygiene Data'!$D$12,0,10*ROW('Hygiene Data'!D23)))</f>
        <v/>
      </c>
      <c r="DQ29" s="353" t="str">
        <f ca="1">+IF(OFFSET('Hygiene Data'!$D$13,0,10*ROW('Hygiene Data'!D23))="","",OFFSET('Hygiene Data'!$D$13,0,10*ROW('Hygiene Data'!D23)))</f>
        <v/>
      </c>
      <c r="DR29" s="353" t="str">
        <f ca="1">+IF(OFFSET('Hygiene Data'!$E$11,0,10*ROW('Hygiene Data'!E23))="","",OFFSET('Hygiene Data'!$E$11,0,10*ROW('Hygiene Data'!E23)))</f>
        <v/>
      </c>
      <c r="DS29" s="353" t="str">
        <f ca="1">+IF(OFFSET('Hygiene Data'!$E$12,0,10*ROW('Hygiene Data'!E23))="","",OFFSET('Hygiene Data'!$E$12,0,10*ROW('Hygiene Data'!E23)))</f>
        <v/>
      </c>
      <c r="DT29" s="353" t="str">
        <f ca="1">+IF(OFFSET('Hygiene Data'!$E$13,0,10*ROW('Hygiene Data'!E23))="","",OFFSET('Hygiene Data'!$E$13,0,10*ROW('Hygiene Data'!E23)))</f>
        <v/>
      </c>
      <c r="DU29" s="353" t="str">
        <f ca="1">+IF(OFFSET('Hygiene Data'!$F$11,0,10*ROW('Hygiene Data'!F23))="","",OFFSET('Hygiene Data'!$F$11,0,10*ROW('Hygiene Data'!F23)))</f>
        <v/>
      </c>
      <c r="DV29" s="353" t="str">
        <f ca="1">+IF(OFFSET('Hygiene Data'!$F$12,0,10*ROW('Hygiene Data'!F23))="","",OFFSET('Hygiene Data'!$F$12,0,10*ROW('Hygiene Data'!F23)))</f>
        <v/>
      </c>
      <c r="DW29" s="353" t="str">
        <f ca="1">+IF(OFFSET('Hygiene Data'!$F$13,0,10*ROW('Hygiene Data'!F23))="","",OFFSET('Hygiene Data'!$F$13,0,10*ROW('Hygiene Data'!F23)))</f>
        <v/>
      </c>
      <c r="DX29" s="353" t="str">
        <f ca="1">+IF(OFFSET('Hygiene Data'!$G$11,0,10*ROW('Hygiene Data'!G23))="","",OFFSET('Hygiene Data'!$G$11,0,10*ROW('Hygiene Data'!G23)))</f>
        <v/>
      </c>
      <c r="DY29" s="353" t="str">
        <f ca="1">+IF(OFFSET('Hygiene Data'!$G$12,0,10*ROW('Hygiene Data'!G23))="","",OFFSET('Hygiene Data'!$G$12,0,10*ROW('Hygiene Data'!G23)))</f>
        <v/>
      </c>
      <c r="DZ29" s="353" t="str">
        <f ca="1">+IF(OFFSET('Hygiene Data'!$G$13,0,10*ROW('Hygiene Data'!G23))="","",OFFSET('Hygiene Data'!$G$13,0,10*ROW('Hygiene Data'!G23)))</f>
        <v/>
      </c>
      <c r="EA29" s="353" t="str">
        <f ca="1">+IF(OFFSET('Hygiene Data'!$H$11,0,10*ROW('Hygiene Data'!H23))="","",OFFSET('Hygiene Data'!$H$11,0,10*ROW('Hygiene Data'!H23)))</f>
        <v/>
      </c>
      <c r="EB29" s="353" t="str">
        <f ca="1">+IF(OFFSET('Hygiene Data'!$H$12,0,10*ROW('Hygiene Data'!H23))="","",OFFSET('Hygiene Data'!$H$12,0,10*ROW('Hygiene Data'!H23)))</f>
        <v/>
      </c>
      <c r="EC29" s="353" t="str">
        <f ca="1">+IF(OFFSET('Hygiene Data'!$H$13,0,10*ROW('Hygiene Data'!H23))="","",OFFSET('Hygiene Data'!$H$13,0,10*ROW('Hygiene Data'!H23)))</f>
        <v/>
      </c>
      <c r="ED29" s="353" t="str">
        <f ca="1">+IF(OFFSET('Hygiene Data'!$I$11,0,10*ROW('Hygiene Data'!I23))="","",OFFSET('Hygiene Data'!$I$11,0,10*ROW('Hygiene Data'!I23)))</f>
        <v/>
      </c>
      <c r="EE29" s="353" t="str">
        <f ca="1">+IF(OFFSET('Hygiene Data'!$I$12,0,10*ROW('Hygiene Data'!I23))="","",OFFSET('Hygiene Data'!$I$12,0,10*ROW('Hygiene Data'!I23)))</f>
        <v/>
      </c>
      <c r="EF29" s="353" t="str">
        <f ca="1">+IF(OFFSET('Hygiene Data'!$I$13,0,10*ROW('Hygiene Data'!I23))="","",OFFSET('Hygiene Data'!$I$13,0,10*ROW('Hygiene Data'!I23)))</f>
        <v/>
      </c>
    </row>
    <row r="30" spans="1:136" x14ac:dyDescent="0.25">
      <c r="A30" s="462" t="str">
        <f ca="1">+IF(OFFSET('Water Data'!$B$2,0,10*ROW('Water Data'!E24))="","",OFFSET('Water Data'!$B$2,0,10*ROW('Water Data'!E24)))</f>
        <v/>
      </c>
      <c r="B30" s="46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89" t="str">
        <f t="shared" ca="1" si="0"/>
        <v/>
      </c>
      <c r="D30" s="49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6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3" t="str">
        <f ca="1">+IF(OFFSET('Water Data'!$D$27,0,10*ROW('Water Data'!D24))="","",OFFSET('Water Data'!$D$27,0,10*ROW('Water Data'!D24)))</f>
        <v/>
      </c>
      <c r="BT30" s="353" t="str">
        <f ca="1">+IF(OFFSET('Water Data'!$D$28,0,10*ROW('Water Data'!D24))="","",OFFSET('Water Data'!$D$28,0,10*ROW('Water Data'!D24)))</f>
        <v/>
      </c>
      <c r="BU30" s="353" t="str">
        <f ca="1">+IF(OFFSET('Water Data'!$D$29,0,10*ROW('Water Data'!D24))="","",OFFSET('Water Data'!$D$29,0,10*ROW('Water Data'!D24)))</f>
        <v/>
      </c>
      <c r="BV30" s="353" t="str">
        <f ca="1">+IF(OFFSET('Water Data'!$E$27,0,10*ROW('Water Data'!E24))="","",OFFSET('Water Data'!$E$27,0,10*ROW('Water Data'!E24)))</f>
        <v/>
      </c>
      <c r="BW30" s="353" t="str">
        <f ca="1">+IF(OFFSET('Water Data'!$E$28,0,10*ROW('Water Data'!E24))="","",OFFSET('Water Data'!$E$28,0,10*ROW('Water Data'!E24)))</f>
        <v/>
      </c>
      <c r="BX30" s="353" t="str">
        <f ca="1">+IF(OFFSET('Water Data'!$E$29,0,10*ROW('Water Data'!E24))="","",OFFSET('Water Data'!$E$29,0,10*ROW('Water Data'!E24)))</f>
        <v/>
      </c>
      <c r="BY30" s="353" t="str">
        <f ca="1">+IF(OFFSET('Water Data'!$F$27,0,10*ROW('Water Data'!F24))="","",OFFSET('Water Data'!$F$27,0,10*ROW('Water Data'!F24)))</f>
        <v/>
      </c>
      <c r="BZ30" s="353" t="str">
        <f ca="1">+IF(OFFSET('Water Data'!$F$28,0,10*ROW('Water Data'!F24))="","",OFFSET('Water Data'!$F$28,0,10*ROW('Water Data'!F24)))</f>
        <v/>
      </c>
      <c r="CA30" s="353" t="str">
        <f ca="1">+IF(OFFSET('Water Data'!$F$29,0,10*ROW('Water Data'!F24))="","",OFFSET('Water Data'!$F$29,0,10*ROW('Water Data'!F24)))</f>
        <v/>
      </c>
      <c r="CB30" s="353" t="str">
        <f ca="1">+IF(OFFSET('Water Data'!$G$27,0,10*ROW('Water Data'!G24))="","",OFFSET('Water Data'!$G$27,0,10*ROW('Water Data'!G24)))</f>
        <v/>
      </c>
      <c r="CC30" s="353" t="str">
        <f ca="1">+IF(OFFSET('Water Data'!$G$28,0,10*ROW('Water Data'!G24))="","",OFFSET('Water Data'!$G$28,0,10*ROW('Water Data'!G24)))</f>
        <v/>
      </c>
      <c r="CD30" s="353" t="str">
        <f ca="1">+IF(OFFSET('Water Data'!$G$29,0,10*ROW('Water Data'!G24))="","",OFFSET('Water Data'!$G$29,0,10*ROW('Water Data'!G24)))</f>
        <v/>
      </c>
      <c r="CE30" s="353" t="str">
        <f ca="1">+IF(OFFSET('Water Data'!$H$27,0,10*ROW('Water Data'!H24))="","",OFFSET('Water Data'!$H$27,0,10*ROW('Water Data'!H24)))</f>
        <v/>
      </c>
      <c r="CF30" s="353" t="str">
        <f ca="1">+IF(OFFSET('Water Data'!$H$28,0,10*ROW('Water Data'!H24))="","",OFFSET('Water Data'!$H$28,0,10*ROW('Water Data'!H24)))</f>
        <v/>
      </c>
      <c r="CG30" s="353" t="str">
        <f ca="1">+IF(OFFSET('Water Data'!$H$29,0,10*ROW('Water Data'!H24))="","",OFFSET('Water Data'!$H$29,0,10*ROW('Water Data'!H24)))</f>
        <v/>
      </c>
      <c r="CH30" s="353" t="str">
        <f ca="1">+IF(OFFSET('Water Data'!$I$27,0,10*ROW('Water Data'!I24))="","",OFFSET('Water Data'!$I$27,0,10*ROW('Water Data'!I24)))</f>
        <v/>
      </c>
      <c r="CI30" s="353" t="str">
        <f ca="1">+IF(OFFSET('Water Data'!$I$28,0,10*ROW('Water Data'!I24))="","",OFFSET('Water Data'!$I$28,0,10*ROW('Water Data'!I24)))</f>
        <v/>
      </c>
      <c r="CJ30" s="353" t="str">
        <f ca="1">+IF(OFFSET('Water Data'!$I$29,0,10*ROW('Water Data'!I24))="","",OFFSET('Water Data'!$I$29,0,10*ROW('Water Data'!I24)))</f>
        <v/>
      </c>
      <c r="CK30" s="353" t="str">
        <f ca="1">+IF(OFFSET('Sanitation Data'!$D$28,0,10*ROW('Sanitation Data'!D24))="","",OFFSET('Sanitation Data'!$D$28,0,10*ROW('Sanitation Data'!D24)))</f>
        <v/>
      </c>
      <c r="CL30" s="353" t="str">
        <f ca="1">+IF(OFFSET('Sanitation Data'!$D$29,0,10*ROW('Sanitation Data'!D24))="","",OFFSET('Sanitation Data'!$D$29,0,10*ROW('Sanitation Data'!D24)))</f>
        <v/>
      </c>
      <c r="CM30" s="353" t="str">
        <f ca="1">+IF(OFFSET('Sanitation Data'!$D$30,0,10*ROW('Sanitation Data'!D24))="","",OFFSET('Sanitation Data'!$D$30,0,10*ROW('Sanitation Data'!D24)))</f>
        <v/>
      </c>
      <c r="CN30" s="353" t="str">
        <f ca="1">+IF(OFFSET('Sanitation Data'!$D$31,0,10*ROW('Sanitation Data'!D24))="","",OFFSET('Sanitation Data'!$D$31,0,10*ROW('Sanitation Data'!D24)))</f>
        <v/>
      </c>
      <c r="CO30" s="353" t="str">
        <f ca="1">+IF(OFFSET('Sanitation Data'!$D$32,0,10*ROW('Sanitation Data'!D24))="","",OFFSET('Sanitation Data'!$D$32,0,10*ROW('Sanitation Data'!D24)))</f>
        <v/>
      </c>
      <c r="CP30" s="353" t="str">
        <f ca="1">+IF(OFFSET('Sanitation Data'!$E$28,0,10*ROW('Sanitation Data'!E24))="","",OFFSET('Sanitation Data'!$E$28,0,10*ROW('Sanitation Data'!E24)))</f>
        <v/>
      </c>
      <c r="CQ30" s="353" t="str">
        <f ca="1">+IF(OFFSET('Sanitation Data'!$E$29,0,10*ROW('Sanitation Data'!E24))="","",OFFSET('Sanitation Data'!$E$29,0,10*ROW('Sanitation Data'!E24)))</f>
        <v/>
      </c>
      <c r="CR30" s="353" t="str">
        <f ca="1">+IF(OFFSET('Sanitation Data'!$E$30,0,10*ROW('Sanitation Data'!E24))="","",OFFSET('Sanitation Data'!$E$30,0,10*ROW('Sanitation Data'!E24)))</f>
        <v/>
      </c>
      <c r="CS30" s="353" t="str">
        <f ca="1">+IF(OFFSET('Sanitation Data'!$E$31,0,10*ROW('Sanitation Data'!E24))="","",OFFSET('Sanitation Data'!$E$31,0,10*ROW('Sanitation Data'!E24)))</f>
        <v/>
      </c>
      <c r="CT30" s="353" t="str">
        <f ca="1">+IF(OFFSET('Sanitation Data'!$E$32,0,10*ROW('Sanitation Data'!E24))="","",OFFSET('Sanitation Data'!$E$32,0,10*ROW('Sanitation Data'!E24)))</f>
        <v/>
      </c>
      <c r="CU30" s="353" t="str">
        <f ca="1">+IF(OFFSET('Sanitation Data'!$F$28,0,10*ROW('Sanitation Data'!F24))="","",OFFSET('Sanitation Data'!$F$28,0,10*ROW('Sanitation Data'!F24)))</f>
        <v/>
      </c>
      <c r="CV30" s="353" t="str">
        <f ca="1">+IF(OFFSET('Sanitation Data'!$F$29,0,10*ROW('Sanitation Data'!F24))="","",OFFSET('Sanitation Data'!$F$29,0,10*ROW('Sanitation Data'!F24)))</f>
        <v/>
      </c>
      <c r="CW30" s="353" t="str">
        <f ca="1">+IF(OFFSET('Sanitation Data'!$F$30,0,10*ROW('Sanitation Data'!F24))="","",OFFSET('Sanitation Data'!$F$30,0,10*ROW('Sanitation Data'!F24)))</f>
        <v/>
      </c>
      <c r="CX30" s="353" t="str">
        <f ca="1">+IF(OFFSET('Sanitation Data'!$F$31,0,10*ROW('Sanitation Data'!F24))="","",OFFSET('Sanitation Data'!$F$31,0,10*ROW('Sanitation Data'!F24)))</f>
        <v/>
      </c>
      <c r="CY30" s="353" t="str">
        <f ca="1">+IF(OFFSET('Sanitation Data'!$F$32,0,10*ROW('Sanitation Data'!F24))="","",OFFSET('Sanitation Data'!$F$32,0,10*ROW('Sanitation Data'!F24)))</f>
        <v/>
      </c>
      <c r="CZ30" s="353" t="str">
        <f ca="1">+IF(OFFSET('Sanitation Data'!$G$28,0,10*ROW('Sanitation Data'!G24))="","",OFFSET('Sanitation Data'!$G$28,0,10*ROW('Sanitation Data'!G24)))</f>
        <v/>
      </c>
      <c r="DA30" s="353" t="str">
        <f ca="1">+IF(OFFSET('Sanitation Data'!$G$29,0,10*ROW('Sanitation Data'!G24))="","",OFFSET('Sanitation Data'!$G$29,0,10*ROW('Sanitation Data'!G24)))</f>
        <v/>
      </c>
      <c r="DB30" s="353" t="str">
        <f ca="1">+IF(OFFSET('Sanitation Data'!$G$30,0,10*ROW('Sanitation Data'!G24))="","",OFFSET('Sanitation Data'!$G$30,0,10*ROW('Sanitation Data'!G24)))</f>
        <v/>
      </c>
      <c r="DC30" s="353" t="str">
        <f ca="1">+IF(OFFSET('Sanitation Data'!$G$31,0,10*ROW('Sanitation Data'!G24))="","",OFFSET('Sanitation Data'!$G$31,0,10*ROW('Sanitation Data'!G24)))</f>
        <v/>
      </c>
      <c r="DD30" s="353" t="str">
        <f ca="1">+IF(OFFSET('Sanitation Data'!$G$32,0,10*ROW('Sanitation Data'!G24))="","",OFFSET('Sanitation Data'!$G$32,0,10*ROW('Sanitation Data'!G24)))</f>
        <v/>
      </c>
      <c r="DE30" s="353" t="str">
        <f ca="1">+IF(OFFSET('Sanitation Data'!$H$28,0,10*ROW('Sanitation Data'!H24))="","",OFFSET('Sanitation Data'!$H$28,0,10*ROW('Sanitation Data'!H24)))</f>
        <v/>
      </c>
      <c r="DF30" s="353" t="str">
        <f ca="1">+IF(OFFSET('Sanitation Data'!$H$29,0,10*ROW('Sanitation Data'!H24))="","",OFFSET('Sanitation Data'!$H$29,0,10*ROW('Sanitation Data'!H24)))</f>
        <v/>
      </c>
      <c r="DG30" s="353" t="str">
        <f ca="1">+IF(OFFSET('Sanitation Data'!$H$30,0,10*ROW('Sanitation Data'!H24))="","",OFFSET('Sanitation Data'!$H$30,0,10*ROW('Sanitation Data'!H24)))</f>
        <v/>
      </c>
      <c r="DH30" s="353" t="str">
        <f ca="1">+IF(OFFSET('Sanitation Data'!$H$31,0,10*ROW('Sanitation Data'!H24))="","",OFFSET('Sanitation Data'!$H$31,0,10*ROW('Sanitation Data'!H24)))</f>
        <v/>
      </c>
      <c r="DI30" s="353" t="str">
        <f ca="1">+IF(OFFSET('Sanitation Data'!$H$32,0,10*ROW('Sanitation Data'!H24))="","",OFFSET('Sanitation Data'!$H$32,0,10*ROW('Sanitation Data'!H24)))</f>
        <v/>
      </c>
      <c r="DJ30" s="353" t="str">
        <f ca="1">+IF(OFFSET('Sanitation Data'!$I$28,0,10*ROW('Sanitation Data'!I24))="","",OFFSET('Sanitation Data'!$I$28,0,10*ROW('Sanitation Data'!I24)))</f>
        <v/>
      </c>
      <c r="DK30" s="353" t="str">
        <f ca="1">+IF(OFFSET('Sanitation Data'!$I$29,0,10*ROW('Sanitation Data'!I24))="","",OFFSET('Sanitation Data'!$I$29,0,10*ROW('Sanitation Data'!I24)))</f>
        <v/>
      </c>
      <c r="DL30" s="353" t="str">
        <f ca="1">+IF(OFFSET('Sanitation Data'!$I$30,0,10*ROW('Sanitation Data'!I24))="","",OFFSET('Sanitation Data'!$I$30,0,10*ROW('Sanitation Data'!I24)))</f>
        <v/>
      </c>
      <c r="DM30" s="353" t="str">
        <f ca="1">+IF(OFFSET('Sanitation Data'!$I$31,0,10*ROW('Sanitation Data'!I24))="","",OFFSET('Sanitation Data'!$I$31,0,10*ROW('Sanitation Data'!I24)))</f>
        <v/>
      </c>
      <c r="DN30" s="353" t="str">
        <f ca="1">+IF(OFFSET('Sanitation Data'!$I$32,0,10*ROW('Sanitation Data'!I24))="","",OFFSET('Sanitation Data'!$I$32,0,10*ROW('Sanitation Data'!I24)))</f>
        <v/>
      </c>
      <c r="DO30" s="353" t="str">
        <f ca="1">+IF(OFFSET('Hygiene Data'!$D$11,0,10*ROW('Hygiene Data'!D24))="","",OFFSET('Hygiene Data'!$D$11,0,10*ROW('Hygiene Data'!D24)))</f>
        <v/>
      </c>
      <c r="DP30" s="353" t="str">
        <f ca="1">+IF(OFFSET('Hygiene Data'!$D$12,0,10*ROW('Hygiene Data'!D24))="","",OFFSET('Hygiene Data'!$D$12,0,10*ROW('Hygiene Data'!D24)))</f>
        <v/>
      </c>
      <c r="DQ30" s="353" t="str">
        <f ca="1">+IF(OFFSET('Hygiene Data'!$D$13,0,10*ROW('Hygiene Data'!D24))="","",OFFSET('Hygiene Data'!$D$13,0,10*ROW('Hygiene Data'!D24)))</f>
        <v/>
      </c>
      <c r="DR30" s="353" t="str">
        <f ca="1">+IF(OFFSET('Hygiene Data'!$E$11,0,10*ROW('Hygiene Data'!E24))="","",OFFSET('Hygiene Data'!$E$11,0,10*ROW('Hygiene Data'!E24)))</f>
        <v/>
      </c>
      <c r="DS30" s="353" t="str">
        <f ca="1">+IF(OFFSET('Hygiene Data'!$E$12,0,10*ROW('Hygiene Data'!E24))="","",OFFSET('Hygiene Data'!$E$12,0,10*ROW('Hygiene Data'!E24)))</f>
        <v/>
      </c>
      <c r="DT30" s="353" t="str">
        <f ca="1">+IF(OFFSET('Hygiene Data'!$E$13,0,10*ROW('Hygiene Data'!E24))="","",OFFSET('Hygiene Data'!$E$13,0,10*ROW('Hygiene Data'!E24)))</f>
        <v/>
      </c>
      <c r="DU30" s="353" t="str">
        <f ca="1">+IF(OFFSET('Hygiene Data'!$F$11,0,10*ROW('Hygiene Data'!F24))="","",OFFSET('Hygiene Data'!$F$11,0,10*ROW('Hygiene Data'!F24)))</f>
        <v/>
      </c>
      <c r="DV30" s="353" t="str">
        <f ca="1">+IF(OFFSET('Hygiene Data'!$F$12,0,10*ROW('Hygiene Data'!F24))="","",OFFSET('Hygiene Data'!$F$12,0,10*ROW('Hygiene Data'!F24)))</f>
        <v/>
      </c>
      <c r="DW30" s="353" t="str">
        <f ca="1">+IF(OFFSET('Hygiene Data'!$F$13,0,10*ROW('Hygiene Data'!F24))="","",OFFSET('Hygiene Data'!$F$13,0,10*ROW('Hygiene Data'!F24)))</f>
        <v/>
      </c>
      <c r="DX30" s="353" t="str">
        <f ca="1">+IF(OFFSET('Hygiene Data'!$G$11,0,10*ROW('Hygiene Data'!G24))="","",OFFSET('Hygiene Data'!$G$11,0,10*ROW('Hygiene Data'!G24)))</f>
        <v/>
      </c>
      <c r="DY30" s="353" t="str">
        <f ca="1">+IF(OFFSET('Hygiene Data'!$G$12,0,10*ROW('Hygiene Data'!G24))="","",OFFSET('Hygiene Data'!$G$12,0,10*ROW('Hygiene Data'!G24)))</f>
        <v/>
      </c>
      <c r="DZ30" s="353" t="str">
        <f ca="1">+IF(OFFSET('Hygiene Data'!$G$13,0,10*ROW('Hygiene Data'!G24))="","",OFFSET('Hygiene Data'!$G$13,0,10*ROW('Hygiene Data'!G24)))</f>
        <v/>
      </c>
      <c r="EA30" s="353" t="str">
        <f ca="1">+IF(OFFSET('Hygiene Data'!$H$11,0,10*ROW('Hygiene Data'!H24))="","",OFFSET('Hygiene Data'!$H$11,0,10*ROW('Hygiene Data'!H24)))</f>
        <v/>
      </c>
      <c r="EB30" s="353" t="str">
        <f ca="1">+IF(OFFSET('Hygiene Data'!$H$12,0,10*ROW('Hygiene Data'!H24))="","",OFFSET('Hygiene Data'!$H$12,0,10*ROW('Hygiene Data'!H24)))</f>
        <v/>
      </c>
      <c r="EC30" s="353" t="str">
        <f ca="1">+IF(OFFSET('Hygiene Data'!$H$13,0,10*ROW('Hygiene Data'!H24))="","",OFFSET('Hygiene Data'!$H$13,0,10*ROW('Hygiene Data'!H24)))</f>
        <v/>
      </c>
      <c r="ED30" s="353" t="str">
        <f ca="1">+IF(OFFSET('Hygiene Data'!$I$11,0,10*ROW('Hygiene Data'!I24))="","",OFFSET('Hygiene Data'!$I$11,0,10*ROW('Hygiene Data'!I24)))</f>
        <v/>
      </c>
      <c r="EE30" s="353" t="str">
        <f ca="1">+IF(OFFSET('Hygiene Data'!$I$12,0,10*ROW('Hygiene Data'!I24))="","",OFFSET('Hygiene Data'!$I$12,0,10*ROW('Hygiene Data'!I24)))</f>
        <v/>
      </c>
      <c r="EF30" s="353" t="str">
        <f ca="1">+IF(OFFSET('Hygiene Data'!$I$13,0,10*ROW('Hygiene Data'!I24))="","",OFFSET('Hygiene Data'!$I$13,0,10*ROW('Hygiene Data'!I24)))</f>
        <v/>
      </c>
    </row>
    <row r="31" spans="1:136" x14ac:dyDescent="0.25">
      <c r="A31" s="462" t="str">
        <f ca="1">+IF(OFFSET('Water Data'!$B$2,0,10*ROW('Water Data'!E25))="","",OFFSET('Water Data'!$B$2,0,10*ROW('Water Data'!E25)))</f>
        <v/>
      </c>
      <c r="B31" s="46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89" t="str">
        <f t="shared" ca="1" si="0"/>
        <v/>
      </c>
      <c r="D31" s="49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6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3" t="str">
        <f ca="1">+IF(OFFSET('Water Data'!$D$27,0,10*ROW('Water Data'!D25))="","",OFFSET('Water Data'!$D$27,0,10*ROW('Water Data'!D25)))</f>
        <v/>
      </c>
      <c r="BT31" s="353" t="str">
        <f ca="1">+IF(OFFSET('Water Data'!$D$28,0,10*ROW('Water Data'!D25))="","",OFFSET('Water Data'!$D$28,0,10*ROW('Water Data'!D25)))</f>
        <v/>
      </c>
      <c r="BU31" s="353" t="str">
        <f ca="1">+IF(OFFSET('Water Data'!$D$29,0,10*ROW('Water Data'!D25))="","",OFFSET('Water Data'!$D$29,0,10*ROW('Water Data'!D25)))</f>
        <v/>
      </c>
      <c r="BV31" s="353" t="str">
        <f ca="1">+IF(OFFSET('Water Data'!$E$27,0,10*ROW('Water Data'!E25))="","",OFFSET('Water Data'!$E$27,0,10*ROW('Water Data'!E25)))</f>
        <v/>
      </c>
      <c r="BW31" s="353" t="str">
        <f ca="1">+IF(OFFSET('Water Data'!$E$28,0,10*ROW('Water Data'!E25))="","",OFFSET('Water Data'!$E$28,0,10*ROW('Water Data'!E25)))</f>
        <v/>
      </c>
      <c r="BX31" s="353" t="str">
        <f ca="1">+IF(OFFSET('Water Data'!$E$29,0,10*ROW('Water Data'!E25))="","",OFFSET('Water Data'!$E$29,0,10*ROW('Water Data'!E25)))</f>
        <v/>
      </c>
      <c r="BY31" s="353" t="str">
        <f ca="1">+IF(OFFSET('Water Data'!$F$27,0,10*ROW('Water Data'!F25))="","",OFFSET('Water Data'!$F$27,0,10*ROW('Water Data'!F25)))</f>
        <v/>
      </c>
      <c r="BZ31" s="353" t="str">
        <f ca="1">+IF(OFFSET('Water Data'!$F$28,0,10*ROW('Water Data'!F25))="","",OFFSET('Water Data'!$F$28,0,10*ROW('Water Data'!F25)))</f>
        <v/>
      </c>
      <c r="CA31" s="353" t="str">
        <f ca="1">+IF(OFFSET('Water Data'!$F$29,0,10*ROW('Water Data'!F25))="","",OFFSET('Water Data'!$F$29,0,10*ROW('Water Data'!F25)))</f>
        <v/>
      </c>
      <c r="CB31" s="353" t="str">
        <f ca="1">+IF(OFFSET('Water Data'!$G$27,0,10*ROW('Water Data'!G25))="","",OFFSET('Water Data'!$G$27,0,10*ROW('Water Data'!G25)))</f>
        <v/>
      </c>
      <c r="CC31" s="353" t="str">
        <f ca="1">+IF(OFFSET('Water Data'!$G$28,0,10*ROW('Water Data'!G25))="","",OFFSET('Water Data'!$G$28,0,10*ROW('Water Data'!G25)))</f>
        <v/>
      </c>
      <c r="CD31" s="353" t="str">
        <f ca="1">+IF(OFFSET('Water Data'!$G$29,0,10*ROW('Water Data'!G25))="","",OFFSET('Water Data'!$G$29,0,10*ROW('Water Data'!G25)))</f>
        <v/>
      </c>
      <c r="CE31" s="353" t="str">
        <f ca="1">+IF(OFFSET('Water Data'!$H$27,0,10*ROW('Water Data'!H25))="","",OFFSET('Water Data'!$H$27,0,10*ROW('Water Data'!H25)))</f>
        <v/>
      </c>
      <c r="CF31" s="353" t="str">
        <f ca="1">+IF(OFFSET('Water Data'!$H$28,0,10*ROW('Water Data'!H25))="","",OFFSET('Water Data'!$H$28,0,10*ROW('Water Data'!H25)))</f>
        <v/>
      </c>
      <c r="CG31" s="353" t="str">
        <f ca="1">+IF(OFFSET('Water Data'!$H$29,0,10*ROW('Water Data'!H25))="","",OFFSET('Water Data'!$H$29,0,10*ROW('Water Data'!H25)))</f>
        <v/>
      </c>
      <c r="CH31" s="353" t="str">
        <f ca="1">+IF(OFFSET('Water Data'!$I$27,0,10*ROW('Water Data'!I25))="","",OFFSET('Water Data'!$I$27,0,10*ROW('Water Data'!I25)))</f>
        <v/>
      </c>
      <c r="CI31" s="353" t="str">
        <f ca="1">+IF(OFFSET('Water Data'!$I$28,0,10*ROW('Water Data'!I25))="","",OFFSET('Water Data'!$I$28,0,10*ROW('Water Data'!I25)))</f>
        <v/>
      </c>
      <c r="CJ31" s="353" t="str">
        <f ca="1">+IF(OFFSET('Water Data'!$I$29,0,10*ROW('Water Data'!I25))="","",OFFSET('Water Data'!$I$29,0,10*ROW('Water Data'!I25)))</f>
        <v/>
      </c>
      <c r="CK31" s="353" t="str">
        <f ca="1">+IF(OFFSET('Sanitation Data'!$D$28,0,10*ROW('Sanitation Data'!D25))="","",OFFSET('Sanitation Data'!$D$28,0,10*ROW('Sanitation Data'!D25)))</f>
        <v/>
      </c>
      <c r="CL31" s="353" t="str">
        <f ca="1">+IF(OFFSET('Sanitation Data'!$D$29,0,10*ROW('Sanitation Data'!D25))="","",OFFSET('Sanitation Data'!$D$29,0,10*ROW('Sanitation Data'!D25)))</f>
        <v/>
      </c>
      <c r="CM31" s="353" t="str">
        <f ca="1">+IF(OFFSET('Sanitation Data'!$D$30,0,10*ROW('Sanitation Data'!D25))="","",OFFSET('Sanitation Data'!$D$30,0,10*ROW('Sanitation Data'!D25)))</f>
        <v/>
      </c>
      <c r="CN31" s="353" t="str">
        <f ca="1">+IF(OFFSET('Sanitation Data'!$D$31,0,10*ROW('Sanitation Data'!D25))="","",OFFSET('Sanitation Data'!$D$31,0,10*ROW('Sanitation Data'!D25)))</f>
        <v/>
      </c>
      <c r="CO31" s="353" t="str">
        <f ca="1">+IF(OFFSET('Sanitation Data'!$D$32,0,10*ROW('Sanitation Data'!D25))="","",OFFSET('Sanitation Data'!$D$32,0,10*ROW('Sanitation Data'!D25)))</f>
        <v/>
      </c>
      <c r="CP31" s="353" t="str">
        <f ca="1">+IF(OFFSET('Sanitation Data'!$E$28,0,10*ROW('Sanitation Data'!E25))="","",OFFSET('Sanitation Data'!$E$28,0,10*ROW('Sanitation Data'!E25)))</f>
        <v/>
      </c>
      <c r="CQ31" s="353" t="str">
        <f ca="1">+IF(OFFSET('Sanitation Data'!$E$29,0,10*ROW('Sanitation Data'!E25))="","",OFFSET('Sanitation Data'!$E$29,0,10*ROW('Sanitation Data'!E25)))</f>
        <v/>
      </c>
      <c r="CR31" s="353" t="str">
        <f ca="1">+IF(OFFSET('Sanitation Data'!$E$30,0,10*ROW('Sanitation Data'!E25))="","",OFFSET('Sanitation Data'!$E$30,0,10*ROW('Sanitation Data'!E25)))</f>
        <v/>
      </c>
      <c r="CS31" s="353" t="str">
        <f ca="1">+IF(OFFSET('Sanitation Data'!$E$31,0,10*ROW('Sanitation Data'!E25))="","",OFFSET('Sanitation Data'!$E$31,0,10*ROW('Sanitation Data'!E25)))</f>
        <v/>
      </c>
      <c r="CT31" s="353" t="str">
        <f ca="1">+IF(OFFSET('Sanitation Data'!$E$32,0,10*ROW('Sanitation Data'!E25))="","",OFFSET('Sanitation Data'!$E$32,0,10*ROW('Sanitation Data'!E25)))</f>
        <v/>
      </c>
      <c r="CU31" s="353" t="str">
        <f ca="1">+IF(OFFSET('Sanitation Data'!$F$28,0,10*ROW('Sanitation Data'!F25))="","",OFFSET('Sanitation Data'!$F$28,0,10*ROW('Sanitation Data'!F25)))</f>
        <v/>
      </c>
      <c r="CV31" s="353" t="str">
        <f ca="1">+IF(OFFSET('Sanitation Data'!$F$29,0,10*ROW('Sanitation Data'!F25))="","",OFFSET('Sanitation Data'!$F$29,0,10*ROW('Sanitation Data'!F25)))</f>
        <v/>
      </c>
      <c r="CW31" s="353" t="str">
        <f ca="1">+IF(OFFSET('Sanitation Data'!$F$30,0,10*ROW('Sanitation Data'!F25))="","",OFFSET('Sanitation Data'!$F$30,0,10*ROW('Sanitation Data'!F25)))</f>
        <v/>
      </c>
      <c r="CX31" s="353" t="str">
        <f ca="1">+IF(OFFSET('Sanitation Data'!$F$31,0,10*ROW('Sanitation Data'!F25))="","",OFFSET('Sanitation Data'!$F$31,0,10*ROW('Sanitation Data'!F25)))</f>
        <v/>
      </c>
      <c r="CY31" s="353" t="str">
        <f ca="1">+IF(OFFSET('Sanitation Data'!$F$32,0,10*ROW('Sanitation Data'!F25))="","",OFFSET('Sanitation Data'!$F$32,0,10*ROW('Sanitation Data'!F25)))</f>
        <v/>
      </c>
      <c r="CZ31" s="353" t="str">
        <f ca="1">+IF(OFFSET('Sanitation Data'!$G$28,0,10*ROW('Sanitation Data'!G25))="","",OFFSET('Sanitation Data'!$G$28,0,10*ROW('Sanitation Data'!G25)))</f>
        <v/>
      </c>
      <c r="DA31" s="353" t="str">
        <f ca="1">+IF(OFFSET('Sanitation Data'!$G$29,0,10*ROW('Sanitation Data'!G25))="","",OFFSET('Sanitation Data'!$G$29,0,10*ROW('Sanitation Data'!G25)))</f>
        <v/>
      </c>
      <c r="DB31" s="353" t="str">
        <f ca="1">+IF(OFFSET('Sanitation Data'!$G$30,0,10*ROW('Sanitation Data'!G25))="","",OFFSET('Sanitation Data'!$G$30,0,10*ROW('Sanitation Data'!G25)))</f>
        <v/>
      </c>
      <c r="DC31" s="353" t="str">
        <f ca="1">+IF(OFFSET('Sanitation Data'!$G$31,0,10*ROW('Sanitation Data'!G25))="","",OFFSET('Sanitation Data'!$G$31,0,10*ROW('Sanitation Data'!G25)))</f>
        <v/>
      </c>
      <c r="DD31" s="353" t="str">
        <f ca="1">+IF(OFFSET('Sanitation Data'!$G$32,0,10*ROW('Sanitation Data'!G25))="","",OFFSET('Sanitation Data'!$G$32,0,10*ROW('Sanitation Data'!G25)))</f>
        <v/>
      </c>
      <c r="DE31" s="353" t="str">
        <f ca="1">+IF(OFFSET('Sanitation Data'!$H$28,0,10*ROW('Sanitation Data'!H25))="","",OFFSET('Sanitation Data'!$H$28,0,10*ROW('Sanitation Data'!H25)))</f>
        <v/>
      </c>
      <c r="DF31" s="353" t="str">
        <f ca="1">+IF(OFFSET('Sanitation Data'!$H$29,0,10*ROW('Sanitation Data'!H25))="","",OFFSET('Sanitation Data'!$H$29,0,10*ROW('Sanitation Data'!H25)))</f>
        <v/>
      </c>
      <c r="DG31" s="353" t="str">
        <f ca="1">+IF(OFFSET('Sanitation Data'!$H$30,0,10*ROW('Sanitation Data'!H25))="","",OFFSET('Sanitation Data'!$H$30,0,10*ROW('Sanitation Data'!H25)))</f>
        <v/>
      </c>
      <c r="DH31" s="353" t="str">
        <f ca="1">+IF(OFFSET('Sanitation Data'!$H$31,0,10*ROW('Sanitation Data'!H25))="","",OFFSET('Sanitation Data'!$H$31,0,10*ROW('Sanitation Data'!H25)))</f>
        <v/>
      </c>
      <c r="DI31" s="353" t="str">
        <f ca="1">+IF(OFFSET('Sanitation Data'!$H$32,0,10*ROW('Sanitation Data'!H25))="","",OFFSET('Sanitation Data'!$H$32,0,10*ROW('Sanitation Data'!H25)))</f>
        <v/>
      </c>
      <c r="DJ31" s="353" t="str">
        <f ca="1">+IF(OFFSET('Sanitation Data'!$I$28,0,10*ROW('Sanitation Data'!I25))="","",OFFSET('Sanitation Data'!$I$28,0,10*ROW('Sanitation Data'!I25)))</f>
        <v/>
      </c>
      <c r="DK31" s="353" t="str">
        <f ca="1">+IF(OFFSET('Sanitation Data'!$I$29,0,10*ROW('Sanitation Data'!I25))="","",OFFSET('Sanitation Data'!$I$29,0,10*ROW('Sanitation Data'!I25)))</f>
        <v/>
      </c>
      <c r="DL31" s="353" t="str">
        <f ca="1">+IF(OFFSET('Sanitation Data'!$I$30,0,10*ROW('Sanitation Data'!I25))="","",OFFSET('Sanitation Data'!$I$30,0,10*ROW('Sanitation Data'!I25)))</f>
        <v/>
      </c>
      <c r="DM31" s="353" t="str">
        <f ca="1">+IF(OFFSET('Sanitation Data'!$I$31,0,10*ROW('Sanitation Data'!I25))="","",OFFSET('Sanitation Data'!$I$31,0,10*ROW('Sanitation Data'!I25)))</f>
        <v/>
      </c>
      <c r="DN31" s="353" t="str">
        <f ca="1">+IF(OFFSET('Sanitation Data'!$I$32,0,10*ROW('Sanitation Data'!I25))="","",OFFSET('Sanitation Data'!$I$32,0,10*ROW('Sanitation Data'!I25)))</f>
        <v/>
      </c>
      <c r="DO31" s="353" t="str">
        <f ca="1">+IF(OFFSET('Hygiene Data'!$D$11,0,10*ROW('Hygiene Data'!D25))="","",OFFSET('Hygiene Data'!$D$11,0,10*ROW('Hygiene Data'!D25)))</f>
        <v/>
      </c>
      <c r="DP31" s="353" t="str">
        <f ca="1">+IF(OFFSET('Hygiene Data'!$D$12,0,10*ROW('Hygiene Data'!D25))="","",OFFSET('Hygiene Data'!$D$12,0,10*ROW('Hygiene Data'!D25)))</f>
        <v/>
      </c>
      <c r="DQ31" s="353" t="str">
        <f ca="1">+IF(OFFSET('Hygiene Data'!$D$13,0,10*ROW('Hygiene Data'!D25))="","",OFFSET('Hygiene Data'!$D$13,0,10*ROW('Hygiene Data'!D25)))</f>
        <v/>
      </c>
      <c r="DR31" s="353" t="str">
        <f ca="1">+IF(OFFSET('Hygiene Data'!$E$11,0,10*ROW('Hygiene Data'!E25))="","",OFFSET('Hygiene Data'!$E$11,0,10*ROW('Hygiene Data'!E25)))</f>
        <v/>
      </c>
      <c r="DS31" s="353" t="str">
        <f ca="1">+IF(OFFSET('Hygiene Data'!$E$12,0,10*ROW('Hygiene Data'!E25))="","",OFFSET('Hygiene Data'!$E$12,0,10*ROW('Hygiene Data'!E25)))</f>
        <v/>
      </c>
      <c r="DT31" s="353" t="str">
        <f ca="1">+IF(OFFSET('Hygiene Data'!$E$13,0,10*ROW('Hygiene Data'!E25))="","",OFFSET('Hygiene Data'!$E$13,0,10*ROW('Hygiene Data'!E25)))</f>
        <v/>
      </c>
      <c r="DU31" s="353" t="str">
        <f ca="1">+IF(OFFSET('Hygiene Data'!$F$11,0,10*ROW('Hygiene Data'!F25))="","",OFFSET('Hygiene Data'!$F$11,0,10*ROW('Hygiene Data'!F25)))</f>
        <v/>
      </c>
      <c r="DV31" s="353" t="str">
        <f ca="1">+IF(OFFSET('Hygiene Data'!$F$12,0,10*ROW('Hygiene Data'!F25))="","",OFFSET('Hygiene Data'!$F$12,0,10*ROW('Hygiene Data'!F25)))</f>
        <v/>
      </c>
      <c r="DW31" s="353" t="str">
        <f ca="1">+IF(OFFSET('Hygiene Data'!$F$13,0,10*ROW('Hygiene Data'!F25))="","",OFFSET('Hygiene Data'!$F$13,0,10*ROW('Hygiene Data'!F25)))</f>
        <v/>
      </c>
      <c r="DX31" s="353" t="str">
        <f ca="1">+IF(OFFSET('Hygiene Data'!$G$11,0,10*ROW('Hygiene Data'!G25))="","",OFFSET('Hygiene Data'!$G$11,0,10*ROW('Hygiene Data'!G25)))</f>
        <v/>
      </c>
      <c r="DY31" s="353" t="str">
        <f ca="1">+IF(OFFSET('Hygiene Data'!$G$12,0,10*ROW('Hygiene Data'!G25))="","",OFFSET('Hygiene Data'!$G$12,0,10*ROW('Hygiene Data'!G25)))</f>
        <v/>
      </c>
      <c r="DZ31" s="353" t="str">
        <f ca="1">+IF(OFFSET('Hygiene Data'!$G$13,0,10*ROW('Hygiene Data'!G25))="","",OFFSET('Hygiene Data'!$G$13,0,10*ROW('Hygiene Data'!G25)))</f>
        <v/>
      </c>
      <c r="EA31" s="353" t="str">
        <f ca="1">+IF(OFFSET('Hygiene Data'!$H$11,0,10*ROW('Hygiene Data'!H25))="","",OFFSET('Hygiene Data'!$H$11,0,10*ROW('Hygiene Data'!H25)))</f>
        <v/>
      </c>
      <c r="EB31" s="353" t="str">
        <f ca="1">+IF(OFFSET('Hygiene Data'!$H$12,0,10*ROW('Hygiene Data'!H25))="","",OFFSET('Hygiene Data'!$H$12,0,10*ROW('Hygiene Data'!H25)))</f>
        <v/>
      </c>
      <c r="EC31" s="353" t="str">
        <f ca="1">+IF(OFFSET('Hygiene Data'!$H$13,0,10*ROW('Hygiene Data'!H25))="","",OFFSET('Hygiene Data'!$H$13,0,10*ROW('Hygiene Data'!H25)))</f>
        <v/>
      </c>
      <c r="ED31" s="353" t="str">
        <f ca="1">+IF(OFFSET('Hygiene Data'!$I$11,0,10*ROW('Hygiene Data'!I25))="","",OFFSET('Hygiene Data'!$I$11,0,10*ROW('Hygiene Data'!I25)))</f>
        <v/>
      </c>
      <c r="EE31" s="353" t="str">
        <f ca="1">+IF(OFFSET('Hygiene Data'!$I$12,0,10*ROW('Hygiene Data'!I25))="","",OFFSET('Hygiene Data'!$I$12,0,10*ROW('Hygiene Data'!I25)))</f>
        <v/>
      </c>
      <c r="EF31" s="353" t="str">
        <f ca="1">+IF(OFFSET('Hygiene Data'!$I$13,0,10*ROW('Hygiene Data'!I25))="","",OFFSET('Hygiene Data'!$I$13,0,10*ROW('Hygiene Data'!I25)))</f>
        <v/>
      </c>
    </row>
    <row r="32" spans="1:136" x14ac:dyDescent="0.25">
      <c r="A32" s="462" t="str">
        <f ca="1">+IF(OFFSET('Water Data'!$B$2,0,10*ROW('Water Data'!E26))="","",OFFSET('Water Data'!$B$2,0,10*ROW('Water Data'!E26)))</f>
        <v/>
      </c>
      <c r="B32" s="46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89" t="str">
        <f t="shared" ca="1" si="0"/>
        <v/>
      </c>
      <c r="D32" s="49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6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3" t="str">
        <f ca="1">+IF(OFFSET('Water Data'!$D$27,0,10*ROW('Water Data'!D26))="","",OFFSET('Water Data'!$D$27,0,10*ROW('Water Data'!D26)))</f>
        <v/>
      </c>
      <c r="BT32" s="353" t="str">
        <f ca="1">+IF(OFFSET('Water Data'!$D$28,0,10*ROW('Water Data'!D26))="","",OFFSET('Water Data'!$D$28,0,10*ROW('Water Data'!D26)))</f>
        <v/>
      </c>
      <c r="BU32" s="353" t="str">
        <f ca="1">+IF(OFFSET('Water Data'!$D$29,0,10*ROW('Water Data'!D26))="","",OFFSET('Water Data'!$D$29,0,10*ROW('Water Data'!D26)))</f>
        <v/>
      </c>
      <c r="BV32" s="353" t="str">
        <f ca="1">+IF(OFFSET('Water Data'!$E$27,0,10*ROW('Water Data'!E26))="","",OFFSET('Water Data'!$E$27,0,10*ROW('Water Data'!E26)))</f>
        <v/>
      </c>
      <c r="BW32" s="353" t="str">
        <f ca="1">+IF(OFFSET('Water Data'!$E$28,0,10*ROW('Water Data'!E26))="","",OFFSET('Water Data'!$E$28,0,10*ROW('Water Data'!E26)))</f>
        <v/>
      </c>
      <c r="BX32" s="353" t="str">
        <f ca="1">+IF(OFFSET('Water Data'!$E$29,0,10*ROW('Water Data'!E26))="","",OFFSET('Water Data'!$E$29,0,10*ROW('Water Data'!E26)))</f>
        <v/>
      </c>
      <c r="BY32" s="353" t="str">
        <f ca="1">+IF(OFFSET('Water Data'!$F$27,0,10*ROW('Water Data'!F26))="","",OFFSET('Water Data'!$F$27,0,10*ROW('Water Data'!F26)))</f>
        <v/>
      </c>
      <c r="BZ32" s="353" t="str">
        <f ca="1">+IF(OFFSET('Water Data'!$F$28,0,10*ROW('Water Data'!F26))="","",OFFSET('Water Data'!$F$28,0,10*ROW('Water Data'!F26)))</f>
        <v/>
      </c>
      <c r="CA32" s="353" t="str">
        <f ca="1">+IF(OFFSET('Water Data'!$F$29,0,10*ROW('Water Data'!F26))="","",OFFSET('Water Data'!$F$29,0,10*ROW('Water Data'!F26)))</f>
        <v/>
      </c>
      <c r="CB32" s="353" t="str">
        <f ca="1">+IF(OFFSET('Water Data'!$G$27,0,10*ROW('Water Data'!G26))="","",OFFSET('Water Data'!$G$27,0,10*ROW('Water Data'!G26)))</f>
        <v/>
      </c>
      <c r="CC32" s="353" t="str">
        <f ca="1">+IF(OFFSET('Water Data'!$G$28,0,10*ROW('Water Data'!G26))="","",OFFSET('Water Data'!$G$28,0,10*ROW('Water Data'!G26)))</f>
        <v/>
      </c>
      <c r="CD32" s="353" t="str">
        <f ca="1">+IF(OFFSET('Water Data'!$G$29,0,10*ROW('Water Data'!G26))="","",OFFSET('Water Data'!$G$29,0,10*ROW('Water Data'!G26)))</f>
        <v/>
      </c>
      <c r="CE32" s="353" t="str">
        <f ca="1">+IF(OFFSET('Water Data'!$H$27,0,10*ROW('Water Data'!H26))="","",OFFSET('Water Data'!$H$27,0,10*ROW('Water Data'!H26)))</f>
        <v/>
      </c>
      <c r="CF32" s="353" t="str">
        <f ca="1">+IF(OFFSET('Water Data'!$H$28,0,10*ROW('Water Data'!H26))="","",OFFSET('Water Data'!$H$28,0,10*ROW('Water Data'!H26)))</f>
        <v/>
      </c>
      <c r="CG32" s="353" t="str">
        <f ca="1">+IF(OFFSET('Water Data'!$H$29,0,10*ROW('Water Data'!H26))="","",OFFSET('Water Data'!$H$29,0,10*ROW('Water Data'!H26)))</f>
        <v/>
      </c>
      <c r="CH32" s="353" t="str">
        <f ca="1">+IF(OFFSET('Water Data'!$I$27,0,10*ROW('Water Data'!I26))="","",OFFSET('Water Data'!$I$27,0,10*ROW('Water Data'!I26)))</f>
        <v/>
      </c>
      <c r="CI32" s="353" t="str">
        <f ca="1">+IF(OFFSET('Water Data'!$I$28,0,10*ROW('Water Data'!I26))="","",OFFSET('Water Data'!$I$28,0,10*ROW('Water Data'!I26)))</f>
        <v/>
      </c>
      <c r="CJ32" s="353" t="str">
        <f ca="1">+IF(OFFSET('Water Data'!$I$29,0,10*ROW('Water Data'!I26))="","",OFFSET('Water Data'!$I$29,0,10*ROW('Water Data'!I26)))</f>
        <v/>
      </c>
      <c r="CK32" s="353" t="str">
        <f ca="1">+IF(OFFSET('Sanitation Data'!$D$28,0,10*ROW('Sanitation Data'!D26))="","",OFFSET('Sanitation Data'!$D$28,0,10*ROW('Sanitation Data'!D26)))</f>
        <v/>
      </c>
      <c r="CL32" s="353" t="str">
        <f ca="1">+IF(OFFSET('Sanitation Data'!$D$29,0,10*ROW('Sanitation Data'!D26))="","",OFFSET('Sanitation Data'!$D$29,0,10*ROW('Sanitation Data'!D26)))</f>
        <v/>
      </c>
      <c r="CM32" s="353" t="str">
        <f ca="1">+IF(OFFSET('Sanitation Data'!$D$30,0,10*ROW('Sanitation Data'!D26))="","",OFFSET('Sanitation Data'!$D$30,0,10*ROW('Sanitation Data'!D26)))</f>
        <v/>
      </c>
      <c r="CN32" s="353" t="str">
        <f ca="1">+IF(OFFSET('Sanitation Data'!$D$31,0,10*ROW('Sanitation Data'!D26))="","",OFFSET('Sanitation Data'!$D$31,0,10*ROW('Sanitation Data'!D26)))</f>
        <v/>
      </c>
      <c r="CO32" s="353" t="str">
        <f ca="1">+IF(OFFSET('Sanitation Data'!$D$32,0,10*ROW('Sanitation Data'!D26))="","",OFFSET('Sanitation Data'!$D$32,0,10*ROW('Sanitation Data'!D26)))</f>
        <v/>
      </c>
      <c r="CP32" s="353" t="str">
        <f ca="1">+IF(OFFSET('Sanitation Data'!$E$28,0,10*ROW('Sanitation Data'!E26))="","",OFFSET('Sanitation Data'!$E$28,0,10*ROW('Sanitation Data'!E26)))</f>
        <v/>
      </c>
      <c r="CQ32" s="353" t="str">
        <f ca="1">+IF(OFFSET('Sanitation Data'!$E$29,0,10*ROW('Sanitation Data'!E26))="","",OFFSET('Sanitation Data'!$E$29,0,10*ROW('Sanitation Data'!E26)))</f>
        <v/>
      </c>
      <c r="CR32" s="353" t="str">
        <f ca="1">+IF(OFFSET('Sanitation Data'!$E$30,0,10*ROW('Sanitation Data'!E26))="","",OFFSET('Sanitation Data'!$E$30,0,10*ROW('Sanitation Data'!E26)))</f>
        <v/>
      </c>
      <c r="CS32" s="353" t="str">
        <f ca="1">+IF(OFFSET('Sanitation Data'!$E$31,0,10*ROW('Sanitation Data'!E26))="","",OFFSET('Sanitation Data'!$E$31,0,10*ROW('Sanitation Data'!E26)))</f>
        <v/>
      </c>
      <c r="CT32" s="353" t="str">
        <f ca="1">+IF(OFFSET('Sanitation Data'!$E$32,0,10*ROW('Sanitation Data'!E26))="","",OFFSET('Sanitation Data'!$E$32,0,10*ROW('Sanitation Data'!E26)))</f>
        <v/>
      </c>
      <c r="CU32" s="353" t="str">
        <f ca="1">+IF(OFFSET('Sanitation Data'!$F$28,0,10*ROW('Sanitation Data'!F26))="","",OFFSET('Sanitation Data'!$F$28,0,10*ROW('Sanitation Data'!F26)))</f>
        <v/>
      </c>
      <c r="CV32" s="353" t="str">
        <f ca="1">+IF(OFFSET('Sanitation Data'!$F$29,0,10*ROW('Sanitation Data'!F26))="","",OFFSET('Sanitation Data'!$F$29,0,10*ROW('Sanitation Data'!F26)))</f>
        <v/>
      </c>
      <c r="CW32" s="353" t="str">
        <f ca="1">+IF(OFFSET('Sanitation Data'!$F$30,0,10*ROW('Sanitation Data'!F26))="","",OFFSET('Sanitation Data'!$F$30,0,10*ROW('Sanitation Data'!F26)))</f>
        <v/>
      </c>
      <c r="CX32" s="353" t="str">
        <f ca="1">+IF(OFFSET('Sanitation Data'!$F$31,0,10*ROW('Sanitation Data'!F26))="","",OFFSET('Sanitation Data'!$F$31,0,10*ROW('Sanitation Data'!F26)))</f>
        <v/>
      </c>
      <c r="CY32" s="353" t="str">
        <f ca="1">+IF(OFFSET('Sanitation Data'!$F$32,0,10*ROW('Sanitation Data'!F26))="","",OFFSET('Sanitation Data'!$F$32,0,10*ROW('Sanitation Data'!F26)))</f>
        <v/>
      </c>
      <c r="CZ32" s="353" t="str">
        <f ca="1">+IF(OFFSET('Sanitation Data'!$G$28,0,10*ROW('Sanitation Data'!G26))="","",OFFSET('Sanitation Data'!$G$28,0,10*ROW('Sanitation Data'!G26)))</f>
        <v/>
      </c>
      <c r="DA32" s="353" t="str">
        <f ca="1">+IF(OFFSET('Sanitation Data'!$G$29,0,10*ROW('Sanitation Data'!G26))="","",OFFSET('Sanitation Data'!$G$29,0,10*ROW('Sanitation Data'!G26)))</f>
        <v/>
      </c>
      <c r="DB32" s="353" t="str">
        <f ca="1">+IF(OFFSET('Sanitation Data'!$G$30,0,10*ROW('Sanitation Data'!G26))="","",OFFSET('Sanitation Data'!$G$30,0,10*ROW('Sanitation Data'!G26)))</f>
        <v/>
      </c>
      <c r="DC32" s="353" t="str">
        <f ca="1">+IF(OFFSET('Sanitation Data'!$G$31,0,10*ROW('Sanitation Data'!G26))="","",OFFSET('Sanitation Data'!$G$31,0,10*ROW('Sanitation Data'!G26)))</f>
        <v/>
      </c>
      <c r="DD32" s="353" t="str">
        <f ca="1">+IF(OFFSET('Sanitation Data'!$G$32,0,10*ROW('Sanitation Data'!G26))="","",OFFSET('Sanitation Data'!$G$32,0,10*ROW('Sanitation Data'!G26)))</f>
        <v/>
      </c>
      <c r="DE32" s="353" t="str">
        <f ca="1">+IF(OFFSET('Sanitation Data'!$H$28,0,10*ROW('Sanitation Data'!H26))="","",OFFSET('Sanitation Data'!$H$28,0,10*ROW('Sanitation Data'!H26)))</f>
        <v/>
      </c>
      <c r="DF32" s="353" t="str">
        <f ca="1">+IF(OFFSET('Sanitation Data'!$H$29,0,10*ROW('Sanitation Data'!H26))="","",OFFSET('Sanitation Data'!$H$29,0,10*ROW('Sanitation Data'!H26)))</f>
        <v/>
      </c>
      <c r="DG32" s="353" t="str">
        <f ca="1">+IF(OFFSET('Sanitation Data'!$H$30,0,10*ROW('Sanitation Data'!H26))="","",OFFSET('Sanitation Data'!$H$30,0,10*ROW('Sanitation Data'!H26)))</f>
        <v/>
      </c>
      <c r="DH32" s="353" t="str">
        <f ca="1">+IF(OFFSET('Sanitation Data'!$H$31,0,10*ROW('Sanitation Data'!H26))="","",OFFSET('Sanitation Data'!$H$31,0,10*ROW('Sanitation Data'!H26)))</f>
        <v/>
      </c>
      <c r="DI32" s="353" t="str">
        <f ca="1">+IF(OFFSET('Sanitation Data'!$H$32,0,10*ROW('Sanitation Data'!H26))="","",OFFSET('Sanitation Data'!$H$32,0,10*ROW('Sanitation Data'!H26)))</f>
        <v/>
      </c>
      <c r="DJ32" s="353" t="str">
        <f ca="1">+IF(OFFSET('Sanitation Data'!$I$28,0,10*ROW('Sanitation Data'!I26))="","",OFFSET('Sanitation Data'!$I$28,0,10*ROW('Sanitation Data'!I26)))</f>
        <v/>
      </c>
      <c r="DK32" s="353" t="str">
        <f ca="1">+IF(OFFSET('Sanitation Data'!$I$29,0,10*ROW('Sanitation Data'!I26))="","",OFFSET('Sanitation Data'!$I$29,0,10*ROW('Sanitation Data'!I26)))</f>
        <v/>
      </c>
      <c r="DL32" s="353" t="str">
        <f ca="1">+IF(OFFSET('Sanitation Data'!$I$30,0,10*ROW('Sanitation Data'!I26))="","",OFFSET('Sanitation Data'!$I$30,0,10*ROW('Sanitation Data'!I26)))</f>
        <v/>
      </c>
      <c r="DM32" s="353" t="str">
        <f ca="1">+IF(OFFSET('Sanitation Data'!$I$31,0,10*ROW('Sanitation Data'!I26))="","",OFFSET('Sanitation Data'!$I$31,0,10*ROW('Sanitation Data'!I26)))</f>
        <v/>
      </c>
      <c r="DN32" s="353" t="str">
        <f ca="1">+IF(OFFSET('Sanitation Data'!$I$32,0,10*ROW('Sanitation Data'!I26))="","",OFFSET('Sanitation Data'!$I$32,0,10*ROW('Sanitation Data'!I26)))</f>
        <v/>
      </c>
      <c r="DO32" s="353" t="str">
        <f ca="1">+IF(OFFSET('Hygiene Data'!$D$11,0,10*ROW('Hygiene Data'!D26))="","",OFFSET('Hygiene Data'!$D$11,0,10*ROW('Hygiene Data'!D26)))</f>
        <v/>
      </c>
      <c r="DP32" s="353" t="str">
        <f ca="1">+IF(OFFSET('Hygiene Data'!$D$12,0,10*ROW('Hygiene Data'!D26))="","",OFFSET('Hygiene Data'!$D$12,0,10*ROW('Hygiene Data'!D26)))</f>
        <v/>
      </c>
      <c r="DQ32" s="353" t="str">
        <f ca="1">+IF(OFFSET('Hygiene Data'!$D$13,0,10*ROW('Hygiene Data'!D26))="","",OFFSET('Hygiene Data'!$D$13,0,10*ROW('Hygiene Data'!D26)))</f>
        <v/>
      </c>
      <c r="DR32" s="353" t="str">
        <f ca="1">+IF(OFFSET('Hygiene Data'!$E$11,0,10*ROW('Hygiene Data'!E26))="","",OFFSET('Hygiene Data'!$E$11,0,10*ROW('Hygiene Data'!E26)))</f>
        <v/>
      </c>
      <c r="DS32" s="353" t="str">
        <f ca="1">+IF(OFFSET('Hygiene Data'!$E$12,0,10*ROW('Hygiene Data'!E26))="","",OFFSET('Hygiene Data'!$E$12,0,10*ROW('Hygiene Data'!E26)))</f>
        <v/>
      </c>
      <c r="DT32" s="353" t="str">
        <f ca="1">+IF(OFFSET('Hygiene Data'!$E$13,0,10*ROW('Hygiene Data'!E26))="","",OFFSET('Hygiene Data'!$E$13,0,10*ROW('Hygiene Data'!E26)))</f>
        <v/>
      </c>
      <c r="DU32" s="353" t="str">
        <f ca="1">+IF(OFFSET('Hygiene Data'!$F$11,0,10*ROW('Hygiene Data'!F26))="","",OFFSET('Hygiene Data'!$F$11,0,10*ROW('Hygiene Data'!F26)))</f>
        <v/>
      </c>
      <c r="DV32" s="353" t="str">
        <f ca="1">+IF(OFFSET('Hygiene Data'!$F$12,0,10*ROW('Hygiene Data'!F26))="","",OFFSET('Hygiene Data'!$F$12,0,10*ROW('Hygiene Data'!F26)))</f>
        <v/>
      </c>
      <c r="DW32" s="353" t="str">
        <f ca="1">+IF(OFFSET('Hygiene Data'!$F$13,0,10*ROW('Hygiene Data'!F26))="","",OFFSET('Hygiene Data'!$F$13,0,10*ROW('Hygiene Data'!F26)))</f>
        <v/>
      </c>
      <c r="DX32" s="353" t="str">
        <f ca="1">+IF(OFFSET('Hygiene Data'!$G$11,0,10*ROW('Hygiene Data'!G26))="","",OFFSET('Hygiene Data'!$G$11,0,10*ROW('Hygiene Data'!G26)))</f>
        <v/>
      </c>
      <c r="DY32" s="353" t="str">
        <f ca="1">+IF(OFFSET('Hygiene Data'!$G$12,0,10*ROW('Hygiene Data'!G26))="","",OFFSET('Hygiene Data'!$G$12,0,10*ROW('Hygiene Data'!G26)))</f>
        <v/>
      </c>
      <c r="DZ32" s="353" t="str">
        <f ca="1">+IF(OFFSET('Hygiene Data'!$G$13,0,10*ROW('Hygiene Data'!G26))="","",OFFSET('Hygiene Data'!$G$13,0,10*ROW('Hygiene Data'!G26)))</f>
        <v/>
      </c>
      <c r="EA32" s="353" t="str">
        <f ca="1">+IF(OFFSET('Hygiene Data'!$H$11,0,10*ROW('Hygiene Data'!H26))="","",OFFSET('Hygiene Data'!$H$11,0,10*ROW('Hygiene Data'!H26)))</f>
        <v/>
      </c>
      <c r="EB32" s="353" t="str">
        <f ca="1">+IF(OFFSET('Hygiene Data'!$H$12,0,10*ROW('Hygiene Data'!H26))="","",OFFSET('Hygiene Data'!$H$12,0,10*ROW('Hygiene Data'!H26)))</f>
        <v/>
      </c>
      <c r="EC32" s="353" t="str">
        <f ca="1">+IF(OFFSET('Hygiene Data'!$H$13,0,10*ROW('Hygiene Data'!H26))="","",OFFSET('Hygiene Data'!$H$13,0,10*ROW('Hygiene Data'!H26)))</f>
        <v/>
      </c>
      <c r="ED32" s="353" t="str">
        <f ca="1">+IF(OFFSET('Hygiene Data'!$I$11,0,10*ROW('Hygiene Data'!I26))="","",OFFSET('Hygiene Data'!$I$11,0,10*ROW('Hygiene Data'!I26)))</f>
        <v/>
      </c>
      <c r="EE32" s="353" t="str">
        <f ca="1">+IF(OFFSET('Hygiene Data'!$I$12,0,10*ROW('Hygiene Data'!I26))="","",OFFSET('Hygiene Data'!$I$12,0,10*ROW('Hygiene Data'!I26)))</f>
        <v/>
      </c>
      <c r="EF32" s="353" t="str">
        <f ca="1">+IF(OFFSET('Hygiene Data'!$I$13,0,10*ROW('Hygiene Data'!I26))="","",OFFSET('Hygiene Data'!$I$13,0,10*ROW('Hygiene Data'!I26)))</f>
        <v/>
      </c>
    </row>
    <row r="33" spans="1:136" x14ac:dyDescent="0.25">
      <c r="A33" s="462" t="str">
        <f ca="1">+IF(OFFSET('Water Data'!$B$2,0,10*ROW('Water Data'!E27))="","",OFFSET('Water Data'!$B$2,0,10*ROW('Water Data'!E27)))</f>
        <v/>
      </c>
      <c r="B33" s="46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89" t="str">
        <f t="shared" ca="1" si="0"/>
        <v/>
      </c>
      <c r="D33" s="49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6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3" t="str">
        <f ca="1">+IF(OFFSET('Water Data'!$D$27,0,10*ROW('Water Data'!D27))="","",OFFSET('Water Data'!$D$27,0,10*ROW('Water Data'!D27)))</f>
        <v/>
      </c>
      <c r="BT33" s="353" t="str">
        <f ca="1">+IF(OFFSET('Water Data'!$D$28,0,10*ROW('Water Data'!D27))="","",OFFSET('Water Data'!$D$28,0,10*ROW('Water Data'!D27)))</f>
        <v/>
      </c>
      <c r="BU33" s="353" t="str">
        <f ca="1">+IF(OFFSET('Water Data'!$D$29,0,10*ROW('Water Data'!D27))="","",OFFSET('Water Data'!$D$29,0,10*ROW('Water Data'!D27)))</f>
        <v/>
      </c>
      <c r="BV33" s="353" t="str">
        <f ca="1">+IF(OFFSET('Water Data'!$E$27,0,10*ROW('Water Data'!E27))="","",OFFSET('Water Data'!$E$27,0,10*ROW('Water Data'!E27)))</f>
        <v/>
      </c>
      <c r="BW33" s="353" t="str">
        <f ca="1">+IF(OFFSET('Water Data'!$E$28,0,10*ROW('Water Data'!E27))="","",OFFSET('Water Data'!$E$28,0,10*ROW('Water Data'!E27)))</f>
        <v/>
      </c>
      <c r="BX33" s="353" t="str">
        <f ca="1">+IF(OFFSET('Water Data'!$E$29,0,10*ROW('Water Data'!E27))="","",OFFSET('Water Data'!$E$29,0,10*ROW('Water Data'!E27)))</f>
        <v/>
      </c>
      <c r="BY33" s="353" t="str">
        <f ca="1">+IF(OFFSET('Water Data'!$F$27,0,10*ROW('Water Data'!F27))="","",OFFSET('Water Data'!$F$27,0,10*ROW('Water Data'!F27)))</f>
        <v/>
      </c>
      <c r="BZ33" s="353" t="str">
        <f ca="1">+IF(OFFSET('Water Data'!$F$28,0,10*ROW('Water Data'!F27))="","",OFFSET('Water Data'!$F$28,0,10*ROW('Water Data'!F27)))</f>
        <v/>
      </c>
      <c r="CA33" s="353" t="str">
        <f ca="1">+IF(OFFSET('Water Data'!$F$29,0,10*ROW('Water Data'!F27))="","",OFFSET('Water Data'!$F$29,0,10*ROW('Water Data'!F27)))</f>
        <v/>
      </c>
      <c r="CB33" s="353" t="str">
        <f ca="1">+IF(OFFSET('Water Data'!$G$27,0,10*ROW('Water Data'!G27))="","",OFFSET('Water Data'!$G$27,0,10*ROW('Water Data'!G27)))</f>
        <v/>
      </c>
      <c r="CC33" s="353" t="str">
        <f ca="1">+IF(OFFSET('Water Data'!$G$28,0,10*ROW('Water Data'!G27))="","",OFFSET('Water Data'!$G$28,0,10*ROW('Water Data'!G27)))</f>
        <v/>
      </c>
      <c r="CD33" s="353" t="str">
        <f ca="1">+IF(OFFSET('Water Data'!$G$29,0,10*ROW('Water Data'!G27))="","",OFFSET('Water Data'!$G$29,0,10*ROW('Water Data'!G27)))</f>
        <v/>
      </c>
      <c r="CE33" s="353" t="str">
        <f ca="1">+IF(OFFSET('Water Data'!$H$27,0,10*ROW('Water Data'!H27))="","",OFFSET('Water Data'!$H$27,0,10*ROW('Water Data'!H27)))</f>
        <v/>
      </c>
      <c r="CF33" s="353" t="str">
        <f ca="1">+IF(OFFSET('Water Data'!$H$28,0,10*ROW('Water Data'!H27))="","",OFFSET('Water Data'!$H$28,0,10*ROW('Water Data'!H27)))</f>
        <v/>
      </c>
      <c r="CG33" s="353" t="str">
        <f ca="1">+IF(OFFSET('Water Data'!$H$29,0,10*ROW('Water Data'!H27))="","",OFFSET('Water Data'!$H$29,0,10*ROW('Water Data'!H27)))</f>
        <v/>
      </c>
      <c r="CH33" s="353" t="str">
        <f ca="1">+IF(OFFSET('Water Data'!$I$27,0,10*ROW('Water Data'!I27))="","",OFFSET('Water Data'!$I$27,0,10*ROW('Water Data'!I27)))</f>
        <v/>
      </c>
      <c r="CI33" s="353" t="str">
        <f ca="1">+IF(OFFSET('Water Data'!$I$28,0,10*ROW('Water Data'!I27))="","",OFFSET('Water Data'!$I$28,0,10*ROW('Water Data'!I27)))</f>
        <v/>
      </c>
      <c r="CJ33" s="353" t="str">
        <f ca="1">+IF(OFFSET('Water Data'!$I$29,0,10*ROW('Water Data'!I27))="","",OFFSET('Water Data'!$I$29,0,10*ROW('Water Data'!I27)))</f>
        <v/>
      </c>
      <c r="CK33" s="353" t="str">
        <f ca="1">+IF(OFFSET('Sanitation Data'!$D$28,0,10*ROW('Sanitation Data'!D27))="","",OFFSET('Sanitation Data'!$D$28,0,10*ROW('Sanitation Data'!D27)))</f>
        <v/>
      </c>
      <c r="CL33" s="353" t="str">
        <f ca="1">+IF(OFFSET('Sanitation Data'!$D$29,0,10*ROW('Sanitation Data'!D27))="","",OFFSET('Sanitation Data'!$D$29,0,10*ROW('Sanitation Data'!D27)))</f>
        <v/>
      </c>
      <c r="CM33" s="353" t="str">
        <f ca="1">+IF(OFFSET('Sanitation Data'!$D$30,0,10*ROW('Sanitation Data'!D27))="","",OFFSET('Sanitation Data'!$D$30,0,10*ROW('Sanitation Data'!D27)))</f>
        <v/>
      </c>
      <c r="CN33" s="353" t="str">
        <f ca="1">+IF(OFFSET('Sanitation Data'!$D$31,0,10*ROW('Sanitation Data'!D27))="","",OFFSET('Sanitation Data'!$D$31,0,10*ROW('Sanitation Data'!D27)))</f>
        <v/>
      </c>
      <c r="CO33" s="353" t="str">
        <f ca="1">+IF(OFFSET('Sanitation Data'!$D$32,0,10*ROW('Sanitation Data'!D27))="","",OFFSET('Sanitation Data'!$D$32,0,10*ROW('Sanitation Data'!D27)))</f>
        <v/>
      </c>
      <c r="CP33" s="353" t="str">
        <f ca="1">+IF(OFFSET('Sanitation Data'!$E$28,0,10*ROW('Sanitation Data'!E27))="","",OFFSET('Sanitation Data'!$E$28,0,10*ROW('Sanitation Data'!E27)))</f>
        <v/>
      </c>
      <c r="CQ33" s="353" t="str">
        <f ca="1">+IF(OFFSET('Sanitation Data'!$E$29,0,10*ROW('Sanitation Data'!E27))="","",OFFSET('Sanitation Data'!$E$29,0,10*ROW('Sanitation Data'!E27)))</f>
        <v/>
      </c>
      <c r="CR33" s="353" t="str">
        <f ca="1">+IF(OFFSET('Sanitation Data'!$E$30,0,10*ROW('Sanitation Data'!E27))="","",OFFSET('Sanitation Data'!$E$30,0,10*ROW('Sanitation Data'!E27)))</f>
        <v/>
      </c>
      <c r="CS33" s="353" t="str">
        <f ca="1">+IF(OFFSET('Sanitation Data'!$E$31,0,10*ROW('Sanitation Data'!E27))="","",OFFSET('Sanitation Data'!$E$31,0,10*ROW('Sanitation Data'!E27)))</f>
        <v/>
      </c>
      <c r="CT33" s="353" t="str">
        <f ca="1">+IF(OFFSET('Sanitation Data'!$E$32,0,10*ROW('Sanitation Data'!E27))="","",OFFSET('Sanitation Data'!$E$32,0,10*ROW('Sanitation Data'!E27)))</f>
        <v/>
      </c>
      <c r="CU33" s="353" t="str">
        <f ca="1">+IF(OFFSET('Sanitation Data'!$F$28,0,10*ROW('Sanitation Data'!F27))="","",OFFSET('Sanitation Data'!$F$28,0,10*ROW('Sanitation Data'!F27)))</f>
        <v/>
      </c>
      <c r="CV33" s="353" t="str">
        <f ca="1">+IF(OFFSET('Sanitation Data'!$F$29,0,10*ROW('Sanitation Data'!F27))="","",OFFSET('Sanitation Data'!$F$29,0,10*ROW('Sanitation Data'!F27)))</f>
        <v/>
      </c>
      <c r="CW33" s="353" t="str">
        <f ca="1">+IF(OFFSET('Sanitation Data'!$F$30,0,10*ROW('Sanitation Data'!F27))="","",OFFSET('Sanitation Data'!$F$30,0,10*ROW('Sanitation Data'!F27)))</f>
        <v/>
      </c>
      <c r="CX33" s="353" t="str">
        <f ca="1">+IF(OFFSET('Sanitation Data'!$F$31,0,10*ROW('Sanitation Data'!F27))="","",OFFSET('Sanitation Data'!$F$31,0,10*ROW('Sanitation Data'!F27)))</f>
        <v/>
      </c>
      <c r="CY33" s="353" t="str">
        <f ca="1">+IF(OFFSET('Sanitation Data'!$F$32,0,10*ROW('Sanitation Data'!F27))="","",OFFSET('Sanitation Data'!$F$32,0,10*ROW('Sanitation Data'!F27)))</f>
        <v/>
      </c>
      <c r="CZ33" s="353" t="str">
        <f ca="1">+IF(OFFSET('Sanitation Data'!$G$28,0,10*ROW('Sanitation Data'!G27))="","",OFFSET('Sanitation Data'!$G$28,0,10*ROW('Sanitation Data'!G27)))</f>
        <v/>
      </c>
      <c r="DA33" s="353" t="str">
        <f ca="1">+IF(OFFSET('Sanitation Data'!$G$29,0,10*ROW('Sanitation Data'!G27))="","",OFFSET('Sanitation Data'!$G$29,0,10*ROW('Sanitation Data'!G27)))</f>
        <v/>
      </c>
      <c r="DB33" s="353" t="str">
        <f ca="1">+IF(OFFSET('Sanitation Data'!$G$30,0,10*ROW('Sanitation Data'!G27))="","",OFFSET('Sanitation Data'!$G$30,0,10*ROW('Sanitation Data'!G27)))</f>
        <v/>
      </c>
      <c r="DC33" s="353" t="str">
        <f ca="1">+IF(OFFSET('Sanitation Data'!$G$31,0,10*ROW('Sanitation Data'!G27))="","",OFFSET('Sanitation Data'!$G$31,0,10*ROW('Sanitation Data'!G27)))</f>
        <v/>
      </c>
      <c r="DD33" s="353" t="str">
        <f ca="1">+IF(OFFSET('Sanitation Data'!$G$32,0,10*ROW('Sanitation Data'!G27))="","",OFFSET('Sanitation Data'!$G$32,0,10*ROW('Sanitation Data'!G27)))</f>
        <v/>
      </c>
      <c r="DE33" s="353" t="str">
        <f ca="1">+IF(OFFSET('Sanitation Data'!$H$28,0,10*ROW('Sanitation Data'!H27))="","",OFFSET('Sanitation Data'!$H$28,0,10*ROW('Sanitation Data'!H27)))</f>
        <v/>
      </c>
      <c r="DF33" s="353" t="str">
        <f ca="1">+IF(OFFSET('Sanitation Data'!$H$29,0,10*ROW('Sanitation Data'!H27))="","",OFFSET('Sanitation Data'!$H$29,0,10*ROW('Sanitation Data'!H27)))</f>
        <v/>
      </c>
      <c r="DG33" s="353" t="str">
        <f ca="1">+IF(OFFSET('Sanitation Data'!$H$30,0,10*ROW('Sanitation Data'!H27))="","",OFFSET('Sanitation Data'!$H$30,0,10*ROW('Sanitation Data'!H27)))</f>
        <v/>
      </c>
      <c r="DH33" s="353" t="str">
        <f ca="1">+IF(OFFSET('Sanitation Data'!$H$31,0,10*ROW('Sanitation Data'!H27))="","",OFFSET('Sanitation Data'!$H$31,0,10*ROW('Sanitation Data'!H27)))</f>
        <v/>
      </c>
      <c r="DI33" s="353" t="str">
        <f ca="1">+IF(OFFSET('Sanitation Data'!$H$32,0,10*ROW('Sanitation Data'!H27))="","",OFFSET('Sanitation Data'!$H$32,0,10*ROW('Sanitation Data'!H27)))</f>
        <v/>
      </c>
      <c r="DJ33" s="353" t="str">
        <f ca="1">+IF(OFFSET('Sanitation Data'!$I$28,0,10*ROW('Sanitation Data'!I27))="","",OFFSET('Sanitation Data'!$I$28,0,10*ROW('Sanitation Data'!I27)))</f>
        <v/>
      </c>
      <c r="DK33" s="353" t="str">
        <f ca="1">+IF(OFFSET('Sanitation Data'!$I$29,0,10*ROW('Sanitation Data'!I27))="","",OFFSET('Sanitation Data'!$I$29,0,10*ROW('Sanitation Data'!I27)))</f>
        <v/>
      </c>
      <c r="DL33" s="353" t="str">
        <f ca="1">+IF(OFFSET('Sanitation Data'!$I$30,0,10*ROW('Sanitation Data'!I27))="","",OFFSET('Sanitation Data'!$I$30,0,10*ROW('Sanitation Data'!I27)))</f>
        <v/>
      </c>
      <c r="DM33" s="353" t="str">
        <f ca="1">+IF(OFFSET('Sanitation Data'!$I$31,0,10*ROW('Sanitation Data'!I27))="","",OFFSET('Sanitation Data'!$I$31,0,10*ROW('Sanitation Data'!I27)))</f>
        <v/>
      </c>
      <c r="DN33" s="353" t="str">
        <f ca="1">+IF(OFFSET('Sanitation Data'!$I$32,0,10*ROW('Sanitation Data'!I27))="","",OFFSET('Sanitation Data'!$I$32,0,10*ROW('Sanitation Data'!I27)))</f>
        <v/>
      </c>
      <c r="DO33" s="353" t="str">
        <f ca="1">+IF(OFFSET('Hygiene Data'!$D$11,0,10*ROW('Hygiene Data'!D27))="","",OFFSET('Hygiene Data'!$D$11,0,10*ROW('Hygiene Data'!D27)))</f>
        <v/>
      </c>
      <c r="DP33" s="353" t="str">
        <f ca="1">+IF(OFFSET('Hygiene Data'!$D$12,0,10*ROW('Hygiene Data'!D27))="","",OFFSET('Hygiene Data'!$D$12,0,10*ROW('Hygiene Data'!D27)))</f>
        <v/>
      </c>
      <c r="DQ33" s="353" t="str">
        <f ca="1">+IF(OFFSET('Hygiene Data'!$D$13,0,10*ROW('Hygiene Data'!D27))="","",OFFSET('Hygiene Data'!$D$13,0,10*ROW('Hygiene Data'!D27)))</f>
        <v/>
      </c>
      <c r="DR33" s="353" t="str">
        <f ca="1">+IF(OFFSET('Hygiene Data'!$E$11,0,10*ROW('Hygiene Data'!E27))="","",OFFSET('Hygiene Data'!$E$11,0,10*ROW('Hygiene Data'!E27)))</f>
        <v/>
      </c>
      <c r="DS33" s="353" t="str">
        <f ca="1">+IF(OFFSET('Hygiene Data'!$E$12,0,10*ROW('Hygiene Data'!E27))="","",OFFSET('Hygiene Data'!$E$12,0,10*ROW('Hygiene Data'!E27)))</f>
        <v/>
      </c>
      <c r="DT33" s="353" t="str">
        <f ca="1">+IF(OFFSET('Hygiene Data'!$E$13,0,10*ROW('Hygiene Data'!E27))="","",OFFSET('Hygiene Data'!$E$13,0,10*ROW('Hygiene Data'!E27)))</f>
        <v/>
      </c>
      <c r="DU33" s="353" t="str">
        <f ca="1">+IF(OFFSET('Hygiene Data'!$F$11,0,10*ROW('Hygiene Data'!F27))="","",OFFSET('Hygiene Data'!$F$11,0,10*ROW('Hygiene Data'!F27)))</f>
        <v/>
      </c>
      <c r="DV33" s="353" t="str">
        <f ca="1">+IF(OFFSET('Hygiene Data'!$F$12,0,10*ROW('Hygiene Data'!F27))="","",OFFSET('Hygiene Data'!$F$12,0,10*ROW('Hygiene Data'!F27)))</f>
        <v/>
      </c>
      <c r="DW33" s="353" t="str">
        <f ca="1">+IF(OFFSET('Hygiene Data'!$F$13,0,10*ROW('Hygiene Data'!F27))="","",OFFSET('Hygiene Data'!$F$13,0,10*ROW('Hygiene Data'!F27)))</f>
        <v/>
      </c>
      <c r="DX33" s="353" t="str">
        <f ca="1">+IF(OFFSET('Hygiene Data'!$G$11,0,10*ROW('Hygiene Data'!G27))="","",OFFSET('Hygiene Data'!$G$11,0,10*ROW('Hygiene Data'!G27)))</f>
        <v/>
      </c>
      <c r="DY33" s="353" t="str">
        <f ca="1">+IF(OFFSET('Hygiene Data'!$G$12,0,10*ROW('Hygiene Data'!G27))="","",OFFSET('Hygiene Data'!$G$12,0,10*ROW('Hygiene Data'!G27)))</f>
        <v/>
      </c>
      <c r="DZ33" s="353" t="str">
        <f ca="1">+IF(OFFSET('Hygiene Data'!$G$13,0,10*ROW('Hygiene Data'!G27))="","",OFFSET('Hygiene Data'!$G$13,0,10*ROW('Hygiene Data'!G27)))</f>
        <v/>
      </c>
      <c r="EA33" s="353" t="str">
        <f ca="1">+IF(OFFSET('Hygiene Data'!$H$11,0,10*ROW('Hygiene Data'!H27))="","",OFFSET('Hygiene Data'!$H$11,0,10*ROW('Hygiene Data'!H27)))</f>
        <v/>
      </c>
      <c r="EB33" s="353" t="str">
        <f ca="1">+IF(OFFSET('Hygiene Data'!$H$12,0,10*ROW('Hygiene Data'!H27))="","",OFFSET('Hygiene Data'!$H$12,0,10*ROW('Hygiene Data'!H27)))</f>
        <v/>
      </c>
      <c r="EC33" s="353" t="str">
        <f ca="1">+IF(OFFSET('Hygiene Data'!$H$13,0,10*ROW('Hygiene Data'!H27))="","",OFFSET('Hygiene Data'!$H$13,0,10*ROW('Hygiene Data'!H27)))</f>
        <v/>
      </c>
      <c r="ED33" s="353" t="str">
        <f ca="1">+IF(OFFSET('Hygiene Data'!$I$11,0,10*ROW('Hygiene Data'!I27))="","",OFFSET('Hygiene Data'!$I$11,0,10*ROW('Hygiene Data'!I27)))</f>
        <v/>
      </c>
      <c r="EE33" s="353" t="str">
        <f ca="1">+IF(OFFSET('Hygiene Data'!$I$12,0,10*ROW('Hygiene Data'!I27))="","",OFFSET('Hygiene Data'!$I$12,0,10*ROW('Hygiene Data'!I27)))</f>
        <v/>
      </c>
      <c r="EF33" s="353" t="str">
        <f ca="1">+IF(OFFSET('Hygiene Data'!$I$13,0,10*ROW('Hygiene Data'!I27))="","",OFFSET('Hygiene Data'!$I$13,0,10*ROW('Hygiene Data'!I27)))</f>
        <v/>
      </c>
    </row>
    <row r="34" spans="1:136" x14ac:dyDescent="0.25">
      <c r="A34" s="462" t="str">
        <f ca="1">+IF(OFFSET('Water Data'!$B$2,0,10*ROW('Water Data'!E28))="","",OFFSET('Water Data'!$B$2,0,10*ROW('Water Data'!E28)))</f>
        <v/>
      </c>
      <c r="B34" s="46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89" t="str">
        <f t="shared" ca="1" si="0"/>
        <v/>
      </c>
      <c r="D34" s="49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6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3" t="str">
        <f ca="1">+IF(OFFSET('Water Data'!$D$27,0,10*ROW('Water Data'!D28))="","",OFFSET('Water Data'!$D$27,0,10*ROW('Water Data'!D28)))</f>
        <v/>
      </c>
      <c r="BT34" s="353" t="str">
        <f ca="1">+IF(OFFSET('Water Data'!$D$28,0,10*ROW('Water Data'!D28))="","",OFFSET('Water Data'!$D$28,0,10*ROW('Water Data'!D28)))</f>
        <v/>
      </c>
      <c r="BU34" s="353" t="str">
        <f ca="1">+IF(OFFSET('Water Data'!$D$29,0,10*ROW('Water Data'!D28))="","",OFFSET('Water Data'!$D$29,0,10*ROW('Water Data'!D28)))</f>
        <v/>
      </c>
      <c r="BV34" s="353" t="str">
        <f ca="1">+IF(OFFSET('Water Data'!$E$27,0,10*ROW('Water Data'!E28))="","",OFFSET('Water Data'!$E$27,0,10*ROW('Water Data'!E28)))</f>
        <v/>
      </c>
      <c r="BW34" s="353" t="str">
        <f ca="1">+IF(OFFSET('Water Data'!$E$28,0,10*ROW('Water Data'!E28))="","",OFFSET('Water Data'!$E$28,0,10*ROW('Water Data'!E28)))</f>
        <v/>
      </c>
      <c r="BX34" s="353" t="str">
        <f ca="1">+IF(OFFSET('Water Data'!$E$29,0,10*ROW('Water Data'!E28))="","",OFFSET('Water Data'!$E$29,0,10*ROW('Water Data'!E28)))</f>
        <v/>
      </c>
      <c r="BY34" s="353" t="str">
        <f ca="1">+IF(OFFSET('Water Data'!$F$27,0,10*ROW('Water Data'!F28))="","",OFFSET('Water Data'!$F$27,0,10*ROW('Water Data'!F28)))</f>
        <v/>
      </c>
      <c r="BZ34" s="353" t="str">
        <f ca="1">+IF(OFFSET('Water Data'!$F$28,0,10*ROW('Water Data'!F28))="","",OFFSET('Water Data'!$F$28,0,10*ROW('Water Data'!F28)))</f>
        <v/>
      </c>
      <c r="CA34" s="353" t="str">
        <f ca="1">+IF(OFFSET('Water Data'!$F$29,0,10*ROW('Water Data'!F28))="","",OFFSET('Water Data'!$F$29,0,10*ROW('Water Data'!F28)))</f>
        <v/>
      </c>
      <c r="CB34" s="353" t="str">
        <f ca="1">+IF(OFFSET('Water Data'!$G$27,0,10*ROW('Water Data'!G28))="","",OFFSET('Water Data'!$G$27,0,10*ROW('Water Data'!G28)))</f>
        <v/>
      </c>
      <c r="CC34" s="353" t="str">
        <f ca="1">+IF(OFFSET('Water Data'!$G$28,0,10*ROW('Water Data'!G28))="","",OFFSET('Water Data'!$G$28,0,10*ROW('Water Data'!G28)))</f>
        <v/>
      </c>
      <c r="CD34" s="353" t="str">
        <f ca="1">+IF(OFFSET('Water Data'!$G$29,0,10*ROW('Water Data'!G28))="","",OFFSET('Water Data'!$G$29,0,10*ROW('Water Data'!G28)))</f>
        <v/>
      </c>
      <c r="CE34" s="353" t="str">
        <f ca="1">+IF(OFFSET('Water Data'!$H$27,0,10*ROW('Water Data'!H28))="","",OFFSET('Water Data'!$H$27,0,10*ROW('Water Data'!H28)))</f>
        <v/>
      </c>
      <c r="CF34" s="353" t="str">
        <f ca="1">+IF(OFFSET('Water Data'!$H$28,0,10*ROW('Water Data'!H28))="","",OFFSET('Water Data'!$H$28,0,10*ROW('Water Data'!H28)))</f>
        <v/>
      </c>
      <c r="CG34" s="353" t="str">
        <f ca="1">+IF(OFFSET('Water Data'!$H$29,0,10*ROW('Water Data'!H28))="","",OFFSET('Water Data'!$H$29,0,10*ROW('Water Data'!H28)))</f>
        <v/>
      </c>
      <c r="CH34" s="353" t="str">
        <f ca="1">+IF(OFFSET('Water Data'!$I$27,0,10*ROW('Water Data'!I28))="","",OFFSET('Water Data'!$I$27,0,10*ROW('Water Data'!I28)))</f>
        <v/>
      </c>
      <c r="CI34" s="353" t="str">
        <f ca="1">+IF(OFFSET('Water Data'!$I$28,0,10*ROW('Water Data'!I28))="","",OFFSET('Water Data'!$I$28,0,10*ROW('Water Data'!I28)))</f>
        <v/>
      </c>
      <c r="CJ34" s="353" t="str">
        <f ca="1">+IF(OFFSET('Water Data'!$I$29,0,10*ROW('Water Data'!I28))="","",OFFSET('Water Data'!$I$29,0,10*ROW('Water Data'!I28)))</f>
        <v/>
      </c>
      <c r="CK34" s="353" t="str">
        <f ca="1">+IF(OFFSET('Sanitation Data'!$D$28,0,10*ROW('Sanitation Data'!D28))="","",OFFSET('Sanitation Data'!$D$28,0,10*ROW('Sanitation Data'!D28)))</f>
        <v/>
      </c>
      <c r="CL34" s="353" t="str">
        <f ca="1">+IF(OFFSET('Sanitation Data'!$D$29,0,10*ROW('Sanitation Data'!D28))="","",OFFSET('Sanitation Data'!$D$29,0,10*ROW('Sanitation Data'!D28)))</f>
        <v/>
      </c>
      <c r="CM34" s="353" t="str">
        <f ca="1">+IF(OFFSET('Sanitation Data'!$D$30,0,10*ROW('Sanitation Data'!D28))="","",OFFSET('Sanitation Data'!$D$30,0,10*ROW('Sanitation Data'!D28)))</f>
        <v/>
      </c>
      <c r="CN34" s="353" t="str">
        <f ca="1">+IF(OFFSET('Sanitation Data'!$D$31,0,10*ROW('Sanitation Data'!D28))="","",OFFSET('Sanitation Data'!$D$31,0,10*ROW('Sanitation Data'!D28)))</f>
        <v/>
      </c>
      <c r="CO34" s="353" t="str">
        <f ca="1">+IF(OFFSET('Sanitation Data'!$D$32,0,10*ROW('Sanitation Data'!D28))="","",OFFSET('Sanitation Data'!$D$32,0,10*ROW('Sanitation Data'!D28)))</f>
        <v/>
      </c>
      <c r="CP34" s="353" t="str">
        <f ca="1">+IF(OFFSET('Sanitation Data'!$E$28,0,10*ROW('Sanitation Data'!E28))="","",OFFSET('Sanitation Data'!$E$28,0,10*ROW('Sanitation Data'!E28)))</f>
        <v/>
      </c>
      <c r="CQ34" s="353" t="str">
        <f ca="1">+IF(OFFSET('Sanitation Data'!$E$29,0,10*ROW('Sanitation Data'!E28))="","",OFFSET('Sanitation Data'!$E$29,0,10*ROW('Sanitation Data'!E28)))</f>
        <v/>
      </c>
      <c r="CR34" s="353" t="str">
        <f ca="1">+IF(OFFSET('Sanitation Data'!$E$30,0,10*ROW('Sanitation Data'!E28))="","",OFFSET('Sanitation Data'!$E$30,0,10*ROW('Sanitation Data'!E28)))</f>
        <v/>
      </c>
      <c r="CS34" s="353" t="str">
        <f ca="1">+IF(OFFSET('Sanitation Data'!$E$31,0,10*ROW('Sanitation Data'!E28))="","",OFFSET('Sanitation Data'!$E$31,0,10*ROW('Sanitation Data'!E28)))</f>
        <v/>
      </c>
      <c r="CT34" s="353" t="str">
        <f ca="1">+IF(OFFSET('Sanitation Data'!$E$32,0,10*ROW('Sanitation Data'!E28))="","",OFFSET('Sanitation Data'!$E$32,0,10*ROW('Sanitation Data'!E28)))</f>
        <v/>
      </c>
      <c r="CU34" s="353" t="str">
        <f ca="1">+IF(OFFSET('Sanitation Data'!$F$28,0,10*ROW('Sanitation Data'!F28))="","",OFFSET('Sanitation Data'!$F$28,0,10*ROW('Sanitation Data'!F28)))</f>
        <v/>
      </c>
      <c r="CV34" s="353" t="str">
        <f ca="1">+IF(OFFSET('Sanitation Data'!$F$29,0,10*ROW('Sanitation Data'!F28))="","",OFFSET('Sanitation Data'!$F$29,0,10*ROW('Sanitation Data'!F28)))</f>
        <v/>
      </c>
      <c r="CW34" s="353" t="str">
        <f ca="1">+IF(OFFSET('Sanitation Data'!$F$30,0,10*ROW('Sanitation Data'!F28))="","",OFFSET('Sanitation Data'!$F$30,0,10*ROW('Sanitation Data'!F28)))</f>
        <v/>
      </c>
      <c r="CX34" s="353" t="str">
        <f ca="1">+IF(OFFSET('Sanitation Data'!$F$31,0,10*ROW('Sanitation Data'!F28))="","",OFFSET('Sanitation Data'!$F$31,0,10*ROW('Sanitation Data'!F28)))</f>
        <v/>
      </c>
      <c r="CY34" s="353" t="str">
        <f ca="1">+IF(OFFSET('Sanitation Data'!$F$32,0,10*ROW('Sanitation Data'!F28))="","",OFFSET('Sanitation Data'!$F$32,0,10*ROW('Sanitation Data'!F28)))</f>
        <v/>
      </c>
      <c r="CZ34" s="353" t="str">
        <f ca="1">+IF(OFFSET('Sanitation Data'!$G$28,0,10*ROW('Sanitation Data'!G28))="","",OFFSET('Sanitation Data'!$G$28,0,10*ROW('Sanitation Data'!G28)))</f>
        <v/>
      </c>
      <c r="DA34" s="353" t="str">
        <f ca="1">+IF(OFFSET('Sanitation Data'!$G$29,0,10*ROW('Sanitation Data'!G28))="","",OFFSET('Sanitation Data'!$G$29,0,10*ROW('Sanitation Data'!G28)))</f>
        <v/>
      </c>
      <c r="DB34" s="353" t="str">
        <f ca="1">+IF(OFFSET('Sanitation Data'!$G$30,0,10*ROW('Sanitation Data'!G28))="","",OFFSET('Sanitation Data'!$G$30,0,10*ROW('Sanitation Data'!G28)))</f>
        <v/>
      </c>
      <c r="DC34" s="353" t="str">
        <f ca="1">+IF(OFFSET('Sanitation Data'!$G$31,0,10*ROW('Sanitation Data'!G28))="","",OFFSET('Sanitation Data'!$G$31,0,10*ROW('Sanitation Data'!G28)))</f>
        <v/>
      </c>
      <c r="DD34" s="353" t="str">
        <f ca="1">+IF(OFFSET('Sanitation Data'!$G$32,0,10*ROW('Sanitation Data'!G28))="","",OFFSET('Sanitation Data'!$G$32,0,10*ROW('Sanitation Data'!G28)))</f>
        <v/>
      </c>
      <c r="DE34" s="353" t="str">
        <f ca="1">+IF(OFFSET('Sanitation Data'!$H$28,0,10*ROW('Sanitation Data'!H28))="","",OFFSET('Sanitation Data'!$H$28,0,10*ROW('Sanitation Data'!H28)))</f>
        <v/>
      </c>
      <c r="DF34" s="353" t="str">
        <f ca="1">+IF(OFFSET('Sanitation Data'!$H$29,0,10*ROW('Sanitation Data'!H28))="","",OFFSET('Sanitation Data'!$H$29,0,10*ROW('Sanitation Data'!H28)))</f>
        <v/>
      </c>
      <c r="DG34" s="353" t="str">
        <f ca="1">+IF(OFFSET('Sanitation Data'!$H$30,0,10*ROW('Sanitation Data'!H28))="","",OFFSET('Sanitation Data'!$H$30,0,10*ROW('Sanitation Data'!H28)))</f>
        <v/>
      </c>
      <c r="DH34" s="353" t="str">
        <f ca="1">+IF(OFFSET('Sanitation Data'!$H$31,0,10*ROW('Sanitation Data'!H28))="","",OFFSET('Sanitation Data'!$H$31,0,10*ROW('Sanitation Data'!H28)))</f>
        <v/>
      </c>
      <c r="DI34" s="353" t="str">
        <f ca="1">+IF(OFFSET('Sanitation Data'!$H$32,0,10*ROW('Sanitation Data'!H28))="","",OFFSET('Sanitation Data'!$H$32,0,10*ROW('Sanitation Data'!H28)))</f>
        <v/>
      </c>
      <c r="DJ34" s="353" t="str">
        <f ca="1">+IF(OFFSET('Sanitation Data'!$I$28,0,10*ROW('Sanitation Data'!I28))="","",OFFSET('Sanitation Data'!$I$28,0,10*ROW('Sanitation Data'!I28)))</f>
        <v/>
      </c>
      <c r="DK34" s="353" t="str">
        <f ca="1">+IF(OFFSET('Sanitation Data'!$I$29,0,10*ROW('Sanitation Data'!I28))="","",OFFSET('Sanitation Data'!$I$29,0,10*ROW('Sanitation Data'!I28)))</f>
        <v/>
      </c>
      <c r="DL34" s="353" t="str">
        <f ca="1">+IF(OFFSET('Sanitation Data'!$I$30,0,10*ROW('Sanitation Data'!I28))="","",OFFSET('Sanitation Data'!$I$30,0,10*ROW('Sanitation Data'!I28)))</f>
        <v/>
      </c>
      <c r="DM34" s="353" t="str">
        <f ca="1">+IF(OFFSET('Sanitation Data'!$I$31,0,10*ROW('Sanitation Data'!I28))="","",OFFSET('Sanitation Data'!$I$31,0,10*ROW('Sanitation Data'!I28)))</f>
        <v/>
      </c>
      <c r="DN34" s="353" t="str">
        <f ca="1">+IF(OFFSET('Sanitation Data'!$I$32,0,10*ROW('Sanitation Data'!I28))="","",OFFSET('Sanitation Data'!$I$32,0,10*ROW('Sanitation Data'!I28)))</f>
        <v/>
      </c>
      <c r="DO34" s="353" t="str">
        <f ca="1">+IF(OFFSET('Hygiene Data'!$D$11,0,10*ROW('Hygiene Data'!D28))="","",OFFSET('Hygiene Data'!$D$11,0,10*ROW('Hygiene Data'!D28)))</f>
        <v/>
      </c>
      <c r="DP34" s="353" t="str">
        <f ca="1">+IF(OFFSET('Hygiene Data'!$D$12,0,10*ROW('Hygiene Data'!D28))="","",OFFSET('Hygiene Data'!$D$12,0,10*ROW('Hygiene Data'!D28)))</f>
        <v/>
      </c>
      <c r="DQ34" s="353" t="str">
        <f ca="1">+IF(OFFSET('Hygiene Data'!$D$13,0,10*ROW('Hygiene Data'!D28))="","",OFFSET('Hygiene Data'!$D$13,0,10*ROW('Hygiene Data'!D28)))</f>
        <v/>
      </c>
      <c r="DR34" s="353" t="str">
        <f ca="1">+IF(OFFSET('Hygiene Data'!$E$11,0,10*ROW('Hygiene Data'!E28))="","",OFFSET('Hygiene Data'!$E$11,0,10*ROW('Hygiene Data'!E28)))</f>
        <v/>
      </c>
      <c r="DS34" s="353" t="str">
        <f ca="1">+IF(OFFSET('Hygiene Data'!$E$12,0,10*ROW('Hygiene Data'!E28))="","",OFFSET('Hygiene Data'!$E$12,0,10*ROW('Hygiene Data'!E28)))</f>
        <v/>
      </c>
      <c r="DT34" s="353" t="str">
        <f ca="1">+IF(OFFSET('Hygiene Data'!$E$13,0,10*ROW('Hygiene Data'!E28))="","",OFFSET('Hygiene Data'!$E$13,0,10*ROW('Hygiene Data'!E28)))</f>
        <v/>
      </c>
      <c r="DU34" s="353" t="str">
        <f ca="1">+IF(OFFSET('Hygiene Data'!$F$11,0,10*ROW('Hygiene Data'!F28))="","",OFFSET('Hygiene Data'!$F$11,0,10*ROW('Hygiene Data'!F28)))</f>
        <v/>
      </c>
      <c r="DV34" s="353" t="str">
        <f ca="1">+IF(OFFSET('Hygiene Data'!$F$12,0,10*ROW('Hygiene Data'!F28))="","",OFFSET('Hygiene Data'!$F$12,0,10*ROW('Hygiene Data'!F28)))</f>
        <v/>
      </c>
      <c r="DW34" s="353" t="str">
        <f ca="1">+IF(OFFSET('Hygiene Data'!$F$13,0,10*ROW('Hygiene Data'!F28))="","",OFFSET('Hygiene Data'!$F$13,0,10*ROW('Hygiene Data'!F28)))</f>
        <v/>
      </c>
      <c r="DX34" s="353" t="str">
        <f ca="1">+IF(OFFSET('Hygiene Data'!$G$11,0,10*ROW('Hygiene Data'!G28))="","",OFFSET('Hygiene Data'!$G$11,0,10*ROW('Hygiene Data'!G28)))</f>
        <v/>
      </c>
      <c r="DY34" s="353" t="str">
        <f ca="1">+IF(OFFSET('Hygiene Data'!$G$12,0,10*ROW('Hygiene Data'!G28))="","",OFFSET('Hygiene Data'!$G$12,0,10*ROW('Hygiene Data'!G28)))</f>
        <v/>
      </c>
      <c r="DZ34" s="353" t="str">
        <f ca="1">+IF(OFFSET('Hygiene Data'!$G$13,0,10*ROW('Hygiene Data'!G28))="","",OFFSET('Hygiene Data'!$G$13,0,10*ROW('Hygiene Data'!G28)))</f>
        <v/>
      </c>
      <c r="EA34" s="353" t="str">
        <f ca="1">+IF(OFFSET('Hygiene Data'!$H$11,0,10*ROW('Hygiene Data'!H28))="","",OFFSET('Hygiene Data'!$H$11,0,10*ROW('Hygiene Data'!H28)))</f>
        <v/>
      </c>
      <c r="EB34" s="353" t="str">
        <f ca="1">+IF(OFFSET('Hygiene Data'!$H$12,0,10*ROW('Hygiene Data'!H28))="","",OFFSET('Hygiene Data'!$H$12,0,10*ROW('Hygiene Data'!H28)))</f>
        <v/>
      </c>
      <c r="EC34" s="353" t="str">
        <f ca="1">+IF(OFFSET('Hygiene Data'!$H$13,0,10*ROW('Hygiene Data'!H28))="","",OFFSET('Hygiene Data'!$H$13,0,10*ROW('Hygiene Data'!H28)))</f>
        <v/>
      </c>
      <c r="ED34" s="353" t="str">
        <f ca="1">+IF(OFFSET('Hygiene Data'!$I$11,0,10*ROW('Hygiene Data'!I28))="","",OFFSET('Hygiene Data'!$I$11,0,10*ROW('Hygiene Data'!I28)))</f>
        <v/>
      </c>
      <c r="EE34" s="353" t="str">
        <f ca="1">+IF(OFFSET('Hygiene Data'!$I$12,0,10*ROW('Hygiene Data'!I28))="","",OFFSET('Hygiene Data'!$I$12,0,10*ROW('Hygiene Data'!I28)))</f>
        <v/>
      </c>
      <c r="EF34" s="353" t="str">
        <f ca="1">+IF(OFFSET('Hygiene Data'!$I$13,0,10*ROW('Hygiene Data'!I28))="","",OFFSET('Hygiene Data'!$I$13,0,10*ROW('Hygiene Data'!I28)))</f>
        <v/>
      </c>
    </row>
    <row r="35" spans="1:136" x14ac:dyDescent="0.25">
      <c r="A35" s="462" t="str">
        <f ca="1">+IF(OFFSET('Water Data'!$B$2,0,10*ROW('Water Data'!E29))="","",OFFSET('Water Data'!$B$2,0,10*ROW('Water Data'!E29)))</f>
        <v/>
      </c>
      <c r="B35" s="46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89" t="str">
        <f t="shared" ca="1" si="0"/>
        <v/>
      </c>
      <c r="D35" s="49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6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3" t="str">
        <f ca="1">+IF(OFFSET('Water Data'!$D$27,0,10*ROW('Water Data'!D29))="","",OFFSET('Water Data'!$D$27,0,10*ROW('Water Data'!D29)))</f>
        <v/>
      </c>
      <c r="BT35" s="353" t="str">
        <f ca="1">+IF(OFFSET('Water Data'!$D$28,0,10*ROW('Water Data'!D29))="","",OFFSET('Water Data'!$D$28,0,10*ROW('Water Data'!D29)))</f>
        <v/>
      </c>
      <c r="BU35" s="353" t="str">
        <f ca="1">+IF(OFFSET('Water Data'!$D$29,0,10*ROW('Water Data'!D29))="","",OFFSET('Water Data'!$D$29,0,10*ROW('Water Data'!D29)))</f>
        <v/>
      </c>
      <c r="BV35" s="353" t="str">
        <f ca="1">+IF(OFFSET('Water Data'!$E$27,0,10*ROW('Water Data'!E29))="","",OFFSET('Water Data'!$E$27,0,10*ROW('Water Data'!E29)))</f>
        <v/>
      </c>
      <c r="BW35" s="353" t="str">
        <f ca="1">+IF(OFFSET('Water Data'!$E$28,0,10*ROW('Water Data'!E29))="","",OFFSET('Water Data'!$E$28,0,10*ROW('Water Data'!E29)))</f>
        <v/>
      </c>
      <c r="BX35" s="353" t="str">
        <f ca="1">+IF(OFFSET('Water Data'!$E$29,0,10*ROW('Water Data'!E29))="","",OFFSET('Water Data'!$E$29,0,10*ROW('Water Data'!E29)))</f>
        <v/>
      </c>
      <c r="BY35" s="353" t="str">
        <f ca="1">+IF(OFFSET('Water Data'!$F$27,0,10*ROW('Water Data'!F29))="","",OFFSET('Water Data'!$F$27,0,10*ROW('Water Data'!F29)))</f>
        <v/>
      </c>
      <c r="BZ35" s="353" t="str">
        <f ca="1">+IF(OFFSET('Water Data'!$F$28,0,10*ROW('Water Data'!F29))="","",OFFSET('Water Data'!$F$28,0,10*ROW('Water Data'!F29)))</f>
        <v/>
      </c>
      <c r="CA35" s="353" t="str">
        <f ca="1">+IF(OFFSET('Water Data'!$F$29,0,10*ROW('Water Data'!F29))="","",OFFSET('Water Data'!$F$29,0,10*ROW('Water Data'!F29)))</f>
        <v/>
      </c>
      <c r="CB35" s="353" t="str">
        <f ca="1">+IF(OFFSET('Water Data'!$G$27,0,10*ROW('Water Data'!G29))="","",OFFSET('Water Data'!$G$27,0,10*ROW('Water Data'!G29)))</f>
        <v/>
      </c>
      <c r="CC35" s="353" t="str">
        <f ca="1">+IF(OFFSET('Water Data'!$G$28,0,10*ROW('Water Data'!G29))="","",OFFSET('Water Data'!$G$28,0,10*ROW('Water Data'!G29)))</f>
        <v/>
      </c>
      <c r="CD35" s="353" t="str">
        <f ca="1">+IF(OFFSET('Water Data'!$G$29,0,10*ROW('Water Data'!G29))="","",OFFSET('Water Data'!$G$29,0,10*ROW('Water Data'!G29)))</f>
        <v/>
      </c>
      <c r="CE35" s="353" t="str">
        <f ca="1">+IF(OFFSET('Water Data'!$H$27,0,10*ROW('Water Data'!H29))="","",OFFSET('Water Data'!$H$27,0,10*ROW('Water Data'!H29)))</f>
        <v/>
      </c>
      <c r="CF35" s="353" t="str">
        <f ca="1">+IF(OFFSET('Water Data'!$H$28,0,10*ROW('Water Data'!H29))="","",OFFSET('Water Data'!$H$28,0,10*ROW('Water Data'!H29)))</f>
        <v/>
      </c>
      <c r="CG35" s="353" t="str">
        <f ca="1">+IF(OFFSET('Water Data'!$H$29,0,10*ROW('Water Data'!H29))="","",OFFSET('Water Data'!$H$29,0,10*ROW('Water Data'!H29)))</f>
        <v/>
      </c>
      <c r="CH35" s="353" t="str">
        <f ca="1">+IF(OFFSET('Water Data'!$I$27,0,10*ROW('Water Data'!I29))="","",OFFSET('Water Data'!$I$27,0,10*ROW('Water Data'!I29)))</f>
        <v/>
      </c>
      <c r="CI35" s="353" t="str">
        <f ca="1">+IF(OFFSET('Water Data'!$I$28,0,10*ROW('Water Data'!I29))="","",OFFSET('Water Data'!$I$28,0,10*ROW('Water Data'!I29)))</f>
        <v/>
      </c>
      <c r="CJ35" s="353" t="str">
        <f ca="1">+IF(OFFSET('Water Data'!$I$29,0,10*ROW('Water Data'!I29))="","",OFFSET('Water Data'!$I$29,0,10*ROW('Water Data'!I29)))</f>
        <v/>
      </c>
      <c r="CK35" s="353" t="str">
        <f ca="1">+IF(OFFSET('Sanitation Data'!$D$28,0,10*ROW('Sanitation Data'!D29))="","",OFFSET('Sanitation Data'!$D$28,0,10*ROW('Sanitation Data'!D29)))</f>
        <v/>
      </c>
      <c r="CL35" s="353" t="str">
        <f ca="1">+IF(OFFSET('Sanitation Data'!$D$29,0,10*ROW('Sanitation Data'!D29))="","",OFFSET('Sanitation Data'!$D$29,0,10*ROW('Sanitation Data'!D29)))</f>
        <v/>
      </c>
      <c r="CM35" s="353" t="str">
        <f ca="1">+IF(OFFSET('Sanitation Data'!$D$30,0,10*ROW('Sanitation Data'!D29))="","",OFFSET('Sanitation Data'!$D$30,0,10*ROW('Sanitation Data'!D29)))</f>
        <v/>
      </c>
      <c r="CN35" s="353" t="str">
        <f ca="1">+IF(OFFSET('Sanitation Data'!$D$31,0,10*ROW('Sanitation Data'!D29))="","",OFFSET('Sanitation Data'!$D$31,0,10*ROW('Sanitation Data'!D29)))</f>
        <v/>
      </c>
      <c r="CO35" s="353" t="str">
        <f ca="1">+IF(OFFSET('Sanitation Data'!$D$32,0,10*ROW('Sanitation Data'!D29))="","",OFFSET('Sanitation Data'!$D$32,0,10*ROW('Sanitation Data'!D29)))</f>
        <v/>
      </c>
      <c r="CP35" s="353" t="str">
        <f ca="1">+IF(OFFSET('Sanitation Data'!$E$28,0,10*ROW('Sanitation Data'!E29))="","",OFFSET('Sanitation Data'!$E$28,0,10*ROW('Sanitation Data'!E29)))</f>
        <v/>
      </c>
      <c r="CQ35" s="353" t="str">
        <f ca="1">+IF(OFFSET('Sanitation Data'!$E$29,0,10*ROW('Sanitation Data'!E29))="","",OFFSET('Sanitation Data'!$E$29,0,10*ROW('Sanitation Data'!E29)))</f>
        <v/>
      </c>
      <c r="CR35" s="353" t="str">
        <f ca="1">+IF(OFFSET('Sanitation Data'!$E$30,0,10*ROW('Sanitation Data'!E29))="","",OFFSET('Sanitation Data'!$E$30,0,10*ROW('Sanitation Data'!E29)))</f>
        <v/>
      </c>
      <c r="CS35" s="353" t="str">
        <f ca="1">+IF(OFFSET('Sanitation Data'!$E$31,0,10*ROW('Sanitation Data'!E29))="","",OFFSET('Sanitation Data'!$E$31,0,10*ROW('Sanitation Data'!E29)))</f>
        <v/>
      </c>
      <c r="CT35" s="353" t="str">
        <f ca="1">+IF(OFFSET('Sanitation Data'!$E$32,0,10*ROW('Sanitation Data'!E29))="","",OFFSET('Sanitation Data'!$E$32,0,10*ROW('Sanitation Data'!E29)))</f>
        <v/>
      </c>
      <c r="CU35" s="353" t="str">
        <f ca="1">+IF(OFFSET('Sanitation Data'!$F$28,0,10*ROW('Sanitation Data'!F29))="","",OFFSET('Sanitation Data'!$F$28,0,10*ROW('Sanitation Data'!F29)))</f>
        <v/>
      </c>
      <c r="CV35" s="353" t="str">
        <f ca="1">+IF(OFFSET('Sanitation Data'!$F$29,0,10*ROW('Sanitation Data'!F29))="","",OFFSET('Sanitation Data'!$F$29,0,10*ROW('Sanitation Data'!F29)))</f>
        <v/>
      </c>
      <c r="CW35" s="353" t="str">
        <f ca="1">+IF(OFFSET('Sanitation Data'!$F$30,0,10*ROW('Sanitation Data'!F29))="","",OFFSET('Sanitation Data'!$F$30,0,10*ROW('Sanitation Data'!F29)))</f>
        <v/>
      </c>
      <c r="CX35" s="353" t="str">
        <f ca="1">+IF(OFFSET('Sanitation Data'!$F$31,0,10*ROW('Sanitation Data'!F29))="","",OFFSET('Sanitation Data'!$F$31,0,10*ROW('Sanitation Data'!F29)))</f>
        <v/>
      </c>
      <c r="CY35" s="353" t="str">
        <f ca="1">+IF(OFFSET('Sanitation Data'!$F$32,0,10*ROW('Sanitation Data'!F29))="","",OFFSET('Sanitation Data'!$F$32,0,10*ROW('Sanitation Data'!F29)))</f>
        <v/>
      </c>
      <c r="CZ35" s="353" t="str">
        <f ca="1">+IF(OFFSET('Sanitation Data'!$G$28,0,10*ROW('Sanitation Data'!G29))="","",OFFSET('Sanitation Data'!$G$28,0,10*ROW('Sanitation Data'!G29)))</f>
        <v/>
      </c>
      <c r="DA35" s="353" t="str">
        <f ca="1">+IF(OFFSET('Sanitation Data'!$G$29,0,10*ROW('Sanitation Data'!G29))="","",OFFSET('Sanitation Data'!$G$29,0,10*ROW('Sanitation Data'!G29)))</f>
        <v/>
      </c>
      <c r="DB35" s="353" t="str">
        <f ca="1">+IF(OFFSET('Sanitation Data'!$G$30,0,10*ROW('Sanitation Data'!G29))="","",OFFSET('Sanitation Data'!$G$30,0,10*ROW('Sanitation Data'!G29)))</f>
        <v/>
      </c>
      <c r="DC35" s="353" t="str">
        <f ca="1">+IF(OFFSET('Sanitation Data'!$G$31,0,10*ROW('Sanitation Data'!G29))="","",OFFSET('Sanitation Data'!$G$31,0,10*ROW('Sanitation Data'!G29)))</f>
        <v/>
      </c>
      <c r="DD35" s="353" t="str">
        <f ca="1">+IF(OFFSET('Sanitation Data'!$G$32,0,10*ROW('Sanitation Data'!G29))="","",OFFSET('Sanitation Data'!$G$32,0,10*ROW('Sanitation Data'!G29)))</f>
        <v/>
      </c>
      <c r="DE35" s="353" t="str">
        <f ca="1">+IF(OFFSET('Sanitation Data'!$H$28,0,10*ROW('Sanitation Data'!H29))="","",OFFSET('Sanitation Data'!$H$28,0,10*ROW('Sanitation Data'!H29)))</f>
        <v/>
      </c>
      <c r="DF35" s="353" t="str">
        <f ca="1">+IF(OFFSET('Sanitation Data'!$H$29,0,10*ROW('Sanitation Data'!H29))="","",OFFSET('Sanitation Data'!$H$29,0,10*ROW('Sanitation Data'!H29)))</f>
        <v/>
      </c>
      <c r="DG35" s="353" t="str">
        <f ca="1">+IF(OFFSET('Sanitation Data'!$H$30,0,10*ROW('Sanitation Data'!H29))="","",OFFSET('Sanitation Data'!$H$30,0,10*ROW('Sanitation Data'!H29)))</f>
        <v/>
      </c>
      <c r="DH35" s="353" t="str">
        <f ca="1">+IF(OFFSET('Sanitation Data'!$H$31,0,10*ROW('Sanitation Data'!H29))="","",OFFSET('Sanitation Data'!$H$31,0,10*ROW('Sanitation Data'!H29)))</f>
        <v/>
      </c>
      <c r="DI35" s="353" t="str">
        <f ca="1">+IF(OFFSET('Sanitation Data'!$H$32,0,10*ROW('Sanitation Data'!H29))="","",OFFSET('Sanitation Data'!$H$32,0,10*ROW('Sanitation Data'!H29)))</f>
        <v/>
      </c>
      <c r="DJ35" s="353" t="str">
        <f ca="1">+IF(OFFSET('Sanitation Data'!$I$28,0,10*ROW('Sanitation Data'!I29))="","",OFFSET('Sanitation Data'!$I$28,0,10*ROW('Sanitation Data'!I29)))</f>
        <v/>
      </c>
      <c r="DK35" s="353" t="str">
        <f ca="1">+IF(OFFSET('Sanitation Data'!$I$29,0,10*ROW('Sanitation Data'!I29))="","",OFFSET('Sanitation Data'!$I$29,0,10*ROW('Sanitation Data'!I29)))</f>
        <v/>
      </c>
      <c r="DL35" s="353" t="str">
        <f ca="1">+IF(OFFSET('Sanitation Data'!$I$30,0,10*ROW('Sanitation Data'!I29))="","",OFFSET('Sanitation Data'!$I$30,0,10*ROW('Sanitation Data'!I29)))</f>
        <v/>
      </c>
      <c r="DM35" s="353" t="str">
        <f ca="1">+IF(OFFSET('Sanitation Data'!$I$31,0,10*ROW('Sanitation Data'!I29))="","",OFFSET('Sanitation Data'!$I$31,0,10*ROW('Sanitation Data'!I29)))</f>
        <v/>
      </c>
      <c r="DN35" s="353" t="str">
        <f ca="1">+IF(OFFSET('Sanitation Data'!$I$32,0,10*ROW('Sanitation Data'!I29))="","",OFFSET('Sanitation Data'!$I$32,0,10*ROW('Sanitation Data'!I29)))</f>
        <v/>
      </c>
      <c r="DO35" s="353" t="str">
        <f ca="1">+IF(OFFSET('Hygiene Data'!$D$11,0,10*ROW('Hygiene Data'!D29))="","",OFFSET('Hygiene Data'!$D$11,0,10*ROW('Hygiene Data'!D29)))</f>
        <v/>
      </c>
      <c r="DP35" s="353" t="str">
        <f ca="1">+IF(OFFSET('Hygiene Data'!$D$12,0,10*ROW('Hygiene Data'!D29))="","",OFFSET('Hygiene Data'!$D$12,0,10*ROW('Hygiene Data'!D29)))</f>
        <v/>
      </c>
      <c r="DQ35" s="353" t="str">
        <f ca="1">+IF(OFFSET('Hygiene Data'!$D$13,0,10*ROW('Hygiene Data'!D29))="","",OFFSET('Hygiene Data'!$D$13,0,10*ROW('Hygiene Data'!D29)))</f>
        <v/>
      </c>
      <c r="DR35" s="353" t="str">
        <f ca="1">+IF(OFFSET('Hygiene Data'!$E$11,0,10*ROW('Hygiene Data'!E29))="","",OFFSET('Hygiene Data'!$E$11,0,10*ROW('Hygiene Data'!E29)))</f>
        <v/>
      </c>
      <c r="DS35" s="353" t="str">
        <f ca="1">+IF(OFFSET('Hygiene Data'!$E$12,0,10*ROW('Hygiene Data'!E29))="","",OFFSET('Hygiene Data'!$E$12,0,10*ROW('Hygiene Data'!E29)))</f>
        <v/>
      </c>
      <c r="DT35" s="353" t="str">
        <f ca="1">+IF(OFFSET('Hygiene Data'!$E$13,0,10*ROW('Hygiene Data'!E29))="","",OFFSET('Hygiene Data'!$E$13,0,10*ROW('Hygiene Data'!E29)))</f>
        <v/>
      </c>
      <c r="DU35" s="353" t="str">
        <f ca="1">+IF(OFFSET('Hygiene Data'!$F$11,0,10*ROW('Hygiene Data'!F29))="","",OFFSET('Hygiene Data'!$F$11,0,10*ROW('Hygiene Data'!F29)))</f>
        <v/>
      </c>
      <c r="DV35" s="353" t="str">
        <f ca="1">+IF(OFFSET('Hygiene Data'!$F$12,0,10*ROW('Hygiene Data'!F29))="","",OFFSET('Hygiene Data'!$F$12,0,10*ROW('Hygiene Data'!F29)))</f>
        <v/>
      </c>
      <c r="DW35" s="353" t="str">
        <f ca="1">+IF(OFFSET('Hygiene Data'!$F$13,0,10*ROW('Hygiene Data'!F29))="","",OFFSET('Hygiene Data'!$F$13,0,10*ROW('Hygiene Data'!F29)))</f>
        <v/>
      </c>
      <c r="DX35" s="353" t="str">
        <f ca="1">+IF(OFFSET('Hygiene Data'!$G$11,0,10*ROW('Hygiene Data'!G29))="","",OFFSET('Hygiene Data'!$G$11,0,10*ROW('Hygiene Data'!G29)))</f>
        <v/>
      </c>
      <c r="DY35" s="353" t="str">
        <f ca="1">+IF(OFFSET('Hygiene Data'!$G$12,0,10*ROW('Hygiene Data'!G29))="","",OFFSET('Hygiene Data'!$G$12,0,10*ROW('Hygiene Data'!G29)))</f>
        <v/>
      </c>
      <c r="DZ35" s="353" t="str">
        <f ca="1">+IF(OFFSET('Hygiene Data'!$G$13,0,10*ROW('Hygiene Data'!G29))="","",OFFSET('Hygiene Data'!$G$13,0,10*ROW('Hygiene Data'!G29)))</f>
        <v/>
      </c>
      <c r="EA35" s="353" t="str">
        <f ca="1">+IF(OFFSET('Hygiene Data'!$H$11,0,10*ROW('Hygiene Data'!H29))="","",OFFSET('Hygiene Data'!$H$11,0,10*ROW('Hygiene Data'!H29)))</f>
        <v/>
      </c>
      <c r="EB35" s="353" t="str">
        <f ca="1">+IF(OFFSET('Hygiene Data'!$H$12,0,10*ROW('Hygiene Data'!H29))="","",OFFSET('Hygiene Data'!$H$12,0,10*ROW('Hygiene Data'!H29)))</f>
        <v/>
      </c>
      <c r="EC35" s="353" t="str">
        <f ca="1">+IF(OFFSET('Hygiene Data'!$H$13,0,10*ROW('Hygiene Data'!H29))="","",OFFSET('Hygiene Data'!$H$13,0,10*ROW('Hygiene Data'!H29)))</f>
        <v/>
      </c>
      <c r="ED35" s="353" t="str">
        <f ca="1">+IF(OFFSET('Hygiene Data'!$I$11,0,10*ROW('Hygiene Data'!I29))="","",OFFSET('Hygiene Data'!$I$11,0,10*ROW('Hygiene Data'!I29)))</f>
        <v/>
      </c>
      <c r="EE35" s="353" t="str">
        <f ca="1">+IF(OFFSET('Hygiene Data'!$I$12,0,10*ROW('Hygiene Data'!I29))="","",OFFSET('Hygiene Data'!$I$12,0,10*ROW('Hygiene Data'!I29)))</f>
        <v/>
      </c>
      <c r="EF35" s="353" t="str">
        <f ca="1">+IF(OFFSET('Hygiene Data'!$I$13,0,10*ROW('Hygiene Data'!I29))="","",OFFSET('Hygiene Data'!$I$13,0,10*ROW('Hygiene Data'!I29)))</f>
        <v/>
      </c>
    </row>
    <row r="36" spans="1:136" x14ac:dyDescent="0.25">
      <c r="A36" s="462" t="str">
        <f ca="1">+IF(OFFSET('Water Data'!$B$2,0,10*ROW('Water Data'!E30))="","",OFFSET('Water Data'!$B$2,0,10*ROW('Water Data'!E30)))</f>
        <v/>
      </c>
      <c r="B36" s="46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89" t="str">
        <f t="shared" ca="1" si="0"/>
        <v/>
      </c>
      <c r="D36" s="49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6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3" t="str">
        <f ca="1">+IF(OFFSET('Water Data'!$D$27,0,10*ROW('Water Data'!D30))="","",OFFSET('Water Data'!$D$27,0,10*ROW('Water Data'!D30)))</f>
        <v/>
      </c>
      <c r="BT36" s="353" t="str">
        <f ca="1">+IF(OFFSET('Water Data'!$D$28,0,10*ROW('Water Data'!D30))="","",OFFSET('Water Data'!$D$28,0,10*ROW('Water Data'!D30)))</f>
        <v/>
      </c>
      <c r="BU36" s="353" t="str">
        <f ca="1">+IF(OFFSET('Water Data'!$D$29,0,10*ROW('Water Data'!D30))="","",OFFSET('Water Data'!$D$29,0,10*ROW('Water Data'!D30)))</f>
        <v/>
      </c>
      <c r="BV36" s="353" t="str">
        <f ca="1">+IF(OFFSET('Water Data'!$E$27,0,10*ROW('Water Data'!E30))="","",OFFSET('Water Data'!$E$27,0,10*ROW('Water Data'!E30)))</f>
        <v/>
      </c>
      <c r="BW36" s="353" t="str">
        <f ca="1">+IF(OFFSET('Water Data'!$E$28,0,10*ROW('Water Data'!E30))="","",OFFSET('Water Data'!$E$28,0,10*ROW('Water Data'!E30)))</f>
        <v/>
      </c>
      <c r="BX36" s="353" t="str">
        <f ca="1">+IF(OFFSET('Water Data'!$E$29,0,10*ROW('Water Data'!E30))="","",OFFSET('Water Data'!$E$29,0,10*ROW('Water Data'!E30)))</f>
        <v/>
      </c>
      <c r="BY36" s="353" t="str">
        <f ca="1">+IF(OFFSET('Water Data'!$F$27,0,10*ROW('Water Data'!F30))="","",OFFSET('Water Data'!$F$27,0,10*ROW('Water Data'!F30)))</f>
        <v/>
      </c>
      <c r="BZ36" s="353" t="str">
        <f ca="1">+IF(OFFSET('Water Data'!$F$28,0,10*ROW('Water Data'!F30))="","",OFFSET('Water Data'!$F$28,0,10*ROW('Water Data'!F30)))</f>
        <v/>
      </c>
      <c r="CA36" s="353" t="str">
        <f ca="1">+IF(OFFSET('Water Data'!$F$29,0,10*ROW('Water Data'!F30))="","",OFFSET('Water Data'!$F$29,0,10*ROW('Water Data'!F30)))</f>
        <v/>
      </c>
      <c r="CB36" s="353" t="str">
        <f ca="1">+IF(OFFSET('Water Data'!$G$27,0,10*ROW('Water Data'!G30))="","",OFFSET('Water Data'!$G$27,0,10*ROW('Water Data'!G30)))</f>
        <v/>
      </c>
      <c r="CC36" s="353" t="str">
        <f ca="1">+IF(OFFSET('Water Data'!$G$28,0,10*ROW('Water Data'!G30))="","",OFFSET('Water Data'!$G$28,0,10*ROW('Water Data'!G30)))</f>
        <v/>
      </c>
      <c r="CD36" s="353" t="str">
        <f ca="1">+IF(OFFSET('Water Data'!$G$29,0,10*ROW('Water Data'!G30))="","",OFFSET('Water Data'!$G$29,0,10*ROW('Water Data'!G30)))</f>
        <v/>
      </c>
      <c r="CE36" s="353" t="str">
        <f ca="1">+IF(OFFSET('Water Data'!$H$27,0,10*ROW('Water Data'!H30))="","",OFFSET('Water Data'!$H$27,0,10*ROW('Water Data'!H30)))</f>
        <v/>
      </c>
      <c r="CF36" s="353" t="str">
        <f ca="1">+IF(OFFSET('Water Data'!$H$28,0,10*ROW('Water Data'!H30))="","",OFFSET('Water Data'!$H$28,0,10*ROW('Water Data'!H30)))</f>
        <v/>
      </c>
      <c r="CG36" s="353" t="str">
        <f ca="1">+IF(OFFSET('Water Data'!$H$29,0,10*ROW('Water Data'!H30))="","",OFFSET('Water Data'!$H$29,0,10*ROW('Water Data'!H30)))</f>
        <v/>
      </c>
      <c r="CH36" s="353" t="str">
        <f ca="1">+IF(OFFSET('Water Data'!$I$27,0,10*ROW('Water Data'!I30))="","",OFFSET('Water Data'!$I$27,0,10*ROW('Water Data'!I30)))</f>
        <v/>
      </c>
      <c r="CI36" s="353" t="str">
        <f ca="1">+IF(OFFSET('Water Data'!$I$28,0,10*ROW('Water Data'!I30))="","",OFFSET('Water Data'!$I$28,0,10*ROW('Water Data'!I30)))</f>
        <v/>
      </c>
      <c r="CJ36" s="353" t="str">
        <f ca="1">+IF(OFFSET('Water Data'!$I$29,0,10*ROW('Water Data'!I30))="","",OFFSET('Water Data'!$I$29,0,10*ROW('Water Data'!I30)))</f>
        <v/>
      </c>
      <c r="CK36" s="353" t="str">
        <f ca="1">+IF(OFFSET('Sanitation Data'!$D$28,0,10*ROW('Sanitation Data'!D30))="","",OFFSET('Sanitation Data'!$D$28,0,10*ROW('Sanitation Data'!D30)))</f>
        <v/>
      </c>
      <c r="CL36" s="353" t="str">
        <f ca="1">+IF(OFFSET('Sanitation Data'!$D$29,0,10*ROW('Sanitation Data'!D30))="","",OFFSET('Sanitation Data'!$D$29,0,10*ROW('Sanitation Data'!D30)))</f>
        <v/>
      </c>
      <c r="CM36" s="353" t="str">
        <f ca="1">+IF(OFFSET('Sanitation Data'!$D$30,0,10*ROW('Sanitation Data'!D30))="","",OFFSET('Sanitation Data'!$D$30,0,10*ROW('Sanitation Data'!D30)))</f>
        <v/>
      </c>
      <c r="CN36" s="353" t="str">
        <f ca="1">+IF(OFFSET('Sanitation Data'!$D$31,0,10*ROW('Sanitation Data'!D30))="","",OFFSET('Sanitation Data'!$D$31,0,10*ROW('Sanitation Data'!D30)))</f>
        <v/>
      </c>
      <c r="CO36" s="353" t="str">
        <f ca="1">+IF(OFFSET('Sanitation Data'!$D$32,0,10*ROW('Sanitation Data'!D30))="","",OFFSET('Sanitation Data'!$D$32,0,10*ROW('Sanitation Data'!D30)))</f>
        <v/>
      </c>
      <c r="CP36" s="353" t="str">
        <f ca="1">+IF(OFFSET('Sanitation Data'!$E$28,0,10*ROW('Sanitation Data'!E30))="","",OFFSET('Sanitation Data'!$E$28,0,10*ROW('Sanitation Data'!E30)))</f>
        <v/>
      </c>
      <c r="CQ36" s="353" t="str">
        <f ca="1">+IF(OFFSET('Sanitation Data'!$E$29,0,10*ROW('Sanitation Data'!E30))="","",OFFSET('Sanitation Data'!$E$29,0,10*ROW('Sanitation Data'!E30)))</f>
        <v/>
      </c>
      <c r="CR36" s="353" t="str">
        <f ca="1">+IF(OFFSET('Sanitation Data'!$E$30,0,10*ROW('Sanitation Data'!E30))="","",OFFSET('Sanitation Data'!$E$30,0,10*ROW('Sanitation Data'!E30)))</f>
        <v/>
      </c>
      <c r="CS36" s="353" t="str">
        <f ca="1">+IF(OFFSET('Sanitation Data'!$E$31,0,10*ROW('Sanitation Data'!E30))="","",OFFSET('Sanitation Data'!$E$31,0,10*ROW('Sanitation Data'!E30)))</f>
        <v/>
      </c>
      <c r="CT36" s="353" t="str">
        <f ca="1">+IF(OFFSET('Sanitation Data'!$E$32,0,10*ROW('Sanitation Data'!E30))="","",OFFSET('Sanitation Data'!$E$32,0,10*ROW('Sanitation Data'!E30)))</f>
        <v/>
      </c>
      <c r="CU36" s="353" t="str">
        <f ca="1">+IF(OFFSET('Sanitation Data'!$F$28,0,10*ROW('Sanitation Data'!F30))="","",OFFSET('Sanitation Data'!$F$28,0,10*ROW('Sanitation Data'!F30)))</f>
        <v/>
      </c>
      <c r="CV36" s="353" t="str">
        <f ca="1">+IF(OFFSET('Sanitation Data'!$F$29,0,10*ROW('Sanitation Data'!F30))="","",OFFSET('Sanitation Data'!$F$29,0,10*ROW('Sanitation Data'!F30)))</f>
        <v/>
      </c>
      <c r="CW36" s="353" t="str">
        <f ca="1">+IF(OFFSET('Sanitation Data'!$F$30,0,10*ROW('Sanitation Data'!F30))="","",OFFSET('Sanitation Data'!$F$30,0,10*ROW('Sanitation Data'!F30)))</f>
        <v/>
      </c>
      <c r="CX36" s="353" t="str">
        <f ca="1">+IF(OFFSET('Sanitation Data'!$F$31,0,10*ROW('Sanitation Data'!F30))="","",OFFSET('Sanitation Data'!$F$31,0,10*ROW('Sanitation Data'!F30)))</f>
        <v/>
      </c>
      <c r="CY36" s="353" t="str">
        <f ca="1">+IF(OFFSET('Sanitation Data'!$F$32,0,10*ROW('Sanitation Data'!F30))="","",OFFSET('Sanitation Data'!$F$32,0,10*ROW('Sanitation Data'!F30)))</f>
        <v/>
      </c>
      <c r="CZ36" s="353" t="str">
        <f ca="1">+IF(OFFSET('Sanitation Data'!$G$28,0,10*ROW('Sanitation Data'!G30))="","",OFFSET('Sanitation Data'!$G$28,0,10*ROW('Sanitation Data'!G30)))</f>
        <v/>
      </c>
      <c r="DA36" s="353" t="str">
        <f ca="1">+IF(OFFSET('Sanitation Data'!$G$29,0,10*ROW('Sanitation Data'!G30))="","",OFFSET('Sanitation Data'!$G$29,0,10*ROW('Sanitation Data'!G30)))</f>
        <v/>
      </c>
      <c r="DB36" s="353" t="str">
        <f ca="1">+IF(OFFSET('Sanitation Data'!$G$30,0,10*ROW('Sanitation Data'!G30))="","",OFFSET('Sanitation Data'!$G$30,0,10*ROW('Sanitation Data'!G30)))</f>
        <v/>
      </c>
      <c r="DC36" s="353" t="str">
        <f ca="1">+IF(OFFSET('Sanitation Data'!$G$31,0,10*ROW('Sanitation Data'!G30))="","",OFFSET('Sanitation Data'!$G$31,0,10*ROW('Sanitation Data'!G30)))</f>
        <v/>
      </c>
      <c r="DD36" s="353" t="str">
        <f ca="1">+IF(OFFSET('Sanitation Data'!$G$32,0,10*ROW('Sanitation Data'!G30))="","",OFFSET('Sanitation Data'!$G$32,0,10*ROW('Sanitation Data'!G30)))</f>
        <v/>
      </c>
      <c r="DE36" s="353" t="str">
        <f ca="1">+IF(OFFSET('Sanitation Data'!$H$28,0,10*ROW('Sanitation Data'!H30))="","",OFFSET('Sanitation Data'!$H$28,0,10*ROW('Sanitation Data'!H30)))</f>
        <v/>
      </c>
      <c r="DF36" s="353" t="str">
        <f ca="1">+IF(OFFSET('Sanitation Data'!$H$29,0,10*ROW('Sanitation Data'!H30))="","",OFFSET('Sanitation Data'!$H$29,0,10*ROW('Sanitation Data'!H30)))</f>
        <v/>
      </c>
      <c r="DG36" s="353" t="str">
        <f ca="1">+IF(OFFSET('Sanitation Data'!$H$30,0,10*ROW('Sanitation Data'!H30))="","",OFFSET('Sanitation Data'!$H$30,0,10*ROW('Sanitation Data'!H30)))</f>
        <v/>
      </c>
      <c r="DH36" s="353" t="str">
        <f ca="1">+IF(OFFSET('Sanitation Data'!$H$31,0,10*ROW('Sanitation Data'!H30))="","",OFFSET('Sanitation Data'!$H$31,0,10*ROW('Sanitation Data'!H30)))</f>
        <v/>
      </c>
      <c r="DI36" s="353" t="str">
        <f ca="1">+IF(OFFSET('Sanitation Data'!$H$32,0,10*ROW('Sanitation Data'!H30))="","",OFFSET('Sanitation Data'!$H$32,0,10*ROW('Sanitation Data'!H30)))</f>
        <v/>
      </c>
      <c r="DJ36" s="353" t="str">
        <f ca="1">+IF(OFFSET('Sanitation Data'!$I$28,0,10*ROW('Sanitation Data'!I30))="","",OFFSET('Sanitation Data'!$I$28,0,10*ROW('Sanitation Data'!I30)))</f>
        <v/>
      </c>
      <c r="DK36" s="353" t="str">
        <f ca="1">+IF(OFFSET('Sanitation Data'!$I$29,0,10*ROW('Sanitation Data'!I30))="","",OFFSET('Sanitation Data'!$I$29,0,10*ROW('Sanitation Data'!I30)))</f>
        <v/>
      </c>
      <c r="DL36" s="353" t="str">
        <f ca="1">+IF(OFFSET('Sanitation Data'!$I$30,0,10*ROW('Sanitation Data'!I30))="","",OFFSET('Sanitation Data'!$I$30,0,10*ROW('Sanitation Data'!I30)))</f>
        <v/>
      </c>
      <c r="DM36" s="353" t="str">
        <f ca="1">+IF(OFFSET('Sanitation Data'!$I$31,0,10*ROW('Sanitation Data'!I30))="","",OFFSET('Sanitation Data'!$I$31,0,10*ROW('Sanitation Data'!I30)))</f>
        <v/>
      </c>
      <c r="DN36" s="353" t="str">
        <f ca="1">+IF(OFFSET('Sanitation Data'!$I$32,0,10*ROW('Sanitation Data'!I30))="","",OFFSET('Sanitation Data'!$I$32,0,10*ROW('Sanitation Data'!I30)))</f>
        <v/>
      </c>
      <c r="DO36" s="353" t="str">
        <f ca="1">+IF(OFFSET('Hygiene Data'!$D$11,0,10*ROW('Hygiene Data'!D30))="","",OFFSET('Hygiene Data'!$D$11,0,10*ROW('Hygiene Data'!D30)))</f>
        <v/>
      </c>
      <c r="DP36" s="353" t="str">
        <f ca="1">+IF(OFFSET('Hygiene Data'!$D$12,0,10*ROW('Hygiene Data'!D30))="","",OFFSET('Hygiene Data'!$D$12,0,10*ROW('Hygiene Data'!D30)))</f>
        <v/>
      </c>
      <c r="DQ36" s="353" t="str">
        <f ca="1">+IF(OFFSET('Hygiene Data'!$D$13,0,10*ROW('Hygiene Data'!D30))="","",OFFSET('Hygiene Data'!$D$13,0,10*ROW('Hygiene Data'!D30)))</f>
        <v/>
      </c>
      <c r="DR36" s="353" t="str">
        <f ca="1">+IF(OFFSET('Hygiene Data'!$E$11,0,10*ROW('Hygiene Data'!E30))="","",OFFSET('Hygiene Data'!$E$11,0,10*ROW('Hygiene Data'!E30)))</f>
        <v/>
      </c>
      <c r="DS36" s="353" t="str">
        <f ca="1">+IF(OFFSET('Hygiene Data'!$E$12,0,10*ROW('Hygiene Data'!E30))="","",OFFSET('Hygiene Data'!$E$12,0,10*ROW('Hygiene Data'!E30)))</f>
        <v/>
      </c>
      <c r="DT36" s="353" t="str">
        <f ca="1">+IF(OFFSET('Hygiene Data'!$E$13,0,10*ROW('Hygiene Data'!E30))="","",OFFSET('Hygiene Data'!$E$13,0,10*ROW('Hygiene Data'!E30)))</f>
        <v/>
      </c>
      <c r="DU36" s="353" t="str">
        <f ca="1">+IF(OFFSET('Hygiene Data'!$F$11,0,10*ROW('Hygiene Data'!F30))="","",OFFSET('Hygiene Data'!$F$11,0,10*ROW('Hygiene Data'!F30)))</f>
        <v/>
      </c>
      <c r="DV36" s="353" t="str">
        <f ca="1">+IF(OFFSET('Hygiene Data'!$F$12,0,10*ROW('Hygiene Data'!F30))="","",OFFSET('Hygiene Data'!$F$12,0,10*ROW('Hygiene Data'!F30)))</f>
        <v/>
      </c>
      <c r="DW36" s="353" t="str">
        <f ca="1">+IF(OFFSET('Hygiene Data'!$F$13,0,10*ROW('Hygiene Data'!F30))="","",OFFSET('Hygiene Data'!$F$13,0,10*ROW('Hygiene Data'!F30)))</f>
        <v/>
      </c>
      <c r="DX36" s="353" t="str">
        <f ca="1">+IF(OFFSET('Hygiene Data'!$G$11,0,10*ROW('Hygiene Data'!G30))="","",OFFSET('Hygiene Data'!$G$11,0,10*ROW('Hygiene Data'!G30)))</f>
        <v/>
      </c>
      <c r="DY36" s="353" t="str">
        <f ca="1">+IF(OFFSET('Hygiene Data'!$G$12,0,10*ROW('Hygiene Data'!G30))="","",OFFSET('Hygiene Data'!$G$12,0,10*ROW('Hygiene Data'!G30)))</f>
        <v/>
      </c>
      <c r="DZ36" s="353" t="str">
        <f ca="1">+IF(OFFSET('Hygiene Data'!$G$13,0,10*ROW('Hygiene Data'!G30))="","",OFFSET('Hygiene Data'!$G$13,0,10*ROW('Hygiene Data'!G30)))</f>
        <v/>
      </c>
      <c r="EA36" s="353" t="str">
        <f ca="1">+IF(OFFSET('Hygiene Data'!$H$11,0,10*ROW('Hygiene Data'!H30))="","",OFFSET('Hygiene Data'!$H$11,0,10*ROW('Hygiene Data'!H30)))</f>
        <v/>
      </c>
      <c r="EB36" s="353" t="str">
        <f ca="1">+IF(OFFSET('Hygiene Data'!$H$12,0,10*ROW('Hygiene Data'!H30))="","",OFFSET('Hygiene Data'!$H$12,0,10*ROW('Hygiene Data'!H30)))</f>
        <v/>
      </c>
      <c r="EC36" s="353" t="str">
        <f ca="1">+IF(OFFSET('Hygiene Data'!$H$13,0,10*ROW('Hygiene Data'!H30))="","",OFFSET('Hygiene Data'!$H$13,0,10*ROW('Hygiene Data'!H30)))</f>
        <v/>
      </c>
      <c r="ED36" s="353" t="str">
        <f ca="1">+IF(OFFSET('Hygiene Data'!$I$11,0,10*ROW('Hygiene Data'!I30))="","",OFFSET('Hygiene Data'!$I$11,0,10*ROW('Hygiene Data'!I30)))</f>
        <v/>
      </c>
      <c r="EE36" s="353" t="str">
        <f ca="1">+IF(OFFSET('Hygiene Data'!$I$12,0,10*ROW('Hygiene Data'!I30))="","",OFFSET('Hygiene Data'!$I$12,0,10*ROW('Hygiene Data'!I30)))</f>
        <v/>
      </c>
      <c r="EF36" s="353" t="str">
        <f ca="1">+IF(OFFSET('Hygiene Data'!$I$13,0,10*ROW('Hygiene Data'!I30))="","",OFFSET('Hygiene Data'!$I$13,0,10*ROW('Hygiene Data'!I30)))</f>
        <v/>
      </c>
    </row>
    <row r="37" spans="1:136" x14ac:dyDescent="0.25">
      <c r="A37" s="462" t="str">
        <f ca="1">+IF(OFFSET('Water Data'!$B$2,0,10*ROW('Water Data'!E31))="","",OFFSET('Water Data'!$B$2,0,10*ROW('Water Data'!E31)))</f>
        <v/>
      </c>
      <c r="B37" s="46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89" t="str">
        <f t="shared" ca="1" si="0"/>
        <v/>
      </c>
      <c r="D37" s="49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6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3" t="str">
        <f ca="1">+IF(OFFSET('Water Data'!$D$27,0,10*ROW('Water Data'!D31))="","",OFFSET('Water Data'!$D$27,0,10*ROW('Water Data'!D31)))</f>
        <v/>
      </c>
      <c r="BT37" s="353" t="str">
        <f ca="1">+IF(OFFSET('Water Data'!$D$28,0,10*ROW('Water Data'!D31))="","",OFFSET('Water Data'!$D$28,0,10*ROW('Water Data'!D31)))</f>
        <v/>
      </c>
      <c r="BU37" s="353" t="str">
        <f ca="1">+IF(OFFSET('Water Data'!$D$29,0,10*ROW('Water Data'!D31))="","",OFFSET('Water Data'!$D$29,0,10*ROW('Water Data'!D31)))</f>
        <v/>
      </c>
      <c r="BV37" s="353" t="str">
        <f ca="1">+IF(OFFSET('Water Data'!$E$27,0,10*ROW('Water Data'!E31))="","",OFFSET('Water Data'!$E$27,0,10*ROW('Water Data'!E31)))</f>
        <v/>
      </c>
      <c r="BW37" s="353" t="str">
        <f ca="1">+IF(OFFSET('Water Data'!$E$28,0,10*ROW('Water Data'!E31))="","",OFFSET('Water Data'!$E$28,0,10*ROW('Water Data'!E31)))</f>
        <v/>
      </c>
      <c r="BX37" s="353" t="str">
        <f ca="1">+IF(OFFSET('Water Data'!$E$29,0,10*ROW('Water Data'!E31))="","",OFFSET('Water Data'!$E$29,0,10*ROW('Water Data'!E31)))</f>
        <v/>
      </c>
      <c r="BY37" s="353" t="str">
        <f ca="1">+IF(OFFSET('Water Data'!$F$27,0,10*ROW('Water Data'!F31))="","",OFFSET('Water Data'!$F$27,0,10*ROW('Water Data'!F31)))</f>
        <v/>
      </c>
      <c r="BZ37" s="353" t="str">
        <f ca="1">+IF(OFFSET('Water Data'!$F$28,0,10*ROW('Water Data'!F31))="","",OFFSET('Water Data'!$F$28,0,10*ROW('Water Data'!F31)))</f>
        <v/>
      </c>
      <c r="CA37" s="353" t="str">
        <f ca="1">+IF(OFFSET('Water Data'!$F$29,0,10*ROW('Water Data'!F31))="","",OFFSET('Water Data'!$F$29,0,10*ROW('Water Data'!F31)))</f>
        <v/>
      </c>
      <c r="CB37" s="353" t="str">
        <f ca="1">+IF(OFFSET('Water Data'!$G$27,0,10*ROW('Water Data'!G31))="","",OFFSET('Water Data'!$G$27,0,10*ROW('Water Data'!G31)))</f>
        <v/>
      </c>
      <c r="CC37" s="353" t="str">
        <f ca="1">+IF(OFFSET('Water Data'!$G$28,0,10*ROW('Water Data'!G31))="","",OFFSET('Water Data'!$G$28,0,10*ROW('Water Data'!G31)))</f>
        <v/>
      </c>
      <c r="CD37" s="353" t="str">
        <f ca="1">+IF(OFFSET('Water Data'!$G$29,0,10*ROW('Water Data'!G31))="","",OFFSET('Water Data'!$G$29,0,10*ROW('Water Data'!G31)))</f>
        <v/>
      </c>
      <c r="CE37" s="353" t="str">
        <f ca="1">+IF(OFFSET('Water Data'!$H$27,0,10*ROW('Water Data'!H31))="","",OFFSET('Water Data'!$H$27,0,10*ROW('Water Data'!H31)))</f>
        <v/>
      </c>
      <c r="CF37" s="353" t="str">
        <f ca="1">+IF(OFFSET('Water Data'!$H$28,0,10*ROW('Water Data'!H31))="","",OFFSET('Water Data'!$H$28,0,10*ROW('Water Data'!H31)))</f>
        <v/>
      </c>
      <c r="CG37" s="353" t="str">
        <f ca="1">+IF(OFFSET('Water Data'!$H$29,0,10*ROW('Water Data'!H31))="","",OFFSET('Water Data'!$H$29,0,10*ROW('Water Data'!H31)))</f>
        <v/>
      </c>
      <c r="CH37" s="353" t="str">
        <f ca="1">+IF(OFFSET('Water Data'!$I$27,0,10*ROW('Water Data'!I31))="","",OFFSET('Water Data'!$I$27,0,10*ROW('Water Data'!I31)))</f>
        <v/>
      </c>
      <c r="CI37" s="353" t="str">
        <f ca="1">+IF(OFFSET('Water Data'!$I$28,0,10*ROW('Water Data'!I31))="","",OFFSET('Water Data'!$I$28,0,10*ROW('Water Data'!I31)))</f>
        <v/>
      </c>
      <c r="CJ37" s="353" t="str">
        <f ca="1">+IF(OFFSET('Water Data'!$I$29,0,10*ROW('Water Data'!I31))="","",OFFSET('Water Data'!$I$29,0,10*ROW('Water Data'!I31)))</f>
        <v/>
      </c>
      <c r="CK37" s="353" t="str">
        <f ca="1">+IF(OFFSET('Sanitation Data'!$D$28,0,10*ROW('Sanitation Data'!D31))="","",OFFSET('Sanitation Data'!$D$28,0,10*ROW('Sanitation Data'!D31)))</f>
        <v/>
      </c>
      <c r="CL37" s="353" t="str">
        <f ca="1">+IF(OFFSET('Sanitation Data'!$D$29,0,10*ROW('Sanitation Data'!D31))="","",OFFSET('Sanitation Data'!$D$29,0,10*ROW('Sanitation Data'!D31)))</f>
        <v/>
      </c>
      <c r="CM37" s="353" t="str">
        <f ca="1">+IF(OFFSET('Sanitation Data'!$D$30,0,10*ROW('Sanitation Data'!D31))="","",OFFSET('Sanitation Data'!$D$30,0,10*ROW('Sanitation Data'!D31)))</f>
        <v/>
      </c>
      <c r="CN37" s="353" t="str">
        <f ca="1">+IF(OFFSET('Sanitation Data'!$D$31,0,10*ROW('Sanitation Data'!D31))="","",OFFSET('Sanitation Data'!$D$31,0,10*ROW('Sanitation Data'!D31)))</f>
        <v/>
      </c>
      <c r="CO37" s="353" t="str">
        <f ca="1">+IF(OFFSET('Sanitation Data'!$D$32,0,10*ROW('Sanitation Data'!D31))="","",OFFSET('Sanitation Data'!$D$32,0,10*ROW('Sanitation Data'!D31)))</f>
        <v/>
      </c>
      <c r="CP37" s="353" t="str">
        <f ca="1">+IF(OFFSET('Sanitation Data'!$E$28,0,10*ROW('Sanitation Data'!E31))="","",OFFSET('Sanitation Data'!$E$28,0,10*ROW('Sanitation Data'!E31)))</f>
        <v/>
      </c>
      <c r="CQ37" s="353" t="str">
        <f ca="1">+IF(OFFSET('Sanitation Data'!$E$29,0,10*ROW('Sanitation Data'!E31))="","",OFFSET('Sanitation Data'!$E$29,0,10*ROW('Sanitation Data'!E31)))</f>
        <v/>
      </c>
      <c r="CR37" s="353" t="str">
        <f ca="1">+IF(OFFSET('Sanitation Data'!$E$30,0,10*ROW('Sanitation Data'!E31))="","",OFFSET('Sanitation Data'!$E$30,0,10*ROW('Sanitation Data'!E31)))</f>
        <v/>
      </c>
      <c r="CS37" s="353" t="str">
        <f ca="1">+IF(OFFSET('Sanitation Data'!$E$31,0,10*ROW('Sanitation Data'!E31))="","",OFFSET('Sanitation Data'!$E$31,0,10*ROW('Sanitation Data'!E31)))</f>
        <v/>
      </c>
      <c r="CT37" s="353" t="str">
        <f ca="1">+IF(OFFSET('Sanitation Data'!$E$32,0,10*ROW('Sanitation Data'!E31))="","",OFFSET('Sanitation Data'!$E$32,0,10*ROW('Sanitation Data'!E31)))</f>
        <v/>
      </c>
      <c r="CU37" s="353" t="str">
        <f ca="1">+IF(OFFSET('Sanitation Data'!$F$28,0,10*ROW('Sanitation Data'!F31))="","",OFFSET('Sanitation Data'!$F$28,0,10*ROW('Sanitation Data'!F31)))</f>
        <v/>
      </c>
      <c r="CV37" s="353" t="str">
        <f ca="1">+IF(OFFSET('Sanitation Data'!$F$29,0,10*ROW('Sanitation Data'!F31))="","",OFFSET('Sanitation Data'!$F$29,0,10*ROW('Sanitation Data'!F31)))</f>
        <v/>
      </c>
      <c r="CW37" s="353" t="str">
        <f ca="1">+IF(OFFSET('Sanitation Data'!$F$30,0,10*ROW('Sanitation Data'!F31))="","",OFFSET('Sanitation Data'!$F$30,0,10*ROW('Sanitation Data'!F31)))</f>
        <v/>
      </c>
      <c r="CX37" s="353" t="str">
        <f ca="1">+IF(OFFSET('Sanitation Data'!$F$31,0,10*ROW('Sanitation Data'!F31))="","",OFFSET('Sanitation Data'!$F$31,0,10*ROW('Sanitation Data'!F31)))</f>
        <v/>
      </c>
      <c r="CY37" s="353" t="str">
        <f ca="1">+IF(OFFSET('Sanitation Data'!$F$32,0,10*ROW('Sanitation Data'!F31))="","",OFFSET('Sanitation Data'!$F$32,0,10*ROW('Sanitation Data'!F31)))</f>
        <v/>
      </c>
      <c r="CZ37" s="353" t="str">
        <f ca="1">+IF(OFFSET('Sanitation Data'!$G$28,0,10*ROW('Sanitation Data'!G31))="","",OFFSET('Sanitation Data'!$G$28,0,10*ROW('Sanitation Data'!G31)))</f>
        <v/>
      </c>
      <c r="DA37" s="353" t="str">
        <f ca="1">+IF(OFFSET('Sanitation Data'!$G$29,0,10*ROW('Sanitation Data'!G31))="","",OFFSET('Sanitation Data'!$G$29,0,10*ROW('Sanitation Data'!G31)))</f>
        <v/>
      </c>
      <c r="DB37" s="353" t="str">
        <f ca="1">+IF(OFFSET('Sanitation Data'!$G$30,0,10*ROW('Sanitation Data'!G31))="","",OFFSET('Sanitation Data'!$G$30,0,10*ROW('Sanitation Data'!G31)))</f>
        <v/>
      </c>
      <c r="DC37" s="353" t="str">
        <f ca="1">+IF(OFFSET('Sanitation Data'!$G$31,0,10*ROW('Sanitation Data'!G31))="","",OFFSET('Sanitation Data'!$G$31,0,10*ROW('Sanitation Data'!G31)))</f>
        <v/>
      </c>
      <c r="DD37" s="353" t="str">
        <f ca="1">+IF(OFFSET('Sanitation Data'!$G$32,0,10*ROW('Sanitation Data'!G31))="","",OFFSET('Sanitation Data'!$G$32,0,10*ROW('Sanitation Data'!G31)))</f>
        <v/>
      </c>
      <c r="DE37" s="353" t="str">
        <f ca="1">+IF(OFFSET('Sanitation Data'!$H$28,0,10*ROW('Sanitation Data'!H31))="","",OFFSET('Sanitation Data'!$H$28,0,10*ROW('Sanitation Data'!H31)))</f>
        <v/>
      </c>
      <c r="DF37" s="353" t="str">
        <f ca="1">+IF(OFFSET('Sanitation Data'!$H$29,0,10*ROW('Sanitation Data'!H31))="","",OFFSET('Sanitation Data'!$H$29,0,10*ROW('Sanitation Data'!H31)))</f>
        <v/>
      </c>
      <c r="DG37" s="353" t="str">
        <f ca="1">+IF(OFFSET('Sanitation Data'!$H$30,0,10*ROW('Sanitation Data'!H31))="","",OFFSET('Sanitation Data'!$H$30,0,10*ROW('Sanitation Data'!H31)))</f>
        <v/>
      </c>
      <c r="DH37" s="353" t="str">
        <f ca="1">+IF(OFFSET('Sanitation Data'!$H$31,0,10*ROW('Sanitation Data'!H31))="","",OFFSET('Sanitation Data'!$H$31,0,10*ROW('Sanitation Data'!H31)))</f>
        <v/>
      </c>
      <c r="DI37" s="353" t="str">
        <f ca="1">+IF(OFFSET('Sanitation Data'!$H$32,0,10*ROW('Sanitation Data'!H31))="","",OFFSET('Sanitation Data'!$H$32,0,10*ROW('Sanitation Data'!H31)))</f>
        <v/>
      </c>
      <c r="DJ37" s="353" t="str">
        <f ca="1">+IF(OFFSET('Sanitation Data'!$I$28,0,10*ROW('Sanitation Data'!I31))="","",OFFSET('Sanitation Data'!$I$28,0,10*ROW('Sanitation Data'!I31)))</f>
        <v/>
      </c>
      <c r="DK37" s="353" t="str">
        <f ca="1">+IF(OFFSET('Sanitation Data'!$I$29,0,10*ROW('Sanitation Data'!I31))="","",OFFSET('Sanitation Data'!$I$29,0,10*ROW('Sanitation Data'!I31)))</f>
        <v/>
      </c>
      <c r="DL37" s="353" t="str">
        <f ca="1">+IF(OFFSET('Sanitation Data'!$I$30,0,10*ROW('Sanitation Data'!I31))="","",OFFSET('Sanitation Data'!$I$30,0,10*ROW('Sanitation Data'!I31)))</f>
        <v/>
      </c>
      <c r="DM37" s="353" t="str">
        <f ca="1">+IF(OFFSET('Sanitation Data'!$I$31,0,10*ROW('Sanitation Data'!I31))="","",OFFSET('Sanitation Data'!$I$31,0,10*ROW('Sanitation Data'!I31)))</f>
        <v/>
      </c>
      <c r="DN37" s="353" t="str">
        <f ca="1">+IF(OFFSET('Sanitation Data'!$I$32,0,10*ROW('Sanitation Data'!I31))="","",OFFSET('Sanitation Data'!$I$32,0,10*ROW('Sanitation Data'!I31)))</f>
        <v/>
      </c>
      <c r="DO37" s="353" t="str">
        <f ca="1">+IF(OFFSET('Hygiene Data'!$D$11,0,10*ROW('Hygiene Data'!D31))="","",OFFSET('Hygiene Data'!$D$11,0,10*ROW('Hygiene Data'!D31)))</f>
        <v/>
      </c>
      <c r="DP37" s="353" t="str">
        <f ca="1">+IF(OFFSET('Hygiene Data'!$D$12,0,10*ROW('Hygiene Data'!D31))="","",OFFSET('Hygiene Data'!$D$12,0,10*ROW('Hygiene Data'!D31)))</f>
        <v/>
      </c>
      <c r="DQ37" s="353" t="str">
        <f ca="1">+IF(OFFSET('Hygiene Data'!$D$13,0,10*ROW('Hygiene Data'!D31))="","",OFFSET('Hygiene Data'!$D$13,0,10*ROW('Hygiene Data'!D31)))</f>
        <v/>
      </c>
      <c r="DR37" s="353" t="str">
        <f ca="1">+IF(OFFSET('Hygiene Data'!$E$11,0,10*ROW('Hygiene Data'!E31))="","",OFFSET('Hygiene Data'!$E$11,0,10*ROW('Hygiene Data'!E31)))</f>
        <v/>
      </c>
      <c r="DS37" s="353" t="str">
        <f ca="1">+IF(OFFSET('Hygiene Data'!$E$12,0,10*ROW('Hygiene Data'!E31))="","",OFFSET('Hygiene Data'!$E$12,0,10*ROW('Hygiene Data'!E31)))</f>
        <v/>
      </c>
      <c r="DT37" s="353" t="str">
        <f ca="1">+IF(OFFSET('Hygiene Data'!$E$13,0,10*ROW('Hygiene Data'!E31))="","",OFFSET('Hygiene Data'!$E$13,0,10*ROW('Hygiene Data'!E31)))</f>
        <v/>
      </c>
      <c r="DU37" s="353" t="str">
        <f ca="1">+IF(OFFSET('Hygiene Data'!$F$11,0,10*ROW('Hygiene Data'!F31))="","",OFFSET('Hygiene Data'!$F$11,0,10*ROW('Hygiene Data'!F31)))</f>
        <v/>
      </c>
      <c r="DV37" s="353" t="str">
        <f ca="1">+IF(OFFSET('Hygiene Data'!$F$12,0,10*ROW('Hygiene Data'!F31))="","",OFFSET('Hygiene Data'!$F$12,0,10*ROW('Hygiene Data'!F31)))</f>
        <v/>
      </c>
      <c r="DW37" s="353" t="str">
        <f ca="1">+IF(OFFSET('Hygiene Data'!$F$13,0,10*ROW('Hygiene Data'!F31))="","",OFFSET('Hygiene Data'!$F$13,0,10*ROW('Hygiene Data'!F31)))</f>
        <v/>
      </c>
      <c r="DX37" s="353" t="str">
        <f ca="1">+IF(OFFSET('Hygiene Data'!$G$11,0,10*ROW('Hygiene Data'!G31))="","",OFFSET('Hygiene Data'!$G$11,0,10*ROW('Hygiene Data'!G31)))</f>
        <v/>
      </c>
      <c r="DY37" s="353" t="str">
        <f ca="1">+IF(OFFSET('Hygiene Data'!$G$12,0,10*ROW('Hygiene Data'!G31))="","",OFFSET('Hygiene Data'!$G$12,0,10*ROW('Hygiene Data'!G31)))</f>
        <v/>
      </c>
      <c r="DZ37" s="353" t="str">
        <f ca="1">+IF(OFFSET('Hygiene Data'!$G$13,0,10*ROW('Hygiene Data'!G31))="","",OFFSET('Hygiene Data'!$G$13,0,10*ROW('Hygiene Data'!G31)))</f>
        <v/>
      </c>
      <c r="EA37" s="353" t="str">
        <f ca="1">+IF(OFFSET('Hygiene Data'!$H$11,0,10*ROW('Hygiene Data'!H31))="","",OFFSET('Hygiene Data'!$H$11,0,10*ROW('Hygiene Data'!H31)))</f>
        <v/>
      </c>
      <c r="EB37" s="353" t="str">
        <f ca="1">+IF(OFFSET('Hygiene Data'!$H$12,0,10*ROW('Hygiene Data'!H31))="","",OFFSET('Hygiene Data'!$H$12,0,10*ROW('Hygiene Data'!H31)))</f>
        <v/>
      </c>
      <c r="EC37" s="353" t="str">
        <f ca="1">+IF(OFFSET('Hygiene Data'!$H$13,0,10*ROW('Hygiene Data'!H31))="","",OFFSET('Hygiene Data'!$H$13,0,10*ROW('Hygiene Data'!H31)))</f>
        <v/>
      </c>
      <c r="ED37" s="353" t="str">
        <f ca="1">+IF(OFFSET('Hygiene Data'!$I$11,0,10*ROW('Hygiene Data'!I31))="","",OFFSET('Hygiene Data'!$I$11,0,10*ROW('Hygiene Data'!I31)))</f>
        <v/>
      </c>
      <c r="EE37" s="353" t="str">
        <f ca="1">+IF(OFFSET('Hygiene Data'!$I$12,0,10*ROW('Hygiene Data'!I31))="","",OFFSET('Hygiene Data'!$I$12,0,10*ROW('Hygiene Data'!I31)))</f>
        <v/>
      </c>
      <c r="EF37" s="353" t="str">
        <f ca="1">+IF(OFFSET('Hygiene Data'!$I$13,0,10*ROW('Hygiene Data'!I31))="","",OFFSET('Hygiene Data'!$I$13,0,10*ROW('Hygiene Data'!I31)))</f>
        <v/>
      </c>
    </row>
    <row r="38" spans="1:136" x14ac:dyDescent="0.25">
      <c r="A38" s="462" t="str">
        <f ca="1">+IF(OFFSET('Water Data'!$B$2,0,10*ROW('Water Data'!E32))="","",OFFSET('Water Data'!$B$2,0,10*ROW('Water Data'!E32)))</f>
        <v/>
      </c>
      <c r="B38" s="46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89" t="str">
        <f t="shared" ca="1" si="0"/>
        <v/>
      </c>
      <c r="D38" s="49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6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3" t="str">
        <f ca="1">+IF(OFFSET('Water Data'!$D$27,0,10*ROW('Water Data'!D32))="","",OFFSET('Water Data'!$D$27,0,10*ROW('Water Data'!D32)))</f>
        <v/>
      </c>
      <c r="BT38" s="353" t="str">
        <f ca="1">+IF(OFFSET('Water Data'!$D$28,0,10*ROW('Water Data'!D32))="","",OFFSET('Water Data'!$D$28,0,10*ROW('Water Data'!D32)))</f>
        <v/>
      </c>
      <c r="BU38" s="353" t="str">
        <f ca="1">+IF(OFFSET('Water Data'!$D$29,0,10*ROW('Water Data'!D32))="","",OFFSET('Water Data'!$D$29,0,10*ROW('Water Data'!D32)))</f>
        <v/>
      </c>
      <c r="BV38" s="353" t="str">
        <f ca="1">+IF(OFFSET('Water Data'!$E$27,0,10*ROW('Water Data'!E32))="","",OFFSET('Water Data'!$E$27,0,10*ROW('Water Data'!E32)))</f>
        <v/>
      </c>
      <c r="BW38" s="353" t="str">
        <f ca="1">+IF(OFFSET('Water Data'!$E$28,0,10*ROW('Water Data'!E32))="","",OFFSET('Water Data'!$E$28,0,10*ROW('Water Data'!E32)))</f>
        <v/>
      </c>
      <c r="BX38" s="353" t="str">
        <f ca="1">+IF(OFFSET('Water Data'!$E$29,0,10*ROW('Water Data'!E32))="","",OFFSET('Water Data'!$E$29,0,10*ROW('Water Data'!E32)))</f>
        <v/>
      </c>
      <c r="BY38" s="353" t="str">
        <f ca="1">+IF(OFFSET('Water Data'!$F$27,0,10*ROW('Water Data'!F32))="","",OFFSET('Water Data'!$F$27,0,10*ROW('Water Data'!F32)))</f>
        <v/>
      </c>
      <c r="BZ38" s="353" t="str">
        <f ca="1">+IF(OFFSET('Water Data'!$F$28,0,10*ROW('Water Data'!F32))="","",OFFSET('Water Data'!$F$28,0,10*ROW('Water Data'!F32)))</f>
        <v/>
      </c>
      <c r="CA38" s="353" t="str">
        <f ca="1">+IF(OFFSET('Water Data'!$F$29,0,10*ROW('Water Data'!F32))="","",OFFSET('Water Data'!$F$29,0,10*ROW('Water Data'!F32)))</f>
        <v/>
      </c>
      <c r="CB38" s="353" t="str">
        <f ca="1">+IF(OFFSET('Water Data'!$G$27,0,10*ROW('Water Data'!G32))="","",OFFSET('Water Data'!$G$27,0,10*ROW('Water Data'!G32)))</f>
        <v/>
      </c>
      <c r="CC38" s="353" t="str">
        <f ca="1">+IF(OFFSET('Water Data'!$G$28,0,10*ROW('Water Data'!G32))="","",OFFSET('Water Data'!$G$28,0,10*ROW('Water Data'!G32)))</f>
        <v/>
      </c>
      <c r="CD38" s="353" t="str">
        <f ca="1">+IF(OFFSET('Water Data'!$G$29,0,10*ROW('Water Data'!G32))="","",OFFSET('Water Data'!$G$29,0,10*ROW('Water Data'!G32)))</f>
        <v/>
      </c>
      <c r="CE38" s="353" t="str">
        <f ca="1">+IF(OFFSET('Water Data'!$H$27,0,10*ROW('Water Data'!H32))="","",OFFSET('Water Data'!$H$27,0,10*ROW('Water Data'!H32)))</f>
        <v/>
      </c>
      <c r="CF38" s="353" t="str">
        <f ca="1">+IF(OFFSET('Water Data'!$H$28,0,10*ROW('Water Data'!H32))="","",OFFSET('Water Data'!$H$28,0,10*ROW('Water Data'!H32)))</f>
        <v/>
      </c>
      <c r="CG38" s="353" t="str">
        <f ca="1">+IF(OFFSET('Water Data'!$H$29,0,10*ROW('Water Data'!H32))="","",OFFSET('Water Data'!$H$29,0,10*ROW('Water Data'!H32)))</f>
        <v/>
      </c>
      <c r="CH38" s="353" t="str">
        <f ca="1">+IF(OFFSET('Water Data'!$I$27,0,10*ROW('Water Data'!I32))="","",OFFSET('Water Data'!$I$27,0,10*ROW('Water Data'!I32)))</f>
        <v/>
      </c>
      <c r="CI38" s="353" t="str">
        <f ca="1">+IF(OFFSET('Water Data'!$I$28,0,10*ROW('Water Data'!I32))="","",OFFSET('Water Data'!$I$28,0,10*ROW('Water Data'!I32)))</f>
        <v/>
      </c>
      <c r="CJ38" s="353" t="str">
        <f ca="1">+IF(OFFSET('Water Data'!$I$29,0,10*ROW('Water Data'!I32))="","",OFFSET('Water Data'!$I$29,0,10*ROW('Water Data'!I32)))</f>
        <v/>
      </c>
      <c r="CK38" s="353" t="str">
        <f ca="1">+IF(OFFSET('Sanitation Data'!$D$28,0,10*ROW('Sanitation Data'!D32))="","",OFFSET('Sanitation Data'!$D$28,0,10*ROW('Sanitation Data'!D32)))</f>
        <v/>
      </c>
      <c r="CL38" s="353" t="str">
        <f ca="1">+IF(OFFSET('Sanitation Data'!$D$29,0,10*ROW('Sanitation Data'!D32))="","",OFFSET('Sanitation Data'!$D$29,0,10*ROW('Sanitation Data'!D32)))</f>
        <v/>
      </c>
      <c r="CM38" s="353" t="str">
        <f ca="1">+IF(OFFSET('Sanitation Data'!$D$30,0,10*ROW('Sanitation Data'!D32))="","",OFFSET('Sanitation Data'!$D$30,0,10*ROW('Sanitation Data'!D32)))</f>
        <v/>
      </c>
      <c r="CN38" s="353" t="str">
        <f ca="1">+IF(OFFSET('Sanitation Data'!$D$31,0,10*ROW('Sanitation Data'!D32))="","",OFFSET('Sanitation Data'!$D$31,0,10*ROW('Sanitation Data'!D32)))</f>
        <v/>
      </c>
      <c r="CO38" s="353" t="str">
        <f ca="1">+IF(OFFSET('Sanitation Data'!$D$32,0,10*ROW('Sanitation Data'!D32))="","",OFFSET('Sanitation Data'!$D$32,0,10*ROW('Sanitation Data'!D32)))</f>
        <v/>
      </c>
      <c r="CP38" s="353" t="str">
        <f ca="1">+IF(OFFSET('Sanitation Data'!$E$28,0,10*ROW('Sanitation Data'!E32))="","",OFFSET('Sanitation Data'!$E$28,0,10*ROW('Sanitation Data'!E32)))</f>
        <v/>
      </c>
      <c r="CQ38" s="353" t="str">
        <f ca="1">+IF(OFFSET('Sanitation Data'!$E$29,0,10*ROW('Sanitation Data'!E32))="","",OFFSET('Sanitation Data'!$E$29,0,10*ROW('Sanitation Data'!E32)))</f>
        <v/>
      </c>
      <c r="CR38" s="353" t="str">
        <f ca="1">+IF(OFFSET('Sanitation Data'!$E$30,0,10*ROW('Sanitation Data'!E32))="","",OFFSET('Sanitation Data'!$E$30,0,10*ROW('Sanitation Data'!E32)))</f>
        <v/>
      </c>
      <c r="CS38" s="353" t="str">
        <f ca="1">+IF(OFFSET('Sanitation Data'!$E$31,0,10*ROW('Sanitation Data'!E32))="","",OFFSET('Sanitation Data'!$E$31,0,10*ROW('Sanitation Data'!E32)))</f>
        <v/>
      </c>
      <c r="CT38" s="353" t="str">
        <f ca="1">+IF(OFFSET('Sanitation Data'!$E$32,0,10*ROW('Sanitation Data'!E32))="","",OFFSET('Sanitation Data'!$E$32,0,10*ROW('Sanitation Data'!E32)))</f>
        <v/>
      </c>
      <c r="CU38" s="353" t="str">
        <f ca="1">+IF(OFFSET('Sanitation Data'!$F$28,0,10*ROW('Sanitation Data'!F32))="","",OFFSET('Sanitation Data'!$F$28,0,10*ROW('Sanitation Data'!F32)))</f>
        <v/>
      </c>
      <c r="CV38" s="353" t="str">
        <f ca="1">+IF(OFFSET('Sanitation Data'!$F$29,0,10*ROW('Sanitation Data'!F32))="","",OFFSET('Sanitation Data'!$F$29,0,10*ROW('Sanitation Data'!F32)))</f>
        <v/>
      </c>
      <c r="CW38" s="353" t="str">
        <f ca="1">+IF(OFFSET('Sanitation Data'!$F$30,0,10*ROW('Sanitation Data'!F32))="","",OFFSET('Sanitation Data'!$F$30,0,10*ROW('Sanitation Data'!F32)))</f>
        <v/>
      </c>
      <c r="CX38" s="353" t="str">
        <f ca="1">+IF(OFFSET('Sanitation Data'!$F$31,0,10*ROW('Sanitation Data'!F32))="","",OFFSET('Sanitation Data'!$F$31,0,10*ROW('Sanitation Data'!F32)))</f>
        <v/>
      </c>
      <c r="CY38" s="353" t="str">
        <f ca="1">+IF(OFFSET('Sanitation Data'!$F$32,0,10*ROW('Sanitation Data'!F32))="","",OFFSET('Sanitation Data'!$F$32,0,10*ROW('Sanitation Data'!F32)))</f>
        <v/>
      </c>
      <c r="CZ38" s="353" t="str">
        <f ca="1">+IF(OFFSET('Sanitation Data'!$G$28,0,10*ROW('Sanitation Data'!G32))="","",OFFSET('Sanitation Data'!$G$28,0,10*ROW('Sanitation Data'!G32)))</f>
        <v/>
      </c>
      <c r="DA38" s="353" t="str">
        <f ca="1">+IF(OFFSET('Sanitation Data'!$G$29,0,10*ROW('Sanitation Data'!G32))="","",OFFSET('Sanitation Data'!$G$29,0,10*ROW('Sanitation Data'!G32)))</f>
        <v/>
      </c>
      <c r="DB38" s="353" t="str">
        <f ca="1">+IF(OFFSET('Sanitation Data'!$G$30,0,10*ROW('Sanitation Data'!G32))="","",OFFSET('Sanitation Data'!$G$30,0,10*ROW('Sanitation Data'!G32)))</f>
        <v/>
      </c>
      <c r="DC38" s="353" t="str">
        <f ca="1">+IF(OFFSET('Sanitation Data'!$G$31,0,10*ROW('Sanitation Data'!G32))="","",OFFSET('Sanitation Data'!$G$31,0,10*ROW('Sanitation Data'!G32)))</f>
        <v/>
      </c>
      <c r="DD38" s="353" t="str">
        <f ca="1">+IF(OFFSET('Sanitation Data'!$G$32,0,10*ROW('Sanitation Data'!G32))="","",OFFSET('Sanitation Data'!$G$32,0,10*ROW('Sanitation Data'!G32)))</f>
        <v/>
      </c>
      <c r="DE38" s="353" t="str">
        <f ca="1">+IF(OFFSET('Sanitation Data'!$H$28,0,10*ROW('Sanitation Data'!H32))="","",OFFSET('Sanitation Data'!$H$28,0,10*ROW('Sanitation Data'!H32)))</f>
        <v/>
      </c>
      <c r="DF38" s="353" t="str">
        <f ca="1">+IF(OFFSET('Sanitation Data'!$H$29,0,10*ROW('Sanitation Data'!H32))="","",OFFSET('Sanitation Data'!$H$29,0,10*ROW('Sanitation Data'!H32)))</f>
        <v/>
      </c>
      <c r="DG38" s="353" t="str">
        <f ca="1">+IF(OFFSET('Sanitation Data'!$H$30,0,10*ROW('Sanitation Data'!H32))="","",OFFSET('Sanitation Data'!$H$30,0,10*ROW('Sanitation Data'!H32)))</f>
        <v/>
      </c>
      <c r="DH38" s="353" t="str">
        <f ca="1">+IF(OFFSET('Sanitation Data'!$H$31,0,10*ROW('Sanitation Data'!H32))="","",OFFSET('Sanitation Data'!$H$31,0,10*ROW('Sanitation Data'!H32)))</f>
        <v/>
      </c>
      <c r="DI38" s="353" t="str">
        <f ca="1">+IF(OFFSET('Sanitation Data'!$H$32,0,10*ROW('Sanitation Data'!H32))="","",OFFSET('Sanitation Data'!$H$32,0,10*ROW('Sanitation Data'!H32)))</f>
        <v/>
      </c>
      <c r="DJ38" s="353" t="str">
        <f ca="1">+IF(OFFSET('Sanitation Data'!$I$28,0,10*ROW('Sanitation Data'!I32))="","",OFFSET('Sanitation Data'!$I$28,0,10*ROW('Sanitation Data'!I32)))</f>
        <v/>
      </c>
      <c r="DK38" s="353" t="str">
        <f ca="1">+IF(OFFSET('Sanitation Data'!$I$29,0,10*ROW('Sanitation Data'!I32))="","",OFFSET('Sanitation Data'!$I$29,0,10*ROW('Sanitation Data'!I32)))</f>
        <v/>
      </c>
      <c r="DL38" s="353" t="str">
        <f ca="1">+IF(OFFSET('Sanitation Data'!$I$30,0,10*ROW('Sanitation Data'!I32))="","",OFFSET('Sanitation Data'!$I$30,0,10*ROW('Sanitation Data'!I32)))</f>
        <v/>
      </c>
      <c r="DM38" s="353" t="str">
        <f ca="1">+IF(OFFSET('Sanitation Data'!$I$31,0,10*ROW('Sanitation Data'!I32))="","",OFFSET('Sanitation Data'!$I$31,0,10*ROW('Sanitation Data'!I32)))</f>
        <v/>
      </c>
      <c r="DN38" s="353" t="str">
        <f ca="1">+IF(OFFSET('Sanitation Data'!$I$32,0,10*ROW('Sanitation Data'!I32))="","",OFFSET('Sanitation Data'!$I$32,0,10*ROW('Sanitation Data'!I32)))</f>
        <v/>
      </c>
      <c r="DO38" s="353" t="str">
        <f ca="1">+IF(OFFSET('Hygiene Data'!$D$11,0,10*ROW('Hygiene Data'!D32))="","",OFFSET('Hygiene Data'!$D$11,0,10*ROW('Hygiene Data'!D32)))</f>
        <v/>
      </c>
      <c r="DP38" s="353" t="str">
        <f ca="1">+IF(OFFSET('Hygiene Data'!$D$12,0,10*ROW('Hygiene Data'!D32))="","",OFFSET('Hygiene Data'!$D$12,0,10*ROW('Hygiene Data'!D32)))</f>
        <v/>
      </c>
      <c r="DQ38" s="353" t="str">
        <f ca="1">+IF(OFFSET('Hygiene Data'!$D$13,0,10*ROW('Hygiene Data'!D32))="","",OFFSET('Hygiene Data'!$D$13,0,10*ROW('Hygiene Data'!D32)))</f>
        <v/>
      </c>
      <c r="DR38" s="353" t="str">
        <f ca="1">+IF(OFFSET('Hygiene Data'!$E$11,0,10*ROW('Hygiene Data'!E32))="","",OFFSET('Hygiene Data'!$E$11,0,10*ROW('Hygiene Data'!E32)))</f>
        <v/>
      </c>
      <c r="DS38" s="353" t="str">
        <f ca="1">+IF(OFFSET('Hygiene Data'!$E$12,0,10*ROW('Hygiene Data'!E32))="","",OFFSET('Hygiene Data'!$E$12,0,10*ROW('Hygiene Data'!E32)))</f>
        <v/>
      </c>
      <c r="DT38" s="353" t="str">
        <f ca="1">+IF(OFFSET('Hygiene Data'!$E$13,0,10*ROW('Hygiene Data'!E32))="","",OFFSET('Hygiene Data'!$E$13,0,10*ROW('Hygiene Data'!E32)))</f>
        <v/>
      </c>
      <c r="DU38" s="353" t="str">
        <f ca="1">+IF(OFFSET('Hygiene Data'!$F$11,0,10*ROW('Hygiene Data'!F32))="","",OFFSET('Hygiene Data'!$F$11,0,10*ROW('Hygiene Data'!F32)))</f>
        <v/>
      </c>
      <c r="DV38" s="353" t="str">
        <f ca="1">+IF(OFFSET('Hygiene Data'!$F$12,0,10*ROW('Hygiene Data'!F32))="","",OFFSET('Hygiene Data'!$F$12,0,10*ROW('Hygiene Data'!F32)))</f>
        <v/>
      </c>
      <c r="DW38" s="353" t="str">
        <f ca="1">+IF(OFFSET('Hygiene Data'!$F$13,0,10*ROW('Hygiene Data'!F32))="","",OFFSET('Hygiene Data'!$F$13,0,10*ROW('Hygiene Data'!F32)))</f>
        <v/>
      </c>
      <c r="DX38" s="353" t="str">
        <f ca="1">+IF(OFFSET('Hygiene Data'!$G$11,0,10*ROW('Hygiene Data'!G32))="","",OFFSET('Hygiene Data'!$G$11,0,10*ROW('Hygiene Data'!G32)))</f>
        <v/>
      </c>
      <c r="DY38" s="353" t="str">
        <f ca="1">+IF(OFFSET('Hygiene Data'!$G$12,0,10*ROW('Hygiene Data'!G32))="","",OFFSET('Hygiene Data'!$G$12,0,10*ROW('Hygiene Data'!G32)))</f>
        <v/>
      </c>
      <c r="DZ38" s="353" t="str">
        <f ca="1">+IF(OFFSET('Hygiene Data'!$G$13,0,10*ROW('Hygiene Data'!G32))="","",OFFSET('Hygiene Data'!$G$13,0,10*ROW('Hygiene Data'!G32)))</f>
        <v/>
      </c>
      <c r="EA38" s="353" t="str">
        <f ca="1">+IF(OFFSET('Hygiene Data'!$H$11,0,10*ROW('Hygiene Data'!H32))="","",OFFSET('Hygiene Data'!$H$11,0,10*ROW('Hygiene Data'!H32)))</f>
        <v/>
      </c>
      <c r="EB38" s="353" t="str">
        <f ca="1">+IF(OFFSET('Hygiene Data'!$H$12,0,10*ROW('Hygiene Data'!H32))="","",OFFSET('Hygiene Data'!$H$12,0,10*ROW('Hygiene Data'!H32)))</f>
        <v/>
      </c>
      <c r="EC38" s="353" t="str">
        <f ca="1">+IF(OFFSET('Hygiene Data'!$H$13,0,10*ROW('Hygiene Data'!H32))="","",OFFSET('Hygiene Data'!$H$13,0,10*ROW('Hygiene Data'!H32)))</f>
        <v/>
      </c>
      <c r="ED38" s="353" t="str">
        <f ca="1">+IF(OFFSET('Hygiene Data'!$I$11,0,10*ROW('Hygiene Data'!I32))="","",OFFSET('Hygiene Data'!$I$11,0,10*ROW('Hygiene Data'!I32)))</f>
        <v/>
      </c>
      <c r="EE38" s="353" t="str">
        <f ca="1">+IF(OFFSET('Hygiene Data'!$I$12,0,10*ROW('Hygiene Data'!I32))="","",OFFSET('Hygiene Data'!$I$12,0,10*ROW('Hygiene Data'!I32)))</f>
        <v/>
      </c>
      <c r="EF38" s="353" t="str">
        <f ca="1">+IF(OFFSET('Hygiene Data'!$I$13,0,10*ROW('Hygiene Data'!I32))="","",OFFSET('Hygiene Data'!$I$13,0,10*ROW('Hygiene Data'!I32)))</f>
        <v/>
      </c>
    </row>
    <row r="39" spans="1:136" x14ac:dyDescent="0.25">
      <c r="A39" s="462" t="str">
        <f ca="1">+IF(OFFSET('Water Data'!$B$2,0,10*ROW('Water Data'!E33))="","",OFFSET('Water Data'!$B$2,0,10*ROW('Water Data'!E33)))</f>
        <v/>
      </c>
      <c r="B39" s="46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89" t="str">
        <f t="shared" ca="1" si="0"/>
        <v/>
      </c>
      <c r="D39" s="49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6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3" t="str">
        <f ca="1">+IF(OFFSET('Water Data'!$D$27,0,10*ROW('Water Data'!D33))="","",OFFSET('Water Data'!$D$27,0,10*ROW('Water Data'!D33)))</f>
        <v/>
      </c>
      <c r="BT39" s="353" t="str">
        <f ca="1">+IF(OFFSET('Water Data'!$D$28,0,10*ROW('Water Data'!D33))="","",OFFSET('Water Data'!$D$28,0,10*ROW('Water Data'!D33)))</f>
        <v/>
      </c>
      <c r="BU39" s="353" t="str">
        <f ca="1">+IF(OFFSET('Water Data'!$D$29,0,10*ROW('Water Data'!D33))="","",OFFSET('Water Data'!$D$29,0,10*ROW('Water Data'!D33)))</f>
        <v/>
      </c>
      <c r="BV39" s="353" t="str">
        <f ca="1">+IF(OFFSET('Water Data'!$E$27,0,10*ROW('Water Data'!E33))="","",OFFSET('Water Data'!$E$27,0,10*ROW('Water Data'!E33)))</f>
        <v/>
      </c>
      <c r="BW39" s="353" t="str">
        <f ca="1">+IF(OFFSET('Water Data'!$E$28,0,10*ROW('Water Data'!E33))="","",OFFSET('Water Data'!$E$28,0,10*ROW('Water Data'!E33)))</f>
        <v/>
      </c>
      <c r="BX39" s="353" t="str">
        <f ca="1">+IF(OFFSET('Water Data'!$E$29,0,10*ROW('Water Data'!E33))="","",OFFSET('Water Data'!$E$29,0,10*ROW('Water Data'!E33)))</f>
        <v/>
      </c>
      <c r="BY39" s="353" t="str">
        <f ca="1">+IF(OFFSET('Water Data'!$F$27,0,10*ROW('Water Data'!F33))="","",OFFSET('Water Data'!$F$27,0,10*ROW('Water Data'!F33)))</f>
        <v/>
      </c>
      <c r="BZ39" s="353" t="str">
        <f ca="1">+IF(OFFSET('Water Data'!$F$28,0,10*ROW('Water Data'!F33))="","",OFFSET('Water Data'!$F$28,0,10*ROW('Water Data'!F33)))</f>
        <v/>
      </c>
      <c r="CA39" s="353" t="str">
        <f ca="1">+IF(OFFSET('Water Data'!$F$29,0,10*ROW('Water Data'!F33))="","",OFFSET('Water Data'!$F$29,0,10*ROW('Water Data'!F33)))</f>
        <v/>
      </c>
      <c r="CB39" s="353" t="str">
        <f ca="1">+IF(OFFSET('Water Data'!$G$27,0,10*ROW('Water Data'!G33))="","",OFFSET('Water Data'!$G$27,0,10*ROW('Water Data'!G33)))</f>
        <v/>
      </c>
      <c r="CC39" s="353" t="str">
        <f ca="1">+IF(OFFSET('Water Data'!$G$28,0,10*ROW('Water Data'!G33))="","",OFFSET('Water Data'!$G$28,0,10*ROW('Water Data'!G33)))</f>
        <v/>
      </c>
      <c r="CD39" s="353" t="str">
        <f ca="1">+IF(OFFSET('Water Data'!$G$29,0,10*ROW('Water Data'!G33))="","",OFFSET('Water Data'!$G$29,0,10*ROW('Water Data'!G33)))</f>
        <v/>
      </c>
      <c r="CE39" s="353" t="str">
        <f ca="1">+IF(OFFSET('Water Data'!$H$27,0,10*ROW('Water Data'!H33))="","",OFFSET('Water Data'!$H$27,0,10*ROW('Water Data'!H33)))</f>
        <v/>
      </c>
      <c r="CF39" s="353" t="str">
        <f ca="1">+IF(OFFSET('Water Data'!$H$28,0,10*ROW('Water Data'!H33))="","",OFFSET('Water Data'!$H$28,0,10*ROW('Water Data'!H33)))</f>
        <v/>
      </c>
      <c r="CG39" s="353" t="str">
        <f ca="1">+IF(OFFSET('Water Data'!$H$29,0,10*ROW('Water Data'!H33))="","",OFFSET('Water Data'!$H$29,0,10*ROW('Water Data'!H33)))</f>
        <v/>
      </c>
      <c r="CH39" s="353" t="str">
        <f ca="1">+IF(OFFSET('Water Data'!$I$27,0,10*ROW('Water Data'!I33))="","",OFFSET('Water Data'!$I$27,0,10*ROW('Water Data'!I33)))</f>
        <v/>
      </c>
      <c r="CI39" s="353" t="str">
        <f ca="1">+IF(OFFSET('Water Data'!$I$28,0,10*ROW('Water Data'!I33))="","",OFFSET('Water Data'!$I$28,0,10*ROW('Water Data'!I33)))</f>
        <v/>
      </c>
      <c r="CJ39" s="353" t="str">
        <f ca="1">+IF(OFFSET('Water Data'!$I$29,0,10*ROW('Water Data'!I33))="","",OFFSET('Water Data'!$I$29,0,10*ROW('Water Data'!I33)))</f>
        <v/>
      </c>
      <c r="CK39" s="353" t="str">
        <f ca="1">+IF(OFFSET('Sanitation Data'!$D$28,0,10*ROW('Sanitation Data'!D33))="","",OFFSET('Sanitation Data'!$D$28,0,10*ROW('Sanitation Data'!D33)))</f>
        <v/>
      </c>
      <c r="CL39" s="353" t="str">
        <f ca="1">+IF(OFFSET('Sanitation Data'!$D$29,0,10*ROW('Sanitation Data'!D33))="","",OFFSET('Sanitation Data'!$D$29,0,10*ROW('Sanitation Data'!D33)))</f>
        <v/>
      </c>
      <c r="CM39" s="353" t="str">
        <f ca="1">+IF(OFFSET('Sanitation Data'!$D$30,0,10*ROW('Sanitation Data'!D33))="","",OFFSET('Sanitation Data'!$D$30,0,10*ROW('Sanitation Data'!D33)))</f>
        <v/>
      </c>
      <c r="CN39" s="353" t="str">
        <f ca="1">+IF(OFFSET('Sanitation Data'!$D$31,0,10*ROW('Sanitation Data'!D33))="","",OFFSET('Sanitation Data'!$D$31,0,10*ROW('Sanitation Data'!D33)))</f>
        <v/>
      </c>
      <c r="CO39" s="353" t="str">
        <f ca="1">+IF(OFFSET('Sanitation Data'!$D$32,0,10*ROW('Sanitation Data'!D33))="","",OFFSET('Sanitation Data'!$D$32,0,10*ROW('Sanitation Data'!D33)))</f>
        <v/>
      </c>
      <c r="CP39" s="353" t="str">
        <f ca="1">+IF(OFFSET('Sanitation Data'!$E$28,0,10*ROW('Sanitation Data'!E33))="","",OFFSET('Sanitation Data'!$E$28,0,10*ROW('Sanitation Data'!E33)))</f>
        <v/>
      </c>
      <c r="CQ39" s="353" t="str">
        <f ca="1">+IF(OFFSET('Sanitation Data'!$E$29,0,10*ROW('Sanitation Data'!E33))="","",OFFSET('Sanitation Data'!$E$29,0,10*ROW('Sanitation Data'!E33)))</f>
        <v/>
      </c>
      <c r="CR39" s="353" t="str">
        <f ca="1">+IF(OFFSET('Sanitation Data'!$E$30,0,10*ROW('Sanitation Data'!E33))="","",OFFSET('Sanitation Data'!$E$30,0,10*ROW('Sanitation Data'!E33)))</f>
        <v/>
      </c>
      <c r="CS39" s="353" t="str">
        <f ca="1">+IF(OFFSET('Sanitation Data'!$E$31,0,10*ROW('Sanitation Data'!E33))="","",OFFSET('Sanitation Data'!$E$31,0,10*ROW('Sanitation Data'!E33)))</f>
        <v/>
      </c>
      <c r="CT39" s="353" t="str">
        <f ca="1">+IF(OFFSET('Sanitation Data'!$E$32,0,10*ROW('Sanitation Data'!E33))="","",OFFSET('Sanitation Data'!$E$32,0,10*ROW('Sanitation Data'!E33)))</f>
        <v/>
      </c>
      <c r="CU39" s="353" t="str">
        <f ca="1">+IF(OFFSET('Sanitation Data'!$F$28,0,10*ROW('Sanitation Data'!F33))="","",OFFSET('Sanitation Data'!$F$28,0,10*ROW('Sanitation Data'!F33)))</f>
        <v/>
      </c>
      <c r="CV39" s="353" t="str">
        <f ca="1">+IF(OFFSET('Sanitation Data'!$F$29,0,10*ROW('Sanitation Data'!F33))="","",OFFSET('Sanitation Data'!$F$29,0,10*ROW('Sanitation Data'!F33)))</f>
        <v/>
      </c>
      <c r="CW39" s="353" t="str">
        <f ca="1">+IF(OFFSET('Sanitation Data'!$F$30,0,10*ROW('Sanitation Data'!F33))="","",OFFSET('Sanitation Data'!$F$30,0,10*ROW('Sanitation Data'!F33)))</f>
        <v/>
      </c>
      <c r="CX39" s="353" t="str">
        <f ca="1">+IF(OFFSET('Sanitation Data'!$F$31,0,10*ROW('Sanitation Data'!F33))="","",OFFSET('Sanitation Data'!$F$31,0,10*ROW('Sanitation Data'!F33)))</f>
        <v/>
      </c>
      <c r="CY39" s="353" t="str">
        <f ca="1">+IF(OFFSET('Sanitation Data'!$F$32,0,10*ROW('Sanitation Data'!F33))="","",OFFSET('Sanitation Data'!$F$32,0,10*ROW('Sanitation Data'!F33)))</f>
        <v/>
      </c>
      <c r="CZ39" s="353" t="str">
        <f ca="1">+IF(OFFSET('Sanitation Data'!$G$28,0,10*ROW('Sanitation Data'!G33))="","",OFFSET('Sanitation Data'!$G$28,0,10*ROW('Sanitation Data'!G33)))</f>
        <v/>
      </c>
      <c r="DA39" s="353" t="str">
        <f ca="1">+IF(OFFSET('Sanitation Data'!$G$29,0,10*ROW('Sanitation Data'!G33))="","",OFFSET('Sanitation Data'!$G$29,0,10*ROW('Sanitation Data'!G33)))</f>
        <v/>
      </c>
      <c r="DB39" s="353" t="str">
        <f ca="1">+IF(OFFSET('Sanitation Data'!$G$30,0,10*ROW('Sanitation Data'!G33))="","",OFFSET('Sanitation Data'!$G$30,0,10*ROW('Sanitation Data'!G33)))</f>
        <v/>
      </c>
      <c r="DC39" s="353" t="str">
        <f ca="1">+IF(OFFSET('Sanitation Data'!$G$31,0,10*ROW('Sanitation Data'!G33))="","",OFFSET('Sanitation Data'!$G$31,0,10*ROW('Sanitation Data'!G33)))</f>
        <v/>
      </c>
      <c r="DD39" s="353" t="str">
        <f ca="1">+IF(OFFSET('Sanitation Data'!$G$32,0,10*ROW('Sanitation Data'!G33))="","",OFFSET('Sanitation Data'!$G$32,0,10*ROW('Sanitation Data'!G33)))</f>
        <v/>
      </c>
      <c r="DE39" s="353" t="str">
        <f ca="1">+IF(OFFSET('Sanitation Data'!$H$28,0,10*ROW('Sanitation Data'!H33))="","",OFFSET('Sanitation Data'!$H$28,0,10*ROW('Sanitation Data'!H33)))</f>
        <v/>
      </c>
      <c r="DF39" s="353" t="str">
        <f ca="1">+IF(OFFSET('Sanitation Data'!$H$29,0,10*ROW('Sanitation Data'!H33))="","",OFFSET('Sanitation Data'!$H$29,0,10*ROW('Sanitation Data'!H33)))</f>
        <v/>
      </c>
      <c r="DG39" s="353" t="str">
        <f ca="1">+IF(OFFSET('Sanitation Data'!$H$30,0,10*ROW('Sanitation Data'!H33))="","",OFFSET('Sanitation Data'!$H$30,0,10*ROW('Sanitation Data'!H33)))</f>
        <v/>
      </c>
      <c r="DH39" s="353" t="str">
        <f ca="1">+IF(OFFSET('Sanitation Data'!$H$31,0,10*ROW('Sanitation Data'!H33))="","",OFFSET('Sanitation Data'!$H$31,0,10*ROW('Sanitation Data'!H33)))</f>
        <v/>
      </c>
      <c r="DI39" s="353" t="str">
        <f ca="1">+IF(OFFSET('Sanitation Data'!$H$32,0,10*ROW('Sanitation Data'!H33))="","",OFFSET('Sanitation Data'!$H$32,0,10*ROW('Sanitation Data'!H33)))</f>
        <v/>
      </c>
      <c r="DJ39" s="353" t="str">
        <f ca="1">+IF(OFFSET('Sanitation Data'!$I$28,0,10*ROW('Sanitation Data'!I33))="","",OFFSET('Sanitation Data'!$I$28,0,10*ROW('Sanitation Data'!I33)))</f>
        <v/>
      </c>
      <c r="DK39" s="353" t="str">
        <f ca="1">+IF(OFFSET('Sanitation Data'!$I$29,0,10*ROW('Sanitation Data'!I33))="","",OFFSET('Sanitation Data'!$I$29,0,10*ROW('Sanitation Data'!I33)))</f>
        <v/>
      </c>
      <c r="DL39" s="353" t="str">
        <f ca="1">+IF(OFFSET('Sanitation Data'!$I$30,0,10*ROW('Sanitation Data'!I33))="","",OFFSET('Sanitation Data'!$I$30,0,10*ROW('Sanitation Data'!I33)))</f>
        <v/>
      </c>
      <c r="DM39" s="353" t="str">
        <f ca="1">+IF(OFFSET('Sanitation Data'!$I$31,0,10*ROW('Sanitation Data'!I33))="","",OFFSET('Sanitation Data'!$I$31,0,10*ROW('Sanitation Data'!I33)))</f>
        <v/>
      </c>
      <c r="DN39" s="353" t="str">
        <f ca="1">+IF(OFFSET('Sanitation Data'!$I$32,0,10*ROW('Sanitation Data'!I33))="","",OFFSET('Sanitation Data'!$I$32,0,10*ROW('Sanitation Data'!I33)))</f>
        <v/>
      </c>
      <c r="DO39" s="353" t="str">
        <f ca="1">+IF(OFFSET('Hygiene Data'!$D$11,0,10*ROW('Hygiene Data'!D33))="","",OFFSET('Hygiene Data'!$D$11,0,10*ROW('Hygiene Data'!D33)))</f>
        <v/>
      </c>
      <c r="DP39" s="353" t="str">
        <f ca="1">+IF(OFFSET('Hygiene Data'!$D$12,0,10*ROW('Hygiene Data'!D33))="","",OFFSET('Hygiene Data'!$D$12,0,10*ROW('Hygiene Data'!D33)))</f>
        <v/>
      </c>
      <c r="DQ39" s="353" t="str">
        <f ca="1">+IF(OFFSET('Hygiene Data'!$D$13,0,10*ROW('Hygiene Data'!D33))="","",OFFSET('Hygiene Data'!$D$13,0,10*ROW('Hygiene Data'!D33)))</f>
        <v/>
      </c>
      <c r="DR39" s="353" t="str">
        <f ca="1">+IF(OFFSET('Hygiene Data'!$E$11,0,10*ROW('Hygiene Data'!E33))="","",OFFSET('Hygiene Data'!$E$11,0,10*ROW('Hygiene Data'!E33)))</f>
        <v/>
      </c>
      <c r="DS39" s="353" t="str">
        <f ca="1">+IF(OFFSET('Hygiene Data'!$E$12,0,10*ROW('Hygiene Data'!E33))="","",OFFSET('Hygiene Data'!$E$12,0,10*ROW('Hygiene Data'!E33)))</f>
        <v/>
      </c>
      <c r="DT39" s="353" t="str">
        <f ca="1">+IF(OFFSET('Hygiene Data'!$E$13,0,10*ROW('Hygiene Data'!E33))="","",OFFSET('Hygiene Data'!$E$13,0,10*ROW('Hygiene Data'!E33)))</f>
        <v/>
      </c>
      <c r="DU39" s="353" t="str">
        <f ca="1">+IF(OFFSET('Hygiene Data'!$F$11,0,10*ROW('Hygiene Data'!F33))="","",OFFSET('Hygiene Data'!$F$11,0,10*ROW('Hygiene Data'!F33)))</f>
        <v/>
      </c>
      <c r="DV39" s="353" t="str">
        <f ca="1">+IF(OFFSET('Hygiene Data'!$F$12,0,10*ROW('Hygiene Data'!F33))="","",OFFSET('Hygiene Data'!$F$12,0,10*ROW('Hygiene Data'!F33)))</f>
        <v/>
      </c>
      <c r="DW39" s="353" t="str">
        <f ca="1">+IF(OFFSET('Hygiene Data'!$F$13,0,10*ROW('Hygiene Data'!F33))="","",OFFSET('Hygiene Data'!$F$13,0,10*ROW('Hygiene Data'!F33)))</f>
        <v/>
      </c>
      <c r="DX39" s="353" t="str">
        <f ca="1">+IF(OFFSET('Hygiene Data'!$G$11,0,10*ROW('Hygiene Data'!G33))="","",OFFSET('Hygiene Data'!$G$11,0,10*ROW('Hygiene Data'!G33)))</f>
        <v/>
      </c>
      <c r="DY39" s="353" t="str">
        <f ca="1">+IF(OFFSET('Hygiene Data'!$G$12,0,10*ROW('Hygiene Data'!G33))="","",OFFSET('Hygiene Data'!$G$12,0,10*ROW('Hygiene Data'!G33)))</f>
        <v/>
      </c>
      <c r="DZ39" s="353" t="str">
        <f ca="1">+IF(OFFSET('Hygiene Data'!$G$13,0,10*ROW('Hygiene Data'!G33))="","",OFFSET('Hygiene Data'!$G$13,0,10*ROW('Hygiene Data'!G33)))</f>
        <v/>
      </c>
      <c r="EA39" s="353" t="str">
        <f ca="1">+IF(OFFSET('Hygiene Data'!$H$11,0,10*ROW('Hygiene Data'!H33))="","",OFFSET('Hygiene Data'!$H$11,0,10*ROW('Hygiene Data'!H33)))</f>
        <v/>
      </c>
      <c r="EB39" s="353" t="str">
        <f ca="1">+IF(OFFSET('Hygiene Data'!$H$12,0,10*ROW('Hygiene Data'!H33))="","",OFFSET('Hygiene Data'!$H$12,0,10*ROW('Hygiene Data'!H33)))</f>
        <v/>
      </c>
      <c r="EC39" s="353" t="str">
        <f ca="1">+IF(OFFSET('Hygiene Data'!$H$13,0,10*ROW('Hygiene Data'!H33))="","",OFFSET('Hygiene Data'!$H$13,0,10*ROW('Hygiene Data'!H33)))</f>
        <v/>
      </c>
      <c r="ED39" s="353" t="str">
        <f ca="1">+IF(OFFSET('Hygiene Data'!$I$11,0,10*ROW('Hygiene Data'!I33))="","",OFFSET('Hygiene Data'!$I$11,0,10*ROW('Hygiene Data'!I33)))</f>
        <v/>
      </c>
      <c r="EE39" s="353" t="str">
        <f ca="1">+IF(OFFSET('Hygiene Data'!$I$12,0,10*ROW('Hygiene Data'!I33))="","",OFFSET('Hygiene Data'!$I$12,0,10*ROW('Hygiene Data'!I33)))</f>
        <v/>
      </c>
      <c r="EF39" s="353" t="str">
        <f ca="1">+IF(OFFSET('Hygiene Data'!$I$13,0,10*ROW('Hygiene Data'!I33))="","",OFFSET('Hygiene Data'!$I$13,0,10*ROW('Hygiene Data'!I33)))</f>
        <v/>
      </c>
    </row>
    <row r="40" spans="1:136" x14ac:dyDescent="0.25">
      <c r="A40" s="462" t="str">
        <f ca="1">+IF(OFFSET('Water Data'!$B$2,0,10*ROW('Water Data'!E34))="","",OFFSET('Water Data'!$B$2,0,10*ROW('Water Data'!E34)))</f>
        <v/>
      </c>
      <c r="B40" s="46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89" t="str">
        <f t="shared" ca="1" si="0"/>
        <v/>
      </c>
      <c r="D40" s="49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6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3" t="str">
        <f ca="1">+IF(OFFSET('Water Data'!$D$27,0,10*ROW('Water Data'!D34))="","",OFFSET('Water Data'!$D$27,0,10*ROW('Water Data'!D34)))</f>
        <v/>
      </c>
      <c r="BT40" s="353" t="str">
        <f ca="1">+IF(OFFSET('Water Data'!$D$28,0,10*ROW('Water Data'!D34))="","",OFFSET('Water Data'!$D$28,0,10*ROW('Water Data'!D34)))</f>
        <v/>
      </c>
      <c r="BU40" s="353" t="str">
        <f ca="1">+IF(OFFSET('Water Data'!$D$29,0,10*ROW('Water Data'!D34))="","",OFFSET('Water Data'!$D$29,0,10*ROW('Water Data'!D34)))</f>
        <v/>
      </c>
      <c r="BV40" s="353" t="str">
        <f ca="1">+IF(OFFSET('Water Data'!$E$27,0,10*ROW('Water Data'!E34))="","",OFFSET('Water Data'!$E$27,0,10*ROW('Water Data'!E34)))</f>
        <v/>
      </c>
      <c r="BW40" s="353" t="str">
        <f ca="1">+IF(OFFSET('Water Data'!$E$28,0,10*ROW('Water Data'!E34))="","",OFFSET('Water Data'!$E$28,0,10*ROW('Water Data'!E34)))</f>
        <v/>
      </c>
      <c r="BX40" s="353" t="str">
        <f ca="1">+IF(OFFSET('Water Data'!$E$29,0,10*ROW('Water Data'!E34))="","",OFFSET('Water Data'!$E$29,0,10*ROW('Water Data'!E34)))</f>
        <v/>
      </c>
      <c r="BY40" s="353" t="str">
        <f ca="1">+IF(OFFSET('Water Data'!$F$27,0,10*ROW('Water Data'!F34))="","",OFFSET('Water Data'!$F$27,0,10*ROW('Water Data'!F34)))</f>
        <v/>
      </c>
      <c r="BZ40" s="353" t="str">
        <f ca="1">+IF(OFFSET('Water Data'!$F$28,0,10*ROW('Water Data'!F34))="","",OFFSET('Water Data'!$F$28,0,10*ROW('Water Data'!F34)))</f>
        <v/>
      </c>
      <c r="CA40" s="353" t="str">
        <f ca="1">+IF(OFFSET('Water Data'!$F$29,0,10*ROW('Water Data'!F34))="","",OFFSET('Water Data'!$F$29,0,10*ROW('Water Data'!F34)))</f>
        <v/>
      </c>
      <c r="CB40" s="353" t="str">
        <f ca="1">+IF(OFFSET('Water Data'!$G$27,0,10*ROW('Water Data'!G34))="","",OFFSET('Water Data'!$G$27,0,10*ROW('Water Data'!G34)))</f>
        <v/>
      </c>
      <c r="CC40" s="353" t="str">
        <f ca="1">+IF(OFFSET('Water Data'!$G$28,0,10*ROW('Water Data'!G34))="","",OFFSET('Water Data'!$G$28,0,10*ROW('Water Data'!G34)))</f>
        <v/>
      </c>
      <c r="CD40" s="353" t="str">
        <f ca="1">+IF(OFFSET('Water Data'!$G$29,0,10*ROW('Water Data'!G34))="","",OFFSET('Water Data'!$G$29,0,10*ROW('Water Data'!G34)))</f>
        <v/>
      </c>
      <c r="CE40" s="353" t="str">
        <f ca="1">+IF(OFFSET('Water Data'!$H$27,0,10*ROW('Water Data'!H34))="","",OFFSET('Water Data'!$H$27,0,10*ROW('Water Data'!H34)))</f>
        <v/>
      </c>
      <c r="CF40" s="353" t="str">
        <f ca="1">+IF(OFFSET('Water Data'!$H$28,0,10*ROW('Water Data'!H34))="","",OFFSET('Water Data'!$H$28,0,10*ROW('Water Data'!H34)))</f>
        <v/>
      </c>
      <c r="CG40" s="353" t="str">
        <f ca="1">+IF(OFFSET('Water Data'!$H$29,0,10*ROW('Water Data'!H34))="","",OFFSET('Water Data'!$H$29,0,10*ROW('Water Data'!H34)))</f>
        <v/>
      </c>
      <c r="CH40" s="353" t="str">
        <f ca="1">+IF(OFFSET('Water Data'!$I$27,0,10*ROW('Water Data'!I34))="","",OFFSET('Water Data'!$I$27,0,10*ROW('Water Data'!I34)))</f>
        <v/>
      </c>
      <c r="CI40" s="353" t="str">
        <f ca="1">+IF(OFFSET('Water Data'!$I$28,0,10*ROW('Water Data'!I34))="","",OFFSET('Water Data'!$I$28,0,10*ROW('Water Data'!I34)))</f>
        <v/>
      </c>
      <c r="CJ40" s="353" t="str">
        <f ca="1">+IF(OFFSET('Water Data'!$I$29,0,10*ROW('Water Data'!I34))="","",OFFSET('Water Data'!$I$29,0,10*ROW('Water Data'!I34)))</f>
        <v/>
      </c>
      <c r="CK40" s="353" t="str">
        <f ca="1">+IF(OFFSET('Sanitation Data'!$D$28,0,10*ROW('Sanitation Data'!D34))="","",OFFSET('Sanitation Data'!$D$28,0,10*ROW('Sanitation Data'!D34)))</f>
        <v/>
      </c>
      <c r="CL40" s="353" t="str">
        <f ca="1">+IF(OFFSET('Sanitation Data'!$D$29,0,10*ROW('Sanitation Data'!D34))="","",OFFSET('Sanitation Data'!$D$29,0,10*ROW('Sanitation Data'!D34)))</f>
        <v/>
      </c>
      <c r="CM40" s="353" t="str">
        <f ca="1">+IF(OFFSET('Sanitation Data'!$D$30,0,10*ROW('Sanitation Data'!D34))="","",OFFSET('Sanitation Data'!$D$30,0,10*ROW('Sanitation Data'!D34)))</f>
        <v/>
      </c>
      <c r="CN40" s="353" t="str">
        <f ca="1">+IF(OFFSET('Sanitation Data'!$D$31,0,10*ROW('Sanitation Data'!D34))="","",OFFSET('Sanitation Data'!$D$31,0,10*ROW('Sanitation Data'!D34)))</f>
        <v/>
      </c>
      <c r="CO40" s="353" t="str">
        <f ca="1">+IF(OFFSET('Sanitation Data'!$D$32,0,10*ROW('Sanitation Data'!D34))="","",OFFSET('Sanitation Data'!$D$32,0,10*ROW('Sanitation Data'!D34)))</f>
        <v/>
      </c>
      <c r="CP40" s="353" t="str">
        <f ca="1">+IF(OFFSET('Sanitation Data'!$E$28,0,10*ROW('Sanitation Data'!E34))="","",OFFSET('Sanitation Data'!$E$28,0,10*ROW('Sanitation Data'!E34)))</f>
        <v/>
      </c>
      <c r="CQ40" s="353" t="str">
        <f ca="1">+IF(OFFSET('Sanitation Data'!$E$29,0,10*ROW('Sanitation Data'!E34))="","",OFFSET('Sanitation Data'!$E$29,0,10*ROW('Sanitation Data'!E34)))</f>
        <v/>
      </c>
      <c r="CR40" s="353" t="str">
        <f ca="1">+IF(OFFSET('Sanitation Data'!$E$30,0,10*ROW('Sanitation Data'!E34))="","",OFFSET('Sanitation Data'!$E$30,0,10*ROW('Sanitation Data'!E34)))</f>
        <v/>
      </c>
      <c r="CS40" s="353" t="str">
        <f ca="1">+IF(OFFSET('Sanitation Data'!$E$31,0,10*ROW('Sanitation Data'!E34))="","",OFFSET('Sanitation Data'!$E$31,0,10*ROW('Sanitation Data'!E34)))</f>
        <v/>
      </c>
      <c r="CT40" s="353" t="str">
        <f ca="1">+IF(OFFSET('Sanitation Data'!$E$32,0,10*ROW('Sanitation Data'!E34))="","",OFFSET('Sanitation Data'!$E$32,0,10*ROW('Sanitation Data'!E34)))</f>
        <v/>
      </c>
      <c r="CU40" s="353" t="str">
        <f ca="1">+IF(OFFSET('Sanitation Data'!$F$28,0,10*ROW('Sanitation Data'!F34))="","",OFFSET('Sanitation Data'!$F$28,0,10*ROW('Sanitation Data'!F34)))</f>
        <v/>
      </c>
      <c r="CV40" s="353" t="str">
        <f ca="1">+IF(OFFSET('Sanitation Data'!$F$29,0,10*ROW('Sanitation Data'!F34))="","",OFFSET('Sanitation Data'!$F$29,0,10*ROW('Sanitation Data'!F34)))</f>
        <v/>
      </c>
      <c r="CW40" s="353" t="str">
        <f ca="1">+IF(OFFSET('Sanitation Data'!$F$30,0,10*ROW('Sanitation Data'!F34))="","",OFFSET('Sanitation Data'!$F$30,0,10*ROW('Sanitation Data'!F34)))</f>
        <v/>
      </c>
      <c r="CX40" s="353" t="str">
        <f ca="1">+IF(OFFSET('Sanitation Data'!$F$31,0,10*ROW('Sanitation Data'!F34))="","",OFFSET('Sanitation Data'!$F$31,0,10*ROW('Sanitation Data'!F34)))</f>
        <v/>
      </c>
      <c r="CY40" s="353" t="str">
        <f ca="1">+IF(OFFSET('Sanitation Data'!$F$32,0,10*ROW('Sanitation Data'!F34))="","",OFFSET('Sanitation Data'!$F$32,0,10*ROW('Sanitation Data'!F34)))</f>
        <v/>
      </c>
      <c r="CZ40" s="353" t="str">
        <f ca="1">+IF(OFFSET('Sanitation Data'!$G$28,0,10*ROW('Sanitation Data'!G34))="","",OFFSET('Sanitation Data'!$G$28,0,10*ROW('Sanitation Data'!G34)))</f>
        <v/>
      </c>
      <c r="DA40" s="353" t="str">
        <f ca="1">+IF(OFFSET('Sanitation Data'!$G$29,0,10*ROW('Sanitation Data'!G34))="","",OFFSET('Sanitation Data'!$G$29,0,10*ROW('Sanitation Data'!G34)))</f>
        <v/>
      </c>
      <c r="DB40" s="353" t="str">
        <f ca="1">+IF(OFFSET('Sanitation Data'!$G$30,0,10*ROW('Sanitation Data'!G34))="","",OFFSET('Sanitation Data'!$G$30,0,10*ROW('Sanitation Data'!G34)))</f>
        <v/>
      </c>
      <c r="DC40" s="353" t="str">
        <f ca="1">+IF(OFFSET('Sanitation Data'!$G$31,0,10*ROW('Sanitation Data'!G34))="","",OFFSET('Sanitation Data'!$G$31,0,10*ROW('Sanitation Data'!G34)))</f>
        <v/>
      </c>
      <c r="DD40" s="353" t="str">
        <f ca="1">+IF(OFFSET('Sanitation Data'!$G$32,0,10*ROW('Sanitation Data'!G34))="","",OFFSET('Sanitation Data'!$G$32,0,10*ROW('Sanitation Data'!G34)))</f>
        <v/>
      </c>
      <c r="DE40" s="353" t="str">
        <f ca="1">+IF(OFFSET('Sanitation Data'!$H$28,0,10*ROW('Sanitation Data'!H34))="","",OFFSET('Sanitation Data'!$H$28,0,10*ROW('Sanitation Data'!H34)))</f>
        <v/>
      </c>
      <c r="DF40" s="353" t="str">
        <f ca="1">+IF(OFFSET('Sanitation Data'!$H$29,0,10*ROW('Sanitation Data'!H34))="","",OFFSET('Sanitation Data'!$H$29,0,10*ROW('Sanitation Data'!H34)))</f>
        <v/>
      </c>
      <c r="DG40" s="353" t="str">
        <f ca="1">+IF(OFFSET('Sanitation Data'!$H$30,0,10*ROW('Sanitation Data'!H34))="","",OFFSET('Sanitation Data'!$H$30,0,10*ROW('Sanitation Data'!H34)))</f>
        <v/>
      </c>
      <c r="DH40" s="353" t="str">
        <f ca="1">+IF(OFFSET('Sanitation Data'!$H$31,0,10*ROW('Sanitation Data'!H34))="","",OFFSET('Sanitation Data'!$H$31,0,10*ROW('Sanitation Data'!H34)))</f>
        <v/>
      </c>
      <c r="DI40" s="353" t="str">
        <f ca="1">+IF(OFFSET('Sanitation Data'!$H$32,0,10*ROW('Sanitation Data'!H34))="","",OFFSET('Sanitation Data'!$H$32,0,10*ROW('Sanitation Data'!H34)))</f>
        <v/>
      </c>
      <c r="DJ40" s="353" t="str">
        <f ca="1">+IF(OFFSET('Sanitation Data'!$I$28,0,10*ROW('Sanitation Data'!I34))="","",OFFSET('Sanitation Data'!$I$28,0,10*ROW('Sanitation Data'!I34)))</f>
        <v/>
      </c>
      <c r="DK40" s="353" t="str">
        <f ca="1">+IF(OFFSET('Sanitation Data'!$I$29,0,10*ROW('Sanitation Data'!I34))="","",OFFSET('Sanitation Data'!$I$29,0,10*ROW('Sanitation Data'!I34)))</f>
        <v/>
      </c>
      <c r="DL40" s="353" t="str">
        <f ca="1">+IF(OFFSET('Sanitation Data'!$I$30,0,10*ROW('Sanitation Data'!I34))="","",OFFSET('Sanitation Data'!$I$30,0,10*ROW('Sanitation Data'!I34)))</f>
        <v/>
      </c>
      <c r="DM40" s="353" t="str">
        <f ca="1">+IF(OFFSET('Sanitation Data'!$I$31,0,10*ROW('Sanitation Data'!I34))="","",OFFSET('Sanitation Data'!$I$31,0,10*ROW('Sanitation Data'!I34)))</f>
        <v/>
      </c>
      <c r="DN40" s="353" t="str">
        <f ca="1">+IF(OFFSET('Sanitation Data'!$I$32,0,10*ROW('Sanitation Data'!I34))="","",OFFSET('Sanitation Data'!$I$32,0,10*ROW('Sanitation Data'!I34)))</f>
        <v/>
      </c>
      <c r="DO40" s="353" t="str">
        <f ca="1">+IF(OFFSET('Hygiene Data'!$D$11,0,10*ROW('Hygiene Data'!D34))="","",OFFSET('Hygiene Data'!$D$11,0,10*ROW('Hygiene Data'!D34)))</f>
        <v/>
      </c>
      <c r="DP40" s="353" t="str">
        <f ca="1">+IF(OFFSET('Hygiene Data'!$D$12,0,10*ROW('Hygiene Data'!D34))="","",OFFSET('Hygiene Data'!$D$12,0,10*ROW('Hygiene Data'!D34)))</f>
        <v/>
      </c>
      <c r="DQ40" s="353" t="str">
        <f ca="1">+IF(OFFSET('Hygiene Data'!$D$13,0,10*ROW('Hygiene Data'!D34))="","",OFFSET('Hygiene Data'!$D$13,0,10*ROW('Hygiene Data'!D34)))</f>
        <v/>
      </c>
      <c r="DR40" s="353" t="str">
        <f ca="1">+IF(OFFSET('Hygiene Data'!$E$11,0,10*ROW('Hygiene Data'!E34))="","",OFFSET('Hygiene Data'!$E$11,0,10*ROW('Hygiene Data'!E34)))</f>
        <v/>
      </c>
      <c r="DS40" s="353" t="str">
        <f ca="1">+IF(OFFSET('Hygiene Data'!$E$12,0,10*ROW('Hygiene Data'!E34))="","",OFFSET('Hygiene Data'!$E$12,0,10*ROW('Hygiene Data'!E34)))</f>
        <v/>
      </c>
      <c r="DT40" s="353" t="str">
        <f ca="1">+IF(OFFSET('Hygiene Data'!$E$13,0,10*ROW('Hygiene Data'!E34))="","",OFFSET('Hygiene Data'!$E$13,0,10*ROW('Hygiene Data'!E34)))</f>
        <v/>
      </c>
      <c r="DU40" s="353" t="str">
        <f ca="1">+IF(OFFSET('Hygiene Data'!$F$11,0,10*ROW('Hygiene Data'!F34))="","",OFFSET('Hygiene Data'!$F$11,0,10*ROW('Hygiene Data'!F34)))</f>
        <v/>
      </c>
      <c r="DV40" s="353" t="str">
        <f ca="1">+IF(OFFSET('Hygiene Data'!$F$12,0,10*ROW('Hygiene Data'!F34))="","",OFFSET('Hygiene Data'!$F$12,0,10*ROW('Hygiene Data'!F34)))</f>
        <v/>
      </c>
      <c r="DW40" s="353" t="str">
        <f ca="1">+IF(OFFSET('Hygiene Data'!$F$13,0,10*ROW('Hygiene Data'!F34))="","",OFFSET('Hygiene Data'!$F$13,0,10*ROW('Hygiene Data'!F34)))</f>
        <v/>
      </c>
      <c r="DX40" s="353" t="str">
        <f ca="1">+IF(OFFSET('Hygiene Data'!$G$11,0,10*ROW('Hygiene Data'!G34))="","",OFFSET('Hygiene Data'!$G$11,0,10*ROW('Hygiene Data'!G34)))</f>
        <v/>
      </c>
      <c r="DY40" s="353" t="str">
        <f ca="1">+IF(OFFSET('Hygiene Data'!$G$12,0,10*ROW('Hygiene Data'!G34))="","",OFFSET('Hygiene Data'!$G$12,0,10*ROW('Hygiene Data'!G34)))</f>
        <v/>
      </c>
      <c r="DZ40" s="353" t="str">
        <f ca="1">+IF(OFFSET('Hygiene Data'!$G$13,0,10*ROW('Hygiene Data'!G34))="","",OFFSET('Hygiene Data'!$G$13,0,10*ROW('Hygiene Data'!G34)))</f>
        <v/>
      </c>
      <c r="EA40" s="353" t="str">
        <f ca="1">+IF(OFFSET('Hygiene Data'!$H$11,0,10*ROW('Hygiene Data'!H34))="","",OFFSET('Hygiene Data'!$H$11,0,10*ROW('Hygiene Data'!H34)))</f>
        <v/>
      </c>
      <c r="EB40" s="353" t="str">
        <f ca="1">+IF(OFFSET('Hygiene Data'!$H$12,0,10*ROW('Hygiene Data'!H34))="","",OFFSET('Hygiene Data'!$H$12,0,10*ROW('Hygiene Data'!H34)))</f>
        <v/>
      </c>
      <c r="EC40" s="353" t="str">
        <f ca="1">+IF(OFFSET('Hygiene Data'!$H$13,0,10*ROW('Hygiene Data'!H34))="","",OFFSET('Hygiene Data'!$H$13,0,10*ROW('Hygiene Data'!H34)))</f>
        <v/>
      </c>
      <c r="ED40" s="353" t="str">
        <f ca="1">+IF(OFFSET('Hygiene Data'!$I$11,0,10*ROW('Hygiene Data'!I34))="","",OFFSET('Hygiene Data'!$I$11,0,10*ROW('Hygiene Data'!I34)))</f>
        <v/>
      </c>
      <c r="EE40" s="353" t="str">
        <f ca="1">+IF(OFFSET('Hygiene Data'!$I$12,0,10*ROW('Hygiene Data'!I34))="","",OFFSET('Hygiene Data'!$I$12,0,10*ROW('Hygiene Data'!I34)))</f>
        <v/>
      </c>
      <c r="EF40" s="353" t="str">
        <f ca="1">+IF(OFFSET('Hygiene Data'!$I$13,0,10*ROW('Hygiene Data'!I34))="","",OFFSET('Hygiene Data'!$I$13,0,10*ROW('Hygiene Data'!I34)))</f>
        <v/>
      </c>
    </row>
    <row r="41" spans="1:136" x14ac:dyDescent="0.25">
      <c r="A41" s="462" t="str">
        <f ca="1">+IF(OFFSET('Water Data'!$B$2,0,10*ROW('Water Data'!E35))="","",OFFSET('Water Data'!$B$2,0,10*ROW('Water Data'!E35)))</f>
        <v/>
      </c>
      <c r="B41" s="46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89" t="str">
        <f t="shared" ca="1" si="0"/>
        <v/>
      </c>
      <c r="D41" s="49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6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3" t="str">
        <f ca="1">+IF(OFFSET('Water Data'!$D$27,0,10*ROW('Water Data'!D35))="","",OFFSET('Water Data'!$D$27,0,10*ROW('Water Data'!D35)))</f>
        <v/>
      </c>
      <c r="BT41" s="353" t="str">
        <f ca="1">+IF(OFFSET('Water Data'!$D$28,0,10*ROW('Water Data'!D35))="","",OFFSET('Water Data'!$D$28,0,10*ROW('Water Data'!D35)))</f>
        <v/>
      </c>
      <c r="BU41" s="353" t="str">
        <f ca="1">+IF(OFFSET('Water Data'!$D$29,0,10*ROW('Water Data'!D35))="","",OFFSET('Water Data'!$D$29,0,10*ROW('Water Data'!D35)))</f>
        <v/>
      </c>
      <c r="BV41" s="353" t="str">
        <f ca="1">+IF(OFFSET('Water Data'!$E$27,0,10*ROW('Water Data'!E35))="","",OFFSET('Water Data'!$E$27,0,10*ROW('Water Data'!E35)))</f>
        <v/>
      </c>
      <c r="BW41" s="353" t="str">
        <f ca="1">+IF(OFFSET('Water Data'!$E$28,0,10*ROW('Water Data'!E35))="","",OFFSET('Water Data'!$E$28,0,10*ROW('Water Data'!E35)))</f>
        <v/>
      </c>
      <c r="BX41" s="353" t="str">
        <f ca="1">+IF(OFFSET('Water Data'!$E$29,0,10*ROW('Water Data'!E35))="","",OFFSET('Water Data'!$E$29,0,10*ROW('Water Data'!E35)))</f>
        <v/>
      </c>
      <c r="BY41" s="353" t="str">
        <f ca="1">+IF(OFFSET('Water Data'!$F$27,0,10*ROW('Water Data'!F35))="","",OFFSET('Water Data'!$F$27,0,10*ROW('Water Data'!F35)))</f>
        <v/>
      </c>
      <c r="BZ41" s="353" t="str">
        <f ca="1">+IF(OFFSET('Water Data'!$F$28,0,10*ROW('Water Data'!F35))="","",OFFSET('Water Data'!$F$28,0,10*ROW('Water Data'!F35)))</f>
        <v/>
      </c>
      <c r="CA41" s="353" t="str">
        <f ca="1">+IF(OFFSET('Water Data'!$F$29,0,10*ROW('Water Data'!F35))="","",OFFSET('Water Data'!$F$29,0,10*ROW('Water Data'!F35)))</f>
        <v/>
      </c>
      <c r="CB41" s="353" t="str">
        <f ca="1">+IF(OFFSET('Water Data'!$G$27,0,10*ROW('Water Data'!G35))="","",OFFSET('Water Data'!$G$27,0,10*ROW('Water Data'!G35)))</f>
        <v/>
      </c>
      <c r="CC41" s="353" t="str">
        <f ca="1">+IF(OFFSET('Water Data'!$G$28,0,10*ROW('Water Data'!G35))="","",OFFSET('Water Data'!$G$28,0,10*ROW('Water Data'!G35)))</f>
        <v/>
      </c>
      <c r="CD41" s="353" t="str">
        <f ca="1">+IF(OFFSET('Water Data'!$G$29,0,10*ROW('Water Data'!G35))="","",OFFSET('Water Data'!$G$29,0,10*ROW('Water Data'!G35)))</f>
        <v/>
      </c>
      <c r="CE41" s="353" t="str">
        <f ca="1">+IF(OFFSET('Water Data'!$H$27,0,10*ROW('Water Data'!H35))="","",OFFSET('Water Data'!$H$27,0,10*ROW('Water Data'!H35)))</f>
        <v/>
      </c>
      <c r="CF41" s="353" t="str">
        <f ca="1">+IF(OFFSET('Water Data'!$H$28,0,10*ROW('Water Data'!H35))="","",OFFSET('Water Data'!$H$28,0,10*ROW('Water Data'!H35)))</f>
        <v/>
      </c>
      <c r="CG41" s="353" t="str">
        <f ca="1">+IF(OFFSET('Water Data'!$H$29,0,10*ROW('Water Data'!H35))="","",OFFSET('Water Data'!$H$29,0,10*ROW('Water Data'!H35)))</f>
        <v/>
      </c>
      <c r="CH41" s="353" t="str">
        <f ca="1">+IF(OFFSET('Water Data'!$I$27,0,10*ROW('Water Data'!I35))="","",OFFSET('Water Data'!$I$27,0,10*ROW('Water Data'!I35)))</f>
        <v/>
      </c>
      <c r="CI41" s="353" t="str">
        <f ca="1">+IF(OFFSET('Water Data'!$I$28,0,10*ROW('Water Data'!I35))="","",OFFSET('Water Data'!$I$28,0,10*ROW('Water Data'!I35)))</f>
        <v/>
      </c>
      <c r="CJ41" s="353" t="str">
        <f ca="1">+IF(OFFSET('Water Data'!$I$29,0,10*ROW('Water Data'!I35))="","",OFFSET('Water Data'!$I$29,0,10*ROW('Water Data'!I35)))</f>
        <v/>
      </c>
      <c r="CK41" s="353" t="str">
        <f ca="1">+IF(OFFSET('Sanitation Data'!$D$28,0,10*ROW('Sanitation Data'!D35))="","",OFFSET('Sanitation Data'!$D$28,0,10*ROW('Sanitation Data'!D35)))</f>
        <v/>
      </c>
      <c r="CL41" s="353" t="str">
        <f ca="1">+IF(OFFSET('Sanitation Data'!$D$29,0,10*ROW('Sanitation Data'!D35))="","",OFFSET('Sanitation Data'!$D$29,0,10*ROW('Sanitation Data'!D35)))</f>
        <v/>
      </c>
      <c r="CM41" s="353" t="str">
        <f ca="1">+IF(OFFSET('Sanitation Data'!$D$30,0,10*ROW('Sanitation Data'!D35))="","",OFFSET('Sanitation Data'!$D$30,0,10*ROW('Sanitation Data'!D35)))</f>
        <v/>
      </c>
      <c r="CN41" s="353" t="str">
        <f ca="1">+IF(OFFSET('Sanitation Data'!$D$31,0,10*ROW('Sanitation Data'!D35))="","",OFFSET('Sanitation Data'!$D$31,0,10*ROW('Sanitation Data'!D35)))</f>
        <v/>
      </c>
      <c r="CO41" s="353" t="str">
        <f ca="1">+IF(OFFSET('Sanitation Data'!$D$32,0,10*ROW('Sanitation Data'!D35))="","",OFFSET('Sanitation Data'!$D$32,0,10*ROW('Sanitation Data'!D35)))</f>
        <v/>
      </c>
      <c r="CP41" s="353" t="str">
        <f ca="1">+IF(OFFSET('Sanitation Data'!$E$28,0,10*ROW('Sanitation Data'!E35))="","",OFFSET('Sanitation Data'!$E$28,0,10*ROW('Sanitation Data'!E35)))</f>
        <v/>
      </c>
      <c r="CQ41" s="353" t="str">
        <f ca="1">+IF(OFFSET('Sanitation Data'!$E$29,0,10*ROW('Sanitation Data'!E35))="","",OFFSET('Sanitation Data'!$E$29,0,10*ROW('Sanitation Data'!E35)))</f>
        <v/>
      </c>
      <c r="CR41" s="353" t="str">
        <f ca="1">+IF(OFFSET('Sanitation Data'!$E$30,0,10*ROW('Sanitation Data'!E35))="","",OFFSET('Sanitation Data'!$E$30,0,10*ROW('Sanitation Data'!E35)))</f>
        <v/>
      </c>
      <c r="CS41" s="353" t="str">
        <f ca="1">+IF(OFFSET('Sanitation Data'!$E$31,0,10*ROW('Sanitation Data'!E35))="","",OFFSET('Sanitation Data'!$E$31,0,10*ROW('Sanitation Data'!E35)))</f>
        <v/>
      </c>
      <c r="CT41" s="353" t="str">
        <f ca="1">+IF(OFFSET('Sanitation Data'!$E$32,0,10*ROW('Sanitation Data'!E35))="","",OFFSET('Sanitation Data'!$E$32,0,10*ROW('Sanitation Data'!E35)))</f>
        <v/>
      </c>
      <c r="CU41" s="353" t="str">
        <f ca="1">+IF(OFFSET('Sanitation Data'!$F$28,0,10*ROW('Sanitation Data'!F35))="","",OFFSET('Sanitation Data'!$F$28,0,10*ROW('Sanitation Data'!F35)))</f>
        <v/>
      </c>
      <c r="CV41" s="353" t="str">
        <f ca="1">+IF(OFFSET('Sanitation Data'!$F$29,0,10*ROW('Sanitation Data'!F35))="","",OFFSET('Sanitation Data'!$F$29,0,10*ROW('Sanitation Data'!F35)))</f>
        <v/>
      </c>
      <c r="CW41" s="353" t="str">
        <f ca="1">+IF(OFFSET('Sanitation Data'!$F$30,0,10*ROW('Sanitation Data'!F35))="","",OFFSET('Sanitation Data'!$F$30,0,10*ROW('Sanitation Data'!F35)))</f>
        <v/>
      </c>
      <c r="CX41" s="353" t="str">
        <f ca="1">+IF(OFFSET('Sanitation Data'!$F$31,0,10*ROW('Sanitation Data'!F35))="","",OFFSET('Sanitation Data'!$F$31,0,10*ROW('Sanitation Data'!F35)))</f>
        <v/>
      </c>
      <c r="CY41" s="353" t="str">
        <f ca="1">+IF(OFFSET('Sanitation Data'!$F$32,0,10*ROW('Sanitation Data'!F35))="","",OFFSET('Sanitation Data'!$F$32,0,10*ROW('Sanitation Data'!F35)))</f>
        <v/>
      </c>
      <c r="CZ41" s="353" t="str">
        <f ca="1">+IF(OFFSET('Sanitation Data'!$G$28,0,10*ROW('Sanitation Data'!G35))="","",OFFSET('Sanitation Data'!$G$28,0,10*ROW('Sanitation Data'!G35)))</f>
        <v/>
      </c>
      <c r="DA41" s="353" t="str">
        <f ca="1">+IF(OFFSET('Sanitation Data'!$G$29,0,10*ROW('Sanitation Data'!G35))="","",OFFSET('Sanitation Data'!$G$29,0,10*ROW('Sanitation Data'!G35)))</f>
        <v/>
      </c>
      <c r="DB41" s="353" t="str">
        <f ca="1">+IF(OFFSET('Sanitation Data'!$G$30,0,10*ROW('Sanitation Data'!G35))="","",OFFSET('Sanitation Data'!$G$30,0,10*ROW('Sanitation Data'!G35)))</f>
        <v/>
      </c>
      <c r="DC41" s="353" t="str">
        <f ca="1">+IF(OFFSET('Sanitation Data'!$G$31,0,10*ROW('Sanitation Data'!G35))="","",OFFSET('Sanitation Data'!$G$31,0,10*ROW('Sanitation Data'!G35)))</f>
        <v/>
      </c>
      <c r="DD41" s="353" t="str">
        <f ca="1">+IF(OFFSET('Sanitation Data'!$G$32,0,10*ROW('Sanitation Data'!G35))="","",OFFSET('Sanitation Data'!$G$32,0,10*ROW('Sanitation Data'!G35)))</f>
        <v/>
      </c>
      <c r="DE41" s="353" t="str">
        <f ca="1">+IF(OFFSET('Sanitation Data'!$H$28,0,10*ROW('Sanitation Data'!H35))="","",OFFSET('Sanitation Data'!$H$28,0,10*ROW('Sanitation Data'!H35)))</f>
        <v/>
      </c>
      <c r="DF41" s="353" t="str">
        <f ca="1">+IF(OFFSET('Sanitation Data'!$H$29,0,10*ROW('Sanitation Data'!H35))="","",OFFSET('Sanitation Data'!$H$29,0,10*ROW('Sanitation Data'!H35)))</f>
        <v/>
      </c>
      <c r="DG41" s="353" t="str">
        <f ca="1">+IF(OFFSET('Sanitation Data'!$H$30,0,10*ROW('Sanitation Data'!H35))="","",OFFSET('Sanitation Data'!$H$30,0,10*ROW('Sanitation Data'!H35)))</f>
        <v/>
      </c>
      <c r="DH41" s="353" t="str">
        <f ca="1">+IF(OFFSET('Sanitation Data'!$H$31,0,10*ROW('Sanitation Data'!H35))="","",OFFSET('Sanitation Data'!$H$31,0,10*ROW('Sanitation Data'!H35)))</f>
        <v/>
      </c>
      <c r="DI41" s="353" t="str">
        <f ca="1">+IF(OFFSET('Sanitation Data'!$H$32,0,10*ROW('Sanitation Data'!H35))="","",OFFSET('Sanitation Data'!$H$32,0,10*ROW('Sanitation Data'!H35)))</f>
        <v/>
      </c>
      <c r="DJ41" s="353" t="str">
        <f ca="1">+IF(OFFSET('Sanitation Data'!$I$28,0,10*ROW('Sanitation Data'!I35))="","",OFFSET('Sanitation Data'!$I$28,0,10*ROW('Sanitation Data'!I35)))</f>
        <v/>
      </c>
      <c r="DK41" s="353" t="str">
        <f ca="1">+IF(OFFSET('Sanitation Data'!$I$29,0,10*ROW('Sanitation Data'!I35))="","",OFFSET('Sanitation Data'!$I$29,0,10*ROW('Sanitation Data'!I35)))</f>
        <v/>
      </c>
      <c r="DL41" s="353" t="str">
        <f ca="1">+IF(OFFSET('Sanitation Data'!$I$30,0,10*ROW('Sanitation Data'!I35))="","",OFFSET('Sanitation Data'!$I$30,0,10*ROW('Sanitation Data'!I35)))</f>
        <v/>
      </c>
      <c r="DM41" s="353" t="str">
        <f ca="1">+IF(OFFSET('Sanitation Data'!$I$31,0,10*ROW('Sanitation Data'!I35))="","",OFFSET('Sanitation Data'!$I$31,0,10*ROW('Sanitation Data'!I35)))</f>
        <v/>
      </c>
      <c r="DN41" s="353" t="str">
        <f ca="1">+IF(OFFSET('Sanitation Data'!$I$32,0,10*ROW('Sanitation Data'!I35))="","",OFFSET('Sanitation Data'!$I$32,0,10*ROW('Sanitation Data'!I35)))</f>
        <v/>
      </c>
      <c r="DO41" s="353" t="str">
        <f ca="1">+IF(OFFSET('Hygiene Data'!$D$11,0,10*ROW('Hygiene Data'!D35))="","",OFFSET('Hygiene Data'!$D$11,0,10*ROW('Hygiene Data'!D35)))</f>
        <v/>
      </c>
      <c r="DP41" s="353" t="str">
        <f ca="1">+IF(OFFSET('Hygiene Data'!$D$12,0,10*ROW('Hygiene Data'!D35))="","",OFFSET('Hygiene Data'!$D$12,0,10*ROW('Hygiene Data'!D35)))</f>
        <v/>
      </c>
      <c r="DQ41" s="353" t="str">
        <f ca="1">+IF(OFFSET('Hygiene Data'!$D$13,0,10*ROW('Hygiene Data'!D35))="","",OFFSET('Hygiene Data'!$D$13,0,10*ROW('Hygiene Data'!D35)))</f>
        <v/>
      </c>
      <c r="DR41" s="353" t="str">
        <f ca="1">+IF(OFFSET('Hygiene Data'!$E$11,0,10*ROW('Hygiene Data'!E35))="","",OFFSET('Hygiene Data'!$E$11,0,10*ROW('Hygiene Data'!E35)))</f>
        <v/>
      </c>
      <c r="DS41" s="353" t="str">
        <f ca="1">+IF(OFFSET('Hygiene Data'!$E$12,0,10*ROW('Hygiene Data'!E35))="","",OFFSET('Hygiene Data'!$E$12,0,10*ROW('Hygiene Data'!E35)))</f>
        <v/>
      </c>
      <c r="DT41" s="353" t="str">
        <f ca="1">+IF(OFFSET('Hygiene Data'!$E$13,0,10*ROW('Hygiene Data'!E35))="","",OFFSET('Hygiene Data'!$E$13,0,10*ROW('Hygiene Data'!E35)))</f>
        <v/>
      </c>
      <c r="DU41" s="353" t="str">
        <f ca="1">+IF(OFFSET('Hygiene Data'!$F$11,0,10*ROW('Hygiene Data'!F35))="","",OFFSET('Hygiene Data'!$F$11,0,10*ROW('Hygiene Data'!F35)))</f>
        <v/>
      </c>
      <c r="DV41" s="353" t="str">
        <f ca="1">+IF(OFFSET('Hygiene Data'!$F$12,0,10*ROW('Hygiene Data'!F35))="","",OFFSET('Hygiene Data'!$F$12,0,10*ROW('Hygiene Data'!F35)))</f>
        <v/>
      </c>
      <c r="DW41" s="353" t="str">
        <f ca="1">+IF(OFFSET('Hygiene Data'!$F$13,0,10*ROW('Hygiene Data'!F35))="","",OFFSET('Hygiene Data'!$F$13,0,10*ROW('Hygiene Data'!F35)))</f>
        <v/>
      </c>
      <c r="DX41" s="353" t="str">
        <f ca="1">+IF(OFFSET('Hygiene Data'!$G$11,0,10*ROW('Hygiene Data'!G35))="","",OFFSET('Hygiene Data'!$G$11,0,10*ROW('Hygiene Data'!G35)))</f>
        <v/>
      </c>
      <c r="DY41" s="353" t="str">
        <f ca="1">+IF(OFFSET('Hygiene Data'!$G$12,0,10*ROW('Hygiene Data'!G35))="","",OFFSET('Hygiene Data'!$G$12,0,10*ROW('Hygiene Data'!G35)))</f>
        <v/>
      </c>
      <c r="DZ41" s="353" t="str">
        <f ca="1">+IF(OFFSET('Hygiene Data'!$G$13,0,10*ROW('Hygiene Data'!G35))="","",OFFSET('Hygiene Data'!$G$13,0,10*ROW('Hygiene Data'!G35)))</f>
        <v/>
      </c>
      <c r="EA41" s="353" t="str">
        <f ca="1">+IF(OFFSET('Hygiene Data'!$H$11,0,10*ROW('Hygiene Data'!H35))="","",OFFSET('Hygiene Data'!$H$11,0,10*ROW('Hygiene Data'!H35)))</f>
        <v/>
      </c>
      <c r="EB41" s="353" t="str">
        <f ca="1">+IF(OFFSET('Hygiene Data'!$H$12,0,10*ROW('Hygiene Data'!H35))="","",OFFSET('Hygiene Data'!$H$12,0,10*ROW('Hygiene Data'!H35)))</f>
        <v/>
      </c>
      <c r="EC41" s="353" t="str">
        <f ca="1">+IF(OFFSET('Hygiene Data'!$H$13,0,10*ROW('Hygiene Data'!H35))="","",OFFSET('Hygiene Data'!$H$13,0,10*ROW('Hygiene Data'!H35)))</f>
        <v/>
      </c>
      <c r="ED41" s="353" t="str">
        <f ca="1">+IF(OFFSET('Hygiene Data'!$I$11,0,10*ROW('Hygiene Data'!I35))="","",OFFSET('Hygiene Data'!$I$11,0,10*ROW('Hygiene Data'!I35)))</f>
        <v/>
      </c>
      <c r="EE41" s="353" t="str">
        <f ca="1">+IF(OFFSET('Hygiene Data'!$I$12,0,10*ROW('Hygiene Data'!I35))="","",OFFSET('Hygiene Data'!$I$12,0,10*ROW('Hygiene Data'!I35)))</f>
        <v/>
      </c>
      <c r="EF41" s="353" t="str">
        <f ca="1">+IF(OFFSET('Hygiene Data'!$I$13,0,10*ROW('Hygiene Data'!I35))="","",OFFSET('Hygiene Data'!$I$13,0,10*ROW('Hygiene Data'!I35)))</f>
        <v/>
      </c>
    </row>
    <row r="42" spans="1:136" x14ac:dyDescent="0.25">
      <c r="A42" s="462" t="str">
        <f ca="1">+IF(OFFSET('Water Data'!$B$2,0,10*ROW('Water Data'!E36))="","",OFFSET('Water Data'!$B$2,0,10*ROW('Water Data'!E36)))</f>
        <v/>
      </c>
      <c r="B42" s="46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89" t="str">
        <f t="shared" ca="1" si="0"/>
        <v/>
      </c>
      <c r="D42" s="49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6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3" t="str">
        <f ca="1">+IF(OFFSET('Water Data'!$D$27,0,10*ROW('Water Data'!D36))="","",OFFSET('Water Data'!$D$27,0,10*ROW('Water Data'!D36)))</f>
        <v/>
      </c>
      <c r="BT42" s="353" t="str">
        <f ca="1">+IF(OFFSET('Water Data'!$D$28,0,10*ROW('Water Data'!D36))="","",OFFSET('Water Data'!$D$28,0,10*ROW('Water Data'!D36)))</f>
        <v/>
      </c>
      <c r="BU42" s="353" t="str">
        <f ca="1">+IF(OFFSET('Water Data'!$D$29,0,10*ROW('Water Data'!D36))="","",OFFSET('Water Data'!$D$29,0,10*ROW('Water Data'!D36)))</f>
        <v/>
      </c>
      <c r="BV42" s="353" t="str">
        <f ca="1">+IF(OFFSET('Water Data'!$E$27,0,10*ROW('Water Data'!E36))="","",OFFSET('Water Data'!$E$27,0,10*ROW('Water Data'!E36)))</f>
        <v/>
      </c>
      <c r="BW42" s="353" t="str">
        <f ca="1">+IF(OFFSET('Water Data'!$E$28,0,10*ROW('Water Data'!E36))="","",OFFSET('Water Data'!$E$28,0,10*ROW('Water Data'!E36)))</f>
        <v/>
      </c>
      <c r="BX42" s="353" t="str">
        <f ca="1">+IF(OFFSET('Water Data'!$E$29,0,10*ROW('Water Data'!E36))="","",OFFSET('Water Data'!$E$29,0,10*ROW('Water Data'!E36)))</f>
        <v/>
      </c>
      <c r="BY42" s="353" t="str">
        <f ca="1">+IF(OFFSET('Water Data'!$F$27,0,10*ROW('Water Data'!F36))="","",OFFSET('Water Data'!$F$27,0,10*ROW('Water Data'!F36)))</f>
        <v/>
      </c>
      <c r="BZ42" s="353" t="str">
        <f ca="1">+IF(OFFSET('Water Data'!$F$28,0,10*ROW('Water Data'!F36))="","",OFFSET('Water Data'!$F$28,0,10*ROW('Water Data'!F36)))</f>
        <v/>
      </c>
      <c r="CA42" s="353" t="str">
        <f ca="1">+IF(OFFSET('Water Data'!$F$29,0,10*ROW('Water Data'!F36))="","",OFFSET('Water Data'!$F$29,0,10*ROW('Water Data'!F36)))</f>
        <v/>
      </c>
      <c r="CB42" s="353" t="str">
        <f ca="1">+IF(OFFSET('Water Data'!$G$27,0,10*ROW('Water Data'!G36))="","",OFFSET('Water Data'!$G$27,0,10*ROW('Water Data'!G36)))</f>
        <v/>
      </c>
      <c r="CC42" s="353" t="str">
        <f ca="1">+IF(OFFSET('Water Data'!$G$28,0,10*ROW('Water Data'!G36))="","",OFFSET('Water Data'!$G$28,0,10*ROW('Water Data'!G36)))</f>
        <v/>
      </c>
      <c r="CD42" s="353" t="str">
        <f ca="1">+IF(OFFSET('Water Data'!$G$29,0,10*ROW('Water Data'!G36))="","",OFFSET('Water Data'!$G$29,0,10*ROW('Water Data'!G36)))</f>
        <v/>
      </c>
      <c r="CE42" s="353" t="str">
        <f ca="1">+IF(OFFSET('Water Data'!$H$27,0,10*ROW('Water Data'!H36))="","",OFFSET('Water Data'!$H$27,0,10*ROW('Water Data'!H36)))</f>
        <v/>
      </c>
      <c r="CF42" s="353" t="str">
        <f ca="1">+IF(OFFSET('Water Data'!$H$28,0,10*ROW('Water Data'!H36))="","",OFFSET('Water Data'!$H$28,0,10*ROW('Water Data'!H36)))</f>
        <v/>
      </c>
      <c r="CG42" s="353" t="str">
        <f ca="1">+IF(OFFSET('Water Data'!$H$29,0,10*ROW('Water Data'!H36))="","",OFFSET('Water Data'!$H$29,0,10*ROW('Water Data'!H36)))</f>
        <v/>
      </c>
      <c r="CH42" s="353" t="str">
        <f ca="1">+IF(OFFSET('Water Data'!$I$27,0,10*ROW('Water Data'!I36))="","",OFFSET('Water Data'!$I$27,0,10*ROW('Water Data'!I36)))</f>
        <v/>
      </c>
      <c r="CI42" s="353" t="str">
        <f ca="1">+IF(OFFSET('Water Data'!$I$28,0,10*ROW('Water Data'!I36))="","",OFFSET('Water Data'!$I$28,0,10*ROW('Water Data'!I36)))</f>
        <v/>
      </c>
      <c r="CJ42" s="353" t="str">
        <f ca="1">+IF(OFFSET('Water Data'!$I$29,0,10*ROW('Water Data'!I36))="","",OFFSET('Water Data'!$I$29,0,10*ROW('Water Data'!I36)))</f>
        <v/>
      </c>
      <c r="CK42" s="353" t="str">
        <f ca="1">+IF(OFFSET('Sanitation Data'!$D$28,0,10*ROW('Sanitation Data'!D36))="","",OFFSET('Sanitation Data'!$D$28,0,10*ROW('Sanitation Data'!D36)))</f>
        <v/>
      </c>
      <c r="CL42" s="353" t="str">
        <f ca="1">+IF(OFFSET('Sanitation Data'!$D$29,0,10*ROW('Sanitation Data'!D36))="","",OFFSET('Sanitation Data'!$D$29,0,10*ROW('Sanitation Data'!D36)))</f>
        <v/>
      </c>
      <c r="CM42" s="353" t="str">
        <f ca="1">+IF(OFFSET('Sanitation Data'!$D$30,0,10*ROW('Sanitation Data'!D36))="","",OFFSET('Sanitation Data'!$D$30,0,10*ROW('Sanitation Data'!D36)))</f>
        <v/>
      </c>
      <c r="CN42" s="353" t="str">
        <f ca="1">+IF(OFFSET('Sanitation Data'!$D$31,0,10*ROW('Sanitation Data'!D36))="","",OFFSET('Sanitation Data'!$D$31,0,10*ROW('Sanitation Data'!D36)))</f>
        <v/>
      </c>
      <c r="CO42" s="353" t="str">
        <f ca="1">+IF(OFFSET('Sanitation Data'!$D$32,0,10*ROW('Sanitation Data'!D36))="","",OFFSET('Sanitation Data'!$D$32,0,10*ROW('Sanitation Data'!D36)))</f>
        <v/>
      </c>
      <c r="CP42" s="353" t="str">
        <f ca="1">+IF(OFFSET('Sanitation Data'!$E$28,0,10*ROW('Sanitation Data'!E36))="","",OFFSET('Sanitation Data'!$E$28,0,10*ROW('Sanitation Data'!E36)))</f>
        <v/>
      </c>
      <c r="CQ42" s="353" t="str">
        <f ca="1">+IF(OFFSET('Sanitation Data'!$E$29,0,10*ROW('Sanitation Data'!E36))="","",OFFSET('Sanitation Data'!$E$29,0,10*ROW('Sanitation Data'!E36)))</f>
        <v/>
      </c>
      <c r="CR42" s="353" t="str">
        <f ca="1">+IF(OFFSET('Sanitation Data'!$E$30,0,10*ROW('Sanitation Data'!E36))="","",OFFSET('Sanitation Data'!$E$30,0,10*ROW('Sanitation Data'!E36)))</f>
        <v/>
      </c>
      <c r="CS42" s="353" t="str">
        <f ca="1">+IF(OFFSET('Sanitation Data'!$E$31,0,10*ROW('Sanitation Data'!E36))="","",OFFSET('Sanitation Data'!$E$31,0,10*ROW('Sanitation Data'!E36)))</f>
        <v/>
      </c>
      <c r="CT42" s="353" t="str">
        <f ca="1">+IF(OFFSET('Sanitation Data'!$E$32,0,10*ROW('Sanitation Data'!E36))="","",OFFSET('Sanitation Data'!$E$32,0,10*ROW('Sanitation Data'!E36)))</f>
        <v/>
      </c>
      <c r="CU42" s="353" t="str">
        <f ca="1">+IF(OFFSET('Sanitation Data'!$F$28,0,10*ROW('Sanitation Data'!F36))="","",OFFSET('Sanitation Data'!$F$28,0,10*ROW('Sanitation Data'!F36)))</f>
        <v/>
      </c>
      <c r="CV42" s="353" t="str">
        <f ca="1">+IF(OFFSET('Sanitation Data'!$F$29,0,10*ROW('Sanitation Data'!F36))="","",OFFSET('Sanitation Data'!$F$29,0,10*ROW('Sanitation Data'!F36)))</f>
        <v/>
      </c>
      <c r="CW42" s="353" t="str">
        <f ca="1">+IF(OFFSET('Sanitation Data'!$F$30,0,10*ROW('Sanitation Data'!F36))="","",OFFSET('Sanitation Data'!$F$30,0,10*ROW('Sanitation Data'!F36)))</f>
        <v/>
      </c>
      <c r="CX42" s="353" t="str">
        <f ca="1">+IF(OFFSET('Sanitation Data'!$F$31,0,10*ROW('Sanitation Data'!F36))="","",OFFSET('Sanitation Data'!$F$31,0,10*ROW('Sanitation Data'!F36)))</f>
        <v/>
      </c>
      <c r="CY42" s="353" t="str">
        <f ca="1">+IF(OFFSET('Sanitation Data'!$F$32,0,10*ROW('Sanitation Data'!F36))="","",OFFSET('Sanitation Data'!$F$32,0,10*ROW('Sanitation Data'!F36)))</f>
        <v/>
      </c>
      <c r="CZ42" s="353" t="str">
        <f ca="1">+IF(OFFSET('Sanitation Data'!$G$28,0,10*ROW('Sanitation Data'!G36))="","",OFFSET('Sanitation Data'!$G$28,0,10*ROW('Sanitation Data'!G36)))</f>
        <v/>
      </c>
      <c r="DA42" s="353" t="str">
        <f ca="1">+IF(OFFSET('Sanitation Data'!$G$29,0,10*ROW('Sanitation Data'!G36))="","",OFFSET('Sanitation Data'!$G$29,0,10*ROW('Sanitation Data'!G36)))</f>
        <v/>
      </c>
      <c r="DB42" s="353" t="str">
        <f ca="1">+IF(OFFSET('Sanitation Data'!$G$30,0,10*ROW('Sanitation Data'!G36))="","",OFFSET('Sanitation Data'!$G$30,0,10*ROW('Sanitation Data'!G36)))</f>
        <v/>
      </c>
      <c r="DC42" s="353" t="str">
        <f ca="1">+IF(OFFSET('Sanitation Data'!$G$31,0,10*ROW('Sanitation Data'!G36))="","",OFFSET('Sanitation Data'!$G$31,0,10*ROW('Sanitation Data'!G36)))</f>
        <v/>
      </c>
      <c r="DD42" s="353" t="str">
        <f ca="1">+IF(OFFSET('Sanitation Data'!$G$32,0,10*ROW('Sanitation Data'!G36))="","",OFFSET('Sanitation Data'!$G$32,0,10*ROW('Sanitation Data'!G36)))</f>
        <v/>
      </c>
      <c r="DE42" s="353" t="str">
        <f ca="1">+IF(OFFSET('Sanitation Data'!$H$28,0,10*ROW('Sanitation Data'!H36))="","",OFFSET('Sanitation Data'!$H$28,0,10*ROW('Sanitation Data'!H36)))</f>
        <v/>
      </c>
      <c r="DF42" s="353" t="str">
        <f ca="1">+IF(OFFSET('Sanitation Data'!$H$29,0,10*ROW('Sanitation Data'!H36))="","",OFFSET('Sanitation Data'!$H$29,0,10*ROW('Sanitation Data'!H36)))</f>
        <v/>
      </c>
      <c r="DG42" s="353" t="str">
        <f ca="1">+IF(OFFSET('Sanitation Data'!$H$30,0,10*ROW('Sanitation Data'!H36))="","",OFFSET('Sanitation Data'!$H$30,0,10*ROW('Sanitation Data'!H36)))</f>
        <v/>
      </c>
      <c r="DH42" s="353" t="str">
        <f ca="1">+IF(OFFSET('Sanitation Data'!$H$31,0,10*ROW('Sanitation Data'!H36))="","",OFFSET('Sanitation Data'!$H$31,0,10*ROW('Sanitation Data'!H36)))</f>
        <v/>
      </c>
      <c r="DI42" s="353" t="str">
        <f ca="1">+IF(OFFSET('Sanitation Data'!$H$32,0,10*ROW('Sanitation Data'!H36))="","",OFFSET('Sanitation Data'!$H$32,0,10*ROW('Sanitation Data'!H36)))</f>
        <v/>
      </c>
      <c r="DJ42" s="353" t="str">
        <f ca="1">+IF(OFFSET('Sanitation Data'!$I$28,0,10*ROW('Sanitation Data'!I36))="","",OFFSET('Sanitation Data'!$I$28,0,10*ROW('Sanitation Data'!I36)))</f>
        <v/>
      </c>
      <c r="DK42" s="353" t="str">
        <f ca="1">+IF(OFFSET('Sanitation Data'!$I$29,0,10*ROW('Sanitation Data'!I36))="","",OFFSET('Sanitation Data'!$I$29,0,10*ROW('Sanitation Data'!I36)))</f>
        <v/>
      </c>
      <c r="DL42" s="353" t="str">
        <f ca="1">+IF(OFFSET('Sanitation Data'!$I$30,0,10*ROW('Sanitation Data'!I36))="","",OFFSET('Sanitation Data'!$I$30,0,10*ROW('Sanitation Data'!I36)))</f>
        <v/>
      </c>
      <c r="DM42" s="353" t="str">
        <f ca="1">+IF(OFFSET('Sanitation Data'!$I$31,0,10*ROW('Sanitation Data'!I36))="","",OFFSET('Sanitation Data'!$I$31,0,10*ROW('Sanitation Data'!I36)))</f>
        <v/>
      </c>
      <c r="DN42" s="353" t="str">
        <f ca="1">+IF(OFFSET('Sanitation Data'!$I$32,0,10*ROW('Sanitation Data'!I36))="","",OFFSET('Sanitation Data'!$I$32,0,10*ROW('Sanitation Data'!I36)))</f>
        <v/>
      </c>
      <c r="DO42" s="353" t="str">
        <f ca="1">+IF(OFFSET('Hygiene Data'!$D$11,0,10*ROW('Hygiene Data'!D36))="","",OFFSET('Hygiene Data'!$D$11,0,10*ROW('Hygiene Data'!D36)))</f>
        <v/>
      </c>
      <c r="DP42" s="353" t="str">
        <f ca="1">+IF(OFFSET('Hygiene Data'!$D$12,0,10*ROW('Hygiene Data'!D36))="","",OFFSET('Hygiene Data'!$D$12,0,10*ROW('Hygiene Data'!D36)))</f>
        <v/>
      </c>
      <c r="DQ42" s="353" t="str">
        <f ca="1">+IF(OFFSET('Hygiene Data'!$D$13,0,10*ROW('Hygiene Data'!D36))="","",OFFSET('Hygiene Data'!$D$13,0,10*ROW('Hygiene Data'!D36)))</f>
        <v/>
      </c>
      <c r="DR42" s="353" t="str">
        <f ca="1">+IF(OFFSET('Hygiene Data'!$E$11,0,10*ROW('Hygiene Data'!E36))="","",OFFSET('Hygiene Data'!$E$11,0,10*ROW('Hygiene Data'!E36)))</f>
        <v/>
      </c>
      <c r="DS42" s="353" t="str">
        <f ca="1">+IF(OFFSET('Hygiene Data'!$E$12,0,10*ROW('Hygiene Data'!E36))="","",OFFSET('Hygiene Data'!$E$12,0,10*ROW('Hygiene Data'!E36)))</f>
        <v/>
      </c>
      <c r="DT42" s="353" t="str">
        <f ca="1">+IF(OFFSET('Hygiene Data'!$E$13,0,10*ROW('Hygiene Data'!E36))="","",OFFSET('Hygiene Data'!$E$13,0,10*ROW('Hygiene Data'!E36)))</f>
        <v/>
      </c>
      <c r="DU42" s="353" t="str">
        <f ca="1">+IF(OFFSET('Hygiene Data'!$F$11,0,10*ROW('Hygiene Data'!F36))="","",OFFSET('Hygiene Data'!$F$11,0,10*ROW('Hygiene Data'!F36)))</f>
        <v/>
      </c>
      <c r="DV42" s="353" t="str">
        <f ca="1">+IF(OFFSET('Hygiene Data'!$F$12,0,10*ROW('Hygiene Data'!F36))="","",OFFSET('Hygiene Data'!$F$12,0,10*ROW('Hygiene Data'!F36)))</f>
        <v/>
      </c>
      <c r="DW42" s="353" t="str">
        <f ca="1">+IF(OFFSET('Hygiene Data'!$F$13,0,10*ROW('Hygiene Data'!F36))="","",OFFSET('Hygiene Data'!$F$13,0,10*ROW('Hygiene Data'!F36)))</f>
        <v/>
      </c>
      <c r="DX42" s="353" t="str">
        <f ca="1">+IF(OFFSET('Hygiene Data'!$G$11,0,10*ROW('Hygiene Data'!G36))="","",OFFSET('Hygiene Data'!$G$11,0,10*ROW('Hygiene Data'!G36)))</f>
        <v/>
      </c>
      <c r="DY42" s="353" t="str">
        <f ca="1">+IF(OFFSET('Hygiene Data'!$G$12,0,10*ROW('Hygiene Data'!G36))="","",OFFSET('Hygiene Data'!$G$12,0,10*ROW('Hygiene Data'!G36)))</f>
        <v/>
      </c>
      <c r="DZ42" s="353" t="str">
        <f ca="1">+IF(OFFSET('Hygiene Data'!$G$13,0,10*ROW('Hygiene Data'!G36))="","",OFFSET('Hygiene Data'!$G$13,0,10*ROW('Hygiene Data'!G36)))</f>
        <v/>
      </c>
      <c r="EA42" s="353" t="str">
        <f ca="1">+IF(OFFSET('Hygiene Data'!$H$11,0,10*ROW('Hygiene Data'!H36))="","",OFFSET('Hygiene Data'!$H$11,0,10*ROW('Hygiene Data'!H36)))</f>
        <v/>
      </c>
      <c r="EB42" s="353" t="str">
        <f ca="1">+IF(OFFSET('Hygiene Data'!$H$12,0,10*ROW('Hygiene Data'!H36))="","",OFFSET('Hygiene Data'!$H$12,0,10*ROW('Hygiene Data'!H36)))</f>
        <v/>
      </c>
      <c r="EC42" s="353" t="str">
        <f ca="1">+IF(OFFSET('Hygiene Data'!$H$13,0,10*ROW('Hygiene Data'!H36))="","",OFFSET('Hygiene Data'!$H$13,0,10*ROW('Hygiene Data'!H36)))</f>
        <v/>
      </c>
      <c r="ED42" s="353" t="str">
        <f ca="1">+IF(OFFSET('Hygiene Data'!$I$11,0,10*ROW('Hygiene Data'!I36))="","",OFFSET('Hygiene Data'!$I$11,0,10*ROW('Hygiene Data'!I36)))</f>
        <v/>
      </c>
      <c r="EE42" s="353" t="str">
        <f ca="1">+IF(OFFSET('Hygiene Data'!$I$12,0,10*ROW('Hygiene Data'!I36))="","",OFFSET('Hygiene Data'!$I$12,0,10*ROW('Hygiene Data'!I36)))</f>
        <v/>
      </c>
      <c r="EF42" s="353" t="str">
        <f ca="1">+IF(OFFSET('Hygiene Data'!$I$13,0,10*ROW('Hygiene Data'!I36))="","",OFFSET('Hygiene Data'!$I$13,0,10*ROW('Hygiene Data'!I36)))</f>
        <v/>
      </c>
    </row>
    <row r="43" spans="1:136" x14ac:dyDescent="0.25">
      <c r="A43" s="462" t="str">
        <f ca="1">+IF(OFFSET('Water Data'!$B$2,0,10*ROW('Water Data'!E37))="","",OFFSET('Water Data'!$B$2,0,10*ROW('Water Data'!E37)))</f>
        <v/>
      </c>
      <c r="B43" s="46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89" t="str">
        <f t="shared" ca="1" si="0"/>
        <v/>
      </c>
      <c r="D43" s="49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6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3" t="str">
        <f ca="1">+IF(OFFSET('Water Data'!$D$27,0,10*ROW('Water Data'!D37))="","",OFFSET('Water Data'!$D$27,0,10*ROW('Water Data'!D37)))</f>
        <v/>
      </c>
      <c r="BT43" s="353" t="str">
        <f ca="1">+IF(OFFSET('Water Data'!$D$28,0,10*ROW('Water Data'!D37))="","",OFFSET('Water Data'!$D$28,0,10*ROW('Water Data'!D37)))</f>
        <v/>
      </c>
      <c r="BU43" s="353" t="str">
        <f ca="1">+IF(OFFSET('Water Data'!$D$29,0,10*ROW('Water Data'!D37))="","",OFFSET('Water Data'!$D$29,0,10*ROW('Water Data'!D37)))</f>
        <v/>
      </c>
      <c r="BV43" s="353" t="str">
        <f ca="1">+IF(OFFSET('Water Data'!$E$27,0,10*ROW('Water Data'!E37))="","",OFFSET('Water Data'!$E$27,0,10*ROW('Water Data'!E37)))</f>
        <v/>
      </c>
      <c r="BW43" s="353" t="str">
        <f ca="1">+IF(OFFSET('Water Data'!$E$28,0,10*ROW('Water Data'!E37))="","",OFFSET('Water Data'!$E$28,0,10*ROW('Water Data'!E37)))</f>
        <v/>
      </c>
      <c r="BX43" s="353" t="str">
        <f ca="1">+IF(OFFSET('Water Data'!$E$29,0,10*ROW('Water Data'!E37))="","",OFFSET('Water Data'!$E$29,0,10*ROW('Water Data'!E37)))</f>
        <v/>
      </c>
      <c r="BY43" s="353" t="str">
        <f ca="1">+IF(OFFSET('Water Data'!$F$27,0,10*ROW('Water Data'!F37))="","",OFFSET('Water Data'!$F$27,0,10*ROW('Water Data'!F37)))</f>
        <v/>
      </c>
      <c r="BZ43" s="353" t="str">
        <f ca="1">+IF(OFFSET('Water Data'!$F$28,0,10*ROW('Water Data'!F37))="","",OFFSET('Water Data'!$F$28,0,10*ROW('Water Data'!F37)))</f>
        <v/>
      </c>
      <c r="CA43" s="353" t="str">
        <f ca="1">+IF(OFFSET('Water Data'!$F$29,0,10*ROW('Water Data'!F37))="","",OFFSET('Water Data'!$F$29,0,10*ROW('Water Data'!F37)))</f>
        <v/>
      </c>
      <c r="CB43" s="353" t="str">
        <f ca="1">+IF(OFFSET('Water Data'!$G$27,0,10*ROW('Water Data'!G37))="","",OFFSET('Water Data'!$G$27,0,10*ROW('Water Data'!G37)))</f>
        <v/>
      </c>
      <c r="CC43" s="353" t="str">
        <f ca="1">+IF(OFFSET('Water Data'!$G$28,0,10*ROW('Water Data'!G37))="","",OFFSET('Water Data'!$G$28,0,10*ROW('Water Data'!G37)))</f>
        <v/>
      </c>
      <c r="CD43" s="353" t="str">
        <f ca="1">+IF(OFFSET('Water Data'!$G$29,0,10*ROW('Water Data'!G37))="","",OFFSET('Water Data'!$G$29,0,10*ROW('Water Data'!G37)))</f>
        <v/>
      </c>
      <c r="CE43" s="353" t="str">
        <f ca="1">+IF(OFFSET('Water Data'!$H$27,0,10*ROW('Water Data'!H37))="","",OFFSET('Water Data'!$H$27,0,10*ROW('Water Data'!H37)))</f>
        <v/>
      </c>
      <c r="CF43" s="353" t="str">
        <f ca="1">+IF(OFFSET('Water Data'!$H$28,0,10*ROW('Water Data'!H37))="","",OFFSET('Water Data'!$H$28,0,10*ROW('Water Data'!H37)))</f>
        <v/>
      </c>
      <c r="CG43" s="353" t="str">
        <f ca="1">+IF(OFFSET('Water Data'!$H$29,0,10*ROW('Water Data'!H37))="","",OFFSET('Water Data'!$H$29,0,10*ROW('Water Data'!H37)))</f>
        <v/>
      </c>
      <c r="CH43" s="353" t="str">
        <f ca="1">+IF(OFFSET('Water Data'!$I$27,0,10*ROW('Water Data'!I37))="","",OFFSET('Water Data'!$I$27,0,10*ROW('Water Data'!I37)))</f>
        <v/>
      </c>
      <c r="CI43" s="353" t="str">
        <f ca="1">+IF(OFFSET('Water Data'!$I$28,0,10*ROW('Water Data'!I37))="","",OFFSET('Water Data'!$I$28,0,10*ROW('Water Data'!I37)))</f>
        <v/>
      </c>
      <c r="CJ43" s="353" t="str">
        <f ca="1">+IF(OFFSET('Water Data'!$I$29,0,10*ROW('Water Data'!I37))="","",OFFSET('Water Data'!$I$29,0,10*ROW('Water Data'!I37)))</f>
        <v/>
      </c>
      <c r="CK43" s="353" t="str">
        <f ca="1">+IF(OFFSET('Sanitation Data'!$D$28,0,10*ROW('Sanitation Data'!D37))="","",OFFSET('Sanitation Data'!$D$28,0,10*ROW('Sanitation Data'!D37)))</f>
        <v/>
      </c>
      <c r="CL43" s="353" t="str">
        <f ca="1">+IF(OFFSET('Sanitation Data'!$D$29,0,10*ROW('Sanitation Data'!D37))="","",OFFSET('Sanitation Data'!$D$29,0,10*ROW('Sanitation Data'!D37)))</f>
        <v/>
      </c>
      <c r="CM43" s="353" t="str">
        <f ca="1">+IF(OFFSET('Sanitation Data'!$D$30,0,10*ROW('Sanitation Data'!D37))="","",OFFSET('Sanitation Data'!$D$30,0,10*ROW('Sanitation Data'!D37)))</f>
        <v/>
      </c>
      <c r="CN43" s="353" t="str">
        <f ca="1">+IF(OFFSET('Sanitation Data'!$D$31,0,10*ROW('Sanitation Data'!D37))="","",OFFSET('Sanitation Data'!$D$31,0,10*ROW('Sanitation Data'!D37)))</f>
        <v/>
      </c>
      <c r="CO43" s="353" t="str">
        <f ca="1">+IF(OFFSET('Sanitation Data'!$D$32,0,10*ROW('Sanitation Data'!D37))="","",OFFSET('Sanitation Data'!$D$32,0,10*ROW('Sanitation Data'!D37)))</f>
        <v/>
      </c>
      <c r="CP43" s="353" t="str">
        <f ca="1">+IF(OFFSET('Sanitation Data'!$E$28,0,10*ROW('Sanitation Data'!E37))="","",OFFSET('Sanitation Data'!$E$28,0,10*ROW('Sanitation Data'!E37)))</f>
        <v/>
      </c>
      <c r="CQ43" s="353" t="str">
        <f ca="1">+IF(OFFSET('Sanitation Data'!$E$29,0,10*ROW('Sanitation Data'!E37))="","",OFFSET('Sanitation Data'!$E$29,0,10*ROW('Sanitation Data'!E37)))</f>
        <v/>
      </c>
      <c r="CR43" s="353" t="str">
        <f ca="1">+IF(OFFSET('Sanitation Data'!$E$30,0,10*ROW('Sanitation Data'!E37))="","",OFFSET('Sanitation Data'!$E$30,0,10*ROW('Sanitation Data'!E37)))</f>
        <v/>
      </c>
      <c r="CS43" s="353" t="str">
        <f ca="1">+IF(OFFSET('Sanitation Data'!$E$31,0,10*ROW('Sanitation Data'!E37))="","",OFFSET('Sanitation Data'!$E$31,0,10*ROW('Sanitation Data'!E37)))</f>
        <v/>
      </c>
      <c r="CT43" s="353" t="str">
        <f ca="1">+IF(OFFSET('Sanitation Data'!$E$32,0,10*ROW('Sanitation Data'!E37))="","",OFFSET('Sanitation Data'!$E$32,0,10*ROW('Sanitation Data'!E37)))</f>
        <v/>
      </c>
      <c r="CU43" s="353" t="str">
        <f ca="1">+IF(OFFSET('Sanitation Data'!$F$28,0,10*ROW('Sanitation Data'!F37))="","",OFFSET('Sanitation Data'!$F$28,0,10*ROW('Sanitation Data'!F37)))</f>
        <v/>
      </c>
      <c r="CV43" s="353" t="str">
        <f ca="1">+IF(OFFSET('Sanitation Data'!$F$29,0,10*ROW('Sanitation Data'!F37))="","",OFFSET('Sanitation Data'!$F$29,0,10*ROW('Sanitation Data'!F37)))</f>
        <v/>
      </c>
      <c r="CW43" s="353" t="str">
        <f ca="1">+IF(OFFSET('Sanitation Data'!$F$30,0,10*ROW('Sanitation Data'!F37))="","",OFFSET('Sanitation Data'!$F$30,0,10*ROW('Sanitation Data'!F37)))</f>
        <v/>
      </c>
      <c r="CX43" s="353" t="str">
        <f ca="1">+IF(OFFSET('Sanitation Data'!$F$31,0,10*ROW('Sanitation Data'!F37))="","",OFFSET('Sanitation Data'!$F$31,0,10*ROW('Sanitation Data'!F37)))</f>
        <v/>
      </c>
      <c r="CY43" s="353" t="str">
        <f ca="1">+IF(OFFSET('Sanitation Data'!$F$32,0,10*ROW('Sanitation Data'!F37))="","",OFFSET('Sanitation Data'!$F$32,0,10*ROW('Sanitation Data'!F37)))</f>
        <v/>
      </c>
      <c r="CZ43" s="353" t="str">
        <f ca="1">+IF(OFFSET('Sanitation Data'!$G$28,0,10*ROW('Sanitation Data'!G37))="","",OFFSET('Sanitation Data'!$G$28,0,10*ROW('Sanitation Data'!G37)))</f>
        <v/>
      </c>
      <c r="DA43" s="353" t="str">
        <f ca="1">+IF(OFFSET('Sanitation Data'!$G$29,0,10*ROW('Sanitation Data'!G37))="","",OFFSET('Sanitation Data'!$G$29,0,10*ROW('Sanitation Data'!G37)))</f>
        <v/>
      </c>
      <c r="DB43" s="353" t="str">
        <f ca="1">+IF(OFFSET('Sanitation Data'!$G$30,0,10*ROW('Sanitation Data'!G37))="","",OFFSET('Sanitation Data'!$G$30,0,10*ROW('Sanitation Data'!G37)))</f>
        <v/>
      </c>
      <c r="DC43" s="353" t="str">
        <f ca="1">+IF(OFFSET('Sanitation Data'!$G$31,0,10*ROW('Sanitation Data'!G37))="","",OFFSET('Sanitation Data'!$G$31,0,10*ROW('Sanitation Data'!G37)))</f>
        <v/>
      </c>
      <c r="DD43" s="353" t="str">
        <f ca="1">+IF(OFFSET('Sanitation Data'!$G$32,0,10*ROW('Sanitation Data'!G37))="","",OFFSET('Sanitation Data'!$G$32,0,10*ROW('Sanitation Data'!G37)))</f>
        <v/>
      </c>
      <c r="DE43" s="353" t="str">
        <f ca="1">+IF(OFFSET('Sanitation Data'!$H$28,0,10*ROW('Sanitation Data'!H37))="","",OFFSET('Sanitation Data'!$H$28,0,10*ROW('Sanitation Data'!H37)))</f>
        <v/>
      </c>
      <c r="DF43" s="353" t="str">
        <f ca="1">+IF(OFFSET('Sanitation Data'!$H$29,0,10*ROW('Sanitation Data'!H37))="","",OFFSET('Sanitation Data'!$H$29,0,10*ROW('Sanitation Data'!H37)))</f>
        <v/>
      </c>
      <c r="DG43" s="353" t="str">
        <f ca="1">+IF(OFFSET('Sanitation Data'!$H$30,0,10*ROW('Sanitation Data'!H37))="","",OFFSET('Sanitation Data'!$H$30,0,10*ROW('Sanitation Data'!H37)))</f>
        <v/>
      </c>
      <c r="DH43" s="353" t="str">
        <f ca="1">+IF(OFFSET('Sanitation Data'!$H$31,0,10*ROW('Sanitation Data'!H37))="","",OFFSET('Sanitation Data'!$H$31,0,10*ROW('Sanitation Data'!H37)))</f>
        <v/>
      </c>
      <c r="DI43" s="353" t="str">
        <f ca="1">+IF(OFFSET('Sanitation Data'!$H$32,0,10*ROW('Sanitation Data'!H37))="","",OFFSET('Sanitation Data'!$H$32,0,10*ROW('Sanitation Data'!H37)))</f>
        <v/>
      </c>
      <c r="DJ43" s="353" t="str">
        <f ca="1">+IF(OFFSET('Sanitation Data'!$I$28,0,10*ROW('Sanitation Data'!I37))="","",OFFSET('Sanitation Data'!$I$28,0,10*ROW('Sanitation Data'!I37)))</f>
        <v/>
      </c>
      <c r="DK43" s="353" t="str">
        <f ca="1">+IF(OFFSET('Sanitation Data'!$I$29,0,10*ROW('Sanitation Data'!I37))="","",OFFSET('Sanitation Data'!$I$29,0,10*ROW('Sanitation Data'!I37)))</f>
        <v/>
      </c>
      <c r="DL43" s="353" t="str">
        <f ca="1">+IF(OFFSET('Sanitation Data'!$I$30,0,10*ROW('Sanitation Data'!I37))="","",OFFSET('Sanitation Data'!$I$30,0,10*ROW('Sanitation Data'!I37)))</f>
        <v/>
      </c>
      <c r="DM43" s="353" t="str">
        <f ca="1">+IF(OFFSET('Sanitation Data'!$I$31,0,10*ROW('Sanitation Data'!I37))="","",OFFSET('Sanitation Data'!$I$31,0,10*ROW('Sanitation Data'!I37)))</f>
        <v/>
      </c>
      <c r="DN43" s="353" t="str">
        <f ca="1">+IF(OFFSET('Sanitation Data'!$I$32,0,10*ROW('Sanitation Data'!I37))="","",OFFSET('Sanitation Data'!$I$32,0,10*ROW('Sanitation Data'!I37)))</f>
        <v/>
      </c>
      <c r="DO43" s="353" t="str">
        <f ca="1">+IF(OFFSET('Hygiene Data'!$D$11,0,10*ROW('Hygiene Data'!D37))="","",OFFSET('Hygiene Data'!$D$11,0,10*ROW('Hygiene Data'!D37)))</f>
        <v/>
      </c>
      <c r="DP43" s="353" t="str">
        <f ca="1">+IF(OFFSET('Hygiene Data'!$D$12,0,10*ROW('Hygiene Data'!D37))="","",OFFSET('Hygiene Data'!$D$12,0,10*ROW('Hygiene Data'!D37)))</f>
        <v/>
      </c>
      <c r="DQ43" s="353" t="str">
        <f ca="1">+IF(OFFSET('Hygiene Data'!$D$13,0,10*ROW('Hygiene Data'!D37))="","",OFFSET('Hygiene Data'!$D$13,0,10*ROW('Hygiene Data'!D37)))</f>
        <v/>
      </c>
      <c r="DR43" s="353" t="str">
        <f ca="1">+IF(OFFSET('Hygiene Data'!$E$11,0,10*ROW('Hygiene Data'!E37))="","",OFFSET('Hygiene Data'!$E$11,0,10*ROW('Hygiene Data'!E37)))</f>
        <v/>
      </c>
      <c r="DS43" s="353" t="str">
        <f ca="1">+IF(OFFSET('Hygiene Data'!$E$12,0,10*ROW('Hygiene Data'!E37))="","",OFFSET('Hygiene Data'!$E$12,0,10*ROW('Hygiene Data'!E37)))</f>
        <v/>
      </c>
      <c r="DT43" s="353" t="str">
        <f ca="1">+IF(OFFSET('Hygiene Data'!$E$13,0,10*ROW('Hygiene Data'!E37))="","",OFFSET('Hygiene Data'!$E$13,0,10*ROW('Hygiene Data'!E37)))</f>
        <v/>
      </c>
      <c r="DU43" s="353" t="str">
        <f ca="1">+IF(OFFSET('Hygiene Data'!$F$11,0,10*ROW('Hygiene Data'!F37))="","",OFFSET('Hygiene Data'!$F$11,0,10*ROW('Hygiene Data'!F37)))</f>
        <v/>
      </c>
      <c r="DV43" s="353" t="str">
        <f ca="1">+IF(OFFSET('Hygiene Data'!$F$12,0,10*ROW('Hygiene Data'!F37))="","",OFFSET('Hygiene Data'!$F$12,0,10*ROW('Hygiene Data'!F37)))</f>
        <v/>
      </c>
      <c r="DW43" s="353" t="str">
        <f ca="1">+IF(OFFSET('Hygiene Data'!$F$13,0,10*ROW('Hygiene Data'!F37))="","",OFFSET('Hygiene Data'!$F$13,0,10*ROW('Hygiene Data'!F37)))</f>
        <v/>
      </c>
      <c r="DX43" s="353" t="str">
        <f ca="1">+IF(OFFSET('Hygiene Data'!$G$11,0,10*ROW('Hygiene Data'!G37))="","",OFFSET('Hygiene Data'!$G$11,0,10*ROW('Hygiene Data'!G37)))</f>
        <v/>
      </c>
      <c r="DY43" s="353" t="str">
        <f ca="1">+IF(OFFSET('Hygiene Data'!$G$12,0,10*ROW('Hygiene Data'!G37))="","",OFFSET('Hygiene Data'!$G$12,0,10*ROW('Hygiene Data'!G37)))</f>
        <v/>
      </c>
      <c r="DZ43" s="353" t="str">
        <f ca="1">+IF(OFFSET('Hygiene Data'!$G$13,0,10*ROW('Hygiene Data'!G37))="","",OFFSET('Hygiene Data'!$G$13,0,10*ROW('Hygiene Data'!G37)))</f>
        <v/>
      </c>
      <c r="EA43" s="353" t="str">
        <f ca="1">+IF(OFFSET('Hygiene Data'!$H$11,0,10*ROW('Hygiene Data'!H37))="","",OFFSET('Hygiene Data'!$H$11,0,10*ROW('Hygiene Data'!H37)))</f>
        <v/>
      </c>
      <c r="EB43" s="353" t="str">
        <f ca="1">+IF(OFFSET('Hygiene Data'!$H$12,0,10*ROW('Hygiene Data'!H37))="","",OFFSET('Hygiene Data'!$H$12,0,10*ROW('Hygiene Data'!H37)))</f>
        <v/>
      </c>
      <c r="EC43" s="353" t="str">
        <f ca="1">+IF(OFFSET('Hygiene Data'!$H$13,0,10*ROW('Hygiene Data'!H37))="","",OFFSET('Hygiene Data'!$H$13,0,10*ROW('Hygiene Data'!H37)))</f>
        <v/>
      </c>
      <c r="ED43" s="353" t="str">
        <f ca="1">+IF(OFFSET('Hygiene Data'!$I$11,0,10*ROW('Hygiene Data'!I37))="","",OFFSET('Hygiene Data'!$I$11,0,10*ROW('Hygiene Data'!I37)))</f>
        <v/>
      </c>
      <c r="EE43" s="353" t="str">
        <f ca="1">+IF(OFFSET('Hygiene Data'!$I$12,0,10*ROW('Hygiene Data'!I37))="","",OFFSET('Hygiene Data'!$I$12,0,10*ROW('Hygiene Data'!I37)))</f>
        <v/>
      </c>
      <c r="EF43" s="353" t="str">
        <f ca="1">+IF(OFFSET('Hygiene Data'!$I$13,0,10*ROW('Hygiene Data'!I37))="","",OFFSET('Hygiene Data'!$I$13,0,10*ROW('Hygiene Data'!I37)))</f>
        <v/>
      </c>
    </row>
    <row r="44" spans="1:136" x14ac:dyDescent="0.25">
      <c r="A44" s="462" t="str">
        <f ca="1">+IF(OFFSET('Water Data'!$B$2,0,10*ROW('Water Data'!E38))="","",OFFSET('Water Data'!$B$2,0,10*ROW('Water Data'!E38)))</f>
        <v/>
      </c>
      <c r="B44" s="46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89" t="str">
        <f t="shared" ca="1" si="0"/>
        <v/>
      </c>
      <c r="D44" s="49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6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3" t="str">
        <f ca="1">+IF(OFFSET('Water Data'!$D$27,0,10*ROW('Water Data'!D38))="","",OFFSET('Water Data'!$D$27,0,10*ROW('Water Data'!D38)))</f>
        <v/>
      </c>
      <c r="BT44" s="353" t="str">
        <f ca="1">+IF(OFFSET('Water Data'!$D$28,0,10*ROW('Water Data'!D38))="","",OFFSET('Water Data'!$D$28,0,10*ROW('Water Data'!D38)))</f>
        <v/>
      </c>
      <c r="BU44" s="353" t="str">
        <f ca="1">+IF(OFFSET('Water Data'!$D$29,0,10*ROW('Water Data'!D38))="","",OFFSET('Water Data'!$D$29,0,10*ROW('Water Data'!D38)))</f>
        <v/>
      </c>
      <c r="BV44" s="353" t="str">
        <f ca="1">+IF(OFFSET('Water Data'!$E$27,0,10*ROW('Water Data'!E38))="","",OFFSET('Water Data'!$E$27,0,10*ROW('Water Data'!E38)))</f>
        <v/>
      </c>
      <c r="BW44" s="353" t="str">
        <f ca="1">+IF(OFFSET('Water Data'!$E$28,0,10*ROW('Water Data'!E38))="","",OFFSET('Water Data'!$E$28,0,10*ROW('Water Data'!E38)))</f>
        <v/>
      </c>
      <c r="BX44" s="353" t="str">
        <f ca="1">+IF(OFFSET('Water Data'!$E$29,0,10*ROW('Water Data'!E38))="","",OFFSET('Water Data'!$E$29,0,10*ROW('Water Data'!E38)))</f>
        <v/>
      </c>
      <c r="BY44" s="353" t="str">
        <f ca="1">+IF(OFFSET('Water Data'!$F$27,0,10*ROW('Water Data'!F38))="","",OFFSET('Water Data'!$F$27,0,10*ROW('Water Data'!F38)))</f>
        <v/>
      </c>
      <c r="BZ44" s="353" t="str">
        <f ca="1">+IF(OFFSET('Water Data'!$F$28,0,10*ROW('Water Data'!F38))="","",OFFSET('Water Data'!$F$28,0,10*ROW('Water Data'!F38)))</f>
        <v/>
      </c>
      <c r="CA44" s="353" t="str">
        <f ca="1">+IF(OFFSET('Water Data'!$F$29,0,10*ROW('Water Data'!F38))="","",OFFSET('Water Data'!$F$29,0,10*ROW('Water Data'!F38)))</f>
        <v/>
      </c>
      <c r="CB44" s="353" t="str">
        <f ca="1">+IF(OFFSET('Water Data'!$G$27,0,10*ROW('Water Data'!G38))="","",OFFSET('Water Data'!$G$27,0,10*ROW('Water Data'!G38)))</f>
        <v/>
      </c>
      <c r="CC44" s="353" t="str">
        <f ca="1">+IF(OFFSET('Water Data'!$G$28,0,10*ROW('Water Data'!G38))="","",OFFSET('Water Data'!$G$28,0,10*ROW('Water Data'!G38)))</f>
        <v/>
      </c>
      <c r="CD44" s="353" t="str">
        <f ca="1">+IF(OFFSET('Water Data'!$G$29,0,10*ROW('Water Data'!G38))="","",OFFSET('Water Data'!$G$29,0,10*ROW('Water Data'!G38)))</f>
        <v/>
      </c>
      <c r="CE44" s="353" t="str">
        <f ca="1">+IF(OFFSET('Water Data'!$H$27,0,10*ROW('Water Data'!H38))="","",OFFSET('Water Data'!$H$27,0,10*ROW('Water Data'!H38)))</f>
        <v/>
      </c>
      <c r="CF44" s="353" t="str">
        <f ca="1">+IF(OFFSET('Water Data'!$H$28,0,10*ROW('Water Data'!H38))="","",OFFSET('Water Data'!$H$28,0,10*ROW('Water Data'!H38)))</f>
        <v/>
      </c>
      <c r="CG44" s="353" t="str">
        <f ca="1">+IF(OFFSET('Water Data'!$H$29,0,10*ROW('Water Data'!H38))="","",OFFSET('Water Data'!$H$29,0,10*ROW('Water Data'!H38)))</f>
        <v/>
      </c>
      <c r="CH44" s="353" t="str">
        <f ca="1">+IF(OFFSET('Water Data'!$I$27,0,10*ROW('Water Data'!I38))="","",OFFSET('Water Data'!$I$27,0,10*ROW('Water Data'!I38)))</f>
        <v/>
      </c>
      <c r="CI44" s="353" t="str">
        <f ca="1">+IF(OFFSET('Water Data'!$I$28,0,10*ROW('Water Data'!I38))="","",OFFSET('Water Data'!$I$28,0,10*ROW('Water Data'!I38)))</f>
        <v/>
      </c>
      <c r="CJ44" s="353" t="str">
        <f ca="1">+IF(OFFSET('Water Data'!$I$29,0,10*ROW('Water Data'!I38))="","",OFFSET('Water Data'!$I$29,0,10*ROW('Water Data'!I38)))</f>
        <v/>
      </c>
      <c r="CK44" s="353" t="str">
        <f ca="1">+IF(OFFSET('Sanitation Data'!$D$28,0,10*ROW('Sanitation Data'!D38))="","",OFFSET('Sanitation Data'!$D$28,0,10*ROW('Sanitation Data'!D38)))</f>
        <v/>
      </c>
      <c r="CL44" s="353" t="str">
        <f ca="1">+IF(OFFSET('Sanitation Data'!$D$29,0,10*ROW('Sanitation Data'!D38))="","",OFFSET('Sanitation Data'!$D$29,0,10*ROW('Sanitation Data'!D38)))</f>
        <v/>
      </c>
      <c r="CM44" s="353" t="str">
        <f ca="1">+IF(OFFSET('Sanitation Data'!$D$30,0,10*ROW('Sanitation Data'!D38))="","",OFFSET('Sanitation Data'!$D$30,0,10*ROW('Sanitation Data'!D38)))</f>
        <v/>
      </c>
      <c r="CN44" s="353" t="str">
        <f ca="1">+IF(OFFSET('Sanitation Data'!$D$31,0,10*ROW('Sanitation Data'!D38))="","",OFFSET('Sanitation Data'!$D$31,0,10*ROW('Sanitation Data'!D38)))</f>
        <v/>
      </c>
      <c r="CO44" s="353" t="str">
        <f ca="1">+IF(OFFSET('Sanitation Data'!$D$32,0,10*ROW('Sanitation Data'!D38))="","",OFFSET('Sanitation Data'!$D$32,0,10*ROW('Sanitation Data'!D38)))</f>
        <v/>
      </c>
      <c r="CP44" s="353" t="str">
        <f ca="1">+IF(OFFSET('Sanitation Data'!$E$28,0,10*ROW('Sanitation Data'!E38))="","",OFFSET('Sanitation Data'!$E$28,0,10*ROW('Sanitation Data'!E38)))</f>
        <v/>
      </c>
      <c r="CQ44" s="353" t="str">
        <f ca="1">+IF(OFFSET('Sanitation Data'!$E$29,0,10*ROW('Sanitation Data'!E38))="","",OFFSET('Sanitation Data'!$E$29,0,10*ROW('Sanitation Data'!E38)))</f>
        <v/>
      </c>
      <c r="CR44" s="353" t="str">
        <f ca="1">+IF(OFFSET('Sanitation Data'!$E$30,0,10*ROW('Sanitation Data'!E38))="","",OFFSET('Sanitation Data'!$E$30,0,10*ROW('Sanitation Data'!E38)))</f>
        <v/>
      </c>
      <c r="CS44" s="353" t="str">
        <f ca="1">+IF(OFFSET('Sanitation Data'!$E$31,0,10*ROW('Sanitation Data'!E38))="","",OFFSET('Sanitation Data'!$E$31,0,10*ROW('Sanitation Data'!E38)))</f>
        <v/>
      </c>
      <c r="CT44" s="353" t="str">
        <f ca="1">+IF(OFFSET('Sanitation Data'!$E$32,0,10*ROW('Sanitation Data'!E38))="","",OFFSET('Sanitation Data'!$E$32,0,10*ROW('Sanitation Data'!E38)))</f>
        <v/>
      </c>
      <c r="CU44" s="353" t="str">
        <f ca="1">+IF(OFFSET('Sanitation Data'!$F$28,0,10*ROW('Sanitation Data'!F38))="","",OFFSET('Sanitation Data'!$F$28,0,10*ROW('Sanitation Data'!F38)))</f>
        <v/>
      </c>
      <c r="CV44" s="353" t="str">
        <f ca="1">+IF(OFFSET('Sanitation Data'!$F$29,0,10*ROW('Sanitation Data'!F38))="","",OFFSET('Sanitation Data'!$F$29,0,10*ROW('Sanitation Data'!F38)))</f>
        <v/>
      </c>
      <c r="CW44" s="353" t="str">
        <f ca="1">+IF(OFFSET('Sanitation Data'!$F$30,0,10*ROW('Sanitation Data'!F38))="","",OFFSET('Sanitation Data'!$F$30,0,10*ROW('Sanitation Data'!F38)))</f>
        <v/>
      </c>
      <c r="CX44" s="353" t="str">
        <f ca="1">+IF(OFFSET('Sanitation Data'!$F$31,0,10*ROW('Sanitation Data'!F38))="","",OFFSET('Sanitation Data'!$F$31,0,10*ROW('Sanitation Data'!F38)))</f>
        <v/>
      </c>
      <c r="CY44" s="353" t="str">
        <f ca="1">+IF(OFFSET('Sanitation Data'!$F$32,0,10*ROW('Sanitation Data'!F38))="","",OFFSET('Sanitation Data'!$F$32,0,10*ROW('Sanitation Data'!F38)))</f>
        <v/>
      </c>
      <c r="CZ44" s="353" t="str">
        <f ca="1">+IF(OFFSET('Sanitation Data'!$G$28,0,10*ROW('Sanitation Data'!G38))="","",OFFSET('Sanitation Data'!$G$28,0,10*ROW('Sanitation Data'!G38)))</f>
        <v/>
      </c>
      <c r="DA44" s="353" t="str">
        <f ca="1">+IF(OFFSET('Sanitation Data'!$G$29,0,10*ROW('Sanitation Data'!G38))="","",OFFSET('Sanitation Data'!$G$29,0,10*ROW('Sanitation Data'!G38)))</f>
        <v/>
      </c>
      <c r="DB44" s="353" t="str">
        <f ca="1">+IF(OFFSET('Sanitation Data'!$G$30,0,10*ROW('Sanitation Data'!G38))="","",OFFSET('Sanitation Data'!$G$30,0,10*ROW('Sanitation Data'!G38)))</f>
        <v/>
      </c>
      <c r="DC44" s="353" t="str">
        <f ca="1">+IF(OFFSET('Sanitation Data'!$G$31,0,10*ROW('Sanitation Data'!G38))="","",OFFSET('Sanitation Data'!$G$31,0,10*ROW('Sanitation Data'!G38)))</f>
        <v/>
      </c>
      <c r="DD44" s="353" t="str">
        <f ca="1">+IF(OFFSET('Sanitation Data'!$G$32,0,10*ROW('Sanitation Data'!G38))="","",OFFSET('Sanitation Data'!$G$32,0,10*ROW('Sanitation Data'!G38)))</f>
        <v/>
      </c>
      <c r="DE44" s="353" t="str">
        <f ca="1">+IF(OFFSET('Sanitation Data'!$H$28,0,10*ROW('Sanitation Data'!H38))="","",OFFSET('Sanitation Data'!$H$28,0,10*ROW('Sanitation Data'!H38)))</f>
        <v/>
      </c>
      <c r="DF44" s="353" t="str">
        <f ca="1">+IF(OFFSET('Sanitation Data'!$H$29,0,10*ROW('Sanitation Data'!H38))="","",OFFSET('Sanitation Data'!$H$29,0,10*ROW('Sanitation Data'!H38)))</f>
        <v/>
      </c>
      <c r="DG44" s="353" t="str">
        <f ca="1">+IF(OFFSET('Sanitation Data'!$H$30,0,10*ROW('Sanitation Data'!H38))="","",OFFSET('Sanitation Data'!$H$30,0,10*ROW('Sanitation Data'!H38)))</f>
        <v/>
      </c>
      <c r="DH44" s="353" t="str">
        <f ca="1">+IF(OFFSET('Sanitation Data'!$H$31,0,10*ROW('Sanitation Data'!H38))="","",OFFSET('Sanitation Data'!$H$31,0,10*ROW('Sanitation Data'!H38)))</f>
        <v/>
      </c>
      <c r="DI44" s="353" t="str">
        <f ca="1">+IF(OFFSET('Sanitation Data'!$H$32,0,10*ROW('Sanitation Data'!H38))="","",OFFSET('Sanitation Data'!$H$32,0,10*ROW('Sanitation Data'!H38)))</f>
        <v/>
      </c>
      <c r="DJ44" s="353" t="str">
        <f ca="1">+IF(OFFSET('Sanitation Data'!$I$28,0,10*ROW('Sanitation Data'!I38))="","",OFFSET('Sanitation Data'!$I$28,0,10*ROW('Sanitation Data'!I38)))</f>
        <v/>
      </c>
      <c r="DK44" s="353" t="str">
        <f ca="1">+IF(OFFSET('Sanitation Data'!$I$29,0,10*ROW('Sanitation Data'!I38))="","",OFFSET('Sanitation Data'!$I$29,0,10*ROW('Sanitation Data'!I38)))</f>
        <v/>
      </c>
      <c r="DL44" s="353" t="str">
        <f ca="1">+IF(OFFSET('Sanitation Data'!$I$30,0,10*ROW('Sanitation Data'!I38))="","",OFFSET('Sanitation Data'!$I$30,0,10*ROW('Sanitation Data'!I38)))</f>
        <v/>
      </c>
      <c r="DM44" s="353" t="str">
        <f ca="1">+IF(OFFSET('Sanitation Data'!$I$31,0,10*ROW('Sanitation Data'!I38))="","",OFFSET('Sanitation Data'!$I$31,0,10*ROW('Sanitation Data'!I38)))</f>
        <v/>
      </c>
      <c r="DN44" s="353" t="str">
        <f ca="1">+IF(OFFSET('Sanitation Data'!$I$32,0,10*ROW('Sanitation Data'!I38))="","",OFFSET('Sanitation Data'!$I$32,0,10*ROW('Sanitation Data'!I38)))</f>
        <v/>
      </c>
      <c r="DO44" s="353" t="str">
        <f ca="1">+IF(OFFSET('Hygiene Data'!$D$11,0,10*ROW('Hygiene Data'!D38))="","",OFFSET('Hygiene Data'!$D$11,0,10*ROW('Hygiene Data'!D38)))</f>
        <v/>
      </c>
      <c r="DP44" s="353" t="str">
        <f ca="1">+IF(OFFSET('Hygiene Data'!$D$12,0,10*ROW('Hygiene Data'!D38))="","",OFFSET('Hygiene Data'!$D$12,0,10*ROW('Hygiene Data'!D38)))</f>
        <v/>
      </c>
      <c r="DQ44" s="353" t="str">
        <f ca="1">+IF(OFFSET('Hygiene Data'!$D$13,0,10*ROW('Hygiene Data'!D38))="","",OFFSET('Hygiene Data'!$D$13,0,10*ROW('Hygiene Data'!D38)))</f>
        <v/>
      </c>
      <c r="DR44" s="353" t="str">
        <f ca="1">+IF(OFFSET('Hygiene Data'!$E$11,0,10*ROW('Hygiene Data'!E38))="","",OFFSET('Hygiene Data'!$E$11,0,10*ROW('Hygiene Data'!E38)))</f>
        <v/>
      </c>
      <c r="DS44" s="353" t="str">
        <f ca="1">+IF(OFFSET('Hygiene Data'!$E$12,0,10*ROW('Hygiene Data'!E38))="","",OFFSET('Hygiene Data'!$E$12,0,10*ROW('Hygiene Data'!E38)))</f>
        <v/>
      </c>
      <c r="DT44" s="353" t="str">
        <f ca="1">+IF(OFFSET('Hygiene Data'!$E$13,0,10*ROW('Hygiene Data'!E38))="","",OFFSET('Hygiene Data'!$E$13,0,10*ROW('Hygiene Data'!E38)))</f>
        <v/>
      </c>
      <c r="DU44" s="353" t="str">
        <f ca="1">+IF(OFFSET('Hygiene Data'!$F$11,0,10*ROW('Hygiene Data'!F38))="","",OFFSET('Hygiene Data'!$F$11,0,10*ROW('Hygiene Data'!F38)))</f>
        <v/>
      </c>
      <c r="DV44" s="353" t="str">
        <f ca="1">+IF(OFFSET('Hygiene Data'!$F$12,0,10*ROW('Hygiene Data'!F38))="","",OFFSET('Hygiene Data'!$F$12,0,10*ROW('Hygiene Data'!F38)))</f>
        <v/>
      </c>
      <c r="DW44" s="353" t="str">
        <f ca="1">+IF(OFFSET('Hygiene Data'!$F$13,0,10*ROW('Hygiene Data'!F38))="","",OFFSET('Hygiene Data'!$F$13,0,10*ROW('Hygiene Data'!F38)))</f>
        <v/>
      </c>
      <c r="DX44" s="353" t="str">
        <f ca="1">+IF(OFFSET('Hygiene Data'!$G$11,0,10*ROW('Hygiene Data'!G38))="","",OFFSET('Hygiene Data'!$G$11,0,10*ROW('Hygiene Data'!G38)))</f>
        <v/>
      </c>
      <c r="DY44" s="353" t="str">
        <f ca="1">+IF(OFFSET('Hygiene Data'!$G$12,0,10*ROW('Hygiene Data'!G38))="","",OFFSET('Hygiene Data'!$G$12,0,10*ROW('Hygiene Data'!G38)))</f>
        <v/>
      </c>
      <c r="DZ44" s="353" t="str">
        <f ca="1">+IF(OFFSET('Hygiene Data'!$G$13,0,10*ROW('Hygiene Data'!G38))="","",OFFSET('Hygiene Data'!$G$13,0,10*ROW('Hygiene Data'!G38)))</f>
        <v/>
      </c>
      <c r="EA44" s="353" t="str">
        <f ca="1">+IF(OFFSET('Hygiene Data'!$H$11,0,10*ROW('Hygiene Data'!H38))="","",OFFSET('Hygiene Data'!$H$11,0,10*ROW('Hygiene Data'!H38)))</f>
        <v/>
      </c>
      <c r="EB44" s="353" t="str">
        <f ca="1">+IF(OFFSET('Hygiene Data'!$H$12,0,10*ROW('Hygiene Data'!H38))="","",OFFSET('Hygiene Data'!$H$12,0,10*ROW('Hygiene Data'!H38)))</f>
        <v/>
      </c>
      <c r="EC44" s="353" t="str">
        <f ca="1">+IF(OFFSET('Hygiene Data'!$H$13,0,10*ROW('Hygiene Data'!H38))="","",OFFSET('Hygiene Data'!$H$13,0,10*ROW('Hygiene Data'!H38)))</f>
        <v/>
      </c>
      <c r="ED44" s="353" t="str">
        <f ca="1">+IF(OFFSET('Hygiene Data'!$I$11,0,10*ROW('Hygiene Data'!I38))="","",OFFSET('Hygiene Data'!$I$11,0,10*ROW('Hygiene Data'!I38)))</f>
        <v/>
      </c>
      <c r="EE44" s="353" t="str">
        <f ca="1">+IF(OFFSET('Hygiene Data'!$I$12,0,10*ROW('Hygiene Data'!I38))="","",OFFSET('Hygiene Data'!$I$12,0,10*ROW('Hygiene Data'!I38)))</f>
        <v/>
      </c>
      <c r="EF44" s="353" t="str">
        <f ca="1">+IF(OFFSET('Hygiene Data'!$I$13,0,10*ROW('Hygiene Data'!I38))="","",OFFSET('Hygiene Data'!$I$13,0,10*ROW('Hygiene Data'!I38)))</f>
        <v/>
      </c>
    </row>
    <row r="45" spans="1:136" x14ac:dyDescent="0.25">
      <c r="A45" s="462" t="str">
        <f ca="1">+IF(OFFSET('Water Data'!$B$2,0,10*ROW('Water Data'!E39))="","",OFFSET('Water Data'!$B$2,0,10*ROW('Water Data'!E39)))</f>
        <v/>
      </c>
      <c r="B45" s="46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89" t="str">
        <f t="shared" ca="1" si="0"/>
        <v/>
      </c>
      <c r="D45" s="49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6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3" t="str">
        <f ca="1">+IF(OFFSET('Water Data'!$D$27,0,10*ROW('Water Data'!D39))="","",OFFSET('Water Data'!$D$27,0,10*ROW('Water Data'!D39)))</f>
        <v/>
      </c>
      <c r="BT45" s="353" t="str">
        <f ca="1">+IF(OFFSET('Water Data'!$D$28,0,10*ROW('Water Data'!D39))="","",OFFSET('Water Data'!$D$28,0,10*ROW('Water Data'!D39)))</f>
        <v/>
      </c>
      <c r="BU45" s="353" t="str">
        <f ca="1">+IF(OFFSET('Water Data'!$D$29,0,10*ROW('Water Data'!D39))="","",OFFSET('Water Data'!$D$29,0,10*ROW('Water Data'!D39)))</f>
        <v/>
      </c>
      <c r="BV45" s="353" t="str">
        <f ca="1">+IF(OFFSET('Water Data'!$E$27,0,10*ROW('Water Data'!E39))="","",OFFSET('Water Data'!$E$27,0,10*ROW('Water Data'!E39)))</f>
        <v/>
      </c>
      <c r="BW45" s="353" t="str">
        <f ca="1">+IF(OFFSET('Water Data'!$E$28,0,10*ROW('Water Data'!E39))="","",OFFSET('Water Data'!$E$28,0,10*ROW('Water Data'!E39)))</f>
        <v/>
      </c>
      <c r="BX45" s="353" t="str">
        <f ca="1">+IF(OFFSET('Water Data'!$E$29,0,10*ROW('Water Data'!E39))="","",OFFSET('Water Data'!$E$29,0,10*ROW('Water Data'!E39)))</f>
        <v/>
      </c>
      <c r="BY45" s="353" t="str">
        <f ca="1">+IF(OFFSET('Water Data'!$F$27,0,10*ROW('Water Data'!F39))="","",OFFSET('Water Data'!$F$27,0,10*ROW('Water Data'!F39)))</f>
        <v/>
      </c>
      <c r="BZ45" s="353" t="str">
        <f ca="1">+IF(OFFSET('Water Data'!$F$28,0,10*ROW('Water Data'!F39))="","",OFFSET('Water Data'!$F$28,0,10*ROW('Water Data'!F39)))</f>
        <v/>
      </c>
      <c r="CA45" s="353" t="str">
        <f ca="1">+IF(OFFSET('Water Data'!$F$29,0,10*ROW('Water Data'!F39))="","",OFFSET('Water Data'!$F$29,0,10*ROW('Water Data'!F39)))</f>
        <v/>
      </c>
      <c r="CB45" s="353" t="str">
        <f ca="1">+IF(OFFSET('Water Data'!$G$27,0,10*ROW('Water Data'!G39))="","",OFFSET('Water Data'!$G$27,0,10*ROW('Water Data'!G39)))</f>
        <v/>
      </c>
      <c r="CC45" s="353" t="str">
        <f ca="1">+IF(OFFSET('Water Data'!$G$28,0,10*ROW('Water Data'!G39))="","",OFFSET('Water Data'!$G$28,0,10*ROW('Water Data'!G39)))</f>
        <v/>
      </c>
      <c r="CD45" s="353" t="str">
        <f ca="1">+IF(OFFSET('Water Data'!$G$29,0,10*ROW('Water Data'!G39))="","",OFFSET('Water Data'!$G$29,0,10*ROW('Water Data'!G39)))</f>
        <v/>
      </c>
      <c r="CE45" s="353" t="str">
        <f ca="1">+IF(OFFSET('Water Data'!$H$27,0,10*ROW('Water Data'!H39))="","",OFFSET('Water Data'!$H$27,0,10*ROW('Water Data'!H39)))</f>
        <v/>
      </c>
      <c r="CF45" s="353" t="str">
        <f ca="1">+IF(OFFSET('Water Data'!$H$28,0,10*ROW('Water Data'!H39))="","",OFFSET('Water Data'!$H$28,0,10*ROW('Water Data'!H39)))</f>
        <v/>
      </c>
      <c r="CG45" s="353" t="str">
        <f ca="1">+IF(OFFSET('Water Data'!$H$29,0,10*ROW('Water Data'!H39))="","",OFFSET('Water Data'!$H$29,0,10*ROW('Water Data'!H39)))</f>
        <v/>
      </c>
      <c r="CH45" s="353" t="str">
        <f ca="1">+IF(OFFSET('Water Data'!$I$27,0,10*ROW('Water Data'!I39))="","",OFFSET('Water Data'!$I$27,0,10*ROW('Water Data'!I39)))</f>
        <v/>
      </c>
      <c r="CI45" s="353" t="str">
        <f ca="1">+IF(OFFSET('Water Data'!$I$28,0,10*ROW('Water Data'!I39))="","",OFFSET('Water Data'!$I$28,0,10*ROW('Water Data'!I39)))</f>
        <v/>
      </c>
      <c r="CJ45" s="353" t="str">
        <f ca="1">+IF(OFFSET('Water Data'!$I$29,0,10*ROW('Water Data'!I39))="","",OFFSET('Water Data'!$I$29,0,10*ROW('Water Data'!I39)))</f>
        <v/>
      </c>
      <c r="CK45" s="353" t="str">
        <f ca="1">+IF(OFFSET('Sanitation Data'!$D$28,0,10*ROW('Sanitation Data'!D39))="","",OFFSET('Sanitation Data'!$D$28,0,10*ROW('Sanitation Data'!D39)))</f>
        <v/>
      </c>
      <c r="CL45" s="353" t="str">
        <f ca="1">+IF(OFFSET('Sanitation Data'!$D$29,0,10*ROW('Sanitation Data'!D39))="","",OFFSET('Sanitation Data'!$D$29,0,10*ROW('Sanitation Data'!D39)))</f>
        <v/>
      </c>
      <c r="CM45" s="353" t="str">
        <f ca="1">+IF(OFFSET('Sanitation Data'!$D$30,0,10*ROW('Sanitation Data'!D39))="","",OFFSET('Sanitation Data'!$D$30,0,10*ROW('Sanitation Data'!D39)))</f>
        <v/>
      </c>
      <c r="CN45" s="353" t="str">
        <f ca="1">+IF(OFFSET('Sanitation Data'!$D$31,0,10*ROW('Sanitation Data'!D39))="","",OFFSET('Sanitation Data'!$D$31,0,10*ROW('Sanitation Data'!D39)))</f>
        <v/>
      </c>
      <c r="CO45" s="353" t="str">
        <f ca="1">+IF(OFFSET('Sanitation Data'!$D$32,0,10*ROW('Sanitation Data'!D39))="","",OFFSET('Sanitation Data'!$D$32,0,10*ROW('Sanitation Data'!D39)))</f>
        <v/>
      </c>
      <c r="CP45" s="353" t="str">
        <f ca="1">+IF(OFFSET('Sanitation Data'!$E$28,0,10*ROW('Sanitation Data'!E39))="","",OFFSET('Sanitation Data'!$E$28,0,10*ROW('Sanitation Data'!E39)))</f>
        <v/>
      </c>
      <c r="CQ45" s="353" t="str">
        <f ca="1">+IF(OFFSET('Sanitation Data'!$E$29,0,10*ROW('Sanitation Data'!E39))="","",OFFSET('Sanitation Data'!$E$29,0,10*ROW('Sanitation Data'!E39)))</f>
        <v/>
      </c>
      <c r="CR45" s="353" t="str">
        <f ca="1">+IF(OFFSET('Sanitation Data'!$E$30,0,10*ROW('Sanitation Data'!E39))="","",OFFSET('Sanitation Data'!$E$30,0,10*ROW('Sanitation Data'!E39)))</f>
        <v/>
      </c>
      <c r="CS45" s="353" t="str">
        <f ca="1">+IF(OFFSET('Sanitation Data'!$E$31,0,10*ROW('Sanitation Data'!E39))="","",OFFSET('Sanitation Data'!$E$31,0,10*ROW('Sanitation Data'!E39)))</f>
        <v/>
      </c>
      <c r="CT45" s="353" t="str">
        <f ca="1">+IF(OFFSET('Sanitation Data'!$E$32,0,10*ROW('Sanitation Data'!E39))="","",OFFSET('Sanitation Data'!$E$32,0,10*ROW('Sanitation Data'!E39)))</f>
        <v/>
      </c>
      <c r="CU45" s="353" t="str">
        <f ca="1">+IF(OFFSET('Sanitation Data'!$F$28,0,10*ROW('Sanitation Data'!F39))="","",OFFSET('Sanitation Data'!$F$28,0,10*ROW('Sanitation Data'!F39)))</f>
        <v/>
      </c>
      <c r="CV45" s="353" t="str">
        <f ca="1">+IF(OFFSET('Sanitation Data'!$F$29,0,10*ROW('Sanitation Data'!F39))="","",OFFSET('Sanitation Data'!$F$29,0,10*ROW('Sanitation Data'!F39)))</f>
        <v/>
      </c>
      <c r="CW45" s="353" t="str">
        <f ca="1">+IF(OFFSET('Sanitation Data'!$F$30,0,10*ROW('Sanitation Data'!F39))="","",OFFSET('Sanitation Data'!$F$30,0,10*ROW('Sanitation Data'!F39)))</f>
        <v/>
      </c>
      <c r="CX45" s="353" t="str">
        <f ca="1">+IF(OFFSET('Sanitation Data'!$F$31,0,10*ROW('Sanitation Data'!F39))="","",OFFSET('Sanitation Data'!$F$31,0,10*ROW('Sanitation Data'!F39)))</f>
        <v/>
      </c>
      <c r="CY45" s="353" t="str">
        <f ca="1">+IF(OFFSET('Sanitation Data'!$F$32,0,10*ROW('Sanitation Data'!F39))="","",OFFSET('Sanitation Data'!$F$32,0,10*ROW('Sanitation Data'!F39)))</f>
        <v/>
      </c>
      <c r="CZ45" s="353" t="str">
        <f ca="1">+IF(OFFSET('Sanitation Data'!$G$28,0,10*ROW('Sanitation Data'!G39))="","",OFFSET('Sanitation Data'!$G$28,0,10*ROW('Sanitation Data'!G39)))</f>
        <v/>
      </c>
      <c r="DA45" s="353" t="str">
        <f ca="1">+IF(OFFSET('Sanitation Data'!$G$29,0,10*ROW('Sanitation Data'!G39))="","",OFFSET('Sanitation Data'!$G$29,0,10*ROW('Sanitation Data'!G39)))</f>
        <v/>
      </c>
      <c r="DB45" s="353" t="str">
        <f ca="1">+IF(OFFSET('Sanitation Data'!$G$30,0,10*ROW('Sanitation Data'!G39))="","",OFFSET('Sanitation Data'!$G$30,0,10*ROW('Sanitation Data'!G39)))</f>
        <v/>
      </c>
      <c r="DC45" s="353" t="str">
        <f ca="1">+IF(OFFSET('Sanitation Data'!$G$31,0,10*ROW('Sanitation Data'!G39))="","",OFFSET('Sanitation Data'!$G$31,0,10*ROW('Sanitation Data'!G39)))</f>
        <v/>
      </c>
      <c r="DD45" s="353" t="str">
        <f ca="1">+IF(OFFSET('Sanitation Data'!$G$32,0,10*ROW('Sanitation Data'!G39))="","",OFFSET('Sanitation Data'!$G$32,0,10*ROW('Sanitation Data'!G39)))</f>
        <v/>
      </c>
      <c r="DE45" s="353" t="str">
        <f ca="1">+IF(OFFSET('Sanitation Data'!$H$28,0,10*ROW('Sanitation Data'!H39))="","",OFFSET('Sanitation Data'!$H$28,0,10*ROW('Sanitation Data'!H39)))</f>
        <v/>
      </c>
      <c r="DF45" s="353" t="str">
        <f ca="1">+IF(OFFSET('Sanitation Data'!$H$29,0,10*ROW('Sanitation Data'!H39))="","",OFFSET('Sanitation Data'!$H$29,0,10*ROW('Sanitation Data'!H39)))</f>
        <v/>
      </c>
      <c r="DG45" s="353" t="str">
        <f ca="1">+IF(OFFSET('Sanitation Data'!$H$30,0,10*ROW('Sanitation Data'!H39))="","",OFFSET('Sanitation Data'!$H$30,0,10*ROW('Sanitation Data'!H39)))</f>
        <v/>
      </c>
      <c r="DH45" s="353" t="str">
        <f ca="1">+IF(OFFSET('Sanitation Data'!$H$31,0,10*ROW('Sanitation Data'!H39))="","",OFFSET('Sanitation Data'!$H$31,0,10*ROW('Sanitation Data'!H39)))</f>
        <v/>
      </c>
      <c r="DI45" s="353" t="str">
        <f ca="1">+IF(OFFSET('Sanitation Data'!$H$32,0,10*ROW('Sanitation Data'!H39))="","",OFFSET('Sanitation Data'!$H$32,0,10*ROW('Sanitation Data'!H39)))</f>
        <v/>
      </c>
      <c r="DJ45" s="353" t="str">
        <f ca="1">+IF(OFFSET('Sanitation Data'!$I$28,0,10*ROW('Sanitation Data'!I39))="","",OFFSET('Sanitation Data'!$I$28,0,10*ROW('Sanitation Data'!I39)))</f>
        <v/>
      </c>
      <c r="DK45" s="353" t="str">
        <f ca="1">+IF(OFFSET('Sanitation Data'!$I$29,0,10*ROW('Sanitation Data'!I39))="","",OFFSET('Sanitation Data'!$I$29,0,10*ROW('Sanitation Data'!I39)))</f>
        <v/>
      </c>
      <c r="DL45" s="353" t="str">
        <f ca="1">+IF(OFFSET('Sanitation Data'!$I$30,0,10*ROW('Sanitation Data'!I39))="","",OFFSET('Sanitation Data'!$I$30,0,10*ROW('Sanitation Data'!I39)))</f>
        <v/>
      </c>
      <c r="DM45" s="353" t="str">
        <f ca="1">+IF(OFFSET('Sanitation Data'!$I$31,0,10*ROW('Sanitation Data'!I39))="","",OFFSET('Sanitation Data'!$I$31,0,10*ROW('Sanitation Data'!I39)))</f>
        <v/>
      </c>
      <c r="DN45" s="353" t="str">
        <f ca="1">+IF(OFFSET('Sanitation Data'!$I$32,0,10*ROW('Sanitation Data'!I39))="","",OFFSET('Sanitation Data'!$I$32,0,10*ROW('Sanitation Data'!I39)))</f>
        <v/>
      </c>
      <c r="DO45" s="353" t="str">
        <f ca="1">+IF(OFFSET('Hygiene Data'!$D$11,0,10*ROW('Hygiene Data'!D39))="","",OFFSET('Hygiene Data'!$D$11,0,10*ROW('Hygiene Data'!D39)))</f>
        <v/>
      </c>
      <c r="DP45" s="353" t="str">
        <f ca="1">+IF(OFFSET('Hygiene Data'!$D$12,0,10*ROW('Hygiene Data'!D39))="","",OFFSET('Hygiene Data'!$D$12,0,10*ROW('Hygiene Data'!D39)))</f>
        <v/>
      </c>
      <c r="DQ45" s="353" t="str">
        <f ca="1">+IF(OFFSET('Hygiene Data'!$D$13,0,10*ROW('Hygiene Data'!D39))="","",OFFSET('Hygiene Data'!$D$13,0,10*ROW('Hygiene Data'!D39)))</f>
        <v/>
      </c>
      <c r="DR45" s="353" t="str">
        <f ca="1">+IF(OFFSET('Hygiene Data'!$E$11,0,10*ROW('Hygiene Data'!E39))="","",OFFSET('Hygiene Data'!$E$11,0,10*ROW('Hygiene Data'!E39)))</f>
        <v/>
      </c>
      <c r="DS45" s="353" t="str">
        <f ca="1">+IF(OFFSET('Hygiene Data'!$E$12,0,10*ROW('Hygiene Data'!E39))="","",OFFSET('Hygiene Data'!$E$12,0,10*ROW('Hygiene Data'!E39)))</f>
        <v/>
      </c>
      <c r="DT45" s="353" t="str">
        <f ca="1">+IF(OFFSET('Hygiene Data'!$E$13,0,10*ROW('Hygiene Data'!E39))="","",OFFSET('Hygiene Data'!$E$13,0,10*ROW('Hygiene Data'!E39)))</f>
        <v/>
      </c>
      <c r="DU45" s="353" t="str">
        <f ca="1">+IF(OFFSET('Hygiene Data'!$F$11,0,10*ROW('Hygiene Data'!F39))="","",OFFSET('Hygiene Data'!$F$11,0,10*ROW('Hygiene Data'!F39)))</f>
        <v/>
      </c>
      <c r="DV45" s="353" t="str">
        <f ca="1">+IF(OFFSET('Hygiene Data'!$F$12,0,10*ROW('Hygiene Data'!F39))="","",OFFSET('Hygiene Data'!$F$12,0,10*ROW('Hygiene Data'!F39)))</f>
        <v/>
      </c>
      <c r="DW45" s="353" t="str">
        <f ca="1">+IF(OFFSET('Hygiene Data'!$F$13,0,10*ROW('Hygiene Data'!F39))="","",OFFSET('Hygiene Data'!$F$13,0,10*ROW('Hygiene Data'!F39)))</f>
        <v/>
      </c>
      <c r="DX45" s="353" t="str">
        <f ca="1">+IF(OFFSET('Hygiene Data'!$G$11,0,10*ROW('Hygiene Data'!G39))="","",OFFSET('Hygiene Data'!$G$11,0,10*ROW('Hygiene Data'!G39)))</f>
        <v/>
      </c>
      <c r="DY45" s="353" t="str">
        <f ca="1">+IF(OFFSET('Hygiene Data'!$G$12,0,10*ROW('Hygiene Data'!G39))="","",OFFSET('Hygiene Data'!$G$12,0,10*ROW('Hygiene Data'!G39)))</f>
        <v/>
      </c>
      <c r="DZ45" s="353" t="str">
        <f ca="1">+IF(OFFSET('Hygiene Data'!$G$13,0,10*ROW('Hygiene Data'!G39))="","",OFFSET('Hygiene Data'!$G$13,0,10*ROW('Hygiene Data'!G39)))</f>
        <v/>
      </c>
      <c r="EA45" s="353" t="str">
        <f ca="1">+IF(OFFSET('Hygiene Data'!$H$11,0,10*ROW('Hygiene Data'!H39))="","",OFFSET('Hygiene Data'!$H$11,0,10*ROW('Hygiene Data'!H39)))</f>
        <v/>
      </c>
      <c r="EB45" s="353" t="str">
        <f ca="1">+IF(OFFSET('Hygiene Data'!$H$12,0,10*ROW('Hygiene Data'!H39))="","",OFFSET('Hygiene Data'!$H$12,0,10*ROW('Hygiene Data'!H39)))</f>
        <v/>
      </c>
      <c r="EC45" s="353" t="str">
        <f ca="1">+IF(OFFSET('Hygiene Data'!$H$13,0,10*ROW('Hygiene Data'!H39))="","",OFFSET('Hygiene Data'!$H$13,0,10*ROW('Hygiene Data'!H39)))</f>
        <v/>
      </c>
      <c r="ED45" s="353" t="str">
        <f ca="1">+IF(OFFSET('Hygiene Data'!$I$11,0,10*ROW('Hygiene Data'!I39))="","",OFFSET('Hygiene Data'!$I$11,0,10*ROW('Hygiene Data'!I39)))</f>
        <v/>
      </c>
      <c r="EE45" s="353" t="str">
        <f ca="1">+IF(OFFSET('Hygiene Data'!$I$12,0,10*ROW('Hygiene Data'!I39))="","",OFFSET('Hygiene Data'!$I$12,0,10*ROW('Hygiene Data'!I39)))</f>
        <v/>
      </c>
      <c r="EF45" s="353" t="str">
        <f ca="1">+IF(OFFSET('Hygiene Data'!$I$13,0,10*ROW('Hygiene Data'!I39))="","",OFFSET('Hygiene Data'!$I$13,0,10*ROW('Hygiene Data'!I39)))</f>
        <v/>
      </c>
    </row>
    <row r="46" spans="1:136" x14ac:dyDescent="0.25">
      <c r="A46" s="462" t="str">
        <f ca="1">+IF(OFFSET('Water Data'!$B$2,0,10*ROW('Water Data'!E40))="","",OFFSET('Water Data'!$B$2,0,10*ROW('Water Data'!E40)))</f>
        <v/>
      </c>
      <c r="B46" s="46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89" t="str">
        <f t="shared" ca="1" si="0"/>
        <v/>
      </c>
      <c r="D46" s="49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6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3" t="str">
        <f ca="1">+IF(OFFSET('Water Data'!$D$27,0,10*ROW('Water Data'!D40))="","",OFFSET('Water Data'!$D$27,0,10*ROW('Water Data'!D40)))</f>
        <v/>
      </c>
      <c r="BT46" s="353" t="str">
        <f ca="1">+IF(OFFSET('Water Data'!$D$28,0,10*ROW('Water Data'!D40))="","",OFFSET('Water Data'!$D$28,0,10*ROW('Water Data'!D40)))</f>
        <v/>
      </c>
      <c r="BU46" s="353" t="str">
        <f ca="1">+IF(OFFSET('Water Data'!$D$29,0,10*ROW('Water Data'!D40))="","",OFFSET('Water Data'!$D$29,0,10*ROW('Water Data'!D40)))</f>
        <v/>
      </c>
      <c r="BV46" s="353" t="str">
        <f ca="1">+IF(OFFSET('Water Data'!$E$27,0,10*ROW('Water Data'!E40))="","",OFFSET('Water Data'!$E$27,0,10*ROW('Water Data'!E40)))</f>
        <v/>
      </c>
      <c r="BW46" s="353" t="str">
        <f ca="1">+IF(OFFSET('Water Data'!$E$28,0,10*ROW('Water Data'!E40))="","",OFFSET('Water Data'!$E$28,0,10*ROW('Water Data'!E40)))</f>
        <v/>
      </c>
      <c r="BX46" s="353" t="str">
        <f ca="1">+IF(OFFSET('Water Data'!$E$29,0,10*ROW('Water Data'!E40))="","",OFFSET('Water Data'!$E$29,0,10*ROW('Water Data'!E40)))</f>
        <v/>
      </c>
      <c r="BY46" s="353" t="str">
        <f ca="1">+IF(OFFSET('Water Data'!$F$27,0,10*ROW('Water Data'!F40))="","",OFFSET('Water Data'!$F$27,0,10*ROW('Water Data'!F40)))</f>
        <v/>
      </c>
      <c r="BZ46" s="353" t="str">
        <f ca="1">+IF(OFFSET('Water Data'!$F$28,0,10*ROW('Water Data'!F40))="","",OFFSET('Water Data'!$F$28,0,10*ROW('Water Data'!F40)))</f>
        <v/>
      </c>
      <c r="CA46" s="353" t="str">
        <f ca="1">+IF(OFFSET('Water Data'!$F$29,0,10*ROW('Water Data'!F40))="","",OFFSET('Water Data'!$F$29,0,10*ROW('Water Data'!F40)))</f>
        <v/>
      </c>
      <c r="CB46" s="353" t="str">
        <f ca="1">+IF(OFFSET('Water Data'!$G$27,0,10*ROW('Water Data'!G40))="","",OFFSET('Water Data'!$G$27,0,10*ROW('Water Data'!G40)))</f>
        <v/>
      </c>
      <c r="CC46" s="353" t="str">
        <f ca="1">+IF(OFFSET('Water Data'!$G$28,0,10*ROW('Water Data'!G40))="","",OFFSET('Water Data'!$G$28,0,10*ROW('Water Data'!G40)))</f>
        <v/>
      </c>
      <c r="CD46" s="353" t="str">
        <f ca="1">+IF(OFFSET('Water Data'!$G$29,0,10*ROW('Water Data'!G40))="","",OFFSET('Water Data'!$G$29,0,10*ROW('Water Data'!G40)))</f>
        <v/>
      </c>
      <c r="CE46" s="353" t="str">
        <f ca="1">+IF(OFFSET('Water Data'!$H$27,0,10*ROW('Water Data'!H40))="","",OFFSET('Water Data'!$H$27,0,10*ROW('Water Data'!H40)))</f>
        <v/>
      </c>
      <c r="CF46" s="353" t="str">
        <f ca="1">+IF(OFFSET('Water Data'!$H$28,0,10*ROW('Water Data'!H40))="","",OFFSET('Water Data'!$H$28,0,10*ROW('Water Data'!H40)))</f>
        <v/>
      </c>
      <c r="CG46" s="353" t="str">
        <f ca="1">+IF(OFFSET('Water Data'!$H$29,0,10*ROW('Water Data'!H40))="","",OFFSET('Water Data'!$H$29,0,10*ROW('Water Data'!H40)))</f>
        <v/>
      </c>
      <c r="CH46" s="353" t="str">
        <f ca="1">+IF(OFFSET('Water Data'!$I$27,0,10*ROW('Water Data'!I40))="","",OFFSET('Water Data'!$I$27,0,10*ROW('Water Data'!I40)))</f>
        <v/>
      </c>
      <c r="CI46" s="353" t="str">
        <f ca="1">+IF(OFFSET('Water Data'!$I$28,0,10*ROW('Water Data'!I40))="","",OFFSET('Water Data'!$I$28,0,10*ROW('Water Data'!I40)))</f>
        <v/>
      </c>
      <c r="CJ46" s="353" t="str">
        <f ca="1">+IF(OFFSET('Water Data'!$I$29,0,10*ROW('Water Data'!I40))="","",OFFSET('Water Data'!$I$29,0,10*ROW('Water Data'!I40)))</f>
        <v/>
      </c>
      <c r="CK46" s="353" t="str">
        <f ca="1">+IF(OFFSET('Sanitation Data'!$D$28,0,10*ROW('Sanitation Data'!D40))="","",OFFSET('Sanitation Data'!$D$28,0,10*ROW('Sanitation Data'!D40)))</f>
        <v/>
      </c>
      <c r="CL46" s="353" t="str">
        <f ca="1">+IF(OFFSET('Sanitation Data'!$D$29,0,10*ROW('Sanitation Data'!D40))="","",OFFSET('Sanitation Data'!$D$29,0,10*ROW('Sanitation Data'!D40)))</f>
        <v/>
      </c>
      <c r="CM46" s="353" t="str">
        <f ca="1">+IF(OFFSET('Sanitation Data'!$D$30,0,10*ROW('Sanitation Data'!D40))="","",OFFSET('Sanitation Data'!$D$30,0,10*ROW('Sanitation Data'!D40)))</f>
        <v/>
      </c>
      <c r="CN46" s="353" t="str">
        <f ca="1">+IF(OFFSET('Sanitation Data'!$D$31,0,10*ROW('Sanitation Data'!D40))="","",OFFSET('Sanitation Data'!$D$31,0,10*ROW('Sanitation Data'!D40)))</f>
        <v/>
      </c>
      <c r="CO46" s="353" t="str">
        <f ca="1">+IF(OFFSET('Sanitation Data'!$D$32,0,10*ROW('Sanitation Data'!D40))="","",OFFSET('Sanitation Data'!$D$32,0,10*ROW('Sanitation Data'!D40)))</f>
        <v/>
      </c>
      <c r="CP46" s="353" t="str">
        <f ca="1">+IF(OFFSET('Sanitation Data'!$E$28,0,10*ROW('Sanitation Data'!E40))="","",OFFSET('Sanitation Data'!$E$28,0,10*ROW('Sanitation Data'!E40)))</f>
        <v/>
      </c>
      <c r="CQ46" s="353" t="str">
        <f ca="1">+IF(OFFSET('Sanitation Data'!$E$29,0,10*ROW('Sanitation Data'!E40))="","",OFFSET('Sanitation Data'!$E$29,0,10*ROW('Sanitation Data'!E40)))</f>
        <v/>
      </c>
      <c r="CR46" s="353" t="str">
        <f ca="1">+IF(OFFSET('Sanitation Data'!$E$30,0,10*ROW('Sanitation Data'!E40))="","",OFFSET('Sanitation Data'!$E$30,0,10*ROW('Sanitation Data'!E40)))</f>
        <v/>
      </c>
      <c r="CS46" s="353" t="str">
        <f ca="1">+IF(OFFSET('Sanitation Data'!$E$31,0,10*ROW('Sanitation Data'!E40))="","",OFFSET('Sanitation Data'!$E$31,0,10*ROW('Sanitation Data'!E40)))</f>
        <v/>
      </c>
      <c r="CT46" s="353" t="str">
        <f ca="1">+IF(OFFSET('Sanitation Data'!$E$32,0,10*ROW('Sanitation Data'!E40))="","",OFFSET('Sanitation Data'!$E$32,0,10*ROW('Sanitation Data'!E40)))</f>
        <v/>
      </c>
      <c r="CU46" s="353" t="str">
        <f ca="1">+IF(OFFSET('Sanitation Data'!$F$28,0,10*ROW('Sanitation Data'!F40))="","",OFFSET('Sanitation Data'!$F$28,0,10*ROW('Sanitation Data'!F40)))</f>
        <v/>
      </c>
      <c r="CV46" s="353" t="str">
        <f ca="1">+IF(OFFSET('Sanitation Data'!$F$29,0,10*ROW('Sanitation Data'!F40))="","",OFFSET('Sanitation Data'!$F$29,0,10*ROW('Sanitation Data'!F40)))</f>
        <v/>
      </c>
      <c r="CW46" s="353" t="str">
        <f ca="1">+IF(OFFSET('Sanitation Data'!$F$30,0,10*ROW('Sanitation Data'!F40))="","",OFFSET('Sanitation Data'!$F$30,0,10*ROW('Sanitation Data'!F40)))</f>
        <v/>
      </c>
      <c r="CX46" s="353" t="str">
        <f ca="1">+IF(OFFSET('Sanitation Data'!$F$31,0,10*ROW('Sanitation Data'!F40))="","",OFFSET('Sanitation Data'!$F$31,0,10*ROW('Sanitation Data'!F40)))</f>
        <v/>
      </c>
      <c r="CY46" s="353" t="str">
        <f ca="1">+IF(OFFSET('Sanitation Data'!$F$32,0,10*ROW('Sanitation Data'!F40))="","",OFFSET('Sanitation Data'!$F$32,0,10*ROW('Sanitation Data'!F40)))</f>
        <v/>
      </c>
      <c r="CZ46" s="353" t="str">
        <f ca="1">+IF(OFFSET('Sanitation Data'!$G$28,0,10*ROW('Sanitation Data'!G40))="","",OFFSET('Sanitation Data'!$G$28,0,10*ROW('Sanitation Data'!G40)))</f>
        <v/>
      </c>
      <c r="DA46" s="353" t="str">
        <f ca="1">+IF(OFFSET('Sanitation Data'!$G$29,0,10*ROW('Sanitation Data'!G40))="","",OFFSET('Sanitation Data'!$G$29,0,10*ROW('Sanitation Data'!G40)))</f>
        <v/>
      </c>
      <c r="DB46" s="353" t="str">
        <f ca="1">+IF(OFFSET('Sanitation Data'!$G$30,0,10*ROW('Sanitation Data'!G40))="","",OFFSET('Sanitation Data'!$G$30,0,10*ROW('Sanitation Data'!G40)))</f>
        <v/>
      </c>
      <c r="DC46" s="353" t="str">
        <f ca="1">+IF(OFFSET('Sanitation Data'!$G$31,0,10*ROW('Sanitation Data'!G40))="","",OFFSET('Sanitation Data'!$G$31,0,10*ROW('Sanitation Data'!G40)))</f>
        <v/>
      </c>
      <c r="DD46" s="353" t="str">
        <f ca="1">+IF(OFFSET('Sanitation Data'!$G$32,0,10*ROW('Sanitation Data'!G40))="","",OFFSET('Sanitation Data'!$G$32,0,10*ROW('Sanitation Data'!G40)))</f>
        <v/>
      </c>
      <c r="DE46" s="353" t="str">
        <f ca="1">+IF(OFFSET('Sanitation Data'!$H$28,0,10*ROW('Sanitation Data'!H40))="","",OFFSET('Sanitation Data'!$H$28,0,10*ROW('Sanitation Data'!H40)))</f>
        <v/>
      </c>
      <c r="DF46" s="353" t="str">
        <f ca="1">+IF(OFFSET('Sanitation Data'!$H$29,0,10*ROW('Sanitation Data'!H40))="","",OFFSET('Sanitation Data'!$H$29,0,10*ROW('Sanitation Data'!H40)))</f>
        <v/>
      </c>
      <c r="DG46" s="353" t="str">
        <f ca="1">+IF(OFFSET('Sanitation Data'!$H$30,0,10*ROW('Sanitation Data'!H40))="","",OFFSET('Sanitation Data'!$H$30,0,10*ROW('Sanitation Data'!H40)))</f>
        <v/>
      </c>
      <c r="DH46" s="353" t="str">
        <f ca="1">+IF(OFFSET('Sanitation Data'!$H$31,0,10*ROW('Sanitation Data'!H40))="","",OFFSET('Sanitation Data'!$H$31,0,10*ROW('Sanitation Data'!H40)))</f>
        <v/>
      </c>
      <c r="DI46" s="353" t="str">
        <f ca="1">+IF(OFFSET('Sanitation Data'!$H$32,0,10*ROW('Sanitation Data'!H40))="","",OFFSET('Sanitation Data'!$H$32,0,10*ROW('Sanitation Data'!H40)))</f>
        <v/>
      </c>
      <c r="DJ46" s="353" t="str">
        <f ca="1">+IF(OFFSET('Sanitation Data'!$I$28,0,10*ROW('Sanitation Data'!I40))="","",OFFSET('Sanitation Data'!$I$28,0,10*ROW('Sanitation Data'!I40)))</f>
        <v/>
      </c>
      <c r="DK46" s="353" t="str">
        <f ca="1">+IF(OFFSET('Sanitation Data'!$I$29,0,10*ROW('Sanitation Data'!I40))="","",OFFSET('Sanitation Data'!$I$29,0,10*ROW('Sanitation Data'!I40)))</f>
        <v/>
      </c>
      <c r="DL46" s="353" t="str">
        <f ca="1">+IF(OFFSET('Sanitation Data'!$I$30,0,10*ROW('Sanitation Data'!I40))="","",OFFSET('Sanitation Data'!$I$30,0,10*ROW('Sanitation Data'!I40)))</f>
        <v/>
      </c>
      <c r="DM46" s="353" t="str">
        <f ca="1">+IF(OFFSET('Sanitation Data'!$I$31,0,10*ROW('Sanitation Data'!I40))="","",OFFSET('Sanitation Data'!$I$31,0,10*ROW('Sanitation Data'!I40)))</f>
        <v/>
      </c>
      <c r="DN46" s="353" t="str">
        <f ca="1">+IF(OFFSET('Sanitation Data'!$I$32,0,10*ROW('Sanitation Data'!I40))="","",OFFSET('Sanitation Data'!$I$32,0,10*ROW('Sanitation Data'!I40)))</f>
        <v/>
      </c>
      <c r="DO46" s="353" t="str">
        <f ca="1">+IF(OFFSET('Hygiene Data'!$D$11,0,10*ROW('Hygiene Data'!D40))="","",OFFSET('Hygiene Data'!$D$11,0,10*ROW('Hygiene Data'!D40)))</f>
        <v/>
      </c>
      <c r="DP46" s="353" t="str">
        <f ca="1">+IF(OFFSET('Hygiene Data'!$D$12,0,10*ROW('Hygiene Data'!D40))="","",OFFSET('Hygiene Data'!$D$12,0,10*ROW('Hygiene Data'!D40)))</f>
        <v/>
      </c>
      <c r="DQ46" s="353" t="str">
        <f ca="1">+IF(OFFSET('Hygiene Data'!$D$13,0,10*ROW('Hygiene Data'!D40))="","",OFFSET('Hygiene Data'!$D$13,0,10*ROW('Hygiene Data'!D40)))</f>
        <v/>
      </c>
      <c r="DR46" s="353" t="str">
        <f ca="1">+IF(OFFSET('Hygiene Data'!$E$11,0,10*ROW('Hygiene Data'!E40))="","",OFFSET('Hygiene Data'!$E$11,0,10*ROW('Hygiene Data'!E40)))</f>
        <v/>
      </c>
      <c r="DS46" s="353" t="str">
        <f ca="1">+IF(OFFSET('Hygiene Data'!$E$12,0,10*ROW('Hygiene Data'!E40))="","",OFFSET('Hygiene Data'!$E$12,0,10*ROW('Hygiene Data'!E40)))</f>
        <v/>
      </c>
      <c r="DT46" s="353" t="str">
        <f ca="1">+IF(OFFSET('Hygiene Data'!$E$13,0,10*ROW('Hygiene Data'!E40))="","",OFFSET('Hygiene Data'!$E$13,0,10*ROW('Hygiene Data'!E40)))</f>
        <v/>
      </c>
      <c r="DU46" s="353" t="str">
        <f ca="1">+IF(OFFSET('Hygiene Data'!$F$11,0,10*ROW('Hygiene Data'!F40))="","",OFFSET('Hygiene Data'!$F$11,0,10*ROW('Hygiene Data'!F40)))</f>
        <v/>
      </c>
      <c r="DV46" s="353" t="str">
        <f ca="1">+IF(OFFSET('Hygiene Data'!$F$12,0,10*ROW('Hygiene Data'!F40))="","",OFFSET('Hygiene Data'!$F$12,0,10*ROW('Hygiene Data'!F40)))</f>
        <v/>
      </c>
      <c r="DW46" s="353" t="str">
        <f ca="1">+IF(OFFSET('Hygiene Data'!$F$13,0,10*ROW('Hygiene Data'!F40))="","",OFFSET('Hygiene Data'!$F$13,0,10*ROW('Hygiene Data'!F40)))</f>
        <v/>
      </c>
      <c r="DX46" s="353" t="str">
        <f ca="1">+IF(OFFSET('Hygiene Data'!$G$11,0,10*ROW('Hygiene Data'!G40))="","",OFFSET('Hygiene Data'!$G$11,0,10*ROW('Hygiene Data'!G40)))</f>
        <v/>
      </c>
      <c r="DY46" s="353" t="str">
        <f ca="1">+IF(OFFSET('Hygiene Data'!$G$12,0,10*ROW('Hygiene Data'!G40))="","",OFFSET('Hygiene Data'!$G$12,0,10*ROW('Hygiene Data'!G40)))</f>
        <v/>
      </c>
      <c r="DZ46" s="353" t="str">
        <f ca="1">+IF(OFFSET('Hygiene Data'!$G$13,0,10*ROW('Hygiene Data'!G40))="","",OFFSET('Hygiene Data'!$G$13,0,10*ROW('Hygiene Data'!G40)))</f>
        <v/>
      </c>
      <c r="EA46" s="353" t="str">
        <f ca="1">+IF(OFFSET('Hygiene Data'!$H$11,0,10*ROW('Hygiene Data'!H40))="","",OFFSET('Hygiene Data'!$H$11,0,10*ROW('Hygiene Data'!H40)))</f>
        <v/>
      </c>
      <c r="EB46" s="353" t="str">
        <f ca="1">+IF(OFFSET('Hygiene Data'!$H$12,0,10*ROW('Hygiene Data'!H40))="","",OFFSET('Hygiene Data'!$H$12,0,10*ROW('Hygiene Data'!H40)))</f>
        <v/>
      </c>
      <c r="EC46" s="353" t="str">
        <f ca="1">+IF(OFFSET('Hygiene Data'!$H$13,0,10*ROW('Hygiene Data'!H40))="","",OFFSET('Hygiene Data'!$H$13,0,10*ROW('Hygiene Data'!H40)))</f>
        <v/>
      </c>
      <c r="ED46" s="353" t="str">
        <f ca="1">+IF(OFFSET('Hygiene Data'!$I$11,0,10*ROW('Hygiene Data'!I40))="","",OFFSET('Hygiene Data'!$I$11,0,10*ROW('Hygiene Data'!I40)))</f>
        <v/>
      </c>
      <c r="EE46" s="353" t="str">
        <f ca="1">+IF(OFFSET('Hygiene Data'!$I$12,0,10*ROW('Hygiene Data'!I40))="","",OFFSET('Hygiene Data'!$I$12,0,10*ROW('Hygiene Data'!I40)))</f>
        <v/>
      </c>
      <c r="EF46" s="353" t="str">
        <f ca="1">+IF(OFFSET('Hygiene Data'!$I$13,0,10*ROW('Hygiene Data'!I40))="","",OFFSET('Hygiene Data'!$I$13,0,10*ROW('Hygiene Data'!I40)))</f>
        <v/>
      </c>
    </row>
    <row r="47" spans="1:136" x14ac:dyDescent="0.25">
      <c r="A47" s="462" t="str">
        <f ca="1">+IF(OFFSET('Water Data'!$B$2,0,10*ROW('Water Data'!E41))="","",OFFSET('Water Data'!$B$2,0,10*ROW('Water Data'!E41)))</f>
        <v/>
      </c>
      <c r="B47" s="46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89" t="str">
        <f t="shared" ca="1" si="0"/>
        <v/>
      </c>
      <c r="D47" s="49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6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3" t="str">
        <f ca="1">+IF(OFFSET('Water Data'!$D$27,0,10*ROW('Water Data'!D41))="","",OFFSET('Water Data'!$D$27,0,10*ROW('Water Data'!D41)))</f>
        <v/>
      </c>
      <c r="BT47" s="353" t="str">
        <f ca="1">+IF(OFFSET('Water Data'!$D$28,0,10*ROW('Water Data'!D41))="","",OFFSET('Water Data'!$D$28,0,10*ROW('Water Data'!D41)))</f>
        <v/>
      </c>
      <c r="BU47" s="353" t="str">
        <f ca="1">+IF(OFFSET('Water Data'!$D$29,0,10*ROW('Water Data'!D41))="","",OFFSET('Water Data'!$D$29,0,10*ROW('Water Data'!D41)))</f>
        <v/>
      </c>
      <c r="BV47" s="353" t="str">
        <f ca="1">+IF(OFFSET('Water Data'!$E$27,0,10*ROW('Water Data'!E41))="","",OFFSET('Water Data'!$E$27,0,10*ROW('Water Data'!E41)))</f>
        <v/>
      </c>
      <c r="BW47" s="353" t="str">
        <f ca="1">+IF(OFFSET('Water Data'!$E$28,0,10*ROW('Water Data'!E41))="","",OFFSET('Water Data'!$E$28,0,10*ROW('Water Data'!E41)))</f>
        <v/>
      </c>
      <c r="BX47" s="353" t="str">
        <f ca="1">+IF(OFFSET('Water Data'!$E$29,0,10*ROW('Water Data'!E41))="","",OFFSET('Water Data'!$E$29,0,10*ROW('Water Data'!E41)))</f>
        <v/>
      </c>
      <c r="BY47" s="353" t="str">
        <f ca="1">+IF(OFFSET('Water Data'!$F$27,0,10*ROW('Water Data'!F41))="","",OFFSET('Water Data'!$F$27,0,10*ROW('Water Data'!F41)))</f>
        <v/>
      </c>
      <c r="BZ47" s="353" t="str">
        <f ca="1">+IF(OFFSET('Water Data'!$F$28,0,10*ROW('Water Data'!F41))="","",OFFSET('Water Data'!$F$28,0,10*ROW('Water Data'!F41)))</f>
        <v/>
      </c>
      <c r="CA47" s="353" t="str">
        <f ca="1">+IF(OFFSET('Water Data'!$F$29,0,10*ROW('Water Data'!F41))="","",OFFSET('Water Data'!$F$29,0,10*ROW('Water Data'!F41)))</f>
        <v/>
      </c>
      <c r="CB47" s="353" t="str">
        <f ca="1">+IF(OFFSET('Water Data'!$G$27,0,10*ROW('Water Data'!G41))="","",OFFSET('Water Data'!$G$27,0,10*ROW('Water Data'!G41)))</f>
        <v/>
      </c>
      <c r="CC47" s="353" t="str">
        <f ca="1">+IF(OFFSET('Water Data'!$G$28,0,10*ROW('Water Data'!G41))="","",OFFSET('Water Data'!$G$28,0,10*ROW('Water Data'!G41)))</f>
        <v/>
      </c>
      <c r="CD47" s="353" t="str">
        <f ca="1">+IF(OFFSET('Water Data'!$G$29,0,10*ROW('Water Data'!G41))="","",OFFSET('Water Data'!$G$29,0,10*ROW('Water Data'!G41)))</f>
        <v/>
      </c>
      <c r="CE47" s="353" t="str">
        <f ca="1">+IF(OFFSET('Water Data'!$H$27,0,10*ROW('Water Data'!H41))="","",OFFSET('Water Data'!$H$27,0,10*ROW('Water Data'!H41)))</f>
        <v/>
      </c>
      <c r="CF47" s="353" t="str">
        <f ca="1">+IF(OFFSET('Water Data'!$H$28,0,10*ROW('Water Data'!H41))="","",OFFSET('Water Data'!$H$28,0,10*ROW('Water Data'!H41)))</f>
        <v/>
      </c>
      <c r="CG47" s="353" t="str">
        <f ca="1">+IF(OFFSET('Water Data'!$H$29,0,10*ROW('Water Data'!H41))="","",OFFSET('Water Data'!$H$29,0,10*ROW('Water Data'!H41)))</f>
        <v/>
      </c>
      <c r="CH47" s="353" t="str">
        <f ca="1">+IF(OFFSET('Water Data'!$I$27,0,10*ROW('Water Data'!I41))="","",OFFSET('Water Data'!$I$27,0,10*ROW('Water Data'!I41)))</f>
        <v/>
      </c>
      <c r="CI47" s="353" t="str">
        <f ca="1">+IF(OFFSET('Water Data'!$I$28,0,10*ROW('Water Data'!I41))="","",OFFSET('Water Data'!$I$28,0,10*ROW('Water Data'!I41)))</f>
        <v/>
      </c>
      <c r="CJ47" s="353" t="str">
        <f ca="1">+IF(OFFSET('Water Data'!$I$29,0,10*ROW('Water Data'!I41))="","",OFFSET('Water Data'!$I$29,0,10*ROW('Water Data'!I41)))</f>
        <v/>
      </c>
      <c r="CK47" s="353" t="str">
        <f ca="1">+IF(OFFSET('Sanitation Data'!$D$28,0,10*ROW('Sanitation Data'!D41))="","",OFFSET('Sanitation Data'!$D$28,0,10*ROW('Sanitation Data'!D41)))</f>
        <v/>
      </c>
      <c r="CL47" s="353" t="str">
        <f ca="1">+IF(OFFSET('Sanitation Data'!$D$29,0,10*ROW('Sanitation Data'!D41))="","",OFFSET('Sanitation Data'!$D$29,0,10*ROW('Sanitation Data'!D41)))</f>
        <v/>
      </c>
      <c r="CM47" s="353" t="str">
        <f ca="1">+IF(OFFSET('Sanitation Data'!$D$30,0,10*ROW('Sanitation Data'!D41))="","",OFFSET('Sanitation Data'!$D$30,0,10*ROW('Sanitation Data'!D41)))</f>
        <v/>
      </c>
      <c r="CN47" s="353" t="str">
        <f ca="1">+IF(OFFSET('Sanitation Data'!$D$31,0,10*ROW('Sanitation Data'!D41))="","",OFFSET('Sanitation Data'!$D$31,0,10*ROW('Sanitation Data'!D41)))</f>
        <v/>
      </c>
      <c r="CO47" s="353" t="str">
        <f ca="1">+IF(OFFSET('Sanitation Data'!$D$32,0,10*ROW('Sanitation Data'!D41))="","",OFFSET('Sanitation Data'!$D$32,0,10*ROW('Sanitation Data'!D41)))</f>
        <v/>
      </c>
      <c r="CP47" s="353" t="str">
        <f ca="1">+IF(OFFSET('Sanitation Data'!$E$28,0,10*ROW('Sanitation Data'!E41))="","",OFFSET('Sanitation Data'!$E$28,0,10*ROW('Sanitation Data'!E41)))</f>
        <v/>
      </c>
      <c r="CQ47" s="353" t="str">
        <f ca="1">+IF(OFFSET('Sanitation Data'!$E$29,0,10*ROW('Sanitation Data'!E41))="","",OFFSET('Sanitation Data'!$E$29,0,10*ROW('Sanitation Data'!E41)))</f>
        <v/>
      </c>
      <c r="CR47" s="353" t="str">
        <f ca="1">+IF(OFFSET('Sanitation Data'!$E$30,0,10*ROW('Sanitation Data'!E41))="","",OFFSET('Sanitation Data'!$E$30,0,10*ROW('Sanitation Data'!E41)))</f>
        <v/>
      </c>
      <c r="CS47" s="353" t="str">
        <f ca="1">+IF(OFFSET('Sanitation Data'!$E$31,0,10*ROW('Sanitation Data'!E41))="","",OFFSET('Sanitation Data'!$E$31,0,10*ROW('Sanitation Data'!E41)))</f>
        <v/>
      </c>
      <c r="CT47" s="353" t="str">
        <f ca="1">+IF(OFFSET('Sanitation Data'!$E$32,0,10*ROW('Sanitation Data'!E41))="","",OFFSET('Sanitation Data'!$E$32,0,10*ROW('Sanitation Data'!E41)))</f>
        <v/>
      </c>
      <c r="CU47" s="353" t="str">
        <f ca="1">+IF(OFFSET('Sanitation Data'!$F$28,0,10*ROW('Sanitation Data'!F41))="","",OFFSET('Sanitation Data'!$F$28,0,10*ROW('Sanitation Data'!F41)))</f>
        <v/>
      </c>
      <c r="CV47" s="353" t="str">
        <f ca="1">+IF(OFFSET('Sanitation Data'!$F$29,0,10*ROW('Sanitation Data'!F41))="","",OFFSET('Sanitation Data'!$F$29,0,10*ROW('Sanitation Data'!F41)))</f>
        <v/>
      </c>
      <c r="CW47" s="353" t="str">
        <f ca="1">+IF(OFFSET('Sanitation Data'!$F$30,0,10*ROW('Sanitation Data'!F41))="","",OFFSET('Sanitation Data'!$F$30,0,10*ROW('Sanitation Data'!F41)))</f>
        <v/>
      </c>
      <c r="CX47" s="353" t="str">
        <f ca="1">+IF(OFFSET('Sanitation Data'!$F$31,0,10*ROW('Sanitation Data'!F41))="","",OFFSET('Sanitation Data'!$F$31,0,10*ROW('Sanitation Data'!F41)))</f>
        <v/>
      </c>
      <c r="CY47" s="353" t="str">
        <f ca="1">+IF(OFFSET('Sanitation Data'!$F$32,0,10*ROW('Sanitation Data'!F41))="","",OFFSET('Sanitation Data'!$F$32,0,10*ROW('Sanitation Data'!F41)))</f>
        <v/>
      </c>
      <c r="CZ47" s="353" t="str">
        <f ca="1">+IF(OFFSET('Sanitation Data'!$G$28,0,10*ROW('Sanitation Data'!G41))="","",OFFSET('Sanitation Data'!$G$28,0,10*ROW('Sanitation Data'!G41)))</f>
        <v/>
      </c>
      <c r="DA47" s="353" t="str">
        <f ca="1">+IF(OFFSET('Sanitation Data'!$G$29,0,10*ROW('Sanitation Data'!G41))="","",OFFSET('Sanitation Data'!$G$29,0,10*ROW('Sanitation Data'!G41)))</f>
        <v/>
      </c>
      <c r="DB47" s="353" t="str">
        <f ca="1">+IF(OFFSET('Sanitation Data'!$G$30,0,10*ROW('Sanitation Data'!G41))="","",OFFSET('Sanitation Data'!$G$30,0,10*ROW('Sanitation Data'!G41)))</f>
        <v/>
      </c>
      <c r="DC47" s="353" t="str">
        <f ca="1">+IF(OFFSET('Sanitation Data'!$G$31,0,10*ROW('Sanitation Data'!G41))="","",OFFSET('Sanitation Data'!$G$31,0,10*ROW('Sanitation Data'!G41)))</f>
        <v/>
      </c>
      <c r="DD47" s="353" t="str">
        <f ca="1">+IF(OFFSET('Sanitation Data'!$G$32,0,10*ROW('Sanitation Data'!G41))="","",OFFSET('Sanitation Data'!$G$32,0,10*ROW('Sanitation Data'!G41)))</f>
        <v/>
      </c>
      <c r="DE47" s="353" t="str">
        <f ca="1">+IF(OFFSET('Sanitation Data'!$H$28,0,10*ROW('Sanitation Data'!H41))="","",OFFSET('Sanitation Data'!$H$28,0,10*ROW('Sanitation Data'!H41)))</f>
        <v/>
      </c>
      <c r="DF47" s="353" t="str">
        <f ca="1">+IF(OFFSET('Sanitation Data'!$H$29,0,10*ROW('Sanitation Data'!H41))="","",OFFSET('Sanitation Data'!$H$29,0,10*ROW('Sanitation Data'!H41)))</f>
        <v/>
      </c>
      <c r="DG47" s="353" t="str">
        <f ca="1">+IF(OFFSET('Sanitation Data'!$H$30,0,10*ROW('Sanitation Data'!H41))="","",OFFSET('Sanitation Data'!$H$30,0,10*ROW('Sanitation Data'!H41)))</f>
        <v/>
      </c>
      <c r="DH47" s="353" t="str">
        <f ca="1">+IF(OFFSET('Sanitation Data'!$H$31,0,10*ROW('Sanitation Data'!H41))="","",OFFSET('Sanitation Data'!$H$31,0,10*ROW('Sanitation Data'!H41)))</f>
        <v/>
      </c>
      <c r="DI47" s="353" t="str">
        <f ca="1">+IF(OFFSET('Sanitation Data'!$H$32,0,10*ROW('Sanitation Data'!H41))="","",OFFSET('Sanitation Data'!$H$32,0,10*ROW('Sanitation Data'!H41)))</f>
        <v/>
      </c>
      <c r="DJ47" s="353" t="str">
        <f ca="1">+IF(OFFSET('Sanitation Data'!$I$28,0,10*ROW('Sanitation Data'!I41))="","",OFFSET('Sanitation Data'!$I$28,0,10*ROW('Sanitation Data'!I41)))</f>
        <v/>
      </c>
      <c r="DK47" s="353" t="str">
        <f ca="1">+IF(OFFSET('Sanitation Data'!$I$29,0,10*ROW('Sanitation Data'!I41))="","",OFFSET('Sanitation Data'!$I$29,0,10*ROW('Sanitation Data'!I41)))</f>
        <v/>
      </c>
      <c r="DL47" s="353" t="str">
        <f ca="1">+IF(OFFSET('Sanitation Data'!$I$30,0,10*ROW('Sanitation Data'!I41))="","",OFFSET('Sanitation Data'!$I$30,0,10*ROW('Sanitation Data'!I41)))</f>
        <v/>
      </c>
      <c r="DM47" s="353" t="str">
        <f ca="1">+IF(OFFSET('Sanitation Data'!$I$31,0,10*ROW('Sanitation Data'!I41))="","",OFFSET('Sanitation Data'!$I$31,0,10*ROW('Sanitation Data'!I41)))</f>
        <v/>
      </c>
      <c r="DN47" s="353" t="str">
        <f ca="1">+IF(OFFSET('Sanitation Data'!$I$32,0,10*ROW('Sanitation Data'!I41))="","",OFFSET('Sanitation Data'!$I$32,0,10*ROW('Sanitation Data'!I41)))</f>
        <v/>
      </c>
      <c r="DO47" s="353" t="str">
        <f ca="1">+IF(OFFSET('Hygiene Data'!$D$11,0,10*ROW('Hygiene Data'!D41))="","",OFFSET('Hygiene Data'!$D$11,0,10*ROW('Hygiene Data'!D41)))</f>
        <v/>
      </c>
      <c r="DP47" s="353" t="str">
        <f ca="1">+IF(OFFSET('Hygiene Data'!$D$12,0,10*ROW('Hygiene Data'!D41))="","",OFFSET('Hygiene Data'!$D$12,0,10*ROW('Hygiene Data'!D41)))</f>
        <v/>
      </c>
      <c r="DQ47" s="353" t="str">
        <f ca="1">+IF(OFFSET('Hygiene Data'!$D$13,0,10*ROW('Hygiene Data'!D41))="","",OFFSET('Hygiene Data'!$D$13,0,10*ROW('Hygiene Data'!D41)))</f>
        <v/>
      </c>
      <c r="DR47" s="353" t="str">
        <f ca="1">+IF(OFFSET('Hygiene Data'!$E$11,0,10*ROW('Hygiene Data'!E41))="","",OFFSET('Hygiene Data'!$E$11,0,10*ROW('Hygiene Data'!E41)))</f>
        <v/>
      </c>
      <c r="DS47" s="353" t="str">
        <f ca="1">+IF(OFFSET('Hygiene Data'!$E$12,0,10*ROW('Hygiene Data'!E41))="","",OFFSET('Hygiene Data'!$E$12,0,10*ROW('Hygiene Data'!E41)))</f>
        <v/>
      </c>
      <c r="DT47" s="353" t="str">
        <f ca="1">+IF(OFFSET('Hygiene Data'!$E$13,0,10*ROW('Hygiene Data'!E41))="","",OFFSET('Hygiene Data'!$E$13,0,10*ROW('Hygiene Data'!E41)))</f>
        <v/>
      </c>
      <c r="DU47" s="353" t="str">
        <f ca="1">+IF(OFFSET('Hygiene Data'!$F$11,0,10*ROW('Hygiene Data'!F41))="","",OFFSET('Hygiene Data'!$F$11,0,10*ROW('Hygiene Data'!F41)))</f>
        <v/>
      </c>
      <c r="DV47" s="353" t="str">
        <f ca="1">+IF(OFFSET('Hygiene Data'!$F$12,0,10*ROW('Hygiene Data'!F41))="","",OFFSET('Hygiene Data'!$F$12,0,10*ROW('Hygiene Data'!F41)))</f>
        <v/>
      </c>
      <c r="DW47" s="353" t="str">
        <f ca="1">+IF(OFFSET('Hygiene Data'!$F$13,0,10*ROW('Hygiene Data'!F41))="","",OFFSET('Hygiene Data'!$F$13,0,10*ROW('Hygiene Data'!F41)))</f>
        <v/>
      </c>
      <c r="DX47" s="353" t="str">
        <f ca="1">+IF(OFFSET('Hygiene Data'!$G$11,0,10*ROW('Hygiene Data'!G41))="","",OFFSET('Hygiene Data'!$G$11,0,10*ROW('Hygiene Data'!G41)))</f>
        <v/>
      </c>
      <c r="DY47" s="353" t="str">
        <f ca="1">+IF(OFFSET('Hygiene Data'!$G$12,0,10*ROW('Hygiene Data'!G41))="","",OFFSET('Hygiene Data'!$G$12,0,10*ROW('Hygiene Data'!G41)))</f>
        <v/>
      </c>
      <c r="DZ47" s="353" t="str">
        <f ca="1">+IF(OFFSET('Hygiene Data'!$G$13,0,10*ROW('Hygiene Data'!G41))="","",OFFSET('Hygiene Data'!$G$13,0,10*ROW('Hygiene Data'!G41)))</f>
        <v/>
      </c>
      <c r="EA47" s="353" t="str">
        <f ca="1">+IF(OFFSET('Hygiene Data'!$H$11,0,10*ROW('Hygiene Data'!H41))="","",OFFSET('Hygiene Data'!$H$11,0,10*ROW('Hygiene Data'!H41)))</f>
        <v/>
      </c>
      <c r="EB47" s="353" t="str">
        <f ca="1">+IF(OFFSET('Hygiene Data'!$H$12,0,10*ROW('Hygiene Data'!H41))="","",OFFSET('Hygiene Data'!$H$12,0,10*ROW('Hygiene Data'!H41)))</f>
        <v/>
      </c>
      <c r="EC47" s="353" t="str">
        <f ca="1">+IF(OFFSET('Hygiene Data'!$H$13,0,10*ROW('Hygiene Data'!H41))="","",OFFSET('Hygiene Data'!$H$13,0,10*ROW('Hygiene Data'!H41)))</f>
        <v/>
      </c>
      <c r="ED47" s="353" t="str">
        <f ca="1">+IF(OFFSET('Hygiene Data'!$I$11,0,10*ROW('Hygiene Data'!I41))="","",OFFSET('Hygiene Data'!$I$11,0,10*ROW('Hygiene Data'!I41)))</f>
        <v/>
      </c>
      <c r="EE47" s="353" t="str">
        <f ca="1">+IF(OFFSET('Hygiene Data'!$I$12,0,10*ROW('Hygiene Data'!I41))="","",OFFSET('Hygiene Data'!$I$12,0,10*ROW('Hygiene Data'!I41)))</f>
        <v/>
      </c>
      <c r="EF47" s="353" t="str">
        <f ca="1">+IF(OFFSET('Hygiene Data'!$I$13,0,10*ROW('Hygiene Data'!I41))="","",OFFSET('Hygiene Data'!$I$13,0,10*ROW('Hygiene Data'!I41)))</f>
        <v/>
      </c>
    </row>
    <row r="48" spans="1:136" x14ac:dyDescent="0.25">
      <c r="A48" s="462" t="str">
        <f ca="1">+IF(OFFSET('Water Data'!$B$2,0,10*ROW('Water Data'!E42))="","",OFFSET('Water Data'!$B$2,0,10*ROW('Water Data'!E42)))</f>
        <v/>
      </c>
      <c r="B48" s="46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89" t="str">
        <f t="shared" ca="1" si="0"/>
        <v/>
      </c>
      <c r="D48" s="49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6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3" t="str">
        <f ca="1">+IF(OFFSET('Water Data'!$D$27,0,10*ROW('Water Data'!D42))="","",OFFSET('Water Data'!$D$27,0,10*ROW('Water Data'!D42)))</f>
        <v/>
      </c>
      <c r="BT48" s="353" t="str">
        <f ca="1">+IF(OFFSET('Water Data'!$D$28,0,10*ROW('Water Data'!D42))="","",OFFSET('Water Data'!$D$28,0,10*ROW('Water Data'!D42)))</f>
        <v/>
      </c>
      <c r="BU48" s="353" t="str">
        <f ca="1">+IF(OFFSET('Water Data'!$D$29,0,10*ROW('Water Data'!D42))="","",OFFSET('Water Data'!$D$29,0,10*ROW('Water Data'!D42)))</f>
        <v/>
      </c>
      <c r="BV48" s="353" t="str">
        <f ca="1">+IF(OFFSET('Water Data'!$E$27,0,10*ROW('Water Data'!E42))="","",OFFSET('Water Data'!$E$27,0,10*ROW('Water Data'!E42)))</f>
        <v/>
      </c>
      <c r="BW48" s="353" t="str">
        <f ca="1">+IF(OFFSET('Water Data'!$E$28,0,10*ROW('Water Data'!E42))="","",OFFSET('Water Data'!$E$28,0,10*ROW('Water Data'!E42)))</f>
        <v/>
      </c>
      <c r="BX48" s="353" t="str">
        <f ca="1">+IF(OFFSET('Water Data'!$E$29,0,10*ROW('Water Data'!E42))="","",OFFSET('Water Data'!$E$29,0,10*ROW('Water Data'!E42)))</f>
        <v/>
      </c>
      <c r="BY48" s="353" t="str">
        <f ca="1">+IF(OFFSET('Water Data'!$F$27,0,10*ROW('Water Data'!F42))="","",OFFSET('Water Data'!$F$27,0,10*ROW('Water Data'!F42)))</f>
        <v/>
      </c>
      <c r="BZ48" s="353" t="str">
        <f ca="1">+IF(OFFSET('Water Data'!$F$28,0,10*ROW('Water Data'!F42))="","",OFFSET('Water Data'!$F$28,0,10*ROW('Water Data'!F42)))</f>
        <v/>
      </c>
      <c r="CA48" s="353" t="str">
        <f ca="1">+IF(OFFSET('Water Data'!$F$29,0,10*ROW('Water Data'!F42))="","",OFFSET('Water Data'!$F$29,0,10*ROW('Water Data'!F42)))</f>
        <v/>
      </c>
      <c r="CB48" s="353" t="str">
        <f ca="1">+IF(OFFSET('Water Data'!$G$27,0,10*ROW('Water Data'!G42))="","",OFFSET('Water Data'!$G$27,0,10*ROW('Water Data'!G42)))</f>
        <v/>
      </c>
      <c r="CC48" s="353" t="str">
        <f ca="1">+IF(OFFSET('Water Data'!$G$28,0,10*ROW('Water Data'!G42))="","",OFFSET('Water Data'!$G$28,0,10*ROW('Water Data'!G42)))</f>
        <v/>
      </c>
      <c r="CD48" s="353" t="str">
        <f ca="1">+IF(OFFSET('Water Data'!$G$29,0,10*ROW('Water Data'!G42))="","",OFFSET('Water Data'!$G$29,0,10*ROW('Water Data'!G42)))</f>
        <v/>
      </c>
      <c r="CE48" s="353" t="str">
        <f ca="1">+IF(OFFSET('Water Data'!$H$27,0,10*ROW('Water Data'!H42))="","",OFFSET('Water Data'!$H$27,0,10*ROW('Water Data'!H42)))</f>
        <v/>
      </c>
      <c r="CF48" s="353" t="str">
        <f ca="1">+IF(OFFSET('Water Data'!$H$28,0,10*ROW('Water Data'!H42))="","",OFFSET('Water Data'!$H$28,0,10*ROW('Water Data'!H42)))</f>
        <v/>
      </c>
      <c r="CG48" s="353" t="str">
        <f ca="1">+IF(OFFSET('Water Data'!$H$29,0,10*ROW('Water Data'!H42))="","",OFFSET('Water Data'!$H$29,0,10*ROW('Water Data'!H42)))</f>
        <v/>
      </c>
      <c r="CH48" s="353" t="str">
        <f ca="1">+IF(OFFSET('Water Data'!$I$27,0,10*ROW('Water Data'!I42))="","",OFFSET('Water Data'!$I$27,0,10*ROW('Water Data'!I42)))</f>
        <v/>
      </c>
      <c r="CI48" s="353" t="str">
        <f ca="1">+IF(OFFSET('Water Data'!$I$28,0,10*ROW('Water Data'!I42))="","",OFFSET('Water Data'!$I$28,0,10*ROW('Water Data'!I42)))</f>
        <v/>
      </c>
      <c r="CJ48" s="353" t="str">
        <f ca="1">+IF(OFFSET('Water Data'!$I$29,0,10*ROW('Water Data'!I42))="","",OFFSET('Water Data'!$I$29,0,10*ROW('Water Data'!I42)))</f>
        <v/>
      </c>
      <c r="CK48" s="353" t="str">
        <f ca="1">+IF(OFFSET('Sanitation Data'!$D$28,0,10*ROW('Sanitation Data'!D42))="","",OFFSET('Sanitation Data'!$D$28,0,10*ROW('Sanitation Data'!D42)))</f>
        <v/>
      </c>
      <c r="CL48" s="353" t="str">
        <f ca="1">+IF(OFFSET('Sanitation Data'!$D$29,0,10*ROW('Sanitation Data'!D42))="","",OFFSET('Sanitation Data'!$D$29,0,10*ROW('Sanitation Data'!D42)))</f>
        <v/>
      </c>
      <c r="CM48" s="353" t="str">
        <f ca="1">+IF(OFFSET('Sanitation Data'!$D$30,0,10*ROW('Sanitation Data'!D42))="","",OFFSET('Sanitation Data'!$D$30,0,10*ROW('Sanitation Data'!D42)))</f>
        <v/>
      </c>
      <c r="CN48" s="353" t="str">
        <f ca="1">+IF(OFFSET('Sanitation Data'!$D$31,0,10*ROW('Sanitation Data'!D42))="","",OFFSET('Sanitation Data'!$D$31,0,10*ROW('Sanitation Data'!D42)))</f>
        <v/>
      </c>
      <c r="CO48" s="353" t="str">
        <f ca="1">+IF(OFFSET('Sanitation Data'!$D$32,0,10*ROW('Sanitation Data'!D42))="","",OFFSET('Sanitation Data'!$D$32,0,10*ROW('Sanitation Data'!D42)))</f>
        <v/>
      </c>
      <c r="CP48" s="353" t="str">
        <f ca="1">+IF(OFFSET('Sanitation Data'!$E$28,0,10*ROW('Sanitation Data'!E42))="","",OFFSET('Sanitation Data'!$E$28,0,10*ROW('Sanitation Data'!E42)))</f>
        <v/>
      </c>
      <c r="CQ48" s="353" t="str">
        <f ca="1">+IF(OFFSET('Sanitation Data'!$E$29,0,10*ROW('Sanitation Data'!E42))="","",OFFSET('Sanitation Data'!$E$29,0,10*ROW('Sanitation Data'!E42)))</f>
        <v/>
      </c>
      <c r="CR48" s="353" t="str">
        <f ca="1">+IF(OFFSET('Sanitation Data'!$E$30,0,10*ROW('Sanitation Data'!E42))="","",OFFSET('Sanitation Data'!$E$30,0,10*ROW('Sanitation Data'!E42)))</f>
        <v/>
      </c>
      <c r="CS48" s="353" t="str">
        <f ca="1">+IF(OFFSET('Sanitation Data'!$E$31,0,10*ROW('Sanitation Data'!E42))="","",OFFSET('Sanitation Data'!$E$31,0,10*ROW('Sanitation Data'!E42)))</f>
        <v/>
      </c>
      <c r="CT48" s="353" t="str">
        <f ca="1">+IF(OFFSET('Sanitation Data'!$E$32,0,10*ROW('Sanitation Data'!E42))="","",OFFSET('Sanitation Data'!$E$32,0,10*ROW('Sanitation Data'!E42)))</f>
        <v/>
      </c>
      <c r="CU48" s="353" t="str">
        <f ca="1">+IF(OFFSET('Sanitation Data'!$F$28,0,10*ROW('Sanitation Data'!F42))="","",OFFSET('Sanitation Data'!$F$28,0,10*ROW('Sanitation Data'!F42)))</f>
        <v/>
      </c>
      <c r="CV48" s="353" t="str">
        <f ca="1">+IF(OFFSET('Sanitation Data'!$F$29,0,10*ROW('Sanitation Data'!F42))="","",OFFSET('Sanitation Data'!$F$29,0,10*ROW('Sanitation Data'!F42)))</f>
        <v/>
      </c>
      <c r="CW48" s="353" t="str">
        <f ca="1">+IF(OFFSET('Sanitation Data'!$F$30,0,10*ROW('Sanitation Data'!F42))="","",OFFSET('Sanitation Data'!$F$30,0,10*ROW('Sanitation Data'!F42)))</f>
        <v/>
      </c>
      <c r="CX48" s="353" t="str">
        <f ca="1">+IF(OFFSET('Sanitation Data'!$F$31,0,10*ROW('Sanitation Data'!F42))="","",OFFSET('Sanitation Data'!$F$31,0,10*ROW('Sanitation Data'!F42)))</f>
        <v/>
      </c>
      <c r="CY48" s="353" t="str">
        <f ca="1">+IF(OFFSET('Sanitation Data'!$F$32,0,10*ROW('Sanitation Data'!F42))="","",OFFSET('Sanitation Data'!$F$32,0,10*ROW('Sanitation Data'!F42)))</f>
        <v/>
      </c>
      <c r="CZ48" s="353" t="str">
        <f ca="1">+IF(OFFSET('Sanitation Data'!$G$28,0,10*ROW('Sanitation Data'!G42))="","",OFFSET('Sanitation Data'!$G$28,0,10*ROW('Sanitation Data'!G42)))</f>
        <v/>
      </c>
      <c r="DA48" s="353" t="str">
        <f ca="1">+IF(OFFSET('Sanitation Data'!$G$29,0,10*ROW('Sanitation Data'!G42))="","",OFFSET('Sanitation Data'!$G$29,0,10*ROW('Sanitation Data'!G42)))</f>
        <v/>
      </c>
      <c r="DB48" s="353" t="str">
        <f ca="1">+IF(OFFSET('Sanitation Data'!$G$30,0,10*ROW('Sanitation Data'!G42))="","",OFFSET('Sanitation Data'!$G$30,0,10*ROW('Sanitation Data'!G42)))</f>
        <v/>
      </c>
      <c r="DC48" s="353" t="str">
        <f ca="1">+IF(OFFSET('Sanitation Data'!$G$31,0,10*ROW('Sanitation Data'!G42))="","",OFFSET('Sanitation Data'!$G$31,0,10*ROW('Sanitation Data'!G42)))</f>
        <v/>
      </c>
      <c r="DD48" s="353" t="str">
        <f ca="1">+IF(OFFSET('Sanitation Data'!$G$32,0,10*ROW('Sanitation Data'!G42))="","",OFFSET('Sanitation Data'!$G$32,0,10*ROW('Sanitation Data'!G42)))</f>
        <v/>
      </c>
      <c r="DE48" s="353" t="str">
        <f ca="1">+IF(OFFSET('Sanitation Data'!$H$28,0,10*ROW('Sanitation Data'!H42))="","",OFFSET('Sanitation Data'!$H$28,0,10*ROW('Sanitation Data'!H42)))</f>
        <v/>
      </c>
      <c r="DF48" s="353" t="str">
        <f ca="1">+IF(OFFSET('Sanitation Data'!$H$29,0,10*ROW('Sanitation Data'!H42))="","",OFFSET('Sanitation Data'!$H$29,0,10*ROW('Sanitation Data'!H42)))</f>
        <v/>
      </c>
      <c r="DG48" s="353" t="str">
        <f ca="1">+IF(OFFSET('Sanitation Data'!$H$30,0,10*ROW('Sanitation Data'!H42))="","",OFFSET('Sanitation Data'!$H$30,0,10*ROW('Sanitation Data'!H42)))</f>
        <v/>
      </c>
      <c r="DH48" s="353" t="str">
        <f ca="1">+IF(OFFSET('Sanitation Data'!$H$31,0,10*ROW('Sanitation Data'!H42))="","",OFFSET('Sanitation Data'!$H$31,0,10*ROW('Sanitation Data'!H42)))</f>
        <v/>
      </c>
      <c r="DI48" s="353" t="str">
        <f ca="1">+IF(OFFSET('Sanitation Data'!$H$32,0,10*ROW('Sanitation Data'!H42))="","",OFFSET('Sanitation Data'!$H$32,0,10*ROW('Sanitation Data'!H42)))</f>
        <v/>
      </c>
      <c r="DJ48" s="353" t="str">
        <f ca="1">+IF(OFFSET('Sanitation Data'!$I$28,0,10*ROW('Sanitation Data'!I42))="","",OFFSET('Sanitation Data'!$I$28,0,10*ROW('Sanitation Data'!I42)))</f>
        <v/>
      </c>
      <c r="DK48" s="353" t="str">
        <f ca="1">+IF(OFFSET('Sanitation Data'!$I$29,0,10*ROW('Sanitation Data'!I42))="","",OFFSET('Sanitation Data'!$I$29,0,10*ROW('Sanitation Data'!I42)))</f>
        <v/>
      </c>
      <c r="DL48" s="353" t="str">
        <f ca="1">+IF(OFFSET('Sanitation Data'!$I$30,0,10*ROW('Sanitation Data'!I42))="","",OFFSET('Sanitation Data'!$I$30,0,10*ROW('Sanitation Data'!I42)))</f>
        <v/>
      </c>
      <c r="DM48" s="353" t="str">
        <f ca="1">+IF(OFFSET('Sanitation Data'!$I$31,0,10*ROW('Sanitation Data'!I42))="","",OFFSET('Sanitation Data'!$I$31,0,10*ROW('Sanitation Data'!I42)))</f>
        <v/>
      </c>
      <c r="DN48" s="353" t="str">
        <f ca="1">+IF(OFFSET('Sanitation Data'!$I$32,0,10*ROW('Sanitation Data'!I42))="","",OFFSET('Sanitation Data'!$I$32,0,10*ROW('Sanitation Data'!I42)))</f>
        <v/>
      </c>
      <c r="DO48" s="353" t="str">
        <f ca="1">+IF(OFFSET('Hygiene Data'!$D$11,0,10*ROW('Hygiene Data'!D42))="","",OFFSET('Hygiene Data'!$D$11,0,10*ROW('Hygiene Data'!D42)))</f>
        <v/>
      </c>
      <c r="DP48" s="353" t="str">
        <f ca="1">+IF(OFFSET('Hygiene Data'!$D$12,0,10*ROW('Hygiene Data'!D42))="","",OFFSET('Hygiene Data'!$D$12,0,10*ROW('Hygiene Data'!D42)))</f>
        <v/>
      </c>
      <c r="DQ48" s="353" t="str">
        <f ca="1">+IF(OFFSET('Hygiene Data'!$D$13,0,10*ROW('Hygiene Data'!D42))="","",OFFSET('Hygiene Data'!$D$13,0,10*ROW('Hygiene Data'!D42)))</f>
        <v/>
      </c>
      <c r="DR48" s="353" t="str">
        <f ca="1">+IF(OFFSET('Hygiene Data'!$E$11,0,10*ROW('Hygiene Data'!E42))="","",OFFSET('Hygiene Data'!$E$11,0,10*ROW('Hygiene Data'!E42)))</f>
        <v/>
      </c>
      <c r="DS48" s="353" t="str">
        <f ca="1">+IF(OFFSET('Hygiene Data'!$E$12,0,10*ROW('Hygiene Data'!E42))="","",OFFSET('Hygiene Data'!$E$12,0,10*ROW('Hygiene Data'!E42)))</f>
        <v/>
      </c>
      <c r="DT48" s="353" t="str">
        <f ca="1">+IF(OFFSET('Hygiene Data'!$E$13,0,10*ROW('Hygiene Data'!E42))="","",OFFSET('Hygiene Data'!$E$13,0,10*ROW('Hygiene Data'!E42)))</f>
        <v/>
      </c>
      <c r="DU48" s="353" t="str">
        <f ca="1">+IF(OFFSET('Hygiene Data'!$F$11,0,10*ROW('Hygiene Data'!F42))="","",OFFSET('Hygiene Data'!$F$11,0,10*ROW('Hygiene Data'!F42)))</f>
        <v/>
      </c>
      <c r="DV48" s="353" t="str">
        <f ca="1">+IF(OFFSET('Hygiene Data'!$F$12,0,10*ROW('Hygiene Data'!F42))="","",OFFSET('Hygiene Data'!$F$12,0,10*ROW('Hygiene Data'!F42)))</f>
        <v/>
      </c>
      <c r="DW48" s="353" t="str">
        <f ca="1">+IF(OFFSET('Hygiene Data'!$F$13,0,10*ROW('Hygiene Data'!F42))="","",OFFSET('Hygiene Data'!$F$13,0,10*ROW('Hygiene Data'!F42)))</f>
        <v/>
      </c>
      <c r="DX48" s="353" t="str">
        <f ca="1">+IF(OFFSET('Hygiene Data'!$G$11,0,10*ROW('Hygiene Data'!G42))="","",OFFSET('Hygiene Data'!$G$11,0,10*ROW('Hygiene Data'!G42)))</f>
        <v/>
      </c>
      <c r="DY48" s="353" t="str">
        <f ca="1">+IF(OFFSET('Hygiene Data'!$G$12,0,10*ROW('Hygiene Data'!G42))="","",OFFSET('Hygiene Data'!$G$12,0,10*ROW('Hygiene Data'!G42)))</f>
        <v/>
      </c>
      <c r="DZ48" s="353" t="str">
        <f ca="1">+IF(OFFSET('Hygiene Data'!$G$13,0,10*ROW('Hygiene Data'!G42))="","",OFFSET('Hygiene Data'!$G$13,0,10*ROW('Hygiene Data'!G42)))</f>
        <v/>
      </c>
      <c r="EA48" s="353" t="str">
        <f ca="1">+IF(OFFSET('Hygiene Data'!$H$11,0,10*ROW('Hygiene Data'!H42))="","",OFFSET('Hygiene Data'!$H$11,0,10*ROW('Hygiene Data'!H42)))</f>
        <v/>
      </c>
      <c r="EB48" s="353" t="str">
        <f ca="1">+IF(OFFSET('Hygiene Data'!$H$12,0,10*ROW('Hygiene Data'!H42))="","",OFFSET('Hygiene Data'!$H$12,0,10*ROW('Hygiene Data'!H42)))</f>
        <v/>
      </c>
      <c r="EC48" s="353" t="str">
        <f ca="1">+IF(OFFSET('Hygiene Data'!$H$13,0,10*ROW('Hygiene Data'!H42))="","",OFFSET('Hygiene Data'!$H$13,0,10*ROW('Hygiene Data'!H42)))</f>
        <v/>
      </c>
      <c r="ED48" s="353" t="str">
        <f ca="1">+IF(OFFSET('Hygiene Data'!$I$11,0,10*ROW('Hygiene Data'!I42))="","",OFFSET('Hygiene Data'!$I$11,0,10*ROW('Hygiene Data'!I42)))</f>
        <v/>
      </c>
      <c r="EE48" s="353" t="str">
        <f ca="1">+IF(OFFSET('Hygiene Data'!$I$12,0,10*ROW('Hygiene Data'!I42))="","",OFFSET('Hygiene Data'!$I$12,0,10*ROW('Hygiene Data'!I42)))</f>
        <v/>
      </c>
      <c r="EF48" s="353" t="str">
        <f ca="1">+IF(OFFSET('Hygiene Data'!$I$13,0,10*ROW('Hygiene Data'!I42))="","",OFFSET('Hygiene Data'!$I$13,0,10*ROW('Hygiene Data'!I42)))</f>
        <v/>
      </c>
    </row>
    <row r="49" spans="1:136" x14ac:dyDescent="0.25">
      <c r="A49" s="462" t="str">
        <f ca="1">+IF(OFFSET('Water Data'!$B$2,0,10*ROW('Water Data'!E43))="","",OFFSET('Water Data'!$B$2,0,10*ROW('Water Data'!E43)))</f>
        <v/>
      </c>
      <c r="B49" s="46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89" t="str">
        <f t="shared" ca="1" si="0"/>
        <v/>
      </c>
      <c r="D49" s="49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6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3" t="str">
        <f ca="1">+IF(OFFSET('Water Data'!$D$27,0,10*ROW('Water Data'!D43))="","",OFFSET('Water Data'!$D$27,0,10*ROW('Water Data'!D43)))</f>
        <v/>
      </c>
      <c r="BT49" s="353" t="str">
        <f ca="1">+IF(OFFSET('Water Data'!$D$28,0,10*ROW('Water Data'!D43))="","",OFFSET('Water Data'!$D$28,0,10*ROW('Water Data'!D43)))</f>
        <v/>
      </c>
      <c r="BU49" s="353" t="str">
        <f ca="1">+IF(OFFSET('Water Data'!$D$29,0,10*ROW('Water Data'!D43))="","",OFFSET('Water Data'!$D$29,0,10*ROW('Water Data'!D43)))</f>
        <v/>
      </c>
      <c r="BV49" s="353" t="str">
        <f ca="1">+IF(OFFSET('Water Data'!$E$27,0,10*ROW('Water Data'!E43))="","",OFFSET('Water Data'!$E$27,0,10*ROW('Water Data'!E43)))</f>
        <v/>
      </c>
      <c r="BW49" s="353" t="str">
        <f ca="1">+IF(OFFSET('Water Data'!$E$28,0,10*ROW('Water Data'!E43))="","",OFFSET('Water Data'!$E$28,0,10*ROW('Water Data'!E43)))</f>
        <v/>
      </c>
      <c r="BX49" s="353" t="str">
        <f ca="1">+IF(OFFSET('Water Data'!$E$29,0,10*ROW('Water Data'!E43))="","",OFFSET('Water Data'!$E$29,0,10*ROW('Water Data'!E43)))</f>
        <v/>
      </c>
      <c r="BY49" s="353" t="str">
        <f ca="1">+IF(OFFSET('Water Data'!$F$27,0,10*ROW('Water Data'!F43))="","",OFFSET('Water Data'!$F$27,0,10*ROW('Water Data'!F43)))</f>
        <v/>
      </c>
      <c r="BZ49" s="353" t="str">
        <f ca="1">+IF(OFFSET('Water Data'!$F$28,0,10*ROW('Water Data'!F43))="","",OFFSET('Water Data'!$F$28,0,10*ROW('Water Data'!F43)))</f>
        <v/>
      </c>
      <c r="CA49" s="353" t="str">
        <f ca="1">+IF(OFFSET('Water Data'!$F$29,0,10*ROW('Water Data'!F43))="","",OFFSET('Water Data'!$F$29,0,10*ROW('Water Data'!F43)))</f>
        <v/>
      </c>
      <c r="CB49" s="353" t="str">
        <f ca="1">+IF(OFFSET('Water Data'!$G$27,0,10*ROW('Water Data'!G43))="","",OFFSET('Water Data'!$G$27,0,10*ROW('Water Data'!G43)))</f>
        <v/>
      </c>
      <c r="CC49" s="353" t="str">
        <f ca="1">+IF(OFFSET('Water Data'!$G$28,0,10*ROW('Water Data'!G43))="","",OFFSET('Water Data'!$G$28,0,10*ROW('Water Data'!G43)))</f>
        <v/>
      </c>
      <c r="CD49" s="353" t="str">
        <f ca="1">+IF(OFFSET('Water Data'!$G$29,0,10*ROW('Water Data'!G43))="","",OFFSET('Water Data'!$G$29,0,10*ROW('Water Data'!G43)))</f>
        <v/>
      </c>
      <c r="CE49" s="353" t="str">
        <f ca="1">+IF(OFFSET('Water Data'!$H$27,0,10*ROW('Water Data'!H43))="","",OFFSET('Water Data'!$H$27,0,10*ROW('Water Data'!H43)))</f>
        <v/>
      </c>
      <c r="CF49" s="353" t="str">
        <f ca="1">+IF(OFFSET('Water Data'!$H$28,0,10*ROW('Water Data'!H43))="","",OFFSET('Water Data'!$H$28,0,10*ROW('Water Data'!H43)))</f>
        <v/>
      </c>
      <c r="CG49" s="353" t="str">
        <f ca="1">+IF(OFFSET('Water Data'!$H$29,0,10*ROW('Water Data'!H43))="","",OFFSET('Water Data'!$H$29,0,10*ROW('Water Data'!H43)))</f>
        <v/>
      </c>
      <c r="CH49" s="353" t="str">
        <f ca="1">+IF(OFFSET('Water Data'!$I$27,0,10*ROW('Water Data'!I43))="","",OFFSET('Water Data'!$I$27,0,10*ROW('Water Data'!I43)))</f>
        <v/>
      </c>
      <c r="CI49" s="353" t="str">
        <f ca="1">+IF(OFFSET('Water Data'!$I$28,0,10*ROW('Water Data'!I43))="","",OFFSET('Water Data'!$I$28,0,10*ROW('Water Data'!I43)))</f>
        <v/>
      </c>
      <c r="CJ49" s="353" t="str">
        <f ca="1">+IF(OFFSET('Water Data'!$I$29,0,10*ROW('Water Data'!I43))="","",OFFSET('Water Data'!$I$29,0,10*ROW('Water Data'!I43)))</f>
        <v/>
      </c>
      <c r="CK49" s="353" t="str">
        <f ca="1">+IF(OFFSET('Sanitation Data'!$D$28,0,10*ROW('Sanitation Data'!D43))="","",OFFSET('Sanitation Data'!$D$28,0,10*ROW('Sanitation Data'!D43)))</f>
        <v/>
      </c>
      <c r="CL49" s="353" t="str">
        <f ca="1">+IF(OFFSET('Sanitation Data'!$D$29,0,10*ROW('Sanitation Data'!D43))="","",OFFSET('Sanitation Data'!$D$29,0,10*ROW('Sanitation Data'!D43)))</f>
        <v/>
      </c>
      <c r="CM49" s="353" t="str">
        <f ca="1">+IF(OFFSET('Sanitation Data'!$D$30,0,10*ROW('Sanitation Data'!D43))="","",OFFSET('Sanitation Data'!$D$30,0,10*ROW('Sanitation Data'!D43)))</f>
        <v/>
      </c>
      <c r="CN49" s="353" t="str">
        <f ca="1">+IF(OFFSET('Sanitation Data'!$D$31,0,10*ROW('Sanitation Data'!D43))="","",OFFSET('Sanitation Data'!$D$31,0,10*ROW('Sanitation Data'!D43)))</f>
        <v/>
      </c>
      <c r="CO49" s="353" t="str">
        <f ca="1">+IF(OFFSET('Sanitation Data'!$D$32,0,10*ROW('Sanitation Data'!D43))="","",OFFSET('Sanitation Data'!$D$32,0,10*ROW('Sanitation Data'!D43)))</f>
        <v/>
      </c>
      <c r="CP49" s="353" t="str">
        <f ca="1">+IF(OFFSET('Sanitation Data'!$E$28,0,10*ROW('Sanitation Data'!E43))="","",OFFSET('Sanitation Data'!$E$28,0,10*ROW('Sanitation Data'!E43)))</f>
        <v/>
      </c>
      <c r="CQ49" s="353" t="str">
        <f ca="1">+IF(OFFSET('Sanitation Data'!$E$29,0,10*ROW('Sanitation Data'!E43))="","",OFFSET('Sanitation Data'!$E$29,0,10*ROW('Sanitation Data'!E43)))</f>
        <v/>
      </c>
      <c r="CR49" s="353" t="str">
        <f ca="1">+IF(OFFSET('Sanitation Data'!$E$30,0,10*ROW('Sanitation Data'!E43))="","",OFFSET('Sanitation Data'!$E$30,0,10*ROW('Sanitation Data'!E43)))</f>
        <v/>
      </c>
      <c r="CS49" s="353" t="str">
        <f ca="1">+IF(OFFSET('Sanitation Data'!$E$31,0,10*ROW('Sanitation Data'!E43))="","",OFFSET('Sanitation Data'!$E$31,0,10*ROW('Sanitation Data'!E43)))</f>
        <v/>
      </c>
      <c r="CT49" s="353" t="str">
        <f ca="1">+IF(OFFSET('Sanitation Data'!$E$32,0,10*ROW('Sanitation Data'!E43))="","",OFFSET('Sanitation Data'!$E$32,0,10*ROW('Sanitation Data'!E43)))</f>
        <v/>
      </c>
      <c r="CU49" s="353" t="str">
        <f ca="1">+IF(OFFSET('Sanitation Data'!$F$28,0,10*ROW('Sanitation Data'!F43))="","",OFFSET('Sanitation Data'!$F$28,0,10*ROW('Sanitation Data'!F43)))</f>
        <v/>
      </c>
      <c r="CV49" s="353" t="str">
        <f ca="1">+IF(OFFSET('Sanitation Data'!$F$29,0,10*ROW('Sanitation Data'!F43))="","",OFFSET('Sanitation Data'!$F$29,0,10*ROW('Sanitation Data'!F43)))</f>
        <v/>
      </c>
      <c r="CW49" s="353" t="str">
        <f ca="1">+IF(OFFSET('Sanitation Data'!$F$30,0,10*ROW('Sanitation Data'!F43))="","",OFFSET('Sanitation Data'!$F$30,0,10*ROW('Sanitation Data'!F43)))</f>
        <v/>
      </c>
      <c r="CX49" s="353" t="str">
        <f ca="1">+IF(OFFSET('Sanitation Data'!$F$31,0,10*ROW('Sanitation Data'!F43))="","",OFFSET('Sanitation Data'!$F$31,0,10*ROW('Sanitation Data'!F43)))</f>
        <v/>
      </c>
      <c r="CY49" s="353" t="str">
        <f ca="1">+IF(OFFSET('Sanitation Data'!$F$32,0,10*ROW('Sanitation Data'!F43))="","",OFFSET('Sanitation Data'!$F$32,0,10*ROW('Sanitation Data'!F43)))</f>
        <v/>
      </c>
      <c r="CZ49" s="353" t="str">
        <f ca="1">+IF(OFFSET('Sanitation Data'!$G$28,0,10*ROW('Sanitation Data'!G43))="","",OFFSET('Sanitation Data'!$G$28,0,10*ROW('Sanitation Data'!G43)))</f>
        <v/>
      </c>
      <c r="DA49" s="353" t="str">
        <f ca="1">+IF(OFFSET('Sanitation Data'!$G$29,0,10*ROW('Sanitation Data'!G43))="","",OFFSET('Sanitation Data'!$G$29,0,10*ROW('Sanitation Data'!G43)))</f>
        <v/>
      </c>
      <c r="DB49" s="353" t="str">
        <f ca="1">+IF(OFFSET('Sanitation Data'!$G$30,0,10*ROW('Sanitation Data'!G43))="","",OFFSET('Sanitation Data'!$G$30,0,10*ROW('Sanitation Data'!G43)))</f>
        <v/>
      </c>
      <c r="DC49" s="353" t="str">
        <f ca="1">+IF(OFFSET('Sanitation Data'!$G$31,0,10*ROW('Sanitation Data'!G43))="","",OFFSET('Sanitation Data'!$G$31,0,10*ROW('Sanitation Data'!G43)))</f>
        <v/>
      </c>
      <c r="DD49" s="353" t="str">
        <f ca="1">+IF(OFFSET('Sanitation Data'!$G$32,0,10*ROW('Sanitation Data'!G43))="","",OFFSET('Sanitation Data'!$G$32,0,10*ROW('Sanitation Data'!G43)))</f>
        <v/>
      </c>
      <c r="DE49" s="353" t="str">
        <f ca="1">+IF(OFFSET('Sanitation Data'!$H$28,0,10*ROW('Sanitation Data'!H43))="","",OFFSET('Sanitation Data'!$H$28,0,10*ROW('Sanitation Data'!H43)))</f>
        <v/>
      </c>
      <c r="DF49" s="353" t="str">
        <f ca="1">+IF(OFFSET('Sanitation Data'!$H$29,0,10*ROW('Sanitation Data'!H43))="","",OFFSET('Sanitation Data'!$H$29,0,10*ROW('Sanitation Data'!H43)))</f>
        <v/>
      </c>
      <c r="DG49" s="353" t="str">
        <f ca="1">+IF(OFFSET('Sanitation Data'!$H$30,0,10*ROW('Sanitation Data'!H43))="","",OFFSET('Sanitation Data'!$H$30,0,10*ROW('Sanitation Data'!H43)))</f>
        <v/>
      </c>
      <c r="DH49" s="353" t="str">
        <f ca="1">+IF(OFFSET('Sanitation Data'!$H$31,0,10*ROW('Sanitation Data'!H43))="","",OFFSET('Sanitation Data'!$H$31,0,10*ROW('Sanitation Data'!H43)))</f>
        <v/>
      </c>
      <c r="DI49" s="353" t="str">
        <f ca="1">+IF(OFFSET('Sanitation Data'!$H$32,0,10*ROW('Sanitation Data'!H43))="","",OFFSET('Sanitation Data'!$H$32,0,10*ROW('Sanitation Data'!H43)))</f>
        <v/>
      </c>
      <c r="DJ49" s="353" t="str">
        <f ca="1">+IF(OFFSET('Sanitation Data'!$I$28,0,10*ROW('Sanitation Data'!I43))="","",OFFSET('Sanitation Data'!$I$28,0,10*ROW('Sanitation Data'!I43)))</f>
        <v/>
      </c>
      <c r="DK49" s="353" t="str">
        <f ca="1">+IF(OFFSET('Sanitation Data'!$I$29,0,10*ROW('Sanitation Data'!I43))="","",OFFSET('Sanitation Data'!$I$29,0,10*ROW('Sanitation Data'!I43)))</f>
        <v/>
      </c>
      <c r="DL49" s="353" t="str">
        <f ca="1">+IF(OFFSET('Sanitation Data'!$I$30,0,10*ROW('Sanitation Data'!I43))="","",OFFSET('Sanitation Data'!$I$30,0,10*ROW('Sanitation Data'!I43)))</f>
        <v/>
      </c>
      <c r="DM49" s="353" t="str">
        <f ca="1">+IF(OFFSET('Sanitation Data'!$I$31,0,10*ROW('Sanitation Data'!I43))="","",OFFSET('Sanitation Data'!$I$31,0,10*ROW('Sanitation Data'!I43)))</f>
        <v/>
      </c>
      <c r="DN49" s="353" t="str">
        <f ca="1">+IF(OFFSET('Sanitation Data'!$I$32,0,10*ROW('Sanitation Data'!I43))="","",OFFSET('Sanitation Data'!$I$32,0,10*ROW('Sanitation Data'!I43)))</f>
        <v/>
      </c>
      <c r="DO49" s="353" t="str">
        <f ca="1">+IF(OFFSET('Hygiene Data'!$D$11,0,10*ROW('Hygiene Data'!D43))="","",OFFSET('Hygiene Data'!$D$11,0,10*ROW('Hygiene Data'!D43)))</f>
        <v/>
      </c>
      <c r="DP49" s="353" t="str">
        <f ca="1">+IF(OFFSET('Hygiene Data'!$D$12,0,10*ROW('Hygiene Data'!D43))="","",OFFSET('Hygiene Data'!$D$12,0,10*ROW('Hygiene Data'!D43)))</f>
        <v/>
      </c>
      <c r="DQ49" s="353" t="str">
        <f ca="1">+IF(OFFSET('Hygiene Data'!$D$13,0,10*ROW('Hygiene Data'!D43))="","",OFFSET('Hygiene Data'!$D$13,0,10*ROW('Hygiene Data'!D43)))</f>
        <v/>
      </c>
      <c r="DR49" s="353" t="str">
        <f ca="1">+IF(OFFSET('Hygiene Data'!$E$11,0,10*ROW('Hygiene Data'!E43))="","",OFFSET('Hygiene Data'!$E$11,0,10*ROW('Hygiene Data'!E43)))</f>
        <v/>
      </c>
      <c r="DS49" s="353" t="str">
        <f ca="1">+IF(OFFSET('Hygiene Data'!$E$12,0,10*ROW('Hygiene Data'!E43))="","",OFFSET('Hygiene Data'!$E$12,0,10*ROW('Hygiene Data'!E43)))</f>
        <v/>
      </c>
      <c r="DT49" s="353" t="str">
        <f ca="1">+IF(OFFSET('Hygiene Data'!$E$13,0,10*ROW('Hygiene Data'!E43))="","",OFFSET('Hygiene Data'!$E$13,0,10*ROW('Hygiene Data'!E43)))</f>
        <v/>
      </c>
      <c r="DU49" s="353" t="str">
        <f ca="1">+IF(OFFSET('Hygiene Data'!$F$11,0,10*ROW('Hygiene Data'!F43))="","",OFFSET('Hygiene Data'!$F$11,0,10*ROW('Hygiene Data'!F43)))</f>
        <v/>
      </c>
      <c r="DV49" s="353" t="str">
        <f ca="1">+IF(OFFSET('Hygiene Data'!$F$12,0,10*ROW('Hygiene Data'!F43))="","",OFFSET('Hygiene Data'!$F$12,0,10*ROW('Hygiene Data'!F43)))</f>
        <v/>
      </c>
      <c r="DW49" s="353" t="str">
        <f ca="1">+IF(OFFSET('Hygiene Data'!$F$13,0,10*ROW('Hygiene Data'!F43))="","",OFFSET('Hygiene Data'!$F$13,0,10*ROW('Hygiene Data'!F43)))</f>
        <v/>
      </c>
      <c r="DX49" s="353" t="str">
        <f ca="1">+IF(OFFSET('Hygiene Data'!$G$11,0,10*ROW('Hygiene Data'!G43))="","",OFFSET('Hygiene Data'!$G$11,0,10*ROW('Hygiene Data'!G43)))</f>
        <v/>
      </c>
      <c r="DY49" s="353" t="str">
        <f ca="1">+IF(OFFSET('Hygiene Data'!$G$12,0,10*ROW('Hygiene Data'!G43))="","",OFFSET('Hygiene Data'!$G$12,0,10*ROW('Hygiene Data'!G43)))</f>
        <v/>
      </c>
      <c r="DZ49" s="353" t="str">
        <f ca="1">+IF(OFFSET('Hygiene Data'!$G$13,0,10*ROW('Hygiene Data'!G43))="","",OFFSET('Hygiene Data'!$G$13,0,10*ROW('Hygiene Data'!G43)))</f>
        <v/>
      </c>
      <c r="EA49" s="353" t="str">
        <f ca="1">+IF(OFFSET('Hygiene Data'!$H$11,0,10*ROW('Hygiene Data'!H43))="","",OFFSET('Hygiene Data'!$H$11,0,10*ROW('Hygiene Data'!H43)))</f>
        <v/>
      </c>
      <c r="EB49" s="353" t="str">
        <f ca="1">+IF(OFFSET('Hygiene Data'!$H$12,0,10*ROW('Hygiene Data'!H43))="","",OFFSET('Hygiene Data'!$H$12,0,10*ROW('Hygiene Data'!H43)))</f>
        <v/>
      </c>
      <c r="EC49" s="353" t="str">
        <f ca="1">+IF(OFFSET('Hygiene Data'!$H$13,0,10*ROW('Hygiene Data'!H43))="","",OFFSET('Hygiene Data'!$H$13,0,10*ROW('Hygiene Data'!H43)))</f>
        <v/>
      </c>
      <c r="ED49" s="353" t="str">
        <f ca="1">+IF(OFFSET('Hygiene Data'!$I$11,0,10*ROW('Hygiene Data'!I43))="","",OFFSET('Hygiene Data'!$I$11,0,10*ROW('Hygiene Data'!I43)))</f>
        <v/>
      </c>
      <c r="EE49" s="353" t="str">
        <f ca="1">+IF(OFFSET('Hygiene Data'!$I$12,0,10*ROW('Hygiene Data'!I43))="","",OFFSET('Hygiene Data'!$I$12,0,10*ROW('Hygiene Data'!I43)))</f>
        <v/>
      </c>
      <c r="EF49" s="353" t="str">
        <f ca="1">+IF(OFFSET('Hygiene Data'!$I$13,0,10*ROW('Hygiene Data'!I43))="","",OFFSET('Hygiene Data'!$I$13,0,10*ROW('Hygiene Data'!I43)))</f>
        <v/>
      </c>
    </row>
    <row r="50" spans="1:136" x14ac:dyDescent="0.25">
      <c r="A50" s="462" t="str">
        <f ca="1">+IF(OFFSET('Water Data'!$B$2,0,10*ROW('Water Data'!E44))="","",OFFSET('Water Data'!$B$2,0,10*ROW('Water Data'!E44)))</f>
        <v/>
      </c>
      <c r="B50" s="46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89" t="str">
        <f t="shared" ca="1" si="0"/>
        <v/>
      </c>
      <c r="D50" s="49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6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3" t="str">
        <f ca="1">+IF(OFFSET('Water Data'!$D$27,0,10*ROW('Water Data'!D44))="","",OFFSET('Water Data'!$D$27,0,10*ROW('Water Data'!D44)))</f>
        <v/>
      </c>
      <c r="BT50" s="353" t="str">
        <f ca="1">+IF(OFFSET('Water Data'!$D$28,0,10*ROW('Water Data'!D44))="","",OFFSET('Water Data'!$D$28,0,10*ROW('Water Data'!D44)))</f>
        <v/>
      </c>
      <c r="BU50" s="353" t="str">
        <f ca="1">+IF(OFFSET('Water Data'!$D$29,0,10*ROW('Water Data'!D44))="","",OFFSET('Water Data'!$D$29,0,10*ROW('Water Data'!D44)))</f>
        <v/>
      </c>
      <c r="BV50" s="353" t="str">
        <f ca="1">+IF(OFFSET('Water Data'!$E$27,0,10*ROW('Water Data'!E44))="","",OFFSET('Water Data'!$E$27,0,10*ROW('Water Data'!E44)))</f>
        <v/>
      </c>
      <c r="BW50" s="353" t="str">
        <f ca="1">+IF(OFFSET('Water Data'!$E$28,0,10*ROW('Water Data'!E44))="","",OFFSET('Water Data'!$E$28,0,10*ROW('Water Data'!E44)))</f>
        <v/>
      </c>
      <c r="BX50" s="353" t="str">
        <f ca="1">+IF(OFFSET('Water Data'!$E$29,0,10*ROW('Water Data'!E44))="","",OFFSET('Water Data'!$E$29,0,10*ROW('Water Data'!E44)))</f>
        <v/>
      </c>
      <c r="BY50" s="353" t="str">
        <f ca="1">+IF(OFFSET('Water Data'!$F$27,0,10*ROW('Water Data'!F44))="","",OFFSET('Water Data'!$F$27,0,10*ROW('Water Data'!F44)))</f>
        <v/>
      </c>
      <c r="BZ50" s="353" t="str">
        <f ca="1">+IF(OFFSET('Water Data'!$F$28,0,10*ROW('Water Data'!F44))="","",OFFSET('Water Data'!$F$28,0,10*ROW('Water Data'!F44)))</f>
        <v/>
      </c>
      <c r="CA50" s="353" t="str">
        <f ca="1">+IF(OFFSET('Water Data'!$F$29,0,10*ROW('Water Data'!F44))="","",OFFSET('Water Data'!$F$29,0,10*ROW('Water Data'!F44)))</f>
        <v/>
      </c>
      <c r="CB50" s="353" t="str">
        <f ca="1">+IF(OFFSET('Water Data'!$G$27,0,10*ROW('Water Data'!G44))="","",OFFSET('Water Data'!$G$27,0,10*ROW('Water Data'!G44)))</f>
        <v/>
      </c>
      <c r="CC50" s="353" t="str">
        <f ca="1">+IF(OFFSET('Water Data'!$G$28,0,10*ROW('Water Data'!G44))="","",OFFSET('Water Data'!$G$28,0,10*ROW('Water Data'!G44)))</f>
        <v/>
      </c>
      <c r="CD50" s="353" t="str">
        <f ca="1">+IF(OFFSET('Water Data'!$G$29,0,10*ROW('Water Data'!G44))="","",OFFSET('Water Data'!$G$29,0,10*ROW('Water Data'!G44)))</f>
        <v/>
      </c>
      <c r="CE50" s="353" t="str">
        <f ca="1">+IF(OFFSET('Water Data'!$H$27,0,10*ROW('Water Data'!H44))="","",OFFSET('Water Data'!$H$27,0,10*ROW('Water Data'!H44)))</f>
        <v/>
      </c>
      <c r="CF50" s="353" t="str">
        <f ca="1">+IF(OFFSET('Water Data'!$H$28,0,10*ROW('Water Data'!H44))="","",OFFSET('Water Data'!$H$28,0,10*ROW('Water Data'!H44)))</f>
        <v/>
      </c>
      <c r="CG50" s="353" t="str">
        <f ca="1">+IF(OFFSET('Water Data'!$H$29,0,10*ROW('Water Data'!H44))="","",OFFSET('Water Data'!$H$29,0,10*ROW('Water Data'!H44)))</f>
        <v/>
      </c>
      <c r="CH50" s="353" t="str">
        <f ca="1">+IF(OFFSET('Water Data'!$I$27,0,10*ROW('Water Data'!I44))="","",OFFSET('Water Data'!$I$27,0,10*ROW('Water Data'!I44)))</f>
        <v/>
      </c>
      <c r="CI50" s="353" t="str">
        <f ca="1">+IF(OFFSET('Water Data'!$I$28,0,10*ROW('Water Data'!I44))="","",OFFSET('Water Data'!$I$28,0,10*ROW('Water Data'!I44)))</f>
        <v/>
      </c>
      <c r="CJ50" s="353" t="str">
        <f ca="1">+IF(OFFSET('Water Data'!$I$29,0,10*ROW('Water Data'!I44))="","",OFFSET('Water Data'!$I$29,0,10*ROW('Water Data'!I44)))</f>
        <v/>
      </c>
      <c r="CK50" s="353" t="str">
        <f ca="1">+IF(OFFSET('Sanitation Data'!$D$28,0,10*ROW('Sanitation Data'!D44))="","",OFFSET('Sanitation Data'!$D$28,0,10*ROW('Sanitation Data'!D44)))</f>
        <v/>
      </c>
      <c r="CL50" s="353" t="str">
        <f ca="1">+IF(OFFSET('Sanitation Data'!$D$29,0,10*ROW('Sanitation Data'!D44))="","",OFFSET('Sanitation Data'!$D$29,0,10*ROW('Sanitation Data'!D44)))</f>
        <v/>
      </c>
      <c r="CM50" s="353" t="str">
        <f ca="1">+IF(OFFSET('Sanitation Data'!$D$30,0,10*ROW('Sanitation Data'!D44))="","",OFFSET('Sanitation Data'!$D$30,0,10*ROW('Sanitation Data'!D44)))</f>
        <v/>
      </c>
      <c r="CN50" s="353" t="str">
        <f ca="1">+IF(OFFSET('Sanitation Data'!$D$31,0,10*ROW('Sanitation Data'!D44))="","",OFFSET('Sanitation Data'!$D$31,0,10*ROW('Sanitation Data'!D44)))</f>
        <v/>
      </c>
      <c r="CO50" s="353" t="str">
        <f ca="1">+IF(OFFSET('Sanitation Data'!$D$32,0,10*ROW('Sanitation Data'!D44))="","",OFFSET('Sanitation Data'!$D$32,0,10*ROW('Sanitation Data'!D44)))</f>
        <v/>
      </c>
      <c r="CP50" s="353" t="str">
        <f ca="1">+IF(OFFSET('Sanitation Data'!$E$28,0,10*ROW('Sanitation Data'!E44))="","",OFFSET('Sanitation Data'!$E$28,0,10*ROW('Sanitation Data'!E44)))</f>
        <v/>
      </c>
      <c r="CQ50" s="353" t="str">
        <f ca="1">+IF(OFFSET('Sanitation Data'!$E$29,0,10*ROW('Sanitation Data'!E44))="","",OFFSET('Sanitation Data'!$E$29,0,10*ROW('Sanitation Data'!E44)))</f>
        <v/>
      </c>
      <c r="CR50" s="353" t="str">
        <f ca="1">+IF(OFFSET('Sanitation Data'!$E$30,0,10*ROW('Sanitation Data'!E44))="","",OFFSET('Sanitation Data'!$E$30,0,10*ROW('Sanitation Data'!E44)))</f>
        <v/>
      </c>
      <c r="CS50" s="353" t="str">
        <f ca="1">+IF(OFFSET('Sanitation Data'!$E$31,0,10*ROW('Sanitation Data'!E44))="","",OFFSET('Sanitation Data'!$E$31,0,10*ROW('Sanitation Data'!E44)))</f>
        <v/>
      </c>
      <c r="CT50" s="353" t="str">
        <f ca="1">+IF(OFFSET('Sanitation Data'!$E$32,0,10*ROW('Sanitation Data'!E44))="","",OFFSET('Sanitation Data'!$E$32,0,10*ROW('Sanitation Data'!E44)))</f>
        <v/>
      </c>
      <c r="CU50" s="353" t="str">
        <f ca="1">+IF(OFFSET('Sanitation Data'!$F$28,0,10*ROW('Sanitation Data'!F44))="","",OFFSET('Sanitation Data'!$F$28,0,10*ROW('Sanitation Data'!F44)))</f>
        <v/>
      </c>
      <c r="CV50" s="353" t="str">
        <f ca="1">+IF(OFFSET('Sanitation Data'!$F$29,0,10*ROW('Sanitation Data'!F44))="","",OFFSET('Sanitation Data'!$F$29,0,10*ROW('Sanitation Data'!F44)))</f>
        <v/>
      </c>
      <c r="CW50" s="353" t="str">
        <f ca="1">+IF(OFFSET('Sanitation Data'!$F$30,0,10*ROW('Sanitation Data'!F44))="","",OFFSET('Sanitation Data'!$F$30,0,10*ROW('Sanitation Data'!F44)))</f>
        <v/>
      </c>
      <c r="CX50" s="353" t="str">
        <f ca="1">+IF(OFFSET('Sanitation Data'!$F$31,0,10*ROW('Sanitation Data'!F44))="","",OFFSET('Sanitation Data'!$F$31,0,10*ROW('Sanitation Data'!F44)))</f>
        <v/>
      </c>
      <c r="CY50" s="353" t="str">
        <f ca="1">+IF(OFFSET('Sanitation Data'!$F$32,0,10*ROW('Sanitation Data'!F44))="","",OFFSET('Sanitation Data'!$F$32,0,10*ROW('Sanitation Data'!F44)))</f>
        <v/>
      </c>
      <c r="CZ50" s="353" t="str">
        <f ca="1">+IF(OFFSET('Sanitation Data'!$G$28,0,10*ROW('Sanitation Data'!G44))="","",OFFSET('Sanitation Data'!$G$28,0,10*ROW('Sanitation Data'!G44)))</f>
        <v/>
      </c>
      <c r="DA50" s="353" t="str">
        <f ca="1">+IF(OFFSET('Sanitation Data'!$G$29,0,10*ROW('Sanitation Data'!G44))="","",OFFSET('Sanitation Data'!$G$29,0,10*ROW('Sanitation Data'!G44)))</f>
        <v/>
      </c>
      <c r="DB50" s="353" t="str">
        <f ca="1">+IF(OFFSET('Sanitation Data'!$G$30,0,10*ROW('Sanitation Data'!G44))="","",OFFSET('Sanitation Data'!$G$30,0,10*ROW('Sanitation Data'!G44)))</f>
        <v/>
      </c>
      <c r="DC50" s="353" t="str">
        <f ca="1">+IF(OFFSET('Sanitation Data'!$G$31,0,10*ROW('Sanitation Data'!G44))="","",OFFSET('Sanitation Data'!$G$31,0,10*ROW('Sanitation Data'!G44)))</f>
        <v/>
      </c>
      <c r="DD50" s="353" t="str">
        <f ca="1">+IF(OFFSET('Sanitation Data'!$G$32,0,10*ROW('Sanitation Data'!G44))="","",OFFSET('Sanitation Data'!$G$32,0,10*ROW('Sanitation Data'!G44)))</f>
        <v/>
      </c>
      <c r="DE50" s="353" t="str">
        <f ca="1">+IF(OFFSET('Sanitation Data'!$H$28,0,10*ROW('Sanitation Data'!H44))="","",OFFSET('Sanitation Data'!$H$28,0,10*ROW('Sanitation Data'!H44)))</f>
        <v/>
      </c>
      <c r="DF50" s="353" t="str">
        <f ca="1">+IF(OFFSET('Sanitation Data'!$H$29,0,10*ROW('Sanitation Data'!H44))="","",OFFSET('Sanitation Data'!$H$29,0,10*ROW('Sanitation Data'!H44)))</f>
        <v/>
      </c>
      <c r="DG50" s="353" t="str">
        <f ca="1">+IF(OFFSET('Sanitation Data'!$H$30,0,10*ROW('Sanitation Data'!H44))="","",OFFSET('Sanitation Data'!$H$30,0,10*ROW('Sanitation Data'!H44)))</f>
        <v/>
      </c>
      <c r="DH50" s="353" t="str">
        <f ca="1">+IF(OFFSET('Sanitation Data'!$H$31,0,10*ROW('Sanitation Data'!H44))="","",OFFSET('Sanitation Data'!$H$31,0,10*ROW('Sanitation Data'!H44)))</f>
        <v/>
      </c>
      <c r="DI50" s="353" t="str">
        <f ca="1">+IF(OFFSET('Sanitation Data'!$H$32,0,10*ROW('Sanitation Data'!H44))="","",OFFSET('Sanitation Data'!$H$32,0,10*ROW('Sanitation Data'!H44)))</f>
        <v/>
      </c>
      <c r="DJ50" s="353" t="str">
        <f ca="1">+IF(OFFSET('Sanitation Data'!$I$28,0,10*ROW('Sanitation Data'!I44))="","",OFFSET('Sanitation Data'!$I$28,0,10*ROW('Sanitation Data'!I44)))</f>
        <v/>
      </c>
      <c r="DK50" s="353" t="str">
        <f ca="1">+IF(OFFSET('Sanitation Data'!$I$29,0,10*ROW('Sanitation Data'!I44))="","",OFFSET('Sanitation Data'!$I$29,0,10*ROW('Sanitation Data'!I44)))</f>
        <v/>
      </c>
      <c r="DL50" s="353" t="str">
        <f ca="1">+IF(OFFSET('Sanitation Data'!$I$30,0,10*ROW('Sanitation Data'!I44))="","",OFFSET('Sanitation Data'!$I$30,0,10*ROW('Sanitation Data'!I44)))</f>
        <v/>
      </c>
      <c r="DM50" s="353" t="str">
        <f ca="1">+IF(OFFSET('Sanitation Data'!$I$31,0,10*ROW('Sanitation Data'!I44))="","",OFFSET('Sanitation Data'!$I$31,0,10*ROW('Sanitation Data'!I44)))</f>
        <v/>
      </c>
      <c r="DN50" s="353" t="str">
        <f ca="1">+IF(OFFSET('Sanitation Data'!$I$32,0,10*ROW('Sanitation Data'!I44))="","",OFFSET('Sanitation Data'!$I$32,0,10*ROW('Sanitation Data'!I44)))</f>
        <v/>
      </c>
      <c r="DO50" s="353" t="str">
        <f ca="1">+IF(OFFSET('Hygiene Data'!$D$11,0,10*ROW('Hygiene Data'!D44))="","",OFFSET('Hygiene Data'!$D$11,0,10*ROW('Hygiene Data'!D44)))</f>
        <v/>
      </c>
      <c r="DP50" s="353" t="str">
        <f ca="1">+IF(OFFSET('Hygiene Data'!$D$12,0,10*ROW('Hygiene Data'!D44))="","",OFFSET('Hygiene Data'!$D$12,0,10*ROW('Hygiene Data'!D44)))</f>
        <v/>
      </c>
      <c r="DQ50" s="353" t="str">
        <f ca="1">+IF(OFFSET('Hygiene Data'!$D$13,0,10*ROW('Hygiene Data'!D44))="","",OFFSET('Hygiene Data'!$D$13,0,10*ROW('Hygiene Data'!D44)))</f>
        <v/>
      </c>
      <c r="DR50" s="353" t="str">
        <f ca="1">+IF(OFFSET('Hygiene Data'!$E$11,0,10*ROW('Hygiene Data'!E44))="","",OFFSET('Hygiene Data'!$E$11,0,10*ROW('Hygiene Data'!E44)))</f>
        <v/>
      </c>
      <c r="DS50" s="353" t="str">
        <f ca="1">+IF(OFFSET('Hygiene Data'!$E$12,0,10*ROW('Hygiene Data'!E44))="","",OFFSET('Hygiene Data'!$E$12,0,10*ROW('Hygiene Data'!E44)))</f>
        <v/>
      </c>
      <c r="DT50" s="353" t="str">
        <f ca="1">+IF(OFFSET('Hygiene Data'!$E$13,0,10*ROW('Hygiene Data'!E44))="","",OFFSET('Hygiene Data'!$E$13,0,10*ROW('Hygiene Data'!E44)))</f>
        <v/>
      </c>
      <c r="DU50" s="353" t="str">
        <f ca="1">+IF(OFFSET('Hygiene Data'!$F$11,0,10*ROW('Hygiene Data'!F44))="","",OFFSET('Hygiene Data'!$F$11,0,10*ROW('Hygiene Data'!F44)))</f>
        <v/>
      </c>
      <c r="DV50" s="353" t="str">
        <f ca="1">+IF(OFFSET('Hygiene Data'!$F$12,0,10*ROW('Hygiene Data'!F44))="","",OFFSET('Hygiene Data'!$F$12,0,10*ROW('Hygiene Data'!F44)))</f>
        <v/>
      </c>
      <c r="DW50" s="353" t="str">
        <f ca="1">+IF(OFFSET('Hygiene Data'!$F$13,0,10*ROW('Hygiene Data'!F44))="","",OFFSET('Hygiene Data'!$F$13,0,10*ROW('Hygiene Data'!F44)))</f>
        <v/>
      </c>
      <c r="DX50" s="353" t="str">
        <f ca="1">+IF(OFFSET('Hygiene Data'!$G$11,0,10*ROW('Hygiene Data'!G44))="","",OFFSET('Hygiene Data'!$G$11,0,10*ROW('Hygiene Data'!G44)))</f>
        <v/>
      </c>
      <c r="DY50" s="353" t="str">
        <f ca="1">+IF(OFFSET('Hygiene Data'!$G$12,0,10*ROW('Hygiene Data'!G44))="","",OFFSET('Hygiene Data'!$G$12,0,10*ROW('Hygiene Data'!G44)))</f>
        <v/>
      </c>
      <c r="DZ50" s="353" t="str">
        <f ca="1">+IF(OFFSET('Hygiene Data'!$G$13,0,10*ROW('Hygiene Data'!G44))="","",OFFSET('Hygiene Data'!$G$13,0,10*ROW('Hygiene Data'!G44)))</f>
        <v/>
      </c>
      <c r="EA50" s="353" t="str">
        <f ca="1">+IF(OFFSET('Hygiene Data'!$H$11,0,10*ROW('Hygiene Data'!H44))="","",OFFSET('Hygiene Data'!$H$11,0,10*ROW('Hygiene Data'!H44)))</f>
        <v/>
      </c>
      <c r="EB50" s="353" t="str">
        <f ca="1">+IF(OFFSET('Hygiene Data'!$H$12,0,10*ROW('Hygiene Data'!H44))="","",OFFSET('Hygiene Data'!$H$12,0,10*ROW('Hygiene Data'!H44)))</f>
        <v/>
      </c>
      <c r="EC50" s="353" t="str">
        <f ca="1">+IF(OFFSET('Hygiene Data'!$H$13,0,10*ROW('Hygiene Data'!H44))="","",OFFSET('Hygiene Data'!$H$13,0,10*ROW('Hygiene Data'!H44)))</f>
        <v/>
      </c>
      <c r="ED50" s="353" t="str">
        <f ca="1">+IF(OFFSET('Hygiene Data'!$I$11,0,10*ROW('Hygiene Data'!I44))="","",OFFSET('Hygiene Data'!$I$11,0,10*ROW('Hygiene Data'!I44)))</f>
        <v/>
      </c>
      <c r="EE50" s="353" t="str">
        <f ca="1">+IF(OFFSET('Hygiene Data'!$I$12,0,10*ROW('Hygiene Data'!I44))="","",OFFSET('Hygiene Data'!$I$12,0,10*ROW('Hygiene Data'!I44)))</f>
        <v/>
      </c>
      <c r="EF50" s="353" t="str">
        <f ca="1">+IF(OFFSET('Hygiene Data'!$I$13,0,10*ROW('Hygiene Data'!I44))="","",OFFSET('Hygiene Data'!$I$13,0,10*ROW('Hygiene Data'!I44)))</f>
        <v/>
      </c>
    </row>
    <row r="51" spans="1:136" x14ac:dyDescent="0.25">
      <c r="A51" s="462" t="str">
        <f ca="1">+IF(OFFSET('Water Data'!$B$2,0,10*ROW('Water Data'!E45))="","",OFFSET('Water Data'!$B$2,0,10*ROW('Water Data'!E45)))</f>
        <v/>
      </c>
      <c r="B51" s="46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89" t="str">
        <f t="shared" ca="1" si="0"/>
        <v/>
      </c>
      <c r="D51" s="49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6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3" t="str">
        <f ca="1">+IF(OFFSET('Water Data'!$D$27,0,10*ROW('Water Data'!D45))="","",OFFSET('Water Data'!$D$27,0,10*ROW('Water Data'!D45)))</f>
        <v/>
      </c>
      <c r="BT51" s="353" t="str">
        <f ca="1">+IF(OFFSET('Water Data'!$D$28,0,10*ROW('Water Data'!D45))="","",OFFSET('Water Data'!$D$28,0,10*ROW('Water Data'!D45)))</f>
        <v/>
      </c>
      <c r="BU51" s="353" t="str">
        <f ca="1">+IF(OFFSET('Water Data'!$D$29,0,10*ROW('Water Data'!D45))="","",OFFSET('Water Data'!$D$29,0,10*ROW('Water Data'!D45)))</f>
        <v/>
      </c>
      <c r="BV51" s="353" t="str">
        <f ca="1">+IF(OFFSET('Water Data'!$E$27,0,10*ROW('Water Data'!E45))="","",OFFSET('Water Data'!$E$27,0,10*ROW('Water Data'!E45)))</f>
        <v/>
      </c>
      <c r="BW51" s="353" t="str">
        <f ca="1">+IF(OFFSET('Water Data'!$E$28,0,10*ROW('Water Data'!E45))="","",OFFSET('Water Data'!$E$28,0,10*ROW('Water Data'!E45)))</f>
        <v/>
      </c>
      <c r="BX51" s="353" t="str">
        <f ca="1">+IF(OFFSET('Water Data'!$E$29,0,10*ROW('Water Data'!E45))="","",OFFSET('Water Data'!$E$29,0,10*ROW('Water Data'!E45)))</f>
        <v/>
      </c>
      <c r="BY51" s="353" t="str">
        <f ca="1">+IF(OFFSET('Water Data'!$F$27,0,10*ROW('Water Data'!F45))="","",OFFSET('Water Data'!$F$27,0,10*ROW('Water Data'!F45)))</f>
        <v/>
      </c>
      <c r="BZ51" s="353" t="str">
        <f ca="1">+IF(OFFSET('Water Data'!$F$28,0,10*ROW('Water Data'!F45))="","",OFFSET('Water Data'!$F$28,0,10*ROW('Water Data'!F45)))</f>
        <v/>
      </c>
      <c r="CA51" s="353" t="str">
        <f ca="1">+IF(OFFSET('Water Data'!$F$29,0,10*ROW('Water Data'!F45))="","",OFFSET('Water Data'!$F$29,0,10*ROW('Water Data'!F45)))</f>
        <v/>
      </c>
      <c r="CB51" s="353" t="str">
        <f ca="1">+IF(OFFSET('Water Data'!$G$27,0,10*ROW('Water Data'!G45))="","",OFFSET('Water Data'!$G$27,0,10*ROW('Water Data'!G45)))</f>
        <v/>
      </c>
      <c r="CC51" s="353" t="str">
        <f ca="1">+IF(OFFSET('Water Data'!$G$28,0,10*ROW('Water Data'!G45))="","",OFFSET('Water Data'!$G$28,0,10*ROW('Water Data'!G45)))</f>
        <v/>
      </c>
      <c r="CD51" s="353" t="str">
        <f ca="1">+IF(OFFSET('Water Data'!$G$29,0,10*ROW('Water Data'!G45))="","",OFFSET('Water Data'!$G$29,0,10*ROW('Water Data'!G45)))</f>
        <v/>
      </c>
      <c r="CE51" s="353" t="str">
        <f ca="1">+IF(OFFSET('Water Data'!$H$27,0,10*ROW('Water Data'!H45))="","",OFFSET('Water Data'!$H$27,0,10*ROW('Water Data'!H45)))</f>
        <v/>
      </c>
      <c r="CF51" s="353" t="str">
        <f ca="1">+IF(OFFSET('Water Data'!$H$28,0,10*ROW('Water Data'!H45))="","",OFFSET('Water Data'!$H$28,0,10*ROW('Water Data'!H45)))</f>
        <v/>
      </c>
      <c r="CG51" s="353" t="str">
        <f ca="1">+IF(OFFSET('Water Data'!$H$29,0,10*ROW('Water Data'!H45))="","",OFFSET('Water Data'!$H$29,0,10*ROW('Water Data'!H45)))</f>
        <v/>
      </c>
      <c r="CH51" s="353" t="str">
        <f ca="1">+IF(OFFSET('Water Data'!$I$27,0,10*ROW('Water Data'!I45))="","",OFFSET('Water Data'!$I$27,0,10*ROW('Water Data'!I45)))</f>
        <v/>
      </c>
      <c r="CI51" s="353" t="str">
        <f ca="1">+IF(OFFSET('Water Data'!$I$28,0,10*ROW('Water Data'!I45))="","",OFFSET('Water Data'!$I$28,0,10*ROW('Water Data'!I45)))</f>
        <v/>
      </c>
      <c r="CJ51" s="353" t="str">
        <f ca="1">+IF(OFFSET('Water Data'!$I$29,0,10*ROW('Water Data'!I45))="","",OFFSET('Water Data'!$I$29,0,10*ROW('Water Data'!I45)))</f>
        <v/>
      </c>
      <c r="CK51" s="353" t="str">
        <f ca="1">+IF(OFFSET('Sanitation Data'!$D$28,0,10*ROW('Sanitation Data'!D45))="","",OFFSET('Sanitation Data'!$D$28,0,10*ROW('Sanitation Data'!D45)))</f>
        <v/>
      </c>
      <c r="CL51" s="353" t="str">
        <f ca="1">+IF(OFFSET('Sanitation Data'!$D$29,0,10*ROW('Sanitation Data'!D45))="","",OFFSET('Sanitation Data'!$D$29,0,10*ROW('Sanitation Data'!D45)))</f>
        <v/>
      </c>
      <c r="CM51" s="353" t="str">
        <f ca="1">+IF(OFFSET('Sanitation Data'!$D$30,0,10*ROW('Sanitation Data'!D45))="","",OFFSET('Sanitation Data'!$D$30,0,10*ROW('Sanitation Data'!D45)))</f>
        <v/>
      </c>
      <c r="CN51" s="353" t="str">
        <f ca="1">+IF(OFFSET('Sanitation Data'!$D$31,0,10*ROW('Sanitation Data'!D45))="","",OFFSET('Sanitation Data'!$D$31,0,10*ROW('Sanitation Data'!D45)))</f>
        <v/>
      </c>
      <c r="CO51" s="353" t="str">
        <f ca="1">+IF(OFFSET('Sanitation Data'!$D$32,0,10*ROW('Sanitation Data'!D45))="","",OFFSET('Sanitation Data'!$D$32,0,10*ROW('Sanitation Data'!D45)))</f>
        <v/>
      </c>
      <c r="CP51" s="353" t="str">
        <f ca="1">+IF(OFFSET('Sanitation Data'!$E$28,0,10*ROW('Sanitation Data'!E45))="","",OFFSET('Sanitation Data'!$E$28,0,10*ROW('Sanitation Data'!E45)))</f>
        <v/>
      </c>
      <c r="CQ51" s="353" t="str">
        <f ca="1">+IF(OFFSET('Sanitation Data'!$E$29,0,10*ROW('Sanitation Data'!E45))="","",OFFSET('Sanitation Data'!$E$29,0,10*ROW('Sanitation Data'!E45)))</f>
        <v/>
      </c>
      <c r="CR51" s="353" t="str">
        <f ca="1">+IF(OFFSET('Sanitation Data'!$E$30,0,10*ROW('Sanitation Data'!E45))="","",OFFSET('Sanitation Data'!$E$30,0,10*ROW('Sanitation Data'!E45)))</f>
        <v/>
      </c>
      <c r="CS51" s="353" t="str">
        <f ca="1">+IF(OFFSET('Sanitation Data'!$E$31,0,10*ROW('Sanitation Data'!E45))="","",OFFSET('Sanitation Data'!$E$31,0,10*ROW('Sanitation Data'!E45)))</f>
        <v/>
      </c>
      <c r="CT51" s="353" t="str">
        <f ca="1">+IF(OFFSET('Sanitation Data'!$E$32,0,10*ROW('Sanitation Data'!E45))="","",OFFSET('Sanitation Data'!$E$32,0,10*ROW('Sanitation Data'!E45)))</f>
        <v/>
      </c>
      <c r="CU51" s="353" t="str">
        <f ca="1">+IF(OFFSET('Sanitation Data'!$F$28,0,10*ROW('Sanitation Data'!F45))="","",OFFSET('Sanitation Data'!$F$28,0,10*ROW('Sanitation Data'!F45)))</f>
        <v/>
      </c>
      <c r="CV51" s="353" t="str">
        <f ca="1">+IF(OFFSET('Sanitation Data'!$F$29,0,10*ROW('Sanitation Data'!F45))="","",OFFSET('Sanitation Data'!$F$29,0,10*ROW('Sanitation Data'!F45)))</f>
        <v/>
      </c>
      <c r="CW51" s="353" t="str">
        <f ca="1">+IF(OFFSET('Sanitation Data'!$F$30,0,10*ROW('Sanitation Data'!F45))="","",OFFSET('Sanitation Data'!$F$30,0,10*ROW('Sanitation Data'!F45)))</f>
        <v/>
      </c>
      <c r="CX51" s="353" t="str">
        <f ca="1">+IF(OFFSET('Sanitation Data'!$F$31,0,10*ROW('Sanitation Data'!F45))="","",OFFSET('Sanitation Data'!$F$31,0,10*ROW('Sanitation Data'!F45)))</f>
        <v/>
      </c>
      <c r="CY51" s="353" t="str">
        <f ca="1">+IF(OFFSET('Sanitation Data'!$F$32,0,10*ROW('Sanitation Data'!F45))="","",OFFSET('Sanitation Data'!$F$32,0,10*ROW('Sanitation Data'!F45)))</f>
        <v/>
      </c>
      <c r="CZ51" s="353" t="str">
        <f ca="1">+IF(OFFSET('Sanitation Data'!$G$28,0,10*ROW('Sanitation Data'!G45))="","",OFFSET('Sanitation Data'!$G$28,0,10*ROW('Sanitation Data'!G45)))</f>
        <v/>
      </c>
      <c r="DA51" s="353" t="str">
        <f ca="1">+IF(OFFSET('Sanitation Data'!$G$29,0,10*ROW('Sanitation Data'!G45))="","",OFFSET('Sanitation Data'!$G$29,0,10*ROW('Sanitation Data'!G45)))</f>
        <v/>
      </c>
      <c r="DB51" s="353" t="str">
        <f ca="1">+IF(OFFSET('Sanitation Data'!$G$30,0,10*ROW('Sanitation Data'!G45))="","",OFFSET('Sanitation Data'!$G$30,0,10*ROW('Sanitation Data'!G45)))</f>
        <v/>
      </c>
      <c r="DC51" s="353" t="str">
        <f ca="1">+IF(OFFSET('Sanitation Data'!$G$31,0,10*ROW('Sanitation Data'!G45))="","",OFFSET('Sanitation Data'!$G$31,0,10*ROW('Sanitation Data'!G45)))</f>
        <v/>
      </c>
      <c r="DD51" s="353" t="str">
        <f ca="1">+IF(OFFSET('Sanitation Data'!$G$32,0,10*ROW('Sanitation Data'!G45))="","",OFFSET('Sanitation Data'!$G$32,0,10*ROW('Sanitation Data'!G45)))</f>
        <v/>
      </c>
      <c r="DE51" s="353" t="str">
        <f ca="1">+IF(OFFSET('Sanitation Data'!$H$28,0,10*ROW('Sanitation Data'!H45))="","",OFFSET('Sanitation Data'!$H$28,0,10*ROW('Sanitation Data'!H45)))</f>
        <v/>
      </c>
      <c r="DF51" s="353" t="str">
        <f ca="1">+IF(OFFSET('Sanitation Data'!$H$29,0,10*ROW('Sanitation Data'!H45))="","",OFFSET('Sanitation Data'!$H$29,0,10*ROW('Sanitation Data'!H45)))</f>
        <v/>
      </c>
      <c r="DG51" s="353" t="str">
        <f ca="1">+IF(OFFSET('Sanitation Data'!$H$30,0,10*ROW('Sanitation Data'!H45))="","",OFFSET('Sanitation Data'!$H$30,0,10*ROW('Sanitation Data'!H45)))</f>
        <v/>
      </c>
      <c r="DH51" s="353" t="str">
        <f ca="1">+IF(OFFSET('Sanitation Data'!$H$31,0,10*ROW('Sanitation Data'!H45))="","",OFFSET('Sanitation Data'!$H$31,0,10*ROW('Sanitation Data'!H45)))</f>
        <v/>
      </c>
      <c r="DI51" s="353" t="str">
        <f ca="1">+IF(OFFSET('Sanitation Data'!$H$32,0,10*ROW('Sanitation Data'!H45))="","",OFFSET('Sanitation Data'!$H$32,0,10*ROW('Sanitation Data'!H45)))</f>
        <v/>
      </c>
      <c r="DJ51" s="353" t="str">
        <f ca="1">+IF(OFFSET('Sanitation Data'!$I$28,0,10*ROW('Sanitation Data'!I45))="","",OFFSET('Sanitation Data'!$I$28,0,10*ROW('Sanitation Data'!I45)))</f>
        <v/>
      </c>
      <c r="DK51" s="353" t="str">
        <f ca="1">+IF(OFFSET('Sanitation Data'!$I$29,0,10*ROW('Sanitation Data'!I45))="","",OFFSET('Sanitation Data'!$I$29,0,10*ROW('Sanitation Data'!I45)))</f>
        <v/>
      </c>
      <c r="DL51" s="353" t="str">
        <f ca="1">+IF(OFFSET('Sanitation Data'!$I$30,0,10*ROW('Sanitation Data'!I45))="","",OFFSET('Sanitation Data'!$I$30,0,10*ROW('Sanitation Data'!I45)))</f>
        <v/>
      </c>
      <c r="DM51" s="353" t="str">
        <f ca="1">+IF(OFFSET('Sanitation Data'!$I$31,0,10*ROW('Sanitation Data'!I45))="","",OFFSET('Sanitation Data'!$I$31,0,10*ROW('Sanitation Data'!I45)))</f>
        <v/>
      </c>
      <c r="DN51" s="353" t="str">
        <f ca="1">+IF(OFFSET('Sanitation Data'!$I$32,0,10*ROW('Sanitation Data'!I45))="","",OFFSET('Sanitation Data'!$I$32,0,10*ROW('Sanitation Data'!I45)))</f>
        <v/>
      </c>
      <c r="DO51" s="353" t="str">
        <f ca="1">+IF(OFFSET('Hygiene Data'!$D$11,0,10*ROW('Hygiene Data'!D45))="","",OFFSET('Hygiene Data'!$D$11,0,10*ROW('Hygiene Data'!D45)))</f>
        <v/>
      </c>
      <c r="DP51" s="353" t="str">
        <f ca="1">+IF(OFFSET('Hygiene Data'!$D$12,0,10*ROW('Hygiene Data'!D45))="","",OFFSET('Hygiene Data'!$D$12,0,10*ROW('Hygiene Data'!D45)))</f>
        <v/>
      </c>
      <c r="DQ51" s="353" t="str">
        <f ca="1">+IF(OFFSET('Hygiene Data'!$D$13,0,10*ROW('Hygiene Data'!D45))="","",OFFSET('Hygiene Data'!$D$13,0,10*ROW('Hygiene Data'!D45)))</f>
        <v/>
      </c>
      <c r="DR51" s="353" t="str">
        <f ca="1">+IF(OFFSET('Hygiene Data'!$E$11,0,10*ROW('Hygiene Data'!E45))="","",OFFSET('Hygiene Data'!$E$11,0,10*ROW('Hygiene Data'!E45)))</f>
        <v/>
      </c>
      <c r="DS51" s="353" t="str">
        <f ca="1">+IF(OFFSET('Hygiene Data'!$E$12,0,10*ROW('Hygiene Data'!E45))="","",OFFSET('Hygiene Data'!$E$12,0,10*ROW('Hygiene Data'!E45)))</f>
        <v/>
      </c>
      <c r="DT51" s="353" t="str">
        <f ca="1">+IF(OFFSET('Hygiene Data'!$E$13,0,10*ROW('Hygiene Data'!E45))="","",OFFSET('Hygiene Data'!$E$13,0,10*ROW('Hygiene Data'!E45)))</f>
        <v/>
      </c>
      <c r="DU51" s="353" t="str">
        <f ca="1">+IF(OFFSET('Hygiene Data'!$F$11,0,10*ROW('Hygiene Data'!F45))="","",OFFSET('Hygiene Data'!$F$11,0,10*ROW('Hygiene Data'!F45)))</f>
        <v/>
      </c>
      <c r="DV51" s="353" t="str">
        <f ca="1">+IF(OFFSET('Hygiene Data'!$F$12,0,10*ROW('Hygiene Data'!F45))="","",OFFSET('Hygiene Data'!$F$12,0,10*ROW('Hygiene Data'!F45)))</f>
        <v/>
      </c>
      <c r="DW51" s="353" t="str">
        <f ca="1">+IF(OFFSET('Hygiene Data'!$F$13,0,10*ROW('Hygiene Data'!F45))="","",OFFSET('Hygiene Data'!$F$13,0,10*ROW('Hygiene Data'!F45)))</f>
        <v/>
      </c>
      <c r="DX51" s="353" t="str">
        <f ca="1">+IF(OFFSET('Hygiene Data'!$G$11,0,10*ROW('Hygiene Data'!G45))="","",OFFSET('Hygiene Data'!$G$11,0,10*ROW('Hygiene Data'!G45)))</f>
        <v/>
      </c>
      <c r="DY51" s="353" t="str">
        <f ca="1">+IF(OFFSET('Hygiene Data'!$G$12,0,10*ROW('Hygiene Data'!G45))="","",OFFSET('Hygiene Data'!$G$12,0,10*ROW('Hygiene Data'!G45)))</f>
        <v/>
      </c>
      <c r="DZ51" s="353" t="str">
        <f ca="1">+IF(OFFSET('Hygiene Data'!$G$13,0,10*ROW('Hygiene Data'!G45))="","",OFFSET('Hygiene Data'!$G$13,0,10*ROW('Hygiene Data'!G45)))</f>
        <v/>
      </c>
      <c r="EA51" s="353" t="str">
        <f ca="1">+IF(OFFSET('Hygiene Data'!$H$11,0,10*ROW('Hygiene Data'!H45))="","",OFFSET('Hygiene Data'!$H$11,0,10*ROW('Hygiene Data'!H45)))</f>
        <v/>
      </c>
      <c r="EB51" s="353" t="str">
        <f ca="1">+IF(OFFSET('Hygiene Data'!$H$12,0,10*ROW('Hygiene Data'!H45))="","",OFFSET('Hygiene Data'!$H$12,0,10*ROW('Hygiene Data'!H45)))</f>
        <v/>
      </c>
      <c r="EC51" s="353" t="str">
        <f ca="1">+IF(OFFSET('Hygiene Data'!$H$13,0,10*ROW('Hygiene Data'!H45))="","",OFFSET('Hygiene Data'!$H$13,0,10*ROW('Hygiene Data'!H45)))</f>
        <v/>
      </c>
      <c r="ED51" s="353" t="str">
        <f ca="1">+IF(OFFSET('Hygiene Data'!$I$11,0,10*ROW('Hygiene Data'!I45))="","",OFFSET('Hygiene Data'!$I$11,0,10*ROW('Hygiene Data'!I45)))</f>
        <v/>
      </c>
      <c r="EE51" s="353" t="str">
        <f ca="1">+IF(OFFSET('Hygiene Data'!$I$12,0,10*ROW('Hygiene Data'!I45))="","",OFFSET('Hygiene Data'!$I$12,0,10*ROW('Hygiene Data'!I45)))</f>
        <v/>
      </c>
      <c r="EF51" s="353" t="str">
        <f ca="1">+IF(OFFSET('Hygiene Data'!$I$13,0,10*ROW('Hygiene Data'!I45))="","",OFFSET('Hygiene Data'!$I$13,0,10*ROW('Hygiene Data'!I45)))</f>
        <v/>
      </c>
    </row>
    <row r="52" spans="1:136" x14ac:dyDescent="0.25">
      <c r="A52" s="462" t="str">
        <f ca="1">+IF(OFFSET('Water Data'!$B$2,0,10*ROW('Water Data'!E46))="","",OFFSET('Water Data'!$B$2,0,10*ROW('Water Data'!E46)))</f>
        <v/>
      </c>
      <c r="B52" s="46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89" t="str">
        <f t="shared" ca="1" si="0"/>
        <v/>
      </c>
      <c r="D52" s="49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6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3" t="str">
        <f ca="1">+IF(OFFSET('Water Data'!$D$27,0,10*ROW('Water Data'!D46))="","",OFFSET('Water Data'!$D$27,0,10*ROW('Water Data'!D46)))</f>
        <v/>
      </c>
      <c r="BT52" s="353" t="str">
        <f ca="1">+IF(OFFSET('Water Data'!$D$28,0,10*ROW('Water Data'!D46))="","",OFFSET('Water Data'!$D$28,0,10*ROW('Water Data'!D46)))</f>
        <v/>
      </c>
      <c r="BU52" s="353" t="str">
        <f ca="1">+IF(OFFSET('Water Data'!$D$29,0,10*ROW('Water Data'!D46))="","",OFFSET('Water Data'!$D$29,0,10*ROW('Water Data'!D46)))</f>
        <v/>
      </c>
      <c r="BV52" s="353" t="str">
        <f ca="1">+IF(OFFSET('Water Data'!$E$27,0,10*ROW('Water Data'!E46))="","",OFFSET('Water Data'!$E$27,0,10*ROW('Water Data'!E46)))</f>
        <v/>
      </c>
      <c r="BW52" s="353" t="str">
        <f ca="1">+IF(OFFSET('Water Data'!$E$28,0,10*ROW('Water Data'!E46))="","",OFFSET('Water Data'!$E$28,0,10*ROW('Water Data'!E46)))</f>
        <v/>
      </c>
      <c r="BX52" s="353" t="str">
        <f ca="1">+IF(OFFSET('Water Data'!$E$29,0,10*ROW('Water Data'!E46))="","",OFFSET('Water Data'!$E$29,0,10*ROW('Water Data'!E46)))</f>
        <v/>
      </c>
      <c r="BY52" s="353" t="str">
        <f ca="1">+IF(OFFSET('Water Data'!$F$27,0,10*ROW('Water Data'!F46))="","",OFFSET('Water Data'!$F$27,0,10*ROW('Water Data'!F46)))</f>
        <v/>
      </c>
      <c r="BZ52" s="353" t="str">
        <f ca="1">+IF(OFFSET('Water Data'!$F$28,0,10*ROW('Water Data'!F46))="","",OFFSET('Water Data'!$F$28,0,10*ROW('Water Data'!F46)))</f>
        <v/>
      </c>
      <c r="CA52" s="353" t="str">
        <f ca="1">+IF(OFFSET('Water Data'!$F$29,0,10*ROW('Water Data'!F46))="","",OFFSET('Water Data'!$F$29,0,10*ROW('Water Data'!F46)))</f>
        <v/>
      </c>
      <c r="CB52" s="353" t="str">
        <f ca="1">+IF(OFFSET('Water Data'!$G$27,0,10*ROW('Water Data'!G46))="","",OFFSET('Water Data'!$G$27,0,10*ROW('Water Data'!G46)))</f>
        <v/>
      </c>
      <c r="CC52" s="353" t="str">
        <f ca="1">+IF(OFFSET('Water Data'!$G$28,0,10*ROW('Water Data'!G46))="","",OFFSET('Water Data'!$G$28,0,10*ROW('Water Data'!G46)))</f>
        <v/>
      </c>
      <c r="CD52" s="353" t="str">
        <f ca="1">+IF(OFFSET('Water Data'!$G$29,0,10*ROW('Water Data'!G46))="","",OFFSET('Water Data'!$G$29,0,10*ROW('Water Data'!G46)))</f>
        <v/>
      </c>
      <c r="CE52" s="353" t="str">
        <f ca="1">+IF(OFFSET('Water Data'!$H$27,0,10*ROW('Water Data'!H46))="","",OFFSET('Water Data'!$H$27,0,10*ROW('Water Data'!H46)))</f>
        <v/>
      </c>
      <c r="CF52" s="353" t="str">
        <f ca="1">+IF(OFFSET('Water Data'!$H$28,0,10*ROW('Water Data'!H46))="","",OFFSET('Water Data'!$H$28,0,10*ROW('Water Data'!H46)))</f>
        <v/>
      </c>
      <c r="CG52" s="353" t="str">
        <f ca="1">+IF(OFFSET('Water Data'!$H$29,0,10*ROW('Water Data'!H46))="","",OFFSET('Water Data'!$H$29,0,10*ROW('Water Data'!H46)))</f>
        <v/>
      </c>
      <c r="CH52" s="353" t="str">
        <f ca="1">+IF(OFFSET('Water Data'!$I$27,0,10*ROW('Water Data'!I46))="","",OFFSET('Water Data'!$I$27,0,10*ROW('Water Data'!I46)))</f>
        <v/>
      </c>
      <c r="CI52" s="353" t="str">
        <f ca="1">+IF(OFFSET('Water Data'!$I$28,0,10*ROW('Water Data'!I46))="","",OFFSET('Water Data'!$I$28,0,10*ROW('Water Data'!I46)))</f>
        <v/>
      </c>
      <c r="CJ52" s="353" t="str">
        <f ca="1">+IF(OFFSET('Water Data'!$I$29,0,10*ROW('Water Data'!I46))="","",OFFSET('Water Data'!$I$29,0,10*ROW('Water Data'!I46)))</f>
        <v/>
      </c>
      <c r="CK52" s="353" t="str">
        <f ca="1">+IF(OFFSET('Sanitation Data'!$D$28,0,10*ROW('Sanitation Data'!D46))="","",OFFSET('Sanitation Data'!$D$28,0,10*ROW('Sanitation Data'!D46)))</f>
        <v/>
      </c>
      <c r="CL52" s="353" t="str">
        <f ca="1">+IF(OFFSET('Sanitation Data'!$D$29,0,10*ROW('Sanitation Data'!D46))="","",OFFSET('Sanitation Data'!$D$29,0,10*ROW('Sanitation Data'!D46)))</f>
        <v/>
      </c>
      <c r="CM52" s="353" t="str">
        <f ca="1">+IF(OFFSET('Sanitation Data'!$D$30,0,10*ROW('Sanitation Data'!D46))="","",OFFSET('Sanitation Data'!$D$30,0,10*ROW('Sanitation Data'!D46)))</f>
        <v/>
      </c>
      <c r="CN52" s="353" t="str">
        <f ca="1">+IF(OFFSET('Sanitation Data'!$D$31,0,10*ROW('Sanitation Data'!D46))="","",OFFSET('Sanitation Data'!$D$31,0,10*ROW('Sanitation Data'!D46)))</f>
        <v/>
      </c>
      <c r="CO52" s="353" t="str">
        <f ca="1">+IF(OFFSET('Sanitation Data'!$D$32,0,10*ROW('Sanitation Data'!D46))="","",OFFSET('Sanitation Data'!$D$32,0,10*ROW('Sanitation Data'!D46)))</f>
        <v/>
      </c>
      <c r="CP52" s="353" t="str">
        <f ca="1">+IF(OFFSET('Sanitation Data'!$E$28,0,10*ROW('Sanitation Data'!E46))="","",OFFSET('Sanitation Data'!$E$28,0,10*ROW('Sanitation Data'!E46)))</f>
        <v/>
      </c>
      <c r="CQ52" s="353" t="str">
        <f ca="1">+IF(OFFSET('Sanitation Data'!$E$29,0,10*ROW('Sanitation Data'!E46))="","",OFFSET('Sanitation Data'!$E$29,0,10*ROW('Sanitation Data'!E46)))</f>
        <v/>
      </c>
      <c r="CR52" s="353" t="str">
        <f ca="1">+IF(OFFSET('Sanitation Data'!$E$30,0,10*ROW('Sanitation Data'!E46))="","",OFFSET('Sanitation Data'!$E$30,0,10*ROW('Sanitation Data'!E46)))</f>
        <v/>
      </c>
      <c r="CS52" s="353" t="str">
        <f ca="1">+IF(OFFSET('Sanitation Data'!$E$31,0,10*ROW('Sanitation Data'!E46))="","",OFFSET('Sanitation Data'!$E$31,0,10*ROW('Sanitation Data'!E46)))</f>
        <v/>
      </c>
      <c r="CT52" s="353" t="str">
        <f ca="1">+IF(OFFSET('Sanitation Data'!$E$32,0,10*ROW('Sanitation Data'!E46))="","",OFFSET('Sanitation Data'!$E$32,0,10*ROW('Sanitation Data'!E46)))</f>
        <v/>
      </c>
      <c r="CU52" s="353" t="str">
        <f ca="1">+IF(OFFSET('Sanitation Data'!$F$28,0,10*ROW('Sanitation Data'!F46))="","",OFFSET('Sanitation Data'!$F$28,0,10*ROW('Sanitation Data'!F46)))</f>
        <v/>
      </c>
      <c r="CV52" s="353" t="str">
        <f ca="1">+IF(OFFSET('Sanitation Data'!$F$29,0,10*ROW('Sanitation Data'!F46))="","",OFFSET('Sanitation Data'!$F$29,0,10*ROW('Sanitation Data'!F46)))</f>
        <v/>
      </c>
      <c r="CW52" s="353" t="str">
        <f ca="1">+IF(OFFSET('Sanitation Data'!$F$30,0,10*ROW('Sanitation Data'!F46))="","",OFFSET('Sanitation Data'!$F$30,0,10*ROW('Sanitation Data'!F46)))</f>
        <v/>
      </c>
      <c r="CX52" s="353" t="str">
        <f ca="1">+IF(OFFSET('Sanitation Data'!$F$31,0,10*ROW('Sanitation Data'!F46))="","",OFFSET('Sanitation Data'!$F$31,0,10*ROW('Sanitation Data'!F46)))</f>
        <v/>
      </c>
      <c r="CY52" s="353" t="str">
        <f ca="1">+IF(OFFSET('Sanitation Data'!$F$32,0,10*ROW('Sanitation Data'!F46))="","",OFFSET('Sanitation Data'!$F$32,0,10*ROW('Sanitation Data'!F46)))</f>
        <v/>
      </c>
      <c r="CZ52" s="353" t="str">
        <f ca="1">+IF(OFFSET('Sanitation Data'!$G$28,0,10*ROW('Sanitation Data'!G46))="","",OFFSET('Sanitation Data'!$G$28,0,10*ROW('Sanitation Data'!G46)))</f>
        <v/>
      </c>
      <c r="DA52" s="353" t="str">
        <f ca="1">+IF(OFFSET('Sanitation Data'!$G$29,0,10*ROW('Sanitation Data'!G46))="","",OFFSET('Sanitation Data'!$G$29,0,10*ROW('Sanitation Data'!G46)))</f>
        <v/>
      </c>
      <c r="DB52" s="353" t="str">
        <f ca="1">+IF(OFFSET('Sanitation Data'!$G$30,0,10*ROW('Sanitation Data'!G46))="","",OFFSET('Sanitation Data'!$G$30,0,10*ROW('Sanitation Data'!G46)))</f>
        <v/>
      </c>
      <c r="DC52" s="353" t="str">
        <f ca="1">+IF(OFFSET('Sanitation Data'!$G$31,0,10*ROW('Sanitation Data'!G46))="","",OFFSET('Sanitation Data'!$G$31,0,10*ROW('Sanitation Data'!G46)))</f>
        <v/>
      </c>
      <c r="DD52" s="353" t="str">
        <f ca="1">+IF(OFFSET('Sanitation Data'!$G$32,0,10*ROW('Sanitation Data'!G46))="","",OFFSET('Sanitation Data'!$G$32,0,10*ROW('Sanitation Data'!G46)))</f>
        <v/>
      </c>
      <c r="DE52" s="353" t="str">
        <f ca="1">+IF(OFFSET('Sanitation Data'!$H$28,0,10*ROW('Sanitation Data'!H46))="","",OFFSET('Sanitation Data'!$H$28,0,10*ROW('Sanitation Data'!H46)))</f>
        <v/>
      </c>
      <c r="DF52" s="353" t="str">
        <f ca="1">+IF(OFFSET('Sanitation Data'!$H$29,0,10*ROW('Sanitation Data'!H46))="","",OFFSET('Sanitation Data'!$H$29,0,10*ROW('Sanitation Data'!H46)))</f>
        <v/>
      </c>
      <c r="DG52" s="353" t="str">
        <f ca="1">+IF(OFFSET('Sanitation Data'!$H$30,0,10*ROW('Sanitation Data'!H46))="","",OFFSET('Sanitation Data'!$H$30,0,10*ROW('Sanitation Data'!H46)))</f>
        <v/>
      </c>
      <c r="DH52" s="353" t="str">
        <f ca="1">+IF(OFFSET('Sanitation Data'!$H$31,0,10*ROW('Sanitation Data'!H46))="","",OFFSET('Sanitation Data'!$H$31,0,10*ROW('Sanitation Data'!H46)))</f>
        <v/>
      </c>
      <c r="DI52" s="353" t="str">
        <f ca="1">+IF(OFFSET('Sanitation Data'!$H$32,0,10*ROW('Sanitation Data'!H46))="","",OFFSET('Sanitation Data'!$H$32,0,10*ROW('Sanitation Data'!H46)))</f>
        <v/>
      </c>
      <c r="DJ52" s="353" t="str">
        <f ca="1">+IF(OFFSET('Sanitation Data'!$I$28,0,10*ROW('Sanitation Data'!I46))="","",OFFSET('Sanitation Data'!$I$28,0,10*ROW('Sanitation Data'!I46)))</f>
        <v/>
      </c>
      <c r="DK52" s="353" t="str">
        <f ca="1">+IF(OFFSET('Sanitation Data'!$I$29,0,10*ROW('Sanitation Data'!I46))="","",OFFSET('Sanitation Data'!$I$29,0,10*ROW('Sanitation Data'!I46)))</f>
        <v/>
      </c>
      <c r="DL52" s="353" t="str">
        <f ca="1">+IF(OFFSET('Sanitation Data'!$I$30,0,10*ROW('Sanitation Data'!I46))="","",OFFSET('Sanitation Data'!$I$30,0,10*ROW('Sanitation Data'!I46)))</f>
        <v/>
      </c>
      <c r="DM52" s="353" t="str">
        <f ca="1">+IF(OFFSET('Sanitation Data'!$I$31,0,10*ROW('Sanitation Data'!I46))="","",OFFSET('Sanitation Data'!$I$31,0,10*ROW('Sanitation Data'!I46)))</f>
        <v/>
      </c>
      <c r="DN52" s="353" t="str">
        <f ca="1">+IF(OFFSET('Sanitation Data'!$I$32,0,10*ROW('Sanitation Data'!I46))="","",OFFSET('Sanitation Data'!$I$32,0,10*ROW('Sanitation Data'!I46)))</f>
        <v/>
      </c>
      <c r="DO52" s="353" t="str">
        <f ca="1">+IF(OFFSET('Hygiene Data'!$D$11,0,10*ROW('Hygiene Data'!D46))="","",OFFSET('Hygiene Data'!$D$11,0,10*ROW('Hygiene Data'!D46)))</f>
        <v/>
      </c>
      <c r="DP52" s="353" t="str">
        <f ca="1">+IF(OFFSET('Hygiene Data'!$D$12,0,10*ROW('Hygiene Data'!D46))="","",OFFSET('Hygiene Data'!$D$12,0,10*ROW('Hygiene Data'!D46)))</f>
        <v/>
      </c>
      <c r="DQ52" s="353" t="str">
        <f ca="1">+IF(OFFSET('Hygiene Data'!$D$13,0,10*ROW('Hygiene Data'!D46))="","",OFFSET('Hygiene Data'!$D$13,0,10*ROW('Hygiene Data'!D46)))</f>
        <v/>
      </c>
      <c r="DR52" s="353" t="str">
        <f ca="1">+IF(OFFSET('Hygiene Data'!$E$11,0,10*ROW('Hygiene Data'!E46))="","",OFFSET('Hygiene Data'!$E$11,0,10*ROW('Hygiene Data'!E46)))</f>
        <v/>
      </c>
      <c r="DS52" s="353" t="str">
        <f ca="1">+IF(OFFSET('Hygiene Data'!$E$12,0,10*ROW('Hygiene Data'!E46))="","",OFFSET('Hygiene Data'!$E$12,0,10*ROW('Hygiene Data'!E46)))</f>
        <v/>
      </c>
      <c r="DT52" s="353" t="str">
        <f ca="1">+IF(OFFSET('Hygiene Data'!$E$13,0,10*ROW('Hygiene Data'!E46))="","",OFFSET('Hygiene Data'!$E$13,0,10*ROW('Hygiene Data'!E46)))</f>
        <v/>
      </c>
      <c r="DU52" s="353" t="str">
        <f ca="1">+IF(OFFSET('Hygiene Data'!$F$11,0,10*ROW('Hygiene Data'!F46))="","",OFFSET('Hygiene Data'!$F$11,0,10*ROW('Hygiene Data'!F46)))</f>
        <v/>
      </c>
      <c r="DV52" s="353" t="str">
        <f ca="1">+IF(OFFSET('Hygiene Data'!$F$12,0,10*ROW('Hygiene Data'!F46))="","",OFFSET('Hygiene Data'!$F$12,0,10*ROW('Hygiene Data'!F46)))</f>
        <v/>
      </c>
      <c r="DW52" s="353" t="str">
        <f ca="1">+IF(OFFSET('Hygiene Data'!$F$13,0,10*ROW('Hygiene Data'!F46))="","",OFFSET('Hygiene Data'!$F$13,0,10*ROW('Hygiene Data'!F46)))</f>
        <v/>
      </c>
      <c r="DX52" s="353" t="str">
        <f ca="1">+IF(OFFSET('Hygiene Data'!$G$11,0,10*ROW('Hygiene Data'!G46))="","",OFFSET('Hygiene Data'!$G$11,0,10*ROW('Hygiene Data'!G46)))</f>
        <v/>
      </c>
      <c r="DY52" s="353" t="str">
        <f ca="1">+IF(OFFSET('Hygiene Data'!$G$12,0,10*ROW('Hygiene Data'!G46))="","",OFFSET('Hygiene Data'!$G$12,0,10*ROW('Hygiene Data'!G46)))</f>
        <v/>
      </c>
      <c r="DZ52" s="353" t="str">
        <f ca="1">+IF(OFFSET('Hygiene Data'!$G$13,0,10*ROW('Hygiene Data'!G46))="","",OFFSET('Hygiene Data'!$G$13,0,10*ROW('Hygiene Data'!G46)))</f>
        <v/>
      </c>
      <c r="EA52" s="353" t="str">
        <f ca="1">+IF(OFFSET('Hygiene Data'!$H$11,0,10*ROW('Hygiene Data'!H46))="","",OFFSET('Hygiene Data'!$H$11,0,10*ROW('Hygiene Data'!H46)))</f>
        <v/>
      </c>
      <c r="EB52" s="353" t="str">
        <f ca="1">+IF(OFFSET('Hygiene Data'!$H$12,0,10*ROW('Hygiene Data'!H46))="","",OFFSET('Hygiene Data'!$H$12,0,10*ROW('Hygiene Data'!H46)))</f>
        <v/>
      </c>
      <c r="EC52" s="353" t="str">
        <f ca="1">+IF(OFFSET('Hygiene Data'!$H$13,0,10*ROW('Hygiene Data'!H46))="","",OFFSET('Hygiene Data'!$H$13,0,10*ROW('Hygiene Data'!H46)))</f>
        <v/>
      </c>
      <c r="ED52" s="353" t="str">
        <f ca="1">+IF(OFFSET('Hygiene Data'!$I$11,0,10*ROW('Hygiene Data'!I46))="","",OFFSET('Hygiene Data'!$I$11,0,10*ROW('Hygiene Data'!I46)))</f>
        <v/>
      </c>
      <c r="EE52" s="353" t="str">
        <f ca="1">+IF(OFFSET('Hygiene Data'!$I$12,0,10*ROW('Hygiene Data'!I46))="","",OFFSET('Hygiene Data'!$I$12,0,10*ROW('Hygiene Data'!I46)))</f>
        <v/>
      </c>
      <c r="EF52" s="353" t="str">
        <f ca="1">+IF(OFFSET('Hygiene Data'!$I$13,0,10*ROW('Hygiene Data'!I46))="","",OFFSET('Hygiene Data'!$I$13,0,10*ROW('Hygiene Data'!I46)))</f>
        <v/>
      </c>
    </row>
    <row r="53" spans="1:136" x14ac:dyDescent="0.25">
      <c r="A53" s="462" t="str">
        <f ca="1">+IF(OFFSET('Water Data'!$B$2,0,10*ROW('Water Data'!E47))="","",OFFSET('Water Data'!$B$2,0,10*ROW('Water Data'!E47)))</f>
        <v/>
      </c>
      <c r="B53" s="46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89" t="str">
        <f t="shared" ca="1" si="0"/>
        <v/>
      </c>
      <c r="D53" s="49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6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3" t="str">
        <f ca="1">+IF(OFFSET('Water Data'!$D$27,0,10*ROW('Water Data'!D47))="","",OFFSET('Water Data'!$D$27,0,10*ROW('Water Data'!D47)))</f>
        <v/>
      </c>
      <c r="BT53" s="353" t="str">
        <f ca="1">+IF(OFFSET('Water Data'!$D$28,0,10*ROW('Water Data'!D47))="","",OFFSET('Water Data'!$D$28,0,10*ROW('Water Data'!D47)))</f>
        <v/>
      </c>
      <c r="BU53" s="353" t="str">
        <f ca="1">+IF(OFFSET('Water Data'!$D$29,0,10*ROW('Water Data'!D47))="","",OFFSET('Water Data'!$D$29,0,10*ROW('Water Data'!D47)))</f>
        <v/>
      </c>
      <c r="BV53" s="353" t="str">
        <f ca="1">+IF(OFFSET('Water Data'!$E$27,0,10*ROW('Water Data'!E47))="","",OFFSET('Water Data'!$E$27,0,10*ROW('Water Data'!E47)))</f>
        <v/>
      </c>
      <c r="BW53" s="353" t="str">
        <f ca="1">+IF(OFFSET('Water Data'!$E$28,0,10*ROW('Water Data'!E47))="","",OFFSET('Water Data'!$E$28,0,10*ROW('Water Data'!E47)))</f>
        <v/>
      </c>
      <c r="BX53" s="353" t="str">
        <f ca="1">+IF(OFFSET('Water Data'!$E$29,0,10*ROW('Water Data'!E47))="","",OFFSET('Water Data'!$E$29,0,10*ROW('Water Data'!E47)))</f>
        <v/>
      </c>
      <c r="BY53" s="353" t="str">
        <f ca="1">+IF(OFFSET('Water Data'!$F$27,0,10*ROW('Water Data'!F47))="","",OFFSET('Water Data'!$F$27,0,10*ROW('Water Data'!F47)))</f>
        <v/>
      </c>
      <c r="BZ53" s="353" t="str">
        <f ca="1">+IF(OFFSET('Water Data'!$F$28,0,10*ROW('Water Data'!F47))="","",OFFSET('Water Data'!$F$28,0,10*ROW('Water Data'!F47)))</f>
        <v/>
      </c>
      <c r="CA53" s="353" t="str">
        <f ca="1">+IF(OFFSET('Water Data'!$F$29,0,10*ROW('Water Data'!F47))="","",OFFSET('Water Data'!$F$29,0,10*ROW('Water Data'!F47)))</f>
        <v/>
      </c>
      <c r="CB53" s="353" t="str">
        <f ca="1">+IF(OFFSET('Water Data'!$G$27,0,10*ROW('Water Data'!G47))="","",OFFSET('Water Data'!$G$27,0,10*ROW('Water Data'!G47)))</f>
        <v/>
      </c>
      <c r="CC53" s="353" t="str">
        <f ca="1">+IF(OFFSET('Water Data'!$G$28,0,10*ROW('Water Data'!G47))="","",OFFSET('Water Data'!$G$28,0,10*ROW('Water Data'!G47)))</f>
        <v/>
      </c>
      <c r="CD53" s="353" t="str">
        <f ca="1">+IF(OFFSET('Water Data'!$G$29,0,10*ROW('Water Data'!G47))="","",OFFSET('Water Data'!$G$29,0,10*ROW('Water Data'!G47)))</f>
        <v/>
      </c>
      <c r="CE53" s="353" t="str">
        <f ca="1">+IF(OFFSET('Water Data'!$H$27,0,10*ROW('Water Data'!H47))="","",OFFSET('Water Data'!$H$27,0,10*ROW('Water Data'!H47)))</f>
        <v/>
      </c>
      <c r="CF53" s="353" t="str">
        <f ca="1">+IF(OFFSET('Water Data'!$H$28,0,10*ROW('Water Data'!H47))="","",OFFSET('Water Data'!$H$28,0,10*ROW('Water Data'!H47)))</f>
        <v/>
      </c>
      <c r="CG53" s="353" t="str">
        <f ca="1">+IF(OFFSET('Water Data'!$H$29,0,10*ROW('Water Data'!H47))="","",OFFSET('Water Data'!$H$29,0,10*ROW('Water Data'!H47)))</f>
        <v/>
      </c>
      <c r="CH53" s="353" t="str">
        <f ca="1">+IF(OFFSET('Water Data'!$I$27,0,10*ROW('Water Data'!I47))="","",OFFSET('Water Data'!$I$27,0,10*ROW('Water Data'!I47)))</f>
        <v/>
      </c>
      <c r="CI53" s="353" t="str">
        <f ca="1">+IF(OFFSET('Water Data'!$I$28,0,10*ROW('Water Data'!I47))="","",OFFSET('Water Data'!$I$28,0,10*ROW('Water Data'!I47)))</f>
        <v/>
      </c>
      <c r="CJ53" s="353" t="str">
        <f ca="1">+IF(OFFSET('Water Data'!$I$29,0,10*ROW('Water Data'!I47))="","",OFFSET('Water Data'!$I$29,0,10*ROW('Water Data'!I47)))</f>
        <v/>
      </c>
      <c r="CK53" s="353" t="str">
        <f ca="1">+IF(OFFSET('Sanitation Data'!$D$28,0,10*ROW('Sanitation Data'!D47))="","",OFFSET('Sanitation Data'!$D$28,0,10*ROW('Sanitation Data'!D47)))</f>
        <v/>
      </c>
      <c r="CL53" s="353" t="str">
        <f ca="1">+IF(OFFSET('Sanitation Data'!$D$29,0,10*ROW('Sanitation Data'!D47))="","",OFFSET('Sanitation Data'!$D$29,0,10*ROW('Sanitation Data'!D47)))</f>
        <v/>
      </c>
      <c r="CM53" s="353" t="str">
        <f ca="1">+IF(OFFSET('Sanitation Data'!$D$30,0,10*ROW('Sanitation Data'!D47))="","",OFFSET('Sanitation Data'!$D$30,0,10*ROW('Sanitation Data'!D47)))</f>
        <v/>
      </c>
      <c r="CN53" s="353" t="str">
        <f ca="1">+IF(OFFSET('Sanitation Data'!$D$31,0,10*ROW('Sanitation Data'!D47))="","",OFFSET('Sanitation Data'!$D$31,0,10*ROW('Sanitation Data'!D47)))</f>
        <v/>
      </c>
      <c r="CO53" s="353" t="str">
        <f ca="1">+IF(OFFSET('Sanitation Data'!$D$32,0,10*ROW('Sanitation Data'!D47))="","",OFFSET('Sanitation Data'!$D$32,0,10*ROW('Sanitation Data'!D47)))</f>
        <v/>
      </c>
      <c r="CP53" s="353" t="str">
        <f ca="1">+IF(OFFSET('Sanitation Data'!$E$28,0,10*ROW('Sanitation Data'!E47))="","",OFFSET('Sanitation Data'!$E$28,0,10*ROW('Sanitation Data'!E47)))</f>
        <v/>
      </c>
      <c r="CQ53" s="353" t="str">
        <f ca="1">+IF(OFFSET('Sanitation Data'!$E$29,0,10*ROW('Sanitation Data'!E47))="","",OFFSET('Sanitation Data'!$E$29,0,10*ROW('Sanitation Data'!E47)))</f>
        <v/>
      </c>
      <c r="CR53" s="353" t="str">
        <f ca="1">+IF(OFFSET('Sanitation Data'!$E$30,0,10*ROW('Sanitation Data'!E47))="","",OFFSET('Sanitation Data'!$E$30,0,10*ROW('Sanitation Data'!E47)))</f>
        <v/>
      </c>
      <c r="CS53" s="353" t="str">
        <f ca="1">+IF(OFFSET('Sanitation Data'!$E$31,0,10*ROW('Sanitation Data'!E47))="","",OFFSET('Sanitation Data'!$E$31,0,10*ROW('Sanitation Data'!E47)))</f>
        <v/>
      </c>
      <c r="CT53" s="353" t="str">
        <f ca="1">+IF(OFFSET('Sanitation Data'!$E$32,0,10*ROW('Sanitation Data'!E47))="","",OFFSET('Sanitation Data'!$E$32,0,10*ROW('Sanitation Data'!E47)))</f>
        <v/>
      </c>
      <c r="CU53" s="353" t="str">
        <f ca="1">+IF(OFFSET('Sanitation Data'!$F$28,0,10*ROW('Sanitation Data'!F47))="","",OFFSET('Sanitation Data'!$F$28,0,10*ROW('Sanitation Data'!F47)))</f>
        <v/>
      </c>
      <c r="CV53" s="353" t="str">
        <f ca="1">+IF(OFFSET('Sanitation Data'!$F$29,0,10*ROW('Sanitation Data'!F47))="","",OFFSET('Sanitation Data'!$F$29,0,10*ROW('Sanitation Data'!F47)))</f>
        <v/>
      </c>
      <c r="CW53" s="353" t="str">
        <f ca="1">+IF(OFFSET('Sanitation Data'!$F$30,0,10*ROW('Sanitation Data'!F47))="","",OFFSET('Sanitation Data'!$F$30,0,10*ROW('Sanitation Data'!F47)))</f>
        <v/>
      </c>
      <c r="CX53" s="353" t="str">
        <f ca="1">+IF(OFFSET('Sanitation Data'!$F$31,0,10*ROW('Sanitation Data'!F47))="","",OFFSET('Sanitation Data'!$F$31,0,10*ROW('Sanitation Data'!F47)))</f>
        <v/>
      </c>
      <c r="CY53" s="353" t="str">
        <f ca="1">+IF(OFFSET('Sanitation Data'!$F$32,0,10*ROW('Sanitation Data'!F47))="","",OFFSET('Sanitation Data'!$F$32,0,10*ROW('Sanitation Data'!F47)))</f>
        <v/>
      </c>
      <c r="CZ53" s="353" t="str">
        <f ca="1">+IF(OFFSET('Sanitation Data'!$G$28,0,10*ROW('Sanitation Data'!G47))="","",OFFSET('Sanitation Data'!$G$28,0,10*ROW('Sanitation Data'!G47)))</f>
        <v/>
      </c>
      <c r="DA53" s="353" t="str">
        <f ca="1">+IF(OFFSET('Sanitation Data'!$G$29,0,10*ROW('Sanitation Data'!G47))="","",OFFSET('Sanitation Data'!$G$29,0,10*ROW('Sanitation Data'!G47)))</f>
        <v/>
      </c>
      <c r="DB53" s="353" t="str">
        <f ca="1">+IF(OFFSET('Sanitation Data'!$G$30,0,10*ROW('Sanitation Data'!G47))="","",OFFSET('Sanitation Data'!$G$30,0,10*ROW('Sanitation Data'!G47)))</f>
        <v/>
      </c>
      <c r="DC53" s="353" t="str">
        <f ca="1">+IF(OFFSET('Sanitation Data'!$G$31,0,10*ROW('Sanitation Data'!G47))="","",OFFSET('Sanitation Data'!$G$31,0,10*ROW('Sanitation Data'!G47)))</f>
        <v/>
      </c>
      <c r="DD53" s="353" t="str">
        <f ca="1">+IF(OFFSET('Sanitation Data'!$G$32,0,10*ROW('Sanitation Data'!G47))="","",OFFSET('Sanitation Data'!$G$32,0,10*ROW('Sanitation Data'!G47)))</f>
        <v/>
      </c>
      <c r="DE53" s="353" t="str">
        <f ca="1">+IF(OFFSET('Sanitation Data'!$H$28,0,10*ROW('Sanitation Data'!H47))="","",OFFSET('Sanitation Data'!$H$28,0,10*ROW('Sanitation Data'!H47)))</f>
        <v/>
      </c>
      <c r="DF53" s="353" t="str">
        <f ca="1">+IF(OFFSET('Sanitation Data'!$H$29,0,10*ROW('Sanitation Data'!H47))="","",OFFSET('Sanitation Data'!$H$29,0,10*ROW('Sanitation Data'!H47)))</f>
        <v/>
      </c>
      <c r="DG53" s="353" t="str">
        <f ca="1">+IF(OFFSET('Sanitation Data'!$H$30,0,10*ROW('Sanitation Data'!H47))="","",OFFSET('Sanitation Data'!$H$30,0,10*ROW('Sanitation Data'!H47)))</f>
        <v/>
      </c>
      <c r="DH53" s="353" t="str">
        <f ca="1">+IF(OFFSET('Sanitation Data'!$H$31,0,10*ROW('Sanitation Data'!H47))="","",OFFSET('Sanitation Data'!$H$31,0,10*ROW('Sanitation Data'!H47)))</f>
        <v/>
      </c>
      <c r="DI53" s="353" t="str">
        <f ca="1">+IF(OFFSET('Sanitation Data'!$H$32,0,10*ROW('Sanitation Data'!H47))="","",OFFSET('Sanitation Data'!$H$32,0,10*ROW('Sanitation Data'!H47)))</f>
        <v/>
      </c>
      <c r="DJ53" s="353" t="str">
        <f ca="1">+IF(OFFSET('Sanitation Data'!$I$28,0,10*ROW('Sanitation Data'!I47))="","",OFFSET('Sanitation Data'!$I$28,0,10*ROW('Sanitation Data'!I47)))</f>
        <v/>
      </c>
      <c r="DK53" s="353" t="str">
        <f ca="1">+IF(OFFSET('Sanitation Data'!$I$29,0,10*ROW('Sanitation Data'!I47))="","",OFFSET('Sanitation Data'!$I$29,0,10*ROW('Sanitation Data'!I47)))</f>
        <v/>
      </c>
      <c r="DL53" s="353" t="str">
        <f ca="1">+IF(OFFSET('Sanitation Data'!$I$30,0,10*ROW('Sanitation Data'!I47))="","",OFFSET('Sanitation Data'!$I$30,0,10*ROW('Sanitation Data'!I47)))</f>
        <v/>
      </c>
      <c r="DM53" s="353" t="str">
        <f ca="1">+IF(OFFSET('Sanitation Data'!$I$31,0,10*ROW('Sanitation Data'!I47))="","",OFFSET('Sanitation Data'!$I$31,0,10*ROW('Sanitation Data'!I47)))</f>
        <v/>
      </c>
      <c r="DN53" s="353" t="str">
        <f ca="1">+IF(OFFSET('Sanitation Data'!$I$32,0,10*ROW('Sanitation Data'!I47))="","",OFFSET('Sanitation Data'!$I$32,0,10*ROW('Sanitation Data'!I47)))</f>
        <v/>
      </c>
      <c r="DO53" s="353" t="str">
        <f ca="1">+IF(OFFSET('Hygiene Data'!$D$11,0,10*ROW('Hygiene Data'!D47))="","",OFFSET('Hygiene Data'!$D$11,0,10*ROW('Hygiene Data'!D47)))</f>
        <v/>
      </c>
      <c r="DP53" s="353" t="str">
        <f ca="1">+IF(OFFSET('Hygiene Data'!$D$12,0,10*ROW('Hygiene Data'!D47))="","",OFFSET('Hygiene Data'!$D$12,0,10*ROW('Hygiene Data'!D47)))</f>
        <v/>
      </c>
      <c r="DQ53" s="353" t="str">
        <f ca="1">+IF(OFFSET('Hygiene Data'!$D$13,0,10*ROW('Hygiene Data'!D47))="","",OFFSET('Hygiene Data'!$D$13,0,10*ROW('Hygiene Data'!D47)))</f>
        <v/>
      </c>
      <c r="DR53" s="353" t="str">
        <f ca="1">+IF(OFFSET('Hygiene Data'!$E$11,0,10*ROW('Hygiene Data'!E47))="","",OFFSET('Hygiene Data'!$E$11,0,10*ROW('Hygiene Data'!E47)))</f>
        <v/>
      </c>
      <c r="DS53" s="353" t="str">
        <f ca="1">+IF(OFFSET('Hygiene Data'!$E$12,0,10*ROW('Hygiene Data'!E47))="","",OFFSET('Hygiene Data'!$E$12,0,10*ROW('Hygiene Data'!E47)))</f>
        <v/>
      </c>
      <c r="DT53" s="353" t="str">
        <f ca="1">+IF(OFFSET('Hygiene Data'!$E$13,0,10*ROW('Hygiene Data'!E47))="","",OFFSET('Hygiene Data'!$E$13,0,10*ROW('Hygiene Data'!E47)))</f>
        <v/>
      </c>
      <c r="DU53" s="353" t="str">
        <f ca="1">+IF(OFFSET('Hygiene Data'!$F$11,0,10*ROW('Hygiene Data'!F47))="","",OFFSET('Hygiene Data'!$F$11,0,10*ROW('Hygiene Data'!F47)))</f>
        <v/>
      </c>
      <c r="DV53" s="353" t="str">
        <f ca="1">+IF(OFFSET('Hygiene Data'!$F$12,0,10*ROW('Hygiene Data'!F47))="","",OFFSET('Hygiene Data'!$F$12,0,10*ROW('Hygiene Data'!F47)))</f>
        <v/>
      </c>
      <c r="DW53" s="353" t="str">
        <f ca="1">+IF(OFFSET('Hygiene Data'!$F$13,0,10*ROW('Hygiene Data'!F47))="","",OFFSET('Hygiene Data'!$F$13,0,10*ROW('Hygiene Data'!F47)))</f>
        <v/>
      </c>
      <c r="DX53" s="353" t="str">
        <f ca="1">+IF(OFFSET('Hygiene Data'!$G$11,0,10*ROW('Hygiene Data'!G47))="","",OFFSET('Hygiene Data'!$G$11,0,10*ROW('Hygiene Data'!G47)))</f>
        <v/>
      </c>
      <c r="DY53" s="353" t="str">
        <f ca="1">+IF(OFFSET('Hygiene Data'!$G$12,0,10*ROW('Hygiene Data'!G47))="","",OFFSET('Hygiene Data'!$G$12,0,10*ROW('Hygiene Data'!G47)))</f>
        <v/>
      </c>
      <c r="DZ53" s="353" t="str">
        <f ca="1">+IF(OFFSET('Hygiene Data'!$G$13,0,10*ROW('Hygiene Data'!G47))="","",OFFSET('Hygiene Data'!$G$13,0,10*ROW('Hygiene Data'!G47)))</f>
        <v/>
      </c>
      <c r="EA53" s="353" t="str">
        <f ca="1">+IF(OFFSET('Hygiene Data'!$H$11,0,10*ROW('Hygiene Data'!H47))="","",OFFSET('Hygiene Data'!$H$11,0,10*ROW('Hygiene Data'!H47)))</f>
        <v/>
      </c>
      <c r="EB53" s="353" t="str">
        <f ca="1">+IF(OFFSET('Hygiene Data'!$H$12,0,10*ROW('Hygiene Data'!H47))="","",OFFSET('Hygiene Data'!$H$12,0,10*ROW('Hygiene Data'!H47)))</f>
        <v/>
      </c>
      <c r="EC53" s="353" t="str">
        <f ca="1">+IF(OFFSET('Hygiene Data'!$H$13,0,10*ROW('Hygiene Data'!H47))="","",OFFSET('Hygiene Data'!$H$13,0,10*ROW('Hygiene Data'!H47)))</f>
        <v/>
      </c>
      <c r="ED53" s="353" t="str">
        <f ca="1">+IF(OFFSET('Hygiene Data'!$I$11,0,10*ROW('Hygiene Data'!I47))="","",OFFSET('Hygiene Data'!$I$11,0,10*ROW('Hygiene Data'!I47)))</f>
        <v/>
      </c>
      <c r="EE53" s="353" t="str">
        <f ca="1">+IF(OFFSET('Hygiene Data'!$I$12,0,10*ROW('Hygiene Data'!I47))="","",OFFSET('Hygiene Data'!$I$12,0,10*ROW('Hygiene Data'!I47)))</f>
        <v/>
      </c>
      <c r="EF53" s="353" t="str">
        <f ca="1">+IF(OFFSET('Hygiene Data'!$I$13,0,10*ROW('Hygiene Data'!I47))="","",OFFSET('Hygiene Data'!$I$13,0,10*ROW('Hygiene Data'!I47)))</f>
        <v/>
      </c>
    </row>
    <row r="54" spans="1:136" x14ac:dyDescent="0.25">
      <c r="A54" s="462" t="str">
        <f ca="1">+IF(OFFSET('Water Data'!$B$2,0,10*ROW('Water Data'!E48))="","",OFFSET('Water Data'!$B$2,0,10*ROW('Water Data'!E48)))</f>
        <v/>
      </c>
      <c r="B54" s="46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89" t="str">
        <f t="shared" ca="1" si="0"/>
        <v/>
      </c>
      <c r="D54" s="49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6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3" t="str">
        <f ca="1">+IF(OFFSET('Water Data'!$D$27,0,10*ROW('Water Data'!D48))="","",OFFSET('Water Data'!$D$27,0,10*ROW('Water Data'!D48)))</f>
        <v/>
      </c>
      <c r="BT54" s="353" t="str">
        <f ca="1">+IF(OFFSET('Water Data'!$D$28,0,10*ROW('Water Data'!D48))="","",OFFSET('Water Data'!$D$28,0,10*ROW('Water Data'!D48)))</f>
        <v/>
      </c>
      <c r="BU54" s="353" t="str">
        <f ca="1">+IF(OFFSET('Water Data'!$D$29,0,10*ROW('Water Data'!D48))="","",OFFSET('Water Data'!$D$29,0,10*ROW('Water Data'!D48)))</f>
        <v/>
      </c>
      <c r="BV54" s="353" t="str">
        <f ca="1">+IF(OFFSET('Water Data'!$E$27,0,10*ROW('Water Data'!E48))="","",OFFSET('Water Data'!$E$27,0,10*ROW('Water Data'!E48)))</f>
        <v/>
      </c>
      <c r="BW54" s="353" t="str">
        <f ca="1">+IF(OFFSET('Water Data'!$E$28,0,10*ROW('Water Data'!E48))="","",OFFSET('Water Data'!$E$28,0,10*ROW('Water Data'!E48)))</f>
        <v/>
      </c>
      <c r="BX54" s="353" t="str">
        <f ca="1">+IF(OFFSET('Water Data'!$E$29,0,10*ROW('Water Data'!E48))="","",OFFSET('Water Data'!$E$29,0,10*ROW('Water Data'!E48)))</f>
        <v/>
      </c>
      <c r="BY54" s="353" t="str">
        <f ca="1">+IF(OFFSET('Water Data'!$F$27,0,10*ROW('Water Data'!F48))="","",OFFSET('Water Data'!$F$27,0,10*ROW('Water Data'!F48)))</f>
        <v/>
      </c>
      <c r="BZ54" s="353" t="str">
        <f ca="1">+IF(OFFSET('Water Data'!$F$28,0,10*ROW('Water Data'!F48))="","",OFFSET('Water Data'!$F$28,0,10*ROW('Water Data'!F48)))</f>
        <v/>
      </c>
      <c r="CA54" s="353" t="str">
        <f ca="1">+IF(OFFSET('Water Data'!$F$29,0,10*ROW('Water Data'!F48))="","",OFFSET('Water Data'!$F$29,0,10*ROW('Water Data'!F48)))</f>
        <v/>
      </c>
      <c r="CB54" s="353" t="str">
        <f ca="1">+IF(OFFSET('Water Data'!$G$27,0,10*ROW('Water Data'!G48))="","",OFFSET('Water Data'!$G$27,0,10*ROW('Water Data'!G48)))</f>
        <v/>
      </c>
      <c r="CC54" s="353" t="str">
        <f ca="1">+IF(OFFSET('Water Data'!$G$28,0,10*ROW('Water Data'!G48))="","",OFFSET('Water Data'!$G$28,0,10*ROW('Water Data'!G48)))</f>
        <v/>
      </c>
      <c r="CD54" s="353" t="str">
        <f ca="1">+IF(OFFSET('Water Data'!$G$29,0,10*ROW('Water Data'!G48))="","",OFFSET('Water Data'!$G$29,0,10*ROW('Water Data'!G48)))</f>
        <v/>
      </c>
      <c r="CE54" s="353" t="str">
        <f ca="1">+IF(OFFSET('Water Data'!$H$27,0,10*ROW('Water Data'!H48))="","",OFFSET('Water Data'!$H$27,0,10*ROW('Water Data'!H48)))</f>
        <v/>
      </c>
      <c r="CF54" s="353" t="str">
        <f ca="1">+IF(OFFSET('Water Data'!$H$28,0,10*ROW('Water Data'!H48))="","",OFFSET('Water Data'!$H$28,0,10*ROW('Water Data'!H48)))</f>
        <v/>
      </c>
      <c r="CG54" s="353" t="str">
        <f ca="1">+IF(OFFSET('Water Data'!$H$29,0,10*ROW('Water Data'!H48))="","",OFFSET('Water Data'!$H$29,0,10*ROW('Water Data'!H48)))</f>
        <v/>
      </c>
      <c r="CH54" s="353" t="str">
        <f ca="1">+IF(OFFSET('Water Data'!$I$27,0,10*ROW('Water Data'!I48))="","",OFFSET('Water Data'!$I$27,0,10*ROW('Water Data'!I48)))</f>
        <v/>
      </c>
      <c r="CI54" s="353" t="str">
        <f ca="1">+IF(OFFSET('Water Data'!$I$28,0,10*ROW('Water Data'!I48))="","",OFFSET('Water Data'!$I$28,0,10*ROW('Water Data'!I48)))</f>
        <v/>
      </c>
      <c r="CJ54" s="353" t="str">
        <f ca="1">+IF(OFFSET('Water Data'!$I$29,0,10*ROW('Water Data'!I48))="","",OFFSET('Water Data'!$I$29,0,10*ROW('Water Data'!I48)))</f>
        <v/>
      </c>
      <c r="CK54" s="353" t="str">
        <f ca="1">+IF(OFFSET('Sanitation Data'!$D$28,0,10*ROW('Sanitation Data'!D48))="","",OFFSET('Sanitation Data'!$D$28,0,10*ROW('Sanitation Data'!D48)))</f>
        <v/>
      </c>
      <c r="CL54" s="353" t="str">
        <f ca="1">+IF(OFFSET('Sanitation Data'!$D$29,0,10*ROW('Sanitation Data'!D48))="","",OFFSET('Sanitation Data'!$D$29,0,10*ROW('Sanitation Data'!D48)))</f>
        <v/>
      </c>
      <c r="CM54" s="353" t="str">
        <f ca="1">+IF(OFFSET('Sanitation Data'!$D$30,0,10*ROW('Sanitation Data'!D48))="","",OFFSET('Sanitation Data'!$D$30,0,10*ROW('Sanitation Data'!D48)))</f>
        <v/>
      </c>
      <c r="CN54" s="353" t="str">
        <f ca="1">+IF(OFFSET('Sanitation Data'!$D$31,0,10*ROW('Sanitation Data'!D48))="","",OFFSET('Sanitation Data'!$D$31,0,10*ROW('Sanitation Data'!D48)))</f>
        <v/>
      </c>
      <c r="CO54" s="353" t="str">
        <f ca="1">+IF(OFFSET('Sanitation Data'!$D$32,0,10*ROW('Sanitation Data'!D48))="","",OFFSET('Sanitation Data'!$D$32,0,10*ROW('Sanitation Data'!D48)))</f>
        <v/>
      </c>
      <c r="CP54" s="353" t="str">
        <f ca="1">+IF(OFFSET('Sanitation Data'!$E$28,0,10*ROW('Sanitation Data'!E48))="","",OFFSET('Sanitation Data'!$E$28,0,10*ROW('Sanitation Data'!E48)))</f>
        <v/>
      </c>
      <c r="CQ54" s="353" t="str">
        <f ca="1">+IF(OFFSET('Sanitation Data'!$E$29,0,10*ROW('Sanitation Data'!E48))="","",OFFSET('Sanitation Data'!$E$29,0,10*ROW('Sanitation Data'!E48)))</f>
        <v/>
      </c>
      <c r="CR54" s="353" t="str">
        <f ca="1">+IF(OFFSET('Sanitation Data'!$E$30,0,10*ROW('Sanitation Data'!E48))="","",OFFSET('Sanitation Data'!$E$30,0,10*ROW('Sanitation Data'!E48)))</f>
        <v/>
      </c>
      <c r="CS54" s="353" t="str">
        <f ca="1">+IF(OFFSET('Sanitation Data'!$E$31,0,10*ROW('Sanitation Data'!E48))="","",OFFSET('Sanitation Data'!$E$31,0,10*ROW('Sanitation Data'!E48)))</f>
        <v/>
      </c>
      <c r="CT54" s="353" t="str">
        <f ca="1">+IF(OFFSET('Sanitation Data'!$E$32,0,10*ROW('Sanitation Data'!E48))="","",OFFSET('Sanitation Data'!$E$32,0,10*ROW('Sanitation Data'!E48)))</f>
        <v/>
      </c>
      <c r="CU54" s="353" t="str">
        <f ca="1">+IF(OFFSET('Sanitation Data'!$F$28,0,10*ROW('Sanitation Data'!F48))="","",OFFSET('Sanitation Data'!$F$28,0,10*ROW('Sanitation Data'!F48)))</f>
        <v/>
      </c>
      <c r="CV54" s="353" t="str">
        <f ca="1">+IF(OFFSET('Sanitation Data'!$F$29,0,10*ROW('Sanitation Data'!F48))="","",OFFSET('Sanitation Data'!$F$29,0,10*ROW('Sanitation Data'!F48)))</f>
        <v/>
      </c>
      <c r="CW54" s="353" t="str">
        <f ca="1">+IF(OFFSET('Sanitation Data'!$F$30,0,10*ROW('Sanitation Data'!F48))="","",OFFSET('Sanitation Data'!$F$30,0,10*ROW('Sanitation Data'!F48)))</f>
        <v/>
      </c>
      <c r="CX54" s="353" t="str">
        <f ca="1">+IF(OFFSET('Sanitation Data'!$F$31,0,10*ROW('Sanitation Data'!F48))="","",OFFSET('Sanitation Data'!$F$31,0,10*ROW('Sanitation Data'!F48)))</f>
        <v/>
      </c>
      <c r="CY54" s="353" t="str">
        <f ca="1">+IF(OFFSET('Sanitation Data'!$F$32,0,10*ROW('Sanitation Data'!F48))="","",OFFSET('Sanitation Data'!$F$32,0,10*ROW('Sanitation Data'!F48)))</f>
        <v/>
      </c>
      <c r="CZ54" s="353" t="str">
        <f ca="1">+IF(OFFSET('Sanitation Data'!$G$28,0,10*ROW('Sanitation Data'!G48))="","",OFFSET('Sanitation Data'!$G$28,0,10*ROW('Sanitation Data'!G48)))</f>
        <v/>
      </c>
      <c r="DA54" s="353" t="str">
        <f ca="1">+IF(OFFSET('Sanitation Data'!$G$29,0,10*ROW('Sanitation Data'!G48))="","",OFFSET('Sanitation Data'!$G$29,0,10*ROW('Sanitation Data'!G48)))</f>
        <v/>
      </c>
      <c r="DB54" s="353" t="str">
        <f ca="1">+IF(OFFSET('Sanitation Data'!$G$30,0,10*ROW('Sanitation Data'!G48))="","",OFFSET('Sanitation Data'!$G$30,0,10*ROW('Sanitation Data'!G48)))</f>
        <v/>
      </c>
      <c r="DC54" s="353" t="str">
        <f ca="1">+IF(OFFSET('Sanitation Data'!$G$31,0,10*ROW('Sanitation Data'!G48))="","",OFFSET('Sanitation Data'!$G$31,0,10*ROW('Sanitation Data'!G48)))</f>
        <v/>
      </c>
      <c r="DD54" s="353" t="str">
        <f ca="1">+IF(OFFSET('Sanitation Data'!$G$32,0,10*ROW('Sanitation Data'!G48))="","",OFFSET('Sanitation Data'!$G$32,0,10*ROW('Sanitation Data'!G48)))</f>
        <v/>
      </c>
      <c r="DE54" s="353" t="str">
        <f ca="1">+IF(OFFSET('Sanitation Data'!$H$28,0,10*ROW('Sanitation Data'!H48))="","",OFFSET('Sanitation Data'!$H$28,0,10*ROW('Sanitation Data'!H48)))</f>
        <v/>
      </c>
      <c r="DF54" s="353" t="str">
        <f ca="1">+IF(OFFSET('Sanitation Data'!$H$29,0,10*ROW('Sanitation Data'!H48))="","",OFFSET('Sanitation Data'!$H$29,0,10*ROW('Sanitation Data'!H48)))</f>
        <v/>
      </c>
      <c r="DG54" s="353" t="str">
        <f ca="1">+IF(OFFSET('Sanitation Data'!$H$30,0,10*ROW('Sanitation Data'!H48))="","",OFFSET('Sanitation Data'!$H$30,0,10*ROW('Sanitation Data'!H48)))</f>
        <v/>
      </c>
      <c r="DH54" s="353" t="str">
        <f ca="1">+IF(OFFSET('Sanitation Data'!$H$31,0,10*ROW('Sanitation Data'!H48))="","",OFFSET('Sanitation Data'!$H$31,0,10*ROW('Sanitation Data'!H48)))</f>
        <v/>
      </c>
      <c r="DI54" s="353" t="str">
        <f ca="1">+IF(OFFSET('Sanitation Data'!$H$32,0,10*ROW('Sanitation Data'!H48))="","",OFFSET('Sanitation Data'!$H$32,0,10*ROW('Sanitation Data'!H48)))</f>
        <v/>
      </c>
      <c r="DJ54" s="353" t="str">
        <f ca="1">+IF(OFFSET('Sanitation Data'!$I$28,0,10*ROW('Sanitation Data'!I48))="","",OFFSET('Sanitation Data'!$I$28,0,10*ROW('Sanitation Data'!I48)))</f>
        <v/>
      </c>
      <c r="DK54" s="353" t="str">
        <f ca="1">+IF(OFFSET('Sanitation Data'!$I$29,0,10*ROW('Sanitation Data'!I48))="","",OFFSET('Sanitation Data'!$I$29,0,10*ROW('Sanitation Data'!I48)))</f>
        <v/>
      </c>
      <c r="DL54" s="353" t="str">
        <f ca="1">+IF(OFFSET('Sanitation Data'!$I$30,0,10*ROW('Sanitation Data'!I48))="","",OFFSET('Sanitation Data'!$I$30,0,10*ROW('Sanitation Data'!I48)))</f>
        <v/>
      </c>
      <c r="DM54" s="353" t="str">
        <f ca="1">+IF(OFFSET('Sanitation Data'!$I$31,0,10*ROW('Sanitation Data'!I48))="","",OFFSET('Sanitation Data'!$I$31,0,10*ROW('Sanitation Data'!I48)))</f>
        <v/>
      </c>
      <c r="DN54" s="353" t="str">
        <f ca="1">+IF(OFFSET('Sanitation Data'!$I$32,0,10*ROW('Sanitation Data'!I48))="","",OFFSET('Sanitation Data'!$I$32,0,10*ROW('Sanitation Data'!I48)))</f>
        <v/>
      </c>
      <c r="DO54" s="353" t="str">
        <f ca="1">+IF(OFFSET('Hygiene Data'!$D$11,0,10*ROW('Hygiene Data'!D48))="","",OFFSET('Hygiene Data'!$D$11,0,10*ROW('Hygiene Data'!D48)))</f>
        <v/>
      </c>
      <c r="DP54" s="353" t="str">
        <f ca="1">+IF(OFFSET('Hygiene Data'!$D$12,0,10*ROW('Hygiene Data'!D48))="","",OFFSET('Hygiene Data'!$D$12,0,10*ROW('Hygiene Data'!D48)))</f>
        <v/>
      </c>
      <c r="DQ54" s="353" t="str">
        <f ca="1">+IF(OFFSET('Hygiene Data'!$D$13,0,10*ROW('Hygiene Data'!D48))="","",OFFSET('Hygiene Data'!$D$13,0,10*ROW('Hygiene Data'!D48)))</f>
        <v/>
      </c>
      <c r="DR54" s="353" t="str">
        <f ca="1">+IF(OFFSET('Hygiene Data'!$E$11,0,10*ROW('Hygiene Data'!E48))="","",OFFSET('Hygiene Data'!$E$11,0,10*ROW('Hygiene Data'!E48)))</f>
        <v/>
      </c>
      <c r="DS54" s="353" t="str">
        <f ca="1">+IF(OFFSET('Hygiene Data'!$E$12,0,10*ROW('Hygiene Data'!E48))="","",OFFSET('Hygiene Data'!$E$12,0,10*ROW('Hygiene Data'!E48)))</f>
        <v/>
      </c>
      <c r="DT54" s="353" t="str">
        <f ca="1">+IF(OFFSET('Hygiene Data'!$E$13,0,10*ROW('Hygiene Data'!E48))="","",OFFSET('Hygiene Data'!$E$13,0,10*ROW('Hygiene Data'!E48)))</f>
        <v/>
      </c>
      <c r="DU54" s="353" t="str">
        <f ca="1">+IF(OFFSET('Hygiene Data'!$F$11,0,10*ROW('Hygiene Data'!F48))="","",OFFSET('Hygiene Data'!$F$11,0,10*ROW('Hygiene Data'!F48)))</f>
        <v/>
      </c>
      <c r="DV54" s="353" t="str">
        <f ca="1">+IF(OFFSET('Hygiene Data'!$F$12,0,10*ROW('Hygiene Data'!F48))="","",OFFSET('Hygiene Data'!$F$12,0,10*ROW('Hygiene Data'!F48)))</f>
        <v/>
      </c>
      <c r="DW54" s="353" t="str">
        <f ca="1">+IF(OFFSET('Hygiene Data'!$F$13,0,10*ROW('Hygiene Data'!F48))="","",OFFSET('Hygiene Data'!$F$13,0,10*ROW('Hygiene Data'!F48)))</f>
        <v/>
      </c>
      <c r="DX54" s="353" t="str">
        <f ca="1">+IF(OFFSET('Hygiene Data'!$G$11,0,10*ROW('Hygiene Data'!G48))="","",OFFSET('Hygiene Data'!$G$11,0,10*ROW('Hygiene Data'!G48)))</f>
        <v/>
      </c>
      <c r="DY54" s="353" t="str">
        <f ca="1">+IF(OFFSET('Hygiene Data'!$G$12,0,10*ROW('Hygiene Data'!G48))="","",OFFSET('Hygiene Data'!$G$12,0,10*ROW('Hygiene Data'!G48)))</f>
        <v/>
      </c>
      <c r="DZ54" s="353" t="str">
        <f ca="1">+IF(OFFSET('Hygiene Data'!$G$13,0,10*ROW('Hygiene Data'!G48))="","",OFFSET('Hygiene Data'!$G$13,0,10*ROW('Hygiene Data'!G48)))</f>
        <v/>
      </c>
      <c r="EA54" s="353" t="str">
        <f ca="1">+IF(OFFSET('Hygiene Data'!$H$11,0,10*ROW('Hygiene Data'!H48))="","",OFFSET('Hygiene Data'!$H$11,0,10*ROW('Hygiene Data'!H48)))</f>
        <v/>
      </c>
      <c r="EB54" s="353" t="str">
        <f ca="1">+IF(OFFSET('Hygiene Data'!$H$12,0,10*ROW('Hygiene Data'!H48))="","",OFFSET('Hygiene Data'!$H$12,0,10*ROW('Hygiene Data'!H48)))</f>
        <v/>
      </c>
      <c r="EC54" s="353" t="str">
        <f ca="1">+IF(OFFSET('Hygiene Data'!$H$13,0,10*ROW('Hygiene Data'!H48))="","",OFFSET('Hygiene Data'!$H$13,0,10*ROW('Hygiene Data'!H48)))</f>
        <v/>
      </c>
      <c r="ED54" s="353" t="str">
        <f ca="1">+IF(OFFSET('Hygiene Data'!$I$11,0,10*ROW('Hygiene Data'!I48))="","",OFFSET('Hygiene Data'!$I$11,0,10*ROW('Hygiene Data'!I48)))</f>
        <v/>
      </c>
      <c r="EE54" s="353" t="str">
        <f ca="1">+IF(OFFSET('Hygiene Data'!$I$12,0,10*ROW('Hygiene Data'!I48))="","",OFFSET('Hygiene Data'!$I$12,0,10*ROW('Hygiene Data'!I48)))</f>
        <v/>
      </c>
      <c r="EF54" s="353" t="str">
        <f ca="1">+IF(OFFSET('Hygiene Data'!$I$13,0,10*ROW('Hygiene Data'!I48))="","",OFFSET('Hygiene Data'!$I$13,0,10*ROW('Hygiene Data'!I48)))</f>
        <v/>
      </c>
    </row>
    <row r="55" spans="1:136" x14ac:dyDescent="0.25">
      <c r="A55" s="462" t="str">
        <f ca="1">+IF(OFFSET('Water Data'!$B$2,0,10*ROW('Water Data'!E49))="","",OFFSET('Water Data'!$B$2,0,10*ROW('Water Data'!E49)))</f>
        <v/>
      </c>
      <c r="B55" s="46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89" t="str">
        <f t="shared" ca="1" si="0"/>
        <v/>
      </c>
      <c r="D55" s="49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6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3" t="str">
        <f ca="1">+IF(OFFSET('Water Data'!$D$27,0,10*ROW('Water Data'!D49))="","",OFFSET('Water Data'!$D$27,0,10*ROW('Water Data'!D49)))</f>
        <v/>
      </c>
      <c r="BT55" s="353" t="str">
        <f ca="1">+IF(OFFSET('Water Data'!$D$28,0,10*ROW('Water Data'!D49))="","",OFFSET('Water Data'!$D$28,0,10*ROW('Water Data'!D49)))</f>
        <v/>
      </c>
      <c r="BU55" s="353" t="str">
        <f ca="1">+IF(OFFSET('Water Data'!$D$29,0,10*ROW('Water Data'!D49))="","",OFFSET('Water Data'!$D$29,0,10*ROW('Water Data'!D49)))</f>
        <v/>
      </c>
      <c r="BV55" s="353" t="str">
        <f ca="1">+IF(OFFSET('Water Data'!$E$27,0,10*ROW('Water Data'!E49))="","",OFFSET('Water Data'!$E$27,0,10*ROW('Water Data'!E49)))</f>
        <v/>
      </c>
      <c r="BW55" s="353" t="str">
        <f ca="1">+IF(OFFSET('Water Data'!$E$28,0,10*ROW('Water Data'!E49))="","",OFFSET('Water Data'!$E$28,0,10*ROW('Water Data'!E49)))</f>
        <v/>
      </c>
      <c r="BX55" s="353" t="str">
        <f ca="1">+IF(OFFSET('Water Data'!$E$29,0,10*ROW('Water Data'!E49))="","",OFFSET('Water Data'!$E$29,0,10*ROW('Water Data'!E49)))</f>
        <v/>
      </c>
      <c r="BY55" s="353" t="str">
        <f ca="1">+IF(OFFSET('Water Data'!$F$27,0,10*ROW('Water Data'!F49))="","",OFFSET('Water Data'!$F$27,0,10*ROW('Water Data'!F49)))</f>
        <v/>
      </c>
      <c r="BZ55" s="353" t="str">
        <f ca="1">+IF(OFFSET('Water Data'!$F$28,0,10*ROW('Water Data'!F49))="","",OFFSET('Water Data'!$F$28,0,10*ROW('Water Data'!F49)))</f>
        <v/>
      </c>
      <c r="CA55" s="353" t="str">
        <f ca="1">+IF(OFFSET('Water Data'!$F$29,0,10*ROW('Water Data'!F49))="","",OFFSET('Water Data'!$F$29,0,10*ROW('Water Data'!F49)))</f>
        <v/>
      </c>
      <c r="CB55" s="353" t="str">
        <f ca="1">+IF(OFFSET('Water Data'!$G$27,0,10*ROW('Water Data'!G49))="","",OFFSET('Water Data'!$G$27,0,10*ROW('Water Data'!G49)))</f>
        <v/>
      </c>
      <c r="CC55" s="353" t="str">
        <f ca="1">+IF(OFFSET('Water Data'!$G$28,0,10*ROW('Water Data'!G49))="","",OFFSET('Water Data'!$G$28,0,10*ROW('Water Data'!G49)))</f>
        <v/>
      </c>
      <c r="CD55" s="353" t="str">
        <f ca="1">+IF(OFFSET('Water Data'!$G$29,0,10*ROW('Water Data'!G49))="","",OFFSET('Water Data'!$G$29,0,10*ROW('Water Data'!G49)))</f>
        <v/>
      </c>
      <c r="CE55" s="353" t="str">
        <f ca="1">+IF(OFFSET('Water Data'!$H$27,0,10*ROW('Water Data'!H49))="","",OFFSET('Water Data'!$H$27,0,10*ROW('Water Data'!H49)))</f>
        <v/>
      </c>
      <c r="CF55" s="353" t="str">
        <f ca="1">+IF(OFFSET('Water Data'!$H$28,0,10*ROW('Water Data'!H49))="","",OFFSET('Water Data'!$H$28,0,10*ROW('Water Data'!H49)))</f>
        <v/>
      </c>
      <c r="CG55" s="353" t="str">
        <f ca="1">+IF(OFFSET('Water Data'!$H$29,0,10*ROW('Water Data'!H49))="","",OFFSET('Water Data'!$H$29,0,10*ROW('Water Data'!H49)))</f>
        <v/>
      </c>
      <c r="CH55" s="353" t="str">
        <f ca="1">+IF(OFFSET('Water Data'!$I$27,0,10*ROW('Water Data'!I49))="","",OFFSET('Water Data'!$I$27,0,10*ROW('Water Data'!I49)))</f>
        <v/>
      </c>
      <c r="CI55" s="353" t="str">
        <f ca="1">+IF(OFFSET('Water Data'!$I$28,0,10*ROW('Water Data'!I49))="","",OFFSET('Water Data'!$I$28,0,10*ROW('Water Data'!I49)))</f>
        <v/>
      </c>
      <c r="CJ55" s="353" t="str">
        <f ca="1">+IF(OFFSET('Water Data'!$I$29,0,10*ROW('Water Data'!I49))="","",OFFSET('Water Data'!$I$29,0,10*ROW('Water Data'!I49)))</f>
        <v/>
      </c>
      <c r="CK55" s="353" t="str">
        <f ca="1">+IF(OFFSET('Sanitation Data'!$D$28,0,10*ROW('Sanitation Data'!D49))="","",OFFSET('Sanitation Data'!$D$28,0,10*ROW('Sanitation Data'!D49)))</f>
        <v/>
      </c>
      <c r="CL55" s="353" t="str">
        <f ca="1">+IF(OFFSET('Sanitation Data'!$D$29,0,10*ROW('Sanitation Data'!D49))="","",OFFSET('Sanitation Data'!$D$29,0,10*ROW('Sanitation Data'!D49)))</f>
        <v/>
      </c>
      <c r="CM55" s="353" t="str">
        <f ca="1">+IF(OFFSET('Sanitation Data'!$D$30,0,10*ROW('Sanitation Data'!D49))="","",OFFSET('Sanitation Data'!$D$30,0,10*ROW('Sanitation Data'!D49)))</f>
        <v/>
      </c>
      <c r="CN55" s="353" t="str">
        <f ca="1">+IF(OFFSET('Sanitation Data'!$D$31,0,10*ROW('Sanitation Data'!D49))="","",OFFSET('Sanitation Data'!$D$31,0,10*ROW('Sanitation Data'!D49)))</f>
        <v/>
      </c>
      <c r="CO55" s="353" t="str">
        <f ca="1">+IF(OFFSET('Sanitation Data'!$D$32,0,10*ROW('Sanitation Data'!D49))="","",OFFSET('Sanitation Data'!$D$32,0,10*ROW('Sanitation Data'!D49)))</f>
        <v/>
      </c>
      <c r="CP55" s="353" t="str">
        <f ca="1">+IF(OFFSET('Sanitation Data'!$E$28,0,10*ROW('Sanitation Data'!E49))="","",OFFSET('Sanitation Data'!$E$28,0,10*ROW('Sanitation Data'!E49)))</f>
        <v/>
      </c>
      <c r="CQ55" s="353" t="str">
        <f ca="1">+IF(OFFSET('Sanitation Data'!$E$29,0,10*ROW('Sanitation Data'!E49))="","",OFFSET('Sanitation Data'!$E$29,0,10*ROW('Sanitation Data'!E49)))</f>
        <v/>
      </c>
      <c r="CR55" s="353" t="str">
        <f ca="1">+IF(OFFSET('Sanitation Data'!$E$30,0,10*ROW('Sanitation Data'!E49))="","",OFFSET('Sanitation Data'!$E$30,0,10*ROW('Sanitation Data'!E49)))</f>
        <v/>
      </c>
      <c r="CS55" s="353" t="str">
        <f ca="1">+IF(OFFSET('Sanitation Data'!$E$31,0,10*ROW('Sanitation Data'!E49))="","",OFFSET('Sanitation Data'!$E$31,0,10*ROW('Sanitation Data'!E49)))</f>
        <v/>
      </c>
      <c r="CT55" s="353" t="str">
        <f ca="1">+IF(OFFSET('Sanitation Data'!$E$32,0,10*ROW('Sanitation Data'!E49))="","",OFFSET('Sanitation Data'!$E$32,0,10*ROW('Sanitation Data'!E49)))</f>
        <v/>
      </c>
      <c r="CU55" s="353" t="str">
        <f ca="1">+IF(OFFSET('Sanitation Data'!$F$28,0,10*ROW('Sanitation Data'!F49))="","",OFFSET('Sanitation Data'!$F$28,0,10*ROW('Sanitation Data'!F49)))</f>
        <v/>
      </c>
      <c r="CV55" s="353" t="str">
        <f ca="1">+IF(OFFSET('Sanitation Data'!$F$29,0,10*ROW('Sanitation Data'!F49))="","",OFFSET('Sanitation Data'!$F$29,0,10*ROW('Sanitation Data'!F49)))</f>
        <v/>
      </c>
      <c r="CW55" s="353" t="str">
        <f ca="1">+IF(OFFSET('Sanitation Data'!$F$30,0,10*ROW('Sanitation Data'!F49))="","",OFFSET('Sanitation Data'!$F$30,0,10*ROW('Sanitation Data'!F49)))</f>
        <v/>
      </c>
      <c r="CX55" s="353" t="str">
        <f ca="1">+IF(OFFSET('Sanitation Data'!$F$31,0,10*ROW('Sanitation Data'!F49))="","",OFFSET('Sanitation Data'!$F$31,0,10*ROW('Sanitation Data'!F49)))</f>
        <v/>
      </c>
      <c r="CY55" s="353" t="str">
        <f ca="1">+IF(OFFSET('Sanitation Data'!$F$32,0,10*ROW('Sanitation Data'!F49))="","",OFFSET('Sanitation Data'!$F$32,0,10*ROW('Sanitation Data'!F49)))</f>
        <v/>
      </c>
      <c r="CZ55" s="353" t="str">
        <f ca="1">+IF(OFFSET('Sanitation Data'!$G$28,0,10*ROW('Sanitation Data'!G49))="","",OFFSET('Sanitation Data'!$G$28,0,10*ROW('Sanitation Data'!G49)))</f>
        <v/>
      </c>
      <c r="DA55" s="353" t="str">
        <f ca="1">+IF(OFFSET('Sanitation Data'!$G$29,0,10*ROW('Sanitation Data'!G49))="","",OFFSET('Sanitation Data'!$G$29,0,10*ROW('Sanitation Data'!G49)))</f>
        <v/>
      </c>
      <c r="DB55" s="353" t="str">
        <f ca="1">+IF(OFFSET('Sanitation Data'!$G$30,0,10*ROW('Sanitation Data'!G49))="","",OFFSET('Sanitation Data'!$G$30,0,10*ROW('Sanitation Data'!G49)))</f>
        <v/>
      </c>
      <c r="DC55" s="353" t="str">
        <f ca="1">+IF(OFFSET('Sanitation Data'!$G$31,0,10*ROW('Sanitation Data'!G49))="","",OFFSET('Sanitation Data'!$G$31,0,10*ROW('Sanitation Data'!G49)))</f>
        <v/>
      </c>
      <c r="DD55" s="353" t="str">
        <f ca="1">+IF(OFFSET('Sanitation Data'!$G$32,0,10*ROW('Sanitation Data'!G49))="","",OFFSET('Sanitation Data'!$G$32,0,10*ROW('Sanitation Data'!G49)))</f>
        <v/>
      </c>
      <c r="DE55" s="353" t="str">
        <f ca="1">+IF(OFFSET('Sanitation Data'!$H$28,0,10*ROW('Sanitation Data'!H49))="","",OFFSET('Sanitation Data'!$H$28,0,10*ROW('Sanitation Data'!H49)))</f>
        <v/>
      </c>
      <c r="DF55" s="353" t="str">
        <f ca="1">+IF(OFFSET('Sanitation Data'!$H$29,0,10*ROW('Sanitation Data'!H49))="","",OFFSET('Sanitation Data'!$H$29,0,10*ROW('Sanitation Data'!H49)))</f>
        <v/>
      </c>
      <c r="DG55" s="353" t="str">
        <f ca="1">+IF(OFFSET('Sanitation Data'!$H$30,0,10*ROW('Sanitation Data'!H49))="","",OFFSET('Sanitation Data'!$H$30,0,10*ROW('Sanitation Data'!H49)))</f>
        <v/>
      </c>
      <c r="DH55" s="353" t="str">
        <f ca="1">+IF(OFFSET('Sanitation Data'!$H$31,0,10*ROW('Sanitation Data'!H49))="","",OFFSET('Sanitation Data'!$H$31,0,10*ROW('Sanitation Data'!H49)))</f>
        <v/>
      </c>
      <c r="DI55" s="353" t="str">
        <f ca="1">+IF(OFFSET('Sanitation Data'!$H$32,0,10*ROW('Sanitation Data'!H49))="","",OFFSET('Sanitation Data'!$H$32,0,10*ROW('Sanitation Data'!H49)))</f>
        <v/>
      </c>
      <c r="DJ55" s="353" t="str">
        <f ca="1">+IF(OFFSET('Sanitation Data'!$I$28,0,10*ROW('Sanitation Data'!I49))="","",OFFSET('Sanitation Data'!$I$28,0,10*ROW('Sanitation Data'!I49)))</f>
        <v/>
      </c>
      <c r="DK55" s="353" t="str">
        <f ca="1">+IF(OFFSET('Sanitation Data'!$I$29,0,10*ROW('Sanitation Data'!I49))="","",OFFSET('Sanitation Data'!$I$29,0,10*ROW('Sanitation Data'!I49)))</f>
        <v/>
      </c>
      <c r="DL55" s="353" t="str">
        <f ca="1">+IF(OFFSET('Sanitation Data'!$I$30,0,10*ROW('Sanitation Data'!I49))="","",OFFSET('Sanitation Data'!$I$30,0,10*ROW('Sanitation Data'!I49)))</f>
        <v/>
      </c>
      <c r="DM55" s="353" t="str">
        <f ca="1">+IF(OFFSET('Sanitation Data'!$I$31,0,10*ROW('Sanitation Data'!I49))="","",OFFSET('Sanitation Data'!$I$31,0,10*ROW('Sanitation Data'!I49)))</f>
        <v/>
      </c>
      <c r="DN55" s="353" t="str">
        <f ca="1">+IF(OFFSET('Sanitation Data'!$I$32,0,10*ROW('Sanitation Data'!I49))="","",OFFSET('Sanitation Data'!$I$32,0,10*ROW('Sanitation Data'!I49)))</f>
        <v/>
      </c>
      <c r="DO55" s="353" t="str">
        <f ca="1">+IF(OFFSET('Hygiene Data'!$D$11,0,10*ROW('Hygiene Data'!D49))="","",OFFSET('Hygiene Data'!$D$11,0,10*ROW('Hygiene Data'!D49)))</f>
        <v/>
      </c>
      <c r="DP55" s="353" t="str">
        <f ca="1">+IF(OFFSET('Hygiene Data'!$D$12,0,10*ROW('Hygiene Data'!D49))="","",OFFSET('Hygiene Data'!$D$12,0,10*ROW('Hygiene Data'!D49)))</f>
        <v/>
      </c>
      <c r="DQ55" s="353" t="str">
        <f ca="1">+IF(OFFSET('Hygiene Data'!$D$13,0,10*ROW('Hygiene Data'!D49))="","",OFFSET('Hygiene Data'!$D$13,0,10*ROW('Hygiene Data'!D49)))</f>
        <v/>
      </c>
      <c r="DR55" s="353" t="str">
        <f ca="1">+IF(OFFSET('Hygiene Data'!$E$11,0,10*ROW('Hygiene Data'!E49))="","",OFFSET('Hygiene Data'!$E$11,0,10*ROW('Hygiene Data'!E49)))</f>
        <v/>
      </c>
      <c r="DS55" s="353" t="str">
        <f ca="1">+IF(OFFSET('Hygiene Data'!$E$12,0,10*ROW('Hygiene Data'!E49))="","",OFFSET('Hygiene Data'!$E$12,0,10*ROW('Hygiene Data'!E49)))</f>
        <v/>
      </c>
      <c r="DT55" s="353" t="str">
        <f ca="1">+IF(OFFSET('Hygiene Data'!$E$13,0,10*ROW('Hygiene Data'!E49))="","",OFFSET('Hygiene Data'!$E$13,0,10*ROW('Hygiene Data'!E49)))</f>
        <v/>
      </c>
      <c r="DU55" s="353" t="str">
        <f ca="1">+IF(OFFSET('Hygiene Data'!$F$11,0,10*ROW('Hygiene Data'!F49))="","",OFFSET('Hygiene Data'!$F$11,0,10*ROW('Hygiene Data'!F49)))</f>
        <v/>
      </c>
      <c r="DV55" s="353" t="str">
        <f ca="1">+IF(OFFSET('Hygiene Data'!$F$12,0,10*ROW('Hygiene Data'!F49))="","",OFFSET('Hygiene Data'!$F$12,0,10*ROW('Hygiene Data'!F49)))</f>
        <v/>
      </c>
      <c r="DW55" s="353" t="str">
        <f ca="1">+IF(OFFSET('Hygiene Data'!$F$13,0,10*ROW('Hygiene Data'!F49))="","",OFFSET('Hygiene Data'!$F$13,0,10*ROW('Hygiene Data'!F49)))</f>
        <v/>
      </c>
      <c r="DX55" s="353" t="str">
        <f ca="1">+IF(OFFSET('Hygiene Data'!$G$11,0,10*ROW('Hygiene Data'!G49))="","",OFFSET('Hygiene Data'!$G$11,0,10*ROW('Hygiene Data'!G49)))</f>
        <v/>
      </c>
      <c r="DY55" s="353" t="str">
        <f ca="1">+IF(OFFSET('Hygiene Data'!$G$12,0,10*ROW('Hygiene Data'!G49))="","",OFFSET('Hygiene Data'!$G$12,0,10*ROW('Hygiene Data'!G49)))</f>
        <v/>
      </c>
      <c r="DZ55" s="353" t="str">
        <f ca="1">+IF(OFFSET('Hygiene Data'!$G$13,0,10*ROW('Hygiene Data'!G49))="","",OFFSET('Hygiene Data'!$G$13,0,10*ROW('Hygiene Data'!G49)))</f>
        <v/>
      </c>
      <c r="EA55" s="353" t="str">
        <f ca="1">+IF(OFFSET('Hygiene Data'!$H$11,0,10*ROW('Hygiene Data'!H49))="","",OFFSET('Hygiene Data'!$H$11,0,10*ROW('Hygiene Data'!H49)))</f>
        <v/>
      </c>
      <c r="EB55" s="353" t="str">
        <f ca="1">+IF(OFFSET('Hygiene Data'!$H$12,0,10*ROW('Hygiene Data'!H49))="","",OFFSET('Hygiene Data'!$H$12,0,10*ROW('Hygiene Data'!H49)))</f>
        <v/>
      </c>
      <c r="EC55" s="353" t="str">
        <f ca="1">+IF(OFFSET('Hygiene Data'!$H$13,0,10*ROW('Hygiene Data'!H49))="","",OFFSET('Hygiene Data'!$H$13,0,10*ROW('Hygiene Data'!H49)))</f>
        <v/>
      </c>
      <c r="ED55" s="353" t="str">
        <f ca="1">+IF(OFFSET('Hygiene Data'!$I$11,0,10*ROW('Hygiene Data'!I49))="","",OFFSET('Hygiene Data'!$I$11,0,10*ROW('Hygiene Data'!I49)))</f>
        <v/>
      </c>
      <c r="EE55" s="353" t="str">
        <f ca="1">+IF(OFFSET('Hygiene Data'!$I$12,0,10*ROW('Hygiene Data'!I49))="","",OFFSET('Hygiene Data'!$I$12,0,10*ROW('Hygiene Data'!I49)))</f>
        <v/>
      </c>
      <c r="EF55" s="353" t="str">
        <f ca="1">+IF(OFFSET('Hygiene Data'!$I$13,0,10*ROW('Hygiene Data'!I49))="","",OFFSET('Hygiene Data'!$I$13,0,10*ROW('Hygiene Data'!I49)))</f>
        <v/>
      </c>
    </row>
    <row r="56" spans="1:136" x14ac:dyDescent="0.25">
      <c r="A56" s="462" t="str">
        <f ca="1">+IF(OFFSET('Water Data'!$B$2,0,10*ROW('Water Data'!E50))="","",OFFSET('Water Data'!$B$2,0,10*ROW('Water Data'!E50)))</f>
        <v/>
      </c>
      <c r="B56" s="46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89" t="str">
        <f t="shared" ca="1" si="0"/>
        <v/>
      </c>
      <c r="D56" s="49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6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3" t="str">
        <f ca="1">+IF(OFFSET('Water Data'!$D$27,0,10*ROW('Water Data'!D50))="","",OFFSET('Water Data'!$D$27,0,10*ROW('Water Data'!D50)))</f>
        <v/>
      </c>
      <c r="BT56" s="353" t="str">
        <f ca="1">+IF(OFFSET('Water Data'!$D$28,0,10*ROW('Water Data'!D50))="","",OFFSET('Water Data'!$D$28,0,10*ROW('Water Data'!D50)))</f>
        <v/>
      </c>
      <c r="BU56" s="353" t="str">
        <f ca="1">+IF(OFFSET('Water Data'!$D$29,0,10*ROW('Water Data'!D50))="","",OFFSET('Water Data'!$D$29,0,10*ROW('Water Data'!D50)))</f>
        <v/>
      </c>
      <c r="BV56" s="353" t="str">
        <f ca="1">+IF(OFFSET('Water Data'!$E$27,0,10*ROW('Water Data'!E50))="","",OFFSET('Water Data'!$E$27,0,10*ROW('Water Data'!E50)))</f>
        <v/>
      </c>
      <c r="BW56" s="353" t="str">
        <f ca="1">+IF(OFFSET('Water Data'!$E$28,0,10*ROW('Water Data'!E50))="","",OFFSET('Water Data'!$E$28,0,10*ROW('Water Data'!E50)))</f>
        <v/>
      </c>
      <c r="BX56" s="353" t="str">
        <f ca="1">+IF(OFFSET('Water Data'!$E$29,0,10*ROW('Water Data'!E50))="","",OFFSET('Water Data'!$E$29,0,10*ROW('Water Data'!E50)))</f>
        <v/>
      </c>
      <c r="BY56" s="353" t="str">
        <f ca="1">+IF(OFFSET('Water Data'!$F$27,0,10*ROW('Water Data'!F50))="","",OFFSET('Water Data'!$F$27,0,10*ROW('Water Data'!F50)))</f>
        <v/>
      </c>
      <c r="BZ56" s="353" t="str">
        <f ca="1">+IF(OFFSET('Water Data'!$F$28,0,10*ROW('Water Data'!F50))="","",OFFSET('Water Data'!$F$28,0,10*ROW('Water Data'!F50)))</f>
        <v/>
      </c>
      <c r="CA56" s="353" t="str">
        <f ca="1">+IF(OFFSET('Water Data'!$F$29,0,10*ROW('Water Data'!F50))="","",OFFSET('Water Data'!$F$29,0,10*ROW('Water Data'!F50)))</f>
        <v/>
      </c>
      <c r="CB56" s="353" t="str">
        <f ca="1">+IF(OFFSET('Water Data'!$G$27,0,10*ROW('Water Data'!G50))="","",OFFSET('Water Data'!$G$27,0,10*ROW('Water Data'!G50)))</f>
        <v/>
      </c>
      <c r="CC56" s="353" t="str">
        <f ca="1">+IF(OFFSET('Water Data'!$G$28,0,10*ROW('Water Data'!G50))="","",OFFSET('Water Data'!$G$28,0,10*ROW('Water Data'!G50)))</f>
        <v/>
      </c>
      <c r="CD56" s="353" t="str">
        <f ca="1">+IF(OFFSET('Water Data'!$G$29,0,10*ROW('Water Data'!G50))="","",OFFSET('Water Data'!$G$29,0,10*ROW('Water Data'!G50)))</f>
        <v/>
      </c>
      <c r="CE56" s="353" t="str">
        <f ca="1">+IF(OFFSET('Water Data'!$H$27,0,10*ROW('Water Data'!H50))="","",OFFSET('Water Data'!$H$27,0,10*ROW('Water Data'!H50)))</f>
        <v/>
      </c>
      <c r="CF56" s="353" t="str">
        <f ca="1">+IF(OFFSET('Water Data'!$H$28,0,10*ROW('Water Data'!H50))="","",OFFSET('Water Data'!$H$28,0,10*ROW('Water Data'!H50)))</f>
        <v/>
      </c>
      <c r="CG56" s="353" t="str">
        <f ca="1">+IF(OFFSET('Water Data'!$H$29,0,10*ROW('Water Data'!H50))="","",OFFSET('Water Data'!$H$29,0,10*ROW('Water Data'!H50)))</f>
        <v/>
      </c>
      <c r="CH56" s="353" t="str">
        <f ca="1">+IF(OFFSET('Water Data'!$I$27,0,10*ROW('Water Data'!I50))="","",OFFSET('Water Data'!$I$27,0,10*ROW('Water Data'!I50)))</f>
        <v/>
      </c>
      <c r="CI56" s="353" t="str">
        <f ca="1">+IF(OFFSET('Water Data'!$I$28,0,10*ROW('Water Data'!I50))="","",OFFSET('Water Data'!$I$28,0,10*ROW('Water Data'!I50)))</f>
        <v/>
      </c>
      <c r="CJ56" s="353" t="str">
        <f ca="1">+IF(OFFSET('Water Data'!$I$29,0,10*ROW('Water Data'!I50))="","",OFFSET('Water Data'!$I$29,0,10*ROW('Water Data'!I50)))</f>
        <v/>
      </c>
      <c r="CK56" s="353" t="str">
        <f ca="1">+IF(OFFSET('Sanitation Data'!$D$28,0,10*ROW('Sanitation Data'!D50))="","",OFFSET('Sanitation Data'!$D$28,0,10*ROW('Sanitation Data'!D50)))</f>
        <v/>
      </c>
      <c r="CL56" s="353" t="str">
        <f ca="1">+IF(OFFSET('Sanitation Data'!$D$29,0,10*ROW('Sanitation Data'!D50))="","",OFFSET('Sanitation Data'!$D$29,0,10*ROW('Sanitation Data'!D50)))</f>
        <v/>
      </c>
      <c r="CM56" s="353" t="str">
        <f ca="1">+IF(OFFSET('Sanitation Data'!$D$30,0,10*ROW('Sanitation Data'!D50))="","",OFFSET('Sanitation Data'!$D$30,0,10*ROW('Sanitation Data'!D50)))</f>
        <v/>
      </c>
      <c r="CN56" s="353" t="str">
        <f ca="1">+IF(OFFSET('Sanitation Data'!$D$31,0,10*ROW('Sanitation Data'!D50))="","",OFFSET('Sanitation Data'!$D$31,0,10*ROW('Sanitation Data'!D50)))</f>
        <v/>
      </c>
      <c r="CO56" s="353" t="str">
        <f ca="1">+IF(OFFSET('Sanitation Data'!$D$32,0,10*ROW('Sanitation Data'!D50))="","",OFFSET('Sanitation Data'!$D$32,0,10*ROW('Sanitation Data'!D50)))</f>
        <v/>
      </c>
      <c r="CP56" s="353" t="str">
        <f ca="1">+IF(OFFSET('Sanitation Data'!$E$28,0,10*ROW('Sanitation Data'!E50))="","",OFFSET('Sanitation Data'!$E$28,0,10*ROW('Sanitation Data'!E50)))</f>
        <v/>
      </c>
      <c r="CQ56" s="353" t="str">
        <f ca="1">+IF(OFFSET('Sanitation Data'!$E$29,0,10*ROW('Sanitation Data'!E50))="","",OFFSET('Sanitation Data'!$E$29,0,10*ROW('Sanitation Data'!E50)))</f>
        <v/>
      </c>
      <c r="CR56" s="353" t="str">
        <f ca="1">+IF(OFFSET('Sanitation Data'!$E$30,0,10*ROW('Sanitation Data'!E50))="","",OFFSET('Sanitation Data'!$E$30,0,10*ROW('Sanitation Data'!E50)))</f>
        <v/>
      </c>
      <c r="CS56" s="353" t="str">
        <f ca="1">+IF(OFFSET('Sanitation Data'!$E$31,0,10*ROW('Sanitation Data'!E50))="","",OFFSET('Sanitation Data'!$E$31,0,10*ROW('Sanitation Data'!E50)))</f>
        <v/>
      </c>
      <c r="CT56" s="353" t="str">
        <f ca="1">+IF(OFFSET('Sanitation Data'!$E$32,0,10*ROW('Sanitation Data'!E50))="","",OFFSET('Sanitation Data'!$E$32,0,10*ROW('Sanitation Data'!E50)))</f>
        <v/>
      </c>
      <c r="CU56" s="353" t="str">
        <f ca="1">+IF(OFFSET('Sanitation Data'!$F$28,0,10*ROW('Sanitation Data'!F50))="","",OFFSET('Sanitation Data'!$F$28,0,10*ROW('Sanitation Data'!F50)))</f>
        <v/>
      </c>
      <c r="CV56" s="353" t="str">
        <f ca="1">+IF(OFFSET('Sanitation Data'!$F$29,0,10*ROW('Sanitation Data'!F50))="","",OFFSET('Sanitation Data'!$F$29,0,10*ROW('Sanitation Data'!F50)))</f>
        <v/>
      </c>
      <c r="CW56" s="353" t="str">
        <f ca="1">+IF(OFFSET('Sanitation Data'!$F$30,0,10*ROW('Sanitation Data'!F50))="","",OFFSET('Sanitation Data'!$F$30,0,10*ROW('Sanitation Data'!F50)))</f>
        <v/>
      </c>
      <c r="CX56" s="353" t="str">
        <f ca="1">+IF(OFFSET('Sanitation Data'!$F$31,0,10*ROW('Sanitation Data'!F50))="","",OFFSET('Sanitation Data'!$F$31,0,10*ROW('Sanitation Data'!F50)))</f>
        <v/>
      </c>
      <c r="CY56" s="353" t="str">
        <f ca="1">+IF(OFFSET('Sanitation Data'!$F$32,0,10*ROW('Sanitation Data'!F50))="","",OFFSET('Sanitation Data'!$F$32,0,10*ROW('Sanitation Data'!F50)))</f>
        <v/>
      </c>
      <c r="CZ56" s="353" t="str">
        <f ca="1">+IF(OFFSET('Sanitation Data'!$G$28,0,10*ROW('Sanitation Data'!G50))="","",OFFSET('Sanitation Data'!$G$28,0,10*ROW('Sanitation Data'!G50)))</f>
        <v/>
      </c>
      <c r="DA56" s="353" t="str">
        <f ca="1">+IF(OFFSET('Sanitation Data'!$G$29,0,10*ROW('Sanitation Data'!G50))="","",OFFSET('Sanitation Data'!$G$29,0,10*ROW('Sanitation Data'!G50)))</f>
        <v/>
      </c>
      <c r="DB56" s="353" t="str">
        <f ca="1">+IF(OFFSET('Sanitation Data'!$G$30,0,10*ROW('Sanitation Data'!G50))="","",OFFSET('Sanitation Data'!$G$30,0,10*ROW('Sanitation Data'!G50)))</f>
        <v/>
      </c>
      <c r="DC56" s="353" t="str">
        <f ca="1">+IF(OFFSET('Sanitation Data'!$G$31,0,10*ROW('Sanitation Data'!G50))="","",OFFSET('Sanitation Data'!$G$31,0,10*ROW('Sanitation Data'!G50)))</f>
        <v/>
      </c>
      <c r="DD56" s="353" t="str">
        <f ca="1">+IF(OFFSET('Sanitation Data'!$G$32,0,10*ROW('Sanitation Data'!G50))="","",OFFSET('Sanitation Data'!$G$32,0,10*ROW('Sanitation Data'!G50)))</f>
        <v/>
      </c>
      <c r="DE56" s="353" t="str">
        <f ca="1">+IF(OFFSET('Sanitation Data'!$H$28,0,10*ROW('Sanitation Data'!H50))="","",OFFSET('Sanitation Data'!$H$28,0,10*ROW('Sanitation Data'!H50)))</f>
        <v/>
      </c>
      <c r="DF56" s="353" t="str">
        <f ca="1">+IF(OFFSET('Sanitation Data'!$H$29,0,10*ROW('Sanitation Data'!H50))="","",OFFSET('Sanitation Data'!$H$29,0,10*ROW('Sanitation Data'!H50)))</f>
        <v/>
      </c>
      <c r="DG56" s="353" t="str">
        <f ca="1">+IF(OFFSET('Sanitation Data'!$H$30,0,10*ROW('Sanitation Data'!H50))="","",OFFSET('Sanitation Data'!$H$30,0,10*ROW('Sanitation Data'!H50)))</f>
        <v/>
      </c>
      <c r="DH56" s="353" t="str">
        <f ca="1">+IF(OFFSET('Sanitation Data'!$H$31,0,10*ROW('Sanitation Data'!H50))="","",OFFSET('Sanitation Data'!$H$31,0,10*ROW('Sanitation Data'!H50)))</f>
        <v/>
      </c>
      <c r="DI56" s="353" t="str">
        <f ca="1">+IF(OFFSET('Sanitation Data'!$H$32,0,10*ROW('Sanitation Data'!H50))="","",OFFSET('Sanitation Data'!$H$32,0,10*ROW('Sanitation Data'!H50)))</f>
        <v/>
      </c>
      <c r="DJ56" s="353" t="str">
        <f ca="1">+IF(OFFSET('Sanitation Data'!$I$28,0,10*ROW('Sanitation Data'!I50))="","",OFFSET('Sanitation Data'!$I$28,0,10*ROW('Sanitation Data'!I50)))</f>
        <v/>
      </c>
      <c r="DK56" s="353" t="str">
        <f ca="1">+IF(OFFSET('Sanitation Data'!$I$29,0,10*ROW('Sanitation Data'!I50))="","",OFFSET('Sanitation Data'!$I$29,0,10*ROW('Sanitation Data'!I50)))</f>
        <v/>
      </c>
      <c r="DL56" s="353" t="str">
        <f ca="1">+IF(OFFSET('Sanitation Data'!$I$30,0,10*ROW('Sanitation Data'!I50))="","",OFFSET('Sanitation Data'!$I$30,0,10*ROW('Sanitation Data'!I50)))</f>
        <v/>
      </c>
      <c r="DM56" s="353" t="str">
        <f ca="1">+IF(OFFSET('Sanitation Data'!$I$31,0,10*ROW('Sanitation Data'!I50))="","",OFFSET('Sanitation Data'!$I$31,0,10*ROW('Sanitation Data'!I50)))</f>
        <v/>
      </c>
      <c r="DN56" s="353" t="str">
        <f ca="1">+IF(OFFSET('Sanitation Data'!$I$32,0,10*ROW('Sanitation Data'!I50))="","",OFFSET('Sanitation Data'!$I$32,0,10*ROW('Sanitation Data'!I50)))</f>
        <v/>
      </c>
      <c r="DO56" s="353" t="str">
        <f ca="1">+IF(OFFSET('Hygiene Data'!$D$11,0,10*ROW('Hygiene Data'!D50))="","",OFFSET('Hygiene Data'!$D$11,0,10*ROW('Hygiene Data'!D50)))</f>
        <v/>
      </c>
      <c r="DP56" s="353" t="str">
        <f ca="1">+IF(OFFSET('Hygiene Data'!$D$12,0,10*ROW('Hygiene Data'!D50))="","",OFFSET('Hygiene Data'!$D$12,0,10*ROW('Hygiene Data'!D50)))</f>
        <v/>
      </c>
      <c r="DQ56" s="353" t="str">
        <f ca="1">+IF(OFFSET('Hygiene Data'!$D$13,0,10*ROW('Hygiene Data'!D50))="","",OFFSET('Hygiene Data'!$D$13,0,10*ROW('Hygiene Data'!D50)))</f>
        <v/>
      </c>
      <c r="DR56" s="353" t="str">
        <f ca="1">+IF(OFFSET('Hygiene Data'!$E$11,0,10*ROW('Hygiene Data'!E50))="","",OFFSET('Hygiene Data'!$E$11,0,10*ROW('Hygiene Data'!E50)))</f>
        <v/>
      </c>
      <c r="DS56" s="353" t="str">
        <f ca="1">+IF(OFFSET('Hygiene Data'!$E$12,0,10*ROW('Hygiene Data'!E50))="","",OFFSET('Hygiene Data'!$E$12,0,10*ROW('Hygiene Data'!E50)))</f>
        <v/>
      </c>
      <c r="DT56" s="353" t="str">
        <f ca="1">+IF(OFFSET('Hygiene Data'!$E$13,0,10*ROW('Hygiene Data'!E50))="","",OFFSET('Hygiene Data'!$E$13,0,10*ROW('Hygiene Data'!E50)))</f>
        <v/>
      </c>
      <c r="DU56" s="353" t="str">
        <f ca="1">+IF(OFFSET('Hygiene Data'!$F$11,0,10*ROW('Hygiene Data'!F50))="","",OFFSET('Hygiene Data'!$F$11,0,10*ROW('Hygiene Data'!F50)))</f>
        <v/>
      </c>
      <c r="DV56" s="353" t="str">
        <f ca="1">+IF(OFFSET('Hygiene Data'!$F$12,0,10*ROW('Hygiene Data'!F50))="","",OFFSET('Hygiene Data'!$F$12,0,10*ROW('Hygiene Data'!F50)))</f>
        <v/>
      </c>
      <c r="DW56" s="353" t="str">
        <f ca="1">+IF(OFFSET('Hygiene Data'!$F$13,0,10*ROW('Hygiene Data'!F50))="","",OFFSET('Hygiene Data'!$F$13,0,10*ROW('Hygiene Data'!F50)))</f>
        <v/>
      </c>
      <c r="DX56" s="353" t="str">
        <f ca="1">+IF(OFFSET('Hygiene Data'!$G$11,0,10*ROW('Hygiene Data'!G50))="","",OFFSET('Hygiene Data'!$G$11,0,10*ROW('Hygiene Data'!G50)))</f>
        <v/>
      </c>
      <c r="DY56" s="353" t="str">
        <f ca="1">+IF(OFFSET('Hygiene Data'!$G$12,0,10*ROW('Hygiene Data'!G50))="","",OFFSET('Hygiene Data'!$G$12,0,10*ROW('Hygiene Data'!G50)))</f>
        <v/>
      </c>
      <c r="DZ56" s="353" t="str">
        <f ca="1">+IF(OFFSET('Hygiene Data'!$G$13,0,10*ROW('Hygiene Data'!G50))="","",OFFSET('Hygiene Data'!$G$13,0,10*ROW('Hygiene Data'!G50)))</f>
        <v/>
      </c>
      <c r="EA56" s="353" t="str">
        <f ca="1">+IF(OFFSET('Hygiene Data'!$H$11,0,10*ROW('Hygiene Data'!H50))="","",OFFSET('Hygiene Data'!$H$11,0,10*ROW('Hygiene Data'!H50)))</f>
        <v/>
      </c>
      <c r="EB56" s="353" t="str">
        <f ca="1">+IF(OFFSET('Hygiene Data'!$H$12,0,10*ROW('Hygiene Data'!H50))="","",OFFSET('Hygiene Data'!$H$12,0,10*ROW('Hygiene Data'!H50)))</f>
        <v/>
      </c>
      <c r="EC56" s="353" t="str">
        <f ca="1">+IF(OFFSET('Hygiene Data'!$H$13,0,10*ROW('Hygiene Data'!H50))="","",OFFSET('Hygiene Data'!$H$13,0,10*ROW('Hygiene Data'!H50)))</f>
        <v/>
      </c>
      <c r="ED56" s="353" t="str">
        <f ca="1">+IF(OFFSET('Hygiene Data'!$I$11,0,10*ROW('Hygiene Data'!I50))="","",OFFSET('Hygiene Data'!$I$11,0,10*ROW('Hygiene Data'!I50)))</f>
        <v/>
      </c>
      <c r="EE56" s="353" t="str">
        <f ca="1">+IF(OFFSET('Hygiene Data'!$I$12,0,10*ROW('Hygiene Data'!I50))="","",OFFSET('Hygiene Data'!$I$12,0,10*ROW('Hygiene Data'!I50)))</f>
        <v/>
      </c>
      <c r="EF56" s="353" t="str">
        <f ca="1">+IF(OFFSET('Hygiene Data'!$I$13,0,10*ROW('Hygiene Data'!I50))="","",OFFSET('Hygiene Data'!$I$13,0,10*ROW('Hygiene Data'!I50)))</f>
        <v/>
      </c>
    </row>
    <row r="57" spans="1:136" x14ac:dyDescent="0.25">
      <c r="A57" s="462" t="str">
        <f ca="1">+IF(OFFSET('Water Data'!$B$2,0,10*ROW('Water Data'!E51))="","",OFFSET('Water Data'!$B$2,0,10*ROW('Water Data'!E51)))</f>
        <v/>
      </c>
      <c r="B57" s="46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89" t="str">
        <f t="shared" ca="1" si="0"/>
        <v/>
      </c>
      <c r="D57" s="49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6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3" t="str">
        <f ca="1">+IF(OFFSET('Water Data'!$D$27,0,10*ROW('Water Data'!D51))="","",OFFSET('Water Data'!$D$27,0,10*ROW('Water Data'!D51)))</f>
        <v/>
      </c>
      <c r="BT57" s="353" t="str">
        <f ca="1">+IF(OFFSET('Water Data'!$D$28,0,10*ROW('Water Data'!D51))="","",OFFSET('Water Data'!$D$28,0,10*ROW('Water Data'!D51)))</f>
        <v/>
      </c>
      <c r="BU57" s="353" t="str">
        <f ca="1">+IF(OFFSET('Water Data'!$D$29,0,10*ROW('Water Data'!D51))="","",OFFSET('Water Data'!$D$29,0,10*ROW('Water Data'!D51)))</f>
        <v/>
      </c>
      <c r="BV57" s="353" t="str">
        <f ca="1">+IF(OFFSET('Water Data'!$E$27,0,10*ROW('Water Data'!E51))="","",OFFSET('Water Data'!$E$27,0,10*ROW('Water Data'!E51)))</f>
        <v/>
      </c>
      <c r="BW57" s="353" t="str">
        <f ca="1">+IF(OFFSET('Water Data'!$E$28,0,10*ROW('Water Data'!E51))="","",OFFSET('Water Data'!$E$28,0,10*ROW('Water Data'!E51)))</f>
        <v/>
      </c>
      <c r="BX57" s="353" t="str">
        <f ca="1">+IF(OFFSET('Water Data'!$E$29,0,10*ROW('Water Data'!E51))="","",OFFSET('Water Data'!$E$29,0,10*ROW('Water Data'!E51)))</f>
        <v/>
      </c>
      <c r="BY57" s="353" t="str">
        <f ca="1">+IF(OFFSET('Water Data'!$F$27,0,10*ROW('Water Data'!F51))="","",OFFSET('Water Data'!$F$27,0,10*ROW('Water Data'!F51)))</f>
        <v/>
      </c>
      <c r="BZ57" s="353" t="str">
        <f ca="1">+IF(OFFSET('Water Data'!$F$28,0,10*ROW('Water Data'!F51))="","",OFFSET('Water Data'!$F$28,0,10*ROW('Water Data'!F51)))</f>
        <v/>
      </c>
      <c r="CA57" s="353" t="str">
        <f ca="1">+IF(OFFSET('Water Data'!$F$29,0,10*ROW('Water Data'!F51))="","",OFFSET('Water Data'!$F$29,0,10*ROW('Water Data'!F51)))</f>
        <v/>
      </c>
      <c r="CB57" s="353" t="str">
        <f ca="1">+IF(OFFSET('Water Data'!$G$27,0,10*ROW('Water Data'!G51))="","",OFFSET('Water Data'!$G$27,0,10*ROW('Water Data'!G51)))</f>
        <v/>
      </c>
      <c r="CC57" s="353" t="str">
        <f ca="1">+IF(OFFSET('Water Data'!$G$28,0,10*ROW('Water Data'!G51))="","",OFFSET('Water Data'!$G$28,0,10*ROW('Water Data'!G51)))</f>
        <v/>
      </c>
      <c r="CD57" s="353" t="str">
        <f ca="1">+IF(OFFSET('Water Data'!$G$29,0,10*ROW('Water Data'!G51))="","",OFFSET('Water Data'!$G$29,0,10*ROW('Water Data'!G51)))</f>
        <v/>
      </c>
      <c r="CE57" s="353" t="str">
        <f ca="1">+IF(OFFSET('Water Data'!$H$27,0,10*ROW('Water Data'!H51))="","",OFFSET('Water Data'!$H$27,0,10*ROW('Water Data'!H51)))</f>
        <v/>
      </c>
      <c r="CF57" s="353" t="str">
        <f ca="1">+IF(OFFSET('Water Data'!$H$28,0,10*ROW('Water Data'!H51))="","",OFFSET('Water Data'!$H$28,0,10*ROW('Water Data'!H51)))</f>
        <v/>
      </c>
      <c r="CG57" s="353" t="str">
        <f ca="1">+IF(OFFSET('Water Data'!$H$29,0,10*ROW('Water Data'!H51))="","",OFFSET('Water Data'!$H$29,0,10*ROW('Water Data'!H51)))</f>
        <v/>
      </c>
      <c r="CH57" s="353" t="str">
        <f ca="1">+IF(OFFSET('Water Data'!$I$27,0,10*ROW('Water Data'!I51))="","",OFFSET('Water Data'!$I$27,0,10*ROW('Water Data'!I51)))</f>
        <v/>
      </c>
      <c r="CI57" s="353" t="str">
        <f ca="1">+IF(OFFSET('Water Data'!$I$28,0,10*ROW('Water Data'!I51))="","",OFFSET('Water Data'!$I$28,0,10*ROW('Water Data'!I51)))</f>
        <v/>
      </c>
      <c r="CJ57" s="353" t="str">
        <f ca="1">+IF(OFFSET('Water Data'!$I$29,0,10*ROW('Water Data'!I51))="","",OFFSET('Water Data'!$I$29,0,10*ROW('Water Data'!I51)))</f>
        <v/>
      </c>
      <c r="CK57" s="353" t="str">
        <f ca="1">+IF(OFFSET('Sanitation Data'!$D$28,0,10*ROW('Sanitation Data'!D51))="","",OFFSET('Sanitation Data'!$D$28,0,10*ROW('Sanitation Data'!D51)))</f>
        <v/>
      </c>
      <c r="CL57" s="353" t="str">
        <f ca="1">+IF(OFFSET('Sanitation Data'!$D$29,0,10*ROW('Sanitation Data'!D51))="","",OFFSET('Sanitation Data'!$D$29,0,10*ROW('Sanitation Data'!D51)))</f>
        <v/>
      </c>
      <c r="CM57" s="353" t="str">
        <f ca="1">+IF(OFFSET('Sanitation Data'!$D$30,0,10*ROW('Sanitation Data'!D51))="","",OFFSET('Sanitation Data'!$D$30,0,10*ROW('Sanitation Data'!D51)))</f>
        <v/>
      </c>
      <c r="CN57" s="353" t="str">
        <f ca="1">+IF(OFFSET('Sanitation Data'!$D$31,0,10*ROW('Sanitation Data'!D51))="","",OFFSET('Sanitation Data'!$D$31,0,10*ROW('Sanitation Data'!D51)))</f>
        <v/>
      </c>
      <c r="CO57" s="353" t="str">
        <f ca="1">+IF(OFFSET('Sanitation Data'!$D$32,0,10*ROW('Sanitation Data'!D51))="","",OFFSET('Sanitation Data'!$D$32,0,10*ROW('Sanitation Data'!D51)))</f>
        <v/>
      </c>
      <c r="CP57" s="353" t="str">
        <f ca="1">+IF(OFFSET('Sanitation Data'!$E$28,0,10*ROW('Sanitation Data'!E51))="","",OFFSET('Sanitation Data'!$E$28,0,10*ROW('Sanitation Data'!E51)))</f>
        <v/>
      </c>
      <c r="CQ57" s="353" t="str">
        <f ca="1">+IF(OFFSET('Sanitation Data'!$E$29,0,10*ROW('Sanitation Data'!E51))="","",OFFSET('Sanitation Data'!$E$29,0,10*ROW('Sanitation Data'!E51)))</f>
        <v/>
      </c>
      <c r="CR57" s="353" t="str">
        <f ca="1">+IF(OFFSET('Sanitation Data'!$E$30,0,10*ROW('Sanitation Data'!E51))="","",OFFSET('Sanitation Data'!$E$30,0,10*ROW('Sanitation Data'!E51)))</f>
        <v/>
      </c>
      <c r="CS57" s="353" t="str">
        <f ca="1">+IF(OFFSET('Sanitation Data'!$E$31,0,10*ROW('Sanitation Data'!E51))="","",OFFSET('Sanitation Data'!$E$31,0,10*ROW('Sanitation Data'!E51)))</f>
        <v/>
      </c>
      <c r="CT57" s="353" t="str">
        <f ca="1">+IF(OFFSET('Sanitation Data'!$E$32,0,10*ROW('Sanitation Data'!E51))="","",OFFSET('Sanitation Data'!$E$32,0,10*ROW('Sanitation Data'!E51)))</f>
        <v/>
      </c>
      <c r="CU57" s="353" t="str">
        <f ca="1">+IF(OFFSET('Sanitation Data'!$F$28,0,10*ROW('Sanitation Data'!F51))="","",OFFSET('Sanitation Data'!$F$28,0,10*ROW('Sanitation Data'!F51)))</f>
        <v/>
      </c>
      <c r="CV57" s="353" t="str">
        <f ca="1">+IF(OFFSET('Sanitation Data'!$F$29,0,10*ROW('Sanitation Data'!F51))="","",OFFSET('Sanitation Data'!$F$29,0,10*ROW('Sanitation Data'!F51)))</f>
        <v/>
      </c>
      <c r="CW57" s="353" t="str">
        <f ca="1">+IF(OFFSET('Sanitation Data'!$F$30,0,10*ROW('Sanitation Data'!F51))="","",OFFSET('Sanitation Data'!$F$30,0,10*ROW('Sanitation Data'!F51)))</f>
        <v/>
      </c>
      <c r="CX57" s="353" t="str">
        <f ca="1">+IF(OFFSET('Sanitation Data'!$F$31,0,10*ROW('Sanitation Data'!F51))="","",OFFSET('Sanitation Data'!$F$31,0,10*ROW('Sanitation Data'!F51)))</f>
        <v/>
      </c>
      <c r="CY57" s="353" t="str">
        <f ca="1">+IF(OFFSET('Sanitation Data'!$F$32,0,10*ROW('Sanitation Data'!F51))="","",OFFSET('Sanitation Data'!$F$32,0,10*ROW('Sanitation Data'!F51)))</f>
        <v/>
      </c>
      <c r="CZ57" s="353" t="str">
        <f ca="1">+IF(OFFSET('Sanitation Data'!$G$28,0,10*ROW('Sanitation Data'!G51))="","",OFFSET('Sanitation Data'!$G$28,0,10*ROW('Sanitation Data'!G51)))</f>
        <v/>
      </c>
      <c r="DA57" s="353" t="str">
        <f ca="1">+IF(OFFSET('Sanitation Data'!$G$29,0,10*ROW('Sanitation Data'!G51))="","",OFFSET('Sanitation Data'!$G$29,0,10*ROW('Sanitation Data'!G51)))</f>
        <v/>
      </c>
      <c r="DB57" s="353" t="str">
        <f ca="1">+IF(OFFSET('Sanitation Data'!$G$30,0,10*ROW('Sanitation Data'!G51))="","",OFFSET('Sanitation Data'!$G$30,0,10*ROW('Sanitation Data'!G51)))</f>
        <v/>
      </c>
      <c r="DC57" s="353" t="str">
        <f ca="1">+IF(OFFSET('Sanitation Data'!$G$31,0,10*ROW('Sanitation Data'!G51))="","",OFFSET('Sanitation Data'!$G$31,0,10*ROW('Sanitation Data'!G51)))</f>
        <v/>
      </c>
      <c r="DD57" s="353" t="str">
        <f ca="1">+IF(OFFSET('Sanitation Data'!$G$32,0,10*ROW('Sanitation Data'!G51))="","",OFFSET('Sanitation Data'!$G$32,0,10*ROW('Sanitation Data'!G51)))</f>
        <v/>
      </c>
      <c r="DE57" s="353" t="str">
        <f ca="1">+IF(OFFSET('Sanitation Data'!$H$28,0,10*ROW('Sanitation Data'!H51))="","",OFFSET('Sanitation Data'!$H$28,0,10*ROW('Sanitation Data'!H51)))</f>
        <v/>
      </c>
      <c r="DF57" s="353" t="str">
        <f ca="1">+IF(OFFSET('Sanitation Data'!$H$29,0,10*ROW('Sanitation Data'!H51))="","",OFFSET('Sanitation Data'!$H$29,0,10*ROW('Sanitation Data'!H51)))</f>
        <v/>
      </c>
      <c r="DG57" s="353" t="str">
        <f ca="1">+IF(OFFSET('Sanitation Data'!$H$30,0,10*ROW('Sanitation Data'!H51))="","",OFFSET('Sanitation Data'!$H$30,0,10*ROW('Sanitation Data'!H51)))</f>
        <v/>
      </c>
      <c r="DH57" s="353" t="str">
        <f ca="1">+IF(OFFSET('Sanitation Data'!$H$31,0,10*ROW('Sanitation Data'!H51))="","",OFFSET('Sanitation Data'!$H$31,0,10*ROW('Sanitation Data'!H51)))</f>
        <v/>
      </c>
      <c r="DI57" s="353" t="str">
        <f ca="1">+IF(OFFSET('Sanitation Data'!$H$32,0,10*ROW('Sanitation Data'!H51))="","",OFFSET('Sanitation Data'!$H$32,0,10*ROW('Sanitation Data'!H51)))</f>
        <v/>
      </c>
      <c r="DJ57" s="353" t="str">
        <f ca="1">+IF(OFFSET('Sanitation Data'!$I$28,0,10*ROW('Sanitation Data'!I51))="","",OFFSET('Sanitation Data'!$I$28,0,10*ROW('Sanitation Data'!I51)))</f>
        <v/>
      </c>
      <c r="DK57" s="353" t="str">
        <f ca="1">+IF(OFFSET('Sanitation Data'!$I$29,0,10*ROW('Sanitation Data'!I51))="","",OFFSET('Sanitation Data'!$I$29,0,10*ROW('Sanitation Data'!I51)))</f>
        <v/>
      </c>
      <c r="DL57" s="353" t="str">
        <f ca="1">+IF(OFFSET('Sanitation Data'!$I$30,0,10*ROW('Sanitation Data'!I51))="","",OFFSET('Sanitation Data'!$I$30,0,10*ROW('Sanitation Data'!I51)))</f>
        <v/>
      </c>
      <c r="DM57" s="353" t="str">
        <f ca="1">+IF(OFFSET('Sanitation Data'!$I$31,0,10*ROW('Sanitation Data'!I51))="","",OFFSET('Sanitation Data'!$I$31,0,10*ROW('Sanitation Data'!I51)))</f>
        <v/>
      </c>
      <c r="DN57" s="353" t="str">
        <f ca="1">+IF(OFFSET('Sanitation Data'!$I$32,0,10*ROW('Sanitation Data'!I51))="","",OFFSET('Sanitation Data'!$I$32,0,10*ROW('Sanitation Data'!I51)))</f>
        <v/>
      </c>
      <c r="DO57" s="353" t="str">
        <f ca="1">+IF(OFFSET('Hygiene Data'!$D$11,0,10*ROW('Hygiene Data'!D51))="","",OFFSET('Hygiene Data'!$D$11,0,10*ROW('Hygiene Data'!D51)))</f>
        <v/>
      </c>
      <c r="DP57" s="353" t="str">
        <f ca="1">+IF(OFFSET('Hygiene Data'!$D$12,0,10*ROW('Hygiene Data'!D51))="","",OFFSET('Hygiene Data'!$D$12,0,10*ROW('Hygiene Data'!D51)))</f>
        <v/>
      </c>
      <c r="DQ57" s="353" t="str">
        <f ca="1">+IF(OFFSET('Hygiene Data'!$D$13,0,10*ROW('Hygiene Data'!D51))="","",OFFSET('Hygiene Data'!$D$13,0,10*ROW('Hygiene Data'!D51)))</f>
        <v/>
      </c>
      <c r="DR57" s="353" t="str">
        <f ca="1">+IF(OFFSET('Hygiene Data'!$E$11,0,10*ROW('Hygiene Data'!E51))="","",OFFSET('Hygiene Data'!$E$11,0,10*ROW('Hygiene Data'!E51)))</f>
        <v/>
      </c>
      <c r="DS57" s="353" t="str">
        <f ca="1">+IF(OFFSET('Hygiene Data'!$E$12,0,10*ROW('Hygiene Data'!E51))="","",OFFSET('Hygiene Data'!$E$12,0,10*ROW('Hygiene Data'!E51)))</f>
        <v/>
      </c>
      <c r="DT57" s="353" t="str">
        <f ca="1">+IF(OFFSET('Hygiene Data'!$E$13,0,10*ROW('Hygiene Data'!E51))="","",OFFSET('Hygiene Data'!$E$13,0,10*ROW('Hygiene Data'!E51)))</f>
        <v/>
      </c>
      <c r="DU57" s="353" t="str">
        <f ca="1">+IF(OFFSET('Hygiene Data'!$F$11,0,10*ROW('Hygiene Data'!F51))="","",OFFSET('Hygiene Data'!$F$11,0,10*ROW('Hygiene Data'!F51)))</f>
        <v/>
      </c>
      <c r="DV57" s="353" t="str">
        <f ca="1">+IF(OFFSET('Hygiene Data'!$F$12,0,10*ROW('Hygiene Data'!F51))="","",OFFSET('Hygiene Data'!$F$12,0,10*ROW('Hygiene Data'!F51)))</f>
        <v/>
      </c>
      <c r="DW57" s="353" t="str">
        <f ca="1">+IF(OFFSET('Hygiene Data'!$F$13,0,10*ROW('Hygiene Data'!F51))="","",OFFSET('Hygiene Data'!$F$13,0,10*ROW('Hygiene Data'!F51)))</f>
        <v/>
      </c>
      <c r="DX57" s="353" t="str">
        <f ca="1">+IF(OFFSET('Hygiene Data'!$G$11,0,10*ROW('Hygiene Data'!G51))="","",OFFSET('Hygiene Data'!$G$11,0,10*ROW('Hygiene Data'!G51)))</f>
        <v/>
      </c>
      <c r="DY57" s="353" t="str">
        <f ca="1">+IF(OFFSET('Hygiene Data'!$G$12,0,10*ROW('Hygiene Data'!G51))="","",OFFSET('Hygiene Data'!$G$12,0,10*ROW('Hygiene Data'!G51)))</f>
        <v/>
      </c>
      <c r="DZ57" s="353" t="str">
        <f ca="1">+IF(OFFSET('Hygiene Data'!$G$13,0,10*ROW('Hygiene Data'!G51))="","",OFFSET('Hygiene Data'!$G$13,0,10*ROW('Hygiene Data'!G51)))</f>
        <v/>
      </c>
      <c r="EA57" s="353" t="str">
        <f ca="1">+IF(OFFSET('Hygiene Data'!$H$11,0,10*ROW('Hygiene Data'!H51))="","",OFFSET('Hygiene Data'!$H$11,0,10*ROW('Hygiene Data'!H51)))</f>
        <v/>
      </c>
      <c r="EB57" s="353" t="str">
        <f ca="1">+IF(OFFSET('Hygiene Data'!$H$12,0,10*ROW('Hygiene Data'!H51))="","",OFFSET('Hygiene Data'!$H$12,0,10*ROW('Hygiene Data'!H51)))</f>
        <v/>
      </c>
      <c r="EC57" s="353" t="str">
        <f ca="1">+IF(OFFSET('Hygiene Data'!$H$13,0,10*ROW('Hygiene Data'!H51))="","",OFFSET('Hygiene Data'!$H$13,0,10*ROW('Hygiene Data'!H51)))</f>
        <v/>
      </c>
      <c r="ED57" s="353" t="str">
        <f ca="1">+IF(OFFSET('Hygiene Data'!$I$11,0,10*ROW('Hygiene Data'!I51))="","",OFFSET('Hygiene Data'!$I$11,0,10*ROW('Hygiene Data'!I51)))</f>
        <v/>
      </c>
      <c r="EE57" s="353" t="str">
        <f ca="1">+IF(OFFSET('Hygiene Data'!$I$12,0,10*ROW('Hygiene Data'!I51))="","",OFFSET('Hygiene Data'!$I$12,0,10*ROW('Hygiene Data'!I51)))</f>
        <v/>
      </c>
      <c r="EF57" s="353" t="str">
        <f ca="1">+IF(OFFSET('Hygiene Data'!$I$13,0,10*ROW('Hygiene Data'!I51))="","",OFFSET('Hygiene Data'!$I$13,0,10*ROW('Hygiene Data'!I51)))</f>
        <v/>
      </c>
    </row>
    <row r="58" spans="1:136" x14ac:dyDescent="0.25">
      <c r="A58" s="462" t="str">
        <f ca="1">+IF(OFFSET('Water Data'!$B$2,0,10*ROW('Water Data'!E52))="","",OFFSET('Water Data'!$B$2,0,10*ROW('Water Data'!E52)))</f>
        <v/>
      </c>
      <c r="B58" s="46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89" t="str">
        <f t="shared" ca="1" si="0"/>
        <v/>
      </c>
      <c r="D58" s="49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6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3" t="str">
        <f ca="1">+IF(OFFSET('Water Data'!$D$27,0,10*ROW('Water Data'!D52))="","",OFFSET('Water Data'!$D$27,0,10*ROW('Water Data'!D52)))</f>
        <v/>
      </c>
      <c r="BT58" s="353" t="str">
        <f ca="1">+IF(OFFSET('Water Data'!$D$28,0,10*ROW('Water Data'!D52))="","",OFFSET('Water Data'!$D$28,0,10*ROW('Water Data'!D52)))</f>
        <v/>
      </c>
      <c r="BU58" s="353" t="str">
        <f ca="1">+IF(OFFSET('Water Data'!$D$29,0,10*ROW('Water Data'!D52))="","",OFFSET('Water Data'!$D$29,0,10*ROW('Water Data'!D52)))</f>
        <v/>
      </c>
      <c r="BV58" s="353" t="str">
        <f ca="1">+IF(OFFSET('Water Data'!$E$27,0,10*ROW('Water Data'!E52))="","",OFFSET('Water Data'!$E$27,0,10*ROW('Water Data'!E52)))</f>
        <v/>
      </c>
      <c r="BW58" s="353" t="str">
        <f ca="1">+IF(OFFSET('Water Data'!$E$28,0,10*ROW('Water Data'!E52))="","",OFFSET('Water Data'!$E$28,0,10*ROW('Water Data'!E52)))</f>
        <v/>
      </c>
      <c r="BX58" s="353" t="str">
        <f ca="1">+IF(OFFSET('Water Data'!$E$29,0,10*ROW('Water Data'!E52))="","",OFFSET('Water Data'!$E$29,0,10*ROW('Water Data'!E52)))</f>
        <v/>
      </c>
      <c r="BY58" s="353" t="str">
        <f ca="1">+IF(OFFSET('Water Data'!$F$27,0,10*ROW('Water Data'!F52))="","",OFFSET('Water Data'!$F$27,0,10*ROW('Water Data'!F52)))</f>
        <v/>
      </c>
      <c r="BZ58" s="353" t="str">
        <f ca="1">+IF(OFFSET('Water Data'!$F$28,0,10*ROW('Water Data'!F52))="","",OFFSET('Water Data'!$F$28,0,10*ROW('Water Data'!F52)))</f>
        <v/>
      </c>
      <c r="CA58" s="353" t="str">
        <f ca="1">+IF(OFFSET('Water Data'!$F$29,0,10*ROW('Water Data'!F52))="","",OFFSET('Water Data'!$F$29,0,10*ROW('Water Data'!F52)))</f>
        <v/>
      </c>
      <c r="CB58" s="353" t="str">
        <f ca="1">+IF(OFFSET('Water Data'!$G$27,0,10*ROW('Water Data'!G52))="","",OFFSET('Water Data'!$G$27,0,10*ROW('Water Data'!G52)))</f>
        <v/>
      </c>
      <c r="CC58" s="353" t="str">
        <f ca="1">+IF(OFFSET('Water Data'!$G$28,0,10*ROW('Water Data'!G52))="","",OFFSET('Water Data'!$G$28,0,10*ROW('Water Data'!G52)))</f>
        <v/>
      </c>
      <c r="CD58" s="353" t="str">
        <f ca="1">+IF(OFFSET('Water Data'!$G$29,0,10*ROW('Water Data'!G52))="","",OFFSET('Water Data'!$G$29,0,10*ROW('Water Data'!G52)))</f>
        <v/>
      </c>
      <c r="CE58" s="353" t="str">
        <f ca="1">+IF(OFFSET('Water Data'!$H$27,0,10*ROW('Water Data'!H52))="","",OFFSET('Water Data'!$H$27,0,10*ROW('Water Data'!H52)))</f>
        <v/>
      </c>
      <c r="CF58" s="353" t="str">
        <f ca="1">+IF(OFFSET('Water Data'!$H$28,0,10*ROW('Water Data'!H52))="","",OFFSET('Water Data'!$H$28,0,10*ROW('Water Data'!H52)))</f>
        <v/>
      </c>
      <c r="CG58" s="353" t="str">
        <f ca="1">+IF(OFFSET('Water Data'!$H$29,0,10*ROW('Water Data'!H52))="","",OFFSET('Water Data'!$H$29,0,10*ROW('Water Data'!H52)))</f>
        <v/>
      </c>
      <c r="CH58" s="353" t="str">
        <f ca="1">+IF(OFFSET('Water Data'!$I$27,0,10*ROW('Water Data'!I52))="","",OFFSET('Water Data'!$I$27,0,10*ROW('Water Data'!I52)))</f>
        <v/>
      </c>
      <c r="CI58" s="353" t="str">
        <f ca="1">+IF(OFFSET('Water Data'!$I$28,0,10*ROW('Water Data'!I52))="","",OFFSET('Water Data'!$I$28,0,10*ROW('Water Data'!I52)))</f>
        <v/>
      </c>
      <c r="CJ58" s="353" t="str">
        <f ca="1">+IF(OFFSET('Water Data'!$I$29,0,10*ROW('Water Data'!I52))="","",OFFSET('Water Data'!$I$29,0,10*ROW('Water Data'!I52)))</f>
        <v/>
      </c>
      <c r="CK58" s="353" t="str">
        <f ca="1">+IF(OFFSET('Sanitation Data'!$D$28,0,10*ROW('Sanitation Data'!D52))="","",OFFSET('Sanitation Data'!$D$28,0,10*ROW('Sanitation Data'!D52)))</f>
        <v/>
      </c>
      <c r="CL58" s="353" t="str">
        <f ca="1">+IF(OFFSET('Sanitation Data'!$D$29,0,10*ROW('Sanitation Data'!D52))="","",OFFSET('Sanitation Data'!$D$29,0,10*ROW('Sanitation Data'!D52)))</f>
        <v/>
      </c>
      <c r="CM58" s="353" t="str">
        <f ca="1">+IF(OFFSET('Sanitation Data'!$D$30,0,10*ROW('Sanitation Data'!D52))="","",OFFSET('Sanitation Data'!$D$30,0,10*ROW('Sanitation Data'!D52)))</f>
        <v/>
      </c>
      <c r="CN58" s="353" t="str">
        <f ca="1">+IF(OFFSET('Sanitation Data'!$D$31,0,10*ROW('Sanitation Data'!D52))="","",OFFSET('Sanitation Data'!$D$31,0,10*ROW('Sanitation Data'!D52)))</f>
        <v/>
      </c>
      <c r="CO58" s="353" t="str">
        <f ca="1">+IF(OFFSET('Sanitation Data'!$D$32,0,10*ROW('Sanitation Data'!D52))="","",OFFSET('Sanitation Data'!$D$32,0,10*ROW('Sanitation Data'!D52)))</f>
        <v/>
      </c>
      <c r="CP58" s="353" t="str">
        <f ca="1">+IF(OFFSET('Sanitation Data'!$E$28,0,10*ROW('Sanitation Data'!E52))="","",OFFSET('Sanitation Data'!$E$28,0,10*ROW('Sanitation Data'!E52)))</f>
        <v/>
      </c>
      <c r="CQ58" s="353" t="str">
        <f ca="1">+IF(OFFSET('Sanitation Data'!$E$29,0,10*ROW('Sanitation Data'!E52))="","",OFFSET('Sanitation Data'!$E$29,0,10*ROW('Sanitation Data'!E52)))</f>
        <v/>
      </c>
      <c r="CR58" s="353" t="str">
        <f ca="1">+IF(OFFSET('Sanitation Data'!$E$30,0,10*ROW('Sanitation Data'!E52))="","",OFFSET('Sanitation Data'!$E$30,0,10*ROW('Sanitation Data'!E52)))</f>
        <v/>
      </c>
      <c r="CS58" s="353" t="str">
        <f ca="1">+IF(OFFSET('Sanitation Data'!$E$31,0,10*ROW('Sanitation Data'!E52))="","",OFFSET('Sanitation Data'!$E$31,0,10*ROW('Sanitation Data'!E52)))</f>
        <v/>
      </c>
      <c r="CT58" s="353" t="str">
        <f ca="1">+IF(OFFSET('Sanitation Data'!$E$32,0,10*ROW('Sanitation Data'!E52))="","",OFFSET('Sanitation Data'!$E$32,0,10*ROW('Sanitation Data'!E52)))</f>
        <v/>
      </c>
      <c r="CU58" s="353" t="str">
        <f ca="1">+IF(OFFSET('Sanitation Data'!$F$28,0,10*ROW('Sanitation Data'!F52))="","",OFFSET('Sanitation Data'!$F$28,0,10*ROW('Sanitation Data'!F52)))</f>
        <v/>
      </c>
      <c r="CV58" s="353" t="str">
        <f ca="1">+IF(OFFSET('Sanitation Data'!$F$29,0,10*ROW('Sanitation Data'!F52))="","",OFFSET('Sanitation Data'!$F$29,0,10*ROW('Sanitation Data'!F52)))</f>
        <v/>
      </c>
      <c r="CW58" s="353" t="str">
        <f ca="1">+IF(OFFSET('Sanitation Data'!$F$30,0,10*ROW('Sanitation Data'!F52))="","",OFFSET('Sanitation Data'!$F$30,0,10*ROW('Sanitation Data'!F52)))</f>
        <v/>
      </c>
      <c r="CX58" s="353" t="str">
        <f ca="1">+IF(OFFSET('Sanitation Data'!$F$31,0,10*ROW('Sanitation Data'!F52))="","",OFFSET('Sanitation Data'!$F$31,0,10*ROW('Sanitation Data'!F52)))</f>
        <v/>
      </c>
      <c r="CY58" s="353" t="str">
        <f ca="1">+IF(OFFSET('Sanitation Data'!$F$32,0,10*ROW('Sanitation Data'!F52))="","",OFFSET('Sanitation Data'!$F$32,0,10*ROW('Sanitation Data'!F52)))</f>
        <v/>
      </c>
      <c r="CZ58" s="353" t="str">
        <f ca="1">+IF(OFFSET('Sanitation Data'!$G$28,0,10*ROW('Sanitation Data'!G52))="","",OFFSET('Sanitation Data'!$G$28,0,10*ROW('Sanitation Data'!G52)))</f>
        <v/>
      </c>
      <c r="DA58" s="353" t="str">
        <f ca="1">+IF(OFFSET('Sanitation Data'!$G$29,0,10*ROW('Sanitation Data'!G52))="","",OFFSET('Sanitation Data'!$G$29,0,10*ROW('Sanitation Data'!G52)))</f>
        <v/>
      </c>
      <c r="DB58" s="353" t="str">
        <f ca="1">+IF(OFFSET('Sanitation Data'!$G$30,0,10*ROW('Sanitation Data'!G52))="","",OFFSET('Sanitation Data'!$G$30,0,10*ROW('Sanitation Data'!G52)))</f>
        <v/>
      </c>
      <c r="DC58" s="353" t="str">
        <f ca="1">+IF(OFFSET('Sanitation Data'!$G$31,0,10*ROW('Sanitation Data'!G52))="","",OFFSET('Sanitation Data'!$G$31,0,10*ROW('Sanitation Data'!G52)))</f>
        <v/>
      </c>
      <c r="DD58" s="353" t="str">
        <f ca="1">+IF(OFFSET('Sanitation Data'!$G$32,0,10*ROW('Sanitation Data'!G52))="","",OFFSET('Sanitation Data'!$G$32,0,10*ROW('Sanitation Data'!G52)))</f>
        <v/>
      </c>
      <c r="DE58" s="353" t="str">
        <f ca="1">+IF(OFFSET('Sanitation Data'!$H$28,0,10*ROW('Sanitation Data'!H52))="","",OFFSET('Sanitation Data'!$H$28,0,10*ROW('Sanitation Data'!H52)))</f>
        <v/>
      </c>
      <c r="DF58" s="353" t="str">
        <f ca="1">+IF(OFFSET('Sanitation Data'!$H$29,0,10*ROW('Sanitation Data'!H52))="","",OFFSET('Sanitation Data'!$H$29,0,10*ROW('Sanitation Data'!H52)))</f>
        <v/>
      </c>
      <c r="DG58" s="353" t="str">
        <f ca="1">+IF(OFFSET('Sanitation Data'!$H$30,0,10*ROW('Sanitation Data'!H52))="","",OFFSET('Sanitation Data'!$H$30,0,10*ROW('Sanitation Data'!H52)))</f>
        <v/>
      </c>
      <c r="DH58" s="353" t="str">
        <f ca="1">+IF(OFFSET('Sanitation Data'!$H$31,0,10*ROW('Sanitation Data'!H52))="","",OFFSET('Sanitation Data'!$H$31,0,10*ROW('Sanitation Data'!H52)))</f>
        <v/>
      </c>
      <c r="DI58" s="353" t="str">
        <f ca="1">+IF(OFFSET('Sanitation Data'!$H$32,0,10*ROW('Sanitation Data'!H52))="","",OFFSET('Sanitation Data'!$H$32,0,10*ROW('Sanitation Data'!H52)))</f>
        <v/>
      </c>
      <c r="DJ58" s="353" t="str">
        <f ca="1">+IF(OFFSET('Sanitation Data'!$I$28,0,10*ROW('Sanitation Data'!I52))="","",OFFSET('Sanitation Data'!$I$28,0,10*ROW('Sanitation Data'!I52)))</f>
        <v/>
      </c>
      <c r="DK58" s="353" t="str">
        <f ca="1">+IF(OFFSET('Sanitation Data'!$I$29,0,10*ROW('Sanitation Data'!I52))="","",OFFSET('Sanitation Data'!$I$29,0,10*ROW('Sanitation Data'!I52)))</f>
        <v/>
      </c>
      <c r="DL58" s="353" t="str">
        <f ca="1">+IF(OFFSET('Sanitation Data'!$I$30,0,10*ROW('Sanitation Data'!I52))="","",OFFSET('Sanitation Data'!$I$30,0,10*ROW('Sanitation Data'!I52)))</f>
        <v/>
      </c>
      <c r="DM58" s="353" t="str">
        <f ca="1">+IF(OFFSET('Sanitation Data'!$I$31,0,10*ROW('Sanitation Data'!I52))="","",OFFSET('Sanitation Data'!$I$31,0,10*ROW('Sanitation Data'!I52)))</f>
        <v/>
      </c>
      <c r="DN58" s="353" t="str">
        <f ca="1">+IF(OFFSET('Sanitation Data'!$I$32,0,10*ROW('Sanitation Data'!I52))="","",OFFSET('Sanitation Data'!$I$32,0,10*ROW('Sanitation Data'!I52)))</f>
        <v/>
      </c>
      <c r="DO58" s="353" t="str">
        <f ca="1">+IF(OFFSET('Hygiene Data'!$D$11,0,10*ROW('Hygiene Data'!D52))="","",OFFSET('Hygiene Data'!$D$11,0,10*ROW('Hygiene Data'!D52)))</f>
        <v/>
      </c>
      <c r="DP58" s="353" t="str">
        <f ca="1">+IF(OFFSET('Hygiene Data'!$D$12,0,10*ROW('Hygiene Data'!D52))="","",OFFSET('Hygiene Data'!$D$12,0,10*ROW('Hygiene Data'!D52)))</f>
        <v/>
      </c>
      <c r="DQ58" s="353" t="str">
        <f ca="1">+IF(OFFSET('Hygiene Data'!$D$13,0,10*ROW('Hygiene Data'!D52))="","",OFFSET('Hygiene Data'!$D$13,0,10*ROW('Hygiene Data'!D52)))</f>
        <v/>
      </c>
      <c r="DR58" s="353" t="str">
        <f ca="1">+IF(OFFSET('Hygiene Data'!$E$11,0,10*ROW('Hygiene Data'!E52))="","",OFFSET('Hygiene Data'!$E$11,0,10*ROW('Hygiene Data'!E52)))</f>
        <v/>
      </c>
      <c r="DS58" s="353" t="str">
        <f ca="1">+IF(OFFSET('Hygiene Data'!$E$12,0,10*ROW('Hygiene Data'!E52))="","",OFFSET('Hygiene Data'!$E$12,0,10*ROW('Hygiene Data'!E52)))</f>
        <v/>
      </c>
      <c r="DT58" s="353" t="str">
        <f ca="1">+IF(OFFSET('Hygiene Data'!$E$13,0,10*ROW('Hygiene Data'!E52))="","",OFFSET('Hygiene Data'!$E$13,0,10*ROW('Hygiene Data'!E52)))</f>
        <v/>
      </c>
      <c r="DU58" s="353" t="str">
        <f ca="1">+IF(OFFSET('Hygiene Data'!$F$11,0,10*ROW('Hygiene Data'!F52))="","",OFFSET('Hygiene Data'!$F$11,0,10*ROW('Hygiene Data'!F52)))</f>
        <v/>
      </c>
      <c r="DV58" s="353" t="str">
        <f ca="1">+IF(OFFSET('Hygiene Data'!$F$12,0,10*ROW('Hygiene Data'!F52))="","",OFFSET('Hygiene Data'!$F$12,0,10*ROW('Hygiene Data'!F52)))</f>
        <v/>
      </c>
      <c r="DW58" s="353" t="str">
        <f ca="1">+IF(OFFSET('Hygiene Data'!$F$13,0,10*ROW('Hygiene Data'!F52))="","",OFFSET('Hygiene Data'!$F$13,0,10*ROW('Hygiene Data'!F52)))</f>
        <v/>
      </c>
      <c r="DX58" s="353" t="str">
        <f ca="1">+IF(OFFSET('Hygiene Data'!$G$11,0,10*ROW('Hygiene Data'!G52))="","",OFFSET('Hygiene Data'!$G$11,0,10*ROW('Hygiene Data'!G52)))</f>
        <v/>
      </c>
      <c r="DY58" s="353" t="str">
        <f ca="1">+IF(OFFSET('Hygiene Data'!$G$12,0,10*ROW('Hygiene Data'!G52))="","",OFFSET('Hygiene Data'!$G$12,0,10*ROW('Hygiene Data'!G52)))</f>
        <v/>
      </c>
      <c r="DZ58" s="353" t="str">
        <f ca="1">+IF(OFFSET('Hygiene Data'!$G$13,0,10*ROW('Hygiene Data'!G52))="","",OFFSET('Hygiene Data'!$G$13,0,10*ROW('Hygiene Data'!G52)))</f>
        <v/>
      </c>
      <c r="EA58" s="353" t="str">
        <f ca="1">+IF(OFFSET('Hygiene Data'!$H$11,0,10*ROW('Hygiene Data'!H52))="","",OFFSET('Hygiene Data'!$H$11,0,10*ROW('Hygiene Data'!H52)))</f>
        <v/>
      </c>
      <c r="EB58" s="353" t="str">
        <f ca="1">+IF(OFFSET('Hygiene Data'!$H$12,0,10*ROW('Hygiene Data'!H52))="","",OFFSET('Hygiene Data'!$H$12,0,10*ROW('Hygiene Data'!H52)))</f>
        <v/>
      </c>
      <c r="EC58" s="353" t="str">
        <f ca="1">+IF(OFFSET('Hygiene Data'!$H$13,0,10*ROW('Hygiene Data'!H52))="","",OFFSET('Hygiene Data'!$H$13,0,10*ROW('Hygiene Data'!H52)))</f>
        <v/>
      </c>
      <c r="ED58" s="353" t="str">
        <f ca="1">+IF(OFFSET('Hygiene Data'!$I$11,0,10*ROW('Hygiene Data'!I52))="","",OFFSET('Hygiene Data'!$I$11,0,10*ROW('Hygiene Data'!I52)))</f>
        <v/>
      </c>
      <c r="EE58" s="353" t="str">
        <f ca="1">+IF(OFFSET('Hygiene Data'!$I$12,0,10*ROW('Hygiene Data'!I52))="","",OFFSET('Hygiene Data'!$I$12,0,10*ROW('Hygiene Data'!I52)))</f>
        <v/>
      </c>
      <c r="EF58" s="353" t="str">
        <f ca="1">+IF(OFFSET('Hygiene Data'!$I$13,0,10*ROW('Hygiene Data'!I52))="","",OFFSET('Hygiene Data'!$I$13,0,10*ROW('Hygiene Data'!I52)))</f>
        <v/>
      </c>
    </row>
    <row r="59" spans="1:136" x14ac:dyDescent="0.25">
      <c r="A59" s="462" t="str">
        <f ca="1">+IF(OFFSET('Water Data'!$B$2,0,10*ROW('Water Data'!E53))="","",OFFSET('Water Data'!$B$2,0,10*ROW('Water Data'!E53)))</f>
        <v/>
      </c>
      <c r="B59" s="46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89" t="str">
        <f t="shared" ca="1" si="0"/>
        <v/>
      </c>
      <c r="D59" s="49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6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3" t="str">
        <f ca="1">+IF(OFFSET('Water Data'!$D$27,0,10*ROW('Water Data'!D53))="","",OFFSET('Water Data'!$D$27,0,10*ROW('Water Data'!D53)))</f>
        <v/>
      </c>
      <c r="BT59" s="353" t="str">
        <f ca="1">+IF(OFFSET('Water Data'!$D$28,0,10*ROW('Water Data'!D53))="","",OFFSET('Water Data'!$D$28,0,10*ROW('Water Data'!D53)))</f>
        <v/>
      </c>
      <c r="BU59" s="353" t="str">
        <f ca="1">+IF(OFFSET('Water Data'!$D$29,0,10*ROW('Water Data'!D53))="","",OFFSET('Water Data'!$D$29,0,10*ROW('Water Data'!D53)))</f>
        <v/>
      </c>
      <c r="BV59" s="353" t="str">
        <f ca="1">+IF(OFFSET('Water Data'!$E$27,0,10*ROW('Water Data'!E53))="","",OFFSET('Water Data'!$E$27,0,10*ROW('Water Data'!E53)))</f>
        <v/>
      </c>
      <c r="BW59" s="353" t="str">
        <f ca="1">+IF(OFFSET('Water Data'!$E$28,0,10*ROW('Water Data'!E53))="","",OFFSET('Water Data'!$E$28,0,10*ROW('Water Data'!E53)))</f>
        <v/>
      </c>
      <c r="BX59" s="353" t="str">
        <f ca="1">+IF(OFFSET('Water Data'!$E$29,0,10*ROW('Water Data'!E53))="","",OFFSET('Water Data'!$E$29,0,10*ROW('Water Data'!E53)))</f>
        <v/>
      </c>
      <c r="BY59" s="353" t="str">
        <f ca="1">+IF(OFFSET('Water Data'!$F$27,0,10*ROW('Water Data'!F53))="","",OFFSET('Water Data'!$F$27,0,10*ROW('Water Data'!F53)))</f>
        <v/>
      </c>
      <c r="BZ59" s="353" t="str">
        <f ca="1">+IF(OFFSET('Water Data'!$F$28,0,10*ROW('Water Data'!F53))="","",OFFSET('Water Data'!$F$28,0,10*ROW('Water Data'!F53)))</f>
        <v/>
      </c>
      <c r="CA59" s="353" t="str">
        <f ca="1">+IF(OFFSET('Water Data'!$F$29,0,10*ROW('Water Data'!F53))="","",OFFSET('Water Data'!$F$29,0,10*ROW('Water Data'!F53)))</f>
        <v/>
      </c>
      <c r="CB59" s="353" t="str">
        <f ca="1">+IF(OFFSET('Water Data'!$G$27,0,10*ROW('Water Data'!G53))="","",OFFSET('Water Data'!$G$27,0,10*ROW('Water Data'!G53)))</f>
        <v/>
      </c>
      <c r="CC59" s="353" t="str">
        <f ca="1">+IF(OFFSET('Water Data'!$G$28,0,10*ROW('Water Data'!G53))="","",OFFSET('Water Data'!$G$28,0,10*ROW('Water Data'!G53)))</f>
        <v/>
      </c>
      <c r="CD59" s="353" t="str">
        <f ca="1">+IF(OFFSET('Water Data'!$G$29,0,10*ROW('Water Data'!G53))="","",OFFSET('Water Data'!$G$29,0,10*ROW('Water Data'!G53)))</f>
        <v/>
      </c>
      <c r="CE59" s="353" t="str">
        <f ca="1">+IF(OFFSET('Water Data'!$H$27,0,10*ROW('Water Data'!H53))="","",OFFSET('Water Data'!$H$27,0,10*ROW('Water Data'!H53)))</f>
        <v/>
      </c>
      <c r="CF59" s="353" t="str">
        <f ca="1">+IF(OFFSET('Water Data'!$H$28,0,10*ROW('Water Data'!H53))="","",OFFSET('Water Data'!$H$28,0,10*ROW('Water Data'!H53)))</f>
        <v/>
      </c>
      <c r="CG59" s="353" t="str">
        <f ca="1">+IF(OFFSET('Water Data'!$H$29,0,10*ROW('Water Data'!H53))="","",OFFSET('Water Data'!$H$29,0,10*ROW('Water Data'!H53)))</f>
        <v/>
      </c>
      <c r="CH59" s="353" t="str">
        <f ca="1">+IF(OFFSET('Water Data'!$I$27,0,10*ROW('Water Data'!I53))="","",OFFSET('Water Data'!$I$27,0,10*ROW('Water Data'!I53)))</f>
        <v/>
      </c>
      <c r="CI59" s="353" t="str">
        <f ca="1">+IF(OFFSET('Water Data'!$I$28,0,10*ROW('Water Data'!I53))="","",OFFSET('Water Data'!$I$28,0,10*ROW('Water Data'!I53)))</f>
        <v/>
      </c>
      <c r="CJ59" s="353" t="str">
        <f ca="1">+IF(OFFSET('Water Data'!$I$29,0,10*ROW('Water Data'!I53))="","",OFFSET('Water Data'!$I$29,0,10*ROW('Water Data'!I53)))</f>
        <v/>
      </c>
      <c r="CK59" s="353" t="str">
        <f ca="1">+IF(OFFSET('Sanitation Data'!$D$28,0,10*ROW('Sanitation Data'!D53))="","",OFFSET('Sanitation Data'!$D$28,0,10*ROW('Sanitation Data'!D53)))</f>
        <v/>
      </c>
      <c r="CL59" s="353" t="str">
        <f ca="1">+IF(OFFSET('Sanitation Data'!$D$29,0,10*ROW('Sanitation Data'!D53))="","",OFFSET('Sanitation Data'!$D$29,0,10*ROW('Sanitation Data'!D53)))</f>
        <v/>
      </c>
      <c r="CM59" s="353" t="str">
        <f ca="1">+IF(OFFSET('Sanitation Data'!$D$30,0,10*ROW('Sanitation Data'!D53))="","",OFFSET('Sanitation Data'!$D$30,0,10*ROW('Sanitation Data'!D53)))</f>
        <v/>
      </c>
      <c r="CN59" s="353" t="str">
        <f ca="1">+IF(OFFSET('Sanitation Data'!$D$31,0,10*ROW('Sanitation Data'!D53))="","",OFFSET('Sanitation Data'!$D$31,0,10*ROW('Sanitation Data'!D53)))</f>
        <v/>
      </c>
      <c r="CO59" s="353" t="str">
        <f ca="1">+IF(OFFSET('Sanitation Data'!$D$32,0,10*ROW('Sanitation Data'!D53))="","",OFFSET('Sanitation Data'!$D$32,0,10*ROW('Sanitation Data'!D53)))</f>
        <v/>
      </c>
      <c r="CP59" s="353" t="str">
        <f ca="1">+IF(OFFSET('Sanitation Data'!$E$28,0,10*ROW('Sanitation Data'!E53))="","",OFFSET('Sanitation Data'!$E$28,0,10*ROW('Sanitation Data'!E53)))</f>
        <v/>
      </c>
      <c r="CQ59" s="353" t="str">
        <f ca="1">+IF(OFFSET('Sanitation Data'!$E$29,0,10*ROW('Sanitation Data'!E53))="","",OFFSET('Sanitation Data'!$E$29,0,10*ROW('Sanitation Data'!E53)))</f>
        <v/>
      </c>
      <c r="CR59" s="353" t="str">
        <f ca="1">+IF(OFFSET('Sanitation Data'!$E$30,0,10*ROW('Sanitation Data'!E53))="","",OFFSET('Sanitation Data'!$E$30,0,10*ROW('Sanitation Data'!E53)))</f>
        <v/>
      </c>
      <c r="CS59" s="353" t="str">
        <f ca="1">+IF(OFFSET('Sanitation Data'!$E$31,0,10*ROW('Sanitation Data'!E53))="","",OFFSET('Sanitation Data'!$E$31,0,10*ROW('Sanitation Data'!E53)))</f>
        <v/>
      </c>
      <c r="CT59" s="353" t="str">
        <f ca="1">+IF(OFFSET('Sanitation Data'!$E$32,0,10*ROW('Sanitation Data'!E53))="","",OFFSET('Sanitation Data'!$E$32,0,10*ROW('Sanitation Data'!E53)))</f>
        <v/>
      </c>
      <c r="CU59" s="353" t="str">
        <f ca="1">+IF(OFFSET('Sanitation Data'!$F$28,0,10*ROW('Sanitation Data'!F53))="","",OFFSET('Sanitation Data'!$F$28,0,10*ROW('Sanitation Data'!F53)))</f>
        <v/>
      </c>
      <c r="CV59" s="353" t="str">
        <f ca="1">+IF(OFFSET('Sanitation Data'!$F$29,0,10*ROW('Sanitation Data'!F53))="","",OFFSET('Sanitation Data'!$F$29,0,10*ROW('Sanitation Data'!F53)))</f>
        <v/>
      </c>
      <c r="CW59" s="353" t="str">
        <f ca="1">+IF(OFFSET('Sanitation Data'!$F$30,0,10*ROW('Sanitation Data'!F53))="","",OFFSET('Sanitation Data'!$F$30,0,10*ROW('Sanitation Data'!F53)))</f>
        <v/>
      </c>
      <c r="CX59" s="353" t="str">
        <f ca="1">+IF(OFFSET('Sanitation Data'!$F$31,0,10*ROW('Sanitation Data'!F53))="","",OFFSET('Sanitation Data'!$F$31,0,10*ROW('Sanitation Data'!F53)))</f>
        <v/>
      </c>
      <c r="CY59" s="353" t="str">
        <f ca="1">+IF(OFFSET('Sanitation Data'!$F$32,0,10*ROW('Sanitation Data'!F53))="","",OFFSET('Sanitation Data'!$F$32,0,10*ROW('Sanitation Data'!F53)))</f>
        <v/>
      </c>
      <c r="CZ59" s="353" t="str">
        <f ca="1">+IF(OFFSET('Sanitation Data'!$G$28,0,10*ROW('Sanitation Data'!G53))="","",OFFSET('Sanitation Data'!$G$28,0,10*ROW('Sanitation Data'!G53)))</f>
        <v/>
      </c>
      <c r="DA59" s="353" t="str">
        <f ca="1">+IF(OFFSET('Sanitation Data'!$G$29,0,10*ROW('Sanitation Data'!G53))="","",OFFSET('Sanitation Data'!$G$29,0,10*ROW('Sanitation Data'!G53)))</f>
        <v/>
      </c>
      <c r="DB59" s="353" t="str">
        <f ca="1">+IF(OFFSET('Sanitation Data'!$G$30,0,10*ROW('Sanitation Data'!G53))="","",OFFSET('Sanitation Data'!$G$30,0,10*ROW('Sanitation Data'!G53)))</f>
        <v/>
      </c>
      <c r="DC59" s="353" t="str">
        <f ca="1">+IF(OFFSET('Sanitation Data'!$G$31,0,10*ROW('Sanitation Data'!G53))="","",OFFSET('Sanitation Data'!$G$31,0,10*ROW('Sanitation Data'!G53)))</f>
        <v/>
      </c>
      <c r="DD59" s="353" t="str">
        <f ca="1">+IF(OFFSET('Sanitation Data'!$G$32,0,10*ROW('Sanitation Data'!G53))="","",OFFSET('Sanitation Data'!$G$32,0,10*ROW('Sanitation Data'!G53)))</f>
        <v/>
      </c>
      <c r="DE59" s="353" t="str">
        <f ca="1">+IF(OFFSET('Sanitation Data'!$H$28,0,10*ROW('Sanitation Data'!H53))="","",OFFSET('Sanitation Data'!$H$28,0,10*ROW('Sanitation Data'!H53)))</f>
        <v/>
      </c>
      <c r="DF59" s="353" t="str">
        <f ca="1">+IF(OFFSET('Sanitation Data'!$H$29,0,10*ROW('Sanitation Data'!H53))="","",OFFSET('Sanitation Data'!$H$29,0,10*ROW('Sanitation Data'!H53)))</f>
        <v/>
      </c>
      <c r="DG59" s="353" t="str">
        <f ca="1">+IF(OFFSET('Sanitation Data'!$H$30,0,10*ROW('Sanitation Data'!H53))="","",OFFSET('Sanitation Data'!$H$30,0,10*ROW('Sanitation Data'!H53)))</f>
        <v/>
      </c>
      <c r="DH59" s="353" t="str">
        <f ca="1">+IF(OFFSET('Sanitation Data'!$H$31,0,10*ROW('Sanitation Data'!H53))="","",OFFSET('Sanitation Data'!$H$31,0,10*ROW('Sanitation Data'!H53)))</f>
        <v/>
      </c>
      <c r="DI59" s="353" t="str">
        <f ca="1">+IF(OFFSET('Sanitation Data'!$H$32,0,10*ROW('Sanitation Data'!H53))="","",OFFSET('Sanitation Data'!$H$32,0,10*ROW('Sanitation Data'!H53)))</f>
        <v/>
      </c>
      <c r="DJ59" s="353" t="str">
        <f ca="1">+IF(OFFSET('Sanitation Data'!$I$28,0,10*ROW('Sanitation Data'!I53))="","",OFFSET('Sanitation Data'!$I$28,0,10*ROW('Sanitation Data'!I53)))</f>
        <v/>
      </c>
      <c r="DK59" s="353" t="str">
        <f ca="1">+IF(OFFSET('Sanitation Data'!$I$29,0,10*ROW('Sanitation Data'!I53))="","",OFFSET('Sanitation Data'!$I$29,0,10*ROW('Sanitation Data'!I53)))</f>
        <v/>
      </c>
      <c r="DL59" s="353" t="str">
        <f ca="1">+IF(OFFSET('Sanitation Data'!$I$30,0,10*ROW('Sanitation Data'!I53))="","",OFFSET('Sanitation Data'!$I$30,0,10*ROW('Sanitation Data'!I53)))</f>
        <v/>
      </c>
      <c r="DM59" s="353" t="str">
        <f ca="1">+IF(OFFSET('Sanitation Data'!$I$31,0,10*ROW('Sanitation Data'!I53))="","",OFFSET('Sanitation Data'!$I$31,0,10*ROW('Sanitation Data'!I53)))</f>
        <v/>
      </c>
      <c r="DN59" s="353" t="str">
        <f ca="1">+IF(OFFSET('Sanitation Data'!$I$32,0,10*ROW('Sanitation Data'!I53))="","",OFFSET('Sanitation Data'!$I$32,0,10*ROW('Sanitation Data'!I53)))</f>
        <v/>
      </c>
      <c r="DO59" s="353" t="str">
        <f ca="1">+IF(OFFSET('Hygiene Data'!$D$11,0,10*ROW('Hygiene Data'!D53))="","",OFFSET('Hygiene Data'!$D$11,0,10*ROW('Hygiene Data'!D53)))</f>
        <v/>
      </c>
      <c r="DP59" s="353" t="str">
        <f ca="1">+IF(OFFSET('Hygiene Data'!$D$12,0,10*ROW('Hygiene Data'!D53))="","",OFFSET('Hygiene Data'!$D$12,0,10*ROW('Hygiene Data'!D53)))</f>
        <v/>
      </c>
      <c r="DQ59" s="353" t="str">
        <f ca="1">+IF(OFFSET('Hygiene Data'!$D$13,0,10*ROW('Hygiene Data'!D53))="","",OFFSET('Hygiene Data'!$D$13,0,10*ROW('Hygiene Data'!D53)))</f>
        <v/>
      </c>
      <c r="DR59" s="353" t="str">
        <f ca="1">+IF(OFFSET('Hygiene Data'!$E$11,0,10*ROW('Hygiene Data'!E53))="","",OFFSET('Hygiene Data'!$E$11,0,10*ROW('Hygiene Data'!E53)))</f>
        <v/>
      </c>
      <c r="DS59" s="353" t="str">
        <f ca="1">+IF(OFFSET('Hygiene Data'!$E$12,0,10*ROW('Hygiene Data'!E53))="","",OFFSET('Hygiene Data'!$E$12,0,10*ROW('Hygiene Data'!E53)))</f>
        <v/>
      </c>
      <c r="DT59" s="353" t="str">
        <f ca="1">+IF(OFFSET('Hygiene Data'!$E$13,0,10*ROW('Hygiene Data'!E53))="","",OFFSET('Hygiene Data'!$E$13,0,10*ROW('Hygiene Data'!E53)))</f>
        <v/>
      </c>
      <c r="DU59" s="353" t="str">
        <f ca="1">+IF(OFFSET('Hygiene Data'!$F$11,0,10*ROW('Hygiene Data'!F53))="","",OFFSET('Hygiene Data'!$F$11,0,10*ROW('Hygiene Data'!F53)))</f>
        <v/>
      </c>
      <c r="DV59" s="353" t="str">
        <f ca="1">+IF(OFFSET('Hygiene Data'!$F$12,0,10*ROW('Hygiene Data'!F53))="","",OFFSET('Hygiene Data'!$F$12,0,10*ROW('Hygiene Data'!F53)))</f>
        <v/>
      </c>
      <c r="DW59" s="353" t="str">
        <f ca="1">+IF(OFFSET('Hygiene Data'!$F$13,0,10*ROW('Hygiene Data'!F53))="","",OFFSET('Hygiene Data'!$F$13,0,10*ROW('Hygiene Data'!F53)))</f>
        <v/>
      </c>
      <c r="DX59" s="353" t="str">
        <f ca="1">+IF(OFFSET('Hygiene Data'!$G$11,0,10*ROW('Hygiene Data'!G53))="","",OFFSET('Hygiene Data'!$G$11,0,10*ROW('Hygiene Data'!G53)))</f>
        <v/>
      </c>
      <c r="DY59" s="353" t="str">
        <f ca="1">+IF(OFFSET('Hygiene Data'!$G$12,0,10*ROW('Hygiene Data'!G53))="","",OFFSET('Hygiene Data'!$G$12,0,10*ROW('Hygiene Data'!G53)))</f>
        <v/>
      </c>
      <c r="DZ59" s="353" t="str">
        <f ca="1">+IF(OFFSET('Hygiene Data'!$G$13,0,10*ROW('Hygiene Data'!G53))="","",OFFSET('Hygiene Data'!$G$13,0,10*ROW('Hygiene Data'!G53)))</f>
        <v/>
      </c>
      <c r="EA59" s="353" t="str">
        <f ca="1">+IF(OFFSET('Hygiene Data'!$H$11,0,10*ROW('Hygiene Data'!H53))="","",OFFSET('Hygiene Data'!$H$11,0,10*ROW('Hygiene Data'!H53)))</f>
        <v/>
      </c>
      <c r="EB59" s="353" t="str">
        <f ca="1">+IF(OFFSET('Hygiene Data'!$H$12,0,10*ROW('Hygiene Data'!H53))="","",OFFSET('Hygiene Data'!$H$12,0,10*ROW('Hygiene Data'!H53)))</f>
        <v/>
      </c>
      <c r="EC59" s="353" t="str">
        <f ca="1">+IF(OFFSET('Hygiene Data'!$H$13,0,10*ROW('Hygiene Data'!H53))="","",OFFSET('Hygiene Data'!$H$13,0,10*ROW('Hygiene Data'!H53)))</f>
        <v/>
      </c>
      <c r="ED59" s="353" t="str">
        <f ca="1">+IF(OFFSET('Hygiene Data'!$I$11,0,10*ROW('Hygiene Data'!I53))="","",OFFSET('Hygiene Data'!$I$11,0,10*ROW('Hygiene Data'!I53)))</f>
        <v/>
      </c>
      <c r="EE59" s="353" t="str">
        <f ca="1">+IF(OFFSET('Hygiene Data'!$I$12,0,10*ROW('Hygiene Data'!I53))="","",OFFSET('Hygiene Data'!$I$12,0,10*ROW('Hygiene Data'!I53)))</f>
        <v/>
      </c>
      <c r="EF59" s="353" t="str">
        <f ca="1">+IF(OFFSET('Hygiene Data'!$I$13,0,10*ROW('Hygiene Data'!I53))="","",OFFSET('Hygiene Data'!$I$13,0,10*ROW('Hygiene Data'!I53)))</f>
        <v/>
      </c>
    </row>
    <row r="60" spans="1:136" x14ac:dyDescent="0.25">
      <c r="A60" s="462" t="str">
        <f ca="1">+IF(OFFSET('Water Data'!$B$2,0,10*ROW('Water Data'!E54))="","",OFFSET('Water Data'!$B$2,0,10*ROW('Water Data'!E54)))</f>
        <v/>
      </c>
      <c r="B60" s="46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89" t="str">
        <f t="shared" ca="1" si="0"/>
        <v/>
      </c>
      <c r="D60" s="49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6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3" t="str">
        <f ca="1">+IF(OFFSET('Water Data'!$D$27,0,10*ROW('Water Data'!D54))="","",OFFSET('Water Data'!$D$27,0,10*ROW('Water Data'!D54)))</f>
        <v/>
      </c>
      <c r="BT60" s="353" t="str">
        <f ca="1">+IF(OFFSET('Water Data'!$D$28,0,10*ROW('Water Data'!D54))="","",OFFSET('Water Data'!$D$28,0,10*ROW('Water Data'!D54)))</f>
        <v/>
      </c>
      <c r="BU60" s="353" t="str">
        <f ca="1">+IF(OFFSET('Water Data'!$D$29,0,10*ROW('Water Data'!D54))="","",OFFSET('Water Data'!$D$29,0,10*ROW('Water Data'!D54)))</f>
        <v/>
      </c>
      <c r="BV60" s="353" t="str">
        <f ca="1">+IF(OFFSET('Water Data'!$E$27,0,10*ROW('Water Data'!E54))="","",OFFSET('Water Data'!$E$27,0,10*ROW('Water Data'!E54)))</f>
        <v/>
      </c>
      <c r="BW60" s="353" t="str">
        <f ca="1">+IF(OFFSET('Water Data'!$E$28,0,10*ROW('Water Data'!E54))="","",OFFSET('Water Data'!$E$28,0,10*ROW('Water Data'!E54)))</f>
        <v/>
      </c>
      <c r="BX60" s="353" t="str">
        <f ca="1">+IF(OFFSET('Water Data'!$E$29,0,10*ROW('Water Data'!E54))="","",OFFSET('Water Data'!$E$29,0,10*ROW('Water Data'!E54)))</f>
        <v/>
      </c>
      <c r="BY60" s="353" t="str">
        <f ca="1">+IF(OFFSET('Water Data'!$F$27,0,10*ROW('Water Data'!F54))="","",OFFSET('Water Data'!$F$27,0,10*ROW('Water Data'!F54)))</f>
        <v/>
      </c>
      <c r="BZ60" s="353" t="str">
        <f ca="1">+IF(OFFSET('Water Data'!$F$28,0,10*ROW('Water Data'!F54))="","",OFFSET('Water Data'!$F$28,0,10*ROW('Water Data'!F54)))</f>
        <v/>
      </c>
      <c r="CA60" s="353" t="str">
        <f ca="1">+IF(OFFSET('Water Data'!$F$29,0,10*ROW('Water Data'!F54))="","",OFFSET('Water Data'!$F$29,0,10*ROW('Water Data'!F54)))</f>
        <v/>
      </c>
      <c r="CB60" s="353" t="str">
        <f ca="1">+IF(OFFSET('Water Data'!$G$27,0,10*ROW('Water Data'!G54))="","",OFFSET('Water Data'!$G$27,0,10*ROW('Water Data'!G54)))</f>
        <v/>
      </c>
      <c r="CC60" s="353" t="str">
        <f ca="1">+IF(OFFSET('Water Data'!$G$28,0,10*ROW('Water Data'!G54))="","",OFFSET('Water Data'!$G$28,0,10*ROW('Water Data'!G54)))</f>
        <v/>
      </c>
      <c r="CD60" s="353" t="str">
        <f ca="1">+IF(OFFSET('Water Data'!$G$29,0,10*ROW('Water Data'!G54))="","",OFFSET('Water Data'!$G$29,0,10*ROW('Water Data'!G54)))</f>
        <v/>
      </c>
      <c r="CE60" s="353" t="str">
        <f ca="1">+IF(OFFSET('Water Data'!$H$27,0,10*ROW('Water Data'!H54))="","",OFFSET('Water Data'!$H$27,0,10*ROW('Water Data'!H54)))</f>
        <v/>
      </c>
      <c r="CF60" s="353" t="str">
        <f ca="1">+IF(OFFSET('Water Data'!$H$28,0,10*ROW('Water Data'!H54))="","",OFFSET('Water Data'!$H$28,0,10*ROW('Water Data'!H54)))</f>
        <v/>
      </c>
      <c r="CG60" s="353" t="str">
        <f ca="1">+IF(OFFSET('Water Data'!$H$29,0,10*ROW('Water Data'!H54))="","",OFFSET('Water Data'!$H$29,0,10*ROW('Water Data'!H54)))</f>
        <v/>
      </c>
      <c r="CH60" s="353" t="str">
        <f ca="1">+IF(OFFSET('Water Data'!$I$27,0,10*ROW('Water Data'!I54))="","",OFFSET('Water Data'!$I$27,0,10*ROW('Water Data'!I54)))</f>
        <v/>
      </c>
      <c r="CI60" s="353" t="str">
        <f ca="1">+IF(OFFSET('Water Data'!$I$28,0,10*ROW('Water Data'!I54))="","",OFFSET('Water Data'!$I$28,0,10*ROW('Water Data'!I54)))</f>
        <v/>
      </c>
      <c r="CJ60" s="353" t="str">
        <f ca="1">+IF(OFFSET('Water Data'!$I$29,0,10*ROW('Water Data'!I54))="","",OFFSET('Water Data'!$I$29,0,10*ROW('Water Data'!I54)))</f>
        <v/>
      </c>
      <c r="CK60" s="353" t="str">
        <f ca="1">+IF(OFFSET('Sanitation Data'!$D$28,0,10*ROW('Sanitation Data'!D54))="","",OFFSET('Sanitation Data'!$D$28,0,10*ROW('Sanitation Data'!D54)))</f>
        <v/>
      </c>
      <c r="CL60" s="353" t="str">
        <f ca="1">+IF(OFFSET('Sanitation Data'!$D$29,0,10*ROW('Sanitation Data'!D54))="","",OFFSET('Sanitation Data'!$D$29,0,10*ROW('Sanitation Data'!D54)))</f>
        <v/>
      </c>
      <c r="CM60" s="353" t="str">
        <f ca="1">+IF(OFFSET('Sanitation Data'!$D$30,0,10*ROW('Sanitation Data'!D54))="","",OFFSET('Sanitation Data'!$D$30,0,10*ROW('Sanitation Data'!D54)))</f>
        <v/>
      </c>
      <c r="CN60" s="353" t="str">
        <f ca="1">+IF(OFFSET('Sanitation Data'!$D$31,0,10*ROW('Sanitation Data'!D54))="","",OFFSET('Sanitation Data'!$D$31,0,10*ROW('Sanitation Data'!D54)))</f>
        <v/>
      </c>
      <c r="CO60" s="353" t="str">
        <f ca="1">+IF(OFFSET('Sanitation Data'!$D$32,0,10*ROW('Sanitation Data'!D54))="","",OFFSET('Sanitation Data'!$D$32,0,10*ROW('Sanitation Data'!D54)))</f>
        <v/>
      </c>
      <c r="CP60" s="353" t="str">
        <f ca="1">+IF(OFFSET('Sanitation Data'!$E$28,0,10*ROW('Sanitation Data'!E54))="","",OFFSET('Sanitation Data'!$E$28,0,10*ROW('Sanitation Data'!E54)))</f>
        <v/>
      </c>
      <c r="CQ60" s="353" t="str">
        <f ca="1">+IF(OFFSET('Sanitation Data'!$E$29,0,10*ROW('Sanitation Data'!E54))="","",OFFSET('Sanitation Data'!$E$29,0,10*ROW('Sanitation Data'!E54)))</f>
        <v/>
      </c>
      <c r="CR60" s="353" t="str">
        <f ca="1">+IF(OFFSET('Sanitation Data'!$E$30,0,10*ROW('Sanitation Data'!E54))="","",OFFSET('Sanitation Data'!$E$30,0,10*ROW('Sanitation Data'!E54)))</f>
        <v/>
      </c>
      <c r="CS60" s="353" t="str">
        <f ca="1">+IF(OFFSET('Sanitation Data'!$E$31,0,10*ROW('Sanitation Data'!E54))="","",OFFSET('Sanitation Data'!$E$31,0,10*ROW('Sanitation Data'!E54)))</f>
        <v/>
      </c>
      <c r="CT60" s="353" t="str">
        <f ca="1">+IF(OFFSET('Sanitation Data'!$E$32,0,10*ROW('Sanitation Data'!E54))="","",OFFSET('Sanitation Data'!$E$32,0,10*ROW('Sanitation Data'!E54)))</f>
        <v/>
      </c>
      <c r="CU60" s="353" t="str">
        <f ca="1">+IF(OFFSET('Sanitation Data'!$F$28,0,10*ROW('Sanitation Data'!F54))="","",OFFSET('Sanitation Data'!$F$28,0,10*ROW('Sanitation Data'!F54)))</f>
        <v/>
      </c>
      <c r="CV60" s="353" t="str">
        <f ca="1">+IF(OFFSET('Sanitation Data'!$F$29,0,10*ROW('Sanitation Data'!F54))="","",OFFSET('Sanitation Data'!$F$29,0,10*ROW('Sanitation Data'!F54)))</f>
        <v/>
      </c>
      <c r="CW60" s="353" t="str">
        <f ca="1">+IF(OFFSET('Sanitation Data'!$F$30,0,10*ROW('Sanitation Data'!F54))="","",OFFSET('Sanitation Data'!$F$30,0,10*ROW('Sanitation Data'!F54)))</f>
        <v/>
      </c>
      <c r="CX60" s="353" t="str">
        <f ca="1">+IF(OFFSET('Sanitation Data'!$F$31,0,10*ROW('Sanitation Data'!F54))="","",OFFSET('Sanitation Data'!$F$31,0,10*ROW('Sanitation Data'!F54)))</f>
        <v/>
      </c>
      <c r="CY60" s="353" t="str">
        <f ca="1">+IF(OFFSET('Sanitation Data'!$F$32,0,10*ROW('Sanitation Data'!F54))="","",OFFSET('Sanitation Data'!$F$32,0,10*ROW('Sanitation Data'!F54)))</f>
        <v/>
      </c>
      <c r="CZ60" s="353" t="str">
        <f ca="1">+IF(OFFSET('Sanitation Data'!$G$28,0,10*ROW('Sanitation Data'!G54))="","",OFFSET('Sanitation Data'!$G$28,0,10*ROW('Sanitation Data'!G54)))</f>
        <v/>
      </c>
      <c r="DA60" s="353" t="str">
        <f ca="1">+IF(OFFSET('Sanitation Data'!$G$29,0,10*ROW('Sanitation Data'!G54))="","",OFFSET('Sanitation Data'!$G$29,0,10*ROW('Sanitation Data'!G54)))</f>
        <v/>
      </c>
      <c r="DB60" s="353" t="str">
        <f ca="1">+IF(OFFSET('Sanitation Data'!$G$30,0,10*ROW('Sanitation Data'!G54))="","",OFFSET('Sanitation Data'!$G$30,0,10*ROW('Sanitation Data'!G54)))</f>
        <v/>
      </c>
      <c r="DC60" s="353" t="str">
        <f ca="1">+IF(OFFSET('Sanitation Data'!$G$31,0,10*ROW('Sanitation Data'!G54))="","",OFFSET('Sanitation Data'!$G$31,0,10*ROW('Sanitation Data'!G54)))</f>
        <v/>
      </c>
      <c r="DD60" s="353" t="str">
        <f ca="1">+IF(OFFSET('Sanitation Data'!$G$32,0,10*ROW('Sanitation Data'!G54))="","",OFFSET('Sanitation Data'!$G$32,0,10*ROW('Sanitation Data'!G54)))</f>
        <v/>
      </c>
      <c r="DE60" s="353" t="str">
        <f ca="1">+IF(OFFSET('Sanitation Data'!$H$28,0,10*ROW('Sanitation Data'!H54))="","",OFFSET('Sanitation Data'!$H$28,0,10*ROW('Sanitation Data'!H54)))</f>
        <v/>
      </c>
      <c r="DF60" s="353" t="str">
        <f ca="1">+IF(OFFSET('Sanitation Data'!$H$29,0,10*ROW('Sanitation Data'!H54))="","",OFFSET('Sanitation Data'!$H$29,0,10*ROW('Sanitation Data'!H54)))</f>
        <v/>
      </c>
      <c r="DG60" s="353" t="str">
        <f ca="1">+IF(OFFSET('Sanitation Data'!$H$30,0,10*ROW('Sanitation Data'!H54))="","",OFFSET('Sanitation Data'!$H$30,0,10*ROW('Sanitation Data'!H54)))</f>
        <v/>
      </c>
      <c r="DH60" s="353" t="str">
        <f ca="1">+IF(OFFSET('Sanitation Data'!$H$31,0,10*ROW('Sanitation Data'!H54))="","",OFFSET('Sanitation Data'!$H$31,0,10*ROW('Sanitation Data'!H54)))</f>
        <v/>
      </c>
      <c r="DI60" s="353" t="str">
        <f ca="1">+IF(OFFSET('Sanitation Data'!$H$32,0,10*ROW('Sanitation Data'!H54))="","",OFFSET('Sanitation Data'!$H$32,0,10*ROW('Sanitation Data'!H54)))</f>
        <v/>
      </c>
      <c r="DJ60" s="353" t="str">
        <f ca="1">+IF(OFFSET('Sanitation Data'!$I$28,0,10*ROW('Sanitation Data'!I54))="","",OFFSET('Sanitation Data'!$I$28,0,10*ROW('Sanitation Data'!I54)))</f>
        <v/>
      </c>
      <c r="DK60" s="353" t="str">
        <f ca="1">+IF(OFFSET('Sanitation Data'!$I$29,0,10*ROW('Sanitation Data'!I54))="","",OFFSET('Sanitation Data'!$I$29,0,10*ROW('Sanitation Data'!I54)))</f>
        <v/>
      </c>
      <c r="DL60" s="353" t="str">
        <f ca="1">+IF(OFFSET('Sanitation Data'!$I$30,0,10*ROW('Sanitation Data'!I54))="","",OFFSET('Sanitation Data'!$I$30,0,10*ROW('Sanitation Data'!I54)))</f>
        <v/>
      </c>
      <c r="DM60" s="353" t="str">
        <f ca="1">+IF(OFFSET('Sanitation Data'!$I$31,0,10*ROW('Sanitation Data'!I54))="","",OFFSET('Sanitation Data'!$I$31,0,10*ROW('Sanitation Data'!I54)))</f>
        <v/>
      </c>
      <c r="DN60" s="353" t="str">
        <f ca="1">+IF(OFFSET('Sanitation Data'!$I$32,0,10*ROW('Sanitation Data'!I54))="","",OFFSET('Sanitation Data'!$I$32,0,10*ROW('Sanitation Data'!I54)))</f>
        <v/>
      </c>
      <c r="DO60" s="353" t="str">
        <f ca="1">+IF(OFFSET('Hygiene Data'!$D$11,0,10*ROW('Hygiene Data'!D54))="","",OFFSET('Hygiene Data'!$D$11,0,10*ROW('Hygiene Data'!D54)))</f>
        <v/>
      </c>
      <c r="DP60" s="353" t="str">
        <f ca="1">+IF(OFFSET('Hygiene Data'!$D$12,0,10*ROW('Hygiene Data'!D54))="","",OFFSET('Hygiene Data'!$D$12,0,10*ROW('Hygiene Data'!D54)))</f>
        <v/>
      </c>
      <c r="DQ60" s="353" t="str">
        <f ca="1">+IF(OFFSET('Hygiene Data'!$D$13,0,10*ROW('Hygiene Data'!D54))="","",OFFSET('Hygiene Data'!$D$13,0,10*ROW('Hygiene Data'!D54)))</f>
        <v/>
      </c>
      <c r="DR60" s="353" t="str">
        <f ca="1">+IF(OFFSET('Hygiene Data'!$E$11,0,10*ROW('Hygiene Data'!E54))="","",OFFSET('Hygiene Data'!$E$11,0,10*ROW('Hygiene Data'!E54)))</f>
        <v/>
      </c>
      <c r="DS60" s="353" t="str">
        <f ca="1">+IF(OFFSET('Hygiene Data'!$E$12,0,10*ROW('Hygiene Data'!E54))="","",OFFSET('Hygiene Data'!$E$12,0,10*ROW('Hygiene Data'!E54)))</f>
        <v/>
      </c>
      <c r="DT60" s="353" t="str">
        <f ca="1">+IF(OFFSET('Hygiene Data'!$E$13,0,10*ROW('Hygiene Data'!E54))="","",OFFSET('Hygiene Data'!$E$13,0,10*ROW('Hygiene Data'!E54)))</f>
        <v/>
      </c>
      <c r="DU60" s="353" t="str">
        <f ca="1">+IF(OFFSET('Hygiene Data'!$F$11,0,10*ROW('Hygiene Data'!F54))="","",OFFSET('Hygiene Data'!$F$11,0,10*ROW('Hygiene Data'!F54)))</f>
        <v/>
      </c>
      <c r="DV60" s="353" t="str">
        <f ca="1">+IF(OFFSET('Hygiene Data'!$F$12,0,10*ROW('Hygiene Data'!F54))="","",OFFSET('Hygiene Data'!$F$12,0,10*ROW('Hygiene Data'!F54)))</f>
        <v/>
      </c>
      <c r="DW60" s="353" t="str">
        <f ca="1">+IF(OFFSET('Hygiene Data'!$F$13,0,10*ROW('Hygiene Data'!F54))="","",OFFSET('Hygiene Data'!$F$13,0,10*ROW('Hygiene Data'!F54)))</f>
        <v/>
      </c>
      <c r="DX60" s="353" t="str">
        <f ca="1">+IF(OFFSET('Hygiene Data'!$G$11,0,10*ROW('Hygiene Data'!G54))="","",OFFSET('Hygiene Data'!$G$11,0,10*ROW('Hygiene Data'!G54)))</f>
        <v/>
      </c>
      <c r="DY60" s="353" t="str">
        <f ca="1">+IF(OFFSET('Hygiene Data'!$G$12,0,10*ROW('Hygiene Data'!G54))="","",OFFSET('Hygiene Data'!$G$12,0,10*ROW('Hygiene Data'!G54)))</f>
        <v/>
      </c>
      <c r="DZ60" s="353" t="str">
        <f ca="1">+IF(OFFSET('Hygiene Data'!$G$13,0,10*ROW('Hygiene Data'!G54))="","",OFFSET('Hygiene Data'!$G$13,0,10*ROW('Hygiene Data'!G54)))</f>
        <v/>
      </c>
      <c r="EA60" s="353" t="str">
        <f ca="1">+IF(OFFSET('Hygiene Data'!$H$11,0,10*ROW('Hygiene Data'!H54))="","",OFFSET('Hygiene Data'!$H$11,0,10*ROW('Hygiene Data'!H54)))</f>
        <v/>
      </c>
      <c r="EB60" s="353" t="str">
        <f ca="1">+IF(OFFSET('Hygiene Data'!$H$12,0,10*ROW('Hygiene Data'!H54))="","",OFFSET('Hygiene Data'!$H$12,0,10*ROW('Hygiene Data'!H54)))</f>
        <v/>
      </c>
      <c r="EC60" s="353" t="str">
        <f ca="1">+IF(OFFSET('Hygiene Data'!$H$13,0,10*ROW('Hygiene Data'!H54))="","",OFFSET('Hygiene Data'!$H$13,0,10*ROW('Hygiene Data'!H54)))</f>
        <v/>
      </c>
      <c r="ED60" s="353" t="str">
        <f ca="1">+IF(OFFSET('Hygiene Data'!$I$11,0,10*ROW('Hygiene Data'!I54))="","",OFFSET('Hygiene Data'!$I$11,0,10*ROW('Hygiene Data'!I54)))</f>
        <v/>
      </c>
      <c r="EE60" s="353" t="str">
        <f ca="1">+IF(OFFSET('Hygiene Data'!$I$12,0,10*ROW('Hygiene Data'!I54))="","",OFFSET('Hygiene Data'!$I$12,0,10*ROW('Hygiene Data'!I54)))</f>
        <v/>
      </c>
      <c r="EF60" s="353" t="str">
        <f ca="1">+IF(OFFSET('Hygiene Data'!$I$13,0,10*ROW('Hygiene Data'!I54))="","",OFFSET('Hygiene Data'!$I$13,0,10*ROW('Hygiene Data'!I54)))</f>
        <v/>
      </c>
    </row>
    <row r="61" spans="1:136" x14ac:dyDescent="0.25">
      <c r="A61" s="462" t="str">
        <f ca="1">+IF(OFFSET('Water Data'!$B$2,0,10*ROW('Water Data'!E55))="","",OFFSET('Water Data'!$B$2,0,10*ROW('Water Data'!E55)))</f>
        <v/>
      </c>
      <c r="B61" s="46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89" t="str">
        <f t="shared" ca="1" si="0"/>
        <v/>
      </c>
      <c r="D61" s="49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6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3" t="str">
        <f ca="1">+IF(OFFSET('Water Data'!$D$27,0,10*ROW('Water Data'!D55))="","",OFFSET('Water Data'!$D$27,0,10*ROW('Water Data'!D55)))</f>
        <v/>
      </c>
      <c r="BT61" s="353" t="str">
        <f ca="1">+IF(OFFSET('Water Data'!$D$28,0,10*ROW('Water Data'!D55))="","",OFFSET('Water Data'!$D$28,0,10*ROW('Water Data'!D55)))</f>
        <v/>
      </c>
      <c r="BU61" s="353" t="str">
        <f ca="1">+IF(OFFSET('Water Data'!$D$29,0,10*ROW('Water Data'!D55))="","",OFFSET('Water Data'!$D$29,0,10*ROW('Water Data'!D55)))</f>
        <v/>
      </c>
      <c r="BV61" s="353" t="str">
        <f ca="1">+IF(OFFSET('Water Data'!$E$27,0,10*ROW('Water Data'!E55))="","",OFFSET('Water Data'!$E$27,0,10*ROW('Water Data'!E55)))</f>
        <v/>
      </c>
      <c r="BW61" s="353" t="str">
        <f ca="1">+IF(OFFSET('Water Data'!$E$28,0,10*ROW('Water Data'!E55))="","",OFFSET('Water Data'!$E$28,0,10*ROW('Water Data'!E55)))</f>
        <v/>
      </c>
      <c r="BX61" s="353" t="str">
        <f ca="1">+IF(OFFSET('Water Data'!$E$29,0,10*ROW('Water Data'!E55))="","",OFFSET('Water Data'!$E$29,0,10*ROW('Water Data'!E55)))</f>
        <v/>
      </c>
      <c r="BY61" s="353" t="str">
        <f ca="1">+IF(OFFSET('Water Data'!$F$27,0,10*ROW('Water Data'!F55))="","",OFFSET('Water Data'!$F$27,0,10*ROW('Water Data'!F55)))</f>
        <v/>
      </c>
      <c r="BZ61" s="353" t="str">
        <f ca="1">+IF(OFFSET('Water Data'!$F$28,0,10*ROW('Water Data'!F55))="","",OFFSET('Water Data'!$F$28,0,10*ROW('Water Data'!F55)))</f>
        <v/>
      </c>
      <c r="CA61" s="353" t="str">
        <f ca="1">+IF(OFFSET('Water Data'!$F$29,0,10*ROW('Water Data'!F55))="","",OFFSET('Water Data'!$F$29,0,10*ROW('Water Data'!F55)))</f>
        <v/>
      </c>
      <c r="CB61" s="353" t="str">
        <f ca="1">+IF(OFFSET('Water Data'!$G$27,0,10*ROW('Water Data'!G55))="","",OFFSET('Water Data'!$G$27,0,10*ROW('Water Data'!G55)))</f>
        <v/>
      </c>
      <c r="CC61" s="353" t="str">
        <f ca="1">+IF(OFFSET('Water Data'!$G$28,0,10*ROW('Water Data'!G55))="","",OFFSET('Water Data'!$G$28,0,10*ROW('Water Data'!G55)))</f>
        <v/>
      </c>
      <c r="CD61" s="353" t="str">
        <f ca="1">+IF(OFFSET('Water Data'!$G$29,0,10*ROW('Water Data'!G55))="","",OFFSET('Water Data'!$G$29,0,10*ROW('Water Data'!G55)))</f>
        <v/>
      </c>
      <c r="CE61" s="353" t="str">
        <f ca="1">+IF(OFFSET('Water Data'!$H$27,0,10*ROW('Water Data'!H55))="","",OFFSET('Water Data'!$H$27,0,10*ROW('Water Data'!H55)))</f>
        <v/>
      </c>
      <c r="CF61" s="353" t="str">
        <f ca="1">+IF(OFFSET('Water Data'!$H$28,0,10*ROW('Water Data'!H55))="","",OFFSET('Water Data'!$H$28,0,10*ROW('Water Data'!H55)))</f>
        <v/>
      </c>
      <c r="CG61" s="353" t="str">
        <f ca="1">+IF(OFFSET('Water Data'!$H$29,0,10*ROW('Water Data'!H55))="","",OFFSET('Water Data'!$H$29,0,10*ROW('Water Data'!H55)))</f>
        <v/>
      </c>
      <c r="CH61" s="353" t="str">
        <f ca="1">+IF(OFFSET('Water Data'!$I$27,0,10*ROW('Water Data'!I55))="","",OFFSET('Water Data'!$I$27,0,10*ROW('Water Data'!I55)))</f>
        <v/>
      </c>
      <c r="CI61" s="353" t="str">
        <f ca="1">+IF(OFFSET('Water Data'!$I$28,0,10*ROW('Water Data'!I55))="","",OFFSET('Water Data'!$I$28,0,10*ROW('Water Data'!I55)))</f>
        <v/>
      </c>
      <c r="CJ61" s="353" t="str">
        <f ca="1">+IF(OFFSET('Water Data'!$I$29,0,10*ROW('Water Data'!I55))="","",OFFSET('Water Data'!$I$29,0,10*ROW('Water Data'!I55)))</f>
        <v/>
      </c>
      <c r="CK61" s="353" t="str">
        <f ca="1">+IF(OFFSET('Sanitation Data'!$D$28,0,10*ROW('Sanitation Data'!D55))="","",OFFSET('Sanitation Data'!$D$28,0,10*ROW('Sanitation Data'!D55)))</f>
        <v/>
      </c>
      <c r="CL61" s="353" t="str">
        <f ca="1">+IF(OFFSET('Sanitation Data'!$D$29,0,10*ROW('Sanitation Data'!D55))="","",OFFSET('Sanitation Data'!$D$29,0,10*ROW('Sanitation Data'!D55)))</f>
        <v/>
      </c>
      <c r="CM61" s="353" t="str">
        <f ca="1">+IF(OFFSET('Sanitation Data'!$D$30,0,10*ROW('Sanitation Data'!D55))="","",OFFSET('Sanitation Data'!$D$30,0,10*ROW('Sanitation Data'!D55)))</f>
        <v/>
      </c>
      <c r="CN61" s="353" t="str">
        <f ca="1">+IF(OFFSET('Sanitation Data'!$D$31,0,10*ROW('Sanitation Data'!D55))="","",OFFSET('Sanitation Data'!$D$31,0,10*ROW('Sanitation Data'!D55)))</f>
        <v/>
      </c>
      <c r="CO61" s="353" t="str">
        <f ca="1">+IF(OFFSET('Sanitation Data'!$D$32,0,10*ROW('Sanitation Data'!D55))="","",OFFSET('Sanitation Data'!$D$32,0,10*ROW('Sanitation Data'!D55)))</f>
        <v/>
      </c>
      <c r="CP61" s="353" t="str">
        <f ca="1">+IF(OFFSET('Sanitation Data'!$E$28,0,10*ROW('Sanitation Data'!E55))="","",OFFSET('Sanitation Data'!$E$28,0,10*ROW('Sanitation Data'!E55)))</f>
        <v/>
      </c>
      <c r="CQ61" s="353" t="str">
        <f ca="1">+IF(OFFSET('Sanitation Data'!$E$29,0,10*ROW('Sanitation Data'!E55))="","",OFFSET('Sanitation Data'!$E$29,0,10*ROW('Sanitation Data'!E55)))</f>
        <v/>
      </c>
      <c r="CR61" s="353" t="str">
        <f ca="1">+IF(OFFSET('Sanitation Data'!$E$30,0,10*ROW('Sanitation Data'!E55))="","",OFFSET('Sanitation Data'!$E$30,0,10*ROW('Sanitation Data'!E55)))</f>
        <v/>
      </c>
      <c r="CS61" s="353" t="str">
        <f ca="1">+IF(OFFSET('Sanitation Data'!$E$31,0,10*ROW('Sanitation Data'!E55))="","",OFFSET('Sanitation Data'!$E$31,0,10*ROW('Sanitation Data'!E55)))</f>
        <v/>
      </c>
      <c r="CT61" s="353" t="str">
        <f ca="1">+IF(OFFSET('Sanitation Data'!$E$32,0,10*ROW('Sanitation Data'!E55))="","",OFFSET('Sanitation Data'!$E$32,0,10*ROW('Sanitation Data'!E55)))</f>
        <v/>
      </c>
      <c r="CU61" s="353" t="str">
        <f ca="1">+IF(OFFSET('Sanitation Data'!$F$28,0,10*ROW('Sanitation Data'!F55))="","",OFFSET('Sanitation Data'!$F$28,0,10*ROW('Sanitation Data'!F55)))</f>
        <v/>
      </c>
      <c r="CV61" s="353" t="str">
        <f ca="1">+IF(OFFSET('Sanitation Data'!$F$29,0,10*ROW('Sanitation Data'!F55))="","",OFFSET('Sanitation Data'!$F$29,0,10*ROW('Sanitation Data'!F55)))</f>
        <v/>
      </c>
      <c r="CW61" s="353" t="str">
        <f ca="1">+IF(OFFSET('Sanitation Data'!$F$30,0,10*ROW('Sanitation Data'!F55))="","",OFFSET('Sanitation Data'!$F$30,0,10*ROW('Sanitation Data'!F55)))</f>
        <v/>
      </c>
      <c r="CX61" s="353" t="str">
        <f ca="1">+IF(OFFSET('Sanitation Data'!$F$31,0,10*ROW('Sanitation Data'!F55))="","",OFFSET('Sanitation Data'!$F$31,0,10*ROW('Sanitation Data'!F55)))</f>
        <v/>
      </c>
      <c r="CY61" s="353" t="str">
        <f ca="1">+IF(OFFSET('Sanitation Data'!$F$32,0,10*ROW('Sanitation Data'!F55))="","",OFFSET('Sanitation Data'!$F$32,0,10*ROW('Sanitation Data'!F55)))</f>
        <v/>
      </c>
      <c r="CZ61" s="353" t="str">
        <f ca="1">+IF(OFFSET('Sanitation Data'!$G$28,0,10*ROW('Sanitation Data'!G55))="","",OFFSET('Sanitation Data'!$G$28,0,10*ROW('Sanitation Data'!G55)))</f>
        <v/>
      </c>
      <c r="DA61" s="353" t="str">
        <f ca="1">+IF(OFFSET('Sanitation Data'!$G$29,0,10*ROW('Sanitation Data'!G55))="","",OFFSET('Sanitation Data'!$G$29,0,10*ROW('Sanitation Data'!G55)))</f>
        <v/>
      </c>
      <c r="DB61" s="353" t="str">
        <f ca="1">+IF(OFFSET('Sanitation Data'!$G$30,0,10*ROW('Sanitation Data'!G55))="","",OFFSET('Sanitation Data'!$G$30,0,10*ROW('Sanitation Data'!G55)))</f>
        <v/>
      </c>
      <c r="DC61" s="353" t="str">
        <f ca="1">+IF(OFFSET('Sanitation Data'!$G$31,0,10*ROW('Sanitation Data'!G55))="","",OFFSET('Sanitation Data'!$G$31,0,10*ROW('Sanitation Data'!G55)))</f>
        <v/>
      </c>
      <c r="DD61" s="353" t="str">
        <f ca="1">+IF(OFFSET('Sanitation Data'!$G$32,0,10*ROW('Sanitation Data'!G55))="","",OFFSET('Sanitation Data'!$G$32,0,10*ROW('Sanitation Data'!G55)))</f>
        <v/>
      </c>
      <c r="DE61" s="353" t="str">
        <f ca="1">+IF(OFFSET('Sanitation Data'!$H$28,0,10*ROW('Sanitation Data'!H55))="","",OFFSET('Sanitation Data'!$H$28,0,10*ROW('Sanitation Data'!H55)))</f>
        <v/>
      </c>
      <c r="DF61" s="353" t="str">
        <f ca="1">+IF(OFFSET('Sanitation Data'!$H$29,0,10*ROW('Sanitation Data'!H55))="","",OFFSET('Sanitation Data'!$H$29,0,10*ROW('Sanitation Data'!H55)))</f>
        <v/>
      </c>
      <c r="DG61" s="353" t="str">
        <f ca="1">+IF(OFFSET('Sanitation Data'!$H$30,0,10*ROW('Sanitation Data'!H55))="","",OFFSET('Sanitation Data'!$H$30,0,10*ROW('Sanitation Data'!H55)))</f>
        <v/>
      </c>
      <c r="DH61" s="353" t="str">
        <f ca="1">+IF(OFFSET('Sanitation Data'!$H$31,0,10*ROW('Sanitation Data'!H55))="","",OFFSET('Sanitation Data'!$H$31,0,10*ROW('Sanitation Data'!H55)))</f>
        <v/>
      </c>
      <c r="DI61" s="353" t="str">
        <f ca="1">+IF(OFFSET('Sanitation Data'!$H$32,0,10*ROW('Sanitation Data'!H55))="","",OFFSET('Sanitation Data'!$H$32,0,10*ROW('Sanitation Data'!H55)))</f>
        <v/>
      </c>
      <c r="DJ61" s="353" t="str">
        <f ca="1">+IF(OFFSET('Sanitation Data'!$I$28,0,10*ROW('Sanitation Data'!I55))="","",OFFSET('Sanitation Data'!$I$28,0,10*ROW('Sanitation Data'!I55)))</f>
        <v/>
      </c>
      <c r="DK61" s="353" t="str">
        <f ca="1">+IF(OFFSET('Sanitation Data'!$I$29,0,10*ROW('Sanitation Data'!I55))="","",OFFSET('Sanitation Data'!$I$29,0,10*ROW('Sanitation Data'!I55)))</f>
        <v/>
      </c>
      <c r="DL61" s="353" t="str">
        <f ca="1">+IF(OFFSET('Sanitation Data'!$I$30,0,10*ROW('Sanitation Data'!I55))="","",OFFSET('Sanitation Data'!$I$30,0,10*ROW('Sanitation Data'!I55)))</f>
        <v/>
      </c>
      <c r="DM61" s="353" t="str">
        <f ca="1">+IF(OFFSET('Sanitation Data'!$I$31,0,10*ROW('Sanitation Data'!I55))="","",OFFSET('Sanitation Data'!$I$31,0,10*ROW('Sanitation Data'!I55)))</f>
        <v/>
      </c>
      <c r="DN61" s="353" t="str">
        <f ca="1">+IF(OFFSET('Sanitation Data'!$I$32,0,10*ROW('Sanitation Data'!I55))="","",OFFSET('Sanitation Data'!$I$32,0,10*ROW('Sanitation Data'!I55)))</f>
        <v/>
      </c>
      <c r="DO61" s="353" t="str">
        <f ca="1">+IF(OFFSET('Hygiene Data'!$D$11,0,10*ROW('Hygiene Data'!D55))="","",OFFSET('Hygiene Data'!$D$11,0,10*ROW('Hygiene Data'!D55)))</f>
        <v/>
      </c>
      <c r="DP61" s="353" t="str">
        <f ca="1">+IF(OFFSET('Hygiene Data'!$D$12,0,10*ROW('Hygiene Data'!D55))="","",OFFSET('Hygiene Data'!$D$12,0,10*ROW('Hygiene Data'!D55)))</f>
        <v/>
      </c>
      <c r="DQ61" s="353" t="str">
        <f ca="1">+IF(OFFSET('Hygiene Data'!$D$13,0,10*ROW('Hygiene Data'!D55))="","",OFFSET('Hygiene Data'!$D$13,0,10*ROW('Hygiene Data'!D55)))</f>
        <v/>
      </c>
      <c r="DR61" s="353" t="str">
        <f ca="1">+IF(OFFSET('Hygiene Data'!$E$11,0,10*ROW('Hygiene Data'!E55))="","",OFFSET('Hygiene Data'!$E$11,0,10*ROW('Hygiene Data'!E55)))</f>
        <v/>
      </c>
      <c r="DS61" s="353" t="str">
        <f ca="1">+IF(OFFSET('Hygiene Data'!$E$12,0,10*ROW('Hygiene Data'!E55))="","",OFFSET('Hygiene Data'!$E$12,0,10*ROW('Hygiene Data'!E55)))</f>
        <v/>
      </c>
      <c r="DT61" s="353" t="str">
        <f ca="1">+IF(OFFSET('Hygiene Data'!$E$13,0,10*ROW('Hygiene Data'!E55))="","",OFFSET('Hygiene Data'!$E$13,0,10*ROW('Hygiene Data'!E55)))</f>
        <v/>
      </c>
      <c r="DU61" s="353" t="str">
        <f ca="1">+IF(OFFSET('Hygiene Data'!$F$11,0,10*ROW('Hygiene Data'!F55))="","",OFFSET('Hygiene Data'!$F$11,0,10*ROW('Hygiene Data'!F55)))</f>
        <v/>
      </c>
      <c r="DV61" s="353" t="str">
        <f ca="1">+IF(OFFSET('Hygiene Data'!$F$12,0,10*ROW('Hygiene Data'!F55))="","",OFFSET('Hygiene Data'!$F$12,0,10*ROW('Hygiene Data'!F55)))</f>
        <v/>
      </c>
      <c r="DW61" s="353" t="str">
        <f ca="1">+IF(OFFSET('Hygiene Data'!$F$13,0,10*ROW('Hygiene Data'!F55))="","",OFFSET('Hygiene Data'!$F$13,0,10*ROW('Hygiene Data'!F55)))</f>
        <v/>
      </c>
      <c r="DX61" s="353" t="str">
        <f ca="1">+IF(OFFSET('Hygiene Data'!$G$11,0,10*ROW('Hygiene Data'!G55))="","",OFFSET('Hygiene Data'!$G$11,0,10*ROW('Hygiene Data'!G55)))</f>
        <v/>
      </c>
      <c r="DY61" s="353" t="str">
        <f ca="1">+IF(OFFSET('Hygiene Data'!$G$12,0,10*ROW('Hygiene Data'!G55))="","",OFFSET('Hygiene Data'!$G$12,0,10*ROW('Hygiene Data'!G55)))</f>
        <v/>
      </c>
      <c r="DZ61" s="353" t="str">
        <f ca="1">+IF(OFFSET('Hygiene Data'!$G$13,0,10*ROW('Hygiene Data'!G55))="","",OFFSET('Hygiene Data'!$G$13,0,10*ROW('Hygiene Data'!G55)))</f>
        <v/>
      </c>
      <c r="EA61" s="353" t="str">
        <f ca="1">+IF(OFFSET('Hygiene Data'!$H$11,0,10*ROW('Hygiene Data'!H55))="","",OFFSET('Hygiene Data'!$H$11,0,10*ROW('Hygiene Data'!H55)))</f>
        <v/>
      </c>
      <c r="EB61" s="353" t="str">
        <f ca="1">+IF(OFFSET('Hygiene Data'!$H$12,0,10*ROW('Hygiene Data'!H55))="","",OFFSET('Hygiene Data'!$H$12,0,10*ROW('Hygiene Data'!H55)))</f>
        <v/>
      </c>
      <c r="EC61" s="353" t="str">
        <f ca="1">+IF(OFFSET('Hygiene Data'!$H$13,0,10*ROW('Hygiene Data'!H55))="","",OFFSET('Hygiene Data'!$H$13,0,10*ROW('Hygiene Data'!H55)))</f>
        <v/>
      </c>
      <c r="ED61" s="353" t="str">
        <f ca="1">+IF(OFFSET('Hygiene Data'!$I$11,0,10*ROW('Hygiene Data'!I55))="","",OFFSET('Hygiene Data'!$I$11,0,10*ROW('Hygiene Data'!I55)))</f>
        <v/>
      </c>
      <c r="EE61" s="353" t="str">
        <f ca="1">+IF(OFFSET('Hygiene Data'!$I$12,0,10*ROW('Hygiene Data'!I55))="","",OFFSET('Hygiene Data'!$I$12,0,10*ROW('Hygiene Data'!I55)))</f>
        <v/>
      </c>
      <c r="EF61" s="353" t="str">
        <f ca="1">+IF(OFFSET('Hygiene Data'!$I$13,0,10*ROW('Hygiene Data'!I55))="","",OFFSET('Hygiene Data'!$I$13,0,10*ROW('Hygiene Data'!I55)))</f>
        <v/>
      </c>
    </row>
    <row r="62" spans="1:136" x14ac:dyDescent="0.25">
      <c r="A62" s="462" t="str">
        <f ca="1">+IF(OFFSET('Water Data'!$B$2,0,10*ROW('Water Data'!E56))="","",OFFSET('Water Data'!$B$2,0,10*ROW('Water Data'!E56)))</f>
        <v/>
      </c>
      <c r="B62" s="46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89" t="str">
        <f t="shared" ca="1" si="0"/>
        <v/>
      </c>
      <c r="D62" s="49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6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3" t="str">
        <f ca="1">+IF(OFFSET('Water Data'!$D$27,0,10*ROW('Water Data'!D56))="","",OFFSET('Water Data'!$D$27,0,10*ROW('Water Data'!D56)))</f>
        <v/>
      </c>
      <c r="BT62" s="353" t="str">
        <f ca="1">+IF(OFFSET('Water Data'!$D$28,0,10*ROW('Water Data'!D56))="","",OFFSET('Water Data'!$D$28,0,10*ROW('Water Data'!D56)))</f>
        <v/>
      </c>
      <c r="BU62" s="353" t="str">
        <f ca="1">+IF(OFFSET('Water Data'!$D$29,0,10*ROW('Water Data'!D56))="","",OFFSET('Water Data'!$D$29,0,10*ROW('Water Data'!D56)))</f>
        <v/>
      </c>
      <c r="BV62" s="353" t="str">
        <f ca="1">+IF(OFFSET('Water Data'!$E$27,0,10*ROW('Water Data'!E56))="","",OFFSET('Water Data'!$E$27,0,10*ROW('Water Data'!E56)))</f>
        <v/>
      </c>
      <c r="BW62" s="353" t="str">
        <f ca="1">+IF(OFFSET('Water Data'!$E$28,0,10*ROW('Water Data'!E56))="","",OFFSET('Water Data'!$E$28,0,10*ROW('Water Data'!E56)))</f>
        <v/>
      </c>
      <c r="BX62" s="353" t="str">
        <f ca="1">+IF(OFFSET('Water Data'!$E$29,0,10*ROW('Water Data'!E56))="","",OFFSET('Water Data'!$E$29,0,10*ROW('Water Data'!E56)))</f>
        <v/>
      </c>
      <c r="BY62" s="353" t="str">
        <f ca="1">+IF(OFFSET('Water Data'!$F$27,0,10*ROW('Water Data'!F56))="","",OFFSET('Water Data'!$F$27,0,10*ROW('Water Data'!F56)))</f>
        <v/>
      </c>
      <c r="BZ62" s="353" t="str">
        <f ca="1">+IF(OFFSET('Water Data'!$F$28,0,10*ROW('Water Data'!F56))="","",OFFSET('Water Data'!$F$28,0,10*ROW('Water Data'!F56)))</f>
        <v/>
      </c>
      <c r="CA62" s="353" t="str">
        <f ca="1">+IF(OFFSET('Water Data'!$F$29,0,10*ROW('Water Data'!F56))="","",OFFSET('Water Data'!$F$29,0,10*ROW('Water Data'!F56)))</f>
        <v/>
      </c>
      <c r="CB62" s="353" t="str">
        <f ca="1">+IF(OFFSET('Water Data'!$G$27,0,10*ROW('Water Data'!G56))="","",OFFSET('Water Data'!$G$27,0,10*ROW('Water Data'!G56)))</f>
        <v/>
      </c>
      <c r="CC62" s="353" t="str">
        <f ca="1">+IF(OFFSET('Water Data'!$G$28,0,10*ROW('Water Data'!G56))="","",OFFSET('Water Data'!$G$28,0,10*ROW('Water Data'!G56)))</f>
        <v/>
      </c>
      <c r="CD62" s="353" t="str">
        <f ca="1">+IF(OFFSET('Water Data'!$G$29,0,10*ROW('Water Data'!G56))="","",OFFSET('Water Data'!$G$29,0,10*ROW('Water Data'!G56)))</f>
        <v/>
      </c>
      <c r="CE62" s="353" t="str">
        <f ca="1">+IF(OFFSET('Water Data'!$H$27,0,10*ROW('Water Data'!H56))="","",OFFSET('Water Data'!$H$27,0,10*ROW('Water Data'!H56)))</f>
        <v/>
      </c>
      <c r="CF62" s="353" t="str">
        <f ca="1">+IF(OFFSET('Water Data'!$H$28,0,10*ROW('Water Data'!H56))="","",OFFSET('Water Data'!$H$28,0,10*ROW('Water Data'!H56)))</f>
        <v/>
      </c>
      <c r="CG62" s="353" t="str">
        <f ca="1">+IF(OFFSET('Water Data'!$H$29,0,10*ROW('Water Data'!H56))="","",OFFSET('Water Data'!$H$29,0,10*ROW('Water Data'!H56)))</f>
        <v/>
      </c>
      <c r="CH62" s="353" t="str">
        <f ca="1">+IF(OFFSET('Water Data'!$I$27,0,10*ROW('Water Data'!I56))="","",OFFSET('Water Data'!$I$27,0,10*ROW('Water Data'!I56)))</f>
        <v/>
      </c>
      <c r="CI62" s="353" t="str">
        <f ca="1">+IF(OFFSET('Water Data'!$I$28,0,10*ROW('Water Data'!I56))="","",OFFSET('Water Data'!$I$28,0,10*ROW('Water Data'!I56)))</f>
        <v/>
      </c>
      <c r="CJ62" s="353" t="str">
        <f ca="1">+IF(OFFSET('Water Data'!$I$29,0,10*ROW('Water Data'!I56))="","",OFFSET('Water Data'!$I$29,0,10*ROW('Water Data'!I56)))</f>
        <v/>
      </c>
      <c r="CK62" s="353" t="str">
        <f ca="1">+IF(OFFSET('Sanitation Data'!$D$28,0,10*ROW('Sanitation Data'!D56))="","",OFFSET('Sanitation Data'!$D$28,0,10*ROW('Sanitation Data'!D56)))</f>
        <v/>
      </c>
      <c r="CL62" s="353" t="str">
        <f ca="1">+IF(OFFSET('Sanitation Data'!$D$29,0,10*ROW('Sanitation Data'!D56))="","",OFFSET('Sanitation Data'!$D$29,0,10*ROW('Sanitation Data'!D56)))</f>
        <v/>
      </c>
      <c r="CM62" s="353" t="str">
        <f ca="1">+IF(OFFSET('Sanitation Data'!$D$30,0,10*ROW('Sanitation Data'!D56))="","",OFFSET('Sanitation Data'!$D$30,0,10*ROW('Sanitation Data'!D56)))</f>
        <v/>
      </c>
      <c r="CN62" s="353" t="str">
        <f ca="1">+IF(OFFSET('Sanitation Data'!$D$31,0,10*ROW('Sanitation Data'!D56))="","",OFFSET('Sanitation Data'!$D$31,0,10*ROW('Sanitation Data'!D56)))</f>
        <v/>
      </c>
      <c r="CO62" s="353" t="str">
        <f ca="1">+IF(OFFSET('Sanitation Data'!$D$32,0,10*ROW('Sanitation Data'!D56))="","",OFFSET('Sanitation Data'!$D$32,0,10*ROW('Sanitation Data'!D56)))</f>
        <v/>
      </c>
      <c r="CP62" s="353" t="str">
        <f ca="1">+IF(OFFSET('Sanitation Data'!$E$28,0,10*ROW('Sanitation Data'!E56))="","",OFFSET('Sanitation Data'!$E$28,0,10*ROW('Sanitation Data'!E56)))</f>
        <v/>
      </c>
      <c r="CQ62" s="353" t="str">
        <f ca="1">+IF(OFFSET('Sanitation Data'!$E$29,0,10*ROW('Sanitation Data'!E56))="","",OFFSET('Sanitation Data'!$E$29,0,10*ROW('Sanitation Data'!E56)))</f>
        <v/>
      </c>
      <c r="CR62" s="353" t="str">
        <f ca="1">+IF(OFFSET('Sanitation Data'!$E$30,0,10*ROW('Sanitation Data'!E56))="","",OFFSET('Sanitation Data'!$E$30,0,10*ROW('Sanitation Data'!E56)))</f>
        <v/>
      </c>
      <c r="CS62" s="353" t="str">
        <f ca="1">+IF(OFFSET('Sanitation Data'!$E$31,0,10*ROW('Sanitation Data'!E56))="","",OFFSET('Sanitation Data'!$E$31,0,10*ROW('Sanitation Data'!E56)))</f>
        <v/>
      </c>
      <c r="CT62" s="353" t="str">
        <f ca="1">+IF(OFFSET('Sanitation Data'!$E$32,0,10*ROW('Sanitation Data'!E56))="","",OFFSET('Sanitation Data'!$E$32,0,10*ROW('Sanitation Data'!E56)))</f>
        <v/>
      </c>
      <c r="CU62" s="353" t="str">
        <f ca="1">+IF(OFFSET('Sanitation Data'!$F$28,0,10*ROW('Sanitation Data'!F56))="","",OFFSET('Sanitation Data'!$F$28,0,10*ROW('Sanitation Data'!F56)))</f>
        <v/>
      </c>
      <c r="CV62" s="353" t="str">
        <f ca="1">+IF(OFFSET('Sanitation Data'!$F$29,0,10*ROW('Sanitation Data'!F56))="","",OFFSET('Sanitation Data'!$F$29,0,10*ROW('Sanitation Data'!F56)))</f>
        <v/>
      </c>
      <c r="CW62" s="353" t="str">
        <f ca="1">+IF(OFFSET('Sanitation Data'!$F$30,0,10*ROW('Sanitation Data'!F56))="","",OFFSET('Sanitation Data'!$F$30,0,10*ROW('Sanitation Data'!F56)))</f>
        <v/>
      </c>
      <c r="CX62" s="353" t="str">
        <f ca="1">+IF(OFFSET('Sanitation Data'!$F$31,0,10*ROW('Sanitation Data'!F56))="","",OFFSET('Sanitation Data'!$F$31,0,10*ROW('Sanitation Data'!F56)))</f>
        <v/>
      </c>
      <c r="CY62" s="353" t="str">
        <f ca="1">+IF(OFFSET('Sanitation Data'!$F$32,0,10*ROW('Sanitation Data'!F56))="","",OFFSET('Sanitation Data'!$F$32,0,10*ROW('Sanitation Data'!F56)))</f>
        <v/>
      </c>
      <c r="CZ62" s="353" t="str">
        <f ca="1">+IF(OFFSET('Sanitation Data'!$G$28,0,10*ROW('Sanitation Data'!G56))="","",OFFSET('Sanitation Data'!$G$28,0,10*ROW('Sanitation Data'!G56)))</f>
        <v/>
      </c>
      <c r="DA62" s="353" t="str">
        <f ca="1">+IF(OFFSET('Sanitation Data'!$G$29,0,10*ROW('Sanitation Data'!G56))="","",OFFSET('Sanitation Data'!$G$29,0,10*ROW('Sanitation Data'!G56)))</f>
        <v/>
      </c>
      <c r="DB62" s="353" t="str">
        <f ca="1">+IF(OFFSET('Sanitation Data'!$G$30,0,10*ROW('Sanitation Data'!G56))="","",OFFSET('Sanitation Data'!$G$30,0,10*ROW('Sanitation Data'!G56)))</f>
        <v/>
      </c>
      <c r="DC62" s="353" t="str">
        <f ca="1">+IF(OFFSET('Sanitation Data'!$G$31,0,10*ROW('Sanitation Data'!G56))="","",OFFSET('Sanitation Data'!$G$31,0,10*ROW('Sanitation Data'!G56)))</f>
        <v/>
      </c>
      <c r="DD62" s="353" t="str">
        <f ca="1">+IF(OFFSET('Sanitation Data'!$G$32,0,10*ROW('Sanitation Data'!G56))="","",OFFSET('Sanitation Data'!$G$32,0,10*ROW('Sanitation Data'!G56)))</f>
        <v/>
      </c>
      <c r="DE62" s="353" t="str">
        <f ca="1">+IF(OFFSET('Sanitation Data'!$H$28,0,10*ROW('Sanitation Data'!H56))="","",OFFSET('Sanitation Data'!$H$28,0,10*ROW('Sanitation Data'!H56)))</f>
        <v/>
      </c>
      <c r="DF62" s="353" t="str">
        <f ca="1">+IF(OFFSET('Sanitation Data'!$H$29,0,10*ROW('Sanitation Data'!H56))="","",OFFSET('Sanitation Data'!$H$29,0,10*ROW('Sanitation Data'!H56)))</f>
        <v/>
      </c>
      <c r="DG62" s="353" t="str">
        <f ca="1">+IF(OFFSET('Sanitation Data'!$H$30,0,10*ROW('Sanitation Data'!H56))="","",OFFSET('Sanitation Data'!$H$30,0,10*ROW('Sanitation Data'!H56)))</f>
        <v/>
      </c>
      <c r="DH62" s="353" t="str">
        <f ca="1">+IF(OFFSET('Sanitation Data'!$H$31,0,10*ROW('Sanitation Data'!H56))="","",OFFSET('Sanitation Data'!$H$31,0,10*ROW('Sanitation Data'!H56)))</f>
        <v/>
      </c>
      <c r="DI62" s="353" t="str">
        <f ca="1">+IF(OFFSET('Sanitation Data'!$H$32,0,10*ROW('Sanitation Data'!H56))="","",OFFSET('Sanitation Data'!$H$32,0,10*ROW('Sanitation Data'!H56)))</f>
        <v/>
      </c>
      <c r="DJ62" s="353" t="str">
        <f ca="1">+IF(OFFSET('Sanitation Data'!$I$28,0,10*ROW('Sanitation Data'!I56))="","",OFFSET('Sanitation Data'!$I$28,0,10*ROW('Sanitation Data'!I56)))</f>
        <v/>
      </c>
      <c r="DK62" s="353" t="str">
        <f ca="1">+IF(OFFSET('Sanitation Data'!$I$29,0,10*ROW('Sanitation Data'!I56))="","",OFFSET('Sanitation Data'!$I$29,0,10*ROW('Sanitation Data'!I56)))</f>
        <v/>
      </c>
      <c r="DL62" s="353" t="str">
        <f ca="1">+IF(OFFSET('Sanitation Data'!$I$30,0,10*ROW('Sanitation Data'!I56))="","",OFFSET('Sanitation Data'!$I$30,0,10*ROW('Sanitation Data'!I56)))</f>
        <v/>
      </c>
      <c r="DM62" s="353" t="str">
        <f ca="1">+IF(OFFSET('Sanitation Data'!$I$31,0,10*ROW('Sanitation Data'!I56))="","",OFFSET('Sanitation Data'!$I$31,0,10*ROW('Sanitation Data'!I56)))</f>
        <v/>
      </c>
      <c r="DN62" s="353" t="str">
        <f ca="1">+IF(OFFSET('Sanitation Data'!$I$32,0,10*ROW('Sanitation Data'!I56))="","",OFFSET('Sanitation Data'!$I$32,0,10*ROW('Sanitation Data'!I56)))</f>
        <v/>
      </c>
      <c r="DO62" s="353" t="str">
        <f ca="1">+IF(OFFSET('Hygiene Data'!$D$11,0,10*ROW('Hygiene Data'!D56))="","",OFFSET('Hygiene Data'!$D$11,0,10*ROW('Hygiene Data'!D56)))</f>
        <v/>
      </c>
      <c r="DP62" s="353" t="str">
        <f ca="1">+IF(OFFSET('Hygiene Data'!$D$12,0,10*ROW('Hygiene Data'!D56))="","",OFFSET('Hygiene Data'!$D$12,0,10*ROW('Hygiene Data'!D56)))</f>
        <v/>
      </c>
      <c r="DQ62" s="353" t="str">
        <f ca="1">+IF(OFFSET('Hygiene Data'!$D$13,0,10*ROW('Hygiene Data'!D56))="","",OFFSET('Hygiene Data'!$D$13,0,10*ROW('Hygiene Data'!D56)))</f>
        <v/>
      </c>
      <c r="DR62" s="353" t="str">
        <f ca="1">+IF(OFFSET('Hygiene Data'!$E$11,0,10*ROW('Hygiene Data'!E56))="","",OFFSET('Hygiene Data'!$E$11,0,10*ROW('Hygiene Data'!E56)))</f>
        <v/>
      </c>
      <c r="DS62" s="353" t="str">
        <f ca="1">+IF(OFFSET('Hygiene Data'!$E$12,0,10*ROW('Hygiene Data'!E56))="","",OFFSET('Hygiene Data'!$E$12,0,10*ROW('Hygiene Data'!E56)))</f>
        <v/>
      </c>
      <c r="DT62" s="353" t="str">
        <f ca="1">+IF(OFFSET('Hygiene Data'!$E$13,0,10*ROW('Hygiene Data'!E56))="","",OFFSET('Hygiene Data'!$E$13,0,10*ROW('Hygiene Data'!E56)))</f>
        <v/>
      </c>
      <c r="DU62" s="353" t="str">
        <f ca="1">+IF(OFFSET('Hygiene Data'!$F$11,0,10*ROW('Hygiene Data'!F56))="","",OFFSET('Hygiene Data'!$F$11,0,10*ROW('Hygiene Data'!F56)))</f>
        <v/>
      </c>
      <c r="DV62" s="353" t="str">
        <f ca="1">+IF(OFFSET('Hygiene Data'!$F$12,0,10*ROW('Hygiene Data'!F56))="","",OFFSET('Hygiene Data'!$F$12,0,10*ROW('Hygiene Data'!F56)))</f>
        <v/>
      </c>
      <c r="DW62" s="353" t="str">
        <f ca="1">+IF(OFFSET('Hygiene Data'!$F$13,0,10*ROW('Hygiene Data'!F56))="","",OFFSET('Hygiene Data'!$F$13,0,10*ROW('Hygiene Data'!F56)))</f>
        <v/>
      </c>
      <c r="DX62" s="353" t="str">
        <f ca="1">+IF(OFFSET('Hygiene Data'!$G$11,0,10*ROW('Hygiene Data'!G56))="","",OFFSET('Hygiene Data'!$G$11,0,10*ROW('Hygiene Data'!G56)))</f>
        <v/>
      </c>
      <c r="DY62" s="353" t="str">
        <f ca="1">+IF(OFFSET('Hygiene Data'!$G$12,0,10*ROW('Hygiene Data'!G56))="","",OFFSET('Hygiene Data'!$G$12,0,10*ROW('Hygiene Data'!G56)))</f>
        <v/>
      </c>
      <c r="DZ62" s="353" t="str">
        <f ca="1">+IF(OFFSET('Hygiene Data'!$G$13,0,10*ROW('Hygiene Data'!G56))="","",OFFSET('Hygiene Data'!$G$13,0,10*ROW('Hygiene Data'!G56)))</f>
        <v/>
      </c>
      <c r="EA62" s="353" t="str">
        <f ca="1">+IF(OFFSET('Hygiene Data'!$H$11,0,10*ROW('Hygiene Data'!H56))="","",OFFSET('Hygiene Data'!$H$11,0,10*ROW('Hygiene Data'!H56)))</f>
        <v/>
      </c>
      <c r="EB62" s="353" t="str">
        <f ca="1">+IF(OFFSET('Hygiene Data'!$H$12,0,10*ROW('Hygiene Data'!H56))="","",OFFSET('Hygiene Data'!$H$12,0,10*ROW('Hygiene Data'!H56)))</f>
        <v/>
      </c>
      <c r="EC62" s="353" t="str">
        <f ca="1">+IF(OFFSET('Hygiene Data'!$H$13,0,10*ROW('Hygiene Data'!H56))="","",OFFSET('Hygiene Data'!$H$13,0,10*ROW('Hygiene Data'!H56)))</f>
        <v/>
      </c>
      <c r="ED62" s="353" t="str">
        <f ca="1">+IF(OFFSET('Hygiene Data'!$I$11,0,10*ROW('Hygiene Data'!I56))="","",OFFSET('Hygiene Data'!$I$11,0,10*ROW('Hygiene Data'!I56)))</f>
        <v/>
      </c>
      <c r="EE62" s="353" t="str">
        <f ca="1">+IF(OFFSET('Hygiene Data'!$I$12,0,10*ROW('Hygiene Data'!I56))="","",OFFSET('Hygiene Data'!$I$12,0,10*ROW('Hygiene Data'!I56)))</f>
        <v/>
      </c>
      <c r="EF62" s="353" t="str">
        <f ca="1">+IF(OFFSET('Hygiene Data'!$I$13,0,10*ROW('Hygiene Data'!I56))="","",OFFSET('Hygiene Data'!$I$13,0,10*ROW('Hygiene Data'!I56)))</f>
        <v/>
      </c>
    </row>
    <row r="63" spans="1:136" x14ac:dyDescent="0.25">
      <c r="A63" s="462" t="str">
        <f ca="1">+IF(OFFSET('Water Data'!$B$2,0,10*ROW('Water Data'!E57))="","",OFFSET('Water Data'!$B$2,0,10*ROW('Water Data'!E57)))</f>
        <v/>
      </c>
      <c r="B63" s="46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89" t="str">
        <f t="shared" ca="1" si="0"/>
        <v/>
      </c>
      <c r="D63" s="49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6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3" t="str">
        <f ca="1">+IF(OFFSET('Water Data'!$D$27,0,10*ROW('Water Data'!D57))="","",OFFSET('Water Data'!$D$27,0,10*ROW('Water Data'!D57)))</f>
        <v/>
      </c>
      <c r="BT63" s="353" t="str">
        <f ca="1">+IF(OFFSET('Water Data'!$D$28,0,10*ROW('Water Data'!D57))="","",OFFSET('Water Data'!$D$28,0,10*ROW('Water Data'!D57)))</f>
        <v/>
      </c>
      <c r="BU63" s="353" t="str">
        <f ca="1">+IF(OFFSET('Water Data'!$D$29,0,10*ROW('Water Data'!D57))="","",OFFSET('Water Data'!$D$29,0,10*ROW('Water Data'!D57)))</f>
        <v/>
      </c>
      <c r="BV63" s="353" t="str">
        <f ca="1">+IF(OFFSET('Water Data'!$E$27,0,10*ROW('Water Data'!E57))="","",OFFSET('Water Data'!$E$27,0,10*ROW('Water Data'!E57)))</f>
        <v/>
      </c>
      <c r="BW63" s="353" t="str">
        <f ca="1">+IF(OFFSET('Water Data'!$E$28,0,10*ROW('Water Data'!E57))="","",OFFSET('Water Data'!$E$28,0,10*ROW('Water Data'!E57)))</f>
        <v/>
      </c>
      <c r="BX63" s="353" t="str">
        <f ca="1">+IF(OFFSET('Water Data'!$E$29,0,10*ROW('Water Data'!E57))="","",OFFSET('Water Data'!$E$29,0,10*ROW('Water Data'!E57)))</f>
        <v/>
      </c>
      <c r="BY63" s="353" t="str">
        <f ca="1">+IF(OFFSET('Water Data'!$F$27,0,10*ROW('Water Data'!F57))="","",OFFSET('Water Data'!$F$27,0,10*ROW('Water Data'!F57)))</f>
        <v/>
      </c>
      <c r="BZ63" s="353" t="str">
        <f ca="1">+IF(OFFSET('Water Data'!$F$28,0,10*ROW('Water Data'!F57))="","",OFFSET('Water Data'!$F$28,0,10*ROW('Water Data'!F57)))</f>
        <v/>
      </c>
      <c r="CA63" s="353" t="str">
        <f ca="1">+IF(OFFSET('Water Data'!$F$29,0,10*ROW('Water Data'!F57))="","",OFFSET('Water Data'!$F$29,0,10*ROW('Water Data'!F57)))</f>
        <v/>
      </c>
      <c r="CB63" s="353" t="str">
        <f ca="1">+IF(OFFSET('Water Data'!$G$27,0,10*ROW('Water Data'!G57))="","",OFFSET('Water Data'!$G$27,0,10*ROW('Water Data'!G57)))</f>
        <v/>
      </c>
      <c r="CC63" s="353" t="str">
        <f ca="1">+IF(OFFSET('Water Data'!$G$28,0,10*ROW('Water Data'!G57))="","",OFFSET('Water Data'!$G$28,0,10*ROW('Water Data'!G57)))</f>
        <v/>
      </c>
      <c r="CD63" s="353" t="str">
        <f ca="1">+IF(OFFSET('Water Data'!$G$29,0,10*ROW('Water Data'!G57))="","",OFFSET('Water Data'!$G$29,0,10*ROW('Water Data'!G57)))</f>
        <v/>
      </c>
      <c r="CE63" s="353" t="str">
        <f ca="1">+IF(OFFSET('Water Data'!$H$27,0,10*ROW('Water Data'!H57))="","",OFFSET('Water Data'!$H$27,0,10*ROW('Water Data'!H57)))</f>
        <v/>
      </c>
      <c r="CF63" s="353" t="str">
        <f ca="1">+IF(OFFSET('Water Data'!$H$28,0,10*ROW('Water Data'!H57))="","",OFFSET('Water Data'!$H$28,0,10*ROW('Water Data'!H57)))</f>
        <v/>
      </c>
      <c r="CG63" s="353" t="str">
        <f ca="1">+IF(OFFSET('Water Data'!$H$29,0,10*ROW('Water Data'!H57))="","",OFFSET('Water Data'!$H$29,0,10*ROW('Water Data'!H57)))</f>
        <v/>
      </c>
      <c r="CH63" s="353" t="str">
        <f ca="1">+IF(OFFSET('Water Data'!$I$27,0,10*ROW('Water Data'!I57))="","",OFFSET('Water Data'!$I$27,0,10*ROW('Water Data'!I57)))</f>
        <v/>
      </c>
      <c r="CI63" s="353" t="str">
        <f ca="1">+IF(OFFSET('Water Data'!$I$28,0,10*ROW('Water Data'!I57))="","",OFFSET('Water Data'!$I$28,0,10*ROW('Water Data'!I57)))</f>
        <v/>
      </c>
      <c r="CJ63" s="353" t="str">
        <f ca="1">+IF(OFFSET('Water Data'!$I$29,0,10*ROW('Water Data'!I57))="","",OFFSET('Water Data'!$I$29,0,10*ROW('Water Data'!I57)))</f>
        <v/>
      </c>
      <c r="CK63" s="353" t="str">
        <f ca="1">+IF(OFFSET('Sanitation Data'!$D$28,0,10*ROW('Sanitation Data'!D57))="","",OFFSET('Sanitation Data'!$D$28,0,10*ROW('Sanitation Data'!D57)))</f>
        <v/>
      </c>
      <c r="CL63" s="353" t="str">
        <f ca="1">+IF(OFFSET('Sanitation Data'!$D$29,0,10*ROW('Sanitation Data'!D57))="","",OFFSET('Sanitation Data'!$D$29,0,10*ROW('Sanitation Data'!D57)))</f>
        <v/>
      </c>
      <c r="CM63" s="353" t="str">
        <f ca="1">+IF(OFFSET('Sanitation Data'!$D$30,0,10*ROW('Sanitation Data'!D57))="","",OFFSET('Sanitation Data'!$D$30,0,10*ROW('Sanitation Data'!D57)))</f>
        <v/>
      </c>
      <c r="CN63" s="353" t="str">
        <f ca="1">+IF(OFFSET('Sanitation Data'!$D$31,0,10*ROW('Sanitation Data'!D57))="","",OFFSET('Sanitation Data'!$D$31,0,10*ROW('Sanitation Data'!D57)))</f>
        <v/>
      </c>
      <c r="CO63" s="353" t="str">
        <f ca="1">+IF(OFFSET('Sanitation Data'!$D$32,0,10*ROW('Sanitation Data'!D57))="","",OFFSET('Sanitation Data'!$D$32,0,10*ROW('Sanitation Data'!D57)))</f>
        <v/>
      </c>
      <c r="CP63" s="353" t="str">
        <f ca="1">+IF(OFFSET('Sanitation Data'!$E$28,0,10*ROW('Sanitation Data'!E57))="","",OFFSET('Sanitation Data'!$E$28,0,10*ROW('Sanitation Data'!E57)))</f>
        <v/>
      </c>
      <c r="CQ63" s="353" t="str">
        <f ca="1">+IF(OFFSET('Sanitation Data'!$E$29,0,10*ROW('Sanitation Data'!E57))="","",OFFSET('Sanitation Data'!$E$29,0,10*ROW('Sanitation Data'!E57)))</f>
        <v/>
      </c>
      <c r="CR63" s="353" t="str">
        <f ca="1">+IF(OFFSET('Sanitation Data'!$E$30,0,10*ROW('Sanitation Data'!E57))="","",OFFSET('Sanitation Data'!$E$30,0,10*ROW('Sanitation Data'!E57)))</f>
        <v/>
      </c>
      <c r="CS63" s="353" t="str">
        <f ca="1">+IF(OFFSET('Sanitation Data'!$E$31,0,10*ROW('Sanitation Data'!E57))="","",OFFSET('Sanitation Data'!$E$31,0,10*ROW('Sanitation Data'!E57)))</f>
        <v/>
      </c>
      <c r="CT63" s="353" t="str">
        <f ca="1">+IF(OFFSET('Sanitation Data'!$E$32,0,10*ROW('Sanitation Data'!E57))="","",OFFSET('Sanitation Data'!$E$32,0,10*ROW('Sanitation Data'!E57)))</f>
        <v/>
      </c>
      <c r="CU63" s="353" t="str">
        <f ca="1">+IF(OFFSET('Sanitation Data'!$F$28,0,10*ROW('Sanitation Data'!F57))="","",OFFSET('Sanitation Data'!$F$28,0,10*ROW('Sanitation Data'!F57)))</f>
        <v/>
      </c>
      <c r="CV63" s="353" t="str">
        <f ca="1">+IF(OFFSET('Sanitation Data'!$F$29,0,10*ROW('Sanitation Data'!F57))="","",OFFSET('Sanitation Data'!$F$29,0,10*ROW('Sanitation Data'!F57)))</f>
        <v/>
      </c>
      <c r="CW63" s="353" t="str">
        <f ca="1">+IF(OFFSET('Sanitation Data'!$F$30,0,10*ROW('Sanitation Data'!F57))="","",OFFSET('Sanitation Data'!$F$30,0,10*ROW('Sanitation Data'!F57)))</f>
        <v/>
      </c>
      <c r="CX63" s="353" t="str">
        <f ca="1">+IF(OFFSET('Sanitation Data'!$F$31,0,10*ROW('Sanitation Data'!F57))="","",OFFSET('Sanitation Data'!$F$31,0,10*ROW('Sanitation Data'!F57)))</f>
        <v/>
      </c>
      <c r="CY63" s="353" t="str">
        <f ca="1">+IF(OFFSET('Sanitation Data'!$F$32,0,10*ROW('Sanitation Data'!F57))="","",OFFSET('Sanitation Data'!$F$32,0,10*ROW('Sanitation Data'!F57)))</f>
        <v/>
      </c>
      <c r="CZ63" s="353" t="str">
        <f ca="1">+IF(OFFSET('Sanitation Data'!$G$28,0,10*ROW('Sanitation Data'!G57))="","",OFFSET('Sanitation Data'!$G$28,0,10*ROW('Sanitation Data'!G57)))</f>
        <v/>
      </c>
      <c r="DA63" s="353" t="str">
        <f ca="1">+IF(OFFSET('Sanitation Data'!$G$29,0,10*ROW('Sanitation Data'!G57))="","",OFFSET('Sanitation Data'!$G$29,0,10*ROW('Sanitation Data'!G57)))</f>
        <v/>
      </c>
      <c r="DB63" s="353" t="str">
        <f ca="1">+IF(OFFSET('Sanitation Data'!$G$30,0,10*ROW('Sanitation Data'!G57))="","",OFFSET('Sanitation Data'!$G$30,0,10*ROW('Sanitation Data'!G57)))</f>
        <v/>
      </c>
      <c r="DC63" s="353" t="str">
        <f ca="1">+IF(OFFSET('Sanitation Data'!$G$31,0,10*ROW('Sanitation Data'!G57))="","",OFFSET('Sanitation Data'!$G$31,0,10*ROW('Sanitation Data'!G57)))</f>
        <v/>
      </c>
      <c r="DD63" s="353" t="str">
        <f ca="1">+IF(OFFSET('Sanitation Data'!$G$32,0,10*ROW('Sanitation Data'!G57))="","",OFFSET('Sanitation Data'!$G$32,0,10*ROW('Sanitation Data'!G57)))</f>
        <v/>
      </c>
      <c r="DE63" s="353" t="str">
        <f ca="1">+IF(OFFSET('Sanitation Data'!$H$28,0,10*ROW('Sanitation Data'!H57))="","",OFFSET('Sanitation Data'!$H$28,0,10*ROW('Sanitation Data'!H57)))</f>
        <v/>
      </c>
      <c r="DF63" s="353" t="str">
        <f ca="1">+IF(OFFSET('Sanitation Data'!$H$29,0,10*ROW('Sanitation Data'!H57))="","",OFFSET('Sanitation Data'!$H$29,0,10*ROW('Sanitation Data'!H57)))</f>
        <v/>
      </c>
      <c r="DG63" s="353" t="str">
        <f ca="1">+IF(OFFSET('Sanitation Data'!$H$30,0,10*ROW('Sanitation Data'!H57))="","",OFFSET('Sanitation Data'!$H$30,0,10*ROW('Sanitation Data'!H57)))</f>
        <v/>
      </c>
      <c r="DH63" s="353" t="str">
        <f ca="1">+IF(OFFSET('Sanitation Data'!$H$31,0,10*ROW('Sanitation Data'!H57))="","",OFFSET('Sanitation Data'!$H$31,0,10*ROW('Sanitation Data'!H57)))</f>
        <v/>
      </c>
      <c r="DI63" s="353" t="str">
        <f ca="1">+IF(OFFSET('Sanitation Data'!$H$32,0,10*ROW('Sanitation Data'!H57))="","",OFFSET('Sanitation Data'!$H$32,0,10*ROW('Sanitation Data'!H57)))</f>
        <v/>
      </c>
      <c r="DJ63" s="353" t="str">
        <f ca="1">+IF(OFFSET('Sanitation Data'!$I$28,0,10*ROW('Sanitation Data'!I57))="","",OFFSET('Sanitation Data'!$I$28,0,10*ROW('Sanitation Data'!I57)))</f>
        <v/>
      </c>
      <c r="DK63" s="353" t="str">
        <f ca="1">+IF(OFFSET('Sanitation Data'!$I$29,0,10*ROW('Sanitation Data'!I57))="","",OFFSET('Sanitation Data'!$I$29,0,10*ROW('Sanitation Data'!I57)))</f>
        <v/>
      </c>
      <c r="DL63" s="353" t="str">
        <f ca="1">+IF(OFFSET('Sanitation Data'!$I$30,0,10*ROW('Sanitation Data'!I57))="","",OFFSET('Sanitation Data'!$I$30,0,10*ROW('Sanitation Data'!I57)))</f>
        <v/>
      </c>
      <c r="DM63" s="353" t="str">
        <f ca="1">+IF(OFFSET('Sanitation Data'!$I$31,0,10*ROW('Sanitation Data'!I57))="","",OFFSET('Sanitation Data'!$I$31,0,10*ROW('Sanitation Data'!I57)))</f>
        <v/>
      </c>
      <c r="DN63" s="353" t="str">
        <f ca="1">+IF(OFFSET('Sanitation Data'!$I$32,0,10*ROW('Sanitation Data'!I57))="","",OFFSET('Sanitation Data'!$I$32,0,10*ROW('Sanitation Data'!I57)))</f>
        <v/>
      </c>
      <c r="DO63" s="353" t="str">
        <f ca="1">+IF(OFFSET('Hygiene Data'!$D$11,0,10*ROW('Hygiene Data'!D57))="","",OFFSET('Hygiene Data'!$D$11,0,10*ROW('Hygiene Data'!D57)))</f>
        <v/>
      </c>
      <c r="DP63" s="353" t="str">
        <f ca="1">+IF(OFFSET('Hygiene Data'!$D$12,0,10*ROW('Hygiene Data'!D57))="","",OFFSET('Hygiene Data'!$D$12,0,10*ROW('Hygiene Data'!D57)))</f>
        <v/>
      </c>
      <c r="DQ63" s="353" t="str">
        <f ca="1">+IF(OFFSET('Hygiene Data'!$D$13,0,10*ROW('Hygiene Data'!D57))="","",OFFSET('Hygiene Data'!$D$13,0,10*ROW('Hygiene Data'!D57)))</f>
        <v/>
      </c>
      <c r="DR63" s="353" t="str">
        <f ca="1">+IF(OFFSET('Hygiene Data'!$E$11,0,10*ROW('Hygiene Data'!E57))="","",OFFSET('Hygiene Data'!$E$11,0,10*ROW('Hygiene Data'!E57)))</f>
        <v/>
      </c>
      <c r="DS63" s="353" t="str">
        <f ca="1">+IF(OFFSET('Hygiene Data'!$E$12,0,10*ROW('Hygiene Data'!E57))="","",OFFSET('Hygiene Data'!$E$12,0,10*ROW('Hygiene Data'!E57)))</f>
        <v/>
      </c>
      <c r="DT63" s="353" t="str">
        <f ca="1">+IF(OFFSET('Hygiene Data'!$E$13,0,10*ROW('Hygiene Data'!E57))="","",OFFSET('Hygiene Data'!$E$13,0,10*ROW('Hygiene Data'!E57)))</f>
        <v/>
      </c>
      <c r="DU63" s="353" t="str">
        <f ca="1">+IF(OFFSET('Hygiene Data'!$F$11,0,10*ROW('Hygiene Data'!F57))="","",OFFSET('Hygiene Data'!$F$11,0,10*ROW('Hygiene Data'!F57)))</f>
        <v/>
      </c>
      <c r="DV63" s="353" t="str">
        <f ca="1">+IF(OFFSET('Hygiene Data'!$F$12,0,10*ROW('Hygiene Data'!F57))="","",OFFSET('Hygiene Data'!$F$12,0,10*ROW('Hygiene Data'!F57)))</f>
        <v/>
      </c>
      <c r="DW63" s="353" t="str">
        <f ca="1">+IF(OFFSET('Hygiene Data'!$F$13,0,10*ROW('Hygiene Data'!F57))="","",OFFSET('Hygiene Data'!$F$13,0,10*ROW('Hygiene Data'!F57)))</f>
        <v/>
      </c>
      <c r="DX63" s="353" t="str">
        <f ca="1">+IF(OFFSET('Hygiene Data'!$G$11,0,10*ROW('Hygiene Data'!G57))="","",OFFSET('Hygiene Data'!$G$11,0,10*ROW('Hygiene Data'!G57)))</f>
        <v/>
      </c>
      <c r="DY63" s="353" t="str">
        <f ca="1">+IF(OFFSET('Hygiene Data'!$G$12,0,10*ROW('Hygiene Data'!G57))="","",OFFSET('Hygiene Data'!$G$12,0,10*ROW('Hygiene Data'!G57)))</f>
        <v/>
      </c>
      <c r="DZ63" s="353" t="str">
        <f ca="1">+IF(OFFSET('Hygiene Data'!$G$13,0,10*ROW('Hygiene Data'!G57))="","",OFFSET('Hygiene Data'!$G$13,0,10*ROW('Hygiene Data'!G57)))</f>
        <v/>
      </c>
      <c r="EA63" s="353" t="str">
        <f ca="1">+IF(OFFSET('Hygiene Data'!$H$11,0,10*ROW('Hygiene Data'!H57))="","",OFFSET('Hygiene Data'!$H$11,0,10*ROW('Hygiene Data'!H57)))</f>
        <v/>
      </c>
      <c r="EB63" s="353" t="str">
        <f ca="1">+IF(OFFSET('Hygiene Data'!$H$12,0,10*ROW('Hygiene Data'!H57))="","",OFFSET('Hygiene Data'!$H$12,0,10*ROW('Hygiene Data'!H57)))</f>
        <v/>
      </c>
      <c r="EC63" s="353" t="str">
        <f ca="1">+IF(OFFSET('Hygiene Data'!$H$13,0,10*ROW('Hygiene Data'!H57))="","",OFFSET('Hygiene Data'!$H$13,0,10*ROW('Hygiene Data'!H57)))</f>
        <v/>
      </c>
      <c r="ED63" s="353" t="str">
        <f ca="1">+IF(OFFSET('Hygiene Data'!$I$11,0,10*ROW('Hygiene Data'!I57))="","",OFFSET('Hygiene Data'!$I$11,0,10*ROW('Hygiene Data'!I57)))</f>
        <v/>
      </c>
      <c r="EE63" s="353" t="str">
        <f ca="1">+IF(OFFSET('Hygiene Data'!$I$12,0,10*ROW('Hygiene Data'!I57))="","",OFFSET('Hygiene Data'!$I$12,0,10*ROW('Hygiene Data'!I57)))</f>
        <v/>
      </c>
      <c r="EF63" s="353" t="str">
        <f ca="1">+IF(OFFSET('Hygiene Data'!$I$13,0,10*ROW('Hygiene Data'!I57))="","",OFFSET('Hygiene Data'!$I$13,0,10*ROW('Hygiene Data'!I57)))</f>
        <v/>
      </c>
    </row>
    <row r="64" spans="1:136" x14ac:dyDescent="0.25">
      <c r="A64" s="462" t="str">
        <f ca="1">+IF(OFFSET('Water Data'!$B$2,0,10*ROW('Water Data'!E58))="","",OFFSET('Water Data'!$B$2,0,10*ROW('Water Data'!E58)))</f>
        <v/>
      </c>
      <c r="B64" s="46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89" t="str">
        <f t="shared" ca="1" si="0"/>
        <v/>
      </c>
      <c r="D64" s="49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6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3" t="str">
        <f ca="1">+IF(OFFSET('Water Data'!$D$27,0,10*ROW('Water Data'!D58))="","",OFFSET('Water Data'!$D$27,0,10*ROW('Water Data'!D58)))</f>
        <v/>
      </c>
      <c r="BT64" s="353" t="str">
        <f ca="1">+IF(OFFSET('Water Data'!$D$28,0,10*ROW('Water Data'!D58))="","",OFFSET('Water Data'!$D$28,0,10*ROW('Water Data'!D58)))</f>
        <v/>
      </c>
      <c r="BU64" s="353" t="str">
        <f ca="1">+IF(OFFSET('Water Data'!$D$29,0,10*ROW('Water Data'!D58))="","",OFFSET('Water Data'!$D$29,0,10*ROW('Water Data'!D58)))</f>
        <v/>
      </c>
      <c r="BV64" s="353" t="str">
        <f ca="1">+IF(OFFSET('Water Data'!$E$27,0,10*ROW('Water Data'!E58))="","",OFFSET('Water Data'!$E$27,0,10*ROW('Water Data'!E58)))</f>
        <v/>
      </c>
      <c r="BW64" s="353" t="str">
        <f ca="1">+IF(OFFSET('Water Data'!$E$28,0,10*ROW('Water Data'!E58))="","",OFFSET('Water Data'!$E$28,0,10*ROW('Water Data'!E58)))</f>
        <v/>
      </c>
      <c r="BX64" s="353" t="str">
        <f ca="1">+IF(OFFSET('Water Data'!$E$29,0,10*ROW('Water Data'!E58))="","",OFFSET('Water Data'!$E$29,0,10*ROW('Water Data'!E58)))</f>
        <v/>
      </c>
      <c r="BY64" s="353" t="str">
        <f ca="1">+IF(OFFSET('Water Data'!$F$27,0,10*ROW('Water Data'!F58))="","",OFFSET('Water Data'!$F$27,0,10*ROW('Water Data'!F58)))</f>
        <v/>
      </c>
      <c r="BZ64" s="353" t="str">
        <f ca="1">+IF(OFFSET('Water Data'!$F$28,0,10*ROW('Water Data'!F58))="","",OFFSET('Water Data'!$F$28,0,10*ROW('Water Data'!F58)))</f>
        <v/>
      </c>
      <c r="CA64" s="353" t="str">
        <f ca="1">+IF(OFFSET('Water Data'!$F$29,0,10*ROW('Water Data'!F58))="","",OFFSET('Water Data'!$F$29,0,10*ROW('Water Data'!F58)))</f>
        <v/>
      </c>
      <c r="CB64" s="353" t="str">
        <f ca="1">+IF(OFFSET('Water Data'!$G$27,0,10*ROW('Water Data'!G58))="","",OFFSET('Water Data'!$G$27,0,10*ROW('Water Data'!G58)))</f>
        <v/>
      </c>
      <c r="CC64" s="353" t="str">
        <f ca="1">+IF(OFFSET('Water Data'!$G$28,0,10*ROW('Water Data'!G58))="","",OFFSET('Water Data'!$G$28,0,10*ROW('Water Data'!G58)))</f>
        <v/>
      </c>
      <c r="CD64" s="353" t="str">
        <f ca="1">+IF(OFFSET('Water Data'!$G$29,0,10*ROW('Water Data'!G58))="","",OFFSET('Water Data'!$G$29,0,10*ROW('Water Data'!G58)))</f>
        <v/>
      </c>
      <c r="CE64" s="353" t="str">
        <f ca="1">+IF(OFFSET('Water Data'!$H$27,0,10*ROW('Water Data'!H58))="","",OFFSET('Water Data'!$H$27,0,10*ROW('Water Data'!H58)))</f>
        <v/>
      </c>
      <c r="CF64" s="353" t="str">
        <f ca="1">+IF(OFFSET('Water Data'!$H$28,0,10*ROW('Water Data'!H58))="","",OFFSET('Water Data'!$H$28,0,10*ROW('Water Data'!H58)))</f>
        <v/>
      </c>
      <c r="CG64" s="353" t="str">
        <f ca="1">+IF(OFFSET('Water Data'!$H$29,0,10*ROW('Water Data'!H58))="","",OFFSET('Water Data'!$H$29,0,10*ROW('Water Data'!H58)))</f>
        <v/>
      </c>
      <c r="CH64" s="353" t="str">
        <f ca="1">+IF(OFFSET('Water Data'!$I$27,0,10*ROW('Water Data'!I58))="","",OFFSET('Water Data'!$I$27,0,10*ROW('Water Data'!I58)))</f>
        <v/>
      </c>
      <c r="CI64" s="353" t="str">
        <f ca="1">+IF(OFFSET('Water Data'!$I$28,0,10*ROW('Water Data'!I58))="","",OFFSET('Water Data'!$I$28,0,10*ROW('Water Data'!I58)))</f>
        <v/>
      </c>
      <c r="CJ64" s="353" t="str">
        <f ca="1">+IF(OFFSET('Water Data'!$I$29,0,10*ROW('Water Data'!I58))="","",OFFSET('Water Data'!$I$29,0,10*ROW('Water Data'!I58)))</f>
        <v/>
      </c>
      <c r="CK64" s="353" t="str">
        <f ca="1">+IF(OFFSET('Sanitation Data'!$D$28,0,10*ROW('Sanitation Data'!D58))="","",OFFSET('Sanitation Data'!$D$28,0,10*ROW('Sanitation Data'!D58)))</f>
        <v/>
      </c>
      <c r="CL64" s="353" t="str">
        <f ca="1">+IF(OFFSET('Sanitation Data'!$D$29,0,10*ROW('Sanitation Data'!D58))="","",OFFSET('Sanitation Data'!$D$29,0,10*ROW('Sanitation Data'!D58)))</f>
        <v/>
      </c>
      <c r="CM64" s="353" t="str">
        <f ca="1">+IF(OFFSET('Sanitation Data'!$D$30,0,10*ROW('Sanitation Data'!D58))="","",OFFSET('Sanitation Data'!$D$30,0,10*ROW('Sanitation Data'!D58)))</f>
        <v/>
      </c>
      <c r="CN64" s="353" t="str">
        <f ca="1">+IF(OFFSET('Sanitation Data'!$D$31,0,10*ROW('Sanitation Data'!D58))="","",OFFSET('Sanitation Data'!$D$31,0,10*ROW('Sanitation Data'!D58)))</f>
        <v/>
      </c>
      <c r="CO64" s="353" t="str">
        <f ca="1">+IF(OFFSET('Sanitation Data'!$D$32,0,10*ROW('Sanitation Data'!D58))="","",OFFSET('Sanitation Data'!$D$32,0,10*ROW('Sanitation Data'!D58)))</f>
        <v/>
      </c>
      <c r="CP64" s="353" t="str">
        <f ca="1">+IF(OFFSET('Sanitation Data'!$E$28,0,10*ROW('Sanitation Data'!E58))="","",OFFSET('Sanitation Data'!$E$28,0,10*ROW('Sanitation Data'!E58)))</f>
        <v/>
      </c>
      <c r="CQ64" s="353" t="str">
        <f ca="1">+IF(OFFSET('Sanitation Data'!$E$29,0,10*ROW('Sanitation Data'!E58))="","",OFFSET('Sanitation Data'!$E$29,0,10*ROW('Sanitation Data'!E58)))</f>
        <v/>
      </c>
      <c r="CR64" s="353" t="str">
        <f ca="1">+IF(OFFSET('Sanitation Data'!$E$30,0,10*ROW('Sanitation Data'!E58))="","",OFFSET('Sanitation Data'!$E$30,0,10*ROW('Sanitation Data'!E58)))</f>
        <v/>
      </c>
      <c r="CS64" s="353" t="str">
        <f ca="1">+IF(OFFSET('Sanitation Data'!$E$31,0,10*ROW('Sanitation Data'!E58))="","",OFFSET('Sanitation Data'!$E$31,0,10*ROW('Sanitation Data'!E58)))</f>
        <v/>
      </c>
      <c r="CT64" s="353" t="str">
        <f ca="1">+IF(OFFSET('Sanitation Data'!$E$32,0,10*ROW('Sanitation Data'!E58))="","",OFFSET('Sanitation Data'!$E$32,0,10*ROW('Sanitation Data'!E58)))</f>
        <v/>
      </c>
      <c r="CU64" s="353" t="str">
        <f ca="1">+IF(OFFSET('Sanitation Data'!$F$28,0,10*ROW('Sanitation Data'!F58))="","",OFFSET('Sanitation Data'!$F$28,0,10*ROW('Sanitation Data'!F58)))</f>
        <v/>
      </c>
      <c r="CV64" s="353" t="str">
        <f ca="1">+IF(OFFSET('Sanitation Data'!$F$29,0,10*ROW('Sanitation Data'!F58))="","",OFFSET('Sanitation Data'!$F$29,0,10*ROW('Sanitation Data'!F58)))</f>
        <v/>
      </c>
      <c r="CW64" s="353" t="str">
        <f ca="1">+IF(OFFSET('Sanitation Data'!$F$30,0,10*ROW('Sanitation Data'!F58))="","",OFFSET('Sanitation Data'!$F$30,0,10*ROW('Sanitation Data'!F58)))</f>
        <v/>
      </c>
      <c r="CX64" s="353" t="str">
        <f ca="1">+IF(OFFSET('Sanitation Data'!$F$31,0,10*ROW('Sanitation Data'!F58))="","",OFFSET('Sanitation Data'!$F$31,0,10*ROW('Sanitation Data'!F58)))</f>
        <v/>
      </c>
      <c r="CY64" s="353" t="str">
        <f ca="1">+IF(OFFSET('Sanitation Data'!$F$32,0,10*ROW('Sanitation Data'!F58))="","",OFFSET('Sanitation Data'!$F$32,0,10*ROW('Sanitation Data'!F58)))</f>
        <v/>
      </c>
      <c r="CZ64" s="353" t="str">
        <f ca="1">+IF(OFFSET('Sanitation Data'!$G$28,0,10*ROW('Sanitation Data'!G58))="","",OFFSET('Sanitation Data'!$G$28,0,10*ROW('Sanitation Data'!G58)))</f>
        <v/>
      </c>
      <c r="DA64" s="353" t="str">
        <f ca="1">+IF(OFFSET('Sanitation Data'!$G$29,0,10*ROW('Sanitation Data'!G58))="","",OFFSET('Sanitation Data'!$G$29,0,10*ROW('Sanitation Data'!G58)))</f>
        <v/>
      </c>
      <c r="DB64" s="353" t="str">
        <f ca="1">+IF(OFFSET('Sanitation Data'!$G$30,0,10*ROW('Sanitation Data'!G58))="","",OFFSET('Sanitation Data'!$G$30,0,10*ROW('Sanitation Data'!G58)))</f>
        <v/>
      </c>
      <c r="DC64" s="353" t="str">
        <f ca="1">+IF(OFFSET('Sanitation Data'!$G$31,0,10*ROW('Sanitation Data'!G58))="","",OFFSET('Sanitation Data'!$G$31,0,10*ROW('Sanitation Data'!G58)))</f>
        <v/>
      </c>
      <c r="DD64" s="353" t="str">
        <f ca="1">+IF(OFFSET('Sanitation Data'!$G$32,0,10*ROW('Sanitation Data'!G58))="","",OFFSET('Sanitation Data'!$G$32,0,10*ROW('Sanitation Data'!G58)))</f>
        <v/>
      </c>
      <c r="DE64" s="353" t="str">
        <f ca="1">+IF(OFFSET('Sanitation Data'!$H$28,0,10*ROW('Sanitation Data'!H58))="","",OFFSET('Sanitation Data'!$H$28,0,10*ROW('Sanitation Data'!H58)))</f>
        <v/>
      </c>
      <c r="DF64" s="353" t="str">
        <f ca="1">+IF(OFFSET('Sanitation Data'!$H$29,0,10*ROW('Sanitation Data'!H58))="","",OFFSET('Sanitation Data'!$H$29,0,10*ROW('Sanitation Data'!H58)))</f>
        <v/>
      </c>
      <c r="DG64" s="353" t="str">
        <f ca="1">+IF(OFFSET('Sanitation Data'!$H$30,0,10*ROW('Sanitation Data'!H58))="","",OFFSET('Sanitation Data'!$H$30,0,10*ROW('Sanitation Data'!H58)))</f>
        <v/>
      </c>
      <c r="DH64" s="353" t="str">
        <f ca="1">+IF(OFFSET('Sanitation Data'!$H$31,0,10*ROW('Sanitation Data'!H58))="","",OFFSET('Sanitation Data'!$H$31,0,10*ROW('Sanitation Data'!H58)))</f>
        <v/>
      </c>
      <c r="DI64" s="353" t="str">
        <f ca="1">+IF(OFFSET('Sanitation Data'!$H$32,0,10*ROW('Sanitation Data'!H58))="","",OFFSET('Sanitation Data'!$H$32,0,10*ROW('Sanitation Data'!H58)))</f>
        <v/>
      </c>
      <c r="DJ64" s="353" t="str">
        <f ca="1">+IF(OFFSET('Sanitation Data'!$I$28,0,10*ROW('Sanitation Data'!I58))="","",OFFSET('Sanitation Data'!$I$28,0,10*ROW('Sanitation Data'!I58)))</f>
        <v/>
      </c>
      <c r="DK64" s="353" t="str">
        <f ca="1">+IF(OFFSET('Sanitation Data'!$I$29,0,10*ROW('Sanitation Data'!I58))="","",OFFSET('Sanitation Data'!$I$29,0,10*ROW('Sanitation Data'!I58)))</f>
        <v/>
      </c>
      <c r="DL64" s="353" t="str">
        <f ca="1">+IF(OFFSET('Sanitation Data'!$I$30,0,10*ROW('Sanitation Data'!I58))="","",OFFSET('Sanitation Data'!$I$30,0,10*ROW('Sanitation Data'!I58)))</f>
        <v/>
      </c>
      <c r="DM64" s="353" t="str">
        <f ca="1">+IF(OFFSET('Sanitation Data'!$I$31,0,10*ROW('Sanitation Data'!I58))="","",OFFSET('Sanitation Data'!$I$31,0,10*ROW('Sanitation Data'!I58)))</f>
        <v/>
      </c>
      <c r="DN64" s="353" t="str">
        <f ca="1">+IF(OFFSET('Sanitation Data'!$I$32,0,10*ROW('Sanitation Data'!I58))="","",OFFSET('Sanitation Data'!$I$32,0,10*ROW('Sanitation Data'!I58)))</f>
        <v/>
      </c>
      <c r="DO64" s="353" t="str">
        <f ca="1">+IF(OFFSET('Hygiene Data'!$D$11,0,10*ROW('Hygiene Data'!D58))="","",OFFSET('Hygiene Data'!$D$11,0,10*ROW('Hygiene Data'!D58)))</f>
        <v/>
      </c>
      <c r="DP64" s="353" t="str">
        <f ca="1">+IF(OFFSET('Hygiene Data'!$D$12,0,10*ROW('Hygiene Data'!D58))="","",OFFSET('Hygiene Data'!$D$12,0,10*ROW('Hygiene Data'!D58)))</f>
        <v/>
      </c>
      <c r="DQ64" s="353" t="str">
        <f ca="1">+IF(OFFSET('Hygiene Data'!$D$13,0,10*ROW('Hygiene Data'!D58))="","",OFFSET('Hygiene Data'!$D$13,0,10*ROW('Hygiene Data'!D58)))</f>
        <v/>
      </c>
      <c r="DR64" s="353" t="str">
        <f ca="1">+IF(OFFSET('Hygiene Data'!$E$11,0,10*ROW('Hygiene Data'!E58))="","",OFFSET('Hygiene Data'!$E$11,0,10*ROW('Hygiene Data'!E58)))</f>
        <v/>
      </c>
      <c r="DS64" s="353" t="str">
        <f ca="1">+IF(OFFSET('Hygiene Data'!$E$12,0,10*ROW('Hygiene Data'!E58))="","",OFFSET('Hygiene Data'!$E$12,0,10*ROW('Hygiene Data'!E58)))</f>
        <v/>
      </c>
      <c r="DT64" s="353" t="str">
        <f ca="1">+IF(OFFSET('Hygiene Data'!$E$13,0,10*ROW('Hygiene Data'!E58))="","",OFFSET('Hygiene Data'!$E$13,0,10*ROW('Hygiene Data'!E58)))</f>
        <v/>
      </c>
      <c r="DU64" s="353" t="str">
        <f ca="1">+IF(OFFSET('Hygiene Data'!$F$11,0,10*ROW('Hygiene Data'!F58))="","",OFFSET('Hygiene Data'!$F$11,0,10*ROW('Hygiene Data'!F58)))</f>
        <v/>
      </c>
      <c r="DV64" s="353" t="str">
        <f ca="1">+IF(OFFSET('Hygiene Data'!$F$12,0,10*ROW('Hygiene Data'!F58))="","",OFFSET('Hygiene Data'!$F$12,0,10*ROW('Hygiene Data'!F58)))</f>
        <v/>
      </c>
      <c r="DW64" s="353" t="str">
        <f ca="1">+IF(OFFSET('Hygiene Data'!$F$13,0,10*ROW('Hygiene Data'!F58))="","",OFFSET('Hygiene Data'!$F$13,0,10*ROW('Hygiene Data'!F58)))</f>
        <v/>
      </c>
      <c r="DX64" s="353" t="str">
        <f ca="1">+IF(OFFSET('Hygiene Data'!$G$11,0,10*ROW('Hygiene Data'!G58))="","",OFFSET('Hygiene Data'!$G$11,0,10*ROW('Hygiene Data'!G58)))</f>
        <v/>
      </c>
      <c r="DY64" s="353" t="str">
        <f ca="1">+IF(OFFSET('Hygiene Data'!$G$12,0,10*ROW('Hygiene Data'!G58))="","",OFFSET('Hygiene Data'!$G$12,0,10*ROW('Hygiene Data'!G58)))</f>
        <v/>
      </c>
      <c r="DZ64" s="353" t="str">
        <f ca="1">+IF(OFFSET('Hygiene Data'!$G$13,0,10*ROW('Hygiene Data'!G58))="","",OFFSET('Hygiene Data'!$G$13,0,10*ROW('Hygiene Data'!G58)))</f>
        <v/>
      </c>
      <c r="EA64" s="353" t="str">
        <f ca="1">+IF(OFFSET('Hygiene Data'!$H$11,0,10*ROW('Hygiene Data'!H58))="","",OFFSET('Hygiene Data'!$H$11,0,10*ROW('Hygiene Data'!H58)))</f>
        <v/>
      </c>
      <c r="EB64" s="353" t="str">
        <f ca="1">+IF(OFFSET('Hygiene Data'!$H$12,0,10*ROW('Hygiene Data'!H58))="","",OFFSET('Hygiene Data'!$H$12,0,10*ROW('Hygiene Data'!H58)))</f>
        <v/>
      </c>
      <c r="EC64" s="353" t="str">
        <f ca="1">+IF(OFFSET('Hygiene Data'!$H$13,0,10*ROW('Hygiene Data'!H58))="","",OFFSET('Hygiene Data'!$H$13,0,10*ROW('Hygiene Data'!H58)))</f>
        <v/>
      </c>
      <c r="ED64" s="353" t="str">
        <f ca="1">+IF(OFFSET('Hygiene Data'!$I$11,0,10*ROW('Hygiene Data'!I58))="","",OFFSET('Hygiene Data'!$I$11,0,10*ROW('Hygiene Data'!I58)))</f>
        <v/>
      </c>
      <c r="EE64" s="353" t="str">
        <f ca="1">+IF(OFFSET('Hygiene Data'!$I$12,0,10*ROW('Hygiene Data'!I58))="","",OFFSET('Hygiene Data'!$I$12,0,10*ROW('Hygiene Data'!I58)))</f>
        <v/>
      </c>
      <c r="EF64" s="353" t="str">
        <f ca="1">+IF(OFFSET('Hygiene Data'!$I$13,0,10*ROW('Hygiene Data'!I58))="","",OFFSET('Hygiene Data'!$I$13,0,10*ROW('Hygiene Data'!I58)))</f>
        <v/>
      </c>
    </row>
    <row r="65" spans="1:136" x14ac:dyDescent="0.25">
      <c r="A65" s="462" t="str">
        <f ca="1">+IF(OFFSET('Water Data'!$B$2,0,10*ROW('Water Data'!E59))="","",OFFSET('Water Data'!$B$2,0,10*ROW('Water Data'!E59)))</f>
        <v/>
      </c>
      <c r="B65" s="46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89" t="str">
        <f t="shared" ca="1" si="0"/>
        <v/>
      </c>
      <c r="D65" s="49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6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3" t="str">
        <f ca="1">+IF(OFFSET('Water Data'!$D$27,0,10*ROW('Water Data'!D59))="","",OFFSET('Water Data'!$D$27,0,10*ROW('Water Data'!D59)))</f>
        <v/>
      </c>
      <c r="BT65" s="353" t="str">
        <f ca="1">+IF(OFFSET('Water Data'!$D$28,0,10*ROW('Water Data'!D59))="","",OFFSET('Water Data'!$D$28,0,10*ROW('Water Data'!D59)))</f>
        <v/>
      </c>
      <c r="BU65" s="353" t="str">
        <f ca="1">+IF(OFFSET('Water Data'!$D$29,0,10*ROW('Water Data'!D59))="","",OFFSET('Water Data'!$D$29,0,10*ROW('Water Data'!D59)))</f>
        <v/>
      </c>
      <c r="BV65" s="353" t="str">
        <f ca="1">+IF(OFFSET('Water Data'!$E$27,0,10*ROW('Water Data'!E59))="","",OFFSET('Water Data'!$E$27,0,10*ROW('Water Data'!E59)))</f>
        <v/>
      </c>
      <c r="BW65" s="353" t="str">
        <f ca="1">+IF(OFFSET('Water Data'!$E$28,0,10*ROW('Water Data'!E59))="","",OFFSET('Water Data'!$E$28,0,10*ROW('Water Data'!E59)))</f>
        <v/>
      </c>
      <c r="BX65" s="353" t="str">
        <f ca="1">+IF(OFFSET('Water Data'!$E$29,0,10*ROW('Water Data'!E59))="","",OFFSET('Water Data'!$E$29,0,10*ROW('Water Data'!E59)))</f>
        <v/>
      </c>
      <c r="BY65" s="353" t="str">
        <f ca="1">+IF(OFFSET('Water Data'!$F$27,0,10*ROW('Water Data'!F59))="","",OFFSET('Water Data'!$F$27,0,10*ROW('Water Data'!F59)))</f>
        <v/>
      </c>
      <c r="BZ65" s="353" t="str">
        <f ca="1">+IF(OFFSET('Water Data'!$F$28,0,10*ROW('Water Data'!F59))="","",OFFSET('Water Data'!$F$28,0,10*ROW('Water Data'!F59)))</f>
        <v/>
      </c>
      <c r="CA65" s="353" t="str">
        <f ca="1">+IF(OFFSET('Water Data'!$F$29,0,10*ROW('Water Data'!F59))="","",OFFSET('Water Data'!$F$29,0,10*ROW('Water Data'!F59)))</f>
        <v/>
      </c>
      <c r="CB65" s="353" t="str">
        <f ca="1">+IF(OFFSET('Water Data'!$G$27,0,10*ROW('Water Data'!G59))="","",OFFSET('Water Data'!$G$27,0,10*ROW('Water Data'!G59)))</f>
        <v/>
      </c>
      <c r="CC65" s="353" t="str">
        <f ca="1">+IF(OFFSET('Water Data'!$G$28,0,10*ROW('Water Data'!G59))="","",OFFSET('Water Data'!$G$28,0,10*ROW('Water Data'!G59)))</f>
        <v/>
      </c>
      <c r="CD65" s="353" t="str">
        <f ca="1">+IF(OFFSET('Water Data'!$G$29,0,10*ROW('Water Data'!G59))="","",OFFSET('Water Data'!$G$29,0,10*ROW('Water Data'!G59)))</f>
        <v/>
      </c>
      <c r="CE65" s="353" t="str">
        <f ca="1">+IF(OFFSET('Water Data'!$H$27,0,10*ROW('Water Data'!H59))="","",OFFSET('Water Data'!$H$27,0,10*ROW('Water Data'!H59)))</f>
        <v/>
      </c>
      <c r="CF65" s="353" t="str">
        <f ca="1">+IF(OFFSET('Water Data'!$H$28,0,10*ROW('Water Data'!H59))="","",OFFSET('Water Data'!$H$28,0,10*ROW('Water Data'!H59)))</f>
        <v/>
      </c>
      <c r="CG65" s="353" t="str">
        <f ca="1">+IF(OFFSET('Water Data'!$H$29,0,10*ROW('Water Data'!H59))="","",OFFSET('Water Data'!$H$29,0,10*ROW('Water Data'!H59)))</f>
        <v/>
      </c>
      <c r="CH65" s="353" t="str">
        <f ca="1">+IF(OFFSET('Water Data'!$I$27,0,10*ROW('Water Data'!I59))="","",OFFSET('Water Data'!$I$27,0,10*ROW('Water Data'!I59)))</f>
        <v/>
      </c>
      <c r="CI65" s="353" t="str">
        <f ca="1">+IF(OFFSET('Water Data'!$I$28,0,10*ROW('Water Data'!I59))="","",OFFSET('Water Data'!$I$28,0,10*ROW('Water Data'!I59)))</f>
        <v/>
      </c>
      <c r="CJ65" s="353" t="str">
        <f ca="1">+IF(OFFSET('Water Data'!$I$29,0,10*ROW('Water Data'!I59))="","",OFFSET('Water Data'!$I$29,0,10*ROW('Water Data'!I59)))</f>
        <v/>
      </c>
      <c r="CK65" s="353" t="str">
        <f ca="1">+IF(OFFSET('Sanitation Data'!$D$28,0,10*ROW('Sanitation Data'!D59))="","",OFFSET('Sanitation Data'!$D$28,0,10*ROW('Sanitation Data'!D59)))</f>
        <v/>
      </c>
      <c r="CL65" s="353" t="str">
        <f ca="1">+IF(OFFSET('Sanitation Data'!$D$29,0,10*ROW('Sanitation Data'!D59))="","",OFFSET('Sanitation Data'!$D$29,0,10*ROW('Sanitation Data'!D59)))</f>
        <v/>
      </c>
      <c r="CM65" s="353" t="str">
        <f ca="1">+IF(OFFSET('Sanitation Data'!$D$30,0,10*ROW('Sanitation Data'!D59))="","",OFFSET('Sanitation Data'!$D$30,0,10*ROW('Sanitation Data'!D59)))</f>
        <v/>
      </c>
      <c r="CN65" s="353" t="str">
        <f ca="1">+IF(OFFSET('Sanitation Data'!$D$31,0,10*ROW('Sanitation Data'!D59))="","",OFFSET('Sanitation Data'!$D$31,0,10*ROW('Sanitation Data'!D59)))</f>
        <v/>
      </c>
      <c r="CO65" s="353" t="str">
        <f ca="1">+IF(OFFSET('Sanitation Data'!$D$32,0,10*ROW('Sanitation Data'!D59))="","",OFFSET('Sanitation Data'!$D$32,0,10*ROW('Sanitation Data'!D59)))</f>
        <v/>
      </c>
      <c r="CP65" s="353" t="str">
        <f ca="1">+IF(OFFSET('Sanitation Data'!$E$28,0,10*ROW('Sanitation Data'!E59))="","",OFFSET('Sanitation Data'!$E$28,0,10*ROW('Sanitation Data'!E59)))</f>
        <v/>
      </c>
      <c r="CQ65" s="353" t="str">
        <f ca="1">+IF(OFFSET('Sanitation Data'!$E$29,0,10*ROW('Sanitation Data'!E59))="","",OFFSET('Sanitation Data'!$E$29,0,10*ROW('Sanitation Data'!E59)))</f>
        <v/>
      </c>
      <c r="CR65" s="353" t="str">
        <f ca="1">+IF(OFFSET('Sanitation Data'!$E$30,0,10*ROW('Sanitation Data'!E59))="","",OFFSET('Sanitation Data'!$E$30,0,10*ROW('Sanitation Data'!E59)))</f>
        <v/>
      </c>
      <c r="CS65" s="353" t="str">
        <f ca="1">+IF(OFFSET('Sanitation Data'!$E$31,0,10*ROW('Sanitation Data'!E59))="","",OFFSET('Sanitation Data'!$E$31,0,10*ROW('Sanitation Data'!E59)))</f>
        <v/>
      </c>
      <c r="CT65" s="353" t="str">
        <f ca="1">+IF(OFFSET('Sanitation Data'!$E$32,0,10*ROW('Sanitation Data'!E59))="","",OFFSET('Sanitation Data'!$E$32,0,10*ROW('Sanitation Data'!E59)))</f>
        <v/>
      </c>
      <c r="CU65" s="353" t="str">
        <f ca="1">+IF(OFFSET('Sanitation Data'!$F$28,0,10*ROW('Sanitation Data'!F59))="","",OFFSET('Sanitation Data'!$F$28,0,10*ROW('Sanitation Data'!F59)))</f>
        <v/>
      </c>
      <c r="CV65" s="353" t="str">
        <f ca="1">+IF(OFFSET('Sanitation Data'!$F$29,0,10*ROW('Sanitation Data'!F59))="","",OFFSET('Sanitation Data'!$F$29,0,10*ROW('Sanitation Data'!F59)))</f>
        <v/>
      </c>
      <c r="CW65" s="353" t="str">
        <f ca="1">+IF(OFFSET('Sanitation Data'!$F$30,0,10*ROW('Sanitation Data'!F59))="","",OFFSET('Sanitation Data'!$F$30,0,10*ROW('Sanitation Data'!F59)))</f>
        <v/>
      </c>
      <c r="CX65" s="353" t="str">
        <f ca="1">+IF(OFFSET('Sanitation Data'!$F$31,0,10*ROW('Sanitation Data'!F59))="","",OFFSET('Sanitation Data'!$F$31,0,10*ROW('Sanitation Data'!F59)))</f>
        <v/>
      </c>
      <c r="CY65" s="353" t="str">
        <f ca="1">+IF(OFFSET('Sanitation Data'!$F$32,0,10*ROW('Sanitation Data'!F59))="","",OFFSET('Sanitation Data'!$F$32,0,10*ROW('Sanitation Data'!F59)))</f>
        <v/>
      </c>
      <c r="CZ65" s="353" t="str">
        <f ca="1">+IF(OFFSET('Sanitation Data'!$G$28,0,10*ROW('Sanitation Data'!G59))="","",OFFSET('Sanitation Data'!$G$28,0,10*ROW('Sanitation Data'!G59)))</f>
        <v/>
      </c>
      <c r="DA65" s="353" t="str">
        <f ca="1">+IF(OFFSET('Sanitation Data'!$G$29,0,10*ROW('Sanitation Data'!G59))="","",OFFSET('Sanitation Data'!$G$29,0,10*ROW('Sanitation Data'!G59)))</f>
        <v/>
      </c>
      <c r="DB65" s="353" t="str">
        <f ca="1">+IF(OFFSET('Sanitation Data'!$G$30,0,10*ROW('Sanitation Data'!G59))="","",OFFSET('Sanitation Data'!$G$30,0,10*ROW('Sanitation Data'!G59)))</f>
        <v/>
      </c>
      <c r="DC65" s="353" t="str">
        <f ca="1">+IF(OFFSET('Sanitation Data'!$G$31,0,10*ROW('Sanitation Data'!G59))="","",OFFSET('Sanitation Data'!$G$31,0,10*ROW('Sanitation Data'!G59)))</f>
        <v/>
      </c>
      <c r="DD65" s="353" t="str">
        <f ca="1">+IF(OFFSET('Sanitation Data'!$G$32,0,10*ROW('Sanitation Data'!G59))="","",OFFSET('Sanitation Data'!$G$32,0,10*ROW('Sanitation Data'!G59)))</f>
        <v/>
      </c>
      <c r="DE65" s="353" t="str">
        <f ca="1">+IF(OFFSET('Sanitation Data'!$H$28,0,10*ROW('Sanitation Data'!H59))="","",OFFSET('Sanitation Data'!$H$28,0,10*ROW('Sanitation Data'!H59)))</f>
        <v/>
      </c>
      <c r="DF65" s="353" t="str">
        <f ca="1">+IF(OFFSET('Sanitation Data'!$H$29,0,10*ROW('Sanitation Data'!H59))="","",OFFSET('Sanitation Data'!$H$29,0,10*ROW('Sanitation Data'!H59)))</f>
        <v/>
      </c>
      <c r="DG65" s="353" t="str">
        <f ca="1">+IF(OFFSET('Sanitation Data'!$H$30,0,10*ROW('Sanitation Data'!H59))="","",OFFSET('Sanitation Data'!$H$30,0,10*ROW('Sanitation Data'!H59)))</f>
        <v/>
      </c>
      <c r="DH65" s="353" t="str">
        <f ca="1">+IF(OFFSET('Sanitation Data'!$H$31,0,10*ROW('Sanitation Data'!H59))="","",OFFSET('Sanitation Data'!$H$31,0,10*ROW('Sanitation Data'!H59)))</f>
        <v/>
      </c>
      <c r="DI65" s="353" t="str">
        <f ca="1">+IF(OFFSET('Sanitation Data'!$H$32,0,10*ROW('Sanitation Data'!H59))="","",OFFSET('Sanitation Data'!$H$32,0,10*ROW('Sanitation Data'!H59)))</f>
        <v/>
      </c>
      <c r="DJ65" s="353" t="str">
        <f ca="1">+IF(OFFSET('Sanitation Data'!$I$28,0,10*ROW('Sanitation Data'!I59))="","",OFFSET('Sanitation Data'!$I$28,0,10*ROW('Sanitation Data'!I59)))</f>
        <v/>
      </c>
      <c r="DK65" s="353" t="str">
        <f ca="1">+IF(OFFSET('Sanitation Data'!$I$29,0,10*ROW('Sanitation Data'!I59))="","",OFFSET('Sanitation Data'!$I$29,0,10*ROW('Sanitation Data'!I59)))</f>
        <v/>
      </c>
      <c r="DL65" s="353" t="str">
        <f ca="1">+IF(OFFSET('Sanitation Data'!$I$30,0,10*ROW('Sanitation Data'!I59))="","",OFFSET('Sanitation Data'!$I$30,0,10*ROW('Sanitation Data'!I59)))</f>
        <v/>
      </c>
      <c r="DM65" s="353" t="str">
        <f ca="1">+IF(OFFSET('Sanitation Data'!$I$31,0,10*ROW('Sanitation Data'!I59))="","",OFFSET('Sanitation Data'!$I$31,0,10*ROW('Sanitation Data'!I59)))</f>
        <v/>
      </c>
      <c r="DN65" s="353" t="str">
        <f ca="1">+IF(OFFSET('Sanitation Data'!$I$32,0,10*ROW('Sanitation Data'!I59))="","",OFFSET('Sanitation Data'!$I$32,0,10*ROW('Sanitation Data'!I59)))</f>
        <v/>
      </c>
      <c r="DO65" s="353" t="str">
        <f ca="1">+IF(OFFSET('Hygiene Data'!$D$11,0,10*ROW('Hygiene Data'!D59))="","",OFFSET('Hygiene Data'!$D$11,0,10*ROW('Hygiene Data'!D59)))</f>
        <v/>
      </c>
      <c r="DP65" s="353" t="str">
        <f ca="1">+IF(OFFSET('Hygiene Data'!$D$12,0,10*ROW('Hygiene Data'!D59))="","",OFFSET('Hygiene Data'!$D$12,0,10*ROW('Hygiene Data'!D59)))</f>
        <v/>
      </c>
      <c r="DQ65" s="353" t="str">
        <f ca="1">+IF(OFFSET('Hygiene Data'!$D$13,0,10*ROW('Hygiene Data'!D59))="","",OFFSET('Hygiene Data'!$D$13,0,10*ROW('Hygiene Data'!D59)))</f>
        <v/>
      </c>
      <c r="DR65" s="353" t="str">
        <f ca="1">+IF(OFFSET('Hygiene Data'!$E$11,0,10*ROW('Hygiene Data'!E59))="","",OFFSET('Hygiene Data'!$E$11,0,10*ROW('Hygiene Data'!E59)))</f>
        <v/>
      </c>
      <c r="DS65" s="353" t="str">
        <f ca="1">+IF(OFFSET('Hygiene Data'!$E$12,0,10*ROW('Hygiene Data'!E59))="","",OFFSET('Hygiene Data'!$E$12,0,10*ROW('Hygiene Data'!E59)))</f>
        <v/>
      </c>
      <c r="DT65" s="353" t="str">
        <f ca="1">+IF(OFFSET('Hygiene Data'!$E$13,0,10*ROW('Hygiene Data'!E59))="","",OFFSET('Hygiene Data'!$E$13,0,10*ROW('Hygiene Data'!E59)))</f>
        <v/>
      </c>
      <c r="DU65" s="353" t="str">
        <f ca="1">+IF(OFFSET('Hygiene Data'!$F$11,0,10*ROW('Hygiene Data'!F59))="","",OFFSET('Hygiene Data'!$F$11,0,10*ROW('Hygiene Data'!F59)))</f>
        <v/>
      </c>
      <c r="DV65" s="353" t="str">
        <f ca="1">+IF(OFFSET('Hygiene Data'!$F$12,0,10*ROW('Hygiene Data'!F59))="","",OFFSET('Hygiene Data'!$F$12,0,10*ROW('Hygiene Data'!F59)))</f>
        <v/>
      </c>
      <c r="DW65" s="353" t="str">
        <f ca="1">+IF(OFFSET('Hygiene Data'!$F$13,0,10*ROW('Hygiene Data'!F59))="","",OFFSET('Hygiene Data'!$F$13,0,10*ROW('Hygiene Data'!F59)))</f>
        <v/>
      </c>
      <c r="DX65" s="353" t="str">
        <f ca="1">+IF(OFFSET('Hygiene Data'!$G$11,0,10*ROW('Hygiene Data'!G59))="","",OFFSET('Hygiene Data'!$G$11,0,10*ROW('Hygiene Data'!G59)))</f>
        <v/>
      </c>
      <c r="DY65" s="353" t="str">
        <f ca="1">+IF(OFFSET('Hygiene Data'!$G$12,0,10*ROW('Hygiene Data'!G59))="","",OFFSET('Hygiene Data'!$G$12,0,10*ROW('Hygiene Data'!G59)))</f>
        <v/>
      </c>
      <c r="DZ65" s="353" t="str">
        <f ca="1">+IF(OFFSET('Hygiene Data'!$G$13,0,10*ROW('Hygiene Data'!G59))="","",OFFSET('Hygiene Data'!$G$13,0,10*ROW('Hygiene Data'!G59)))</f>
        <v/>
      </c>
      <c r="EA65" s="353" t="str">
        <f ca="1">+IF(OFFSET('Hygiene Data'!$H$11,0,10*ROW('Hygiene Data'!H59))="","",OFFSET('Hygiene Data'!$H$11,0,10*ROW('Hygiene Data'!H59)))</f>
        <v/>
      </c>
      <c r="EB65" s="353" t="str">
        <f ca="1">+IF(OFFSET('Hygiene Data'!$H$12,0,10*ROW('Hygiene Data'!H59))="","",OFFSET('Hygiene Data'!$H$12,0,10*ROW('Hygiene Data'!H59)))</f>
        <v/>
      </c>
      <c r="EC65" s="353" t="str">
        <f ca="1">+IF(OFFSET('Hygiene Data'!$H$13,0,10*ROW('Hygiene Data'!H59))="","",OFFSET('Hygiene Data'!$H$13,0,10*ROW('Hygiene Data'!H59)))</f>
        <v/>
      </c>
      <c r="ED65" s="353" t="str">
        <f ca="1">+IF(OFFSET('Hygiene Data'!$I$11,0,10*ROW('Hygiene Data'!I59))="","",OFFSET('Hygiene Data'!$I$11,0,10*ROW('Hygiene Data'!I59)))</f>
        <v/>
      </c>
      <c r="EE65" s="353" t="str">
        <f ca="1">+IF(OFFSET('Hygiene Data'!$I$12,0,10*ROW('Hygiene Data'!I59))="","",OFFSET('Hygiene Data'!$I$12,0,10*ROW('Hygiene Data'!I59)))</f>
        <v/>
      </c>
      <c r="EF65" s="353" t="str">
        <f ca="1">+IF(OFFSET('Hygiene Data'!$I$13,0,10*ROW('Hygiene Data'!I59))="","",OFFSET('Hygiene Data'!$I$13,0,10*ROW('Hygiene Data'!I59)))</f>
        <v/>
      </c>
    </row>
    <row r="66" spans="1:136" x14ac:dyDescent="0.25">
      <c r="A66" s="462" t="str">
        <f ca="1">+IF(OFFSET('Water Data'!$B$2,0,10*ROW('Water Data'!E60))="","",OFFSET('Water Data'!$B$2,0,10*ROW('Water Data'!E60)))</f>
        <v/>
      </c>
      <c r="B66" s="46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89" t="str">
        <f t="shared" ca="1" si="0"/>
        <v/>
      </c>
      <c r="D66" s="49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6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3" t="str">
        <f ca="1">+IF(OFFSET('Water Data'!$D$27,0,10*ROW('Water Data'!D60))="","",OFFSET('Water Data'!$D$27,0,10*ROW('Water Data'!D60)))</f>
        <v/>
      </c>
      <c r="BT66" s="353" t="str">
        <f ca="1">+IF(OFFSET('Water Data'!$D$28,0,10*ROW('Water Data'!D60))="","",OFFSET('Water Data'!$D$28,0,10*ROW('Water Data'!D60)))</f>
        <v/>
      </c>
      <c r="BU66" s="353" t="str">
        <f ca="1">+IF(OFFSET('Water Data'!$D$29,0,10*ROW('Water Data'!D60))="","",OFFSET('Water Data'!$D$29,0,10*ROW('Water Data'!D60)))</f>
        <v/>
      </c>
      <c r="BV66" s="353" t="str">
        <f ca="1">+IF(OFFSET('Water Data'!$E$27,0,10*ROW('Water Data'!E60))="","",OFFSET('Water Data'!$E$27,0,10*ROW('Water Data'!E60)))</f>
        <v/>
      </c>
      <c r="BW66" s="353" t="str">
        <f ca="1">+IF(OFFSET('Water Data'!$E$28,0,10*ROW('Water Data'!E60))="","",OFFSET('Water Data'!$E$28,0,10*ROW('Water Data'!E60)))</f>
        <v/>
      </c>
      <c r="BX66" s="353" t="str">
        <f ca="1">+IF(OFFSET('Water Data'!$E$29,0,10*ROW('Water Data'!E60))="","",OFFSET('Water Data'!$E$29,0,10*ROW('Water Data'!E60)))</f>
        <v/>
      </c>
      <c r="BY66" s="353" t="str">
        <f ca="1">+IF(OFFSET('Water Data'!$F$27,0,10*ROW('Water Data'!F60))="","",OFFSET('Water Data'!$F$27,0,10*ROW('Water Data'!F60)))</f>
        <v/>
      </c>
      <c r="BZ66" s="353" t="str">
        <f ca="1">+IF(OFFSET('Water Data'!$F$28,0,10*ROW('Water Data'!F60))="","",OFFSET('Water Data'!$F$28,0,10*ROW('Water Data'!F60)))</f>
        <v/>
      </c>
      <c r="CA66" s="353" t="str">
        <f ca="1">+IF(OFFSET('Water Data'!$F$29,0,10*ROW('Water Data'!F60))="","",OFFSET('Water Data'!$F$29,0,10*ROW('Water Data'!F60)))</f>
        <v/>
      </c>
      <c r="CB66" s="353" t="str">
        <f ca="1">+IF(OFFSET('Water Data'!$G$27,0,10*ROW('Water Data'!G60))="","",OFFSET('Water Data'!$G$27,0,10*ROW('Water Data'!G60)))</f>
        <v/>
      </c>
      <c r="CC66" s="353" t="str">
        <f ca="1">+IF(OFFSET('Water Data'!$G$28,0,10*ROW('Water Data'!G60))="","",OFFSET('Water Data'!$G$28,0,10*ROW('Water Data'!G60)))</f>
        <v/>
      </c>
      <c r="CD66" s="353" t="str">
        <f ca="1">+IF(OFFSET('Water Data'!$G$29,0,10*ROW('Water Data'!G60))="","",OFFSET('Water Data'!$G$29,0,10*ROW('Water Data'!G60)))</f>
        <v/>
      </c>
      <c r="CE66" s="353" t="str">
        <f ca="1">+IF(OFFSET('Water Data'!$H$27,0,10*ROW('Water Data'!H60))="","",OFFSET('Water Data'!$H$27,0,10*ROW('Water Data'!H60)))</f>
        <v/>
      </c>
      <c r="CF66" s="353" t="str">
        <f ca="1">+IF(OFFSET('Water Data'!$H$28,0,10*ROW('Water Data'!H60))="","",OFFSET('Water Data'!$H$28,0,10*ROW('Water Data'!H60)))</f>
        <v/>
      </c>
      <c r="CG66" s="353" t="str">
        <f ca="1">+IF(OFFSET('Water Data'!$H$29,0,10*ROW('Water Data'!H60))="","",OFFSET('Water Data'!$H$29,0,10*ROW('Water Data'!H60)))</f>
        <v/>
      </c>
      <c r="CH66" s="353" t="str">
        <f ca="1">+IF(OFFSET('Water Data'!$I$27,0,10*ROW('Water Data'!I60))="","",OFFSET('Water Data'!$I$27,0,10*ROW('Water Data'!I60)))</f>
        <v/>
      </c>
      <c r="CI66" s="353" t="str">
        <f ca="1">+IF(OFFSET('Water Data'!$I$28,0,10*ROW('Water Data'!I60))="","",OFFSET('Water Data'!$I$28,0,10*ROW('Water Data'!I60)))</f>
        <v/>
      </c>
      <c r="CJ66" s="353" t="str">
        <f ca="1">+IF(OFFSET('Water Data'!$I$29,0,10*ROW('Water Data'!I60))="","",OFFSET('Water Data'!$I$29,0,10*ROW('Water Data'!I60)))</f>
        <v/>
      </c>
      <c r="CK66" s="353" t="str">
        <f ca="1">+IF(OFFSET('Sanitation Data'!$D$28,0,10*ROW('Sanitation Data'!D60))="","",OFFSET('Sanitation Data'!$D$28,0,10*ROW('Sanitation Data'!D60)))</f>
        <v/>
      </c>
      <c r="CL66" s="353" t="str">
        <f ca="1">+IF(OFFSET('Sanitation Data'!$D$29,0,10*ROW('Sanitation Data'!D60))="","",OFFSET('Sanitation Data'!$D$29,0,10*ROW('Sanitation Data'!D60)))</f>
        <v/>
      </c>
      <c r="CM66" s="353" t="str">
        <f ca="1">+IF(OFFSET('Sanitation Data'!$D$30,0,10*ROW('Sanitation Data'!D60))="","",OFFSET('Sanitation Data'!$D$30,0,10*ROW('Sanitation Data'!D60)))</f>
        <v/>
      </c>
      <c r="CN66" s="353" t="str">
        <f ca="1">+IF(OFFSET('Sanitation Data'!$D$31,0,10*ROW('Sanitation Data'!D60))="","",OFFSET('Sanitation Data'!$D$31,0,10*ROW('Sanitation Data'!D60)))</f>
        <v/>
      </c>
      <c r="CO66" s="353" t="str">
        <f ca="1">+IF(OFFSET('Sanitation Data'!$D$32,0,10*ROW('Sanitation Data'!D60))="","",OFFSET('Sanitation Data'!$D$32,0,10*ROW('Sanitation Data'!D60)))</f>
        <v/>
      </c>
      <c r="CP66" s="353" t="str">
        <f ca="1">+IF(OFFSET('Sanitation Data'!$E$28,0,10*ROW('Sanitation Data'!E60))="","",OFFSET('Sanitation Data'!$E$28,0,10*ROW('Sanitation Data'!E60)))</f>
        <v/>
      </c>
      <c r="CQ66" s="353" t="str">
        <f ca="1">+IF(OFFSET('Sanitation Data'!$E$29,0,10*ROW('Sanitation Data'!E60))="","",OFFSET('Sanitation Data'!$E$29,0,10*ROW('Sanitation Data'!E60)))</f>
        <v/>
      </c>
      <c r="CR66" s="353" t="str">
        <f ca="1">+IF(OFFSET('Sanitation Data'!$E$30,0,10*ROW('Sanitation Data'!E60))="","",OFFSET('Sanitation Data'!$E$30,0,10*ROW('Sanitation Data'!E60)))</f>
        <v/>
      </c>
      <c r="CS66" s="353" t="str">
        <f ca="1">+IF(OFFSET('Sanitation Data'!$E$31,0,10*ROW('Sanitation Data'!E60))="","",OFFSET('Sanitation Data'!$E$31,0,10*ROW('Sanitation Data'!E60)))</f>
        <v/>
      </c>
      <c r="CT66" s="353" t="str">
        <f ca="1">+IF(OFFSET('Sanitation Data'!$E$32,0,10*ROW('Sanitation Data'!E60))="","",OFFSET('Sanitation Data'!$E$32,0,10*ROW('Sanitation Data'!E60)))</f>
        <v/>
      </c>
      <c r="CU66" s="353" t="str">
        <f ca="1">+IF(OFFSET('Sanitation Data'!$F$28,0,10*ROW('Sanitation Data'!F60))="","",OFFSET('Sanitation Data'!$F$28,0,10*ROW('Sanitation Data'!F60)))</f>
        <v/>
      </c>
      <c r="CV66" s="353" t="str">
        <f ca="1">+IF(OFFSET('Sanitation Data'!$F$29,0,10*ROW('Sanitation Data'!F60))="","",OFFSET('Sanitation Data'!$F$29,0,10*ROW('Sanitation Data'!F60)))</f>
        <v/>
      </c>
      <c r="CW66" s="353" t="str">
        <f ca="1">+IF(OFFSET('Sanitation Data'!$F$30,0,10*ROW('Sanitation Data'!F60))="","",OFFSET('Sanitation Data'!$F$30,0,10*ROW('Sanitation Data'!F60)))</f>
        <v/>
      </c>
      <c r="CX66" s="353" t="str">
        <f ca="1">+IF(OFFSET('Sanitation Data'!$F$31,0,10*ROW('Sanitation Data'!F60))="","",OFFSET('Sanitation Data'!$F$31,0,10*ROW('Sanitation Data'!F60)))</f>
        <v/>
      </c>
      <c r="CY66" s="353" t="str">
        <f ca="1">+IF(OFFSET('Sanitation Data'!$F$32,0,10*ROW('Sanitation Data'!F60))="","",OFFSET('Sanitation Data'!$F$32,0,10*ROW('Sanitation Data'!F60)))</f>
        <v/>
      </c>
      <c r="CZ66" s="353" t="str">
        <f ca="1">+IF(OFFSET('Sanitation Data'!$G$28,0,10*ROW('Sanitation Data'!G60))="","",OFFSET('Sanitation Data'!$G$28,0,10*ROW('Sanitation Data'!G60)))</f>
        <v/>
      </c>
      <c r="DA66" s="353" t="str">
        <f ca="1">+IF(OFFSET('Sanitation Data'!$G$29,0,10*ROW('Sanitation Data'!G60))="","",OFFSET('Sanitation Data'!$G$29,0,10*ROW('Sanitation Data'!G60)))</f>
        <v/>
      </c>
      <c r="DB66" s="353" t="str">
        <f ca="1">+IF(OFFSET('Sanitation Data'!$G$30,0,10*ROW('Sanitation Data'!G60))="","",OFFSET('Sanitation Data'!$G$30,0,10*ROW('Sanitation Data'!G60)))</f>
        <v/>
      </c>
      <c r="DC66" s="353" t="str">
        <f ca="1">+IF(OFFSET('Sanitation Data'!$G$31,0,10*ROW('Sanitation Data'!G60))="","",OFFSET('Sanitation Data'!$G$31,0,10*ROW('Sanitation Data'!G60)))</f>
        <v/>
      </c>
      <c r="DD66" s="353" t="str">
        <f ca="1">+IF(OFFSET('Sanitation Data'!$G$32,0,10*ROW('Sanitation Data'!G60))="","",OFFSET('Sanitation Data'!$G$32,0,10*ROW('Sanitation Data'!G60)))</f>
        <v/>
      </c>
      <c r="DE66" s="353" t="str">
        <f ca="1">+IF(OFFSET('Sanitation Data'!$H$28,0,10*ROW('Sanitation Data'!H60))="","",OFFSET('Sanitation Data'!$H$28,0,10*ROW('Sanitation Data'!H60)))</f>
        <v/>
      </c>
      <c r="DF66" s="353" t="str">
        <f ca="1">+IF(OFFSET('Sanitation Data'!$H$29,0,10*ROW('Sanitation Data'!H60))="","",OFFSET('Sanitation Data'!$H$29,0,10*ROW('Sanitation Data'!H60)))</f>
        <v/>
      </c>
      <c r="DG66" s="353" t="str">
        <f ca="1">+IF(OFFSET('Sanitation Data'!$H$30,0,10*ROW('Sanitation Data'!H60))="","",OFFSET('Sanitation Data'!$H$30,0,10*ROW('Sanitation Data'!H60)))</f>
        <v/>
      </c>
      <c r="DH66" s="353" t="str">
        <f ca="1">+IF(OFFSET('Sanitation Data'!$H$31,0,10*ROW('Sanitation Data'!H60))="","",OFFSET('Sanitation Data'!$H$31,0,10*ROW('Sanitation Data'!H60)))</f>
        <v/>
      </c>
      <c r="DI66" s="353" t="str">
        <f ca="1">+IF(OFFSET('Sanitation Data'!$H$32,0,10*ROW('Sanitation Data'!H60))="","",OFFSET('Sanitation Data'!$H$32,0,10*ROW('Sanitation Data'!H60)))</f>
        <v/>
      </c>
      <c r="DJ66" s="353" t="str">
        <f ca="1">+IF(OFFSET('Sanitation Data'!$I$28,0,10*ROW('Sanitation Data'!I60))="","",OFFSET('Sanitation Data'!$I$28,0,10*ROW('Sanitation Data'!I60)))</f>
        <v/>
      </c>
      <c r="DK66" s="353" t="str">
        <f ca="1">+IF(OFFSET('Sanitation Data'!$I$29,0,10*ROW('Sanitation Data'!I60))="","",OFFSET('Sanitation Data'!$I$29,0,10*ROW('Sanitation Data'!I60)))</f>
        <v/>
      </c>
      <c r="DL66" s="353" t="str">
        <f ca="1">+IF(OFFSET('Sanitation Data'!$I$30,0,10*ROW('Sanitation Data'!I60))="","",OFFSET('Sanitation Data'!$I$30,0,10*ROW('Sanitation Data'!I60)))</f>
        <v/>
      </c>
      <c r="DM66" s="353" t="str">
        <f ca="1">+IF(OFFSET('Sanitation Data'!$I$31,0,10*ROW('Sanitation Data'!I60))="","",OFFSET('Sanitation Data'!$I$31,0,10*ROW('Sanitation Data'!I60)))</f>
        <v/>
      </c>
      <c r="DN66" s="353" t="str">
        <f ca="1">+IF(OFFSET('Sanitation Data'!$I$32,0,10*ROW('Sanitation Data'!I60))="","",OFFSET('Sanitation Data'!$I$32,0,10*ROW('Sanitation Data'!I60)))</f>
        <v/>
      </c>
      <c r="DO66" s="353" t="str">
        <f ca="1">+IF(OFFSET('Hygiene Data'!$D$11,0,10*ROW('Hygiene Data'!D60))="","",OFFSET('Hygiene Data'!$D$11,0,10*ROW('Hygiene Data'!D60)))</f>
        <v/>
      </c>
      <c r="DP66" s="353" t="str">
        <f ca="1">+IF(OFFSET('Hygiene Data'!$D$12,0,10*ROW('Hygiene Data'!D60))="","",OFFSET('Hygiene Data'!$D$12,0,10*ROW('Hygiene Data'!D60)))</f>
        <v/>
      </c>
      <c r="DQ66" s="353" t="str">
        <f ca="1">+IF(OFFSET('Hygiene Data'!$D$13,0,10*ROW('Hygiene Data'!D60))="","",OFFSET('Hygiene Data'!$D$13,0,10*ROW('Hygiene Data'!D60)))</f>
        <v/>
      </c>
      <c r="DR66" s="353" t="str">
        <f ca="1">+IF(OFFSET('Hygiene Data'!$E$11,0,10*ROW('Hygiene Data'!E60))="","",OFFSET('Hygiene Data'!$E$11,0,10*ROW('Hygiene Data'!E60)))</f>
        <v/>
      </c>
      <c r="DS66" s="353" t="str">
        <f ca="1">+IF(OFFSET('Hygiene Data'!$E$12,0,10*ROW('Hygiene Data'!E60))="","",OFFSET('Hygiene Data'!$E$12,0,10*ROW('Hygiene Data'!E60)))</f>
        <v/>
      </c>
      <c r="DT66" s="353" t="str">
        <f ca="1">+IF(OFFSET('Hygiene Data'!$E$13,0,10*ROW('Hygiene Data'!E60))="","",OFFSET('Hygiene Data'!$E$13,0,10*ROW('Hygiene Data'!E60)))</f>
        <v/>
      </c>
      <c r="DU66" s="353" t="str">
        <f ca="1">+IF(OFFSET('Hygiene Data'!$F$11,0,10*ROW('Hygiene Data'!F60))="","",OFFSET('Hygiene Data'!$F$11,0,10*ROW('Hygiene Data'!F60)))</f>
        <v/>
      </c>
      <c r="DV66" s="353" t="str">
        <f ca="1">+IF(OFFSET('Hygiene Data'!$F$12,0,10*ROW('Hygiene Data'!F60))="","",OFFSET('Hygiene Data'!$F$12,0,10*ROW('Hygiene Data'!F60)))</f>
        <v/>
      </c>
      <c r="DW66" s="353" t="str">
        <f ca="1">+IF(OFFSET('Hygiene Data'!$F$13,0,10*ROW('Hygiene Data'!F60))="","",OFFSET('Hygiene Data'!$F$13,0,10*ROW('Hygiene Data'!F60)))</f>
        <v/>
      </c>
      <c r="DX66" s="353" t="str">
        <f ca="1">+IF(OFFSET('Hygiene Data'!$G$11,0,10*ROW('Hygiene Data'!G60))="","",OFFSET('Hygiene Data'!$G$11,0,10*ROW('Hygiene Data'!G60)))</f>
        <v/>
      </c>
      <c r="DY66" s="353" t="str">
        <f ca="1">+IF(OFFSET('Hygiene Data'!$G$12,0,10*ROW('Hygiene Data'!G60))="","",OFFSET('Hygiene Data'!$G$12,0,10*ROW('Hygiene Data'!G60)))</f>
        <v/>
      </c>
      <c r="DZ66" s="353" t="str">
        <f ca="1">+IF(OFFSET('Hygiene Data'!$G$13,0,10*ROW('Hygiene Data'!G60))="","",OFFSET('Hygiene Data'!$G$13,0,10*ROW('Hygiene Data'!G60)))</f>
        <v/>
      </c>
      <c r="EA66" s="353" t="str">
        <f ca="1">+IF(OFFSET('Hygiene Data'!$H$11,0,10*ROW('Hygiene Data'!H60))="","",OFFSET('Hygiene Data'!$H$11,0,10*ROW('Hygiene Data'!H60)))</f>
        <v/>
      </c>
      <c r="EB66" s="353" t="str">
        <f ca="1">+IF(OFFSET('Hygiene Data'!$H$12,0,10*ROW('Hygiene Data'!H60))="","",OFFSET('Hygiene Data'!$H$12,0,10*ROW('Hygiene Data'!H60)))</f>
        <v/>
      </c>
      <c r="EC66" s="353" t="str">
        <f ca="1">+IF(OFFSET('Hygiene Data'!$H$13,0,10*ROW('Hygiene Data'!H60))="","",OFFSET('Hygiene Data'!$H$13,0,10*ROW('Hygiene Data'!H60)))</f>
        <v/>
      </c>
      <c r="ED66" s="353" t="str">
        <f ca="1">+IF(OFFSET('Hygiene Data'!$I$11,0,10*ROW('Hygiene Data'!I60))="","",OFFSET('Hygiene Data'!$I$11,0,10*ROW('Hygiene Data'!I60)))</f>
        <v/>
      </c>
      <c r="EE66" s="353" t="str">
        <f ca="1">+IF(OFFSET('Hygiene Data'!$I$12,0,10*ROW('Hygiene Data'!I60))="","",OFFSET('Hygiene Data'!$I$12,0,10*ROW('Hygiene Data'!I60)))</f>
        <v/>
      </c>
      <c r="EF66" s="353" t="str">
        <f ca="1">+IF(OFFSET('Hygiene Data'!$I$13,0,10*ROW('Hygiene Data'!I60))="","",OFFSET('Hygiene Data'!$I$13,0,10*ROW('Hygiene Data'!I60)))</f>
        <v/>
      </c>
    </row>
    <row r="67" spans="1:136" x14ac:dyDescent="0.25">
      <c r="A67" s="462" t="str">
        <f ca="1">+IF(OFFSET('Water Data'!$B$2,0,10*ROW('Water Data'!E61))="","",OFFSET('Water Data'!$B$2,0,10*ROW('Water Data'!E61)))</f>
        <v/>
      </c>
      <c r="B67" s="46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89" t="str">
        <f t="shared" ca="1" si="0"/>
        <v/>
      </c>
      <c r="D67" s="49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6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3" t="str">
        <f ca="1">+IF(OFFSET('Water Data'!$D$27,0,10*ROW('Water Data'!D61))="","",OFFSET('Water Data'!$D$27,0,10*ROW('Water Data'!D61)))</f>
        <v/>
      </c>
      <c r="BT67" s="353" t="str">
        <f ca="1">+IF(OFFSET('Water Data'!$D$28,0,10*ROW('Water Data'!D61))="","",OFFSET('Water Data'!$D$28,0,10*ROW('Water Data'!D61)))</f>
        <v/>
      </c>
      <c r="BU67" s="353" t="str">
        <f ca="1">+IF(OFFSET('Water Data'!$D$29,0,10*ROW('Water Data'!D61))="","",OFFSET('Water Data'!$D$29,0,10*ROW('Water Data'!D61)))</f>
        <v/>
      </c>
      <c r="BV67" s="353" t="str">
        <f ca="1">+IF(OFFSET('Water Data'!$E$27,0,10*ROW('Water Data'!E61))="","",OFFSET('Water Data'!$E$27,0,10*ROW('Water Data'!E61)))</f>
        <v/>
      </c>
      <c r="BW67" s="353" t="str">
        <f ca="1">+IF(OFFSET('Water Data'!$E$28,0,10*ROW('Water Data'!E61))="","",OFFSET('Water Data'!$E$28,0,10*ROW('Water Data'!E61)))</f>
        <v/>
      </c>
      <c r="BX67" s="353" t="str">
        <f ca="1">+IF(OFFSET('Water Data'!$E$29,0,10*ROW('Water Data'!E61))="","",OFFSET('Water Data'!$E$29,0,10*ROW('Water Data'!E61)))</f>
        <v/>
      </c>
      <c r="BY67" s="353" t="str">
        <f ca="1">+IF(OFFSET('Water Data'!$F$27,0,10*ROW('Water Data'!F61))="","",OFFSET('Water Data'!$F$27,0,10*ROW('Water Data'!F61)))</f>
        <v/>
      </c>
      <c r="BZ67" s="353" t="str">
        <f ca="1">+IF(OFFSET('Water Data'!$F$28,0,10*ROW('Water Data'!F61))="","",OFFSET('Water Data'!$F$28,0,10*ROW('Water Data'!F61)))</f>
        <v/>
      </c>
      <c r="CA67" s="353" t="str">
        <f ca="1">+IF(OFFSET('Water Data'!$F$29,0,10*ROW('Water Data'!F61))="","",OFFSET('Water Data'!$F$29,0,10*ROW('Water Data'!F61)))</f>
        <v/>
      </c>
      <c r="CB67" s="353" t="str">
        <f ca="1">+IF(OFFSET('Water Data'!$G$27,0,10*ROW('Water Data'!G61))="","",OFFSET('Water Data'!$G$27,0,10*ROW('Water Data'!G61)))</f>
        <v/>
      </c>
      <c r="CC67" s="353" t="str">
        <f ca="1">+IF(OFFSET('Water Data'!$G$28,0,10*ROW('Water Data'!G61))="","",OFFSET('Water Data'!$G$28,0,10*ROW('Water Data'!G61)))</f>
        <v/>
      </c>
      <c r="CD67" s="353" t="str">
        <f ca="1">+IF(OFFSET('Water Data'!$G$29,0,10*ROW('Water Data'!G61))="","",OFFSET('Water Data'!$G$29,0,10*ROW('Water Data'!G61)))</f>
        <v/>
      </c>
      <c r="CE67" s="353" t="str">
        <f ca="1">+IF(OFFSET('Water Data'!$H$27,0,10*ROW('Water Data'!H61))="","",OFFSET('Water Data'!$H$27,0,10*ROW('Water Data'!H61)))</f>
        <v/>
      </c>
      <c r="CF67" s="353" t="str">
        <f ca="1">+IF(OFFSET('Water Data'!$H$28,0,10*ROW('Water Data'!H61))="","",OFFSET('Water Data'!$H$28,0,10*ROW('Water Data'!H61)))</f>
        <v/>
      </c>
      <c r="CG67" s="353" t="str">
        <f ca="1">+IF(OFFSET('Water Data'!$H$29,0,10*ROW('Water Data'!H61))="","",OFFSET('Water Data'!$H$29,0,10*ROW('Water Data'!H61)))</f>
        <v/>
      </c>
      <c r="CH67" s="353" t="str">
        <f ca="1">+IF(OFFSET('Water Data'!$I$27,0,10*ROW('Water Data'!I61))="","",OFFSET('Water Data'!$I$27,0,10*ROW('Water Data'!I61)))</f>
        <v/>
      </c>
      <c r="CI67" s="353" t="str">
        <f ca="1">+IF(OFFSET('Water Data'!$I$28,0,10*ROW('Water Data'!I61))="","",OFFSET('Water Data'!$I$28,0,10*ROW('Water Data'!I61)))</f>
        <v/>
      </c>
      <c r="CJ67" s="353" t="str">
        <f ca="1">+IF(OFFSET('Water Data'!$I$29,0,10*ROW('Water Data'!I61))="","",OFFSET('Water Data'!$I$29,0,10*ROW('Water Data'!I61)))</f>
        <v/>
      </c>
      <c r="CK67" s="353" t="str">
        <f ca="1">+IF(OFFSET('Sanitation Data'!$D$28,0,10*ROW('Sanitation Data'!D61))="","",OFFSET('Sanitation Data'!$D$28,0,10*ROW('Sanitation Data'!D61)))</f>
        <v/>
      </c>
      <c r="CL67" s="353" t="str">
        <f ca="1">+IF(OFFSET('Sanitation Data'!$D$29,0,10*ROW('Sanitation Data'!D61))="","",OFFSET('Sanitation Data'!$D$29,0,10*ROW('Sanitation Data'!D61)))</f>
        <v/>
      </c>
      <c r="CM67" s="353" t="str">
        <f ca="1">+IF(OFFSET('Sanitation Data'!$D$30,0,10*ROW('Sanitation Data'!D61))="","",OFFSET('Sanitation Data'!$D$30,0,10*ROW('Sanitation Data'!D61)))</f>
        <v/>
      </c>
      <c r="CN67" s="353" t="str">
        <f ca="1">+IF(OFFSET('Sanitation Data'!$D$31,0,10*ROW('Sanitation Data'!D61))="","",OFFSET('Sanitation Data'!$D$31,0,10*ROW('Sanitation Data'!D61)))</f>
        <v/>
      </c>
      <c r="CO67" s="353" t="str">
        <f ca="1">+IF(OFFSET('Sanitation Data'!$D$32,0,10*ROW('Sanitation Data'!D61))="","",OFFSET('Sanitation Data'!$D$32,0,10*ROW('Sanitation Data'!D61)))</f>
        <v/>
      </c>
      <c r="CP67" s="353" t="str">
        <f ca="1">+IF(OFFSET('Sanitation Data'!$E$28,0,10*ROW('Sanitation Data'!E61))="","",OFFSET('Sanitation Data'!$E$28,0,10*ROW('Sanitation Data'!E61)))</f>
        <v/>
      </c>
      <c r="CQ67" s="353" t="str">
        <f ca="1">+IF(OFFSET('Sanitation Data'!$E$29,0,10*ROW('Sanitation Data'!E61))="","",OFFSET('Sanitation Data'!$E$29,0,10*ROW('Sanitation Data'!E61)))</f>
        <v/>
      </c>
      <c r="CR67" s="353" t="str">
        <f ca="1">+IF(OFFSET('Sanitation Data'!$E$30,0,10*ROW('Sanitation Data'!E61))="","",OFFSET('Sanitation Data'!$E$30,0,10*ROW('Sanitation Data'!E61)))</f>
        <v/>
      </c>
      <c r="CS67" s="353" t="str">
        <f ca="1">+IF(OFFSET('Sanitation Data'!$E$31,0,10*ROW('Sanitation Data'!E61))="","",OFFSET('Sanitation Data'!$E$31,0,10*ROW('Sanitation Data'!E61)))</f>
        <v/>
      </c>
      <c r="CT67" s="353" t="str">
        <f ca="1">+IF(OFFSET('Sanitation Data'!$E$32,0,10*ROW('Sanitation Data'!E61))="","",OFFSET('Sanitation Data'!$E$32,0,10*ROW('Sanitation Data'!E61)))</f>
        <v/>
      </c>
      <c r="CU67" s="353" t="str">
        <f ca="1">+IF(OFFSET('Sanitation Data'!$F$28,0,10*ROW('Sanitation Data'!F61))="","",OFFSET('Sanitation Data'!$F$28,0,10*ROW('Sanitation Data'!F61)))</f>
        <v/>
      </c>
      <c r="CV67" s="353" t="str">
        <f ca="1">+IF(OFFSET('Sanitation Data'!$F$29,0,10*ROW('Sanitation Data'!F61))="","",OFFSET('Sanitation Data'!$F$29,0,10*ROW('Sanitation Data'!F61)))</f>
        <v/>
      </c>
      <c r="CW67" s="353" t="str">
        <f ca="1">+IF(OFFSET('Sanitation Data'!$F$30,0,10*ROW('Sanitation Data'!F61))="","",OFFSET('Sanitation Data'!$F$30,0,10*ROW('Sanitation Data'!F61)))</f>
        <v/>
      </c>
      <c r="CX67" s="353" t="str">
        <f ca="1">+IF(OFFSET('Sanitation Data'!$F$31,0,10*ROW('Sanitation Data'!F61))="","",OFFSET('Sanitation Data'!$F$31,0,10*ROW('Sanitation Data'!F61)))</f>
        <v/>
      </c>
      <c r="CY67" s="353" t="str">
        <f ca="1">+IF(OFFSET('Sanitation Data'!$F$32,0,10*ROW('Sanitation Data'!F61))="","",OFFSET('Sanitation Data'!$F$32,0,10*ROW('Sanitation Data'!F61)))</f>
        <v/>
      </c>
      <c r="CZ67" s="353" t="str">
        <f ca="1">+IF(OFFSET('Sanitation Data'!$G$28,0,10*ROW('Sanitation Data'!G61))="","",OFFSET('Sanitation Data'!$G$28,0,10*ROW('Sanitation Data'!G61)))</f>
        <v/>
      </c>
      <c r="DA67" s="353" t="str">
        <f ca="1">+IF(OFFSET('Sanitation Data'!$G$29,0,10*ROW('Sanitation Data'!G61))="","",OFFSET('Sanitation Data'!$G$29,0,10*ROW('Sanitation Data'!G61)))</f>
        <v/>
      </c>
      <c r="DB67" s="353" t="str">
        <f ca="1">+IF(OFFSET('Sanitation Data'!$G$30,0,10*ROW('Sanitation Data'!G61))="","",OFFSET('Sanitation Data'!$G$30,0,10*ROW('Sanitation Data'!G61)))</f>
        <v/>
      </c>
      <c r="DC67" s="353" t="str">
        <f ca="1">+IF(OFFSET('Sanitation Data'!$G$31,0,10*ROW('Sanitation Data'!G61))="","",OFFSET('Sanitation Data'!$G$31,0,10*ROW('Sanitation Data'!G61)))</f>
        <v/>
      </c>
      <c r="DD67" s="353" t="str">
        <f ca="1">+IF(OFFSET('Sanitation Data'!$G$32,0,10*ROW('Sanitation Data'!G61))="","",OFFSET('Sanitation Data'!$G$32,0,10*ROW('Sanitation Data'!G61)))</f>
        <v/>
      </c>
      <c r="DE67" s="353" t="str">
        <f ca="1">+IF(OFFSET('Sanitation Data'!$H$28,0,10*ROW('Sanitation Data'!H61))="","",OFFSET('Sanitation Data'!$H$28,0,10*ROW('Sanitation Data'!H61)))</f>
        <v/>
      </c>
      <c r="DF67" s="353" t="str">
        <f ca="1">+IF(OFFSET('Sanitation Data'!$H$29,0,10*ROW('Sanitation Data'!H61))="","",OFFSET('Sanitation Data'!$H$29,0,10*ROW('Sanitation Data'!H61)))</f>
        <v/>
      </c>
      <c r="DG67" s="353" t="str">
        <f ca="1">+IF(OFFSET('Sanitation Data'!$H$30,0,10*ROW('Sanitation Data'!H61))="","",OFFSET('Sanitation Data'!$H$30,0,10*ROW('Sanitation Data'!H61)))</f>
        <v/>
      </c>
      <c r="DH67" s="353" t="str">
        <f ca="1">+IF(OFFSET('Sanitation Data'!$H$31,0,10*ROW('Sanitation Data'!H61))="","",OFFSET('Sanitation Data'!$H$31,0,10*ROW('Sanitation Data'!H61)))</f>
        <v/>
      </c>
      <c r="DI67" s="353" t="str">
        <f ca="1">+IF(OFFSET('Sanitation Data'!$H$32,0,10*ROW('Sanitation Data'!H61))="","",OFFSET('Sanitation Data'!$H$32,0,10*ROW('Sanitation Data'!H61)))</f>
        <v/>
      </c>
      <c r="DJ67" s="353" t="str">
        <f ca="1">+IF(OFFSET('Sanitation Data'!$I$28,0,10*ROW('Sanitation Data'!I61))="","",OFFSET('Sanitation Data'!$I$28,0,10*ROW('Sanitation Data'!I61)))</f>
        <v/>
      </c>
      <c r="DK67" s="353" t="str">
        <f ca="1">+IF(OFFSET('Sanitation Data'!$I$29,0,10*ROW('Sanitation Data'!I61))="","",OFFSET('Sanitation Data'!$I$29,0,10*ROW('Sanitation Data'!I61)))</f>
        <v/>
      </c>
      <c r="DL67" s="353" t="str">
        <f ca="1">+IF(OFFSET('Sanitation Data'!$I$30,0,10*ROW('Sanitation Data'!I61))="","",OFFSET('Sanitation Data'!$I$30,0,10*ROW('Sanitation Data'!I61)))</f>
        <v/>
      </c>
      <c r="DM67" s="353" t="str">
        <f ca="1">+IF(OFFSET('Sanitation Data'!$I$31,0,10*ROW('Sanitation Data'!I61))="","",OFFSET('Sanitation Data'!$I$31,0,10*ROW('Sanitation Data'!I61)))</f>
        <v/>
      </c>
      <c r="DN67" s="353" t="str">
        <f ca="1">+IF(OFFSET('Sanitation Data'!$I$32,0,10*ROW('Sanitation Data'!I61))="","",OFFSET('Sanitation Data'!$I$32,0,10*ROW('Sanitation Data'!I61)))</f>
        <v/>
      </c>
      <c r="DO67" s="353" t="str">
        <f ca="1">+IF(OFFSET('Hygiene Data'!$D$11,0,10*ROW('Hygiene Data'!D61))="","",OFFSET('Hygiene Data'!$D$11,0,10*ROW('Hygiene Data'!D61)))</f>
        <v/>
      </c>
      <c r="DP67" s="353" t="str">
        <f ca="1">+IF(OFFSET('Hygiene Data'!$D$12,0,10*ROW('Hygiene Data'!D61))="","",OFFSET('Hygiene Data'!$D$12,0,10*ROW('Hygiene Data'!D61)))</f>
        <v/>
      </c>
      <c r="DQ67" s="353" t="str">
        <f ca="1">+IF(OFFSET('Hygiene Data'!$D$13,0,10*ROW('Hygiene Data'!D61))="","",OFFSET('Hygiene Data'!$D$13,0,10*ROW('Hygiene Data'!D61)))</f>
        <v/>
      </c>
      <c r="DR67" s="353" t="str">
        <f ca="1">+IF(OFFSET('Hygiene Data'!$E$11,0,10*ROW('Hygiene Data'!E61))="","",OFFSET('Hygiene Data'!$E$11,0,10*ROW('Hygiene Data'!E61)))</f>
        <v/>
      </c>
      <c r="DS67" s="353" t="str">
        <f ca="1">+IF(OFFSET('Hygiene Data'!$E$12,0,10*ROW('Hygiene Data'!E61))="","",OFFSET('Hygiene Data'!$E$12,0,10*ROW('Hygiene Data'!E61)))</f>
        <v/>
      </c>
      <c r="DT67" s="353" t="str">
        <f ca="1">+IF(OFFSET('Hygiene Data'!$E$13,0,10*ROW('Hygiene Data'!E61))="","",OFFSET('Hygiene Data'!$E$13,0,10*ROW('Hygiene Data'!E61)))</f>
        <v/>
      </c>
      <c r="DU67" s="353" t="str">
        <f ca="1">+IF(OFFSET('Hygiene Data'!$F$11,0,10*ROW('Hygiene Data'!F61))="","",OFFSET('Hygiene Data'!$F$11,0,10*ROW('Hygiene Data'!F61)))</f>
        <v/>
      </c>
      <c r="DV67" s="353" t="str">
        <f ca="1">+IF(OFFSET('Hygiene Data'!$F$12,0,10*ROW('Hygiene Data'!F61))="","",OFFSET('Hygiene Data'!$F$12,0,10*ROW('Hygiene Data'!F61)))</f>
        <v/>
      </c>
      <c r="DW67" s="353" t="str">
        <f ca="1">+IF(OFFSET('Hygiene Data'!$F$13,0,10*ROW('Hygiene Data'!F61))="","",OFFSET('Hygiene Data'!$F$13,0,10*ROW('Hygiene Data'!F61)))</f>
        <v/>
      </c>
      <c r="DX67" s="353" t="str">
        <f ca="1">+IF(OFFSET('Hygiene Data'!$G$11,0,10*ROW('Hygiene Data'!G61))="","",OFFSET('Hygiene Data'!$G$11,0,10*ROW('Hygiene Data'!G61)))</f>
        <v/>
      </c>
      <c r="DY67" s="353" t="str">
        <f ca="1">+IF(OFFSET('Hygiene Data'!$G$12,0,10*ROW('Hygiene Data'!G61))="","",OFFSET('Hygiene Data'!$G$12,0,10*ROW('Hygiene Data'!G61)))</f>
        <v/>
      </c>
      <c r="DZ67" s="353" t="str">
        <f ca="1">+IF(OFFSET('Hygiene Data'!$G$13,0,10*ROW('Hygiene Data'!G61))="","",OFFSET('Hygiene Data'!$G$13,0,10*ROW('Hygiene Data'!G61)))</f>
        <v/>
      </c>
      <c r="EA67" s="353" t="str">
        <f ca="1">+IF(OFFSET('Hygiene Data'!$H$11,0,10*ROW('Hygiene Data'!H61))="","",OFFSET('Hygiene Data'!$H$11,0,10*ROW('Hygiene Data'!H61)))</f>
        <v/>
      </c>
      <c r="EB67" s="353" t="str">
        <f ca="1">+IF(OFFSET('Hygiene Data'!$H$12,0,10*ROW('Hygiene Data'!H61))="","",OFFSET('Hygiene Data'!$H$12,0,10*ROW('Hygiene Data'!H61)))</f>
        <v/>
      </c>
      <c r="EC67" s="353" t="str">
        <f ca="1">+IF(OFFSET('Hygiene Data'!$H$13,0,10*ROW('Hygiene Data'!H61))="","",OFFSET('Hygiene Data'!$H$13,0,10*ROW('Hygiene Data'!H61)))</f>
        <v/>
      </c>
      <c r="ED67" s="353" t="str">
        <f ca="1">+IF(OFFSET('Hygiene Data'!$I$11,0,10*ROW('Hygiene Data'!I61))="","",OFFSET('Hygiene Data'!$I$11,0,10*ROW('Hygiene Data'!I61)))</f>
        <v/>
      </c>
      <c r="EE67" s="353" t="str">
        <f ca="1">+IF(OFFSET('Hygiene Data'!$I$12,0,10*ROW('Hygiene Data'!I61))="","",OFFSET('Hygiene Data'!$I$12,0,10*ROW('Hygiene Data'!I61)))</f>
        <v/>
      </c>
      <c r="EF67" s="353" t="str">
        <f ca="1">+IF(OFFSET('Hygiene Data'!$I$13,0,10*ROW('Hygiene Data'!I61))="","",OFFSET('Hygiene Data'!$I$13,0,10*ROW('Hygiene Data'!I61)))</f>
        <v/>
      </c>
    </row>
    <row r="68" spans="1:136" x14ac:dyDescent="0.25">
      <c r="A68" s="462" t="str">
        <f ca="1">+IF(OFFSET('Water Data'!$B$2,0,10*ROW('Water Data'!E62))="","",OFFSET('Water Data'!$B$2,0,10*ROW('Water Data'!E62)))</f>
        <v/>
      </c>
      <c r="B68" s="46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89" t="str">
        <f t="shared" ca="1" si="0"/>
        <v/>
      </c>
      <c r="D68" s="49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6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3" t="str">
        <f ca="1">+IF(OFFSET('Water Data'!$D$27,0,10*ROW('Water Data'!D62))="","",OFFSET('Water Data'!$D$27,0,10*ROW('Water Data'!D62)))</f>
        <v/>
      </c>
      <c r="BT68" s="353" t="str">
        <f ca="1">+IF(OFFSET('Water Data'!$D$28,0,10*ROW('Water Data'!D62))="","",OFFSET('Water Data'!$D$28,0,10*ROW('Water Data'!D62)))</f>
        <v/>
      </c>
      <c r="BU68" s="353" t="str">
        <f ca="1">+IF(OFFSET('Water Data'!$D$29,0,10*ROW('Water Data'!D62))="","",OFFSET('Water Data'!$D$29,0,10*ROW('Water Data'!D62)))</f>
        <v/>
      </c>
      <c r="BV68" s="353" t="str">
        <f ca="1">+IF(OFFSET('Water Data'!$E$27,0,10*ROW('Water Data'!E62))="","",OFFSET('Water Data'!$E$27,0,10*ROW('Water Data'!E62)))</f>
        <v/>
      </c>
      <c r="BW68" s="353" t="str">
        <f ca="1">+IF(OFFSET('Water Data'!$E$28,0,10*ROW('Water Data'!E62))="","",OFFSET('Water Data'!$E$28,0,10*ROW('Water Data'!E62)))</f>
        <v/>
      </c>
      <c r="BX68" s="353" t="str">
        <f ca="1">+IF(OFFSET('Water Data'!$E$29,0,10*ROW('Water Data'!E62))="","",OFFSET('Water Data'!$E$29,0,10*ROW('Water Data'!E62)))</f>
        <v/>
      </c>
      <c r="BY68" s="353" t="str">
        <f ca="1">+IF(OFFSET('Water Data'!$F$27,0,10*ROW('Water Data'!F62))="","",OFFSET('Water Data'!$F$27,0,10*ROW('Water Data'!F62)))</f>
        <v/>
      </c>
      <c r="BZ68" s="353" t="str">
        <f ca="1">+IF(OFFSET('Water Data'!$F$28,0,10*ROW('Water Data'!F62))="","",OFFSET('Water Data'!$F$28,0,10*ROW('Water Data'!F62)))</f>
        <v/>
      </c>
      <c r="CA68" s="353" t="str">
        <f ca="1">+IF(OFFSET('Water Data'!$F$29,0,10*ROW('Water Data'!F62))="","",OFFSET('Water Data'!$F$29,0,10*ROW('Water Data'!F62)))</f>
        <v/>
      </c>
      <c r="CB68" s="353" t="str">
        <f ca="1">+IF(OFFSET('Water Data'!$G$27,0,10*ROW('Water Data'!G62))="","",OFFSET('Water Data'!$G$27,0,10*ROW('Water Data'!G62)))</f>
        <v/>
      </c>
      <c r="CC68" s="353" t="str">
        <f ca="1">+IF(OFFSET('Water Data'!$G$28,0,10*ROW('Water Data'!G62))="","",OFFSET('Water Data'!$G$28,0,10*ROW('Water Data'!G62)))</f>
        <v/>
      </c>
      <c r="CD68" s="353" t="str">
        <f ca="1">+IF(OFFSET('Water Data'!$G$29,0,10*ROW('Water Data'!G62))="","",OFFSET('Water Data'!$G$29,0,10*ROW('Water Data'!G62)))</f>
        <v/>
      </c>
      <c r="CE68" s="353" t="str">
        <f ca="1">+IF(OFFSET('Water Data'!$H$27,0,10*ROW('Water Data'!H62))="","",OFFSET('Water Data'!$H$27,0,10*ROW('Water Data'!H62)))</f>
        <v/>
      </c>
      <c r="CF68" s="353" t="str">
        <f ca="1">+IF(OFFSET('Water Data'!$H$28,0,10*ROW('Water Data'!H62))="","",OFFSET('Water Data'!$H$28,0,10*ROW('Water Data'!H62)))</f>
        <v/>
      </c>
      <c r="CG68" s="353" t="str">
        <f ca="1">+IF(OFFSET('Water Data'!$H$29,0,10*ROW('Water Data'!H62))="","",OFFSET('Water Data'!$H$29,0,10*ROW('Water Data'!H62)))</f>
        <v/>
      </c>
      <c r="CH68" s="353" t="str">
        <f ca="1">+IF(OFFSET('Water Data'!$I$27,0,10*ROW('Water Data'!I62))="","",OFFSET('Water Data'!$I$27,0,10*ROW('Water Data'!I62)))</f>
        <v/>
      </c>
      <c r="CI68" s="353" t="str">
        <f ca="1">+IF(OFFSET('Water Data'!$I$28,0,10*ROW('Water Data'!I62))="","",OFFSET('Water Data'!$I$28,0,10*ROW('Water Data'!I62)))</f>
        <v/>
      </c>
      <c r="CJ68" s="353" t="str">
        <f ca="1">+IF(OFFSET('Water Data'!$I$29,0,10*ROW('Water Data'!I62))="","",OFFSET('Water Data'!$I$29,0,10*ROW('Water Data'!I62)))</f>
        <v/>
      </c>
      <c r="CK68" s="353" t="str">
        <f ca="1">+IF(OFFSET('Sanitation Data'!$D$28,0,10*ROW('Sanitation Data'!D62))="","",OFFSET('Sanitation Data'!$D$28,0,10*ROW('Sanitation Data'!D62)))</f>
        <v/>
      </c>
      <c r="CL68" s="353" t="str">
        <f ca="1">+IF(OFFSET('Sanitation Data'!$D$29,0,10*ROW('Sanitation Data'!D62))="","",OFFSET('Sanitation Data'!$D$29,0,10*ROW('Sanitation Data'!D62)))</f>
        <v/>
      </c>
      <c r="CM68" s="353" t="str">
        <f ca="1">+IF(OFFSET('Sanitation Data'!$D$30,0,10*ROW('Sanitation Data'!D62))="","",OFFSET('Sanitation Data'!$D$30,0,10*ROW('Sanitation Data'!D62)))</f>
        <v/>
      </c>
      <c r="CN68" s="353" t="str">
        <f ca="1">+IF(OFFSET('Sanitation Data'!$D$31,0,10*ROW('Sanitation Data'!D62))="","",OFFSET('Sanitation Data'!$D$31,0,10*ROW('Sanitation Data'!D62)))</f>
        <v/>
      </c>
      <c r="CO68" s="353" t="str">
        <f ca="1">+IF(OFFSET('Sanitation Data'!$D$32,0,10*ROW('Sanitation Data'!D62))="","",OFFSET('Sanitation Data'!$D$32,0,10*ROW('Sanitation Data'!D62)))</f>
        <v/>
      </c>
      <c r="CP68" s="353" t="str">
        <f ca="1">+IF(OFFSET('Sanitation Data'!$E$28,0,10*ROW('Sanitation Data'!E62))="","",OFFSET('Sanitation Data'!$E$28,0,10*ROW('Sanitation Data'!E62)))</f>
        <v/>
      </c>
      <c r="CQ68" s="353" t="str">
        <f ca="1">+IF(OFFSET('Sanitation Data'!$E$29,0,10*ROW('Sanitation Data'!E62))="","",OFFSET('Sanitation Data'!$E$29,0,10*ROW('Sanitation Data'!E62)))</f>
        <v/>
      </c>
      <c r="CR68" s="353" t="str">
        <f ca="1">+IF(OFFSET('Sanitation Data'!$E$30,0,10*ROW('Sanitation Data'!E62))="","",OFFSET('Sanitation Data'!$E$30,0,10*ROW('Sanitation Data'!E62)))</f>
        <v/>
      </c>
      <c r="CS68" s="353" t="str">
        <f ca="1">+IF(OFFSET('Sanitation Data'!$E$31,0,10*ROW('Sanitation Data'!E62))="","",OFFSET('Sanitation Data'!$E$31,0,10*ROW('Sanitation Data'!E62)))</f>
        <v/>
      </c>
      <c r="CT68" s="353" t="str">
        <f ca="1">+IF(OFFSET('Sanitation Data'!$E$32,0,10*ROW('Sanitation Data'!E62))="","",OFFSET('Sanitation Data'!$E$32,0,10*ROW('Sanitation Data'!E62)))</f>
        <v/>
      </c>
      <c r="CU68" s="353" t="str">
        <f ca="1">+IF(OFFSET('Sanitation Data'!$F$28,0,10*ROW('Sanitation Data'!F62))="","",OFFSET('Sanitation Data'!$F$28,0,10*ROW('Sanitation Data'!F62)))</f>
        <v/>
      </c>
      <c r="CV68" s="353" t="str">
        <f ca="1">+IF(OFFSET('Sanitation Data'!$F$29,0,10*ROW('Sanitation Data'!F62))="","",OFFSET('Sanitation Data'!$F$29,0,10*ROW('Sanitation Data'!F62)))</f>
        <v/>
      </c>
      <c r="CW68" s="353" t="str">
        <f ca="1">+IF(OFFSET('Sanitation Data'!$F$30,0,10*ROW('Sanitation Data'!F62))="","",OFFSET('Sanitation Data'!$F$30,0,10*ROW('Sanitation Data'!F62)))</f>
        <v/>
      </c>
      <c r="CX68" s="353" t="str">
        <f ca="1">+IF(OFFSET('Sanitation Data'!$F$31,0,10*ROW('Sanitation Data'!F62))="","",OFFSET('Sanitation Data'!$F$31,0,10*ROW('Sanitation Data'!F62)))</f>
        <v/>
      </c>
      <c r="CY68" s="353" t="str">
        <f ca="1">+IF(OFFSET('Sanitation Data'!$F$32,0,10*ROW('Sanitation Data'!F62))="","",OFFSET('Sanitation Data'!$F$32,0,10*ROW('Sanitation Data'!F62)))</f>
        <v/>
      </c>
      <c r="CZ68" s="353" t="str">
        <f ca="1">+IF(OFFSET('Sanitation Data'!$G$28,0,10*ROW('Sanitation Data'!G62))="","",OFFSET('Sanitation Data'!$G$28,0,10*ROW('Sanitation Data'!G62)))</f>
        <v/>
      </c>
      <c r="DA68" s="353" t="str">
        <f ca="1">+IF(OFFSET('Sanitation Data'!$G$29,0,10*ROW('Sanitation Data'!G62))="","",OFFSET('Sanitation Data'!$G$29,0,10*ROW('Sanitation Data'!G62)))</f>
        <v/>
      </c>
      <c r="DB68" s="353" t="str">
        <f ca="1">+IF(OFFSET('Sanitation Data'!$G$30,0,10*ROW('Sanitation Data'!G62))="","",OFFSET('Sanitation Data'!$G$30,0,10*ROW('Sanitation Data'!G62)))</f>
        <v/>
      </c>
      <c r="DC68" s="353" t="str">
        <f ca="1">+IF(OFFSET('Sanitation Data'!$G$31,0,10*ROW('Sanitation Data'!G62))="","",OFFSET('Sanitation Data'!$G$31,0,10*ROW('Sanitation Data'!G62)))</f>
        <v/>
      </c>
      <c r="DD68" s="353" t="str">
        <f ca="1">+IF(OFFSET('Sanitation Data'!$G$32,0,10*ROW('Sanitation Data'!G62))="","",OFFSET('Sanitation Data'!$G$32,0,10*ROW('Sanitation Data'!G62)))</f>
        <v/>
      </c>
      <c r="DE68" s="353" t="str">
        <f ca="1">+IF(OFFSET('Sanitation Data'!$H$28,0,10*ROW('Sanitation Data'!H62))="","",OFFSET('Sanitation Data'!$H$28,0,10*ROW('Sanitation Data'!H62)))</f>
        <v/>
      </c>
      <c r="DF68" s="353" t="str">
        <f ca="1">+IF(OFFSET('Sanitation Data'!$H$29,0,10*ROW('Sanitation Data'!H62))="","",OFFSET('Sanitation Data'!$H$29,0,10*ROW('Sanitation Data'!H62)))</f>
        <v/>
      </c>
      <c r="DG68" s="353" t="str">
        <f ca="1">+IF(OFFSET('Sanitation Data'!$H$30,0,10*ROW('Sanitation Data'!H62))="","",OFFSET('Sanitation Data'!$H$30,0,10*ROW('Sanitation Data'!H62)))</f>
        <v/>
      </c>
      <c r="DH68" s="353" t="str">
        <f ca="1">+IF(OFFSET('Sanitation Data'!$H$31,0,10*ROW('Sanitation Data'!H62))="","",OFFSET('Sanitation Data'!$H$31,0,10*ROW('Sanitation Data'!H62)))</f>
        <v/>
      </c>
      <c r="DI68" s="353" t="str">
        <f ca="1">+IF(OFFSET('Sanitation Data'!$H$32,0,10*ROW('Sanitation Data'!H62))="","",OFFSET('Sanitation Data'!$H$32,0,10*ROW('Sanitation Data'!H62)))</f>
        <v/>
      </c>
      <c r="DJ68" s="353" t="str">
        <f ca="1">+IF(OFFSET('Sanitation Data'!$I$28,0,10*ROW('Sanitation Data'!I62))="","",OFFSET('Sanitation Data'!$I$28,0,10*ROW('Sanitation Data'!I62)))</f>
        <v/>
      </c>
      <c r="DK68" s="353" t="str">
        <f ca="1">+IF(OFFSET('Sanitation Data'!$I$29,0,10*ROW('Sanitation Data'!I62))="","",OFFSET('Sanitation Data'!$I$29,0,10*ROW('Sanitation Data'!I62)))</f>
        <v/>
      </c>
      <c r="DL68" s="353" t="str">
        <f ca="1">+IF(OFFSET('Sanitation Data'!$I$30,0,10*ROW('Sanitation Data'!I62))="","",OFFSET('Sanitation Data'!$I$30,0,10*ROW('Sanitation Data'!I62)))</f>
        <v/>
      </c>
      <c r="DM68" s="353" t="str">
        <f ca="1">+IF(OFFSET('Sanitation Data'!$I$31,0,10*ROW('Sanitation Data'!I62))="","",OFFSET('Sanitation Data'!$I$31,0,10*ROW('Sanitation Data'!I62)))</f>
        <v/>
      </c>
      <c r="DN68" s="353" t="str">
        <f ca="1">+IF(OFFSET('Sanitation Data'!$I$32,0,10*ROW('Sanitation Data'!I62))="","",OFFSET('Sanitation Data'!$I$32,0,10*ROW('Sanitation Data'!I62)))</f>
        <v/>
      </c>
      <c r="DO68" s="353" t="str">
        <f ca="1">+IF(OFFSET('Hygiene Data'!$D$11,0,10*ROW('Hygiene Data'!D62))="","",OFFSET('Hygiene Data'!$D$11,0,10*ROW('Hygiene Data'!D62)))</f>
        <v/>
      </c>
      <c r="DP68" s="353" t="str">
        <f ca="1">+IF(OFFSET('Hygiene Data'!$D$12,0,10*ROW('Hygiene Data'!D62))="","",OFFSET('Hygiene Data'!$D$12,0,10*ROW('Hygiene Data'!D62)))</f>
        <v/>
      </c>
      <c r="DQ68" s="353" t="str">
        <f ca="1">+IF(OFFSET('Hygiene Data'!$D$13,0,10*ROW('Hygiene Data'!D62))="","",OFFSET('Hygiene Data'!$D$13,0,10*ROW('Hygiene Data'!D62)))</f>
        <v/>
      </c>
      <c r="DR68" s="353" t="str">
        <f ca="1">+IF(OFFSET('Hygiene Data'!$E$11,0,10*ROW('Hygiene Data'!E62))="","",OFFSET('Hygiene Data'!$E$11,0,10*ROW('Hygiene Data'!E62)))</f>
        <v/>
      </c>
      <c r="DS68" s="353" t="str">
        <f ca="1">+IF(OFFSET('Hygiene Data'!$E$12,0,10*ROW('Hygiene Data'!E62))="","",OFFSET('Hygiene Data'!$E$12,0,10*ROW('Hygiene Data'!E62)))</f>
        <v/>
      </c>
      <c r="DT68" s="353" t="str">
        <f ca="1">+IF(OFFSET('Hygiene Data'!$E$13,0,10*ROW('Hygiene Data'!E62))="","",OFFSET('Hygiene Data'!$E$13,0,10*ROW('Hygiene Data'!E62)))</f>
        <v/>
      </c>
      <c r="DU68" s="353" t="str">
        <f ca="1">+IF(OFFSET('Hygiene Data'!$F$11,0,10*ROW('Hygiene Data'!F62))="","",OFFSET('Hygiene Data'!$F$11,0,10*ROW('Hygiene Data'!F62)))</f>
        <v/>
      </c>
      <c r="DV68" s="353" t="str">
        <f ca="1">+IF(OFFSET('Hygiene Data'!$F$12,0,10*ROW('Hygiene Data'!F62))="","",OFFSET('Hygiene Data'!$F$12,0,10*ROW('Hygiene Data'!F62)))</f>
        <v/>
      </c>
      <c r="DW68" s="353" t="str">
        <f ca="1">+IF(OFFSET('Hygiene Data'!$F$13,0,10*ROW('Hygiene Data'!F62))="","",OFFSET('Hygiene Data'!$F$13,0,10*ROW('Hygiene Data'!F62)))</f>
        <v/>
      </c>
      <c r="DX68" s="353" t="str">
        <f ca="1">+IF(OFFSET('Hygiene Data'!$G$11,0,10*ROW('Hygiene Data'!G62))="","",OFFSET('Hygiene Data'!$G$11,0,10*ROW('Hygiene Data'!G62)))</f>
        <v/>
      </c>
      <c r="DY68" s="353" t="str">
        <f ca="1">+IF(OFFSET('Hygiene Data'!$G$12,0,10*ROW('Hygiene Data'!G62))="","",OFFSET('Hygiene Data'!$G$12,0,10*ROW('Hygiene Data'!G62)))</f>
        <v/>
      </c>
      <c r="DZ68" s="353" t="str">
        <f ca="1">+IF(OFFSET('Hygiene Data'!$G$13,0,10*ROW('Hygiene Data'!G62))="","",OFFSET('Hygiene Data'!$G$13,0,10*ROW('Hygiene Data'!G62)))</f>
        <v/>
      </c>
      <c r="EA68" s="353" t="str">
        <f ca="1">+IF(OFFSET('Hygiene Data'!$H$11,0,10*ROW('Hygiene Data'!H62))="","",OFFSET('Hygiene Data'!$H$11,0,10*ROW('Hygiene Data'!H62)))</f>
        <v/>
      </c>
      <c r="EB68" s="353" t="str">
        <f ca="1">+IF(OFFSET('Hygiene Data'!$H$12,0,10*ROW('Hygiene Data'!H62))="","",OFFSET('Hygiene Data'!$H$12,0,10*ROW('Hygiene Data'!H62)))</f>
        <v/>
      </c>
      <c r="EC68" s="353" t="str">
        <f ca="1">+IF(OFFSET('Hygiene Data'!$H$13,0,10*ROW('Hygiene Data'!H62))="","",OFFSET('Hygiene Data'!$H$13,0,10*ROW('Hygiene Data'!H62)))</f>
        <v/>
      </c>
      <c r="ED68" s="353" t="str">
        <f ca="1">+IF(OFFSET('Hygiene Data'!$I$11,0,10*ROW('Hygiene Data'!I62))="","",OFFSET('Hygiene Data'!$I$11,0,10*ROW('Hygiene Data'!I62)))</f>
        <v/>
      </c>
      <c r="EE68" s="353" t="str">
        <f ca="1">+IF(OFFSET('Hygiene Data'!$I$12,0,10*ROW('Hygiene Data'!I62))="","",OFFSET('Hygiene Data'!$I$12,0,10*ROW('Hygiene Data'!I62)))</f>
        <v/>
      </c>
      <c r="EF68" s="353" t="str">
        <f ca="1">+IF(OFFSET('Hygiene Data'!$I$13,0,10*ROW('Hygiene Data'!I62))="","",OFFSET('Hygiene Data'!$I$13,0,10*ROW('Hygiene Data'!I62)))</f>
        <v/>
      </c>
    </row>
    <row r="69" spans="1:136" x14ac:dyDescent="0.25">
      <c r="A69" s="462" t="str">
        <f ca="1">+IF(OFFSET('Water Data'!$B$2,0,10*ROW('Water Data'!E63))="","",OFFSET('Water Data'!$B$2,0,10*ROW('Water Data'!E63)))</f>
        <v/>
      </c>
      <c r="B69" s="46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89" t="str">
        <f t="shared" ca="1" si="0"/>
        <v/>
      </c>
      <c r="D69" s="49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6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3" t="str">
        <f ca="1">+IF(OFFSET('Water Data'!$D$27,0,10*ROW('Water Data'!D63))="","",OFFSET('Water Data'!$D$27,0,10*ROW('Water Data'!D63)))</f>
        <v/>
      </c>
      <c r="BT69" s="353" t="str">
        <f ca="1">+IF(OFFSET('Water Data'!$D$28,0,10*ROW('Water Data'!D63))="","",OFFSET('Water Data'!$D$28,0,10*ROW('Water Data'!D63)))</f>
        <v/>
      </c>
      <c r="BU69" s="353" t="str">
        <f ca="1">+IF(OFFSET('Water Data'!$D$29,0,10*ROW('Water Data'!D63))="","",OFFSET('Water Data'!$D$29,0,10*ROW('Water Data'!D63)))</f>
        <v/>
      </c>
      <c r="BV69" s="353" t="str">
        <f ca="1">+IF(OFFSET('Water Data'!$E$27,0,10*ROW('Water Data'!E63))="","",OFFSET('Water Data'!$E$27,0,10*ROW('Water Data'!E63)))</f>
        <v/>
      </c>
      <c r="BW69" s="353" t="str">
        <f ca="1">+IF(OFFSET('Water Data'!$E$28,0,10*ROW('Water Data'!E63))="","",OFFSET('Water Data'!$E$28,0,10*ROW('Water Data'!E63)))</f>
        <v/>
      </c>
      <c r="BX69" s="353" t="str">
        <f ca="1">+IF(OFFSET('Water Data'!$E$29,0,10*ROW('Water Data'!E63))="","",OFFSET('Water Data'!$E$29,0,10*ROW('Water Data'!E63)))</f>
        <v/>
      </c>
      <c r="BY69" s="353" t="str">
        <f ca="1">+IF(OFFSET('Water Data'!$F$27,0,10*ROW('Water Data'!F63))="","",OFFSET('Water Data'!$F$27,0,10*ROW('Water Data'!F63)))</f>
        <v/>
      </c>
      <c r="BZ69" s="353" t="str">
        <f ca="1">+IF(OFFSET('Water Data'!$F$28,0,10*ROW('Water Data'!F63))="","",OFFSET('Water Data'!$F$28,0,10*ROW('Water Data'!F63)))</f>
        <v/>
      </c>
      <c r="CA69" s="353" t="str">
        <f ca="1">+IF(OFFSET('Water Data'!$F$29,0,10*ROW('Water Data'!F63))="","",OFFSET('Water Data'!$F$29,0,10*ROW('Water Data'!F63)))</f>
        <v/>
      </c>
      <c r="CB69" s="353" t="str">
        <f ca="1">+IF(OFFSET('Water Data'!$G$27,0,10*ROW('Water Data'!G63))="","",OFFSET('Water Data'!$G$27,0,10*ROW('Water Data'!G63)))</f>
        <v/>
      </c>
      <c r="CC69" s="353" t="str">
        <f ca="1">+IF(OFFSET('Water Data'!$G$28,0,10*ROW('Water Data'!G63))="","",OFFSET('Water Data'!$G$28,0,10*ROW('Water Data'!G63)))</f>
        <v/>
      </c>
      <c r="CD69" s="353" t="str">
        <f ca="1">+IF(OFFSET('Water Data'!$G$29,0,10*ROW('Water Data'!G63))="","",OFFSET('Water Data'!$G$29,0,10*ROW('Water Data'!G63)))</f>
        <v/>
      </c>
      <c r="CE69" s="353" t="str">
        <f ca="1">+IF(OFFSET('Water Data'!$H$27,0,10*ROW('Water Data'!H63))="","",OFFSET('Water Data'!$H$27,0,10*ROW('Water Data'!H63)))</f>
        <v/>
      </c>
      <c r="CF69" s="353" t="str">
        <f ca="1">+IF(OFFSET('Water Data'!$H$28,0,10*ROW('Water Data'!H63))="","",OFFSET('Water Data'!$H$28,0,10*ROW('Water Data'!H63)))</f>
        <v/>
      </c>
      <c r="CG69" s="353" t="str">
        <f ca="1">+IF(OFFSET('Water Data'!$H$29,0,10*ROW('Water Data'!H63))="","",OFFSET('Water Data'!$H$29,0,10*ROW('Water Data'!H63)))</f>
        <v/>
      </c>
      <c r="CH69" s="353" t="str">
        <f ca="1">+IF(OFFSET('Water Data'!$I$27,0,10*ROW('Water Data'!I63))="","",OFFSET('Water Data'!$I$27,0,10*ROW('Water Data'!I63)))</f>
        <v/>
      </c>
      <c r="CI69" s="353" t="str">
        <f ca="1">+IF(OFFSET('Water Data'!$I$28,0,10*ROW('Water Data'!I63))="","",OFFSET('Water Data'!$I$28,0,10*ROW('Water Data'!I63)))</f>
        <v/>
      </c>
      <c r="CJ69" s="353" t="str">
        <f ca="1">+IF(OFFSET('Water Data'!$I$29,0,10*ROW('Water Data'!I63))="","",OFFSET('Water Data'!$I$29,0,10*ROW('Water Data'!I63)))</f>
        <v/>
      </c>
      <c r="CK69" s="353" t="str">
        <f ca="1">+IF(OFFSET('Sanitation Data'!$D$28,0,10*ROW('Sanitation Data'!D63))="","",OFFSET('Sanitation Data'!$D$28,0,10*ROW('Sanitation Data'!D63)))</f>
        <v/>
      </c>
      <c r="CL69" s="353" t="str">
        <f ca="1">+IF(OFFSET('Sanitation Data'!$D$29,0,10*ROW('Sanitation Data'!D63))="","",OFFSET('Sanitation Data'!$D$29,0,10*ROW('Sanitation Data'!D63)))</f>
        <v/>
      </c>
      <c r="CM69" s="353" t="str">
        <f ca="1">+IF(OFFSET('Sanitation Data'!$D$30,0,10*ROW('Sanitation Data'!D63))="","",OFFSET('Sanitation Data'!$D$30,0,10*ROW('Sanitation Data'!D63)))</f>
        <v/>
      </c>
      <c r="CN69" s="353" t="str">
        <f ca="1">+IF(OFFSET('Sanitation Data'!$D$31,0,10*ROW('Sanitation Data'!D63))="","",OFFSET('Sanitation Data'!$D$31,0,10*ROW('Sanitation Data'!D63)))</f>
        <v/>
      </c>
      <c r="CO69" s="353" t="str">
        <f ca="1">+IF(OFFSET('Sanitation Data'!$D$32,0,10*ROW('Sanitation Data'!D63))="","",OFFSET('Sanitation Data'!$D$32,0,10*ROW('Sanitation Data'!D63)))</f>
        <v/>
      </c>
      <c r="CP69" s="353" t="str">
        <f ca="1">+IF(OFFSET('Sanitation Data'!$E$28,0,10*ROW('Sanitation Data'!E63))="","",OFFSET('Sanitation Data'!$E$28,0,10*ROW('Sanitation Data'!E63)))</f>
        <v/>
      </c>
      <c r="CQ69" s="353" t="str">
        <f ca="1">+IF(OFFSET('Sanitation Data'!$E$29,0,10*ROW('Sanitation Data'!E63))="","",OFFSET('Sanitation Data'!$E$29,0,10*ROW('Sanitation Data'!E63)))</f>
        <v/>
      </c>
      <c r="CR69" s="353" t="str">
        <f ca="1">+IF(OFFSET('Sanitation Data'!$E$30,0,10*ROW('Sanitation Data'!E63))="","",OFFSET('Sanitation Data'!$E$30,0,10*ROW('Sanitation Data'!E63)))</f>
        <v/>
      </c>
      <c r="CS69" s="353" t="str">
        <f ca="1">+IF(OFFSET('Sanitation Data'!$E$31,0,10*ROW('Sanitation Data'!E63))="","",OFFSET('Sanitation Data'!$E$31,0,10*ROW('Sanitation Data'!E63)))</f>
        <v/>
      </c>
      <c r="CT69" s="353" t="str">
        <f ca="1">+IF(OFFSET('Sanitation Data'!$E$32,0,10*ROW('Sanitation Data'!E63))="","",OFFSET('Sanitation Data'!$E$32,0,10*ROW('Sanitation Data'!E63)))</f>
        <v/>
      </c>
      <c r="CU69" s="353" t="str">
        <f ca="1">+IF(OFFSET('Sanitation Data'!$F$28,0,10*ROW('Sanitation Data'!F63))="","",OFFSET('Sanitation Data'!$F$28,0,10*ROW('Sanitation Data'!F63)))</f>
        <v/>
      </c>
      <c r="CV69" s="353" t="str">
        <f ca="1">+IF(OFFSET('Sanitation Data'!$F$29,0,10*ROW('Sanitation Data'!F63))="","",OFFSET('Sanitation Data'!$F$29,0,10*ROW('Sanitation Data'!F63)))</f>
        <v/>
      </c>
      <c r="CW69" s="353" t="str">
        <f ca="1">+IF(OFFSET('Sanitation Data'!$F$30,0,10*ROW('Sanitation Data'!F63))="","",OFFSET('Sanitation Data'!$F$30,0,10*ROW('Sanitation Data'!F63)))</f>
        <v/>
      </c>
      <c r="CX69" s="353" t="str">
        <f ca="1">+IF(OFFSET('Sanitation Data'!$F$31,0,10*ROW('Sanitation Data'!F63))="","",OFFSET('Sanitation Data'!$F$31,0,10*ROW('Sanitation Data'!F63)))</f>
        <v/>
      </c>
      <c r="CY69" s="353" t="str">
        <f ca="1">+IF(OFFSET('Sanitation Data'!$F$32,0,10*ROW('Sanitation Data'!F63))="","",OFFSET('Sanitation Data'!$F$32,0,10*ROW('Sanitation Data'!F63)))</f>
        <v/>
      </c>
      <c r="CZ69" s="353" t="str">
        <f ca="1">+IF(OFFSET('Sanitation Data'!$G$28,0,10*ROW('Sanitation Data'!G63))="","",OFFSET('Sanitation Data'!$G$28,0,10*ROW('Sanitation Data'!G63)))</f>
        <v/>
      </c>
      <c r="DA69" s="353" t="str">
        <f ca="1">+IF(OFFSET('Sanitation Data'!$G$29,0,10*ROW('Sanitation Data'!G63))="","",OFFSET('Sanitation Data'!$G$29,0,10*ROW('Sanitation Data'!G63)))</f>
        <v/>
      </c>
      <c r="DB69" s="353" t="str">
        <f ca="1">+IF(OFFSET('Sanitation Data'!$G$30,0,10*ROW('Sanitation Data'!G63))="","",OFFSET('Sanitation Data'!$G$30,0,10*ROW('Sanitation Data'!G63)))</f>
        <v/>
      </c>
      <c r="DC69" s="353" t="str">
        <f ca="1">+IF(OFFSET('Sanitation Data'!$G$31,0,10*ROW('Sanitation Data'!G63))="","",OFFSET('Sanitation Data'!$G$31,0,10*ROW('Sanitation Data'!G63)))</f>
        <v/>
      </c>
      <c r="DD69" s="353" t="str">
        <f ca="1">+IF(OFFSET('Sanitation Data'!$G$32,0,10*ROW('Sanitation Data'!G63))="","",OFFSET('Sanitation Data'!$G$32,0,10*ROW('Sanitation Data'!G63)))</f>
        <v/>
      </c>
      <c r="DE69" s="353" t="str">
        <f ca="1">+IF(OFFSET('Sanitation Data'!$H$28,0,10*ROW('Sanitation Data'!H63))="","",OFFSET('Sanitation Data'!$H$28,0,10*ROW('Sanitation Data'!H63)))</f>
        <v/>
      </c>
      <c r="DF69" s="353" t="str">
        <f ca="1">+IF(OFFSET('Sanitation Data'!$H$29,0,10*ROW('Sanitation Data'!H63))="","",OFFSET('Sanitation Data'!$H$29,0,10*ROW('Sanitation Data'!H63)))</f>
        <v/>
      </c>
      <c r="DG69" s="353" t="str">
        <f ca="1">+IF(OFFSET('Sanitation Data'!$H$30,0,10*ROW('Sanitation Data'!H63))="","",OFFSET('Sanitation Data'!$H$30,0,10*ROW('Sanitation Data'!H63)))</f>
        <v/>
      </c>
      <c r="DH69" s="353" t="str">
        <f ca="1">+IF(OFFSET('Sanitation Data'!$H$31,0,10*ROW('Sanitation Data'!H63))="","",OFFSET('Sanitation Data'!$H$31,0,10*ROW('Sanitation Data'!H63)))</f>
        <v/>
      </c>
      <c r="DI69" s="353" t="str">
        <f ca="1">+IF(OFFSET('Sanitation Data'!$H$32,0,10*ROW('Sanitation Data'!H63))="","",OFFSET('Sanitation Data'!$H$32,0,10*ROW('Sanitation Data'!H63)))</f>
        <v/>
      </c>
      <c r="DJ69" s="353" t="str">
        <f ca="1">+IF(OFFSET('Sanitation Data'!$I$28,0,10*ROW('Sanitation Data'!I63))="","",OFFSET('Sanitation Data'!$I$28,0,10*ROW('Sanitation Data'!I63)))</f>
        <v/>
      </c>
      <c r="DK69" s="353" t="str">
        <f ca="1">+IF(OFFSET('Sanitation Data'!$I$29,0,10*ROW('Sanitation Data'!I63))="","",OFFSET('Sanitation Data'!$I$29,0,10*ROW('Sanitation Data'!I63)))</f>
        <v/>
      </c>
      <c r="DL69" s="353" t="str">
        <f ca="1">+IF(OFFSET('Sanitation Data'!$I$30,0,10*ROW('Sanitation Data'!I63))="","",OFFSET('Sanitation Data'!$I$30,0,10*ROW('Sanitation Data'!I63)))</f>
        <v/>
      </c>
      <c r="DM69" s="353" t="str">
        <f ca="1">+IF(OFFSET('Sanitation Data'!$I$31,0,10*ROW('Sanitation Data'!I63))="","",OFFSET('Sanitation Data'!$I$31,0,10*ROW('Sanitation Data'!I63)))</f>
        <v/>
      </c>
      <c r="DN69" s="353" t="str">
        <f ca="1">+IF(OFFSET('Sanitation Data'!$I$32,0,10*ROW('Sanitation Data'!I63))="","",OFFSET('Sanitation Data'!$I$32,0,10*ROW('Sanitation Data'!I63)))</f>
        <v/>
      </c>
      <c r="DO69" s="353" t="str">
        <f ca="1">+IF(OFFSET('Hygiene Data'!$D$11,0,10*ROW('Hygiene Data'!D63))="","",OFFSET('Hygiene Data'!$D$11,0,10*ROW('Hygiene Data'!D63)))</f>
        <v/>
      </c>
      <c r="DP69" s="353" t="str">
        <f ca="1">+IF(OFFSET('Hygiene Data'!$D$12,0,10*ROW('Hygiene Data'!D63))="","",OFFSET('Hygiene Data'!$D$12,0,10*ROW('Hygiene Data'!D63)))</f>
        <v/>
      </c>
      <c r="DQ69" s="353" t="str">
        <f ca="1">+IF(OFFSET('Hygiene Data'!$D$13,0,10*ROW('Hygiene Data'!D63))="","",OFFSET('Hygiene Data'!$D$13,0,10*ROW('Hygiene Data'!D63)))</f>
        <v/>
      </c>
      <c r="DR69" s="353" t="str">
        <f ca="1">+IF(OFFSET('Hygiene Data'!$E$11,0,10*ROW('Hygiene Data'!E63))="","",OFFSET('Hygiene Data'!$E$11,0,10*ROW('Hygiene Data'!E63)))</f>
        <v/>
      </c>
      <c r="DS69" s="353" t="str">
        <f ca="1">+IF(OFFSET('Hygiene Data'!$E$12,0,10*ROW('Hygiene Data'!E63))="","",OFFSET('Hygiene Data'!$E$12,0,10*ROW('Hygiene Data'!E63)))</f>
        <v/>
      </c>
      <c r="DT69" s="353" t="str">
        <f ca="1">+IF(OFFSET('Hygiene Data'!$E$13,0,10*ROW('Hygiene Data'!E63))="","",OFFSET('Hygiene Data'!$E$13,0,10*ROW('Hygiene Data'!E63)))</f>
        <v/>
      </c>
      <c r="DU69" s="353" t="str">
        <f ca="1">+IF(OFFSET('Hygiene Data'!$F$11,0,10*ROW('Hygiene Data'!F63))="","",OFFSET('Hygiene Data'!$F$11,0,10*ROW('Hygiene Data'!F63)))</f>
        <v/>
      </c>
      <c r="DV69" s="353" t="str">
        <f ca="1">+IF(OFFSET('Hygiene Data'!$F$12,0,10*ROW('Hygiene Data'!F63))="","",OFFSET('Hygiene Data'!$F$12,0,10*ROW('Hygiene Data'!F63)))</f>
        <v/>
      </c>
      <c r="DW69" s="353" t="str">
        <f ca="1">+IF(OFFSET('Hygiene Data'!$F$13,0,10*ROW('Hygiene Data'!F63))="","",OFFSET('Hygiene Data'!$F$13,0,10*ROW('Hygiene Data'!F63)))</f>
        <v/>
      </c>
      <c r="DX69" s="353" t="str">
        <f ca="1">+IF(OFFSET('Hygiene Data'!$G$11,0,10*ROW('Hygiene Data'!G63))="","",OFFSET('Hygiene Data'!$G$11,0,10*ROW('Hygiene Data'!G63)))</f>
        <v/>
      </c>
      <c r="DY69" s="353" t="str">
        <f ca="1">+IF(OFFSET('Hygiene Data'!$G$12,0,10*ROW('Hygiene Data'!G63))="","",OFFSET('Hygiene Data'!$G$12,0,10*ROW('Hygiene Data'!G63)))</f>
        <v/>
      </c>
      <c r="DZ69" s="353" t="str">
        <f ca="1">+IF(OFFSET('Hygiene Data'!$G$13,0,10*ROW('Hygiene Data'!G63))="","",OFFSET('Hygiene Data'!$G$13,0,10*ROW('Hygiene Data'!G63)))</f>
        <v/>
      </c>
      <c r="EA69" s="353" t="str">
        <f ca="1">+IF(OFFSET('Hygiene Data'!$H$11,0,10*ROW('Hygiene Data'!H63))="","",OFFSET('Hygiene Data'!$H$11,0,10*ROW('Hygiene Data'!H63)))</f>
        <v/>
      </c>
      <c r="EB69" s="353" t="str">
        <f ca="1">+IF(OFFSET('Hygiene Data'!$H$12,0,10*ROW('Hygiene Data'!H63))="","",OFFSET('Hygiene Data'!$H$12,0,10*ROW('Hygiene Data'!H63)))</f>
        <v/>
      </c>
      <c r="EC69" s="353" t="str">
        <f ca="1">+IF(OFFSET('Hygiene Data'!$H$13,0,10*ROW('Hygiene Data'!H63))="","",OFFSET('Hygiene Data'!$H$13,0,10*ROW('Hygiene Data'!H63)))</f>
        <v/>
      </c>
      <c r="ED69" s="353" t="str">
        <f ca="1">+IF(OFFSET('Hygiene Data'!$I$11,0,10*ROW('Hygiene Data'!I63))="","",OFFSET('Hygiene Data'!$I$11,0,10*ROW('Hygiene Data'!I63)))</f>
        <v/>
      </c>
      <c r="EE69" s="353" t="str">
        <f ca="1">+IF(OFFSET('Hygiene Data'!$I$12,0,10*ROW('Hygiene Data'!I63))="","",OFFSET('Hygiene Data'!$I$12,0,10*ROW('Hygiene Data'!I63)))</f>
        <v/>
      </c>
      <c r="EF69" s="353" t="str">
        <f ca="1">+IF(OFFSET('Hygiene Data'!$I$13,0,10*ROW('Hygiene Data'!I63))="","",OFFSET('Hygiene Data'!$I$13,0,10*ROW('Hygiene Data'!I63)))</f>
        <v/>
      </c>
    </row>
    <row r="70" spans="1:136" x14ac:dyDescent="0.25">
      <c r="A70" s="462" t="str">
        <f ca="1">+IF(OFFSET('Water Data'!$B$2,0,10*ROW('Water Data'!E64))="","",OFFSET('Water Data'!$B$2,0,10*ROW('Water Data'!E64)))</f>
        <v/>
      </c>
      <c r="B70" s="46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89" t="str">
        <f t="shared" ca="1" si="0"/>
        <v/>
      </c>
      <c r="D70" s="49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6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3" t="str">
        <f ca="1">+IF(OFFSET('Water Data'!$D$27,0,10*ROW('Water Data'!D64))="","",OFFSET('Water Data'!$D$27,0,10*ROW('Water Data'!D64)))</f>
        <v/>
      </c>
      <c r="BT70" s="353" t="str">
        <f ca="1">+IF(OFFSET('Water Data'!$D$28,0,10*ROW('Water Data'!D64))="","",OFFSET('Water Data'!$D$28,0,10*ROW('Water Data'!D64)))</f>
        <v/>
      </c>
      <c r="BU70" s="353" t="str">
        <f ca="1">+IF(OFFSET('Water Data'!$D$29,0,10*ROW('Water Data'!D64))="","",OFFSET('Water Data'!$D$29,0,10*ROW('Water Data'!D64)))</f>
        <v/>
      </c>
      <c r="BV70" s="353" t="str">
        <f ca="1">+IF(OFFSET('Water Data'!$E$27,0,10*ROW('Water Data'!E64))="","",OFFSET('Water Data'!$E$27,0,10*ROW('Water Data'!E64)))</f>
        <v/>
      </c>
      <c r="BW70" s="353" t="str">
        <f ca="1">+IF(OFFSET('Water Data'!$E$28,0,10*ROW('Water Data'!E64))="","",OFFSET('Water Data'!$E$28,0,10*ROW('Water Data'!E64)))</f>
        <v/>
      </c>
      <c r="BX70" s="353" t="str">
        <f ca="1">+IF(OFFSET('Water Data'!$E$29,0,10*ROW('Water Data'!E64))="","",OFFSET('Water Data'!$E$29,0,10*ROW('Water Data'!E64)))</f>
        <v/>
      </c>
      <c r="BY70" s="353" t="str">
        <f ca="1">+IF(OFFSET('Water Data'!$F$27,0,10*ROW('Water Data'!F64))="","",OFFSET('Water Data'!$F$27,0,10*ROW('Water Data'!F64)))</f>
        <v/>
      </c>
      <c r="BZ70" s="353" t="str">
        <f ca="1">+IF(OFFSET('Water Data'!$F$28,0,10*ROW('Water Data'!F64))="","",OFFSET('Water Data'!$F$28,0,10*ROW('Water Data'!F64)))</f>
        <v/>
      </c>
      <c r="CA70" s="353" t="str">
        <f ca="1">+IF(OFFSET('Water Data'!$F$29,0,10*ROW('Water Data'!F64))="","",OFFSET('Water Data'!$F$29,0,10*ROW('Water Data'!F64)))</f>
        <v/>
      </c>
      <c r="CB70" s="353" t="str">
        <f ca="1">+IF(OFFSET('Water Data'!$G$27,0,10*ROW('Water Data'!G64))="","",OFFSET('Water Data'!$G$27,0,10*ROW('Water Data'!G64)))</f>
        <v/>
      </c>
      <c r="CC70" s="353" t="str">
        <f ca="1">+IF(OFFSET('Water Data'!$G$28,0,10*ROW('Water Data'!G64))="","",OFFSET('Water Data'!$G$28,0,10*ROW('Water Data'!G64)))</f>
        <v/>
      </c>
      <c r="CD70" s="353" t="str">
        <f ca="1">+IF(OFFSET('Water Data'!$G$29,0,10*ROW('Water Data'!G64))="","",OFFSET('Water Data'!$G$29,0,10*ROW('Water Data'!G64)))</f>
        <v/>
      </c>
      <c r="CE70" s="353" t="str">
        <f ca="1">+IF(OFFSET('Water Data'!$H$27,0,10*ROW('Water Data'!H64))="","",OFFSET('Water Data'!$H$27,0,10*ROW('Water Data'!H64)))</f>
        <v/>
      </c>
      <c r="CF70" s="353" t="str">
        <f ca="1">+IF(OFFSET('Water Data'!$H$28,0,10*ROW('Water Data'!H64))="","",OFFSET('Water Data'!$H$28,0,10*ROW('Water Data'!H64)))</f>
        <v/>
      </c>
      <c r="CG70" s="353" t="str">
        <f ca="1">+IF(OFFSET('Water Data'!$H$29,0,10*ROW('Water Data'!H64))="","",OFFSET('Water Data'!$H$29,0,10*ROW('Water Data'!H64)))</f>
        <v/>
      </c>
      <c r="CH70" s="353" t="str">
        <f ca="1">+IF(OFFSET('Water Data'!$I$27,0,10*ROW('Water Data'!I64))="","",OFFSET('Water Data'!$I$27,0,10*ROW('Water Data'!I64)))</f>
        <v/>
      </c>
      <c r="CI70" s="353" t="str">
        <f ca="1">+IF(OFFSET('Water Data'!$I$28,0,10*ROW('Water Data'!I64))="","",OFFSET('Water Data'!$I$28,0,10*ROW('Water Data'!I64)))</f>
        <v/>
      </c>
      <c r="CJ70" s="353" t="str">
        <f ca="1">+IF(OFFSET('Water Data'!$I$29,0,10*ROW('Water Data'!I64))="","",OFFSET('Water Data'!$I$29,0,10*ROW('Water Data'!I64)))</f>
        <v/>
      </c>
      <c r="CK70" s="353" t="str">
        <f ca="1">+IF(OFFSET('Sanitation Data'!$D$28,0,10*ROW('Sanitation Data'!D64))="","",OFFSET('Sanitation Data'!$D$28,0,10*ROW('Sanitation Data'!D64)))</f>
        <v/>
      </c>
      <c r="CL70" s="353" t="str">
        <f ca="1">+IF(OFFSET('Sanitation Data'!$D$29,0,10*ROW('Sanitation Data'!D64))="","",OFFSET('Sanitation Data'!$D$29,0,10*ROW('Sanitation Data'!D64)))</f>
        <v/>
      </c>
      <c r="CM70" s="353" t="str">
        <f ca="1">+IF(OFFSET('Sanitation Data'!$D$30,0,10*ROW('Sanitation Data'!D64))="","",OFFSET('Sanitation Data'!$D$30,0,10*ROW('Sanitation Data'!D64)))</f>
        <v/>
      </c>
      <c r="CN70" s="353" t="str">
        <f ca="1">+IF(OFFSET('Sanitation Data'!$D$31,0,10*ROW('Sanitation Data'!D64))="","",OFFSET('Sanitation Data'!$D$31,0,10*ROW('Sanitation Data'!D64)))</f>
        <v/>
      </c>
      <c r="CO70" s="353" t="str">
        <f ca="1">+IF(OFFSET('Sanitation Data'!$D$32,0,10*ROW('Sanitation Data'!D64))="","",OFFSET('Sanitation Data'!$D$32,0,10*ROW('Sanitation Data'!D64)))</f>
        <v/>
      </c>
      <c r="CP70" s="353" t="str">
        <f ca="1">+IF(OFFSET('Sanitation Data'!$E$28,0,10*ROW('Sanitation Data'!E64))="","",OFFSET('Sanitation Data'!$E$28,0,10*ROW('Sanitation Data'!E64)))</f>
        <v/>
      </c>
      <c r="CQ70" s="353" t="str">
        <f ca="1">+IF(OFFSET('Sanitation Data'!$E$29,0,10*ROW('Sanitation Data'!E64))="","",OFFSET('Sanitation Data'!$E$29,0,10*ROW('Sanitation Data'!E64)))</f>
        <v/>
      </c>
      <c r="CR70" s="353" t="str">
        <f ca="1">+IF(OFFSET('Sanitation Data'!$E$30,0,10*ROW('Sanitation Data'!E64))="","",OFFSET('Sanitation Data'!$E$30,0,10*ROW('Sanitation Data'!E64)))</f>
        <v/>
      </c>
      <c r="CS70" s="353" t="str">
        <f ca="1">+IF(OFFSET('Sanitation Data'!$E$31,0,10*ROW('Sanitation Data'!E64))="","",OFFSET('Sanitation Data'!$E$31,0,10*ROW('Sanitation Data'!E64)))</f>
        <v/>
      </c>
      <c r="CT70" s="353" t="str">
        <f ca="1">+IF(OFFSET('Sanitation Data'!$E$32,0,10*ROW('Sanitation Data'!E64))="","",OFFSET('Sanitation Data'!$E$32,0,10*ROW('Sanitation Data'!E64)))</f>
        <v/>
      </c>
      <c r="CU70" s="353" t="str">
        <f ca="1">+IF(OFFSET('Sanitation Data'!$F$28,0,10*ROW('Sanitation Data'!F64))="","",OFFSET('Sanitation Data'!$F$28,0,10*ROW('Sanitation Data'!F64)))</f>
        <v/>
      </c>
      <c r="CV70" s="353" t="str">
        <f ca="1">+IF(OFFSET('Sanitation Data'!$F$29,0,10*ROW('Sanitation Data'!F64))="","",OFFSET('Sanitation Data'!$F$29,0,10*ROW('Sanitation Data'!F64)))</f>
        <v/>
      </c>
      <c r="CW70" s="353" t="str">
        <f ca="1">+IF(OFFSET('Sanitation Data'!$F$30,0,10*ROW('Sanitation Data'!F64))="","",OFFSET('Sanitation Data'!$F$30,0,10*ROW('Sanitation Data'!F64)))</f>
        <v/>
      </c>
      <c r="CX70" s="353" t="str">
        <f ca="1">+IF(OFFSET('Sanitation Data'!$F$31,0,10*ROW('Sanitation Data'!F64))="","",OFFSET('Sanitation Data'!$F$31,0,10*ROW('Sanitation Data'!F64)))</f>
        <v/>
      </c>
      <c r="CY70" s="353" t="str">
        <f ca="1">+IF(OFFSET('Sanitation Data'!$F$32,0,10*ROW('Sanitation Data'!F64))="","",OFFSET('Sanitation Data'!$F$32,0,10*ROW('Sanitation Data'!F64)))</f>
        <v/>
      </c>
      <c r="CZ70" s="353" t="str">
        <f ca="1">+IF(OFFSET('Sanitation Data'!$G$28,0,10*ROW('Sanitation Data'!G64))="","",OFFSET('Sanitation Data'!$G$28,0,10*ROW('Sanitation Data'!G64)))</f>
        <v/>
      </c>
      <c r="DA70" s="353" t="str">
        <f ca="1">+IF(OFFSET('Sanitation Data'!$G$29,0,10*ROW('Sanitation Data'!G64))="","",OFFSET('Sanitation Data'!$G$29,0,10*ROW('Sanitation Data'!G64)))</f>
        <v/>
      </c>
      <c r="DB70" s="353" t="str">
        <f ca="1">+IF(OFFSET('Sanitation Data'!$G$30,0,10*ROW('Sanitation Data'!G64))="","",OFFSET('Sanitation Data'!$G$30,0,10*ROW('Sanitation Data'!G64)))</f>
        <v/>
      </c>
      <c r="DC70" s="353" t="str">
        <f ca="1">+IF(OFFSET('Sanitation Data'!$G$31,0,10*ROW('Sanitation Data'!G64))="","",OFFSET('Sanitation Data'!$G$31,0,10*ROW('Sanitation Data'!G64)))</f>
        <v/>
      </c>
      <c r="DD70" s="353" t="str">
        <f ca="1">+IF(OFFSET('Sanitation Data'!$G$32,0,10*ROW('Sanitation Data'!G64))="","",OFFSET('Sanitation Data'!$G$32,0,10*ROW('Sanitation Data'!G64)))</f>
        <v/>
      </c>
      <c r="DE70" s="353" t="str">
        <f ca="1">+IF(OFFSET('Sanitation Data'!$H$28,0,10*ROW('Sanitation Data'!H64))="","",OFFSET('Sanitation Data'!$H$28,0,10*ROW('Sanitation Data'!H64)))</f>
        <v/>
      </c>
      <c r="DF70" s="353" t="str">
        <f ca="1">+IF(OFFSET('Sanitation Data'!$H$29,0,10*ROW('Sanitation Data'!H64))="","",OFFSET('Sanitation Data'!$H$29,0,10*ROW('Sanitation Data'!H64)))</f>
        <v/>
      </c>
      <c r="DG70" s="353" t="str">
        <f ca="1">+IF(OFFSET('Sanitation Data'!$H$30,0,10*ROW('Sanitation Data'!H64))="","",OFFSET('Sanitation Data'!$H$30,0,10*ROW('Sanitation Data'!H64)))</f>
        <v/>
      </c>
      <c r="DH70" s="353" t="str">
        <f ca="1">+IF(OFFSET('Sanitation Data'!$H$31,0,10*ROW('Sanitation Data'!H64))="","",OFFSET('Sanitation Data'!$H$31,0,10*ROW('Sanitation Data'!H64)))</f>
        <v/>
      </c>
      <c r="DI70" s="353" t="str">
        <f ca="1">+IF(OFFSET('Sanitation Data'!$H$32,0,10*ROW('Sanitation Data'!H64))="","",OFFSET('Sanitation Data'!$H$32,0,10*ROW('Sanitation Data'!H64)))</f>
        <v/>
      </c>
      <c r="DJ70" s="353" t="str">
        <f ca="1">+IF(OFFSET('Sanitation Data'!$I$28,0,10*ROW('Sanitation Data'!I64))="","",OFFSET('Sanitation Data'!$I$28,0,10*ROW('Sanitation Data'!I64)))</f>
        <v/>
      </c>
      <c r="DK70" s="353" t="str">
        <f ca="1">+IF(OFFSET('Sanitation Data'!$I$29,0,10*ROW('Sanitation Data'!I64))="","",OFFSET('Sanitation Data'!$I$29,0,10*ROW('Sanitation Data'!I64)))</f>
        <v/>
      </c>
      <c r="DL70" s="353" t="str">
        <f ca="1">+IF(OFFSET('Sanitation Data'!$I$30,0,10*ROW('Sanitation Data'!I64))="","",OFFSET('Sanitation Data'!$I$30,0,10*ROW('Sanitation Data'!I64)))</f>
        <v/>
      </c>
      <c r="DM70" s="353" t="str">
        <f ca="1">+IF(OFFSET('Sanitation Data'!$I$31,0,10*ROW('Sanitation Data'!I64))="","",OFFSET('Sanitation Data'!$I$31,0,10*ROW('Sanitation Data'!I64)))</f>
        <v/>
      </c>
      <c r="DN70" s="353" t="str">
        <f ca="1">+IF(OFFSET('Sanitation Data'!$I$32,0,10*ROW('Sanitation Data'!I64))="","",OFFSET('Sanitation Data'!$I$32,0,10*ROW('Sanitation Data'!I64)))</f>
        <v/>
      </c>
      <c r="DO70" s="353" t="str">
        <f ca="1">+IF(OFFSET('Hygiene Data'!$D$11,0,10*ROW('Hygiene Data'!D64))="","",OFFSET('Hygiene Data'!$D$11,0,10*ROW('Hygiene Data'!D64)))</f>
        <v/>
      </c>
      <c r="DP70" s="353" t="str">
        <f ca="1">+IF(OFFSET('Hygiene Data'!$D$12,0,10*ROW('Hygiene Data'!D64))="","",OFFSET('Hygiene Data'!$D$12,0,10*ROW('Hygiene Data'!D64)))</f>
        <v/>
      </c>
      <c r="DQ70" s="353" t="str">
        <f ca="1">+IF(OFFSET('Hygiene Data'!$D$13,0,10*ROW('Hygiene Data'!D64))="","",OFFSET('Hygiene Data'!$D$13,0,10*ROW('Hygiene Data'!D64)))</f>
        <v/>
      </c>
      <c r="DR70" s="353" t="str">
        <f ca="1">+IF(OFFSET('Hygiene Data'!$E$11,0,10*ROW('Hygiene Data'!E64))="","",OFFSET('Hygiene Data'!$E$11,0,10*ROW('Hygiene Data'!E64)))</f>
        <v/>
      </c>
      <c r="DS70" s="353" t="str">
        <f ca="1">+IF(OFFSET('Hygiene Data'!$E$12,0,10*ROW('Hygiene Data'!E64))="","",OFFSET('Hygiene Data'!$E$12,0,10*ROW('Hygiene Data'!E64)))</f>
        <v/>
      </c>
      <c r="DT70" s="353" t="str">
        <f ca="1">+IF(OFFSET('Hygiene Data'!$E$13,0,10*ROW('Hygiene Data'!E64))="","",OFFSET('Hygiene Data'!$E$13,0,10*ROW('Hygiene Data'!E64)))</f>
        <v/>
      </c>
      <c r="DU70" s="353" t="str">
        <f ca="1">+IF(OFFSET('Hygiene Data'!$F$11,0,10*ROW('Hygiene Data'!F64))="","",OFFSET('Hygiene Data'!$F$11,0,10*ROW('Hygiene Data'!F64)))</f>
        <v/>
      </c>
      <c r="DV70" s="353" t="str">
        <f ca="1">+IF(OFFSET('Hygiene Data'!$F$12,0,10*ROW('Hygiene Data'!F64))="","",OFFSET('Hygiene Data'!$F$12,0,10*ROW('Hygiene Data'!F64)))</f>
        <v/>
      </c>
      <c r="DW70" s="353" t="str">
        <f ca="1">+IF(OFFSET('Hygiene Data'!$F$13,0,10*ROW('Hygiene Data'!F64))="","",OFFSET('Hygiene Data'!$F$13,0,10*ROW('Hygiene Data'!F64)))</f>
        <v/>
      </c>
      <c r="DX70" s="353" t="str">
        <f ca="1">+IF(OFFSET('Hygiene Data'!$G$11,0,10*ROW('Hygiene Data'!G64))="","",OFFSET('Hygiene Data'!$G$11,0,10*ROW('Hygiene Data'!G64)))</f>
        <v/>
      </c>
      <c r="DY70" s="353" t="str">
        <f ca="1">+IF(OFFSET('Hygiene Data'!$G$12,0,10*ROW('Hygiene Data'!G64))="","",OFFSET('Hygiene Data'!$G$12,0,10*ROW('Hygiene Data'!G64)))</f>
        <v/>
      </c>
      <c r="DZ70" s="353" t="str">
        <f ca="1">+IF(OFFSET('Hygiene Data'!$G$13,0,10*ROW('Hygiene Data'!G64))="","",OFFSET('Hygiene Data'!$G$13,0,10*ROW('Hygiene Data'!G64)))</f>
        <v/>
      </c>
      <c r="EA70" s="353" t="str">
        <f ca="1">+IF(OFFSET('Hygiene Data'!$H$11,0,10*ROW('Hygiene Data'!H64))="","",OFFSET('Hygiene Data'!$H$11,0,10*ROW('Hygiene Data'!H64)))</f>
        <v/>
      </c>
      <c r="EB70" s="353" t="str">
        <f ca="1">+IF(OFFSET('Hygiene Data'!$H$12,0,10*ROW('Hygiene Data'!H64))="","",OFFSET('Hygiene Data'!$H$12,0,10*ROW('Hygiene Data'!H64)))</f>
        <v/>
      </c>
      <c r="EC70" s="353" t="str">
        <f ca="1">+IF(OFFSET('Hygiene Data'!$H$13,0,10*ROW('Hygiene Data'!H64))="","",OFFSET('Hygiene Data'!$H$13,0,10*ROW('Hygiene Data'!H64)))</f>
        <v/>
      </c>
      <c r="ED70" s="353" t="str">
        <f ca="1">+IF(OFFSET('Hygiene Data'!$I$11,0,10*ROW('Hygiene Data'!I64))="","",OFFSET('Hygiene Data'!$I$11,0,10*ROW('Hygiene Data'!I64)))</f>
        <v/>
      </c>
      <c r="EE70" s="353" t="str">
        <f ca="1">+IF(OFFSET('Hygiene Data'!$I$12,0,10*ROW('Hygiene Data'!I64))="","",OFFSET('Hygiene Data'!$I$12,0,10*ROW('Hygiene Data'!I64)))</f>
        <v/>
      </c>
      <c r="EF70" s="353" t="str">
        <f ca="1">+IF(OFFSET('Hygiene Data'!$I$13,0,10*ROW('Hygiene Data'!I64))="","",OFFSET('Hygiene Data'!$I$13,0,10*ROW('Hygiene Data'!I64)))</f>
        <v/>
      </c>
    </row>
    <row r="71" spans="1:136" x14ac:dyDescent="0.25">
      <c r="A71" s="462" t="str">
        <f ca="1">+IF(OFFSET('Water Data'!$B$2,0,10*ROW('Water Data'!E65))="","",OFFSET('Water Data'!$B$2,0,10*ROW('Water Data'!E65)))</f>
        <v/>
      </c>
      <c r="B71" s="46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89" t="str">
        <f t="shared" ref="C71:C134" ca="1" si="1">+IF(ISNUMBER(VALUE(MID(A71,5,4))), VALUE(MID(A71, 5,4)),"")</f>
        <v/>
      </c>
      <c r="D71" s="49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6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3" t="str">
        <f ca="1">+IF(OFFSET('Water Data'!$D$27,0,10*ROW('Water Data'!D65))="","",OFFSET('Water Data'!$D$27,0,10*ROW('Water Data'!D65)))</f>
        <v/>
      </c>
      <c r="BT71" s="353" t="str">
        <f ca="1">+IF(OFFSET('Water Data'!$D$28,0,10*ROW('Water Data'!D65))="","",OFFSET('Water Data'!$D$28,0,10*ROW('Water Data'!D65)))</f>
        <v/>
      </c>
      <c r="BU71" s="353" t="str">
        <f ca="1">+IF(OFFSET('Water Data'!$D$29,0,10*ROW('Water Data'!D65))="","",OFFSET('Water Data'!$D$29,0,10*ROW('Water Data'!D65)))</f>
        <v/>
      </c>
      <c r="BV71" s="353" t="str">
        <f ca="1">+IF(OFFSET('Water Data'!$E$27,0,10*ROW('Water Data'!E65))="","",OFFSET('Water Data'!$E$27,0,10*ROW('Water Data'!E65)))</f>
        <v/>
      </c>
      <c r="BW71" s="353" t="str">
        <f ca="1">+IF(OFFSET('Water Data'!$E$28,0,10*ROW('Water Data'!E65))="","",OFFSET('Water Data'!$E$28,0,10*ROW('Water Data'!E65)))</f>
        <v/>
      </c>
      <c r="BX71" s="353" t="str">
        <f ca="1">+IF(OFFSET('Water Data'!$E$29,0,10*ROW('Water Data'!E65))="","",OFFSET('Water Data'!$E$29,0,10*ROW('Water Data'!E65)))</f>
        <v/>
      </c>
      <c r="BY71" s="353" t="str">
        <f ca="1">+IF(OFFSET('Water Data'!$F$27,0,10*ROW('Water Data'!F65))="","",OFFSET('Water Data'!$F$27,0,10*ROW('Water Data'!F65)))</f>
        <v/>
      </c>
      <c r="BZ71" s="353" t="str">
        <f ca="1">+IF(OFFSET('Water Data'!$F$28,0,10*ROW('Water Data'!F65))="","",OFFSET('Water Data'!$F$28,0,10*ROW('Water Data'!F65)))</f>
        <v/>
      </c>
      <c r="CA71" s="353" t="str">
        <f ca="1">+IF(OFFSET('Water Data'!$F$29,0,10*ROW('Water Data'!F65))="","",OFFSET('Water Data'!$F$29,0,10*ROW('Water Data'!F65)))</f>
        <v/>
      </c>
      <c r="CB71" s="353" t="str">
        <f ca="1">+IF(OFFSET('Water Data'!$G$27,0,10*ROW('Water Data'!G65))="","",OFFSET('Water Data'!$G$27,0,10*ROW('Water Data'!G65)))</f>
        <v/>
      </c>
      <c r="CC71" s="353" t="str">
        <f ca="1">+IF(OFFSET('Water Data'!$G$28,0,10*ROW('Water Data'!G65))="","",OFFSET('Water Data'!$G$28,0,10*ROW('Water Data'!G65)))</f>
        <v/>
      </c>
      <c r="CD71" s="353" t="str">
        <f ca="1">+IF(OFFSET('Water Data'!$G$29,0,10*ROW('Water Data'!G65))="","",OFFSET('Water Data'!$G$29,0,10*ROW('Water Data'!G65)))</f>
        <v/>
      </c>
      <c r="CE71" s="353" t="str">
        <f ca="1">+IF(OFFSET('Water Data'!$H$27,0,10*ROW('Water Data'!H65))="","",OFFSET('Water Data'!$H$27,0,10*ROW('Water Data'!H65)))</f>
        <v/>
      </c>
      <c r="CF71" s="353" t="str">
        <f ca="1">+IF(OFFSET('Water Data'!$H$28,0,10*ROW('Water Data'!H65))="","",OFFSET('Water Data'!$H$28,0,10*ROW('Water Data'!H65)))</f>
        <v/>
      </c>
      <c r="CG71" s="353" t="str">
        <f ca="1">+IF(OFFSET('Water Data'!$H$29,0,10*ROW('Water Data'!H65))="","",OFFSET('Water Data'!$H$29,0,10*ROW('Water Data'!H65)))</f>
        <v/>
      </c>
      <c r="CH71" s="353" t="str">
        <f ca="1">+IF(OFFSET('Water Data'!$I$27,0,10*ROW('Water Data'!I65))="","",OFFSET('Water Data'!$I$27,0,10*ROW('Water Data'!I65)))</f>
        <v/>
      </c>
      <c r="CI71" s="353" t="str">
        <f ca="1">+IF(OFFSET('Water Data'!$I$28,0,10*ROW('Water Data'!I65))="","",OFFSET('Water Data'!$I$28,0,10*ROW('Water Data'!I65)))</f>
        <v/>
      </c>
      <c r="CJ71" s="353" t="str">
        <f ca="1">+IF(OFFSET('Water Data'!$I$29,0,10*ROW('Water Data'!I65))="","",OFFSET('Water Data'!$I$29,0,10*ROW('Water Data'!I65)))</f>
        <v/>
      </c>
      <c r="CK71" s="353" t="str">
        <f ca="1">+IF(OFFSET('Sanitation Data'!$D$28,0,10*ROW('Sanitation Data'!D65))="","",OFFSET('Sanitation Data'!$D$28,0,10*ROW('Sanitation Data'!D65)))</f>
        <v/>
      </c>
      <c r="CL71" s="353" t="str">
        <f ca="1">+IF(OFFSET('Sanitation Data'!$D$29,0,10*ROW('Sanitation Data'!D65))="","",OFFSET('Sanitation Data'!$D$29,0,10*ROW('Sanitation Data'!D65)))</f>
        <v/>
      </c>
      <c r="CM71" s="353" t="str">
        <f ca="1">+IF(OFFSET('Sanitation Data'!$D$30,0,10*ROW('Sanitation Data'!D65))="","",OFFSET('Sanitation Data'!$D$30,0,10*ROW('Sanitation Data'!D65)))</f>
        <v/>
      </c>
      <c r="CN71" s="353" t="str">
        <f ca="1">+IF(OFFSET('Sanitation Data'!$D$31,0,10*ROW('Sanitation Data'!D65))="","",OFFSET('Sanitation Data'!$D$31,0,10*ROW('Sanitation Data'!D65)))</f>
        <v/>
      </c>
      <c r="CO71" s="353" t="str">
        <f ca="1">+IF(OFFSET('Sanitation Data'!$D$32,0,10*ROW('Sanitation Data'!D65))="","",OFFSET('Sanitation Data'!$D$32,0,10*ROW('Sanitation Data'!D65)))</f>
        <v/>
      </c>
      <c r="CP71" s="353" t="str">
        <f ca="1">+IF(OFFSET('Sanitation Data'!$E$28,0,10*ROW('Sanitation Data'!E65))="","",OFFSET('Sanitation Data'!$E$28,0,10*ROW('Sanitation Data'!E65)))</f>
        <v/>
      </c>
      <c r="CQ71" s="353" t="str">
        <f ca="1">+IF(OFFSET('Sanitation Data'!$E$29,0,10*ROW('Sanitation Data'!E65))="","",OFFSET('Sanitation Data'!$E$29,0,10*ROW('Sanitation Data'!E65)))</f>
        <v/>
      </c>
      <c r="CR71" s="353" t="str">
        <f ca="1">+IF(OFFSET('Sanitation Data'!$E$30,0,10*ROW('Sanitation Data'!E65))="","",OFFSET('Sanitation Data'!$E$30,0,10*ROW('Sanitation Data'!E65)))</f>
        <v/>
      </c>
      <c r="CS71" s="353" t="str">
        <f ca="1">+IF(OFFSET('Sanitation Data'!$E$31,0,10*ROW('Sanitation Data'!E65))="","",OFFSET('Sanitation Data'!$E$31,0,10*ROW('Sanitation Data'!E65)))</f>
        <v/>
      </c>
      <c r="CT71" s="353" t="str">
        <f ca="1">+IF(OFFSET('Sanitation Data'!$E$32,0,10*ROW('Sanitation Data'!E65))="","",OFFSET('Sanitation Data'!$E$32,0,10*ROW('Sanitation Data'!E65)))</f>
        <v/>
      </c>
      <c r="CU71" s="353" t="str">
        <f ca="1">+IF(OFFSET('Sanitation Data'!$F$28,0,10*ROW('Sanitation Data'!F65))="","",OFFSET('Sanitation Data'!$F$28,0,10*ROW('Sanitation Data'!F65)))</f>
        <v/>
      </c>
      <c r="CV71" s="353" t="str">
        <f ca="1">+IF(OFFSET('Sanitation Data'!$F$29,0,10*ROW('Sanitation Data'!F65))="","",OFFSET('Sanitation Data'!$F$29,0,10*ROW('Sanitation Data'!F65)))</f>
        <v/>
      </c>
      <c r="CW71" s="353" t="str">
        <f ca="1">+IF(OFFSET('Sanitation Data'!$F$30,0,10*ROW('Sanitation Data'!F65))="","",OFFSET('Sanitation Data'!$F$30,0,10*ROW('Sanitation Data'!F65)))</f>
        <v/>
      </c>
      <c r="CX71" s="353" t="str">
        <f ca="1">+IF(OFFSET('Sanitation Data'!$F$31,0,10*ROW('Sanitation Data'!F65))="","",OFFSET('Sanitation Data'!$F$31,0,10*ROW('Sanitation Data'!F65)))</f>
        <v/>
      </c>
      <c r="CY71" s="353" t="str">
        <f ca="1">+IF(OFFSET('Sanitation Data'!$F$32,0,10*ROW('Sanitation Data'!F65))="","",OFFSET('Sanitation Data'!$F$32,0,10*ROW('Sanitation Data'!F65)))</f>
        <v/>
      </c>
      <c r="CZ71" s="353" t="str">
        <f ca="1">+IF(OFFSET('Sanitation Data'!$G$28,0,10*ROW('Sanitation Data'!G65))="","",OFFSET('Sanitation Data'!$G$28,0,10*ROW('Sanitation Data'!G65)))</f>
        <v/>
      </c>
      <c r="DA71" s="353" t="str">
        <f ca="1">+IF(OFFSET('Sanitation Data'!$G$29,0,10*ROW('Sanitation Data'!G65))="","",OFFSET('Sanitation Data'!$G$29,0,10*ROW('Sanitation Data'!G65)))</f>
        <v/>
      </c>
      <c r="DB71" s="353" t="str">
        <f ca="1">+IF(OFFSET('Sanitation Data'!$G$30,0,10*ROW('Sanitation Data'!G65))="","",OFFSET('Sanitation Data'!$G$30,0,10*ROW('Sanitation Data'!G65)))</f>
        <v/>
      </c>
      <c r="DC71" s="353" t="str">
        <f ca="1">+IF(OFFSET('Sanitation Data'!$G$31,0,10*ROW('Sanitation Data'!G65))="","",OFFSET('Sanitation Data'!$G$31,0,10*ROW('Sanitation Data'!G65)))</f>
        <v/>
      </c>
      <c r="DD71" s="353" t="str">
        <f ca="1">+IF(OFFSET('Sanitation Data'!$G$32,0,10*ROW('Sanitation Data'!G65))="","",OFFSET('Sanitation Data'!$G$32,0,10*ROW('Sanitation Data'!G65)))</f>
        <v/>
      </c>
      <c r="DE71" s="353" t="str">
        <f ca="1">+IF(OFFSET('Sanitation Data'!$H$28,0,10*ROW('Sanitation Data'!H65))="","",OFFSET('Sanitation Data'!$H$28,0,10*ROW('Sanitation Data'!H65)))</f>
        <v/>
      </c>
      <c r="DF71" s="353" t="str">
        <f ca="1">+IF(OFFSET('Sanitation Data'!$H$29,0,10*ROW('Sanitation Data'!H65))="","",OFFSET('Sanitation Data'!$H$29,0,10*ROW('Sanitation Data'!H65)))</f>
        <v/>
      </c>
      <c r="DG71" s="353" t="str">
        <f ca="1">+IF(OFFSET('Sanitation Data'!$H$30,0,10*ROW('Sanitation Data'!H65))="","",OFFSET('Sanitation Data'!$H$30,0,10*ROW('Sanitation Data'!H65)))</f>
        <v/>
      </c>
      <c r="DH71" s="353" t="str">
        <f ca="1">+IF(OFFSET('Sanitation Data'!$H$31,0,10*ROW('Sanitation Data'!H65))="","",OFFSET('Sanitation Data'!$H$31,0,10*ROW('Sanitation Data'!H65)))</f>
        <v/>
      </c>
      <c r="DI71" s="353" t="str">
        <f ca="1">+IF(OFFSET('Sanitation Data'!$H$32,0,10*ROW('Sanitation Data'!H65))="","",OFFSET('Sanitation Data'!$H$32,0,10*ROW('Sanitation Data'!H65)))</f>
        <v/>
      </c>
      <c r="DJ71" s="353" t="str">
        <f ca="1">+IF(OFFSET('Sanitation Data'!$I$28,0,10*ROW('Sanitation Data'!I65))="","",OFFSET('Sanitation Data'!$I$28,0,10*ROW('Sanitation Data'!I65)))</f>
        <v/>
      </c>
      <c r="DK71" s="353" t="str">
        <f ca="1">+IF(OFFSET('Sanitation Data'!$I$29,0,10*ROW('Sanitation Data'!I65))="","",OFFSET('Sanitation Data'!$I$29,0,10*ROW('Sanitation Data'!I65)))</f>
        <v/>
      </c>
      <c r="DL71" s="353" t="str">
        <f ca="1">+IF(OFFSET('Sanitation Data'!$I$30,0,10*ROW('Sanitation Data'!I65))="","",OFFSET('Sanitation Data'!$I$30,0,10*ROW('Sanitation Data'!I65)))</f>
        <v/>
      </c>
      <c r="DM71" s="353" t="str">
        <f ca="1">+IF(OFFSET('Sanitation Data'!$I$31,0,10*ROW('Sanitation Data'!I65))="","",OFFSET('Sanitation Data'!$I$31,0,10*ROW('Sanitation Data'!I65)))</f>
        <v/>
      </c>
      <c r="DN71" s="353" t="str">
        <f ca="1">+IF(OFFSET('Sanitation Data'!$I$32,0,10*ROW('Sanitation Data'!I65))="","",OFFSET('Sanitation Data'!$I$32,0,10*ROW('Sanitation Data'!I65)))</f>
        <v/>
      </c>
      <c r="DO71" s="353" t="str">
        <f ca="1">+IF(OFFSET('Hygiene Data'!$D$11,0,10*ROW('Hygiene Data'!D65))="","",OFFSET('Hygiene Data'!$D$11,0,10*ROW('Hygiene Data'!D65)))</f>
        <v/>
      </c>
      <c r="DP71" s="353" t="str">
        <f ca="1">+IF(OFFSET('Hygiene Data'!$D$12,0,10*ROW('Hygiene Data'!D65))="","",OFFSET('Hygiene Data'!$D$12,0,10*ROW('Hygiene Data'!D65)))</f>
        <v/>
      </c>
      <c r="DQ71" s="353" t="str">
        <f ca="1">+IF(OFFSET('Hygiene Data'!$D$13,0,10*ROW('Hygiene Data'!D65))="","",OFFSET('Hygiene Data'!$D$13,0,10*ROW('Hygiene Data'!D65)))</f>
        <v/>
      </c>
      <c r="DR71" s="353" t="str">
        <f ca="1">+IF(OFFSET('Hygiene Data'!$E$11,0,10*ROW('Hygiene Data'!E65))="","",OFFSET('Hygiene Data'!$E$11,0,10*ROW('Hygiene Data'!E65)))</f>
        <v/>
      </c>
      <c r="DS71" s="353" t="str">
        <f ca="1">+IF(OFFSET('Hygiene Data'!$E$12,0,10*ROW('Hygiene Data'!E65))="","",OFFSET('Hygiene Data'!$E$12,0,10*ROW('Hygiene Data'!E65)))</f>
        <v/>
      </c>
      <c r="DT71" s="353" t="str">
        <f ca="1">+IF(OFFSET('Hygiene Data'!$E$13,0,10*ROW('Hygiene Data'!E65))="","",OFFSET('Hygiene Data'!$E$13,0,10*ROW('Hygiene Data'!E65)))</f>
        <v/>
      </c>
      <c r="DU71" s="353" t="str">
        <f ca="1">+IF(OFFSET('Hygiene Data'!$F$11,0,10*ROW('Hygiene Data'!F65))="","",OFFSET('Hygiene Data'!$F$11,0,10*ROW('Hygiene Data'!F65)))</f>
        <v/>
      </c>
      <c r="DV71" s="353" t="str">
        <f ca="1">+IF(OFFSET('Hygiene Data'!$F$12,0,10*ROW('Hygiene Data'!F65))="","",OFFSET('Hygiene Data'!$F$12,0,10*ROW('Hygiene Data'!F65)))</f>
        <v/>
      </c>
      <c r="DW71" s="353" t="str">
        <f ca="1">+IF(OFFSET('Hygiene Data'!$F$13,0,10*ROW('Hygiene Data'!F65))="","",OFFSET('Hygiene Data'!$F$13,0,10*ROW('Hygiene Data'!F65)))</f>
        <v/>
      </c>
      <c r="DX71" s="353" t="str">
        <f ca="1">+IF(OFFSET('Hygiene Data'!$G$11,0,10*ROW('Hygiene Data'!G65))="","",OFFSET('Hygiene Data'!$G$11,0,10*ROW('Hygiene Data'!G65)))</f>
        <v/>
      </c>
      <c r="DY71" s="353" t="str">
        <f ca="1">+IF(OFFSET('Hygiene Data'!$G$12,0,10*ROW('Hygiene Data'!G65))="","",OFFSET('Hygiene Data'!$G$12,0,10*ROW('Hygiene Data'!G65)))</f>
        <v/>
      </c>
      <c r="DZ71" s="353" t="str">
        <f ca="1">+IF(OFFSET('Hygiene Data'!$G$13,0,10*ROW('Hygiene Data'!G65))="","",OFFSET('Hygiene Data'!$G$13,0,10*ROW('Hygiene Data'!G65)))</f>
        <v/>
      </c>
      <c r="EA71" s="353" t="str">
        <f ca="1">+IF(OFFSET('Hygiene Data'!$H$11,0,10*ROW('Hygiene Data'!H65))="","",OFFSET('Hygiene Data'!$H$11,0,10*ROW('Hygiene Data'!H65)))</f>
        <v/>
      </c>
      <c r="EB71" s="353" t="str">
        <f ca="1">+IF(OFFSET('Hygiene Data'!$H$12,0,10*ROW('Hygiene Data'!H65))="","",OFFSET('Hygiene Data'!$H$12,0,10*ROW('Hygiene Data'!H65)))</f>
        <v/>
      </c>
      <c r="EC71" s="353" t="str">
        <f ca="1">+IF(OFFSET('Hygiene Data'!$H$13,0,10*ROW('Hygiene Data'!H65))="","",OFFSET('Hygiene Data'!$H$13,0,10*ROW('Hygiene Data'!H65)))</f>
        <v/>
      </c>
      <c r="ED71" s="353" t="str">
        <f ca="1">+IF(OFFSET('Hygiene Data'!$I$11,0,10*ROW('Hygiene Data'!I65))="","",OFFSET('Hygiene Data'!$I$11,0,10*ROW('Hygiene Data'!I65)))</f>
        <v/>
      </c>
      <c r="EE71" s="353" t="str">
        <f ca="1">+IF(OFFSET('Hygiene Data'!$I$12,0,10*ROW('Hygiene Data'!I65))="","",OFFSET('Hygiene Data'!$I$12,0,10*ROW('Hygiene Data'!I65)))</f>
        <v/>
      </c>
      <c r="EF71" s="353" t="str">
        <f ca="1">+IF(OFFSET('Hygiene Data'!$I$13,0,10*ROW('Hygiene Data'!I65))="","",OFFSET('Hygiene Data'!$I$13,0,10*ROW('Hygiene Data'!I65)))</f>
        <v/>
      </c>
    </row>
    <row r="72" spans="1:136" x14ac:dyDescent="0.25">
      <c r="A72" s="462" t="str">
        <f ca="1">+IF(OFFSET('Water Data'!$B$2,0,10*ROW('Water Data'!E66))="","",OFFSET('Water Data'!$B$2,0,10*ROW('Water Data'!E66)))</f>
        <v/>
      </c>
      <c r="B72" s="46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89" t="str">
        <f t="shared" ca="1" si="1"/>
        <v/>
      </c>
      <c r="D72" s="49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6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3" t="str">
        <f ca="1">+IF(OFFSET('Water Data'!$D$27,0,10*ROW('Water Data'!D66))="","",OFFSET('Water Data'!$D$27,0,10*ROW('Water Data'!D66)))</f>
        <v/>
      </c>
      <c r="BT72" s="353" t="str">
        <f ca="1">+IF(OFFSET('Water Data'!$D$28,0,10*ROW('Water Data'!D66))="","",OFFSET('Water Data'!$D$28,0,10*ROW('Water Data'!D66)))</f>
        <v/>
      </c>
      <c r="BU72" s="353" t="str">
        <f ca="1">+IF(OFFSET('Water Data'!$D$29,0,10*ROW('Water Data'!D66))="","",OFFSET('Water Data'!$D$29,0,10*ROW('Water Data'!D66)))</f>
        <v/>
      </c>
      <c r="BV72" s="353" t="str">
        <f ca="1">+IF(OFFSET('Water Data'!$E$27,0,10*ROW('Water Data'!E66))="","",OFFSET('Water Data'!$E$27,0,10*ROW('Water Data'!E66)))</f>
        <v/>
      </c>
      <c r="BW72" s="353" t="str">
        <f ca="1">+IF(OFFSET('Water Data'!$E$28,0,10*ROW('Water Data'!E66))="","",OFFSET('Water Data'!$E$28,0,10*ROW('Water Data'!E66)))</f>
        <v/>
      </c>
      <c r="BX72" s="353" t="str">
        <f ca="1">+IF(OFFSET('Water Data'!$E$29,0,10*ROW('Water Data'!E66))="","",OFFSET('Water Data'!$E$29,0,10*ROW('Water Data'!E66)))</f>
        <v/>
      </c>
      <c r="BY72" s="353" t="str">
        <f ca="1">+IF(OFFSET('Water Data'!$F$27,0,10*ROW('Water Data'!F66))="","",OFFSET('Water Data'!$F$27,0,10*ROW('Water Data'!F66)))</f>
        <v/>
      </c>
      <c r="BZ72" s="353" t="str">
        <f ca="1">+IF(OFFSET('Water Data'!$F$28,0,10*ROW('Water Data'!F66))="","",OFFSET('Water Data'!$F$28,0,10*ROW('Water Data'!F66)))</f>
        <v/>
      </c>
      <c r="CA72" s="353" t="str">
        <f ca="1">+IF(OFFSET('Water Data'!$F$29,0,10*ROW('Water Data'!F66))="","",OFFSET('Water Data'!$F$29,0,10*ROW('Water Data'!F66)))</f>
        <v/>
      </c>
      <c r="CB72" s="353" t="str">
        <f ca="1">+IF(OFFSET('Water Data'!$G$27,0,10*ROW('Water Data'!G66))="","",OFFSET('Water Data'!$G$27,0,10*ROW('Water Data'!G66)))</f>
        <v/>
      </c>
      <c r="CC72" s="353" t="str">
        <f ca="1">+IF(OFFSET('Water Data'!$G$28,0,10*ROW('Water Data'!G66))="","",OFFSET('Water Data'!$G$28,0,10*ROW('Water Data'!G66)))</f>
        <v/>
      </c>
      <c r="CD72" s="353" t="str">
        <f ca="1">+IF(OFFSET('Water Data'!$G$29,0,10*ROW('Water Data'!G66))="","",OFFSET('Water Data'!$G$29,0,10*ROW('Water Data'!G66)))</f>
        <v/>
      </c>
      <c r="CE72" s="353" t="str">
        <f ca="1">+IF(OFFSET('Water Data'!$H$27,0,10*ROW('Water Data'!H66))="","",OFFSET('Water Data'!$H$27,0,10*ROW('Water Data'!H66)))</f>
        <v/>
      </c>
      <c r="CF72" s="353" t="str">
        <f ca="1">+IF(OFFSET('Water Data'!$H$28,0,10*ROW('Water Data'!H66))="","",OFFSET('Water Data'!$H$28,0,10*ROW('Water Data'!H66)))</f>
        <v/>
      </c>
      <c r="CG72" s="353" t="str">
        <f ca="1">+IF(OFFSET('Water Data'!$H$29,0,10*ROW('Water Data'!H66))="","",OFFSET('Water Data'!$H$29,0,10*ROW('Water Data'!H66)))</f>
        <v/>
      </c>
      <c r="CH72" s="353" t="str">
        <f ca="1">+IF(OFFSET('Water Data'!$I$27,0,10*ROW('Water Data'!I66))="","",OFFSET('Water Data'!$I$27,0,10*ROW('Water Data'!I66)))</f>
        <v/>
      </c>
      <c r="CI72" s="353" t="str">
        <f ca="1">+IF(OFFSET('Water Data'!$I$28,0,10*ROW('Water Data'!I66))="","",OFFSET('Water Data'!$I$28,0,10*ROW('Water Data'!I66)))</f>
        <v/>
      </c>
      <c r="CJ72" s="353" t="str">
        <f ca="1">+IF(OFFSET('Water Data'!$I$29,0,10*ROW('Water Data'!I66))="","",OFFSET('Water Data'!$I$29,0,10*ROW('Water Data'!I66)))</f>
        <v/>
      </c>
      <c r="CK72" s="353" t="str">
        <f ca="1">+IF(OFFSET('Sanitation Data'!$D$28,0,10*ROW('Sanitation Data'!D66))="","",OFFSET('Sanitation Data'!$D$28,0,10*ROW('Sanitation Data'!D66)))</f>
        <v/>
      </c>
      <c r="CL72" s="353" t="str">
        <f ca="1">+IF(OFFSET('Sanitation Data'!$D$29,0,10*ROW('Sanitation Data'!D66))="","",OFFSET('Sanitation Data'!$D$29,0,10*ROW('Sanitation Data'!D66)))</f>
        <v/>
      </c>
      <c r="CM72" s="353" t="str">
        <f ca="1">+IF(OFFSET('Sanitation Data'!$D$30,0,10*ROW('Sanitation Data'!D66))="","",OFFSET('Sanitation Data'!$D$30,0,10*ROW('Sanitation Data'!D66)))</f>
        <v/>
      </c>
      <c r="CN72" s="353" t="str">
        <f ca="1">+IF(OFFSET('Sanitation Data'!$D$31,0,10*ROW('Sanitation Data'!D66))="","",OFFSET('Sanitation Data'!$D$31,0,10*ROW('Sanitation Data'!D66)))</f>
        <v/>
      </c>
      <c r="CO72" s="353" t="str">
        <f ca="1">+IF(OFFSET('Sanitation Data'!$D$32,0,10*ROW('Sanitation Data'!D66))="","",OFFSET('Sanitation Data'!$D$32,0,10*ROW('Sanitation Data'!D66)))</f>
        <v/>
      </c>
      <c r="CP72" s="353" t="str">
        <f ca="1">+IF(OFFSET('Sanitation Data'!$E$28,0,10*ROW('Sanitation Data'!E66))="","",OFFSET('Sanitation Data'!$E$28,0,10*ROW('Sanitation Data'!E66)))</f>
        <v/>
      </c>
      <c r="CQ72" s="353" t="str">
        <f ca="1">+IF(OFFSET('Sanitation Data'!$E$29,0,10*ROW('Sanitation Data'!E66))="","",OFFSET('Sanitation Data'!$E$29,0,10*ROW('Sanitation Data'!E66)))</f>
        <v/>
      </c>
      <c r="CR72" s="353" t="str">
        <f ca="1">+IF(OFFSET('Sanitation Data'!$E$30,0,10*ROW('Sanitation Data'!E66))="","",OFFSET('Sanitation Data'!$E$30,0,10*ROW('Sanitation Data'!E66)))</f>
        <v/>
      </c>
      <c r="CS72" s="353" t="str">
        <f ca="1">+IF(OFFSET('Sanitation Data'!$E$31,0,10*ROW('Sanitation Data'!E66))="","",OFFSET('Sanitation Data'!$E$31,0,10*ROW('Sanitation Data'!E66)))</f>
        <v/>
      </c>
      <c r="CT72" s="353" t="str">
        <f ca="1">+IF(OFFSET('Sanitation Data'!$E$32,0,10*ROW('Sanitation Data'!E66))="","",OFFSET('Sanitation Data'!$E$32,0,10*ROW('Sanitation Data'!E66)))</f>
        <v/>
      </c>
      <c r="CU72" s="353" t="str">
        <f ca="1">+IF(OFFSET('Sanitation Data'!$F$28,0,10*ROW('Sanitation Data'!F66))="","",OFFSET('Sanitation Data'!$F$28,0,10*ROW('Sanitation Data'!F66)))</f>
        <v/>
      </c>
      <c r="CV72" s="353" t="str">
        <f ca="1">+IF(OFFSET('Sanitation Data'!$F$29,0,10*ROW('Sanitation Data'!F66))="","",OFFSET('Sanitation Data'!$F$29,0,10*ROW('Sanitation Data'!F66)))</f>
        <v/>
      </c>
      <c r="CW72" s="353" t="str">
        <f ca="1">+IF(OFFSET('Sanitation Data'!$F$30,0,10*ROW('Sanitation Data'!F66))="","",OFFSET('Sanitation Data'!$F$30,0,10*ROW('Sanitation Data'!F66)))</f>
        <v/>
      </c>
      <c r="CX72" s="353" t="str">
        <f ca="1">+IF(OFFSET('Sanitation Data'!$F$31,0,10*ROW('Sanitation Data'!F66))="","",OFFSET('Sanitation Data'!$F$31,0,10*ROW('Sanitation Data'!F66)))</f>
        <v/>
      </c>
      <c r="CY72" s="353" t="str">
        <f ca="1">+IF(OFFSET('Sanitation Data'!$F$32,0,10*ROW('Sanitation Data'!F66))="","",OFFSET('Sanitation Data'!$F$32,0,10*ROW('Sanitation Data'!F66)))</f>
        <v/>
      </c>
      <c r="CZ72" s="353" t="str">
        <f ca="1">+IF(OFFSET('Sanitation Data'!$G$28,0,10*ROW('Sanitation Data'!G66))="","",OFFSET('Sanitation Data'!$G$28,0,10*ROW('Sanitation Data'!G66)))</f>
        <v/>
      </c>
      <c r="DA72" s="353" t="str">
        <f ca="1">+IF(OFFSET('Sanitation Data'!$G$29,0,10*ROW('Sanitation Data'!G66))="","",OFFSET('Sanitation Data'!$G$29,0,10*ROW('Sanitation Data'!G66)))</f>
        <v/>
      </c>
      <c r="DB72" s="353" t="str">
        <f ca="1">+IF(OFFSET('Sanitation Data'!$G$30,0,10*ROW('Sanitation Data'!G66))="","",OFFSET('Sanitation Data'!$G$30,0,10*ROW('Sanitation Data'!G66)))</f>
        <v/>
      </c>
      <c r="DC72" s="353" t="str">
        <f ca="1">+IF(OFFSET('Sanitation Data'!$G$31,0,10*ROW('Sanitation Data'!G66))="","",OFFSET('Sanitation Data'!$G$31,0,10*ROW('Sanitation Data'!G66)))</f>
        <v/>
      </c>
      <c r="DD72" s="353" t="str">
        <f ca="1">+IF(OFFSET('Sanitation Data'!$G$32,0,10*ROW('Sanitation Data'!G66))="","",OFFSET('Sanitation Data'!$G$32,0,10*ROW('Sanitation Data'!G66)))</f>
        <v/>
      </c>
      <c r="DE72" s="353" t="str">
        <f ca="1">+IF(OFFSET('Sanitation Data'!$H$28,0,10*ROW('Sanitation Data'!H66))="","",OFFSET('Sanitation Data'!$H$28,0,10*ROW('Sanitation Data'!H66)))</f>
        <v/>
      </c>
      <c r="DF72" s="353" t="str">
        <f ca="1">+IF(OFFSET('Sanitation Data'!$H$29,0,10*ROW('Sanitation Data'!H66))="","",OFFSET('Sanitation Data'!$H$29,0,10*ROW('Sanitation Data'!H66)))</f>
        <v/>
      </c>
      <c r="DG72" s="353" t="str">
        <f ca="1">+IF(OFFSET('Sanitation Data'!$H$30,0,10*ROW('Sanitation Data'!H66))="","",OFFSET('Sanitation Data'!$H$30,0,10*ROW('Sanitation Data'!H66)))</f>
        <v/>
      </c>
      <c r="DH72" s="353" t="str">
        <f ca="1">+IF(OFFSET('Sanitation Data'!$H$31,0,10*ROW('Sanitation Data'!H66))="","",OFFSET('Sanitation Data'!$H$31,0,10*ROW('Sanitation Data'!H66)))</f>
        <v/>
      </c>
      <c r="DI72" s="353" t="str">
        <f ca="1">+IF(OFFSET('Sanitation Data'!$H$32,0,10*ROW('Sanitation Data'!H66))="","",OFFSET('Sanitation Data'!$H$32,0,10*ROW('Sanitation Data'!H66)))</f>
        <v/>
      </c>
      <c r="DJ72" s="353" t="str">
        <f ca="1">+IF(OFFSET('Sanitation Data'!$I$28,0,10*ROW('Sanitation Data'!I66))="","",OFFSET('Sanitation Data'!$I$28,0,10*ROW('Sanitation Data'!I66)))</f>
        <v/>
      </c>
      <c r="DK72" s="353" t="str">
        <f ca="1">+IF(OFFSET('Sanitation Data'!$I$29,0,10*ROW('Sanitation Data'!I66))="","",OFFSET('Sanitation Data'!$I$29,0,10*ROW('Sanitation Data'!I66)))</f>
        <v/>
      </c>
      <c r="DL72" s="353" t="str">
        <f ca="1">+IF(OFFSET('Sanitation Data'!$I$30,0,10*ROW('Sanitation Data'!I66))="","",OFFSET('Sanitation Data'!$I$30,0,10*ROW('Sanitation Data'!I66)))</f>
        <v/>
      </c>
      <c r="DM72" s="353" t="str">
        <f ca="1">+IF(OFFSET('Sanitation Data'!$I$31,0,10*ROW('Sanitation Data'!I66))="","",OFFSET('Sanitation Data'!$I$31,0,10*ROW('Sanitation Data'!I66)))</f>
        <v/>
      </c>
      <c r="DN72" s="353" t="str">
        <f ca="1">+IF(OFFSET('Sanitation Data'!$I$32,0,10*ROW('Sanitation Data'!I66))="","",OFFSET('Sanitation Data'!$I$32,0,10*ROW('Sanitation Data'!I66)))</f>
        <v/>
      </c>
      <c r="DO72" s="353" t="str">
        <f ca="1">+IF(OFFSET('Hygiene Data'!$D$11,0,10*ROW('Hygiene Data'!D66))="","",OFFSET('Hygiene Data'!$D$11,0,10*ROW('Hygiene Data'!D66)))</f>
        <v/>
      </c>
      <c r="DP72" s="353" t="str">
        <f ca="1">+IF(OFFSET('Hygiene Data'!$D$12,0,10*ROW('Hygiene Data'!D66))="","",OFFSET('Hygiene Data'!$D$12,0,10*ROW('Hygiene Data'!D66)))</f>
        <v/>
      </c>
      <c r="DQ72" s="353" t="str">
        <f ca="1">+IF(OFFSET('Hygiene Data'!$D$13,0,10*ROW('Hygiene Data'!D66))="","",OFFSET('Hygiene Data'!$D$13,0,10*ROW('Hygiene Data'!D66)))</f>
        <v/>
      </c>
      <c r="DR72" s="353" t="str">
        <f ca="1">+IF(OFFSET('Hygiene Data'!$E$11,0,10*ROW('Hygiene Data'!E66))="","",OFFSET('Hygiene Data'!$E$11,0,10*ROW('Hygiene Data'!E66)))</f>
        <v/>
      </c>
      <c r="DS72" s="353" t="str">
        <f ca="1">+IF(OFFSET('Hygiene Data'!$E$12,0,10*ROW('Hygiene Data'!E66))="","",OFFSET('Hygiene Data'!$E$12,0,10*ROW('Hygiene Data'!E66)))</f>
        <v/>
      </c>
      <c r="DT72" s="353" t="str">
        <f ca="1">+IF(OFFSET('Hygiene Data'!$E$13,0,10*ROW('Hygiene Data'!E66))="","",OFFSET('Hygiene Data'!$E$13,0,10*ROW('Hygiene Data'!E66)))</f>
        <v/>
      </c>
      <c r="DU72" s="353" t="str">
        <f ca="1">+IF(OFFSET('Hygiene Data'!$F$11,0,10*ROW('Hygiene Data'!F66))="","",OFFSET('Hygiene Data'!$F$11,0,10*ROW('Hygiene Data'!F66)))</f>
        <v/>
      </c>
      <c r="DV72" s="353" t="str">
        <f ca="1">+IF(OFFSET('Hygiene Data'!$F$12,0,10*ROW('Hygiene Data'!F66))="","",OFFSET('Hygiene Data'!$F$12,0,10*ROW('Hygiene Data'!F66)))</f>
        <v/>
      </c>
      <c r="DW72" s="353" t="str">
        <f ca="1">+IF(OFFSET('Hygiene Data'!$F$13,0,10*ROW('Hygiene Data'!F66))="","",OFFSET('Hygiene Data'!$F$13,0,10*ROW('Hygiene Data'!F66)))</f>
        <v/>
      </c>
      <c r="DX72" s="353" t="str">
        <f ca="1">+IF(OFFSET('Hygiene Data'!$G$11,0,10*ROW('Hygiene Data'!G66))="","",OFFSET('Hygiene Data'!$G$11,0,10*ROW('Hygiene Data'!G66)))</f>
        <v/>
      </c>
      <c r="DY72" s="353" t="str">
        <f ca="1">+IF(OFFSET('Hygiene Data'!$G$12,0,10*ROW('Hygiene Data'!G66))="","",OFFSET('Hygiene Data'!$G$12,0,10*ROW('Hygiene Data'!G66)))</f>
        <v/>
      </c>
      <c r="DZ72" s="353" t="str">
        <f ca="1">+IF(OFFSET('Hygiene Data'!$G$13,0,10*ROW('Hygiene Data'!G66))="","",OFFSET('Hygiene Data'!$G$13,0,10*ROW('Hygiene Data'!G66)))</f>
        <v/>
      </c>
      <c r="EA72" s="353" t="str">
        <f ca="1">+IF(OFFSET('Hygiene Data'!$H$11,0,10*ROW('Hygiene Data'!H66))="","",OFFSET('Hygiene Data'!$H$11,0,10*ROW('Hygiene Data'!H66)))</f>
        <v/>
      </c>
      <c r="EB72" s="353" t="str">
        <f ca="1">+IF(OFFSET('Hygiene Data'!$H$12,0,10*ROW('Hygiene Data'!H66))="","",OFFSET('Hygiene Data'!$H$12,0,10*ROW('Hygiene Data'!H66)))</f>
        <v/>
      </c>
      <c r="EC72" s="353" t="str">
        <f ca="1">+IF(OFFSET('Hygiene Data'!$H$13,0,10*ROW('Hygiene Data'!H66))="","",OFFSET('Hygiene Data'!$H$13,0,10*ROW('Hygiene Data'!H66)))</f>
        <v/>
      </c>
      <c r="ED72" s="353" t="str">
        <f ca="1">+IF(OFFSET('Hygiene Data'!$I$11,0,10*ROW('Hygiene Data'!I66))="","",OFFSET('Hygiene Data'!$I$11,0,10*ROW('Hygiene Data'!I66)))</f>
        <v/>
      </c>
      <c r="EE72" s="353" t="str">
        <f ca="1">+IF(OFFSET('Hygiene Data'!$I$12,0,10*ROW('Hygiene Data'!I66))="","",OFFSET('Hygiene Data'!$I$12,0,10*ROW('Hygiene Data'!I66)))</f>
        <v/>
      </c>
      <c r="EF72" s="353" t="str">
        <f ca="1">+IF(OFFSET('Hygiene Data'!$I$13,0,10*ROW('Hygiene Data'!I66))="","",OFFSET('Hygiene Data'!$I$13,0,10*ROW('Hygiene Data'!I66)))</f>
        <v/>
      </c>
    </row>
    <row r="73" spans="1:136" x14ac:dyDescent="0.25">
      <c r="A73" s="462" t="str">
        <f ca="1">+IF(OFFSET('Water Data'!$B$2,0,10*ROW('Water Data'!E67))="","",OFFSET('Water Data'!$B$2,0,10*ROW('Water Data'!E67)))</f>
        <v/>
      </c>
      <c r="B73" s="46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89" t="str">
        <f t="shared" ca="1" si="1"/>
        <v/>
      </c>
      <c r="D73" s="49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6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3" t="str">
        <f ca="1">+IF(OFFSET('Water Data'!$D$27,0,10*ROW('Water Data'!D67))="","",OFFSET('Water Data'!$D$27,0,10*ROW('Water Data'!D67)))</f>
        <v/>
      </c>
      <c r="BT73" s="353" t="str">
        <f ca="1">+IF(OFFSET('Water Data'!$D$28,0,10*ROW('Water Data'!D67))="","",OFFSET('Water Data'!$D$28,0,10*ROW('Water Data'!D67)))</f>
        <v/>
      </c>
      <c r="BU73" s="353" t="str">
        <f ca="1">+IF(OFFSET('Water Data'!$D$29,0,10*ROW('Water Data'!D67))="","",OFFSET('Water Data'!$D$29,0,10*ROW('Water Data'!D67)))</f>
        <v/>
      </c>
      <c r="BV73" s="353" t="str">
        <f ca="1">+IF(OFFSET('Water Data'!$E$27,0,10*ROW('Water Data'!E67))="","",OFFSET('Water Data'!$E$27,0,10*ROW('Water Data'!E67)))</f>
        <v/>
      </c>
      <c r="BW73" s="353" t="str">
        <f ca="1">+IF(OFFSET('Water Data'!$E$28,0,10*ROW('Water Data'!E67))="","",OFFSET('Water Data'!$E$28,0,10*ROW('Water Data'!E67)))</f>
        <v/>
      </c>
      <c r="BX73" s="353" t="str">
        <f ca="1">+IF(OFFSET('Water Data'!$E$29,0,10*ROW('Water Data'!E67))="","",OFFSET('Water Data'!$E$29,0,10*ROW('Water Data'!E67)))</f>
        <v/>
      </c>
      <c r="BY73" s="353" t="str">
        <f ca="1">+IF(OFFSET('Water Data'!$F$27,0,10*ROW('Water Data'!F67))="","",OFFSET('Water Data'!$F$27,0,10*ROW('Water Data'!F67)))</f>
        <v/>
      </c>
      <c r="BZ73" s="353" t="str">
        <f ca="1">+IF(OFFSET('Water Data'!$F$28,0,10*ROW('Water Data'!F67))="","",OFFSET('Water Data'!$F$28,0,10*ROW('Water Data'!F67)))</f>
        <v/>
      </c>
      <c r="CA73" s="353" t="str">
        <f ca="1">+IF(OFFSET('Water Data'!$F$29,0,10*ROW('Water Data'!F67))="","",OFFSET('Water Data'!$F$29,0,10*ROW('Water Data'!F67)))</f>
        <v/>
      </c>
      <c r="CB73" s="353" t="str">
        <f ca="1">+IF(OFFSET('Water Data'!$G$27,0,10*ROW('Water Data'!G67))="","",OFFSET('Water Data'!$G$27,0,10*ROW('Water Data'!G67)))</f>
        <v/>
      </c>
      <c r="CC73" s="353" t="str">
        <f ca="1">+IF(OFFSET('Water Data'!$G$28,0,10*ROW('Water Data'!G67))="","",OFFSET('Water Data'!$G$28,0,10*ROW('Water Data'!G67)))</f>
        <v/>
      </c>
      <c r="CD73" s="353" t="str">
        <f ca="1">+IF(OFFSET('Water Data'!$G$29,0,10*ROW('Water Data'!G67))="","",OFFSET('Water Data'!$G$29,0,10*ROW('Water Data'!G67)))</f>
        <v/>
      </c>
      <c r="CE73" s="353" t="str">
        <f ca="1">+IF(OFFSET('Water Data'!$H$27,0,10*ROW('Water Data'!H67))="","",OFFSET('Water Data'!$H$27,0,10*ROW('Water Data'!H67)))</f>
        <v/>
      </c>
      <c r="CF73" s="353" t="str">
        <f ca="1">+IF(OFFSET('Water Data'!$H$28,0,10*ROW('Water Data'!H67))="","",OFFSET('Water Data'!$H$28,0,10*ROW('Water Data'!H67)))</f>
        <v/>
      </c>
      <c r="CG73" s="353" t="str">
        <f ca="1">+IF(OFFSET('Water Data'!$H$29,0,10*ROW('Water Data'!H67))="","",OFFSET('Water Data'!$H$29,0,10*ROW('Water Data'!H67)))</f>
        <v/>
      </c>
      <c r="CH73" s="353" t="str">
        <f ca="1">+IF(OFFSET('Water Data'!$I$27,0,10*ROW('Water Data'!I67))="","",OFFSET('Water Data'!$I$27,0,10*ROW('Water Data'!I67)))</f>
        <v/>
      </c>
      <c r="CI73" s="353" t="str">
        <f ca="1">+IF(OFFSET('Water Data'!$I$28,0,10*ROW('Water Data'!I67))="","",OFFSET('Water Data'!$I$28,0,10*ROW('Water Data'!I67)))</f>
        <v/>
      </c>
      <c r="CJ73" s="353" t="str">
        <f ca="1">+IF(OFFSET('Water Data'!$I$29,0,10*ROW('Water Data'!I67))="","",OFFSET('Water Data'!$I$29,0,10*ROW('Water Data'!I67)))</f>
        <v/>
      </c>
      <c r="CK73" s="353" t="str">
        <f ca="1">+IF(OFFSET('Sanitation Data'!$D$28,0,10*ROW('Sanitation Data'!D67))="","",OFFSET('Sanitation Data'!$D$28,0,10*ROW('Sanitation Data'!D67)))</f>
        <v/>
      </c>
      <c r="CL73" s="353" t="str">
        <f ca="1">+IF(OFFSET('Sanitation Data'!$D$29,0,10*ROW('Sanitation Data'!D67))="","",OFFSET('Sanitation Data'!$D$29,0,10*ROW('Sanitation Data'!D67)))</f>
        <v/>
      </c>
      <c r="CM73" s="353" t="str">
        <f ca="1">+IF(OFFSET('Sanitation Data'!$D$30,0,10*ROW('Sanitation Data'!D67))="","",OFFSET('Sanitation Data'!$D$30,0,10*ROW('Sanitation Data'!D67)))</f>
        <v/>
      </c>
      <c r="CN73" s="353" t="str">
        <f ca="1">+IF(OFFSET('Sanitation Data'!$D$31,0,10*ROW('Sanitation Data'!D67))="","",OFFSET('Sanitation Data'!$D$31,0,10*ROW('Sanitation Data'!D67)))</f>
        <v/>
      </c>
      <c r="CO73" s="353" t="str">
        <f ca="1">+IF(OFFSET('Sanitation Data'!$D$32,0,10*ROW('Sanitation Data'!D67))="","",OFFSET('Sanitation Data'!$D$32,0,10*ROW('Sanitation Data'!D67)))</f>
        <v/>
      </c>
      <c r="CP73" s="353" t="str">
        <f ca="1">+IF(OFFSET('Sanitation Data'!$E$28,0,10*ROW('Sanitation Data'!E67))="","",OFFSET('Sanitation Data'!$E$28,0,10*ROW('Sanitation Data'!E67)))</f>
        <v/>
      </c>
      <c r="CQ73" s="353" t="str">
        <f ca="1">+IF(OFFSET('Sanitation Data'!$E$29,0,10*ROW('Sanitation Data'!E67))="","",OFFSET('Sanitation Data'!$E$29,0,10*ROW('Sanitation Data'!E67)))</f>
        <v/>
      </c>
      <c r="CR73" s="353" t="str">
        <f ca="1">+IF(OFFSET('Sanitation Data'!$E$30,0,10*ROW('Sanitation Data'!E67))="","",OFFSET('Sanitation Data'!$E$30,0,10*ROW('Sanitation Data'!E67)))</f>
        <v/>
      </c>
      <c r="CS73" s="353" t="str">
        <f ca="1">+IF(OFFSET('Sanitation Data'!$E$31,0,10*ROW('Sanitation Data'!E67))="","",OFFSET('Sanitation Data'!$E$31,0,10*ROW('Sanitation Data'!E67)))</f>
        <v/>
      </c>
      <c r="CT73" s="353" t="str">
        <f ca="1">+IF(OFFSET('Sanitation Data'!$E$32,0,10*ROW('Sanitation Data'!E67))="","",OFFSET('Sanitation Data'!$E$32,0,10*ROW('Sanitation Data'!E67)))</f>
        <v/>
      </c>
      <c r="CU73" s="353" t="str">
        <f ca="1">+IF(OFFSET('Sanitation Data'!$F$28,0,10*ROW('Sanitation Data'!F67))="","",OFFSET('Sanitation Data'!$F$28,0,10*ROW('Sanitation Data'!F67)))</f>
        <v/>
      </c>
      <c r="CV73" s="353" t="str">
        <f ca="1">+IF(OFFSET('Sanitation Data'!$F$29,0,10*ROW('Sanitation Data'!F67))="","",OFFSET('Sanitation Data'!$F$29,0,10*ROW('Sanitation Data'!F67)))</f>
        <v/>
      </c>
      <c r="CW73" s="353" t="str">
        <f ca="1">+IF(OFFSET('Sanitation Data'!$F$30,0,10*ROW('Sanitation Data'!F67))="","",OFFSET('Sanitation Data'!$F$30,0,10*ROW('Sanitation Data'!F67)))</f>
        <v/>
      </c>
      <c r="CX73" s="353" t="str">
        <f ca="1">+IF(OFFSET('Sanitation Data'!$F$31,0,10*ROW('Sanitation Data'!F67))="","",OFFSET('Sanitation Data'!$F$31,0,10*ROW('Sanitation Data'!F67)))</f>
        <v/>
      </c>
      <c r="CY73" s="353" t="str">
        <f ca="1">+IF(OFFSET('Sanitation Data'!$F$32,0,10*ROW('Sanitation Data'!F67))="","",OFFSET('Sanitation Data'!$F$32,0,10*ROW('Sanitation Data'!F67)))</f>
        <v/>
      </c>
      <c r="CZ73" s="353" t="str">
        <f ca="1">+IF(OFFSET('Sanitation Data'!$G$28,0,10*ROW('Sanitation Data'!G67))="","",OFFSET('Sanitation Data'!$G$28,0,10*ROW('Sanitation Data'!G67)))</f>
        <v/>
      </c>
      <c r="DA73" s="353" t="str">
        <f ca="1">+IF(OFFSET('Sanitation Data'!$G$29,0,10*ROW('Sanitation Data'!G67))="","",OFFSET('Sanitation Data'!$G$29,0,10*ROW('Sanitation Data'!G67)))</f>
        <v/>
      </c>
      <c r="DB73" s="353" t="str">
        <f ca="1">+IF(OFFSET('Sanitation Data'!$G$30,0,10*ROW('Sanitation Data'!G67))="","",OFFSET('Sanitation Data'!$G$30,0,10*ROW('Sanitation Data'!G67)))</f>
        <v/>
      </c>
      <c r="DC73" s="353" t="str">
        <f ca="1">+IF(OFFSET('Sanitation Data'!$G$31,0,10*ROW('Sanitation Data'!G67))="","",OFFSET('Sanitation Data'!$G$31,0,10*ROW('Sanitation Data'!G67)))</f>
        <v/>
      </c>
      <c r="DD73" s="353" t="str">
        <f ca="1">+IF(OFFSET('Sanitation Data'!$G$32,0,10*ROW('Sanitation Data'!G67))="","",OFFSET('Sanitation Data'!$G$32,0,10*ROW('Sanitation Data'!G67)))</f>
        <v/>
      </c>
      <c r="DE73" s="353" t="str">
        <f ca="1">+IF(OFFSET('Sanitation Data'!$H$28,0,10*ROW('Sanitation Data'!H67))="","",OFFSET('Sanitation Data'!$H$28,0,10*ROW('Sanitation Data'!H67)))</f>
        <v/>
      </c>
      <c r="DF73" s="353" t="str">
        <f ca="1">+IF(OFFSET('Sanitation Data'!$H$29,0,10*ROW('Sanitation Data'!H67))="","",OFFSET('Sanitation Data'!$H$29,0,10*ROW('Sanitation Data'!H67)))</f>
        <v/>
      </c>
      <c r="DG73" s="353" t="str">
        <f ca="1">+IF(OFFSET('Sanitation Data'!$H$30,0,10*ROW('Sanitation Data'!H67))="","",OFFSET('Sanitation Data'!$H$30,0,10*ROW('Sanitation Data'!H67)))</f>
        <v/>
      </c>
      <c r="DH73" s="353" t="str">
        <f ca="1">+IF(OFFSET('Sanitation Data'!$H$31,0,10*ROW('Sanitation Data'!H67))="","",OFFSET('Sanitation Data'!$H$31,0,10*ROW('Sanitation Data'!H67)))</f>
        <v/>
      </c>
      <c r="DI73" s="353" t="str">
        <f ca="1">+IF(OFFSET('Sanitation Data'!$H$32,0,10*ROW('Sanitation Data'!H67))="","",OFFSET('Sanitation Data'!$H$32,0,10*ROW('Sanitation Data'!H67)))</f>
        <v/>
      </c>
      <c r="DJ73" s="353" t="str">
        <f ca="1">+IF(OFFSET('Sanitation Data'!$I$28,0,10*ROW('Sanitation Data'!I67))="","",OFFSET('Sanitation Data'!$I$28,0,10*ROW('Sanitation Data'!I67)))</f>
        <v/>
      </c>
      <c r="DK73" s="353" t="str">
        <f ca="1">+IF(OFFSET('Sanitation Data'!$I$29,0,10*ROW('Sanitation Data'!I67))="","",OFFSET('Sanitation Data'!$I$29,0,10*ROW('Sanitation Data'!I67)))</f>
        <v/>
      </c>
      <c r="DL73" s="353" t="str">
        <f ca="1">+IF(OFFSET('Sanitation Data'!$I$30,0,10*ROW('Sanitation Data'!I67))="","",OFFSET('Sanitation Data'!$I$30,0,10*ROW('Sanitation Data'!I67)))</f>
        <v/>
      </c>
      <c r="DM73" s="353" t="str">
        <f ca="1">+IF(OFFSET('Sanitation Data'!$I$31,0,10*ROW('Sanitation Data'!I67))="","",OFFSET('Sanitation Data'!$I$31,0,10*ROW('Sanitation Data'!I67)))</f>
        <v/>
      </c>
      <c r="DN73" s="353" t="str">
        <f ca="1">+IF(OFFSET('Sanitation Data'!$I$32,0,10*ROW('Sanitation Data'!I67))="","",OFFSET('Sanitation Data'!$I$32,0,10*ROW('Sanitation Data'!I67)))</f>
        <v/>
      </c>
      <c r="DO73" s="353" t="str">
        <f ca="1">+IF(OFFSET('Hygiene Data'!$D$11,0,10*ROW('Hygiene Data'!D67))="","",OFFSET('Hygiene Data'!$D$11,0,10*ROW('Hygiene Data'!D67)))</f>
        <v/>
      </c>
      <c r="DP73" s="353" t="str">
        <f ca="1">+IF(OFFSET('Hygiene Data'!$D$12,0,10*ROW('Hygiene Data'!D67))="","",OFFSET('Hygiene Data'!$D$12,0,10*ROW('Hygiene Data'!D67)))</f>
        <v/>
      </c>
      <c r="DQ73" s="353" t="str">
        <f ca="1">+IF(OFFSET('Hygiene Data'!$D$13,0,10*ROW('Hygiene Data'!D67))="","",OFFSET('Hygiene Data'!$D$13,0,10*ROW('Hygiene Data'!D67)))</f>
        <v/>
      </c>
      <c r="DR73" s="353" t="str">
        <f ca="1">+IF(OFFSET('Hygiene Data'!$E$11,0,10*ROW('Hygiene Data'!E67))="","",OFFSET('Hygiene Data'!$E$11,0,10*ROW('Hygiene Data'!E67)))</f>
        <v/>
      </c>
      <c r="DS73" s="353" t="str">
        <f ca="1">+IF(OFFSET('Hygiene Data'!$E$12,0,10*ROW('Hygiene Data'!E67))="","",OFFSET('Hygiene Data'!$E$12,0,10*ROW('Hygiene Data'!E67)))</f>
        <v/>
      </c>
      <c r="DT73" s="353" t="str">
        <f ca="1">+IF(OFFSET('Hygiene Data'!$E$13,0,10*ROW('Hygiene Data'!E67))="","",OFFSET('Hygiene Data'!$E$13,0,10*ROW('Hygiene Data'!E67)))</f>
        <v/>
      </c>
      <c r="DU73" s="353" t="str">
        <f ca="1">+IF(OFFSET('Hygiene Data'!$F$11,0,10*ROW('Hygiene Data'!F67))="","",OFFSET('Hygiene Data'!$F$11,0,10*ROW('Hygiene Data'!F67)))</f>
        <v/>
      </c>
      <c r="DV73" s="353" t="str">
        <f ca="1">+IF(OFFSET('Hygiene Data'!$F$12,0,10*ROW('Hygiene Data'!F67))="","",OFFSET('Hygiene Data'!$F$12,0,10*ROW('Hygiene Data'!F67)))</f>
        <v/>
      </c>
      <c r="DW73" s="353" t="str">
        <f ca="1">+IF(OFFSET('Hygiene Data'!$F$13,0,10*ROW('Hygiene Data'!F67))="","",OFFSET('Hygiene Data'!$F$13,0,10*ROW('Hygiene Data'!F67)))</f>
        <v/>
      </c>
      <c r="DX73" s="353" t="str">
        <f ca="1">+IF(OFFSET('Hygiene Data'!$G$11,0,10*ROW('Hygiene Data'!G67))="","",OFFSET('Hygiene Data'!$G$11,0,10*ROW('Hygiene Data'!G67)))</f>
        <v/>
      </c>
      <c r="DY73" s="353" t="str">
        <f ca="1">+IF(OFFSET('Hygiene Data'!$G$12,0,10*ROW('Hygiene Data'!G67))="","",OFFSET('Hygiene Data'!$G$12,0,10*ROW('Hygiene Data'!G67)))</f>
        <v/>
      </c>
      <c r="DZ73" s="353" t="str">
        <f ca="1">+IF(OFFSET('Hygiene Data'!$G$13,0,10*ROW('Hygiene Data'!G67))="","",OFFSET('Hygiene Data'!$G$13,0,10*ROW('Hygiene Data'!G67)))</f>
        <v/>
      </c>
      <c r="EA73" s="353" t="str">
        <f ca="1">+IF(OFFSET('Hygiene Data'!$H$11,0,10*ROW('Hygiene Data'!H67))="","",OFFSET('Hygiene Data'!$H$11,0,10*ROW('Hygiene Data'!H67)))</f>
        <v/>
      </c>
      <c r="EB73" s="353" t="str">
        <f ca="1">+IF(OFFSET('Hygiene Data'!$H$12,0,10*ROW('Hygiene Data'!H67))="","",OFFSET('Hygiene Data'!$H$12,0,10*ROW('Hygiene Data'!H67)))</f>
        <v/>
      </c>
      <c r="EC73" s="353" t="str">
        <f ca="1">+IF(OFFSET('Hygiene Data'!$H$13,0,10*ROW('Hygiene Data'!H67))="","",OFFSET('Hygiene Data'!$H$13,0,10*ROW('Hygiene Data'!H67)))</f>
        <v/>
      </c>
      <c r="ED73" s="353" t="str">
        <f ca="1">+IF(OFFSET('Hygiene Data'!$I$11,0,10*ROW('Hygiene Data'!I67))="","",OFFSET('Hygiene Data'!$I$11,0,10*ROW('Hygiene Data'!I67)))</f>
        <v/>
      </c>
      <c r="EE73" s="353" t="str">
        <f ca="1">+IF(OFFSET('Hygiene Data'!$I$12,0,10*ROW('Hygiene Data'!I67))="","",OFFSET('Hygiene Data'!$I$12,0,10*ROW('Hygiene Data'!I67)))</f>
        <v/>
      </c>
      <c r="EF73" s="353" t="str">
        <f ca="1">+IF(OFFSET('Hygiene Data'!$I$13,0,10*ROW('Hygiene Data'!I67))="","",OFFSET('Hygiene Data'!$I$13,0,10*ROW('Hygiene Data'!I67)))</f>
        <v/>
      </c>
    </row>
    <row r="74" spans="1:136" x14ac:dyDescent="0.25">
      <c r="A74" s="462" t="str">
        <f ca="1">+IF(OFFSET('Water Data'!$B$2,0,10*ROW('Water Data'!E68))="","",OFFSET('Water Data'!$B$2,0,10*ROW('Water Data'!E68)))</f>
        <v/>
      </c>
      <c r="B74" s="46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89" t="str">
        <f t="shared" ca="1" si="1"/>
        <v/>
      </c>
      <c r="D74" s="49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6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3" t="str">
        <f ca="1">+IF(OFFSET('Water Data'!$D$27,0,10*ROW('Water Data'!D68))="","",OFFSET('Water Data'!$D$27,0,10*ROW('Water Data'!D68)))</f>
        <v/>
      </c>
      <c r="BT74" s="353" t="str">
        <f ca="1">+IF(OFFSET('Water Data'!$D$28,0,10*ROW('Water Data'!D68))="","",OFFSET('Water Data'!$D$28,0,10*ROW('Water Data'!D68)))</f>
        <v/>
      </c>
      <c r="BU74" s="353" t="str">
        <f ca="1">+IF(OFFSET('Water Data'!$D$29,0,10*ROW('Water Data'!D68))="","",OFFSET('Water Data'!$D$29,0,10*ROW('Water Data'!D68)))</f>
        <v/>
      </c>
      <c r="BV74" s="353" t="str">
        <f ca="1">+IF(OFFSET('Water Data'!$E$27,0,10*ROW('Water Data'!E68))="","",OFFSET('Water Data'!$E$27,0,10*ROW('Water Data'!E68)))</f>
        <v/>
      </c>
      <c r="BW74" s="353" t="str">
        <f ca="1">+IF(OFFSET('Water Data'!$E$28,0,10*ROW('Water Data'!E68))="","",OFFSET('Water Data'!$E$28,0,10*ROW('Water Data'!E68)))</f>
        <v/>
      </c>
      <c r="BX74" s="353" t="str">
        <f ca="1">+IF(OFFSET('Water Data'!$E$29,0,10*ROW('Water Data'!E68))="","",OFFSET('Water Data'!$E$29,0,10*ROW('Water Data'!E68)))</f>
        <v/>
      </c>
      <c r="BY74" s="353" t="str">
        <f ca="1">+IF(OFFSET('Water Data'!$F$27,0,10*ROW('Water Data'!F68))="","",OFFSET('Water Data'!$F$27,0,10*ROW('Water Data'!F68)))</f>
        <v/>
      </c>
      <c r="BZ74" s="353" t="str">
        <f ca="1">+IF(OFFSET('Water Data'!$F$28,0,10*ROW('Water Data'!F68))="","",OFFSET('Water Data'!$F$28,0,10*ROW('Water Data'!F68)))</f>
        <v/>
      </c>
      <c r="CA74" s="353" t="str">
        <f ca="1">+IF(OFFSET('Water Data'!$F$29,0,10*ROW('Water Data'!F68))="","",OFFSET('Water Data'!$F$29,0,10*ROW('Water Data'!F68)))</f>
        <v/>
      </c>
      <c r="CB74" s="353" t="str">
        <f ca="1">+IF(OFFSET('Water Data'!$G$27,0,10*ROW('Water Data'!G68))="","",OFFSET('Water Data'!$G$27,0,10*ROW('Water Data'!G68)))</f>
        <v/>
      </c>
      <c r="CC74" s="353" t="str">
        <f ca="1">+IF(OFFSET('Water Data'!$G$28,0,10*ROW('Water Data'!G68))="","",OFFSET('Water Data'!$G$28,0,10*ROW('Water Data'!G68)))</f>
        <v/>
      </c>
      <c r="CD74" s="353" t="str">
        <f ca="1">+IF(OFFSET('Water Data'!$G$29,0,10*ROW('Water Data'!G68))="","",OFFSET('Water Data'!$G$29,0,10*ROW('Water Data'!G68)))</f>
        <v/>
      </c>
      <c r="CE74" s="353" t="str">
        <f ca="1">+IF(OFFSET('Water Data'!$H$27,0,10*ROW('Water Data'!H68))="","",OFFSET('Water Data'!$H$27,0,10*ROW('Water Data'!H68)))</f>
        <v/>
      </c>
      <c r="CF74" s="353" t="str">
        <f ca="1">+IF(OFFSET('Water Data'!$H$28,0,10*ROW('Water Data'!H68))="","",OFFSET('Water Data'!$H$28,0,10*ROW('Water Data'!H68)))</f>
        <v/>
      </c>
      <c r="CG74" s="353" t="str">
        <f ca="1">+IF(OFFSET('Water Data'!$H$29,0,10*ROW('Water Data'!H68))="","",OFFSET('Water Data'!$H$29,0,10*ROW('Water Data'!H68)))</f>
        <v/>
      </c>
      <c r="CH74" s="353" t="str">
        <f ca="1">+IF(OFFSET('Water Data'!$I$27,0,10*ROW('Water Data'!I68))="","",OFFSET('Water Data'!$I$27,0,10*ROW('Water Data'!I68)))</f>
        <v/>
      </c>
      <c r="CI74" s="353" t="str">
        <f ca="1">+IF(OFFSET('Water Data'!$I$28,0,10*ROW('Water Data'!I68))="","",OFFSET('Water Data'!$I$28,0,10*ROW('Water Data'!I68)))</f>
        <v/>
      </c>
      <c r="CJ74" s="353" t="str">
        <f ca="1">+IF(OFFSET('Water Data'!$I$29,0,10*ROW('Water Data'!I68))="","",OFFSET('Water Data'!$I$29,0,10*ROW('Water Data'!I68)))</f>
        <v/>
      </c>
      <c r="CK74" s="353" t="str">
        <f ca="1">+IF(OFFSET('Sanitation Data'!$D$28,0,10*ROW('Sanitation Data'!D68))="","",OFFSET('Sanitation Data'!$D$28,0,10*ROW('Sanitation Data'!D68)))</f>
        <v/>
      </c>
      <c r="CL74" s="353" t="str">
        <f ca="1">+IF(OFFSET('Sanitation Data'!$D$29,0,10*ROW('Sanitation Data'!D68))="","",OFFSET('Sanitation Data'!$D$29,0,10*ROW('Sanitation Data'!D68)))</f>
        <v/>
      </c>
      <c r="CM74" s="353" t="str">
        <f ca="1">+IF(OFFSET('Sanitation Data'!$D$30,0,10*ROW('Sanitation Data'!D68))="","",OFFSET('Sanitation Data'!$D$30,0,10*ROW('Sanitation Data'!D68)))</f>
        <v/>
      </c>
      <c r="CN74" s="353" t="str">
        <f ca="1">+IF(OFFSET('Sanitation Data'!$D$31,0,10*ROW('Sanitation Data'!D68))="","",OFFSET('Sanitation Data'!$D$31,0,10*ROW('Sanitation Data'!D68)))</f>
        <v/>
      </c>
      <c r="CO74" s="353" t="str">
        <f ca="1">+IF(OFFSET('Sanitation Data'!$D$32,0,10*ROW('Sanitation Data'!D68))="","",OFFSET('Sanitation Data'!$D$32,0,10*ROW('Sanitation Data'!D68)))</f>
        <v/>
      </c>
      <c r="CP74" s="353" t="str">
        <f ca="1">+IF(OFFSET('Sanitation Data'!$E$28,0,10*ROW('Sanitation Data'!E68))="","",OFFSET('Sanitation Data'!$E$28,0,10*ROW('Sanitation Data'!E68)))</f>
        <v/>
      </c>
      <c r="CQ74" s="353" t="str">
        <f ca="1">+IF(OFFSET('Sanitation Data'!$E$29,0,10*ROW('Sanitation Data'!E68))="","",OFFSET('Sanitation Data'!$E$29,0,10*ROW('Sanitation Data'!E68)))</f>
        <v/>
      </c>
      <c r="CR74" s="353" t="str">
        <f ca="1">+IF(OFFSET('Sanitation Data'!$E$30,0,10*ROW('Sanitation Data'!E68))="","",OFFSET('Sanitation Data'!$E$30,0,10*ROW('Sanitation Data'!E68)))</f>
        <v/>
      </c>
      <c r="CS74" s="353" t="str">
        <f ca="1">+IF(OFFSET('Sanitation Data'!$E$31,0,10*ROW('Sanitation Data'!E68))="","",OFFSET('Sanitation Data'!$E$31,0,10*ROW('Sanitation Data'!E68)))</f>
        <v/>
      </c>
      <c r="CT74" s="353" t="str">
        <f ca="1">+IF(OFFSET('Sanitation Data'!$E$32,0,10*ROW('Sanitation Data'!E68))="","",OFFSET('Sanitation Data'!$E$32,0,10*ROW('Sanitation Data'!E68)))</f>
        <v/>
      </c>
      <c r="CU74" s="353" t="str">
        <f ca="1">+IF(OFFSET('Sanitation Data'!$F$28,0,10*ROW('Sanitation Data'!F68))="","",OFFSET('Sanitation Data'!$F$28,0,10*ROW('Sanitation Data'!F68)))</f>
        <v/>
      </c>
      <c r="CV74" s="353" t="str">
        <f ca="1">+IF(OFFSET('Sanitation Data'!$F$29,0,10*ROW('Sanitation Data'!F68))="","",OFFSET('Sanitation Data'!$F$29,0,10*ROW('Sanitation Data'!F68)))</f>
        <v/>
      </c>
      <c r="CW74" s="353" t="str">
        <f ca="1">+IF(OFFSET('Sanitation Data'!$F$30,0,10*ROW('Sanitation Data'!F68))="","",OFFSET('Sanitation Data'!$F$30,0,10*ROW('Sanitation Data'!F68)))</f>
        <v/>
      </c>
      <c r="CX74" s="353" t="str">
        <f ca="1">+IF(OFFSET('Sanitation Data'!$F$31,0,10*ROW('Sanitation Data'!F68))="","",OFFSET('Sanitation Data'!$F$31,0,10*ROW('Sanitation Data'!F68)))</f>
        <v/>
      </c>
      <c r="CY74" s="353" t="str">
        <f ca="1">+IF(OFFSET('Sanitation Data'!$F$32,0,10*ROW('Sanitation Data'!F68))="","",OFFSET('Sanitation Data'!$F$32,0,10*ROW('Sanitation Data'!F68)))</f>
        <v/>
      </c>
      <c r="CZ74" s="353" t="str">
        <f ca="1">+IF(OFFSET('Sanitation Data'!$G$28,0,10*ROW('Sanitation Data'!G68))="","",OFFSET('Sanitation Data'!$G$28,0,10*ROW('Sanitation Data'!G68)))</f>
        <v/>
      </c>
      <c r="DA74" s="353" t="str">
        <f ca="1">+IF(OFFSET('Sanitation Data'!$G$29,0,10*ROW('Sanitation Data'!G68))="","",OFFSET('Sanitation Data'!$G$29,0,10*ROW('Sanitation Data'!G68)))</f>
        <v/>
      </c>
      <c r="DB74" s="353" t="str">
        <f ca="1">+IF(OFFSET('Sanitation Data'!$G$30,0,10*ROW('Sanitation Data'!G68))="","",OFFSET('Sanitation Data'!$G$30,0,10*ROW('Sanitation Data'!G68)))</f>
        <v/>
      </c>
      <c r="DC74" s="353" t="str">
        <f ca="1">+IF(OFFSET('Sanitation Data'!$G$31,0,10*ROW('Sanitation Data'!G68))="","",OFFSET('Sanitation Data'!$G$31,0,10*ROW('Sanitation Data'!G68)))</f>
        <v/>
      </c>
      <c r="DD74" s="353" t="str">
        <f ca="1">+IF(OFFSET('Sanitation Data'!$G$32,0,10*ROW('Sanitation Data'!G68))="","",OFFSET('Sanitation Data'!$G$32,0,10*ROW('Sanitation Data'!G68)))</f>
        <v/>
      </c>
      <c r="DE74" s="353" t="str">
        <f ca="1">+IF(OFFSET('Sanitation Data'!$H$28,0,10*ROW('Sanitation Data'!H68))="","",OFFSET('Sanitation Data'!$H$28,0,10*ROW('Sanitation Data'!H68)))</f>
        <v/>
      </c>
      <c r="DF74" s="353" t="str">
        <f ca="1">+IF(OFFSET('Sanitation Data'!$H$29,0,10*ROW('Sanitation Data'!H68))="","",OFFSET('Sanitation Data'!$H$29,0,10*ROW('Sanitation Data'!H68)))</f>
        <v/>
      </c>
      <c r="DG74" s="353" t="str">
        <f ca="1">+IF(OFFSET('Sanitation Data'!$H$30,0,10*ROW('Sanitation Data'!H68))="","",OFFSET('Sanitation Data'!$H$30,0,10*ROW('Sanitation Data'!H68)))</f>
        <v/>
      </c>
      <c r="DH74" s="353" t="str">
        <f ca="1">+IF(OFFSET('Sanitation Data'!$H$31,0,10*ROW('Sanitation Data'!H68))="","",OFFSET('Sanitation Data'!$H$31,0,10*ROW('Sanitation Data'!H68)))</f>
        <v/>
      </c>
      <c r="DI74" s="353" t="str">
        <f ca="1">+IF(OFFSET('Sanitation Data'!$H$32,0,10*ROW('Sanitation Data'!H68))="","",OFFSET('Sanitation Data'!$H$32,0,10*ROW('Sanitation Data'!H68)))</f>
        <v/>
      </c>
      <c r="DJ74" s="353" t="str">
        <f ca="1">+IF(OFFSET('Sanitation Data'!$I$28,0,10*ROW('Sanitation Data'!I68))="","",OFFSET('Sanitation Data'!$I$28,0,10*ROW('Sanitation Data'!I68)))</f>
        <v/>
      </c>
      <c r="DK74" s="353" t="str">
        <f ca="1">+IF(OFFSET('Sanitation Data'!$I$29,0,10*ROW('Sanitation Data'!I68))="","",OFFSET('Sanitation Data'!$I$29,0,10*ROW('Sanitation Data'!I68)))</f>
        <v/>
      </c>
      <c r="DL74" s="353" t="str">
        <f ca="1">+IF(OFFSET('Sanitation Data'!$I$30,0,10*ROW('Sanitation Data'!I68))="","",OFFSET('Sanitation Data'!$I$30,0,10*ROW('Sanitation Data'!I68)))</f>
        <v/>
      </c>
      <c r="DM74" s="353" t="str">
        <f ca="1">+IF(OFFSET('Sanitation Data'!$I$31,0,10*ROW('Sanitation Data'!I68))="","",OFFSET('Sanitation Data'!$I$31,0,10*ROW('Sanitation Data'!I68)))</f>
        <v/>
      </c>
      <c r="DN74" s="353" t="str">
        <f ca="1">+IF(OFFSET('Sanitation Data'!$I$32,0,10*ROW('Sanitation Data'!I68))="","",OFFSET('Sanitation Data'!$I$32,0,10*ROW('Sanitation Data'!I68)))</f>
        <v/>
      </c>
      <c r="DO74" s="353" t="str">
        <f ca="1">+IF(OFFSET('Hygiene Data'!$D$11,0,10*ROW('Hygiene Data'!D68))="","",OFFSET('Hygiene Data'!$D$11,0,10*ROW('Hygiene Data'!D68)))</f>
        <v/>
      </c>
      <c r="DP74" s="353" t="str">
        <f ca="1">+IF(OFFSET('Hygiene Data'!$D$12,0,10*ROW('Hygiene Data'!D68))="","",OFFSET('Hygiene Data'!$D$12,0,10*ROW('Hygiene Data'!D68)))</f>
        <v/>
      </c>
      <c r="DQ74" s="353" t="str">
        <f ca="1">+IF(OFFSET('Hygiene Data'!$D$13,0,10*ROW('Hygiene Data'!D68))="","",OFFSET('Hygiene Data'!$D$13,0,10*ROW('Hygiene Data'!D68)))</f>
        <v/>
      </c>
      <c r="DR74" s="353" t="str">
        <f ca="1">+IF(OFFSET('Hygiene Data'!$E$11,0,10*ROW('Hygiene Data'!E68))="","",OFFSET('Hygiene Data'!$E$11,0,10*ROW('Hygiene Data'!E68)))</f>
        <v/>
      </c>
      <c r="DS74" s="353" t="str">
        <f ca="1">+IF(OFFSET('Hygiene Data'!$E$12,0,10*ROW('Hygiene Data'!E68))="","",OFFSET('Hygiene Data'!$E$12,0,10*ROW('Hygiene Data'!E68)))</f>
        <v/>
      </c>
      <c r="DT74" s="353" t="str">
        <f ca="1">+IF(OFFSET('Hygiene Data'!$E$13,0,10*ROW('Hygiene Data'!E68))="","",OFFSET('Hygiene Data'!$E$13,0,10*ROW('Hygiene Data'!E68)))</f>
        <v/>
      </c>
      <c r="DU74" s="353" t="str">
        <f ca="1">+IF(OFFSET('Hygiene Data'!$F$11,0,10*ROW('Hygiene Data'!F68))="","",OFFSET('Hygiene Data'!$F$11,0,10*ROW('Hygiene Data'!F68)))</f>
        <v/>
      </c>
      <c r="DV74" s="353" t="str">
        <f ca="1">+IF(OFFSET('Hygiene Data'!$F$12,0,10*ROW('Hygiene Data'!F68))="","",OFFSET('Hygiene Data'!$F$12,0,10*ROW('Hygiene Data'!F68)))</f>
        <v/>
      </c>
      <c r="DW74" s="353" t="str">
        <f ca="1">+IF(OFFSET('Hygiene Data'!$F$13,0,10*ROW('Hygiene Data'!F68))="","",OFFSET('Hygiene Data'!$F$13,0,10*ROW('Hygiene Data'!F68)))</f>
        <v/>
      </c>
      <c r="DX74" s="353" t="str">
        <f ca="1">+IF(OFFSET('Hygiene Data'!$G$11,0,10*ROW('Hygiene Data'!G68))="","",OFFSET('Hygiene Data'!$G$11,0,10*ROW('Hygiene Data'!G68)))</f>
        <v/>
      </c>
      <c r="DY74" s="353" t="str">
        <f ca="1">+IF(OFFSET('Hygiene Data'!$G$12,0,10*ROW('Hygiene Data'!G68))="","",OFFSET('Hygiene Data'!$G$12,0,10*ROW('Hygiene Data'!G68)))</f>
        <v/>
      </c>
      <c r="DZ74" s="353" t="str">
        <f ca="1">+IF(OFFSET('Hygiene Data'!$G$13,0,10*ROW('Hygiene Data'!G68))="","",OFFSET('Hygiene Data'!$G$13,0,10*ROW('Hygiene Data'!G68)))</f>
        <v/>
      </c>
      <c r="EA74" s="353" t="str">
        <f ca="1">+IF(OFFSET('Hygiene Data'!$H$11,0,10*ROW('Hygiene Data'!H68))="","",OFFSET('Hygiene Data'!$H$11,0,10*ROW('Hygiene Data'!H68)))</f>
        <v/>
      </c>
      <c r="EB74" s="353" t="str">
        <f ca="1">+IF(OFFSET('Hygiene Data'!$H$12,0,10*ROW('Hygiene Data'!H68))="","",OFFSET('Hygiene Data'!$H$12,0,10*ROW('Hygiene Data'!H68)))</f>
        <v/>
      </c>
      <c r="EC74" s="353" t="str">
        <f ca="1">+IF(OFFSET('Hygiene Data'!$H$13,0,10*ROW('Hygiene Data'!H68))="","",OFFSET('Hygiene Data'!$H$13,0,10*ROW('Hygiene Data'!H68)))</f>
        <v/>
      </c>
      <c r="ED74" s="353" t="str">
        <f ca="1">+IF(OFFSET('Hygiene Data'!$I$11,0,10*ROW('Hygiene Data'!I68))="","",OFFSET('Hygiene Data'!$I$11,0,10*ROW('Hygiene Data'!I68)))</f>
        <v/>
      </c>
      <c r="EE74" s="353" t="str">
        <f ca="1">+IF(OFFSET('Hygiene Data'!$I$12,0,10*ROW('Hygiene Data'!I68))="","",OFFSET('Hygiene Data'!$I$12,0,10*ROW('Hygiene Data'!I68)))</f>
        <v/>
      </c>
      <c r="EF74" s="353" t="str">
        <f ca="1">+IF(OFFSET('Hygiene Data'!$I$13,0,10*ROW('Hygiene Data'!I68))="","",OFFSET('Hygiene Data'!$I$13,0,10*ROW('Hygiene Data'!I68)))</f>
        <v/>
      </c>
    </row>
    <row r="75" spans="1:136" x14ac:dyDescent="0.25">
      <c r="A75" s="462" t="str">
        <f ca="1">+IF(OFFSET('Water Data'!$B$2,0,10*ROW('Water Data'!E69))="","",OFFSET('Water Data'!$B$2,0,10*ROW('Water Data'!E69)))</f>
        <v/>
      </c>
      <c r="B75" s="46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89" t="str">
        <f t="shared" ca="1" si="1"/>
        <v/>
      </c>
      <c r="D75" s="49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6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3" t="str">
        <f ca="1">+IF(OFFSET('Water Data'!$D$27,0,10*ROW('Water Data'!D69))="","",OFFSET('Water Data'!$D$27,0,10*ROW('Water Data'!D69)))</f>
        <v/>
      </c>
      <c r="BT75" s="353" t="str">
        <f ca="1">+IF(OFFSET('Water Data'!$D$28,0,10*ROW('Water Data'!D69))="","",OFFSET('Water Data'!$D$28,0,10*ROW('Water Data'!D69)))</f>
        <v/>
      </c>
      <c r="BU75" s="353" t="str">
        <f ca="1">+IF(OFFSET('Water Data'!$D$29,0,10*ROW('Water Data'!D69))="","",OFFSET('Water Data'!$D$29,0,10*ROW('Water Data'!D69)))</f>
        <v/>
      </c>
      <c r="BV75" s="353" t="str">
        <f ca="1">+IF(OFFSET('Water Data'!$E$27,0,10*ROW('Water Data'!E69))="","",OFFSET('Water Data'!$E$27,0,10*ROW('Water Data'!E69)))</f>
        <v/>
      </c>
      <c r="BW75" s="353" t="str">
        <f ca="1">+IF(OFFSET('Water Data'!$E$28,0,10*ROW('Water Data'!E69))="","",OFFSET('Water Data'!$E$28,0,10*ROW('Water Data'!E69)))</f>
        <v/>
      </c>
      <c r="BX75" s="353" t="str">
        <f ca="1">+IF(OFFSET('Water Data'!$E$29,0,10*ROW('Water Data'!E69))="","",OFFSET('Water Data'!$E$29,0,10*ROW('Water Data'!E69)))</f>
        <v/>
      </c>
      <c r="BY75" s="353" t="str">
        <f ca="1">+IF(OFFSET('Water Data'!$F$27,0,10*ROW('Water Data'!F69))="","",OFFSET('Water Data'!$F$27,0,10*ROW('Water Data'!F69)))</f>
        <v/>
      </c>
      <c r="BZ75" s="353" t="str">
        <f ca="1">+IF(OFFSET('Water Data'!$F$28,0,10*ROW('Water Data'!F69))="","",OFFSET('Water Data'!$F$28,0,10*ROW('Water Data'!F69)))</f>
        <v/>
      </c>
      <c r="CA75" s="353" t="str">
        <f ca="1">+IF(OFFSET('Water Data'!$F$29,0,10*ROW('Water Data'!F69))="","",OFFSET('Water Data'!$F$29,0,10*ROW('Water Data'!F69)))</f>
        <v/>
      </c>
      <c r="CB75" s="353" t="str">
        <f ca="1">+IF(OFFSET('Water Data'!$G$27,0,10*ROW('Water Data'!G69))="","",OFFSET('Water Data'!$G$27,0,10*ROW('Water Data'!G69)))</f>
        <v/>
      </c>
      <c r="CC75" s="353" t="str">
        <f ca="1">+IF(OFFSET('Water Data'!$G$28,0,10*ROW('Water Data'!G69))="","",OFFSET('Water Data'!$G$28,0,10*ROW('Water Data'!G69)))</f>
        <v/>
      </c>
      <c r="CD75" s="353" t="str">
        <f ca="1">+IF(OFFSET('Water Data'!$G$29,0,10*ROW('Water Data'!G69))="","",OFFSET('Water Data'!$G$29,0,10*ROW('Water Data'!G69)))</f>
        <v/>
      </c>
      <c r="CE75" s="353" t="str">
        <f ca="1">+IF(OFFSET('Water Data'!$H$27,0,10*ROW('Water Data'!H69))="","",OFFSET('Water Data'!$H$27,0,10*ROW('Water Data'!H69)))</f>
        <v/>
      </c>
      <c r="CF75" s="353" t="str">
        <f ca="1">+IF(OFFSET('Water Data'!$H$28,0,10*ROW('Water Data'!H69))="","",OFFSET('Water Data'!$H$28,0,10*ROW('Water Data'!H69)))</f>
        <v/>
      </c>
      <c r="CG75" s="353" t="str">
        <f ca="1">+IF(OFFSET('Water Data'!$H$29,0,10*ROW('Water Data'!H69))="","",OFFSET('Water Data'!$H$29,0,10*ROW('Water Data'!H69)))</f>
        <v/>
      </c>
      <c r="CH75" s="353" t="str">
        <f ca="1">+IF(OFFSET('Water Data'!$I$27,0,10*ROW('Water Data'!I69))="","",OFFSET('Water Data'!$I$27,0,10*ROW('Water Data'!I69)))</f>
        <v/>
      </c>
      <c r="CI75" s="353" t="str">
        <f ca="1">+IF(OFFSET('Water Data'!$I$28,0,10*ROW('Water Data'!I69))="","",OFFSET('Water Data'!$I$28,0,10*ROW('Water Data'!I69)))</f>
        <v/>
      </c>
      <c r="CJ75" s="353" t="str">
        <f ca="1">+IF(OFFSET('Water Data'!$I$29,0,10*ROW('Water Data'!I69))="","",OFFSET('Water Data'!$I$29,0,10*ROW('Water Data'!I69)))</f>
        <v/>
      </c>
      <c r="CK75" s="353" t="str">
        <f ca="1">+IF(OFFSET('Sanitation Data'!$D$28,0,10*ROW('Sanitation Data'!D69))="","",OFFSET('Sanitation Data'!$D$28,0,10*ROW('Sanitation Data'!D69)))</f>
        <v/>
      </c>
      <c r="CL75" s="353" t="str">
        <f ca="1">+IF(OFFSET('Sanitation Data'!$D$29,0,10*ROW('Sanitation Data'!D69))="","",OFFSET('Sanitation Data'!$D$29,0,10*ROW('Sanitation Data'!D69)))</f>
        <v/>
      </c>
      <c r="CM75" s="353" t="str">
        <f ca="1">+IF(OFFSET('Sanitation Data'!$D$30,0,10*ROW('Sanitation Data'!D69))="","",OFFSET('Sanitation Data'!$D$30,0,10*ROW('Sanitation Data'!D69)))</f>
        <v/>
      </c>
      <c r="CN75" s="353" t="str">
        <f ca="1">+IF(OFFSET('Sanitation Data'!$D$31,0,10*ROW('Sanitation Data'!D69))="","",OFFSET('Sanitation Data'!$D$31,0,10*ROW('Sanitation Data'!D69)))</f>
        <v/>
      </c>
      <c r="CO75" s="353" t="str">
        <f ca="1">+IF(OFFSET('Sanitation Data'!$D$32,0,10*ROW('Sanitation Data'!D69))="","",OFFSET('Sanitation Data'!$D$32,0,10*ROW('Sanitation Data'!D69)))</f>
        <v/>
      </c>
      <c r="CP75" s="353" t="str">
        <f ca="1">+IF(OFFSET('Sanitation Data'!$E$28,0,10*ROW('Sanitation Data'!E69))="","",OFFSET('Sanitation Data'!$E$28,0,10*ROW('Sanitation Data'!E69)))</f>
        <v/>
      </c>
      <c r="CQ75" s="353" t="str">
        <f ca="1">+IF(OFFSET('Sanitation Data'!$E$29,0,10*ROW('Sanitation Data'!E69))="","",OFFSET('Sanitation Data'!$E$29,0,10*ROW('Sanitation Data'!E69)))</f>
        <v/>
      </c>
      <c r="CR75" s="353" t="str">
        <f ca="1">+IF(OFFSET('Sanitation Data'!$E$30,0,10*ROW('Sanitation Data'!E69))="","",OFFSET('Sanitation Data'!$E$30,0,10*ROW('Sanitation Data'!E69)))</f>
        <v/>
      </c>
      <c r="CS75" s="353" t="str">
        <f ca="1">+IF(OFFSET('Sanitation Data'!$E$31,0,10*ROW('Sanitation Data'!E69))="","",OFFSET('Sanitation Data'!$E$31,0,10*ROW('Sanitation Data'!E69)))</f>
        <v/>
      </c>
      <c r="CT75" s="353" t="str">
        <f ca="1">+IF(OFFSET('Sanitation Data'!$E$32,0,10*ROW('Sanitation Data'!E69))="","",OFFSET('Sanitation Data'!$E$32,0,10*ROW('Sanitation Data'!E69)))</f>
        <v/>
      </c>
      <c r="CU75" s="353" t="str">
        <f ca="1">+IF(OFFSET('Sanitation Data'!$F$28,0,10*ROW('Sanitation Data'!F69))="","",OFFSET('Sanitation Data'!$F$28,0,10*ROW('Sanitation Data'!F69)))</f>
        <v/>
      </c>
      <c r="CV75" s="353" t="str">
        <f ca="1">+IF(OFFSET('Sanitation Data'!$F$29,0,10*ROW('Sanitation Data'!F69))="","",OFFSET('Sanitation Data'!$F$29,0,10*ROW('Sanitation Data'!F69)))</f>
        <v/>
      </c>
      <c r="CW75" s="353" t="str">
        <f ca="1">+IF(OFFSET('Sanitation Data'!$F$30,0,10*ROW('Sanitation Data'!F69))="","",OFFSET('Sanitation Data'!$F$30,0,10*ROW('Sanitation Data'!F69)))</f>
        <v/>
      </c>
      <c r="CX75" s="353" t="str">
        <f ca="1">+IF(OFFSET('Sanitation Data'!$F$31,0,10*ROW('Sanitation Data'!F69))="","",OFFSET('Sanitation Data'!$F$31,0,10*ROW('Sanitation Data'!F69)))</f>
        <v/>
      </c>
      <c r="CY75" s="353" t="str">
        <f ca="1">+IF(OFFSET('Sanitation Data'!$F$32,0,10*ROW('Sanitation Data'!F69))="","",OFFSET('Sanitation Data'!$F$32,0,10*ROW('Sanitation Data'!F69)))</f>
        <v/>
      </c>
      <c r="CZ75" s="353" t="str">
        <f ca="1">+IF(OFFSET('Sanitation Data'!$G$28,0,10*ROW('Sanitation Data'!G69))="","",OFFSET('Sanitation Data'!$G$28,0,10*ROW('Sanitation Data'!G69)))</f>
        <v/>
      </c>
      <c r="DA75" s="353" t="str">
        <f ca="1">+IF(OFFSET('Sanitation Data'!$G$29,0,10*ROW('Sanitation Data'!G69))="","",OFFSET('Sanitation Data'!$G$29,0,10*ROW('Sanitation Data'!G69)))</f>
        <v/>
      </c>
      <c r="DB75" s="353" t="str">
        <f ca="1">+IF(OFFSET('Sanitation Data'!$G$30,0,10*ROW('Sanitation Data'!G69))="","",OFFSET('Sanitation Data'!$G$30,0,10*ROW('Sanitation Data'!G69)))</f>
        <v/>
      </c>
      <c r="DC75" s="353" t="str">
        <f ca="1">+IF(OFFSET('Sanitation Data'!$G$31,0,10*ROW('Sanitation Data'!G69))="","",OFFSET('Sanitation Data'!$G$31,0,10*ROW('Sanitation Data'!G69)))</f>
        <v/>
      </c>
      <c r="DD75" s="353" t="str">
        <f ca="1">+IF(OFFSET('Sanitation Data'!$G$32,0,10*ROW('Sanitation Data'!G69))="","",OFFSET('Sanitation Data'!$G$32,0,10*ROW('Sanitation Data'!G69)))</f>
        <v/>
      </c>
      <c r="DE75" s="353" t="str">
        <f ca="1">+IF(OFFSET('Sanitation Data'!$H$28,0,10*ROW('Sanitation Data'!H69))="","",OFFSET('Sanitation Data'!$H$28,0,10*ROW('Sanitation Data'!H69)))</f>
        <v/>
      </c>
      <c r="DF75" s="353" t="str">
        <f ca="1">+IF(OFFSET('Sanitation Data'!$H$29,0,10*ROW('Sanitation Data'!H69))="","",OFFSET('Sanitation Data'!$H$29,0,10*ROW('Sanitation Data'!H69)))</f>
        <v/>
      </c>
      <c r="DG75" s="353" t="str">
        <f ca="1">+IF(OFFSET('Sanitation Data'!$H$30,0,10*ROW('Sanitation Data'!H69))="","",OFFSET('Sanitation Data'!$H$30,0,10*ROW('Sanitation Data'!H69)))</f>
        <v/>
      </c>
      <c r="DH75" s="353" t="str">
        <f ca="1">+IF(OFFSET('Sanitation Data'!$H$31,0,10*ROW('Sanitation Data'!H69))="","",OFFSET('Sanitation Data'!$H$31,0,10*ROW('Sanitation Data'!H69)))</f>
        <v/>
      </c>
      <c r="DI75" s="353" t="str">
        <f ca="1">+IF(OFFSET('Sanitation Data'!$H$32,0,10*ROW('Sanitation Data'!H69))="","",OFFSET('Sanitation Data'!$H$32,0,10*ROW('Sanitation Data'!H69)))</f>
        <v/>
      </c>
      <c r="DJ75" s="353" t="str">
        <f ca="1">+IF(OFFSET('Sanitation Data'!$I$28,0,10*ROW('Sanitation Data'!I69))="","",OFFSET('Sanitation Data'!$I$28,0,10*ROW('Sanitation Data'!I69)))</f>
        <v/>
      </c>
      <c r="DK75" s="353" t="str">
        <f ca="1">+IF(OFFSET('Sanitation Data'!$I$29,0,10*ROW('Sanitation Data'!I69))="","",OFFSET('Sanitation Data'!$I$29,0,10*ROW('Sanitation Data'!I69)))</f>
        <v/>
      </c>
      <c r="DL75" s="353" t="str">
        <f ca="1">+IF(OFFSET('Sanitation Data'!$I$30,0,10*ROW('Sanitation Data'!I69))="","",OFFSET('Sanitation Data'!$I$30,0,10*ROW('Sanitation Data'!I69)))</f>
        <v/>
      </c>
      <c r="DM75" s="353" t="str">
        <f ca="1">+IF(OFFSET('Sanitation Data'!$I$31,0,10*ROW('Sanitation Data'!I69))="","",OFFSET('Sanitation Data'!$I$31,0,10*ROW('Sanitation Data'!I69)))</f>
        <v/>
      </c>
      <c r="DN75" s="353" t="str">
        <f ca="1">+IF(OFFSET('Sanitation Data'!$I$32,0,10*ROW('Sanitation Data'!I69))="","",OFFSET('Sanitation Data'!$I$32,0,10*ROW('Sanitation Data'!I69)))</f>
        <v/>
      </c>
      <c r="DO75" s="353" t="str">
        <f ca="1">+IF(OFFSET('Hygiene Data'!$D$11,0,10*ROW('Hygiene Data'!D69))="","",OFFSET('Hygiene Data'!$D$11,0,10*ROW('Hygiene Data'!D69)))</f>
        <v/>
      </c>
      <c r="DP75" s="353" t="str">
        <f ca="1">+IF(OFFSET('Hygiene Data'!$D$12,0,10*ROW('Hygiene Data'!D69))="","",OFFSET('Hygiene Data'!$D$12,0,10*ROW('Hygiene Data'!D69)))</f>
        <v/>
      </c>
      <c r="DQ75" s="353" t="str">
        <f ca="1">+IF(OFFSET('Hygiene Data'!$D$13,0,10*ROW('Hygiene Data'!D69))="","",OFFSET('Hygiene Data'!$D$13,0,10*ROW('Hygiene Data'!D69)))</f>
        <v/>
      </c>
      <c r="DR75" s="353" t="str">
        <f ca="1">+IF(OFFSET('Hygiene Data'!$E$11,0,10*ROW('Hygiene Data'!E69))="","",OFFSET('Hygiene Data'!$E$11,0,10*ROW('Hygiene Data'!E69)))</f>
        <v/>
      </c>
      <c r="DS75" s="353" t="str">
        <f ca="1">+IF(OFFSET('Hygiene Data'!$E$12,0,10*ROW('Hygiene Data'!E69))="","",OFFSET('Hygiene Data'!$E$12,0,10*ROW('Hygiene Data'!E69)))</f>
        <v/>
      </c>
      <c r="DT75" s="353" t="str">
        <f ca="1">+IF(OFFSET('Hygiene Data'!$E$13,0,10*ROW('Hygiene Data'!E69))="","",OFFSET('Hygiene Data'!$E$13,0,10*ROW('Hygiene Data'!E69)))</f>
        <v/>
      </c>
      <c r="DU75" s="353" t="str">
        <f ca="1">+IF(OFFSET('Hygiene Data'!$F$11,0,10*ROW('Hygiene Data'!F69))="","",OFFSET('Hygiene Data'!$F$11,0,10*ROW('Hygiene Data'!F69)))</f>
        <v/>
      </c>
      <c r="DV75" s="353" t="str">
        <f ca="1">+IF(OFFSET('Hygiene Data'!$F$12,0,10*ROW('Hygiene Data'!F69))="","",OFFSET('Hygiene Data'!$F$12,0,10*ROW('Hygiene Data'!F69)))</f>
        <v/>
      </c>
      <c r="DW75" s="353" t="str">
        <f ca="1">+IF(OFFSET('Hygiene Data'!$F$13,0,10*ROW('Hygiene Data'!F69))="","",OFFSET('Hygiene Data'!$F$13,0,10*ROW('Hygiene Data'!F69)))</f>
        <v/>
      </c>
      <c r="DX75" s="353" t="str">
        <f ca="1">+IF(OFFSET('Hygiene Data'!$G$11,0,10*ROW('Hygiene Data'!G69))="","",OFFSET('Hygiene Data'!$G$11,0,10*ROW('Hygiene Data'!G69)))</f>
        <v/>
      </c>
      <c r="DY75" s="353" t="str">
        <f ca="1">+IF(OFFSET('Hygiene Data'!$G$12,0,10*ROW('Hygiene Data'!G69))="","",OFFSET('Hygiene Data'!$G$12,0,10*ROW('Hygiene Data'!G69)))</f>
        <v/>
      </c>
      <c r="DZ75" s="353" t="str">
        <f ca="1">+IF(OFFSET('Hygiene Data'!$G$13,0,10*ROW('Hygiene Data'!G69))="","",OFFSET('Hygiene Data'!$G$13,0,10*ROW('Hygiene Data'!G69)))</f>
        <v/>
      </c>
      <c r="EA75" s="353" t="str">
        <f ca="1">+IF(OFFSET('Hygiene Data'!$H$11,0,10*ROW('Hygiene Data'!H69))="","",OFFSET('Hygiene Data'!$H$11,0,10*ROW('Hygiene Data'!H69)))</f>
        <v/>
      </c>
      <c r="EB75" s="353" t="str">
        <f ca="1">+IF(OFFSET('Hygiene Data'!$H$12,0,10*ROW('Hygiene Data'!H69))="","",OFFSET('Hygiene Data'!$H$12,0,10*ROW('Hygiene Data'!H69)))</f>
        <v/>
      </c>
      <c r="EC75" s="353" t="str">
        <f ca="1">+IF(OFFSET('Hygiene Data'!$H$13,0,10*ROW('Hygiene Data'!H69))="","",OFFSET('Hygiene Data'!$H$13,0,10*ROW('Hygiene Data'!H69)))</f>
        <v/>
      </c>
      <c r="ED75" s="353" t="str">
        <f ca="1">+IF(OFFSET('Hygiene Data'!$I$11,0,10*ROW('Hygiene Data'!I69))="","",OFFSET('Hygiene Data'!$I$11,0,10*ROW('Hygiene Data'!I69)))</f>
        <v/>
      </c>
      <c r="EE75" s="353" t="str">
        <f ca="1">+IF(OFFSET('Hygiene Data'!$I$12,0,10*ROW('Hygiene Data'!I69))="","",OFFSET('Hygiene Data'!$I$12,0,10*ROW('Hygiene Data'!I69)))</f>
        <v/>
      </c>
      <c r="EF75" s="353" t="str">
        <f ca="1">+IF(OFFSET('Hygiene Data'!$I$13,0,10*ROW('Hygiene Data'!I69))="","",OFFSET('Hygiene Data'!$I$13,0,10*ROW('Hygiene Data'!I69)))</f>
        <v/>
      </c>
    </row>
    <row r="76" spans="1:136" x14ac:dyDescent="0.25">
      <c r="A76" s="462" t="str">
        <f ca="1">+IF(OFFSET('Water Data'!$B$2,0,10*ROW('Water Data'!E70))="","",OFFSET('Water Data'!$B$2,0,10*ROW('Water Data'!E70)))</f>
        <v/>
      </c>
      <c r="B76" s="46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89" t="str">
        <f t="shared" ca="1" si="1"/>
        <v/>
      </c>
      <c r="D76" s="49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6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3" t="str">
        <f ca="1">+IF(OFFSET('Water Data'!$D$27,0,10*ROW('Water Data'!D70))="","",OFFSET('Water Data'!$D$27,0,10*ROW('Water Data'!D70)))</f>
        <v/>
      </c>
      <c r="BT76" s="353" t="str">
        <f ca="1">+IF(OFFSET('Water Data'!$D$28,0,10*ROW('Water Data'!D70))="","",OFFSET('Water Data'!$D$28,0,10*ROW('Water Data'!D70)))</f>
        <v/>
      </c>
      <c r="BU76" s="353" t="str">
        <f ca="1">+IF(OFFSET('Water Data'!$D$29,0,10*ROW('Water Data'!D70))="","",OFFSET('Water Data'!$D$29,0,10*ROW('Water Data'!D70)))</f>
        <v/>
      </c>
      <c r="BV76" s="353" t="str">
        <f ca="1">+IF(OFFSET('Water Data'!$E$27,0,10*ROW('Water Data'!E70))="","",OFFSET('Water Data'!$E$27,0,10*ROW('Water Data'!E70)))</f>
        <v/>
      </c>
      <c r="BW76" s="353" t="str">
        <f ca="1">+IF(OFFSET('Water Data'!$E$28,0,10*ROW('Water Data'!E70))="","",OFFSET('Water Data'!$E$28,0,10*ROW('Water Data'!E70)))</f>
        <v/>
      </c>
      <c r="BX76" s="353" t="str">
        <f ca="1">+IF(OFFSET('Water Data'!$E$29,0,10*ROW('Water Data'!E70))="","",OFFSET('Water Data'!$E$29,0,10*ROW('Water Data'!E70)))</f>
        <v/>
      </c>
      <c r="BY76" s="353" t="str">
        <f ca="1">+IF(OFFSET('Water Data'!$F$27,0,10*ROW('Water Data'!F70))="","",OFFSET('Water Data'!$F$27,0,10*ROW('Water Data'!F70)))</f>
        <v/>
      </c>
      <c r="BZ76" s="353" t="str">
        <f ca="1">+IF(OFFSET('Water Data'!$F$28,0,10*ROW('Water Data'!F70))="","",OFFSET('Water Data'!$F$28,0,10*ROW('Water Data'!F70)))</f>
        <v/>
      </c>
      <c r="CA76" s="353" t="str">
        <f ca="1">+IF(OFFSET('Water Data'!$F$29,0,10*ROW('Water Data'!F70))="","",OFFSET('Water Data'!$F$29,0,10*ROW('Water Data'!F70)))</f>
        <v/>
      </c>
      <c r="CB76" s="353" t="str">
        <f ca="1">+IF(OFFSET('Water Data'!$G$27,0,10*ROW('Water Data'!G70))="","",OFFSET('Water Data'!$G$27,0,10*ROW('Water Data'!G70)))</f>
        <v/>
      </c>
      <c r="CC76" s="353" t="str">
        <f ca="1">+IF(OFFSET('Water Data'!$G$28,0,10*ROW('Water Data'!G70))="","",OFFSET('Water Data'!$G$28,0,10*ROW('Water Data'!G70)))</f>
        <v/>
      </c>
      <c r="CD76" s="353" t="str">
        <f ca="1">+IF(OFFSET('Water Data'!$G$29,0,10*ROW('Water Data'!G70))="","",OFFSET('Water Data'!$G$29,0,10*ROW('Water Data'!G70)))</f>
        <v/>
      </c>
      <c r="CE76" s="353" t="str">
        <f ca="1">+IF(OFFSET('Water Data'!$H$27,0,10*ROW('Water Data'!H70))="","",OFFSET('Water Data'!$H$27,0,10*ROW('Water Data'!H70)))</f>
        <v/>
      </c>
      <c r="CF76" s="353" t="str">
        <f ca="1">+IF(OFFSET('Water Data'!$H$28,0,10*ROW('Water Data'!H70))="","",OFFSET('Water Data'!$H$28,0,10*ROW('Water Data'!H70)))</f>
        <v/>
      </c>
      <c r="CG76" s="353" t="str">
        <f ca="1">+IF(OFFSET('Water Data'!$H$29,0,10*ROW('Water Data'!H70))="","",OFFSET('Water Data'!$H$29,0,10*ROW('Water Data'!H70)))</f>
        <v/>
      </c>
      <c r="CH76" s="353" t="str">
        <f ca="1">+IF(OFFSET('Water Data'!$I$27,0,10*ROW('Water Data'!I70))="","",OFFSET('Water Data'!$I$27,0,10*ROW('Water Data'!I70)))</f>
        <v/>
      </c>
      <c r="CI76" s="353" t="str">
        <f ca="1">+IF(OFFSET('Water Data'!$I$28,0,10*ROW('Water Data'!I70))="","",OFFSET('Water Data'!$I$28,0,10*ROW('Water Data'!I70)))</f>
        <v/>
      </c>
      <c r="CJ76" s="353" t="str">
        <f ca="1">+IF(OFFSET('Water Data'!$I$29,0,10*ROW('Water Data'!I70))="","",OFFSET('Water Data'!$I$29,0,10*ROW('Water Data'!I70)))</f>
        <v/>
      </c>
      <c r="CK76" s="353" t="str">
        <f ca="1">+IF(OFFSET('Sanitation Data'!$D$28,0,10*ROW('Sanitation Data'!D70))="","",OFFSET('Sanitation Data'!$D$28,0,10*ROW('Sanitation Data'!D70)))</f>
        <v/>
      </c>
      <c r="CL76" s="353" t="str">
        <f ca="1">+IF(OFFSET('Sanitation Data'!$D$29,0,10*ROW('Sanitation Data'!D70))="","",OFFSET('Sanitation Data'!$D$29,0,10*ROW('Sanitation Data'!D70)))</f>
        <v/>
      </c>
      <c r="CM76" s="353" t="str">
        <f ca="1">+IF(OFFSET('Sanitation Data'!$D$30,0,10*ROW('Sanitation Data'!D70))="","",OFFSET('Sanitation Data'!$D$30,0,10*ROW('Sanitation Data'!D70)))</f>
        <v/>
      </c>
      <c r="CN76" s="353" t="str">
        <f ca="1">+IF(OFFSET('Sanitation Data'!$D$31,0,10*ROW('Sanitation Data'!D70))="","",OFFSET('Sanitation Data'!$D$31,0,10*ROW('Sanitation Data'!D70)))</f>
        <v/>
      </c>
      <c r="CO76" s="353" t="str">
        <f ca="1">+IF(OFFSET('Sanitation Data'!$D$32,0,10*ROW('Sanitation Data'!D70))="","",OFFSET('Sanitation Data'!$D$32,0,10*ROW('Sanitation Data'!D70)))</f>
        <v/>
      </c>
      <c r="CP76" s="353" t="str">
        <f ca="1">+IF(OFFSET('Sanitation Data'!$E$28,0,10*ROW('Sanitation Data'!E70))="","",OFFSET('Sanitation Data'!$E$28,0,10*ROW('Sanitation Data'!E70)))</f>
        <v/>
      </c>
      <c r="CQ76" s="353" t="str">
        <f ca="1">+IF(OFFSET('Sanitation Data'!$E$29,0,10*ROW('Sanitation Data'!E70))="","",OFFSET('Sanitation Data'!$E$29,0,10*ROW('Sanitation Data'!E70)))</f>
        <v/>
      </c>
      <c r="CR76" s="353" t="str">
        <f ca="1">+IF(OFFSET('Sanitation Data'!$E$30,0,10*ROW('Sanitation Data'!E70))="","",OFFSET('Sanitation Data'!$E$30,0,10*ROW('Sanitation Data'!E70)))</f>
        <v/>
      </c>
      <c r="CS76" s="353" t="str">
        <f ca="1">+IF(OFFSET('Sanitation Data'!$E$31,0,10*ROW('Sanitation Data'!E70))="","",OFFSET('Sanitation Data'!$E$31,0,10*ROW('Sanitation Data'!E70)))</f>
        <v/>
      </c>
      <c r="CT76" s="353" t="str">
        <f ca="1">+IF(OFFSET('Sanitation Data'!$E$32,0,10*ROW('Sanitation Data'!E70))="","",OFFSET('Sanitation Data'!$E$32,0,10*ROW('Sanitation Data'!E70)))</f>
        <v/>
      </c>
      <c r="CU76" s="353" t="str">
        <f ca="1">+IF(OFFSET('Sanitation Data'!$F$28,0,10*ROW('Sanitation Data'!F70))="","",OFFSET('Sanitation Data'!$F$28,0,10*ROW('Sanitation Data'!F70)))</f>
        <v/>
      </c>
      <c r="CV76" s="353" t="str">
        <f ca="1">+IF(OFFSET('Sanitation Data'!$F$29,0,10*ROW('Sanitation Data'!F70))="","",OFFSET('Sanitation Data'!$F$29,0,10*ROW('Sanitation Data'!F70)))</f>
        <v/>
      </c>
      <c r="CW76" s="353" t="str">
        <f ca="1">+IF(OFFSET('Sanitation Data'!$F$30,0,10*ROW('Sanitation Data'!F70))="","",OFFSET('Sanitation Data'!$F$30,0,10*ROW('Sanitation Data'!F70)))</f>
        <v/>
      </c>
      <c r="CX76" s="353" t="str">
        <f ca="1">+IF(OFFSET('Sanitation Data'!$F$31,0,10*ROW('Sanitation Data'!F70))="","",OFFSET('Sanitation Data'!$F$31,0,10*ROW('Sanitation Data'!F70)))</f>
        <v/>
      </c>
      <c r="CY76" s="353" t="str">
        <f ca="1">+IF(OFFSET('Sanitation Data'!$F$32,0,10*ROW('Sanitation Data'!F70))="","",OFFSET('Sanitation Data'!$F$32,0,10*ROW('Sanitation Data'!F70)))</f>
        <v/>
      </c>
      <c r="CZ76" s="353" t="str">
        <f ca="1">+IF(OFFSET('Sanitation Data'!$G$28,0,10*ROW('Sanitation Data'!G70))="","",OFFSET('Sanitation Data'!$G$28,0,10*ROW('Sanitation Data'!G70)))</f>
        <v/>
      </c>
      <c r="DA76" s="353" t="str">
        <f ca="1">+IF(OFFSET('Sanitation Data'!$G$29,0,10*ROW('Sanitation Data'!G70))="","",OFFSET('Sanitation Data'!$G$29,0,10*ROW('Sanitation Data'!G70)))</f>
        <v/>
      </c>
      <c r="DB76" s="353" t="str">
        <f ca="1">+IF(OFFSET('Sanitation Data'!$G$30,0,10*ROW('Sanitation Data'!G70))="","",OFFSET('Sanitation Data'!$G$30,0,10*ROW('Sanitation Data'!G70)))</f>
        <v/>
      </c>
      <c r="DC76" s="353" t="str">
        <f ca="1">+IF(OFFSET('Sanitation Data'!$G$31,0,10*ROW('Sanitation Data'!G70))="","",OFFSET('Sanitation Data'!$G$31,0,10*ROW('Sanitation Data'!G70)))</f>
        <v/>
      </c>
      <c r="DD76" s="353" t="str">
        <f ca="1">+IF(OFFSET('Sanitation Data'!$G$32,0,10*ROW('Sanitation Data'!G70))="","",OFFSET('Sanitation Data'!$G$32,0,10*ROW('Sanitation Data'!G70)))</f>
        <v/>
      </c>
      <c r="DE76" s="353" t="str">
        <f ca="1">+IF(OFFSET('Sanitation Data'!$H$28,0,10*ROW('Sanitation Data'!H70))="","",OFFSET('Sanitation Data'!$H$28,0,10*ROW('Sanitation Data'!H70)))</f>
        <v/>
      </c>
      <c r="DF76" s="353" t="str">
        <f ca="1">+IF(OFFSET('Sanitation Data'!$H$29,0,10*ROW('Sanitation Data'!H70))="","",OFFSET('Sanitation Data'!$H$29,0,10*ROW('Sanitation Data'!H70)))</f>
        <v/>
      </c>
      <c r="DG76" s="353" t="str">
        <f ca="1">+IF(OFFSET('Sanitation Data'!$H$30,0,10*ROW('Sanitation Data'!H70))="","",OFFSET('Sanitation Data'!$H$30,0,10*ROW('Sanitation Data'!H70)))</f>
        <v/>
      </c>
      <c r="DH76" s="353" t="str">
        <f ca="1">+IF(OFFSET('Sanitation Data'!$H$31,0,10*ROW('Sanitation Data'!H70))="","",OFFSET('Sanitation Data'!$H$31,0,10*ROW('Sanitation Data'!H70)))</f>
        <v/>
      </c>
      <c r="DI76" s="353" t="str">
        <f ca="1">+IF(OFFSET('Sanitation Data'!$H$32,0,10*ROW('Sanitation Data'!H70))="","",OFFSET('Sanitation Data'!$H$32,0,10*ROW('Sanitation Data'!H70)))</f>
        <v/>
      </c>
      <c r="DJ76" s="353" t="str">
        <f ca="1">+IF(OFFSET('Sanitation Data'!$I$28,0,10*ROW('Sanitation Data'!I70))="","",OFFSET('Sanitation Data'!$I$28,0,10*ROW('Sanitation Data'!I70)))</f>
        <v/>
      </c>
      <c r="DK76" s="353" t="str">
        <f ca="1">+IF(OFFSET('Sanitation Data'!$I$29,0,10*ROW('Sanitation Data'!I70))="","",OFFSET('Sanitation Data'!$I$29,0,10*ROW('Sanitation Data'!I70)))</f>
        <v/>
      </c>
      <c r="DL76" s="353" t="str">
        <f ca="1">+IF(OFFSET('Sanitation Data'!$I$30,0,10*ROW('Sanitation Data'!I70))="","",OFFSET('Sanitation Data'!$I$30,0,10*ROW('Sanitation Data'!I70)))</f>
        <v/>
      </c>
      <c r="DM76" s="353" t="str">
        <f ca="1">+IF(OFFSET('Sanitation Data'!$I$31,0,10*ROW('Sanitation Data'!I70))="","",OFFSET('Sanitation Data'!$I$31,0,10*ROW('Sanitation Data'!I70)))</f>
        <v/>
      </c>
      <c r="DN76" s="353" t="str">
        <f ca="1">+IF(OFFSET('Sanitation Data'!$I$32,0,10*ROW('Sanitation Data'!I70))="","",OFFSET('Sanitation Data'!$I$32,0,10*ROW('Sanitation Data'!I70)))</f>
        <v/>
      </c>
      <c r="DO76" s="353" t="str">
        <f ca="1">+IF(OFFSET('Hygiene Data'!$D$11,0,10*ROW('Hygiene Data'!D70))="","",OFFSET('Hygiene Data'!$D$11,0,10*ROW('Hygiene Data'!D70)))</f>
        <v/>
      </c>
      <c r="DP76" s="353" t="str">
        <f ca="1">+IF(OFFSET('Hygiene Data'!$D$12,0,10*ROW('Hygiene Data'!D70))="","",OFFSET('Hygiene Data'!$D$12,0,10*ROW('Hygiene Data'!D70)))</f>
        <v/>
      </c>
      <c r="DQ76" s="353" t="str">
        <f ca="1">+IF(OFFSET('Hygiene Data'!$D$13,0,10*ROW('Hygiene Data'!D70))="","",OFFSET('Hygiene Data'!$D$13,0,10*ROW('Hygiene Data'!D70)))</f>
        <v/>
      </c>
      <c r="DR76" s="353" t="str">
        <f ca="1">+IF(OFFSET('Hygiene Data'!$E$11,0,10*ROW('Hygiene Data'!E70))="","",OFFSET('Hygiene Data'!$E$11,0,10*ROW('Hygiene Data'!E70)))</f>
        <v/>
      </c>
      <c r="DS76" s="353" t="str">
        <f ca="1">+IF(OFFSET('Hygiene Data'!$E$12,0,10*ROW('Hygiene Data'!E70))="","",OFFSET('Hygiene Data'!$E$12,0,10*ROW('Hygiene Data'!E70)))</f>
        <v/>
      </c>
      <c r="DT76" s="353" t="str">
        <f ca="1">+IF(OFFSET('Hygiene Data'!$E$13,0,10*ROW('Hygiene Data'!E70))="","",OFFSET('Hygiene Data'!$E$13,0,10*ROW('Hygiene Data'!E70)))</f>
        <v/>
      </c>
      <c r="DU76" s="353" t="str">
        <f ca="1">+IF(OFFSET('Hygiene Data'!$F$11,0,10*ROW('Hygiene Data'!F70))="","",OFFSET('Hygiene Data'!$F$11,0,10*ROW('Hygiene Data'!F70)))</f>
        <v/>
      </c>
      <c r="DV76" s="353" t="str">
        <f ca="1">+IF(OFFSET('Hygiene Data'!$F$12,0,10*ROW('Hygiene Data'!F70))="","",OFFSET('Hygiene Data'!$F$12,0,10*ROW('Hygiene Data'!F70)))</f>
        <v/>
      </c>
      <c r="DW76" s="353" t="str">
        <f ca="1">+IF(OFFSET('Hygiene Data'!$F$13,0,10*ROW('Hygiene Data'!F70))="","",OFFSET('Hygiene Data'!$F$13,0,10*ROW('Hygiene Data'!F70)))</f>
        <v/>
      </c>
      <c r="DX76" s="353" t="str">
        <f ca="1">+IF(OFFSET('Hygiene Data'!$G$11,0,10*ROW('Hygiene Data'!G70))="","",OFFSET('Hygiene Data'!$G$11,0,10*ROW('Hygiene Data'!G70)))</f>
        <v/>
      </c>
      <c r="DY76" s="353" t="str">
        <f ca="1">+IF(OFFSET('Hygiene Data'!$G$12,0,10*ROW('Hygiene Data'!G70))="","",OFFSET('Hygiene Data'!$G$12,0,10*ROW('Hygiene Data'!G70)))</f>
        <v/>
      </c>
      <c r="DZ76" s="353" t="str">
        <f ca="1">+IF(OFFSET('Hygiene Data'!$G$13,0,10*ROW('Hygiene Data'!G70))="","",OFFSET('Hygiene Data'!$G$13,0,10*ROW('Hygiene Data'!G70)))</f>
        <v/>
      </c>
      <c r="EA76" s="353" t="str">
        <f ca="1">+IF(OFFSET('Hygiene Data'!$H$11,0,10*ROW('Hygiene Data'!H70))="","",OFFSET('Hygiene Data'!$H$11,0,10*ROW('Hygiene Data'!H70)))</f>
        <v/>
      </c>
      <c r="EB76" s="353" t="str">
        <f ca="1">+IF(OFFSET('Hygiene Data'!$H$12,0,10*ROW('Hygiene Data'!H70))="","",OFFSET('Hygiene Data'!$H$12,0,10*ROW('Hygiene Data'!H70)))</f>
        <v/>
      </c>
      <c r="EC76" s="353" t="str">
        <f ca="1">+IF(OFFSET('Hygiene Data'!$H$13,0,10*ROW('Hygiene Data'!H70))="","",OFFSET('Hygiene Data'!$H$13,0,10*ROW('Hygiene Data'!H70)))</f>
        <v/>
      </c>
      <c r="ED76" s="353" t="str">
        <f ca="1">+IF(OFFSET('Hygiene Data'!$I$11,0,10*ROW('Hygiene Data'!I70))="","",OFFSET('Hygiene Data'!$I$11,0,10*ROW('Hygiene Data'!I70)))</f>
        <v/>
      </c>
      <c r="EE76" s="353" t="str">
        <f ca="1">+IF(OFFSET('Hygiene Data'!$I$12,0,10*ROW('Hygiene Data'!I70))="","",OFFSET('Hygiene Data'!$I$12,0,10*ROW('Hygiene Data'!I70)))</f>
        <v/>
      </c>
      <c r="EF76" s="353" t="str">
        <f ca="1">+IF(OFFSET('Hygiene Data'!$I$13,0,10*ROW('Hygiene Data'!I70))="","",OFFSET('Hygiene Data'!$I$13,0,10*ROW('Hygiene Data'!I70)))</f>
        <v/>
      </c>
    </row>
    <row r="77" spans="1:136" x14ac:dyDescent="0.25">
      <c r="A77" s="462" t="str">
        <f ca="1">+IF(OFFSET('Water Data'!$B$2,0,10*ROW('Water Data'!E71))="","",OFFSET('Water Data'!$B$2,0,10*ROW('Water Data'!E71)))</f>
        <v/>
      </c>
      <c r="B77" s="46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89" t="str">
        <f t="shared" ca="1" si="1"/>
        <v/>
      </c>
      <c r="D77" s="49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6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3" t="str">
        <f ca="1">+IF(OFFSET('Water Data'!$D$27,0,10*ROW('Water Data'!D71))="","",OFFSET('Water Data'!$D$27,0,10*ROW('Water Data'!D71)))</f>
        <v/>
      </c>
      <c r="BT77" s="353" t="str">
        <f ca="1">+IF(OFFSET('Water Data'!$D$28,0,10*ROW('Water Data'!D71))="","",OFFSET('Water Data'!$D$28,0,10*ROW('Water Data'!D71)))</f>
        <v/>
      </c>
      <c r="BU77" s="353" t="str">
        <f ca="1">+IF(OFFSET('Water Data'!$D$29,0,10*ROW('Water Data'!D71))="","",OFFSET('Water Data'!$D$29,0,10*ROW('Water Data'!D71)))</f>
        <v/>
      </c>
      <c r="BV77" s="353" t="str">
        <f ca="1">+IF(OFFSET('Water Data'!$E$27,0,10*ROW('Water Data'!E71))="","",OFFSET('Water Data'!$E$27,0,10*ROW('Water Data'!E71)))</f>
        <v/>
      </c>
      <c r="BW77" s="353" t="str">
        <f ca="1">+IF(OFFSET('Water Data'!$E$28,0,10*ROW('Water Data'!E71))="","",OFFSET('Water Data'!$E$28,0,10*ROW('Water Data'!E71)))</f>
        <v/>
      </c>
      <c r="BX77" s="353" t="str">
        <f ca="1">+IF(OFFSET('Water Data'!$E$29,0,10*ROW('Water Data'!E71))="","",OFFSET('Water Data'!$E$29,0,10*ROW('Water Data'!E71)))</f>
        <v/>
      </c>
      <c r="BY77" s="353" t="str">
        <f ca="1">+IF(OFFSET('Water Data'!$F$27,0,10*ROW('Water Data'!F71))="","",OFFSET('Water Data'!$F$27,0,10*ROW('Water Data'!F71)))</f>
        <v/>
      </c>
      <c r="BZ77" s="353" t="str">
        <f ca="1">+IF(OFFSET('Water Data'!$F$28,0,10*ROW('Water Data'!F71))="","",OFFSET('Water Data'!$F$28,0,10*ROW('Water Data'!F71)))</f>
        <v/>
      </c>
      <c r="CA77" s="353" t="str">
        <f ca="1">+IF(OFFSET('Water Data'!$F$29,0,10*ROW('Water Data'!F71))="","",OFFSET('Water Data'!$F$29,0,10*ROW('Water Data'!F71)))</f>
        <v/>
      </c>
      <c r="CB77" s="353" t="str">
        <f ca="1">+IF(OFFSET('Water Data'!$G$27,0,10*ROW('Water Data'!G71))="","",OFFSET('Water Data'!$G$27,0,10*ROW('Water Data'!G71)))</f>
        <v/>
      </c>
      <c r="CC77" s="353" t="str">
        <f ca="1">+IF(OFFSET('Water Data'!$G$28,0,10*ROW('Water Data'!G71))="","",OFFSET('Water Data'!$G$28,0,10*ROW('Water Data'!G71)))</f>
        <v/>
      </c>
      <c r="CD77" s="353" t="str">
        <f ca="1">+IF(OFFSET('Water Data'!$G$29,0,10*ROW('Water Data'!G71))="","",OFFSET('Water Data'!$G$29,0,10*ROW('Water Data'!G71)))</f>
        <v/>
      </c>
      <c r="CE77" s="353" t="str">
        <f ca="1">+IF(OFFSET('Water Data'!$H$27,0,10*ROW('Water Data'!H71))="","",OFFSET('Water Data'!$H$27,0,10*ROW('Water Data'!H71)))</f>
        <v/>
      </c>
      <c r="CF77" s="353" t="str">
        <f ca="1">+IF(OFFSET('Water Data'!$H$28,0,10*ROW('Water Data'!H71))="","",OFFSET('Water Data'!$H$28,0,10*ROW('Water Data'!H71)))</f>
        <v/>
      </c>
      <c r="CG77" s="353" t="str">
        <f ca="1">+IF(OFFSET('Water Data'!$H$29,0,10*ROW('Water Data'!H71))="","",OFFSET('Water Data'!$H$29,0,10*ROW('Water Data'!H71)))</f>
        <v/>
      </c>
      <c r="CH77" s="353" t="str">
        <f ca="1">+IF(OFFSET('Water Data'!$I$27,0,10*ROW('Water Data'!I71))="","",OFFSET('Water Data'!$I$27,0,10*ROW('Water Data'!I71)))</f>
        <v/>
      </c>
      <c r="CI77" s="353" t="str">
        <f ca="1">+IF(OFFSET('Water Data'!$I$28,0,10*ROW('Water Data'!I71))="","",OFFSET('Water Data'!$I$28,0,10*ROW('Water Data'!I71)))</f>
        <v/>
      </c>
      <c r="CJ77" s="353" t="str">
        <f ca="1">+IF(OFFSET('Water Data'!$I$29,0,10*ROW('Water Data'!I71))="","",OFFSET('Water Data'!$I$29,0,10*ROW('Water Data'!I71)))</f>
        <v/>
      </c>
      <c r="CK77" s="353" t="str">
        <f ca="1">+IF(OFFSET('Sanitation Data'!$D$28,0,10*ROW('Sanitation Data'!D71))="","",OFFSET('Sanitation Data'!$D$28,0,10*ROW('Sanitation Data'!D71)))</f>
        <v/>
      </c>
      <c r="CL77" s="353" t="str">
        <f ca="1">+IF(OFFSET('Sanitation Data'!$D$29,0,10*ROW('Sanitation Data'!D71))="","",OFFSET('Sanitation Data'!$D$29,0,10*ROW('Sanitation Data'!D71)))</f>
        <v/>
      </c>
      <c r="CM77" s="353" t="str">
        <f ca="1">+IF(OFFSET('Sanitation Data'!$D$30,0,10*ROW('Sanitation Data'!D71))="","",OFFSET('Sanitation Data'!$D$30,0,10*ROW('Sanitation Data'!D71)))</f>
        <v/>
      </c>
      <c r="CN77" s="353" t="str">
        <f ca="1">+IF(OFFSET('Sanitation Data'!$D$31,0,10*ROW('Sanitation Data'!D71))="","",OFFSET('Sanitation Data'!$D$31,0,10*ROW('Sanitation Data'!D71)))</f>
        <v/>
      </c>
      <c r="CO77" s="353" t="str">
        <f ca="1">+IF(OFFSET('Sanitation Data'!$D$32,0,10*ROW('Sanitation Data'!D71))="","",OFFSET('Sanitation Data'!$D$32,0,10*ROW('Sanitation Data'!D71)))</f>
        <v/>
      </c>
      <c r="CP77" s="353" t="str">
        <f ca="1">+IF(OFFSET('Sanitation Data'!$E$28,0,10*ROW('Sanitation Data'!E71))="","",OFFSET('Sanitation Data'!$E$28,0,10*ROW('Sanitation Data'!E71)))</f>
        <v/>
      </c>
      <c r="CQ77" s="353" t="str">
        <f ca="1">+IF(OFFSET('Sanitation Data'!$E$29,0,10*ROW('Sanitation Data'!E71))="","",OFFSET('Sanitation Data'!$E$29,0,10*ROW('Sanitation Data'!E71)))</f>
        <v/>
      </c>
      <c r="CR77" s="353" t="str">
        <f ca="1">+IF(OFFSET('Sanitation Data'!$E$30,0,10*ROW('Sanitation Data'!E71))="","",OFFSET('Sanitation Data'!$E$30,0,10*ROW('Sanitation Data'!E71)))</f>
        <v/>
      </c>
      <c r="CS77" s="353" t="str">
        <f ca="1">+IF(OFFSET('Sanitation Data'!$E$31,0,10*ROW('Sanitation Data'!E71))="","",OFFSET('Sanitation Data'!$E$31,0,10*ROW('Sanitation Data'!E71)))</f>
        <v/>
      </c>
      <c r="CT77" s="353" t="str">
        <f ca="1">+IF(OFFSET('Sanitation Data'!$E$32,0,10*ROW('Sanitation Data'!E71))="","",OFFSET('Sanitation Data'!$E$32,0,10*ROW('Sanitation Data'!E71)))</f>
        <v/>
      </c>
      <c r="CU77" s="353" t="str">
        <f ca="1">+IF(OFFSET('Sanitation Data'!$F$28,0,10*ROW('Sanitation Data'!F71))="","",OFFSET('Sanitation Data'!$F$28,0,10*ROW('Sanitation Data'!F71)))</f>
        <v/>
      </c>
      <c r="CV77" s="353" t="str">
        <f ca="1">+IF(OFFSET('Sanitation Data'!$F$29,0,10*ROW('Sanitation Data'!F71))="","",OFFSET('Sanitation Data'!$F$29,0,10*ROW('Sanitation Data'!F71)))</f>
        <v/>
      </c>
      <c r="CW77" s="353" t="str">
        <f ca="1">+IF(OFFSET('Sanitation Data'!$F$30,0,10*ROW('Sanitation Data'!F71))="","",OFFSET('Sanitation Data'!$F$30,0,10*ROW('Sanitation Data'!F71)))</f>
        <v/>
      </c>
      <c r="CX77" s="353" t="str">
        <f ca="1">+IF(OFFSET('Sanitation Data'!$F$31,0,10*ROW('Sanitation Data'!F71))="","",OFFSET('Sanitation Data'!$F$31,0,10*ROW('Sanitation Data'!F71)))</f>
        <v/>
      </c>
      <c r="CY77" s="353" t="str">
        <f ca="1">+IF(OFFSET('Sanitation Data'!$F$32,0,10*ROW('Sanitation Data'!F71))="","",OFFSET('Sanitation Data'!$F$32,0,10*ROW('Sanitation Data'!F71)))</f>
        <v/>
      </c>
      <c r="CZ77" s="353" t="str">
        <f ca="1">+IF(OFFSET('Sanitation Data'!$G$28,0,10*ROW('Sanitation Data'!G71))="","",OFFSET('Sanitation Data'!$G$28,0,10*ROW('Sanitation Data'!G71)))</f>
        <v/>
      </c>
      <c r="DA77" s="353" t="str">
        <f ca="1">+IF(OFFSET('Sanitation Data'!$G$29,0,10*ROW('Sanitation Data'!G71))="","",OFFSET('Sanitation Data'!$G$29,0,10*ROW('Sanitation Data'!G71)))</f>
        <v/>
      </c>
      <c r="DB77" s="353" t="str">
        <f ca="1">+IF(OFFSET('Sanitation Data'!$G$30,0,10*ROW('Sanitation Data'!G71))="","",OFFSET('Sanitation Data'!$G$30,0,10*ROW('Sanitation Data'!G71)))</f>
        <v/>
      </c>
      <c r="DC77" s="353" t="str">
        <f ca="1">+IF(OFFSET('Sanitation Data'!$G$31,0,10*ROW('Sanitation Data'!G71))="","",OFFSET('Sanitation Data'!$G$31,0,10*ROW('Sanitation Data'!G71)))</f>
        <v/>
      </c>
      <c r="DD77" s="353" t="str">
        <f ca="1">+IF(OFFSET('Sanitation Data'!$G$32,0,10*ROW('Sanitation Data'!G71))="","",OFFSET('Sanitation Data'!$G$32,0,10*ROW('Sanitation Data'!G71)))</f>
        <v/>
      </c>
      <c r="DE77" s="353" t="str">
        <f ca="1">+IF(OFFSET('Sanitation Data'!$H$28,0,10*ROW('Sanitation Data'!H71))="","",OFFSET('Sanitation Data'!$H$28,0,10*ROW('Sanitation Data'!H71)))</f>
        <v/>
      </c>
      <c r="DF77" s="353" t="str">
        <f ca="1">+IF(OFFSET('Sanitation Data'!$H$29,0,10*ROW('Sanitation Data'!H71))="","",OFFSET('Sanitation Data'!$H$29,0,10*ROW('Sanitation Data'!H71)))</f>
        <v/>
      </c>
      <c r="DG77" s="353" t="str">
        <f ca="1">+IF(OFFSET('Sanitation Data'!$H$30,0,10*ROW('Sanitation Data'!H71))="","",OFFSET('Sanitation Data'!$H$30,0,10*ROW('Sanitation Data'!H71)))</f>
        <v/>
      </c>
      <c r="DH77" s="353" t="str">
        <f ca="1">+IF(OFFSET('Sanitation Data'!$H$31,0,10*ROW('Sanitation Data'!H71))="","",OFFSET('Sanitation Data'!$H$31,0,10*ROW('Sanitation Data'!H71)))</f>
        <v/>
      </c>
      <c r="DI77" s="353" t="str">
        <f ca="1">+IF(OFFSET('Sanitation Data'!$H$32,0,10*ROW('Sanitation Data'!H71))="","",OFFSET('Sanitation Data'!$H$32,0,10*ROW('Sanitation Data'!H71)))</f>
        <v/>
      </c>
      <c r="DJ77" s="353" t="str">
        <f ca="1">+IF(OFFSET('Sanitation Data'!$I$28,0,10*ROW('Sanitation Data'!I71))="","",OFFSET('Sanitation Data'!$I$28,0,10*ROW('Sanitation Data'!I71)))</f>
        <v/>
      </c>
      <c r="DK77" s="353" t="str">
        <f ca="1">+IF(OFFSET('Sanitation Data'!$I$29,0,10*ROW('Sanitation Data'!I71))="","",OFFSET('Sanitation Data'!$I$29,0,10*ROW('Sanitation Data'!I71)))</f>
        <v/>
      </c>
      <c r="DL77" s="353" t="str">
        <f ca="1">+IF(OFFSET('Sanitation Data'!$I$30,0,10*ROW('Sanitation Data'!I71))="","",OFFSET('Sanitation Data'!$I$30,0,10*ROW('Sanitation Data'!I71)))</f>
        <v/>
      </c>
      <c r="DM77" s="353" t="str">
        <f ca="1">+IF(OFFSET('Sanitation Data'!$I$31,0,10*ROW('Sanitation Data'!I71))="","",OFFSET('Sanitation Data'!$I$31,0,10*ROW('Sanitation Data'!I71)))</f>
        <v/>
      </c>
      <c r="DN77" s="353" t="str">
        <f ca="1">+IF(OFFSET('Sanitation Data'!$I$32,0,10*ROW('Sanitation Data'!I71))="","",OFFSET('Sanitation Data'!$I$32,0,10*ROW('Sanitation Data'!I71)))</f>
        <v/>
      </c>
      <c r="DO77" s="353" t="str">
        <f ca="1">+IF(OFFSET('Hygiene Data'!$D$11,0,10*ROW('Hygiene Data'!D71))="","",OFFSET('Hygiene Data'!$D$11,0,10*ROW('Hygiene Data'!D71)))</f>
        <v/>
      </c>
      <c r="DP77" s="353" t="str">
        <f ca="1">+IF(OFFSET('Hygiene Data'!$D$12,0,10*ROW('Hygiene Data'!D71))="","",OFFSET('Hygiene Data'!$D$12,0,10*ROW('Hygiene Data'!D71)))</f>
        <v/>
      </c>
      <c r="DQ77" s="353" t="str">
        <f ca="1">+IF(OFFSET('Hygiene Data'!$D$13,0,10*ROW('Hygiene Data'!D71))="","",OFFSET('Hygiene Data'!$D$13,0,10*ROW('Hygiene Data'!D71)))</f>
        <v/>
      </c>
      <c r="DR77" s="353" t="str">
        <f ca="1">+IF(OFFSET('Hygiene Data'!$E$11,0,10*ROW('Hygiene Data'!E71))="","",OFFSET('Hygiene Data'!$E$11,0,10*ROW('Hygiene Data'!E71)))</f>
        <v/>
      </c>
      <c r="DS77" s="353" t="str">
        <f ca="1">+IF(OFFSET('Hygiene Data'!$E$12,0,10*ROW('Hygiene Data'!E71))="","",OFFSET('Hygiene Data'!$E$12,0,10*ROW('Hygiene Data'!E71)))</f>
        <v/>
      </c>
      <c r="DT77" s="353" t="str">
        <f ca="1">+IF(OFFSET('Hygiene Data'!$E$13,0,10*ROW('Hygiene Data'!E71))="","",OFFSET('Hygiene Data'!$E$13,0,10*ROW('Hygiene Data'!E71)))</f>
        <v/>
      </c>
      <c r="DU77" s="353" t="str">
        <f ca="1">+IF(OFFSET('Hygiene Data'!$F$11,0,10*ROW('Hygiene Data'!F71))="","",OFFSET('Hygiene Data'!$F$11,0,10*ROW('Hygiene Data'!F71)))</f>
        <v/>
      </c>
      <c r="DV77" s="353" t="str">
        <f ca="1">+IF(OFFSET('Hygiene Data'!$F$12,0,10*ROW('Hygiene Data'!F71))="","",OFFSET('Hygiene Data'!$F$12,0,10*ROW('Hygiene Data'!F71)))</f>
        <v/>
      </c>
      <c r="DW77" s="353" t="str">
        <f ca="1">+IF(OFFSET('Hygiene Data'!$F$13,0,10*ROW('Hygiene Data'!F71))="","",OFFSET('Hygiene Data'!$F$13,0,10*ROW('Hygiene Data'!F71)))</f>
        <v/>
      </c>
      <c r="DX77" s="353" t="str">
        <f ca="1">+IF(OFFSET('Hygiene Data'!$G$11,0,10*ROW('Hygiene Data'!G71))="","",OFFSET('Hygiene Data'!$G$11,0,10*ROW('Hygiene Data'!G71)))</f>
        <v/>
      </c>
      <c r="DY77" s="353" t="str">
        <f ca="1">+IF(OFFSET('Hygiene Data'!$G$12,0,10*ROW('Hygiene Data'!G71))="","",OFFSET('Hygiene Data'!$G$12,0,10*ROW('Hygiene Data'!G71)))</f>
        <v/>
      </c>
      <c r="DZ77" s="353" t="str">
        <f ca="1">+IF(OFFSET('Hygiene Data'!$G$13,0,10*ROW('Hygiene Data'!G71))="","",OFFSET('Hygiene Data'!$G$13,0,10*ROW('Hygiene Data'!G71)))</f>
        <v/>
      </c>
      <c r="EA77" s="353" t="str">
        <f ca="1">+IF(OFFSET('Hygiene Data'!$H$11,0,10*ROW('Hygiene Data'!H71))="","",OFFSET('Hygiene Data'!$H$11,0,10*ROW('Hygiene Data'!H71)))</f>
        <v/>
      </c>
      <c r="EB77" s="353" t="str">
        <f ca="1">+IF(OFFSET('Hygiene Data'!$H$12,0,10*ROW('Hygiene Data'!H71))="","",OFFSET('Hygiene Data'!$H$12,0,10*ROW('Hygiene Data'!H71)))</f>
        <v/>
      </c>
      <c r="EC77" s="353" t="str">
        <f ca="1">+IF(OFFSET('Hygiene Data'!$H$13,0,10*ROW('Hygiene Data'!H71))="","",OFFSET('Hygiene Data'!$H$13,0,10*ROW('Hygiene Data'!H71)))</f>
        <v/>
      </c>
      <c r="ED77" s="353" t="str">
        <f ca="1">+IF(OFFSET('Hygiene Data'!$I$11,0,10*ROW('Hygiene Data'!I71))="","",OFFSET('Hygiene Data'!$I$11,0,10*ROW('Hygiene Data'!I71)))</f>
        <v/>
      </c>
      <c r="EE77" s="353" t="str">
        <f ca="1">+IF(OFFSET('Hygiene Data'!$I$12,0,10*ROW('Hygiene Data'!I71))="","",OFFSET('Hygiene Data'!$I$12,0,10*ROW('Hygiene Data'!I71)))</f>
        <v/>
      </c>
      <c r="EF77" s="353" t="str">
        <f ca="1">+IF(OFFSET('Hygiene Data'!$I$13,0,10*ROW('Hygiene Data'!I71))="","",OFFSET('Hygiene Data'!$I$13,0,10*ROW('Hygiene Data'!I71)))</f>
        <v/>
      </c>
    </row>
    <row r="78" spans="1:136" x14ac:dyDescent="0.25">
      <c r="A78" s="462" t="str">
        <f ca="1">+IF(OFFSET('Water Data'!$B$2,0,10*ROW('Water Data'!E72))="","",OFFSET('Water Data'!$B$2,0,10*ROW('Water Data'!E72)))</f>
        <v/>
      </c>
      <c r="B78" s="46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89" t="str">
        <f t="shared" ca="1" si="1"/>
        <v/>
      </c>
      <c r="D78" s="49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6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3" t="str">
        <f ca="1">+IF(OFFSET('Water Data'!$D$27,0,10*ROW('Water Data'!D72))="","",OFFSET('Water Data'!$D$27,0,10*ROW('Water Data'!D72)))</f>
        <v/>
      </c>
      <c r="BT78" s="353" t="str">
        <f ca="1">+IF(OFFSET('Water Data'!$D$28,0,10*ROW('Water Data'!D72))="","",OFFSET('Water Data'!$D$28,0,10*ROW('Water Data'!D72)))</f>
        <v/>
      </c>
      <c r="BU78" s="353" t="str">
        <f ca="1">+IF(OFFSET('Water Data'!$D$29,0,10*ROW('Water Data'!D72))="","",OFFSET('Water Data'!$D$29,0,10*ROW('Water Data'!D72)))</f>
        <v/>
      </c>
      <c r="BV78" s="353" t="str">
        <f ca="1">+IF(OFFSET('Water Data'!$E$27,0,10*ROW('Water Data'!E72))="","",OFFSET('Water Data'!$E$27,0,10*ROW('Water Data'!E72)))</f>
        <v/>
      </c>
      <c r="BW78" s="353" t="str">
        <f ca="1">+IF(OFFSET('Water Data'!$E$28,0,10*ROW('Water Data'!E72))="","",OFFSET('Water Data'!$E$28,0,10*ROW('Water Data'!E72)))</f>
        <v/>
      </c>
      <c r="BX78" s="353" t="str">
        <f ca="1">+IF(OFFSET('Water Data'!$E$29,0,10*ROW('Water Data'!E72))="","",OFFSET('Water Data'!$E$29,0,10*ROW('Water Data'!E72)))</f>
        <v/>
      </c>
      <c r="BY78" s="353" t="str">
        <f ca="1">+IF(OFFSET('Water Data'!$F$27,0,10*ROW('Water Data'!F72))="","",OFFSET('Water Data'!$F$27,0,10*ROW('Water Data'!F72)))</f>
        <v/>
      </c>
      <c r="BZ78" s="353" t="str">
        <f ca="1">+IF(OFFSET('Water Data'!$F$28,0,10*ROW('Water Data'!F72))="","",OFFSET('Water Data'!$F$28,0,10*ROW('Water Data'!F72)))</f>
        <v/>
      </c>
      <c r="CA78" s="353" t="str">
        <f ca="1">+IF(OFFSET('Water Data'!$F$29,0,10*ROW('Water Data'!F72))="","",OFFSET('Water Data'!$F$29,0,10*ROW('Water Data'!F72)))</f>
        <v/>
      </c>
      <c r="CB78" s="353" t="str">
        <f ca="1">+IF(OFFSET('Water Data'!$G$27,0,10*ROW('Water Data'!G72))="","",OFFSET('Water Data'!$G$27,0,10*ROW('Water Data'!G72)))</f>
        <v/>
      </c>
      <c r="CC78" s="353" t="str">
        <f ca="1">+IF(OFFSET('Water Data'!$G$28,0,10*ROW('Water Data'!G72))="","",OFFSET('Water Data'!$G$28,0,10*ROW('Water Data'!G72)))</f>
        <v/>
      </c>
      <c r="CD78" s="353" t="str">
        <f ca="1">+IF(OFFSET('Water Data'!$G$29,0,10*ROW('Water Data'!G72))="","",OFFSET('Water Data'!$G$29,0,10*ROW('Water Data'!G72)))</f>
        <v/>
      </c>
      <c r="CE78" s="353" t="str">
        <f ca="1">+IF(OFFSET('Water Data'!$H$27,0,10*ROW('Water Data'!H72))="","",OFFSET('Water Data'!$H$27,0,10*ROW('Water Data'!H72)))</f>
        <v/>
      </c>
      <c r="CF78" s="353" t="str">
        <f ca="1">+IF(OFFSET('Water Data'!$H$28,0,10*ROW('Water Data'!H72))="","",OFFSET('Water Data'!$H$28,0,10*ROW('Water Data'!H72)))</f>
        <v/>
      </c>
      <c r="CG78" s="353" t="str">
        <f ca="1">+IF(OFFSET('Water Data'!$H$29,0,10*ROW('Water Data'!H72))="","",OFFSET('Water Data'!$H$29,0,10*ROW('Water Data'!H72)))</f>
        <v/>
      </c>
      <c r="CH78" s="353" t="str">
        <f ca="1">+IF(OFFSET('Water Data'!$I$27,0,10*ROW('Water Data'!I72))="","",OFFSET('Water Data'!$I$27,0,10*ROW('Water Data'!I72)))</f>
        <v/>
      </c>
      <c r="CI78" s="353" t="str">
        <f ca="1">+IF(OFFSET('Water Data'!$I$28,0,10*ROW('Water Data'!I72))="","",OFFSET('Water Data'!$I$28,0,10*ROW('Water Data'!I72)))</f>
        <v/>
      </c>
      <c r="CJ78" s="353" t="str">
        <f ca="1">+IF(OFFSET('Water Data'!$I$29,0,10*ROW('Water Data'!I72))="","",OFFSET('Water Data'!$I$29,0,10*ROW('Water Data'!I72)))</f>
        <v/>
      </c>
      <c r="CK78" s="353" t="str">
        <f ca="1">+IF(OFFSET('Sanitation Data'!$D$28,0,10*ROW('Sanitation Data'!D72))="","",OFFSET('Sanitation Data'!$D$28,0,10*ROW('Sanitation Data'!D72)))</f>
        <v/>
      </c>
      <c r="CL78" s="353" t="str">
        <f ca="1">+IF(OFFSET('Sanitation Data'!$D$29,0,10*ROW('Sanitation Data'!D72))="","",OFFSET('Sanitation Data'!$D$29,0,10*ROW('Sanitation Data'!D72)))</f>
        <v/>
      </c>
      <c r="CM78" s="353" t="str">
        <f ca="1">+IF(OFFSET('Sanitation Data'!$D$30,0,10*ROW('Sanitation Data'!D72))="","",OFFSET('Sanitation Data'!$D$30,0,10*ROW('Sanitation Data'!D72)))</f>
        <v/>
      </c>
      <c r="CN78" s="353" t="str">
        <f ca="1">+IF(OFFSET('Sanitation Data'!$D$31,0,10*ROW('Sanitation Data'!D72))="","",OFFSET('Sanitation Data'!$D$31,0,10*ROW('Sanitation Data'!D72)))</f>
        <v/>
      </c>
      <c r="CO78" s="353" t="str">
        <f ca="1">+IF(OFFSET('Sanitation Data'!$D$32,0,10*ROW('Sanitation Data'!D72))="","",OFFSET('Sanitation Data'!$D$32,0,10*ROW('Sanitation Data'!D72)))</f>
        <v/>
      </c>
      <c r="CP78" s="353" t="str">
        <f ca="1">+IF(OFFSET('Sanitation Data'!$E$28,0,10*ROW('Sanitation Data'!E72))="","",OFFSET('Sanitation Data'!$E$28,0,10*ROW('Sanitation Data'!E72)))</f>
        <v/>
      </c>
      <c r="CQ78" s="353" t="str">
        <f ca="1">+IF(OFFSET('Sanitation Data'!$E$29,0,10*ROW('Sanitation Data'!E72))="","",OFFSET('Sanitation Data'!$E$29,0,10*ROW('Sanitation Data'!E72)))</f>
        <v/>
      </c>
      <c r="CR78" s="353" t="str">
        <f ca="1">+IF(OFFSET('Sanitation Data'!$E$30,0,10*ROW('Sanitation Data'!E72))="","",OFFSET('Sanitation Data'!$E$30,0,10*ROW('Sanitation Data'!E72)))</f>
        <v/>
      </c>
      <c r="CS78" s="353" t="str">
        <f ca="1">+IF(OFFSET('Sanitation Data'!$E$31,0,10*ROW('Sanitation Data'!E72))="","",OFFSET('Sanitation Data'!$E$31,0,10*ROW('Sanitation Data'!E72)))</f>
        <v/>
      </c>
      <c r="CT78" s="353" t="str">
        <f ca="1">+IF(OFFSET('Sanitation Data'!$E$32,0,10*ROW('Sanitation Data'!E72))="","",OFFSET('Sanitation Data'!$E$32,0,10*ROW('Sanitation Data'!E72)))</f>
        <v/>
      </c>
      <c r="CU78" s="353" t="str">
        <f ca="1">+IF(OFFSET('Sanitation Data'!$F$28,0,10*ROW('Sanitation Data'!F72))="","",OFFSET('Sanitation Data'!$F$28,0,10*ROW('Sanitation Data'!F72)))</f>
        <v/>
      </c>
      <c r="CV78" s="353" t="str">
        <f ca="1">+IF(OFFSET('Sanitation Data'!$F$29,0,10*ROW('Sanitation Data'!F72))="","",OFFSET('Sanitation Data'!$F$29,0,10*ROW('Sanitation Data'!F72)))</f>
        <v/>
      </c>
      <c r="CW78" s="353" t="str">
        <f ca="1">+IF(OFFSET('Sanitation Data'!$F$30,0,10*ROW('Sanitation Data'!F72))="","",OFFSET('Sanitation Data'!$F$30,0,10*ROW('Sanitation Data'!F72)))</f>
        <v/>
      </c>
      <c r="CX78" s="353" t="str">
        <f ca="1">+IF(OFFSET('Sanitation Data'!$F$31,0,10*ROW('Sanitation Data'!F72))="","",OFFSET('Sanitation Data'!$F$31,0,10*ROW('Sanitation Data'!F72)))</f>
        <v/>
      </c>
      <c r="CY78" s="353" t="str">
        <f ca="1">+IF(OFFSET('Sanitation Data'!$F$32,0,10*ROW('Sanitation Data'!F72))="","",OFFSET('Sanitation Data'!$F$32,0,10*ROW('Sanitation Data'!F72)))</f>
        <v/>
      </c>
      <c r="CZ78" s="353" t="str">
        <f ca="1">+IF(OFFSET('Sanitation Data'!$G$28,0,10*ROW('Sanitation Data'!G72))="","",OFFSET('Sanitation Data'!$G$28,0,10*ROW('Sanitation Data'!G72)))</f>
        <v/>
      </c>
      <c r="DA78" s="353" t="str">
        <f ca="1">+IF(OFFSET('Sanitation Data'!$G$29,0,10*ROW('Sanitation Data'!G72))="","",OFFSET('Sanitation Data'!$G$29,0,10*ROW('Sanitation Data'!G72)))</f>
        <v/>
      </c>
      <c r="DB78" s="353" t="str">
        <f ca="1">+IF(OFFSET('Sanitation Data'!$G$30,0,10*ROW('Sanitation Data'!G72))="","",OFFSET('Sanitation Data'!$G$30,0,10*ROW('Sanitation Data'!G72)))</f>
        <v/>
      </c>
      <c r="DC78" s="353" t="str">
        <f ca="1">+IF(OFFSET('Sanitation Data'!$G$31,0,10*ROW('Sanitation Data'!G72))="","",OFFSET('Sanitation Data'!$G$31,0,10*ROW('Sanitation Data'!G72)))</f>
        <v/>
      </c>
      <c r="DD78" s="353" t="str">
        <f ca="1">+IF(OFFSET('Sanitation Data'!$G$32,0,10*ROW('Sanitation Data'!G72))="","",OFFSET('Sanitation Data'!$G$32,0,10*ROW('Sanitation Data'!G72)))</f>
        <v/>
      </c>
      <c r="DE78" s="353" t="str">
        <f ca="1">+IF(OFFSET('Sanitation Data'!$H$28,0,10*ROW('Sanitation Data'!H72))="","",OFFSET('Sanitation Data'!$H$28,0,10*ROW('Sanitation Data'!H72)))</f>
        <v/>
      </c>
      <c r="DF78" s="353" t="str">
        <f ca="1">+IF(OFFSET('Sanitation Data'!$H$29,0,10*ROW('Sanitation Data'!H72))="","",OFFSET('Sanitation Data'!$H$29,0,10*ROW('Sanitation Data'!H72)))</f>
        <v/>
      </c>
      <c r="DG78" s="353" t="str">
        <f ca="1">+IF(OFFSET('Sanitation Data'!$H$30,0,10*ROW('Sanitation Data'!H72))="","",OFFSET('Sanitation Data'!$H$30,0,10*ROW('Sanitation Data'!H72)))</f>
        <v/>
      </c>
      <c r="DH78" s="353" t="str">
        <f ca="1">+IF(OFFSET('Sanitation Data'!$H$31,0,10*ROW('Sanitation Data'!H72))="","",OFFSET('Sanitation Data'!$H$31,0,10*ROW('Sanitation Data'!H72)))</f>
        <v/>
      </c>
      <c r="DI78" s="353" t="str">
        <f ca="1">+IF(OFFSET('Sanitation Data'!$H$32,0,10*ROW('Sanitation Data'!H72))="","",OFFSET('Sanitation Data'!$H$32,0,10*ROW('Sanitation Data'!H72)))</f>
        <v/>
      </c>
      <c r="DJ78" s="353" t="str">
        <f ca="1">+IF(OFFSET('Sanitation Data'!$I$28,0,10*ROW('Sanitation Data'!I72))="","",OFFSET('Sanitation Data'!$I$28,0,10*ROW('Sanitation Data'!I72)))</f>
        <v/>
      </c>
      <c r="DK78" s="353" t="str">
        <f ca="1">+IF(OFFSET('Sanitation Data'!$I$29,0,10*ROW('Sanitation Data'!I72))="","",OFFSET('Sanitation Data'!$I$29,0,10*ROW('Sanitation Data'!I72)))</f>
        <v/>
      </c>
      <c r="DL78" s="353" t="str">
        <f ca="1">+IF(OFFSET('Sanitation Data'!$I$30,0,10*ROW('Sanitation Data'!I72))="","",OFFSET('Sanitation Data'!$I$30,0,10*ROW('Sanitation Data'!I72)))</f>
        <v/>
      </c>
      <c r="DM78" s="353" t="str">
        <f ca="1">+IF(OFFSET('Sanitation Data'!$I$31,0,10*ROW('Sanitation Data'!I72))="","",OFFSET('Sanitation Data'!$I$31,0,10*ROW('Sanitation Data'!I72)))</f>
        <v/>
      </c>
      <c r="DN78" s="353" t="str">
        <f ca="1">+IF(OFFSET('Sanitation Data'!$I$32,0,10*ROW('Sanitation Data'!I72))="","",OFFSET('Sanitation Data'!$I$32,0,10*ROW('Sanitation Data'!I72)))</f>
        <v/>
      </c>
      <c r="DO78" s="353" t="str">
        <f ca="1">+IF(OFFSET('Hygiene Data'!$D$11,0,10*ROW('Hygiene Data'!D72))="","",OFFSET('Hygiene Data'!$D$11,0,10*ROW('Hygiene Data'!D72)))</f>
        <v/>
      </c>
      <c r="DP78" s="353" t="str">
        <f ca="1">+IF(OFFSET('Hygiene Data'!$D$12,0,10*ROW('Hygiene Data'!D72))="","",OFFSET('Hygiene Data'!$D$12,0,10*ROW('Hygiene Data'!D72)))</f>
        <v/>
      </c>
      <c r="DQ78" s="353" t="str">
        <f ca="1">+IF(OFFSET('Hygiene Data'!$D$13,0,10*ROW('Hygiene Data'!D72))="","",OFFSET('Hygiene Data'!$D$13,0,10*ROW('Hygiene Data'!D72)))</f>
        <v/>
      </c>
      <c r="DR78" s="353" t="str">
        <f ca="1">+IF(OFFSET('Hygiene Data'!$E$11,0,10*ROW('Hygiene Data'!E72))="","",OFFSET('Hygiene Data'!$E$11,0,10*ROW('Hygiene Data'!E72)))</f>
        <v/>
      </c>
      <c r="DS78" s="353" t="str">
        <f ca="1">+IF(OFFSET('Hygiene Data'!$E$12,0,10*ROW('Hygiene Data'!E72))="","",OFFSET('Hygiene Data'!$E$12,0,10*ROW('Hygiene Data'!E72)))</f>
        <v/>
      </c>
      <c r="DT78" s="353" t="str">
        <f ca="1">+IF(OFFSET('Hygiene Data'!$E$13,0,10*ROW('Hygiene Data'!E72))="","",OFFSET('Hygiene Data'!$E$13,0,10*ROW('Hygiene Data'!E72)))</f>
        <v/>
      </c>
      <c r="DU78" s="353" t="str">
        <f ca="1">+IF(OFFSET('Hygiene Data'!$F$11,0,10*ROW('Hygiene Data'!F72))="","",OFFSET('Hygiene Data'!$F$11,0,10*ROW('Hygiene Data'!F72)))</f>
        <v/>
      </c>
      <c r="DV78" s="353" t="str">
        <f ca="1">+IF(OFFSET('Hygiene Data'!$F$12,0,10*ROW('Hygiene Data'!F72))="","",OFFSET('Hygiene Data'!$F$12,0,10*ROW('Hygiene Data'!F72)))</f>
        <v/>
      </c>
      <c r="DW78" s="353" t="str">
        <f ca="1">+IF(OFFSET('Hygiene Data'!$F$13,0,10*ROW('Hygiene Data'!F72))="","",OFFSET('Hygiene Data'!$F$13,0,10*ROW('Hygiene Data'!F72)))</f>
        <v/>
      </c>
      <c r="DX78" s="353" t="str">
        <f ca="1">+IF(OFFSET('Hygiene Data'!$G$11,0,10*ROW('Hygiene Data'!G72))="","",OFFSET('Hygiene Data'!$G$11,0,10*ROW('Hygiene Data'!G72)))</f>
        <v/>
      </c>
      <c r="DY78" s="353" t="str">
        <f ca="1">+IF(OFFSET('Hygiene Data'!$G$12,0,10*ROW('Hygiene Data'!G72))="","",OFFSET('Hygiene Data'!$G$12,0,10*ROW('Hygiene Data'!G72)))</f>
        <v/>
      </c>
      <c r="DZ78" s="353" t="str">
        <f ca="1">+IF(OFFSET('Hygiene Data'!$G$13,0,10*ROW('Hygiene Data'!G72))="","",OFFSET('Hygiene Data'!$G$13,0,10*ROW('Hygiene Data'!G72)))</f>
        <v/>
      </c>
      <c r="EA78" s="353" t="str">
        <f ca="1">+IF(OFFSET('Hygiene Data'!$H$11,0,10*ROW('Hygiene Data'!H72))="","",OFFSET('Hygiene Data'!$H$11,0,10*ROW('Hygiene Data'!H72)))</f>
        <v/>
      </c>
      <c r="EB78" s="353" t="str">
        <f ca="1">+IF(OFFSET('Hygiene Data'!$H$12,0,10*ROW('Hygiene Data'!H72))="","",OFFSET('Hygiene Data'!$H$12,0,10*ROW('Hygiene Data'!H72)))</f>
        <v/>
      </c>
      <c r="EC78" s="353" t="str">
        <f ca="1">+IF(OFFSET('Hygiene Data'!$H$13,0,10*ROW('Hygiene Data'!H72))="","",OFFSET('Hygiene Data'!$H$13,0,10*ROW('Hygiene Data'!H72)))</f>
        <v/>
      </c>
      <c r="ED78" s="353" t="str">
        <f ca="1">+IF(OFFSET('Hygiene Data'!$I$11,0,10*ROW('Hygiene Data'!I72))="","",OFFSET('Hygiene Data'!$I$11,0,10*ROW('Hygiene Data'!I72)))</f>
        <v/>
      </c>
      <c r="EE78" s="353" t="str">
        <f ca="1">+IF(OFFSET('Hygiene Data'!$I$12,0,10*ROW('Hygiene Data'!I72))="","",OFFSET('Hygiene Data'!$I$12,0,10*ROW('Hygiene Data'!I72)))</f>
        <v/>
      </c>
      <c r="EF78" s="353" t="str">
        <f ca="1">+IF(OFFSET('Hygiene Data'!$I$13,0,10*ROW('Hygiene Data'!I72))="","",OFFSET('Hygiene Data'!$I$13,0,10*ROW('Hygiene Data'!I72)))</f>
        <v/>
      </c>
    </row>
    <row r="79" spans="1:136" x14ac:dyDescent="0.25">
      <c r="A79" s="462" t="str">
        <f ca="1">+IF(OFFSET('Water Data'!$B$2,0,10*ROW('Water Data'!E73))="","",OFFSET('Water Data'!$B$2,0,10*ROW('Water Data'!E73)))</f>
        <v/>
      </c>
      <c r="B79" s="46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89" t="str">
        <f t="shared" ca="1" si="1"/>
        <v/>
      </c>
      <c r="D79" s="49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6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3" t="str">
        <f ca="1">+IF(OFFSET('Water Data'!$D$27,0,10*ROW('Water Data'!D73))="","",OFFSET('Water Data'!$D$27,0,10*ROW('Water Data'!D73)))</f>
        <v/>
      </c>
      <c r="BT79" s="353" t="str">
        <f ca="1">+IF(OFFSET('Water Data'!$D$28,0,10*ROW('Water Data'!D73))="","",OFFSET('Water Data'!$D$28,0,10*ROW('Water Data'!D73)))</f>
        <v/>
      </c>
      <c r="BU79" s="353" t="str">
        <f ca="1">+IF(OFFSET('Water Data'!$D$29,0,10*ROW('Water Data'!D73))="","",OFFSET('Water Data'!$D$29,0,10*ROW('Water Data'!D73)))</f>
        <v/>
      </c>
      <c r="BV79" s="353" t="str">
        <f ca="1">+IF(OFFSET('Water Data'!$E$27,0,10*ROW('Water Data'!E73))="","",OFFSET('Water Data'!$E$27,0,10*ROW('Water Data'!E73)))</f>
        <v/>
      </c>
      <c r="BW79" s="353" t="str">
        <f ca="1">+IF(OFFSET('Water Data'!$E$28,0,10*ROW('Water Data'!E73))="","",OFFSET('Water Data'!$E$28,0,10*ROW('Water Data'!E73)))</f>
        <v/>
      </c>
      <c r="BX79" s="353" t="str">
        <f ca="1">+IF(OFFSET('Water Data'!$E$29,0,10*ROW('Water Data'!E73))="","",OFFSET('Water Data'!$E$29,0,10*ROW('Water Data'!E73)))</f>
        <v/>
      </c>
      <c r="BY79" s="353" t="str">
        <f ca="1">+IF(OFFSET('Water Data'!$F$27,0,10*ROW('Water Data'!F73))="","",OFFSET('Water Data'!$F$27,0,10*ROW('Water Data'!F73)))</f>
        <v/>
      </c>
      <c r="BZ79" s="353" t="str">
        <f ca="1">+IF(OFFSET('Water Data'!$F$28,0,10*ROW('Water Data'!F73))="","",OFFSET('Water Data'!$F$28,0,10*ROW('Water Data'!F73)))</f>
        <v/>
      </c>
      <c r="CA79" s="353" t="str">
        <f ca="1">+IF(OFFSET('Water Data'!$F$29,0,10*ROW('Water Data'!F73))="","",OFFSET('Water Data'!$F$29,0,10*ROW('Water Data'!F73)))</f>
        <v/>
      </c>
      <c r="CB79" s="353" t="str">
        <f ca="1">+IF(OFFSET('Water Data'!$G$27,0,10*ROW('Water Data'!G73))="","",OFFSET('Water Data'!$G$27,0,10*ROW('Water Data'!G73)))</f>
        <v/>
      </c>
      <c r="CC79" s="353" t="str">
        <f ca="1">+IF(OFFSET('Water Data'!$G$28,0,10*ROW('Water Data'!G73))="","",OFFSET('Water Data'!$G$28,0,10*ROW('Water Data'!G73)))</f>
        <v/>
      </c>
      <c r="CD79" s="353" t="str">
        <f ca="1">+IF(OFFSET('Water Data'!$G$29,0,10*ROW('Water Data'!G73))="","",OFFSET('Water Data'!$G$29,0,10*ROW('Water Data'!G73)))</f>
        <v/>
      </c>
      <c r="CE79" s="353" t="str">
        <f ca="1">+IF(OFFSET('Water Data'!$H$27,0,10*ROW('Water Data'!H73))="","",OFFSET('Water Data'!$H$27,0,10*ROW('Water Data'!H73)))</f>
        <v/>
      </c>
      <c r="CF79" s="353" t="str">
        <f ca="1">+IF(OFFSET('Water Data'!$H$28,0,10*ROW('Water Data'!H73))="","",OFFSET('Water Data'!$H$28,0,10*ROW('Water Data'!H73)))</f>
        <v/>
      </c>
      <c r="CG79" s="353" t="str">
        <f ca="1">+IF(OFFSET('Water Data'!$H$29,0,10*ROW('Water Data'!H73))="","",OFFSET('Water Data'!$H$29,0,10*ROW('Water Data'!H73)))</f>
        <v/>
      </c>
      <c r="CH79" s="353" t="str">
        <f ca="1">+IF(OFFSET('Water Data'!$I$27,0,10*ROW('Water Data'!I73))="","",OFFSET('Water Data'!$I$27,0,10*ROW('Water Data'!I73)))</f>
        <v/>
      </c>
      <c r="CI79" s="353" t="str">
        <f ca="1">+IF(OFFSET('Water Data'!$I$28,0,10*ROW('Water Data'!I73))="","",OFFSET('Water Data'!$I$28,0,10*ROW('Water Data'!I73)))</f>
        <v/>
      </c>
      <c r="CJ79" s="353" t="str">
        <f ca="1">+IF(OFFSET('Water Data'!$I$29,0,10*ROW('Water Data'!I73))="","",OFFSET('Water Data'!$I$29,0,10*ROW('Water Data'!I73)))</f>
        <v/>
      </c>
      <c r="CK79" s="353" t="str">
        <f ca="1">+IF(OFFSET('Sanitation Data'!$D$28,0,10*ROW('Sanitation Data'!D73))="","",OFFSET('Sanitation Data'!$D$28,0,10*ROW('Sanitation Data'!D73)))</f>
        <v/>
      </c>
      <c r="CL79" s="353" t="str">
        <f ca="1">+IF(OFFSET('Sanitation Data'!$D$29,0,10*ROW('Sanitation Data'!D73))="","",OFFSET('Sanitation Data'!$D$29,0,10*ROW('Sanitation Data'!D73)))</f>
        <v/>
      </c>
      <c r="CM79" s="353" t="str">
        <f ca="1">+IF(OFFSET('Sanitation Data'!$D$30,0,10*ROW('Sanitation Data'!D73))="","",OFFSET('Sanitation Data'!$D$30,0,10*ROW('Sanitation Data'!D73)))</f>
        <v/>
      </c>
      <c r="CN79" s="353" t="str">
        <f ca="1">+IF(OFFSET('Sanitation Data'!$D$31,0,10*ROW('Sanitation Data'!D73))="","",OFFSET('Sanitation Data'!$D$31,0,10*ROW('Sanitation Data'!D73)))</f>
        <v/>
      </c>
      <c r="CO79" s="353" t="str">
        <f ca="1">+IF(OFFSET('Sanitation Data'!$D$32,0,10*ROW('Sanitation Data'!D73))="","",OFFSET('Sanitation Data'!$D$32,0,10*ROW('Sanitation Data'!D73)))</f>
        <v/>
      </c>
      <c r="CP79" s="353" t="str">
        <f ca="1">+IF(OFFSET('Sanitation Data'!$E$28,0,10*ROW('Sanitation Data'!E73))="","",OFFSET('Sanitation Data'!$E$28,0,10*ROW('Sanitation Data'!E73)))</f>
        <v/>
      </c>
      <c r="CQ79" s="353" t="str">
        <f ca="1">+IF(OFFSET('Sanitation Data'!$E$29,0,10*ROW('Sanitation Data'!E73))="","",OFFSET('Sanitation Data'!$E$29,0,10*ROW('Sanitation Data'!E73)))</f>
        <v/>
      </c>
      <c r="CR79" s="353" t="str">
        <f ca="1">+IF(OFFSET('Sanitation Data'!$E$30,0,10*ROW('Sanitation Data'!E73))="","",OFFSET('Sanitation Data'!$E$30,0,10*ROW('Sanitation Data'!E73)))</f>
        <v/>
      </c>
      <c r="CS79" s="353" t="str">
        <f ca="1">+IF(OFFSET('Sanitation Data'!$E$31,0,10*ROW('Sanitation Data'!E73))="","",OFFSET('Sanitation Data'!$E$31,0,10*ROW('Sanitation Data'!E73)))</f>
        <v/>
      </c>
      <c r="CT79" s="353" t="str">
        <f ca="1">+IF(OFFSET('Sanitation Data'!$E$32,0,10*ROW('Sanitation Data'!E73))="","",OFFSET('Sanitation Data'!$E$32,0,10*ROW('Sanitation Data'!E73)))</f>
        <v/>
      </c>
      <c r="CU79" s="353" t="str">
        <f ca="1">+IF(OFFSET('Sanitation Data'!$F$28,0,10*ROW('Sanitation Data'!F73))="","",OFFSET('Sanitation Data'!$F$28,0,10*ROW('Sanitation Data'!F73)))</f>
        <v/>
      </c>
      <c r="CV79" s="353" t="str">
        <f ca="1">+IF(OFFSET('Sanitation Data'!$F$29,0,10*ROW('Sanitation Data'!F73))="","",OFFSET('Sanitation Data'!$F$29,0,10*ROW('Sanitation Data'!F73)))</f>
        <v/>
      </c>
      <c r="CW79" s="353" t="str">
        <f ca="1">+IF(OFFSET('Sanitation Data'!$F$30,0,10*ROW('Sanitation Data'!F73))="","",OFFSET('Sanitation Data'!$F$30,0,10*ROW('Sanitation Data'!F73)))</f>
        <v/>
      </c>
      <c r="CX79" s="353" t="str">
        <f ca="1">+IF(OFFSET('Sanitation Data'!$F$31,0,10*ROW('Sanitation Data'!F73))="","",OFFSET('Sanitation Data'!$F$31,0,10*ROW('Sanitation Data'!F73)))</f>
        <v/>
      </c>
      <c r="CY79" s="353" t="str">
        <f ca="1">+IF(OFFSET('Sanitation Data'!$F$32,0,10*ROW('Sanitation Data'!F73))="","",OFFSET('Sanitation Data'!$F$32,0,10*ROW('Sanitation Data'!F73)))</f>
        <v/>
      </c>
      <c r="CZ79" s="353" t="str">
        <f ca="1">+IF(OFFSET('Sanitation Data'!$G$28,0,10*ROW('Sanitation Data'!G73))="","",OFFSET('Sanitation Data'!$G$28,0,10*ROW('Sanitation Data'!G73)))</f>
        <v/>
      </c>
      <c r="DA79" s="353" t="str">
        <f ca="1">+IF(OFFSET('Sanitation Data'!$G$29,0,10*ROW('Sanitation Data'!G73))="","",OFFSET('Sanitation Data'!$G$29,0,10*ROW('Sanitation Data'!G73)))</f>
        <v/>
      </c>
      <c r="DB79" s="353" t="str">
        <f ca="1">+IF(OFFSET('Sanitation Data'!$G$30,0,10*ROW('Sanitation Data'!G73))="","",OFFSET('Sanitation Data'!$G$30,0,10*ROW('Sanitation Data'!G73)))</f>
        <v/>
      </c>
      <c r="DC79" s="353" t="str">
        <f ca="1">+IF(OFFSET('Sanitation Data'!$G$31,0,10*ROW('Sanitation Data'!G73))="","",OFFSET('Sanitation Data'!$G$31,0,10*ROW('Sanitation Data'!G73)))</f>
        <v/>
      </c>
      <c r="DD79" s="353" t="str">
        <f ca="1">+IF(OFFSET('Sanitation Data'!$G$32,0,10*ROW('Sanitation Data'!G73))="","",OFFSET('Sanitation Data'!$G$32,0,10*ROW('Sanitation Data'!G73)))</f>
        <v/>
      </c>
      <c r="DE79" s="353" t="str">
        <f ca="1">+IF(OFFSET('Sanitation Data'!$H$28,0,10*ROW('Sanitation Data'!H73))="","",OFFSET('Sanitation Data'!$H$28,0,10*ROW('Sanitation Data'!H73)))</f>
        <v/>
      </c>
      <c r="DF79" s="353" t="str">
        <f ca="1">+IF(OFFSET('Sanitation Data'!$H$29,0,10*ROW('Sanitation Data'!H73))="","",OFFSET('Sanitation Data'!$H$29,0,10*ROW('Sanitation Data'!H73)))</f>
        <v/>
      </c>
      <c r="DG79" s="353" t="str">
        <f ca="1">+IF(OFFSET('Sanitation Data'!$H$30,0,10*ROW('Sanitation Data'!H73))="","",OFFSET('Sanitation Data'!$H$30,0,10*ROW('Sanitation Data'!H73)))</f>
        <v/>
      </c>
      <c r="DH79" s="353" t="str">
        <f ca="1">+IF(OFFSET('Sanitation Data'!$H$31,0,10*ROW('Sanitation Data'!H73))="","",OFFSET('Sanitation Data'!$H$31,0,10*ROW('Sanitation Data'!H73)))</f>
        <v/>
      </c>
      <c r="DI79" s="353" t="str">
        <f ca="1">+IF(OFFSET('Sanitation Data'!$H$32,0,10*ROW('Sanitation Data'!H73))="","",OFFSET('Sanitation Data'!$H$32,0,10*ROW('Sanitation Data'!H73)))</f>
        <v/>
      </c>
      <c r="DJ79" s="353" t="str">
        <f ca="1">+IF(OFFSET('Sanitation Data'!$I$28,0,10*ROW('Sanitation Data'!I73))="","",OFFSET('Sanitation Data'!$I$28,0,10*ROW('Sanitation Data'!I73)))</f>
        <v/>
      </c>
      <c r="DK79" s="353" t="str">
        <f ca="1">+IF(OFFSET('Sanitation Data'!$I$29,0,10*ROW('Sanitation Data'!I73))="","",OFFSET('Sanitation Data'!$I$29,0,10*ROW('Sanitation Data'!I73)))</f>
        <v/>
      </c>
      <c r="DL79" s="353" t="str">
        <f ca="1">+IF(OFFSET('Sanitation Data'!$I$30,0,10*ROW('Sanitation Data'!I73))="","",OFFSET('Sanitation Data'!$I$30,0,10*ROW('Sanitation Data'!I73)))</f>
        <v/>
      </c>
      <c r="DM79" s="353" t="str">
        <f ca="1">+IF(OFFSET('Sanitation Data'!$I$31,0,10*ROW('Sanitation Data'!I73))="","",OFFSET('Sanitation Data'!$I$31,0,10*ROW('Sanitation Data'!I73)))</f>
        <v/>
      </c>
      <c r="DN79" s="353" t="str">
        <f ca="1">+IF(OFFSET('Sanitation Data'!$I$32,0,10*ROW('Sanitation Data'!I73))="","",OFFSET('Sanitation Data'!$I$32,0,10*ROW('Sanitation Data'!I73)))</f>
        <v/>
      </c>
      <c r="DO79" s="353" t="str">
        <f ca="1">+IF(OFFSET('Hygiene Data'!$D$11,0,10*ROW('Hygiene Data'!D73))="","",OFFSET('Hygiene Data'!$D$11,0,10*ROW('Hygiene Data'!D73)))</f>
        <v/>
      </c>
      <c r="DP79" s="353" t="str">
        <f ca="1">+IF(OFFSET('Hygiene Data'!$D$12,0,10*ROW('Hygiene Data'!D73))="","",OFFSET('Hygiene Data'!$D$12,0,10*ROW('Hygiene Data'!D73)))</f>
        <v/>
      </c>
      <c r="DQ79" s="353" t="str">
        <f ca="1">+IF(OFFSET('Hygiene Data'!$D$13,0,10*ROW('Hygiene Data'!D73))="","",OFFSET('Hygiene Data'!$D$13,0,10*ROW('Hygiene Data'!D73)))</f>
        <v/>
      </c>
      <c r="DR79" s="353" t="str">
        <f ca="1">+IF(OFFSET('Hygiene Data'!$E$11,0,10*ROW('Hygiene Data'!E73))="","",OFFSET('Hygiene Data'!$E$11,0,10*ROW('Hygiene Data'!E73)))</f>
        <v/>
      </c>
      <c r="DS79" s="353" t="str">
        <f ca="1">+IF(OFFSET('Hygiene Data'!$E$12,0,10*ROW('Hygiene Data'!E73))="","",OFFSET('Hygiene Data'!$E$12,0,10*ROW('Hygiene Data'!E73)))</f>
        <v/>
      </c>
      <c r="DT79" s="353" t="str">
        <f ca="1">+IF(OFFSET('Hygiene Data'!$E$13,0,10*ROW('Hygiene Data'!E73))="","",OFFSET('Hygiene Data'!$E$13,0,10*ROW('Hygiene Data'!E73)))</f>
        <v/>
      </c>
      <c r="DU79" s="353" t="str">
        <f ca="1">+IF(OFFSET('Hygiene Data'!$F$11,0,10*ROW('Hygiene Data'!F73))="","",OFFSET('Hygiene Data'!$F$11,0,10*ROW('Hygiene Data'!F73)))</f>
        <v/>
      </c>
      <c r="DV79" s="353" t="str">
        <f ca="1">+IF(OFFSET('Hygiene Data'!$F$12,0,10*ROW('Hygiene Data'!F73))="","",OFFSET('Hygiene Data'!$F$12,0,10*ROW('Hygiene Data'!F73)))</f>
        <v/>
      </c>
      <c r="DW79" s="353" t="str">
        <f ca="1">+IF(OFFSET('Hygiene Data'!$F$13,0,10*ROW('Hygiene Data'!F73))="","",OFFSET('Hygiene Data'!$F$13,0,10*ROW('Hygiene Data'!F73)))</f>
        <v/>
      </c>
      <c r="DX79" s="353" t="str">
        <f ca="1">+IF(OFFSET('Hygiene Data'!$G$11,0,10*ROW('Hygiene Data'!G73))="","",OFFSET('Hygiene Data'!$G$11,0,10*ROW('Hygiene Data'!G73)))</f>
        <v/>
      </c>
      <c r="DY79" s="353" t="str">
        <f ca="1">+IF(OFFSET('Hygiene Data'!$G$12,0,10*ROW('Hygiene Data'!G73))="","",OFFSET('Hygiene Data'!$G$12,0,10*ROW('Hygiene Data'!G73)))</f>
        <v/>
      </c>
      <c r="DZ79" s="353" t="str">
        <f ca="1">+IF(OFFSET('Hygiene Data'!$G$13,0,10*ROW('Hygiene Data'!G73))="","",OFFSET('Hygiene Data'!$G$13,0,10*ROW('Hygiene Data'!G73)))</f>
        <v/>
      </c>
      <c r="EA79" s="353" t="str">
        <f ca="1">+IF(OFFSET('Hygiene Data'!$H$11,0,10*ROW('Hygiene Data'!H73))="","",OFFSET('Hygiene Data'!$H$11,0,10*ROW('Hygiene Data'!H73)))</f>
        <v/>
      </c>
      <c r="EB79" s="353" t="str">
        <f ca="1">+IF(OFFSET('Hygiene Data'!$H$12,0,10*ROW('Hygiene Data'!H73))="","",OFFSET('Hygiene Data'!$H$12,0,10*ROW('Hygiene Data'!H73)))</f>
        <v/>
      </c>
      <c r="EC79" s="353" t="str">
        <f ca="1">+IF(OFFSET('Hygiene Data'!$H$13,0,10*ROW('Hygiene Data'!H73))="","",OFFSET('Hygiene Data'!$H$13,0,10*ROW('Hygiene Data'!H73)))</f>
        <v/>
      </c>
      <c r="ED79" s="353" t="str">
        <f ca="1">+IF(OFFSET('Hygiene Data'!$I$11,0,10*ROW('Hygiene Data'!I73))="","",OFFSET('Hygiene Data'!$I$11,0,10*ROW('Hygiene Data'!I73)))</f>
        <v/>
      </c>
      <c r="EE79" s="353" t="str">
        <f ca="1">+IF(OFFSET('Hygiene Data'!$I$12,0,10*ROW('Hygiene Data'!I73))="","",OFFSET('Hygiene Data'!$I$12,0,10*ROW('Hygiene Data'!I73)))</f>
        <v/>
      </c>
      <c r="EF79" s="353" t="str">
        <f ca="1">+IF(OFFSET('Hygiene Data'!$I$13,0,10*ROW('Hygiene Data'!I73))="","",OFFSET('Hygiene Data'!$I$13,0,10*ROW('Hygiene Data'!I73)))</f>
        <v/>
      </c>
    </row>
    <row r="80" spans="1:136" x14ac:dyDescent="0.25">
      <c r="A80" s="462" t="str">
        <f ca="1">+IF(OFFSET('Water Data'!$B$2,0,10*ROW('Water Data'!E74))="","",OFFSET('Water Data'!$B$2,0,10*ROW('Water Data'!E74)))</f>
        <v/>
      </c>
      <c r="B80" s="46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89" t="str">
        <f t="shared" ca="1" si="1"/>
        <v/>
      </c>
      <c r="D80" s="49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6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3" t="str">
        <f ca="1">+IF(OFFSET('Water Data'!$D$27,0,10*ROW('Water Data'!D74))="","",OFFSET('Water Data'!$D$27,0,10*ROW('Water Data'!D74)))</f>
        <v/>
      </c>
      <c r="BT80" s="353" t="str">
        <f ca="1">+IF(OFFSET('Water Data'!$D$28,0,10*ROW('Water Data'!D74))="","",OFFSET('Water Data'!$D$28,0,10*ROW('Water Data'!D74)))</f>
        <v/>
      </c>
      <c r="BU80" s="353" t="str">
        <f ca="1">+IF(OFFSET('Water Data'!$D$29,0,10*ROW('Water Data'!D74))="","",OFFSET('Water Data'!$D$29,0,10*ROW('Water Data'!D74)))</f>
        <v/>
      </c>
      <c r="BV80" s="353" t="str">
        <f ca="1">+IF(OFFSET('Water Data'!$E$27,0,10*ROW('Water Data'!E74))="","",OFFSET('Water Data'!$E$27,0,10*ROW('Water Data'!E74)))</f>
        <v/>
      </c>
      <c r="BW80" s="353" t="str">
        <f ca="1">+IF(OFFSET('Water Data'!$E$28,0,10*ROW('Water Data'!E74))="","",OFFSET('Water Data'!$E$28,0,10*ROW('Water Data'!E74)))</f>
        <v/>
      </c>
      <c r="BX80" s="353" t="str">
        <f ca="1">+IF(OFFSET('Water Data'!$E$29,0,10*ROW('Water Data'!E74))="","",OFFSET('Water Data'!$E$29,0,10*ROW('Water Data'!E74)))</f>
        <v/>
      </c>
      <c r="BY80" s="353" t="str">
        <f ca="1">+IF(OFFSET('Water Data'!$F$27,0,10*ROW('Water Data'!F74))="","",OFFSET('Water Data'!$F$27,0,10*ROW('Water Data'!F74)))</f>
        <v/>
      </c>
      <c r="BZ80" s="353" t="str">
        <f ca="1">+IF(OFFSET('Water Data'!$F$28,0,10*ROW('Water Data'!F74))="","",OFFSET('Water Data'!$F$28,0,10*ROW('Water Data'!F74)))</f>
        <v/>
      </c>
      <c r="CA80" s="353" t="str">
        <f ca="1">+IF(OFFSET('Water Data'!$F$29,0,10*ROW('Water Data'!F74))="","",OFFSET('Water Data'!$F$29,0,10*ROW('Water Data'!F74)))</f>
        <v/>
      </c>
      <c r="CB80" s="353" t="str">
        <f ca="1">+IF(OFFSET('Water Data'!$G$27,0,10*ROW('Water Data'!G74))="","",OFFSET('Water Data'!$G$27,0,10*ROW('Water Data'!G74)))</f>
        <v/>
      </c>
      <c r="CC80" s="353" t="str">
        <f ca="1">+IF(OFFSET('Water Data'!$G$28,0,10*ROW('Water Data'!G74))="","",OFFSET('Water Data'!$G$28,0,10*ROW('Water Data'!G74)))</f>
        <v/>
      </c>
      <c r="CD80" s="353" t="str">
        <f ca="1">+IF(OFFSET('Water Data'!$G$29,0,10*ROW('Water Data'!G74))="","",OFFSET('Water Data'!$G$29,0,10*ROW('Water Data'!G74)))</f>
        <v/>
      </c>
      <c r="CE80" s="353" t="str">
        <f ca="1">+IF(OFFSET('Water Data'!$H$27,0,10*ROW('Water Data'!H74))="","",OFFSET('Water Data'!$H$27,0,10*ROW('Water Data'!H74)))</f>
        <v/>
      </c>
      <c r="CF80" s="353" t="str">
        <f ca="1">+IF(OFFSET('Water Data'!$H$28,0,10*ROW('Water Data'!H74))="","",OFFSET('Water Data'!$H$28,0,10*ROW('Water Data'!H74)))</f>
        <v/>
      </c>
      <c r="CG80" s="353" t="str">
        <f ca="1">+IF(OFFSET('Water Data'!$H$29,0,10*ROW('Water Data'!H74))="","",OFFSET('Water Data'!$H$29,0,10*ROW('Water Data'!H74)))</f>
        <v/>
      </c>
      <c r="CH80" s="353" t="str">
        <f ca="1">+IF(OFFSET('Water Data'!$I$27,0,10*ROW('Water Data'!I74))="","",OFFSET('Water Data'!$I$27,0,10*ROW('Water Data'!I74)))</f>
        <v/>
      </c>
      <c r="CI80" s="353" t="str">
        <f ca="1">+IF(OFFSET('Water Data'!$I$28,0,10*ROW('Water Data'!I74))="","",OFFSET('Water Data'!$I$28,0,10*ROW('Water Data'!I74)))</f>
        <v/>
      </c>
      <c r="CJ80" s="353" t="str">
        <f ca="1">+IF(OFFSET('Water Data'!$I$29,0,10*ROW('Water Data'!I74))="","",OFFSET('Water Data'!$I$29,0,10*ROW('Water Data'!I74)))</f>
        <v/>
      </c>
      <c r="CK80" s="353" t="str">
        <f ca="1">+IF(OFFSET('Sanitation Data'!$D$28,0,10*ROW('Sanitation Data'!D74))="","",OFFSET('Sanitation Data'!$D$28,0,10*ROW('Sanitation Data'!D74)))</f>
        <v/>
      </c>
      <c r="CL80" s="353" t="str">
        <f ca="1">+IF(OFFSET('Sanitation Data'!$D$29,0,10*ROW('Sanitation Data'!D74))="","",OFFSET('Sanitation Data'!$D$29,0,10*ROW('Sanitation Data'!D74)))</f>
        <v/>
      </c>
      <c r="CM80" s="353" t="str">
        <f ca="1">+IF(OFFSET('Sanitation Data'!$D$30,0,10*ROW('Sanitation Data'!D74))="","",OFFSET('Sanitation Data'!$D$30,0,10*ROW('Sanitation Data'!D74)))</f>
        <v/>
      </c>
      <c r="CN80" s="353" t="str">
        <f ca="1">+IF(OFFSET('Sanitation Data'!$D$31,0,10*ROW('Sanitation Data'!D74))="","",OFFSET('Sanitation Data'!$D$31,0,10*ROW('Sanitation Data'!D74)))</f>
        <v/>
      </c>
      <c r="CO80" s="353" t="str">
        <f ca="1">+IF(OFFSET('Sanitation Data'!$D$32,0,10*ROW('Sanitation Data'!D74))="","",OFFSET('Sanitation Data'!$D$32,0,10*ROW('Sanitation Data'!D74)))</f>
        <v/>
      </c>
      <c r="CP80" s="353" t="str">
        <f ca="1">+IF(OFFSET('Sanitation Data'!$E$28,0,10*ROW('Sanitation Data'!E74))="","",OFFSET('Sanitation Data'!$E$28,0,10*ROW('Sanitation Data'!E74)))</f>
        <v/>
      </c>
      <c r="CQ80" s="353" t="str">
        <f ca="1">+IF(OFFSET('Sanitation Data'!$E$29,0,10*ROW('Sanitation Data'!E74))="","",OFFSET('Sanitation Data'!$E$29,0,10*ROW('Sanitation Data'!E74)))</f>
        <v/>
      </c>
      <c r="CR80" s="353" t="str">
        <f ca="1">+IF(OFFSET('Sanitation Data'!$E$30,0,10*ROW('Sanitation Data'!E74))="","",OFFSET('Sanitation Data'!$E$30,0,10*ROW('Sanitation Data'!E74)))</f>
        <v/>
      </c>
      <c r="CS80" s="353" t="str">
        <f ca="1">+IF(OFFSET('Sanitation Data'!$E$31,0,10*ROW('Sanitation Data'!E74))="","",OFFSET('Sanitation Data'!$E$31,0,10*ROW('Sanitation Data'!E74)))</f>
        <v/>
      </c>
      <c r="CT80" s="353" t="str">
        <f ca="1">+IF(OFFSET('Sanitation Data'!$E$32,0,10*ROW('Sanitation Data'!E74))="","",OFFSET('Sanitation Data'!$E$32,0,10*ROW('Sanitation Data'!E74)))</f>
        <v/>
      </c>
      <c r="CU80" s="353" t="str">
        <f ca="1">+IF(OFFSET('Sanitation Data'!$F$28,0,10*ROW('Sanitation Data'!F74))="","",OFFSET('Sanitation Data'!$F$28,0,10*ROW('Sanitation Data'!F74)))</f>
        <v/>
      </c>
      <c r="CV80" s="353" t="str">
        <f ca="1">+IF(OFFSET('Sanitation Data'!$F$29,0,10*ROW('Sanitation Data'!F74))="","",OFFSET('Sanitation Data'!$F$29,0,10*ROW('Sanitation Data'!F74)))</f>
        <v/>
      </c>
      <c r="CW80" s="353" t="str">
        <f ca="1">+IF(OFFSET('Sanitation Data'!$F$30,0,10*ROW('Sanitation Data'!F74))="","",OFFSET('Sanitation Data'!$F$30,0,10*ROW('Sanitation Data'!F74)))</f>
        <v/>
      </c>
      <c r="CX80" s="353" t="str">
        <f ca="1">+IF(OFFSET('Sanitation Data'!$F$31,0,10*ROW('Sanitation Data'!F74))="","",OFFSET('Sanitation Data'!$F$31,0,10*ROW('Sanitation Data'!F74)))</f>
        <v/>
      </c>
      <c r="CY80" s="353" t="str">
        <f ca="1">+IF(OFFSET('Sanitation Data'!$F$32,0,10*ROW('Sanitation Data'!F74))="","",OFFSET('Sanitation Data'!$F$32,0,10*ROW('Sanitation Data'!F74)))</f>
        <v/>
      </c>
      <c r="CZ80" s="353" t="str">
        <f ca="1">+IF(OFFSET('Sanitation Data'!$G$28,0,10*ROW('Sanitation Data'!G74))="","",OFFSET('Sanitation Data'!$G$28,0,10*ROW('Sanitation Data'!G74)))</f>
        <v/>
      </c>
      <c r="DA80" s="353" t="str">
        <f ca="1">+IF(OFFSET('Sanitation Data'!$G$29,0,10*ROW('Sanitation Data'!G74))="","",OFFSET('Sanitation Data'!$G$29,0,10*ROW('Sanitation Data'!G74)))</f>
        <v/>
      </c>
      <c r="DB80" s="353" t="str">
        <f ca="1">+IF(OFFSET('Sanitation Data'!$G$30,0,10*ROW('Sanitation Data'!G74))="","",OFFSET('Sanitation Data'!$G$30,0,10*ROW('Sanitation Data'!G74)))</f>
        <v/>
      </c>
      <c r="DC80" s="353" t="str">
        <f ca="1">+IF(OFFSET('Sanitation Data'!$G$31,0,10*ROW('Sanitation Data'!G74))="","",OFFSET('Sanitation Data'!$G$31,0,10*ROW('Sanitation Data'!G74)))</f>
        <v/>
      </c>
      <c r="DD80" s="353" t="str">
        <f ca="1">+IF(OFFSET('Sanitation Data'!$G$32,0,10*ROW('Sanitation Data'!G74))="","",OFFSET('Sanitation Data'!$G$32,0,10*ROW('Sanitation Data'!G74)))</f>
        <v/>
      </c>
      <c r="DE80" s="353" t="str">
        <f ca="1">+IF(OFFSET('Sanitation Data'!$H$28,0,10*ROW('Sanitation Data'!H74))="","",OFFSET('Sanitation Data'!$H$28,0,10*ROW('Sanitation Data'!H74)))</f>
        <v/>
      </c>
      <c r="DF80" s="353" t="str">
        <f ca="1">+IF(OFFSET('Sanitation Data'!$H$29,0,10*ROW('Sanitation Data'!H74))="","",OFFSET('Sanitation Data'!$H$29,0,10*ROW('Sanitation Data'!H74)))</f>
        <v/>
      </c>
      <c r="DG80" s="353" t="str">
        <f ca="1">+IF(OFFSET('Sanitation Data'!$H$30,0,10*ROW('Sanitation Data'!H74))="","",OFFSET('Sanitation Data'!$H$30,0,10*ROW('Sanitation Data'!H74)))</f>
        <v/>
      </c>
      <c r="DH80" s="353" t="str">
        <f ca="1">+IF(OFFSET('Sanitation Data'!$H$31,0,10*ROW('Sanitation Data'!H74))="","",OFFSET('Sanitation Data'!$H$31,0,10*ROW('Sanitation Data'!H74)))</f>
        <v/>
      </c>
      <c r="DI80" s="353" t="str">
        <f ca="1">+IF(OFFSET('Sanitation Data'!$H$32,0,10*ROW('Sanitation Data'!H74))="","",OFFSET('Sanitation Data'!$H$32,0,10*ROW('Sanitation Data'!H74)))</f>
        <v/>
      </c>
      <c r="DJ80" s="353" t="str">
        <f ca="1">+IF(OFFSET('Sanitation Data'!$I$28,0,10*ROW('Sanitation Data'!I74))="","",OFFSET('Sanitation Data'!$I$28,0,10*ROW('Sanitation Data'!I74)))</f>
        <v/>
      </c>
      <c r="DK80" s="353" t="str">
        <f ca="1">+IF(OFFSET('Sanitation Data'!$I$29,0,10*ROW('Sanitation Data'!I74))="","",OFFSET('Sanitation Data'!$I$29,0,10*ROW('Sanitation Data'!I74)))</f>
        <v/>
      </c>
      <c r="DL80" s="353" t="str">
        <f ca="1">+IF(OFFSET('Sanitation Data'!$I$30,0,10*ROW('Sanitation Data'!I74))="","",OFFSET('Sanitation Data'!$I$30,0,10*ROW('Sanitation Data'!I74)))</f>
        <v/>
      </c>
      <c r="DM80" s="353" t="str">
        <f ca="1">+IF(OFFSET('Sanitation Data'!$I$31,0,10*ROW('Sanitation Data'!I74))="","",OFFSET('Sanitation Data'!$I$31,0,10*ROW('Sanitation Data'!I74)))</f>
        <v/>
      </c>
      <c r="DN80" s="353" t="str">
        <f ca="1">+IF(OFFSET('Sanitation Data'!$I$32,0,10*ROW('Sanitation Data'!I74))="","",OFFSET('Sanitation Data'!$I$32,0,10*ROW('Sanitation Data'!I74)))</f>
        <v/>
      </c>
      <c r="DO80" s="353" t="str">
        <f ca="1">+IF(OFFSET('Hygiene Data'!$D$11,0,10*ROW('Hygiene Data'!D74))="","",OFFSET('Hygiene Data'!$D$11,0,10*ROW('Hygiene Data'!D74)))</f>
        <v/>
      </c>
      <c r="DP80" s="353" t="str">
        <f ca="1">+IF(OFFSET('Hygiene Data'!$D$12,0,10*ROW('Hygiene Data'!D74))="","",OFFSET('Hygiene Data'!$D$12,0,10*ROW('Hygiene Data'!D74)))</f>
        <v/>
      </c>
      <c r="DQ80" s="353" t="str">
        <f ca="1">+IF(OFFSET('Hygiene Data'!$D$13,0,10*ROW('Hygiene Data'!D74))="","",OFFSET('Hygiene Data'!$D$13,0,10*ROW('Hygiene Data'!D74)))</f>
        <v/>
      </c>
      <c r="DR80" s="353" t="str">
        <f ca="1">+IF(OFFSET('Hygiene Data'!$E$11,0,10*ROW('Hygiene Data'!E74))="","",OFFSET('Hygiene Data'!$E$11,0,10*ROW('Hygiene Data'!E74)))</f>
        <v/>
      </c>
      <c r="DS80" s="353" t="str">
        <f ca="1">+IF(OFFSET('Hygiene Data'!$E$12,0,10*ROW('Hygiene Data'!E74))="","",OFFSET('Hygiene Data'!$E$12,0,10*ROW('Hygiene Data'!E74)))</f>
        <v/>
      </c>
      <c r="DT80" s="353" t="str">
        <f ca="1">+IF(OFFSET('Hygiene Data'!$E$13,0,10*ROW('Hygiene Data'!E74))="","",OFFSET('Hygiene Data'!$E$13,0,10*ROW('Hygiene Data'!E74)))</f>
        <v/>
      </c>
      <c r="DU80" s="353" t="str">
        <f ca="1">+IF(OFFSET('Hygiene Data'!$F$11,0,10*ROW('Hygiene Data'!F74))="","",OFFSET('Hygiene Data'!$F$11,0,10*ROW('Hygiene Data'!F74)))</f>
        <v/>
      </c>
      <c r="DV80" s="353" t="str">
        <f ca="1">+IF(OFFSET('Hygiene Data'!$F$12,0,10*ROW('Hygiene Data'!F74))="","",OFFSET('Hygiene Data'!$F$12,0,10*ROW('Hygiene Data'!F74)))</f>
        <v/>
      </c>
      <c r="DW80" s="353" t="str">
        <f ca="1">+IF(OFFSET('Hygiene Data'!$F$13,0,10*ROW('Hygiene Data'!F74))="","",OFFSET('Hygiene Data'!$F$13,0,10*ROW('Hygiene Data'!F74)))</f>
        <v/>
      </c>
      <c r="DX80" s="353" t="str">
        <f ca="1">+IF(OFFSET('Hygiene Data'!$G$11,0,10*ROW('Hygiene Data'!G74))="","",OFFSET('Hygiene Data'!$G$11,0,10*ROW('Hygiene Data'!G74)))</f>
        <v/>
      </c>
      <c r="DY80" s="353" t="str">
        <f ca="1">+IF(OFFSET('Hygiene Data'!$G$12,0,10*ROW('Hygiene Data'!G74))="","",OFFSET('Hygiene Data'!$G$12,0,10*ROW('Hygiene Data'!G74)))</f>
        <v/>
      </c>
      <c r="DZ80" s="353" t="str">
        <f ca="1">+IF(OFFSET('Hygiene Data'!$G$13,0,10*ROW('Hygiene Data'!G74))="","",OFFSET('Hygiene Data'!$G$13,0,10*ROW('Hygiene Data'!G74)))</f>
        <v/>
      </c>
      <c r="EA80" s="353" t="str">
        <f ca="1">+IF(OFFSET('Hygiene Data'!$H$11,0,10*ROW('Hygiene Data'!H74))="","",OFFSET('Hygiene Data'!$H$11,0,10*ROW('Hygiene Data'!H74)))</f>
        <v/>
      </c>
      <c r="EB80" s="353" t="str">
        <f ca="1">+IF(OFFSET('Hygiene Data'!$H$12,0,10*ROW('Hygiene Data'!H74))="","",OFFSET('Hygiene Data'!$H$12,0,10*ROW('Hygiene Data'!H74)))</f>
        <v/>
      </c>
      <c r="EC80" s="353" t="str">
        <f ca="1">+IF(OFFSET('Hygiene Data'!$H$13,0,10*ROW('Hygiene Data'!H74))="","",OFFSET('Hygiene Data'!$H$13,0,10*ROW('Hygiene Data'!H74)))</f>
        <v/>
      </c>
      <c r="ED80" s="353" t="str">
        <f ca="1">+IF(OFFSET('Hygiene Data'!$I$11,0,10*ROW('Hygiene Data'!I74))="","",OFFSET('Hygiene Data'!$I$11,0,10*ROW('Hygiene Data'!I74)))</f>
        <v/>
      </c>
      <c r="EE80" s="353" t="str">
        <f ca="1">+IF(OFFSET('Hygiene Data'!$I$12,0,10*ROW('Hygiene Data'!I74))="","",OFFSET('Hygiene Data'!$I$12,0,10*ROW('Hygiene Data'!I74)))</f>
        <v/>
      </c>
      <c r="EF80" s="353" t="str">
        <f ca="1">+IF(OFFSET('Hygiene Data'!$I$13,0,10*ROW('Hygiene Data'!I74))="","",OFFSET('Hygiene Data'!$I$13,0,10*ROW('Hygiene Data'!I74)))</f>
        <v/>
      </c>
    </row>
    <row r="81" spans="1:136" x14ac:dyDescent="0.25">
      <c r="A81" s="462" t="str">
        <f ca="1">+IF(OFFSET('Water Data'!$B$2,0,10*ROW('Water Data'!E75))="","",OFFSET('Water Data'!$B$2,0,10*ROW('Water Data'!E75)))</f>
        <v/>
      </c>
      <c r="B81" s="46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89" t="str">
        <f t="shared" ca="1" si="1"/>
        <v/>
      </c>
      <c r="D81" s="49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6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3" t="str">
        <f ca="1">+IF(OFFSET('Water Data'!$D$27,0,10*ROW('Water Data'!D75))="","",OFFSET('Water Data'!$D$27,0,10*ROW('Water Data'!D75)))</f>
        <v/>
      </c>
      <c r="BT81" s="353" t="str">
        <f ca="1">+IF(OFFSET('Water Data'!$D$28,0,10*ROW('Water Data'!D75))="","",OFFSET('Water Data'!$D$28,0,10*ROW('Water Data'!D75)))</f>
        <v/>
      </c>
      <c r="BU81" s="353" t="str">
        <f ca="1">+IF(OFFSET('Water Data'!$D$29,0,10*ROW('Water Data'!D75))="","",OFFSET('Water Data'!$D$29,0,10*ROW('Water Data'!D75)))</f>
        <v/>
      </c>
      <c r="BV81" s="353" t="str">
        <f ca="1">+IF(OFFSET('Water Data'!$E$27,0,10*ROW('Water Data'!E75))="","",OFFSET('Water Data'!$E$27,0,10*ROW('Water Data'!E75)))</f>
        <v/>
      </c>
      <c r="BW81" s="353" t="str">
        <f ca="1">+IF(OFFSET('Water Data'!$E$28,0,10*ROW('Water Data'!E75))="","",OFFSET('Water Data'!$E$28,0,10*ROW('Water Data'!E75)))</f>
        <v/>
      </c>
      <c r="BX81" s="353" t="str">
        <f ca="1">+IF(OFFSET('Water Data'!$E$29,0,10*ROW('Water Data'!E75))="","",OFFSET('Water Data'!$E$29,0,10*ROW('Water Data'!E75)))</f>
        <v/>
      </c>
      <c r="BY81" s="353" t="str">
        <f ca="1">+IF(OFFSET('Water Data'!$F$27,0,10*ROW('Water Data'!F75))="","",OFFSET('Water Data'!$F$27,0,10*ROW('Water Data'!F75)))</f>
        <v/>
      </c>
      <c r="BZ81" s="353" t="str">
        <f ca="1">+IF(OFFSET('Water Data'!$F$28,0,10*ROW('Water Data'!F75))="","",OFFSET('Water Data'!$F$28,0,10*ROW('Water Data'!F75)))</f>
        <v/>
      </c>
      <c r="CA81" s="353" t="str">
        <f ca="1">+IF(OFFSET('Water Data'!$F$29,0,10*ROW('Water Data'!F75))="","",OFFSET('Water Data'!$F$29,0,10*ROW('Water Data'!F75)))</f>
        <v/>
      </c>
      <c r="CB81" s="353" t="str">
        <f ca="1">+IF(OFFSET('Water Data'!$G$27,0,10*ROW('Water Data'!G75))="","",OFFSET('Water Data'!$G$27,0,10*ROW('Water Data'!G75)))</f>
        <v/>
      </c>
      <c r="CC81" s="353" t="str">
        <f ca="1">+IF(OFFSET('Water Data'!$G$28,0,10*ROW('Water Data'!G75))="","",OFFSET('Water Data'!$G$28,0,10*ROW('Water Data'!G75)))</f>
        <v/>
      </c>
      <c r="CD81" s="353" t="str">
        <f ca="1">+IF(OFFSET('Water Data'!$G$29,0,10*ROW('Water Data'!G75))="","",OFFSET('Water Data'!$G$29,0,10*ROW('Water Data'!G75)))</f>
        <v/>
      </c>
      <c r="CE81" s="353" t="str">
        <f ca="1">+IF(OFFSET('Water Data'!$H$27,0,10*ROW('Water Data'!H75))="","",OFFSET('Water Data'!$H$27,0,10*ROW('Water Data'!H75)))</f>
        <v/>
      </c>
      <c r="CF81" s="353" t="str">
        <f ca="1">+IF(OFFSET('Water Data'!$H$28,0,10*ROW('Water Data'!H75))="","",OFFSET('Water Data'!$H$28,0,10*ROW('Water Data'!H75)))</f>
        <v/>
      </c>
      <c r="CG81" s="353" t="str">
        <f ca="1">+IF(OFFSET('Water Data'!$H$29,0,10*ROW('Water Data'!H75))="","",OFFSET('Water Data'!$H$29,0,10*ROW('Water Data'!H75)))</f>
        <v/>
      </c>
      <c r="CH81" s="353" t="str">
        <f ca="1">+IF(OFFSET('Water Data'!$I$27,0,10*ROW('Water Data'!I75))="","",OFFSET('Water Data'!$I$27,0,10*ROW('Water Data'!I75)))</f>
        <v/>
      </c>
      <c r="CI81" s="353" t="str">
        <f ca="1">+IF(OFFSET('Water Data'!$I$28,0,10*ROW('Water Data'!I75))="","",OFFSET('Water Data'!$I$28,0,10*ROW('Water Data'!I75)))</f>
        <v/>
      </c>
      <c r="CJ81" s="353" t="str">
        <f ca="1">+IF(OFFSET('Water Data'!$I$29,0,10*ROW('Water Data'!I75))="","",OFFSET('Water Data'!$I$29,0,10*ROW('Water Data'!I75)))</f>
        <v/>
      </c>
      <c r="CK81" s="353" t="str">
        <f ca="1">+IF(OFFSET('Sanitation Data'!$D$28,0,10*ROW('Sanitation Data'!D75))="","",OFFSET('Sanitation Data'!$D$28,0,10*ROW('Sanitation Data'!D75)))</f>
        <v/>
      </c>
      <c r="CL81" s="353" t="str">
        <f ca="1">+IF(OFFSET('Sanitation Data'!$D$29,0,10*ROW('Sanitation Data'!D75))="","",OFFSET('Sanitation Data'!$D$29,0,10*ROW('Sanitation Data'!D75)))</f>
        <v/>
      </c>
      <c r="CM81" s="353" t="str">
        <f ca="1">+IF(OFFSET('Sanitation Data'!$D$30,0,10*ROW('Sanitation Data'!D75))="","",OFFSET('Sanitation Data'!$D$30,0,10*ROW('Sanitation Data'!D75)))</f>
        <v/>
      </c>
      <c r="CN81" s="353" t="str">
        <f ca="1">+IF(OFFSET('Sanitation Data'!$D$31,0,10*ROW('Sanitation Data'!D75))="","",OFFSET('Sanitation Data'!$D$31,0,10*ROW('Sanitation Data'!D75)))</f>
        <v/>
      </c>
      <c r="CO81" s="353" t="str">
        <f ca="1">+IF(OFFSET('Sanitation Data'!$D$32,0,10*ROW('Sanitation Data'!D75))="","",OFFSET('Sanitation Data'!$D$32,0,10*ROW('Sanitation Data'!D75)))</f>
        <v/>
      </c>
      <c r="CP81" s="353" t="str">
        <f ca="1">+IF(OFFSET('Sanitation Data'!$E$28,0,10*ROW('Sanitation Data'!E75))="","",OFFSET('Sanitation Data'!$E$28,0,10*ROW('Sanitation Data'!E75)))</f>
        <v/>
      </c>
      <c r="CQ81" s="353" t="str">
        <f ca="1">+IF(OFFSET('Sanitation Data'!$E$29,0,10*ROW('Sanitation Data'!E75))="","",OFFSET('Sanitation Data'!$E$29,0,10*ROW('Sanitation Data'!E75)))</f>
        <v/>
      </c>
      <c r="CR81" s="353" t="str">
        <f ca="1">+IF(OFFSET('Sanitation Data'!$E$30,0,10*ROW('Sanitation Data'!E75))="","",OFFSET('Sanitation Data'!$E$30,0,10*ROW('Sanitation Data'!E75)))</f>
        <v/>
      </c>
      <c r="CS81" s="353" t="str">
        <f ca="1">+IF(OFFSET('Sanitation Data'!$E$31,0,10*ROW('Sanitation Data'!E75))="","",OFFSET('Sanitation Data'!$E$31,0,10*ROW('Sanitation Data'!E75)))</f>
        <v/>
      </c>
      <c r="CT81" s="353" t="str">
        <f ca="1">+IF(OFFSET('Sanitation Data'!$E$32,0,10*ROW('Sanitation Data'!E75))="","",OFFSET('Sanitation Data'!$E$32,0,10*ROW('Sanitation Data'!E75)))</f>
        <v/>
      </c>
      <c r="CU81" s="353" t="str">
        <f ca="1">+IF(OFFSET('Sanitation Data'!$F$28,0,10*ROW('Sanitation Data'!F75))="","",OFFSET('Sanitation Data'!$F$28,0,10*ROW('Sanitation Data'!F75)))</f>
        <v/>
      </c>
      <c r="CV81" s="353" t="str">
        <f ca="1">+IF(OFFSET('Sanitation Data'!$F$29,0,10*ROW('Sanitation Data'!F75))="","",OFFSET('Sanitation Data'!$F$29,0,10*ROW('Sanitation Data'!F75)))</f>
        <v/>
      </c>
      <c r="CW81" s="353" t="str">
        <f ca="1">+IF(OFFSET('Sanitation Data'!$F$30,0,10*ROW('Sanitation Data'!F75))="","",OFFSET('Sanitation Data'!$F$30,0,10*ROW('Sanitation Data'!F75)))</f>
        <v/>
      </c>
      <c r="CX81" s="353" t="str">
        <f ca="1">+IF(OFFSET('Sanitation Data'!$F$31,0,10*ROW('Sanitation Data'!F75))="","",OFFSET('Sanitation Data'!$F$31,0,10*ROW('Sanitation Data'!F75)))</f>
        <v/>
      </c>
      <c r="CY81" s="353" t="str">
        <f ca="1">+IF(OFFSET('Sanitation Data'!$F$32,0,10*ROW('Sanitation Data'!F75))="","",OFFSET('Sanitation Data'!$F$32,0,10*ROW('Sanitation Data'!F75)))</f>
        <v/>
      </c>
      <c r="CZ81" s="353" t="str">
        <f ca="1">+IF(OFFSET('Sanitation Data'!$G$28,0,10*ROW('Sanitation Data'!G75))="","",OFFSET('Sanitation Data'!$G$28,0,10*ROW('Sanitation Data'!G75)))</f>
        <v/>
      </c>
      <c r="DA81" s="353" t="str">
        <f ca="1">+IF(OFFSET('Sanitation Data'!$G$29,0,10*ROW('Sanitation Data'!G75))="","",OFFSET('Sanitation Data'!$G$29,0,10*ROW('Sanitation Data'!G75)))</f>
        <v/>
      </c>
      <c r="DB81" s="353" t="str">
        <f ca="1">+IF(OFFSET('Sanitation Data'!$G$30,0,10*ROW('Sanitation Data'!G75))="","",OFFSET('Sanitation Data'!$G$30,0,10*ROW('Sanitation Data'!G75)))</f>
        <v/>
      </c>
      <c r="DC81" s="353" t="str">
        <f ca="1">+IF(OFFSET('Sanitation Data'!$G$31,0,10*ROW('Sanitation Data'!G75))="","",OFFSET('Sanitation Data'!$G$31,0,10*ROW('Sanitation Data'!G75)))</f>
        <v/>
      </c>
      <c r="DD81" s="353" t="str">
        <f ca="1">+IF(OFFSET('Sanitation Data'!$G$32,0,10*ROW('Sanitation Data'!G75))="","",OFFSET('Sanitation Data'!$G$32,0,10*ROW('Sanitation Data'!G75)))</f>
        <v/>
      </c>
      <c r="DE81" s="353" t="str">
        <f ca="1">+IF(OFFSET('Sanitation Data'!$H$28,0,10*ROW('Sanitation Data'!H75))="","",OFFSET('Sanitation Data'!$H$28,0,10*ROW('Sanitation Data'!H75)))</f>
        <v/>
      </c>
      <c r="DF81" s="353" t="str">
        <f ca="1">+IF(OFFSET('Sanitation Data'!$H$29,0,10*ROW('Sanitation Data'!H75))="","",OFFSET('Sanitation Data'!$H$29,0,10*ROW('Sanitation Data'!H75)))</f>
        <v/>
      </c>
      <c r="DG81" s="353" t="str">
        <f ca="1">+IF(OFFSET('Sanitation Data'!$H$30,0,10*ROW('Sanitation Data'!H75))="","",OFFSET('Sanitation Data'!$H$30,0,10*ROW('Sanitation Data'!H75)))</f>
        <v/>
      </c>
      <c r="DH81" s="353" t="str">
        <f ca="1">+IF(OFFSET('Sanitation Data'!$H$31,0,10*ROW('Sanitation Data'!H75))="","",OFFSET('Sanitation Data'!$H$31,0,10*ROW('Sanitation Data'!H75)))</f>
        <v/>
      </c>
      <c r="DI81" s="353" t="str">
        <f ca="1">+IF(OFFSET('Sanitation Data'!$H$32,0,10*ROW('Sanitation Data'!H75))="","",OFFSET('Sanitation Data'!$H$32,0,10*ROW('Sanitation Data'!H75)))</f>
        <v/>
      </c>
      <c r="DJ81" s="353" t="str">
        <f ca="1">+IF(OFFSET('Sanitation Data'!$I$28,0,10*ROW('Sanitation Data'!I75))="","",OFFSET('Sanitation Data'!$I$28,0,10*ROW('Sanitation Data'!I75)))</f>
        <v/>
      </c>
      <c r="DK81" s="353" t="str">
        <f ca="1">+IF(OFFSET('Sanitation Data'!$I$29,0,10*ROW('Sanitation Data'!I75))="","",OFFSET('Sanitation Data'!$I$29,0,10*ROW('Sanitation Data'!I75)))</f>
        <v/>
      </c>
      <c r="DL81" s="353" t="str">
        <f ca="1">+IF(OFFSET('Sanitation Data'!$I$30,0,10*ROW('Sanitation Data'!I75))="","",OFFSET('Sanitation Data'!$I$30,0,10*ROW('Sanitation Data'!I75)))</f>
        <v/>
      </c>
      <c r="DM81" s="353" t="str">
        <f ca="1">+IF(OFFSET('Sanitation Data'!$I$31,0,10*ROW('Sanitation Data'!I75))="","",OFFSET('Sanitation Data'!$I$31,0,10*ROW('Sanitation Data'!I75)))</f>
        <v/>
      </c>
      <c r="DN81" s="353" t="str">
        <f ca="1">+IF(OFFSET('Sanitation Data'!$I$32,0,10*ROW('Sanitation Data'!I75))="","",OFFSET('Sanitation Data'!$I$32,0,10*ROW('Sanitation Data'!I75)))</f>
        <v/>
      </c>
      <c r="DO81" s="353" t="str">
        <f ca="1">+IF(OFFSET('Hygiene Data'!$D$11,0,10*ROW('Hygiene Data'!D75))="","",OFFSET('Hygiene Data'!$D$11,0,10*ROW('Hygiene Data'!D75)))</f>
        <v/>
      </c>
      <c r="DP81" s="353" t="str">
        <f ca="1">+IF(OFFSET('Hygiene Data'!$D$12,0,10*ROW('Hygiene Data'!D75))="","",OFFSET('Hygiene Data'!$D$12,0,10*ROW('Hygiene Data'!D75)))</f>
        <v/>
      </c>
      <c r="DQ81" s="353" t="str">
        <f ca="1">+IF(OFFSET('Hygiene Data'!$D$13,0,10*ROW('Hygiene Data'!D75))="","",OFFSET('Hygiene Data'!$D$13,0,10*ROW('Hygiene Data'!D75)))</f>
        <v/>
      </c>
      <c r="DR81" s="353" t="str">
        <f ca="1">+IF(OFFSET('Hygiene Data'!$E$11,0,10*ROW('Hygiene Data'!E75))="","",OFFSET('Hygiene Data'!$E$11,0,10*ROW('Hygiene Data'!E75)))</f>
        <v/>
      </c>
      <c r="DS81" s="353" t="str">
        <f ca="1">+IF(OFFSET('Hygiene Data'!$E$12,0,10*ROW('Hygiene Data'!E75))="","",OFFSET('Hygiene Data'!$E$12,0,10*ROW('Hygiene Data'!E75)))</f>
        <v/>
      </c>
      <c r="DT81" s="353" t="str">
        <f ca="1">+IF(OFFSET('Hygiene Data'!$E$13,0,10*ROW('Hygiene Data'!E75))="","",OFFSET('Hygiene Data'!$E$13,0,10*ROW('Hygiene Data'!E75)))</f>
        <v/>
      </c>
      <c r="DU81" s="353" t="str">
        <f ca="1">+IF(OFFSET('Hygiene Data'!$F$11,0,10*ROW('Hygiene Data'!F75))="","",OFFSET('Hygiene Data'!$F$11,0,10*ROW('Hygiene Data'!F75)))</f>
        <v/>
      </c>
      <c r="DV81" s="353" t="str">
        <f ca="1">+IF(OFFSET('Hygiene Data'!$F$12,0,10*ROW('Hygiene Data'!F75))="","",OFFSET('Hygiene Data'!$F$12,0,10*ROW('Hygiene Data'!F75)))</f>
        <v/>
      </c>
      <c r="DW81" s="353" t="str">
        <f ca="1">+IF(OFFSET('Hygiene Data'!$F$13,0,10*ROW('Hygiene Data'!F75))="","",OFFSET('Hygiene Data'!$F$13,0,10*ROW('Hygiene Data'!F75)))</f>
        <v/>
      </c>
      <c r="DX81" s="353" t="str">
        <f ca="1">+IF(OFFSET('Hygiene Data'!$G$11,0,10*ROW('Hygiene Data'!G75))="","",OFFSET('Hygiene Data'!$G$11,0,10*ROW('Hygiene Data'!G75)))</f>
        <v/>
      </c>
      <c r="DY81" s="353" t="str">
        <f ca="1">+IF(OFFSET('Hygiene Data'!$G$12,0,10*ROW('Hygiene Data'!G75))="","",OFFSET('Hygiene Data'!$G$12,0,10*ROW('Hygiene Data'!G75)))</f>
        <v/>
      </c>
      <c r="DZ81" s="353" t="str">
        <f ca="1">+IF(OFFSET('Hygiene Data'!$G$13,0,10*ROW('Hygiene Data'!G75))="","",OFFSET('Hygiene Data'!$G$13,0,10*ROW('Hygiene Data'!G75)))</f>
        <v/>
      </c>
      <c r="EA81" s="353" t="str">
        <f ca="1">+IF(OFFSET('Hygiene Data'!$H$11,0,10*ROW('Hygiene Data'!H75))="","",OFFSET('Hygiene Data'!$H$11,0,10*ROW('Hygiene Data'!H75)))</f>
        <v/>
      </c>
      <c r="EB81" s="353" t="str">
        <f ca="1">+IF(OFFSET('Hygiene Data'!$H$12,0,10*ROW('Hygiene Data'!H75))="","",OFFSET('Hygiene Data'!$H$12,0,10*ROW('Hygiene Data'!H75)))</f>
        <v/>
      </c>
      <c r="EC81" s="353" t="str">
        <f ca="1">+IF(OFFSET('Hygiene Data'!$H$13,0,10*ROW('Hygiene Data'!H75))="","",OFFSET('Hygiene Data'!$H$13,0,10*ROW('Hygiene Data'!H75)))</f>
        <v/>
      </c>
      <c r="ED81" s="353" t="str">
        <f ca="1">+IF(OFFSET('Hygiene Data'!$I$11,0,10*ROW('Hygiene Data'!I75))="","",OFFSET('Hygiene Data'!$I$11,0,10*ROW('Hygiene Data'!I75)))</f>
        <v/>
      </c>
      <c r="EE81" s="353" t="str">
        <f ca="1">+IF(OFFSET('Hygiene Data'!$I$12,0,10*ROW('Hygiene Data'!I75))="","",OFFSET('Hygiene Data'!$I$12,0,10*ROW('Hygiene Data'!I75)))</f>
        <v/>
      </c>
      <c r="EF81" s="353" t="str">
        <f ca="1">+IF(OFFSET('Hygiene Data'!$I$13,0,10*ROW('Hygiene Data'!I75))="","",OFFSET('Hygiene Data'!$I$13,0,10*ROW('Hygiene Data'!I75)))</f>
        <v/>
      </c>
    </row>
    <row r="82" spans="1:136" x14ac:dyDescent="0.25">
      <c r="A82" s="462" t="str">
        <f ca="1">+IF(OFFSET('Water Data'!$B$2,0,10*ROW('Water Data'!E76))="","",OFFSET('Water Data'!$B$2,0,10*ROW('Water Data'!E76)))</f>
        <v/>
      </c>
      <c r="B82" s="46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89" t="str">
        <f t="shared" ca="1" si="1"/>
        <v/>
      </c>
      <c r="D82" s="49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6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3" t="str">
        <f ca="1">+IF(OFFSET('Water Data'!$D$27,0,10*ROW('Water Data'!D76))="","",OFFSET('Water Data'!$D$27,0,10*ROW('Water Data'!D76)))</f>
        <v/>
      </c>
      <c r="BT82" s="353" t="str">
        <f ca="1">+IF(OFFSET('Water Data'!$D$28,0,10*ROW('Water Data'!D76))="","",OFFSET('Water Data'!$D$28,0,10*ROW('Water Data'!D76)))</f>
        <v/>
      </c>
      <c r="BU82" s="353" t="str">
        <f ca="1">+IF(OFFSET('Water Data'!$D$29,0,10*ROW('Water Data'!D76))="","",OFFSET('Water Data'!$D$29,0,10*ROW('Water Data'!D76)))</f>
        <v/>
      </c>
      <c r="BV82" s="353" t="str">
        <f ca="1">+IF(OFFSET('Water Data'!$E$27,0,10*ROW('Water Data'!E76))="","",OFFSET('Water Data'!$E$27,0,10*ROW('Water Data'!E76)))</f>
        <v/>
      </c>
      <c r="BW82" s="353" t="str">
        <f ca="1">+IF(OFFSET('Water Data'!$E$28,0,10*ROW('Water Data'!E76))="","",OFFSET('Water Data'!$E$28,0,10*ROW('Water Data'!E76)))</f>
        <v/>
      </c>
      <c r="BX82" s="353" t="str">
        <f ca="1">+IF(OFFSET('Water Data'!$E$29,0,10*ROW('Water Data'!E76))="","",OFFSET('Water Data'!$E$29,0,10*ROW('Water Data'!E76)))</f>
        <v/>
      </c>
      <c r="BY82" s="353" t="str">
        <f ca="1">+IF(OFFSET('Water Data'!$F$27,0,10*ROW('Water Data'!F76))="","",OFFSET('Water Data'!$F$27,0,10*ROW('Water Data'!F76)))</f>
        <v/>
      </c>
      <c r="BZ82" s="353" t="str">
        <f ca="1">+IF(OFFSET('Water Data'!$F$28,0,10*ROW('Water Data'!F76))="","",OFFSET('Water Data'!$F$28,0,10*ROW('Water Data'!F76)))</f>
        <v/>
      </c>
      <c r="CA82" s="353" t="str">
        <f ca="1">+IF(OFFSET('Water Data'!$F$29,0,10*ROW('Water Data'!F76))="","",OFFSET('Water Data'!$F$29,0,10*ROW('Water Data'!F76)))</f>
        <v/>
      </c>
      <c r="CB82" s="353" t="str">
        <f ca="1">+IF(OFFSET('Water Data'!$G$27,0,10*ROW('Water Data'!G76))="","",OFFSET('Water Data'!$G$27,0,10*ROW('Water Data'!G76)))</f>
        <v/>
      </c>
      <c r="CC82" s="353" t="str">
        <f ca="1">+IF(OFFSET('Water Data'!$G$28,0,10*ROW('Water Data'!G76))="","",OFFSET('Water Data'!$G$28,0,10*ROW('Water Data'!G76)))</f>
        <v/>
      </c>
      <c r="CD82" s="353" t="str">
        <f ca="1">+IF(OFFSET('Water Data'!$G$29,0,10*ROW('Water Data'!G76))="","",OFFSET('Water Data'!$G$29,0,10*ROW('Water Data'!G76)))</f>
        <v/>
      </c>
      <c r="CE82" s="353" t="str">
        <f ca="1">+IF(OFFSET('Water Data'!$H$27,0,10*ROW('Water Data'!H76))="","",OFFSET('Water Data'!$H$27,0,10*ROW('Water Data'!H76)))</f>
        <v/>
      </c>
      <c r="CF82" s="353" t="str">
        <f ca="1">+IF(OFFSET('Water Data'!$H$28,0,10*ROW('Water Data'!H76))="","",OFFSET('Water Data'!$H$28,0,10*ROW('Water Data'!H76)))</f>
        <v/>
      </c>
      <c r="CG82" s="353" t="str">
        <f ca="1">+IF(OFFSET('Water Data'!$H$29,0,10*ROW('Water Data'!H76))="","",OFFSET('Water Data'!$H$29,0,10*ROW('Water Data'!H76)))</f>
        <v/>
      </c>
      <c r="CH82" s="353" t="str">
        <f ca="1">+IF(OFFSET('Water Data'!$I$27,0,10*ROW('Water Data'!I76))="","",OFFSET('Water Data'!$I$27,0,10*ROW('Water Data'!I76)))</f>
        <v/>
      </c>
      <c r="CI82" s="353" t="str">
        <f ca="1">+IF(OFFSET('Water Data'!$I$28,0,10*ROW('Water Data'!I76))="","",OFFSET('Water Data'!$I$28,0,10*ROW('Water Data'!I76)))</f>
        <v/>
      </c>
      <c r="CJ82" s="353" t="str">
        <f ca="1">+IF(OFFSET('Water Data'!$I$29,0,10*ROW('Water Data'!I76))="","",OFFSET('Water Data'!$I$29,0,10*ROW('Water Data'!I76)))</f>
        <v/>
      </c>
      <c r="CK82" s="353" t="str">
        <f ca="1">+IF(OFFSET('Sanitation Data'!$D$28,0,10*ROW('Sanitation Data'!D76))="","",OFFSET('Sanitation Data'!$D$28,0,10*ROW('Sanitation Data'!D76)))</f>
        <v/>
      </c>
      <c r="CL82" s="353" t="str">
        <f ca="1">+IF(OFFSET('Sanitation Data'!$D$29,0,10*ROW('Sanitation Data'!D76))="","",OFFSET('Sanitation Data'!$D$29,0,10*ROW('Sanitation Data'!D76)))</f>
        <v/>
      </c>
      <c r="CM82" s="353" t="str">
        <f ca="1">+IF(OFFSET('Sanitation Data'!$D$30,0,10*ROW('Sanitation Data'!D76))="","",OFFSET('Sanitation Data'!$D$30,0,10*ROW('Sanitation Data'!D76)))</f>
        <v/>
      </c>
      <c r="CN82" s="353" t="str">
        <f ca="1">+IF(OFFSET('Sanitation Data'!$D$31,0,10*ROW('Sanitation Data'!D76))="","",OFFSET('Sanitation Data'!$D$31,0,10*ROW('Sanitation Data'!D76)))</f>
        <v/>
      </c>
      <c r="CO82" s="353" t="str">
        <f ca="1">+IF(OFFSET('Sanitation Data'!$D$32,0,10*ROW('Sanitation Data'!D76))="","",OFFSET('Sanitation Data'!$D$32,0,10*ROW('Sanitation Data'!D76)))</f>
        <v/>
      </c>
      <c r="CP82" s="353" t="str">
        <f ca="1">+IF(OFFSET('Sanitation Data'!$E$28,0,10*ROW('Sanitation Data'!E76))="","",OFFSET('Sanitation Data'!$E$28,0,10*ROW('Sanitation Data'!E76)))</f>
        <v/>
      </c>
      <c r="CQ82" s="353" t="str">
        <f ca="1">+IF(OFFSET('Sanitation Data'!$E$29,0,10*ROW('Sanitation Data'!E76))="","",OFFSET('Sanitation Data'!$E$29,0,10*ROW('Sanitation Data'!E76)))</f>
        <v/>
      </c>
      <c r="CR82" s="353" t="str">
        <f ca="1">+IF(OFFSET('Sanitation Data'!$E$30,0,10*ROW('Sanitation Data'!E76))="","",OFFSET('Sanitation Data'!$E$30,0,10*ROW('Sanitation Data'!E76)))</f>
        <v/>
      </c>
      <c r="CS82" s="353" t="str">
        <f ca="1">+IF(OFFSET('Sanitation Data'!$E$31,0,10*ROW('Sanitation Data'!E76))="","",OFFSET('Sanitation Data'!$E$31,0,10*ROW('Sanitation Data'!E76)))</f>
        <v/>
      </c>
      <c r="CT82" s="353" t="str">
        <f ca="1">+IF(OFFSET('Sanitation Data'!$E$32,0,10*ROW('Sanitation Data'!E76))="","",OFFSET('Sanitation Data'!$E$32,0,10*ROW('Sanitation Data'!E76)))</f>
        <v/>
      </c>
      <c r="CU82" s="353" t="str">
        <f ca="1">+IF(OFFSET('Sanitation Data'!$F$28,0,10*ROW('Sanitation Data'!F76))="","",OFFSET('Sanitation Data'!$F$28,0,10*ROW('Sanitation Data'!F76)))</f>
        <v/>
      </c>
      <c r="CV82" s="353" t="str">
        <f ca="1">+IF(OFFSET('Sanitation Data'!$F$29,0,10*ROW('Sanitation Data'!F76))="","",OFFSET('Sanitation Data'!$F$29,0,10*ROW('Sanitation Data'!F76)))</f>
        <v/>
      </c>
      <c r="CW82" s="353" t="str">
        <f ca="1">+IF(OFFSET('Sanitation Data'!$F$30,0,10*ROW('Sanitation Data'!F76))="","",OFFSET('Sanitation Data'!$F$30,0,10*ROW('Sanitation Data'!F76)))</f>
        <v/>
      </c>
      <c r="CX82" s="353" t="str">
        <f ca="1">+IF(OFFSET('Sanitation Data'!$F$31,0,10*ROW('Sanitation Data'!F76))="","",OFFSET('Sanitation Data'!$F$31,0,10*ROW('Sanitation Data'!F76)))</f>
        <v/>
      </c>
      <c r="CY82" s="353" t="str">
        <f ca="1">+IF(OFFSET('Sanitation Data'!$F$32,0,10*ROW('Sanitation Data'!F76))="","",OFFSET('Sanitation Data'!$F$32,0,10*ROW('Sanitation Data'!F76)))</f>
        <v/>
      </c>
      <c r="CZ82" s="353" t="str">
        <f ca="1">+IF(OFFSET('Sanitation Data'!$G$28,0,10*ROW('Sanitation Data'!G76))="","",OFFSET('Sanitation Data'!$G$28,0,10*ROW('Sanitation Data'!G76)))</f>
        <v/>
      </c>
      <c r="DA82" s="353" t="str">
        <f ca="1">+IF(OFFSET('Sanitation Data'!$G$29,0,10*ROW('Sanitation Data'!G76))="","",OFFSET('Sanitation Data'!$G$29,0,10*ROW('Sanitation Data'!G76)))</f>
        <v/>
      </c>
      <c r="DB82" s="353" t="str">
        <f ca="1">+IF(OFFSET('Sanitation Data'!$G$30,0,10*ROW('Sanitation Data'!G76))="","",OFFSET('Sanitation Data'!$G$30,0,10*ROW('Sanitation Data'!G76)))</f>
        <v/>
      </c>
      <c r="DC82" s="353" t="str">
        <f ca="1">+IF(OFFSET('Sanitation Data'!$G$31,0,10*ROW('Sanitation Data'!G76))="","",OFFSET('Sanitation Data'!$G$31,0,10*ROW('Sanitation Data'!G76)))</f>
        <v/>
      </c>
      <c r="DD82" s="353" t="str">
        <f ca="1">+IF(OFFSET('Sanitation Data'!$G$32,0,10*ROW('Sanitation Data'!G76))="","",OFFSET('Sanitation Data'!$G$32,0,10*ROW('Sanitation Data'!G76)))</f>
        <v/>
      </c>
      <c r="DE82" s="353" t="str">
        <f ca="1">+IF(OFFSET('Sanitation Data'!$H$28,0,10*ROW('Sanitation Data'!H76))="","",OFFSET('Sanitation Data'!$H$28,0,10*ROW('Sanitation Data'!H76)))</f>
        <v/>
      </c>
      <c r="DF82" s="353" t="str">
        <f ca="1">+IF(OFFSET('Sanitation Data'!$H$29,0,10*ROW('Sanitation Data'!H76))="","",OFFSET('Sanitation Data'!$H$29,0,10*ROW('Sanitation Data'!H76)))</f>
        <v/>
      </c>
      <c r="DG82" s="353" t="str">
        <f ca="1">+IF(OFFSET('Sanitation Data'!$H$30,0,10*ROW('Sanitation Data'!H76))="","",OFFSET('Sanitation Data'!$H$30,0,10*ROW('Sanitation Data'!H76)))</f>
        <v/>
      </c>
      <c r="DH82" s="353" t="str">
        <f ca="1">+IF(OFFSET('Sanitation Data'!$H$31,0,10*ROW('Sanitation Data'!H76))="","",OFFSET('Sanitation Data'!$H$31,0,10*ROW('Sanitation Data'!H76)))</f>
        <v/>
      </c>
      <c r="DI82" s="353" t="str">
        <f ca="1">+IF(OFFSET('Sanitation Data'!$H$32,0,10*ROW('Sanitation Data'!H76))="","",OFFSET('Sanitation Data'!$H$32,0,10*ROW('Sanitation Data'!H76)))</f>
        <v/>
      </c>
      <c r="DJ82" s="353" t="str">
        <f ca="1">+IF(OFFSET('Sanitation Data'!$I$28,0,10*ROW('Sanitation Data'!I76))="","",OFFSET('Sanitation Data'!$I$28,0,10*ROW('Sanitation Data'!I76)))</f>
        <v/>
      </c>
      <c r="DK82" s="353" t="str">
        <f ca="1">+IF(OFFSET('Sanitation Data'!$I$29,0,10*ROW('Sanitation Data'!I76))="","",OFFSET('Sanitation Data'!$I$29,0,10*ROW('Sanitation Data'!I76)))</f>
        <v/>
      </c>
      <c r="DL82" s="353" t="str">
        <f ca="1">+IF(OFFSET('Sanitation Data'!$I$30,0,10*ROW('Sanitation Data'!I76))="","",OFFSET('Sanitation Data'!$I$30,0,10*ROW('Sanitation Data'!I76)))</f>
        <v/>
      </c>
      <c r="DM82" s="353" t="str">
        <f ca="1">+IF(OFFSET('Sanitation Data'!$I$31,0,10*ROW('Sanitation Data'!I76))="","",OFFSET('Sanitation Data'!$I$31,0,10*ROW('Sanitation Data'!I76)))</f>
        <v/>
      </c>
      <c r="DN82" s="353" t="str">
        <f ca="1">+IF(OFFSET('Sanitation Data'!$I$32,0,10*ROW('Sanitation Data'!I76))="","",OFFSET('Sanitation Data'!$I$32,0,10*ROW('Sanitation Data'!I76)))</f>
        <v/>
      </c>
      <c r="DO82" s="353" t="str">
        <f ca="1">+IF(OFFSET('Hygiene Data'!$D$11,0,10*ROW('Hygiene Data'!D76))="","",OFFSET('Hygiene Data'!$D$11,0,10*ROW('Hygiene Data'!D76)))</f>
        <v/>
      </c>
      <c r="DP82" s="353" t="str">
        <f ca="1">+IF(OFFSET('Hygiene Data'!$D$12,0,10*ROW('Hygiene Data'!D76))="","",OFFSET('Hygiene Data'!$D$12,0,10*ROW('Hygiene Data'!D76)))</f>
        <v/>
      </c>
      <c r="DQ82" s="353" t="str">
        <f ca="1">+IF(OFFSET('Hygiene Data'!$D$13,0,10*ROW('Hygiene Data'!D76))="","",OFFSET('Hygiene Data'!$D$13,0,10*ROW('Hygiene Data'!D76)))</f>
        <v/>
      </c>
      <c r="DR82" s="353" t="str">
        <f ca="1">+IF(OFFSET('Hygiene Data'!$E$11,0,10*ROW('Hygiene Data'!E76))="","",OFFSET('Hygiene Data'!$E$11,0,10*ROW('Hygiene Data'!E76)))</f>
        <v/>
      </c>
      <c r="DS82" s="353" t="str">
        <f ca="1">+IF(OFFSET('Hygiene Data'!$E$12,0,10*ROW('Hygiene Data'!E76))="","",OFFSET('Hygiene Data'!$E$12,0,10*ROW('Hygiene Data'!E76)))</f>
        <v/>
      </c>
      <c r="DT82" s="353" t="str">
        <f ca="1">+IF(OFFSET('Hygiene Data'!$E$13,0,10*ROW('Hygiene Data'!E76))="","",OFFSET('Hygiene Data'!$E$13,0,10*ROW('Hygiene Data'!E76)))</f>
        <v/>
      </c>
      <c r="DU82" s="353" t="str">
        <f ca="1">+IF(OFFSET('Hygiene Data'!$F$11,0,10*ROW('Hygiene Data'!F76))="","",OFFSET('Hygiene Data'!$F$11,0,10*ROW('Hygiene Data'!F76)))</f>
        <v/>
      </c>
      <c r="DV82" s="353" t="str">
        <f ca="1">+IF(OFFSET('Hygiene Data'!$F$12,0,10*ROW('Hygiene Data'!F76))="","",OFFSET('Hygiene Data'!$F$12,0,10*ROW('Hygiene Data'!F76)))</f>
        <v/>
      </c>
      <c r="DW82" s="353" t="str">
        <f ca="1">+IF(OFFSET('Hygiene Data'!$F$13,0,10*ROW('Hygiene Data'!F76))="","",OFFSET('Hygiene Data'!$F$13,0,10*ROW('Hygiene Data'!F76)))</f>
        <v/>
      </c>
      <c r="DX82" s="353" t="str">
        <f ca="1">+IF(OFFSET('Hygiene Data'!$G$11,0,10*ROW('Hygiene Data'!G76))="","",OFFSET('Hygiene Data'!$G$11,0,10*ROW('Hygiene Data'!G76)))</f>
        <v/>
      </c>
      <c r="DY82" s="353" t="str">
        <f ca="1">+IF(OFFSET('Hygiene Data'!$G$12,0,10*ROW('Hygiene Data'!G76))="","",OFFSET('Hygiene Data'!$G$12,0,10*ROW('Hygiene Data'!G76)))</f>
        <v/>
      </c>
      <c r="DZ82" s="353" t="str">
        <f ca="1">+IF(OFFSET('Hygiene Data'!$G$13,0,10*ROW('Hygiene Data'!G76))="","",OFFSET('Hygiene Data'!$G$13,0,10*ROW('Hygiene Data'!G76)))</f>
        <v/>
      </c>
      <c r="EA82" s="353" t="str">
        <f ca="1">+IF(OFFSET('Hygiene Data'!$H$11,0,10*ROW('Hygiene Data'!H76))="","",OFFSET('Hygiene Data'!$H$11,0,10*ROW('Hygiene Data'!H76)))</f>
        <v/>
      </c>
      <c r="EB82" s="353" t="str">
        <f ca="1">+IF(OFFSET('Hygiene Data'!$H$12,0,10*ROW('Hygiene Data'!H76))="","",OFFSET('Hygiene Data'!$H$12,0,10*ROW('Hygiene Data'!H76)))</f>
        <v/>
      </c>
      <c r="EC82" s="353" t="str">
        <f ca="1">+IF(OFFSET('Hygiene Data'!$H$13,0,10*ROW('Hygiene Data'!H76))="","",OFFSET('Hygiene Data'!$H$13,0,10*ROW('Hygiene Data'!H76)))</f>
        <v/>
      </c>
      <c r="ED82" s="353" t="str">
        <f ca="1">+IF(OFFSET('Hygiene Data'!$I$11,0,10*ROW('Hygiene Data'!I76))="","",OFFSET('Hygiene Data'!$I$11,0,10*ROW('Hygiene Data'!I76)))</f>
        <v/>
      </c>
      <c r="EE82" s="353" t="str">
        <f ca="1">+IF(OFFSET('Hygiene Data'!$I$12,0,10*ROW('Hygiene Data'!I76))="","",OFFSET('Hygiene Data'!$I$12,0,10*ROW('Hygiene Data'!I76)))</f>
        <v/>
      </c>
      <c r="EF82" s="353" t="str">
        <f ca="1">+IF(OFFSET('Hygiene Data'!$I$13,0,10*ROW('Hygiene Data'!I76))="","",OFFSET('Hygiene Data'!$I$13,0,10*ROW('Hygiene Data'!I76)))</f>
        <v/>
      </c>
    </row>
    <row r="83" spans="1:136" x14ac:dyDescent="0.25">
      <c r="A83" s="462" t="str">
        <f ca="1">+IF(OFFSET('Water Data'!$B$2,0,10*ROW('Water Data'!E77))="","",OFFSET('Water Data'!$B$2,0,10*ROW('Water Data'!E77)))</f>
        <v/>
      </c>
      <c r="B83" s="46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89" t="str">
        <f t="shared" ca="1" si="1"/>
        <v/>
      </c>
      <c r="D83" s="49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6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3" t="str">
        <f ca="1">+IF(OFFSET('Water Data'!$D$27,0,10*ROW('Water Data'!D77))="","",OFFSET('Water Data'!$D$27,0,10*ROW('Water Data'!D77)))</f>
        <v/>
      </c>
      <c r="BT83" s="353" t="str">
        <f ca="1">+IF(OFFSET('Water Data'!$D$28,0,10*ROW('Water Data'!D77))="","",OFFSET('Water Data'!$D$28,0,10*ROW('Water Data'!D77)))</f>
        <v/>
      </c>
      <c r="BU83" s="353" t="str">
        <f ca="1">+IF(OFFSET('Water Data'!$D$29,0,10*ROW('Water Data'!D77))="","",OFFSET('Water Data'!$D$29,0,10*ROW('Water Data'!D77)))</f>
        <v/>
      </c>
      <c r="BV83" s="353" t="str">
        <f ca="1">+IF(OFFSET('Water Data'!$E$27,0,10*ROW('Water Data'!E77))="","",OFFSET('Water Data'!$E$27,0,10*ROW('Water Data'!E77)))</f>
        <v/>
      </c>
      <c r="BW83" s="353" t="str">
        <f ca="1">+IF(OFFSET('Water Data'!$E$28,0,10*ROW('Water Data'!E77))="","",OFFSET('Water Data'!$E$28,0,10*ROW('Water Data'!E77)))</f>
        <v/>
      </c>
      <c r="BX83" s="353" t="str">
        <f ca="1">+IF(OFFSET('Water Data'!$E$29,0,10*ROW('Water Data'!E77))="","",OFFSET('Water Data'!$E$29,0,10*ROW('Water Data'!E77)))</f>
        <v/>
      </c>
      <c r="BY83" s="353" t="str">
        <f ca="1">+IF(OFFSET('Water Data'!$F$27,0,10*ROW('Water Data'!F77))="","",OFFSET('Water Data'!$F$27,0,10*ROW('Water Data'!F77)))</f>
        <v/>
      </c>
      <c r="BZ83" s="353" t="str">
        <f ca="1">+IF(OFFSET('Water Data'!$F$28,0,10*ROW('Water Data'!F77))="","",OFFSET('Water Data'!$F$28,0,10*ROW('Water Data'!F77)))</f>
        <v/>
      </c>
      <c r="CA83" s="353" t="str">
        <f ca="1">+IF(OFFSET('Water Data'!$F$29,0,10*ROW('Water Data'!F77))="","",OFFSET('Water Data'!$F$29,0,10*ROW('Water Data'!F77)))</f>
        <v/>
      </c>
      <c r="CB83" s="353" t="str">
        <f ca="1">+IF(OFFSET('Water Data'!$G$27,0,10*ROW('Water Data'!G77))="","",OFFSET('Water Data'!$G$27,0,10*ROW('Water Data'!G77)))</f>
        <v/>
      </c>
      <c r="CC83" s="353" t="str">
        <f ca="1">+IF(OFFSET('Water Data'!$G$28,0,10*ROW('Water Data'!G77))="","",OFFSET('Water Data'!$G$28,0,10*ROW('Water Data'!G77)))</f>
        <v/>
      </c>
      <c r="CD83" s="353" t="str">
        <f ca="1">+IF(OFFSET('Water Data'!$G$29,0,10*ROW('Water Data'!G77))="","",OFFSET('Water Data'!$G$29,0,10*ROW('Water Data'!G77)))</f>
        <v/>
      </c>
      <c r="CE83" s="353" t="str">
        <f ca="1">+IF(OFFSET('Water Data'!$H$27,0,10*ROW('Water Data'!H77))="","",OFFSET('Water Data'!$H$27,0,10*ROW('Water Data'!H77)))</f>
        <v/>
      </c>
      <c r="CF83" s="353" t="str">
        <f ca="1">+IF(OFFSET('Water Data'!$H$28,0,10*ROW('Water Data'!H77))="","",OFFSET('Water Data'!$H$28,0,10*ROW('Water Data'!H77)))</f>
        <v/>
      </c>
      <c r="CG83" s="353" t="str">
        <f ca="1">+IF(OFFSET('Water Data'!$H$29,0,10*ROW('Water Data'!H77))="","",OFFSET('Water Data'!$H$29,0,10*ROW('Water Data'!H77)))</f>
        <v/>
      </c>
      <c r="CH83" s="353" t="str">
        <f ca="1">+IF(OFFSET('Water Data'!$I$27,0,10*ROW('Water Data'!I77))="","",OFFSET('Water Data'!$I$27,0,10*ROW('Water Data'!I77)))</f>
        <v/>
      </c>
      <c r="CI83" s="353" t="str">
        <f ca="1">+IF(OFFSET('Water Data'!$I$28,0,10*ROW('Water Data'!I77))="","",OFFSET('Water Data'!$I$28,0,10*ROW('Water Data'!I77)))</f>
        <v/>
      </c>
      <c r="CJ83" s="353" t="str">
        <f ca="1">+IF(OFFSET('Water Data'!$I$29,0,10*ROW('Water Data'!I77))="","",OFFSET('Water Data'!$I$29,0,10*ROW('Water Data'!I77)))</f>
        <v/>
      </c>
      <c r="CK83" s="353" t="str">
        <f ca="1">+IF(OFFSET('Sanitation Data'!$D$28,0,10*ROW('Sanitation Data'!D77))="","",OFFSET('Sanitation Data'!$D$28,0,10*ROW('Sanitation Data'!D77)))</f>
        <v/>
      </c>
      <c r="CL83" s="353" t="str">
        <f ca="1">+IF(OFFSET('Sanitation Data'!$D$29,0,10*ROW('Sanitation Data'!D77))="","",OFFSET('Sanitation Data'!$D$29,0,10*ROW('Sanitation Data'!D77)))</f>
        <v/>
      </c>
      <c r="CM83" s="353" t="str">
        <f ca="1">+IF(OFFSET('Sanitation Data'!$D$30,0,10*ROW('Sanitation Data'!D77))="","",OFFSET('Sanitation Data'!$D$30,0,10*ROW('Sanitation Data'!D77)))</f>
        <v/>
      </c>
      <c r="CN83" s="353" t="str">
        <f ca="1">+IF(OFFSET('Sanitation Data'!$D$31,0,10*ROW('Sanitation Data'!D77))="","",OFFSET('Sanitation Data'!$D$31,0,10*ROW('Sanitation Data'!D77)))</f>
        <v/>
      </c>
      <c r="CO83" s="353" t="str">
        <f ca="1">+IF(OFFSET('Sanitation Data'!$D$32,0,10*ROW('Sanitation Data'!D77))="","",OFFSET('Sanitation Data'!$D$32,0,10*ROW('Sanitation Data'!D77)))</f>
        <v/>
      </c>
      <c r="CP83" s="353" t="str">
        <f ca="1">+IF(OFFSET('Sanitation Data'!$E$28,0,10*ROW('Sanitation Data'!E77))="","",OFFSET('Sanitation Data'!$E$28,0,10*ROW('Sanitation Data'!E77)))</f>
        <v/>
      </c>
      <c r="CQ83" s="353" t="str">
        <f ca="1">+IF(OFFSET('Sanitation Data'!$E$29,0,10*ROW('Sanitation Data'!E77))="","",OFFSET('Sanitation Data'!$E$29,0,10*ROW('Sanitation Data'!E77)))</f>
        <v/>
      </c>
      <c r="CR83" s="353" t="str">
        <f ca="1">+IF(OFFSET('Sanitation Data'!$E$30,0,10*ROW('Sanitation Data'!E77))="","",OFFSET('Sanitation Data'!$E$30,0,10*ROW('Sanitation Data'!E77)))</f>
        <v/>
      </c>
      <c r="CS83" s="353" t="str">
        <f ca="1">+IF(OFFSET('Sanitation Data'!$E$31,0,10*ROW('Sanitation Data'!E77))="","",OFFSET('Sanitation Data'!$E$31,0,10*ROW('Sanitation Data'!E77)))</f>
        <v/>
      </c>
      <c r="CT83" s="353" t="str">
        <f ca="1">+IF(OFFSET('Sanitation Data'!$E$32,0,10*ROW('Sanitation Data'!E77))="","",OFFSET('Sanitation Data'!$E$32,0,10*ROW('Sanitation Data'!E77)))</f>
        <v/>
      </c>
      <c r="CU83" s="353" t="str">
        <f ca="1">+IF(OFFSET('Sanitation Data'!$F$28,0,10*ROW('Sanitation Data'!F77))="","",OFFSET('Sanitation Data'!$F$28,0,10*ROW('Sanitation Data'!F77)))</f>
        <v/>
      </c>
      <c r="CV83" s="353" t="str">
        <f ca="1">+IF(OFFSET('Sanitation Data'!$F$29,0,10*ROW('Sanitation Data'!F77))="","",OFFSET('Sanitation Data'!$F$29,0,10*ROW('Sanitation Data'!F77)))</f>
        <v/>
      </c>
      <c r="CW83" s="353" t="str">
        <f ca="1">+IF(OFFSET('Sanitation Data'!$F$30,0,10*ROW('Sanitation Data'!F77))="","",OFFSET('Sanitation Data'!$F$30,0,10*ROW('Sanitation Data'!F77)))</f>
        <v/>
      </c>
      <c r="CX83" s="353" t="str">
        <f ca="1">+IF(OFFSET('Sanitation Data'!$F$31,0,10*ROW('Sanitation Data'!F77))="","",OFFSET('Sanitation Data'!$F$31,0,10*ROW('Sanitation Data'!F77)))</f>
        <v/>
      </c>
      <c r="CY83" s="353" t="str">
        <f ca="1">+IF(OFFSET('Sanitation Data'!$F$32,0,10*ROW('Sanitation Data'!F77))="","",OFFSET('Sanitation Data'!$F$32,0,10*ROW('Sanitation Data'!F77)))</f>
        <v/>
      </c>
      <c r="CZ83" s="353" t="str">
        <f ca="1">+IF(OFFSET('Sanitation Data'!$G$28,0,10*ROW('Sanitation Data'!G77))="","",OFFSET('Sanitation Data'!$G$28,0,10*ROW('Sanitation Data'!G77)))</f>
        <v/>
      </c>
      <c r="DA83" s="353" t="str">
        <f ca="1">+IF(OFFSET('Sanitation Data'!$G$29,0,10*ROW('Sanitation Data'!G77))="","",OFFSET('Sanitation Data'!$G$29,0,10*ROW('Sanitation Data'!G77)))</f>
        <v/>
      </c>
      <c r="DB83" s="353" t="str">
        <f ca="1">+IF(OFFSET('Sanitation Data'!$G$30,0,10*ROW('Sanitation Data'!G77))="","",OFFSET('Sanitation Data'!$G$30,0,10*ROW('Sanitation Data'!G77)))</f>
        <v/>
      </c>
      <c r="DC83" s="353" t="str">
        <f ca="1">+IF(OFFSET('Sanitation Data'!$G$31,0,10*ROW('Sanitation Data'!G77))="","",OFFSET('Sanitation Data'!$G$31,0,10*ROW('Sanitation Data'!G77)))</f>
        <v/>
      </c>
      <c r="DD83" s="353" t="str">
        <f ca="1">+IF(OFFSET('Sanitation Data'!$G$32,0,10*ROW('Sanitation Data'!G77))="","",OFFSET('Sanitation Data'!$G$32,0,10*ROW('Sanitation Data'!G77)))</f>
        <v/>
      </c>
      <c r="DE83" s="353" t="str">
        <f ca="1">+IF(OFFSET('Sanitation Data'!$H$28,0,10*ROW('Sanitation Data'!H77))="","",OFFSET('Sanitation Data'!$H$28,0,10*ROW('Sanitation Data'!H77)))</f>
        <v/>
      </c>
      <c r="DF83" s="353" t="str">
        <f ca="1">+IF(OFFSET('Sanitation Data'!$H$29,0,10*ROW('Sanitation Data'!H77))="","",OFFSET('Sanitation Data'!$H$29,0,10*ROW('Sanitation Data'!H77)))</f>
        <v/>
      </c>
      <c r="DG83" s="353" t="str">
        <f ca="1">+IF(OFFSET('Sanitation Data'!$H$30,0,10*ROW('Sanitation Data'!H77))="","",OFFSET('Sanitation Data'!$H$30,0,10*ROW('Sanitation Data'!H77)))</f>
        <v/>
      </c>
      <c r="DH83" s="353" t="str">
        <f ca="1">+IF(OFFSET('Sanitation Data'!$H$31,0,10*ROW('Sanitation Data'!H77))="","",OFFSET('Sanitation Data'!$H$31,0,10*ROW('Sanitation Data'!H77)))</f>
        <v/>
      </c>
      <c r="DI83" s="353" t="str">
        <f ca="1">+IF(OFFSET('Sanitation Data'!$H$32,0,10*ROW('Sanitation Data'!H77))="","",OFFSET('Sanitation Data'!$H$32,0,10*ROW('Sanitation Data'!H77)))</f>
        <v/>
      </c>
      <c r="DJ83" s="353" t="str">
        <f ca="1">+IF(OFFSET('Sanitation Data'!$I$28,0,10*ROW('Sanitation Data'!I77))="","",OFFSET('Sanitation Data'!$I$28,0,10*ROW('Sanitation Data'!I77)))</f>
        <v/>
      </c>
      <c r="DK83" s="353" t="str">
        <f ca="1">+IF(OFFSET('Sanitation Data'!$I$29,0,10*ROW('Sanitation Data'!I77))="","",OFFSET('Sanitation Data'!$I$29,0,10*ROW('Sanitation Data'!I77)))</f>
        <v/>
      </c>
      <c r="DL83" s="353" t="str">
        <f ca="1">+IF(OFFSET('Sanitation Data'!$I$30,0,10*ROW('Sanitation Data'!I77))="","",OFFSET('Sanitation Data'!$I$30,0,10*ROW('Sanitation Data'!I77)))</f>
        <v/>
      </c>
      <c r="DM83" s="353" t="str">
        <f ca="1">+IF(OFFSET('Sanitation Data'!$I$31,0,10*ROW('Sanitation Data'!I77))="","",OFFSET('Sanitation Data'!$I$31,0,10*ROW('Sanitation Data'!I77)))</f>
        <v/>
      </c>
      <c r="DN83" s="353" t="str">
        <f ca="1">+IF(OFFSET('Sanitation Data'!$I$32,0,10*ROW('Sanitation Data'!I77))="","",OFFSET('Sanitation Data'!$I$32,0,10*ROW('Sanitation Data'!I77)))</f>
        <v/>
      </c>
      <c r="DO83" s="353" t="str">
        <f ca="1">+IF(OFFSET('Hygiene Data'!$D$11,0,10*ROW('Hygiene Data'!D77))="","",OFFSET('Hygiene Data'!$D$11,0,10*ROW('Hygiene Data'!D77)))</f>
        <v/>
      </c>
      <c r="DP83" s="353" t="str">
        <f ca="1">+IF(OFFSET('Hygiene Data'!$D$12,0,10*ROW('Hygiene Data'!D77))="","",OFFSET('Hygiene Data'!$D$12,0,10*ROW('Hygiene Data'!D77)))</f>
        <v/>
      </c>
      <c r="DQ83" s="353" t="str">
        <f ca="1">+IF(OFFSET('Hygiene Data'!$D$13,0,10*ROW('Hygiene Data'!D77))="","",OFFSET('Hygiene Data'!$D$13,0,10*ROW('Hygiene Data'!D77)))</f>
        <v/>
      </c>
      <c r="DR83" s="353" t="str">
        <f ca="1">+IF(OFFSET('Hygiene Data'!$E$11,0,10*ROW('Hygiene Data'!E77))="","",OFFSET('Hygiene Data'!$E$11,0,10*ROW('Hygiene Data'!E77)))</f>
        <v/>
      </c>
      <c r="DS83" s="353" t="str">
        <f ca="1">+IF(OFFSET('Hygiene Data'!$E$12,0,10*ROW('Hygiene Data'!E77))="","",OFFSET('Hygiene Data'!$E$12,0,10*ROW('Hygiene Data'!E77)))</f>
        <v/>
      </c>
      <c r="DT83" s="353" t="str">
        <f ca="1">+IF(OFFSET('Hygiene Data'!$E$13,0,10*ROW('Hygiene Data'!E77))="","",OFFSET('Hygiene Data'!$E$13,0,10*ROW('Hygiene Data'!E77)))</f>
        <v/>
      </c>
      <c r="DU83" s="353" t="str">
        <f ca="1">+IF(OFFSET('Hygiene Data'!$F$11,0,10*ROW('Hygiene Data'!F77))="","",OFFSET('Hygiene Data'!$F$11,0,10*ROW('Hygiene Data'!F77)))</f>
        <v/>
      </c>
      <c r="DV83" s="353" t="str">
        <f ca="1">+IF(OFFSET('Hygiene Data'!$F$12,0,10*ROW('Hygiene Data'!F77))="","",OFFSET('Hygiene Data'!$F$12,0,10*ROW('Hygiene Data'!F77)))</f>
        <v/>
      </c>
      <c r="DW83" s="353" t="str">
        <f ca="1">+IF(OFFSET('Hygiene Data'!$F$13,0,10*ROW('Hygiene Data'!F77))="","",OFFSET('Hygiene Data'!$F$13,0,10*ROW('Hygiene Data'!F77)))</f>
        <v/>
      </c>
      <c r="DX83" s="353" t="str">
        <f ca="1">+IF(OFFSET('Hygiene Data'!$G$11,0,10*ROW('Hygiene Data'!G77))="","",OFFSET('Hygiene Data'!$G$11,0,10*ROW('Hygiene Data'!G77)))</f>
        <v/>
      </c>
      <c r="DY83" s="353" t="str">
        <f ca="1">+IF(OFFSET('Hygiene Data'!$G$12,0,10*ROW('Hygiene Data'!G77))="","",OFFSET('Hygiene Data'!$G$12,0,10*ROW('Hygiene Data'!G77)))</f>
        <v/>
      </c>
      <c r="DZ83" s="353" t="str">
        <f ca="1">+IF(OFFSET('Hygiene Data'!$G$13,0,10*ROW('Hygiene Data'!G77))="","",OFFSET('Hygiene Data'!$G$13,0,10*ROW('Hygiene Data'!G77)))</f>
        <v/>
      </c>
      <c r="EA83" s="353" t="str">
        <f ca="1">+IF(OFFSET('Hygiene Data'!$H$11,0,10*ROW('Hygiene Data'!H77))="","",OFFSET('Hygiene Data'!$H$11,0,10*ROW('Hygiene Data'!H77)))</f>
        <v/>
      </c>
      <c r="EB83" s="353" t="str">
        <f ca="1">+IF(OFFSET('Hygiene Data'!$H$12,0,10*ROW('Hygiene Data'!H77))="","",OFFSET('Hygiene Data'!$H$12,0,10*ROW('Hygiene Data'!H77)))</f>
        <v/>
      </c>
      <c r="EC83" s="353" t="str">
        <f ca="1">+IF(OFFSET('Hygiene Data'!$H$13,0,10*ROW('Hygiene Data'!H77))="","",OFFSET('Hygiene Data'!$H$13,0,10*ROW('Hygiene Data'!H77)))</f>
        <v/>
      </c>
      <c r="ED83" s="353" t="str">
        <f ca="1">+IF(OFFSET('Hygiene Data'!$I$11,0,10*ROW('Hygiene Data'!I77))="","",OFFSET('Hygiene Data'!$I$11,0,10*ROW('Hygiene Data'!I77)))</f>
        <v/>
      </c>
      <c r="EE83" s="353" t="str">
        <f ca="1">+IF(OFFSET('Hygiene Data'!$I$12,0,10*ROW('Hygiene Data'!I77))="","",OFFSET('Hygiene Data'!$I$12,0,10*ROW('Hygiene Data'!I77)))</f>
        <v/>
      </c>
      <c r="EF83" s="353" t="str">
        <f ca="1">+IF(OFFSET('Hygiene Data'!$I$13,0,10*ROW('Hygiene Data'!I77))="","",OFFSET('Hygiene Data'!$I$13,0,10*ROW('Hygiene Data'!I77)))</f>
        <v/>
      </c>
    </row>
    <row r="84" spans="1:136" x14ac:dyDescent="0.25">
      <c r="A84" s="462" t="str">
        <f ca="1">+IF(OFFSET('Water Data'!$B$2,0,10*ROW('Water Data'!E78))="","",OFFSET('Water Data'!$B$2,0,10*ROW('Water Data'!E78)))</f>
        <v/>
      </c>
      <c r="B84" s="46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89" t="str">
        <f t="shared" ca="1" si="1"/>
        <v/>
      </c>
      <c r="D84" s="49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6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3" t="str">
        <f ca="1">+IF(OFFSET('Water Data'!$D$27,0,10*ROW('Water Data'!D78))="","",OFFSET('Water Data'!$D$27,0,10*ROW('Water Data'!D78)))</f>
        <v/>
      </c>
      <c r="BT84" s="353" t="str">
        <f ca="1">+IF(OFFSET('Water Data'!$D$28,0,10*ROW('Water Data'!D78))="","",OFFSET('Water Data'!$D$28,0,10*ROW('Water Data'!D78)))</f>
        <v/>
      </c>
      <c r="BU84" s="353" t="str">
        <f ca="1">+IF(OFFSET('Water Data'!$D$29,0,10*ROW('Water Data'!D78))="","",OFFSET('Water Data'!$D$29,0,10*ROW('Water Data'!D78)))</f>
        <v/>
      </c>
      <c r="BV84" s="353" t="str">
        <f ca="1">+IF(OFFSET('Water Data'!$E$27,0,10*ROW('Water Data'!E78))="","",OFFSET('Water Data'!$E$27,0,10*ROW('Water Data'!E78)))</f>
        <v/>
      </c>
      <c r="BW84" s="353" t="str">
        <f ca="1">+IF(OFFSET('Water Data'!$E$28,0,10*ROW('Water Data'!E78))="","",OFFSET('Water Data'!$E$28,0,10*ROW('Water Data'!E78)))</f>
        <v/>
      </c>
      <c r="BX84" s="353" t="str">
        <f ca="1">+IF(OFFSET('Water Data'!$E$29,0,10*ROW('Water Data'!E78))="","",OFFSET('Water Data'!$E$29,0,10*ROW('Water Data'!E78)))</f>
        <v/>
      </c>
      <c r="BY84" s="353" t="str">
        <f ca="1">+IF(OFFSET('Water Data'!$F$27,0,10*ROW('Water Data'!F78))="","",OFFSET('Water Data'!$F$27,0,10*ROW('Water Data'!F78)))</f>
        <v/>
      </c>
      <c r="BZ84" s="353" t="str">
        <f ca="1">+IF(OFFSET('Water Data'!$F$28,0,10*ROW('Water Data'!F78))="","",OFFSET('Water Data'!$F$28,0,10*ROW('Water Data'!F78)))</f>
        <v/>
      </c>
      <c r="CA84" s="353" t="str">
        <f ca="1">+IF(OFFSET('Water Data'!$F$29,0,10*ROW('Water Data'!F78))="","",OFFSET('Water Data'!$F$29,0,10*ROW('Water Data'!F78)))</f>
        <v/>
      </c>
      <c r="CB84" s="353" t="str">
        <f ca="1">+IF(OFFSET('Water Data'!$G$27,0,10*ROW('Water Data'!G78))="","",OFFSET('Water Data'!$G$27,0,10*ROW('Water Data'!G78)))</f>
        <v/>
      </c>
      <c r="CC84" s="353" t="str">
        <f ca="1">+IF(OFFSET('Water Data'!$G$28,0,10*ROW('Water Data'!G78))="","",OFFSET('Water Data'!$G$28,0,10*ROW('Water Data'!G78)))</f>
        <v/>
      </c>
      <c r="CD84" s="353" t="str">
        <f ca="1">+IF(OFFSET('Water Data'!$G$29,0,10*ROW('Water Data'!G78))="","",OFFSET('Water Data'!$G$29,0,10*ROW('Water Data'!G78)))</f>
        <v/>
      </c>
      <c r="CE84" s="353" t="str">
        <f ca="1">+IF(OFFSET('Water Data'!$H$27,0,10*ROW('Water Data'!H78))="","",OFFSET('Water Data'!$H$27,0,10*ROW('Water Data'!H78)))</f>
        <v/>
      </c>
      <c r="CF84" s="353" t="str">
        <f ca="1">+IF(OFFSET('Water Data'!$H$28,0,10*ROW('Water Data'!H78))="","",OFFSET('Water Data'!$H$28,0,10*ROW('Water Data'!H78)))</f>
        <v/>
      </c>
      <c r="CG84" s="353" t="str">
        <f ca="1">+IF(OFFSET('Water Data'!$H$29,0,10*ROW('Water Data'!H78))="","",OFFSET('Water Data'!$H$29,0,10*ROW('Water Data'!H78)))</f>
        <v/>
      </c>
      <c r="CH84" s="353" t="str">
        <f ca="1">+IF(OFFSET('Water Data'!$I$27,0,10*ROW('Water Data'!I78))="","",OFFSET('Water Data'!$I$27,0,10*ROW('Water Data'!I78)))</f>
        <v/>
      </c>
      <c r="CI84" s="353" t="str">
        <f ca="1">+IF(OFFSET('Water Data'!$I$28,0,10*ROW('Water Data'!I78))="","",OFFSET('Water Data'!$I$28,0,10*ROW('Water Data'!I78)))</f>
        <v/>
      </c>
      <c r="CJ84" s="353" t="str">
        <f ca="1">+IF(OFFSET('Water Data'!$I$29,0,10*ROW('Water Data'!I78))="","",OFFSET('Water Data'!$I$29,0,10*ROW('Water Data'!I78)))</f>
        <v/>
      </c>
      <c r="CK84" s="353" t="str">
        <f ca="1">+IF(OFFSET('Sanitation Data'!$D$28,0,10*ROW('Sanitation Data'!D78))="","",OFFSET('Sanitation Data'!$D$28,0,10*ROW('Sanitation Data'!D78)))</f>
        <v/>
      </c>
      <c r="CL84" s="353" t="str">
        <f ca="1">+IF(OFFSET('Sanitation Data'!$D$29,0,10*ROW('Sanitation Data'!D78))="","",OFFSET('Sanitation Data'!$D$29,0,10*ROW('Sanitation Data'!D78)))</f>
        <v/>
      </c>
      <c r="CM84" s="353" t="str">
        <f ca="1">+IF(OFFSET('Sanitation Data'!$D$30,0,10*ROW('Sanitation Data'!D78))="","",OFFSET('Sanitation Data'!$D$30,0,10*ROW('Sanitation Data'!D78)))</f>
        <v/>
      </c>
      <c r="CN84" s="353" t="str">
        <f ca="1">+IF(OFFSET('Sanitation Data'!$D$31,0,10*ROW('Sanitation Data'!D78))="","",OFFSET('Sanitation Data'!$D$31,0,10*ROW('Sanitation Data'!D78)))</f>
        <v/>
      </c>
      <c r="CO84" s="353" t="str">
        <f ca="1">+IF(OFFSET('Sanitation Data'!$D$32,0,10*ROW('Sanitation Data'!D78))="","",OFFSET('Sanitation Data'!$D$32,0,10*ROW('Sanitation Data'!D78)))</f>
        <v/>
      </c>
      <c r="CP84" s="353" t="str">
        <f ca="1">+IF(OFFSET('Sanitation Data'!$E$28,0,10*ROW('Sanitation Data'!E78))="","",OFFSET('Sanitation Data'!$E$28,0,10*ROW('Sanitation Data'!E78)))</f>
        <v/>
      </c>
      <c r="CQ84" s="353" t="str">
        <f ca="1">+IF(OFFSET('Sanitation Data'!$E$29,0,10*ROW('Sanitation Data'!E78))="","",OFFSET('Sanitation Data'!$E$29,0,10*ROW('Sanitation Data'!E78)))</f>
        <v/>
      </c>
      <c r="CR84" s="353" t="str">
        <f ca="1">+IF(OFFSET('Sanitation Data'!$E$30,0,10*ROW('Sanitation Data'!E78))="","",OFFSET('Sanitation Data'!$E$30,0,10*ROW('Sanitation Data'!E78)))</f>
        <v/>
      </c>
      <c r="CS84" s="353" t="str">
        <f ca="1">+IF(OFFSET('Sanitation Data'!$E$31,0,10*ROW('Sanitation Data'!E78))="","",OFFSET('Sanitation Data'!$E$31,0,10*ROW('Sanitation Data'!E78)))</f>
        <v/>
      </c>
      <c r="CT84" s="353" t="str">
        <f ca="1">+IF(OFFSET('Sanitation Data'!$E$32,0,10*ROW('Sanitation Data'!E78))="","",OFFSET('Sanitation Data'!$E$32,0,10*ROW('Sanitation Data'!E78)))</f>
        <v/>
      </c>
      <c r="CU84" s="353" t="str">
        <f ca="1">+IF(OFFSET('Sanitation Data'!$F$28,0,10*ROW('Sanitation Data'!F78))="","",OFFSET('Sanitation Data'!$F$28,0,10*ROW('Sanitation Data'!F78)))</f>
        <v/>
      </c>
      <c r="CV84" s="353" t="str">
        <f ca="1">+IF(OFFSET('Sanitation Data'!$F$29,0,10*ROW('Sanitation Data'!F78))="","",OFFSET('Sanitation Data'!$F$29,0,10*ROW('Sanitation Data'!F78)))</f>
        <v/>
      </c>
      <c r="CW84" s="353" t="str">
        <f ca="1">+IF(OFFSET('Sanitation Data'!$F$30,0,10*ROW('Sanitation Data'!F78))="","",OFFSET('Sanitation Data'!$F$30,0,10*ROW('Sanitation Data'!F78)))</f>
        <v/>
      </c>
      <c r="CX84" s="353" t="str">
        <f ca="1">+IF(OFFSET('Sanitation Data'!$F$31,0,10*ROW('Sanitation Data'!F78))="","",OFFSET('Sanitation Data'!$F$31,0,10*ROW('Sanitation Data'!F78)))</f>
        <v/>
      </c>
      <c r="CY84" s="353" t="str">
        <f ca="1">+IF(OFFSET('Sanitation Data'!$F$32,0,10*ROW('Sanitation Data'!F78))="","",OFFSET('Sanitation Data'!$F$32,0,10*ROW('Sanitation Data'!F78)))</f>
        <v/>
      </c>
      <c r="CZ84" s="353" t="str">
        <f ca="1">+IF(OFFSET('Sanitation Data'!$G$28,0,10*ROW('Sanitation Data'!G78))="","",OFFSET('Sanitation Data'!$G$28,0,10*ROW('Sanitation Data'!G78)))</f>
        <v/>
      </c>
      <c r="DA84" s="353" t="str">
        <f ca="1">+IF(OFFSET('Sanitation Data'!$G$29,0,10*ROW('Sanitation Data'!G78))="","",OFFSET('Sanitation Data'!$G$29,0,10*ROW('Sanitation Data'!G78)))</f>
        <v/>
      </c>
      <c r="DB84" s="353" t="str">
        <f ca="1">+IF(OFFSET('Sanitation Data'!$G$30,0,10*ROW('Sanitation Data'!G78))="","",OFFSET('Sanitation Data'!$G$30,0,10*ROW('Sanitation Data'!G78)))</f>
        <v/>
      </c>
      <c r="DC84" s="353" t="str">
        <f ca="1">+IF(OFFSET('Sanitation Data'!$G$31,0,10*ROW('Sanitation Data'!G78))="","",OFFSET('Sanitation Data'!$G$31,0,10*ROW('Sanitation Data'!G78)))</f>
        <v/>
      </c>
      <c r="DD84" s="353" t="str">
        <f ca="1">+IF(OFFSET('Sanitation Data'!$G$32,0,10*ROW('Sanitation Data'!G78))="","",OFFSET('Sanitation Data'!$G$32,0,10*ROW('Sanitation Data'!G78)))</f>
        <v/>
      </c>
      <c r="DE84" s="353" t="str">
        <f ca="1">+IF(OFFSET('Sanitation Data'!$H$28,0,10*ROW('Sanitation Data'!H78))="","",OFFSET('Sanitation Data'!$H$28,0,10*ROW('Sanitation Data'!H78)))</f>
        <v/>
      </c>
      <c r="DF84" s="353" t="str">
        <f ca="1">+IF(OFFSET('Sanitation Data'!$H$29,0,10*ROW('Sanitation Data'!H78))="","",OFFSET('Sanitation Data'!$H$29,0,10*ROW('Sanitation Data'!H78)))</f>
        <v/>
      </c>
      <c r="DG84" s="353" t="str">
        <f ca="1">+IF(OFFSET('Sanitation Data'!$H$30,0,10*ROW('Sanitation Data'!H78))="","",OFFSET('Sanitation Data'!$H$30,0,10*ROW('Sanitation Data'!H78)))</f>
        <v/>
      </c>
      <c r="DH84" s="353" t="str">
        <f ca="1">+IF(OFFSET('Sanitation Data'!$H$31,0,10*ROW('Sanitation Data'!H78))="","",OFFSET('Sanitation Data'!$H$31,0,10*ROW('Sanitation Data'!H78)))</f>
        <v/>
      </c>
      <c r="DI84" s="353" t="str">
        <f ca="1">+IF(OFFSET('Sanitation Data'!$H$32,0,10*ROW('Sanitation Data'!H78))="","",OFFSET('Sanitation Data'!$H$32,0,10*ROW('Sanitation Data'!H78)))</f>
        <v/>
      </c>
      <c r="DJ84" s="353" t="str">
        <f ca="1">+IF(OFFSET('Sanitation Data'!$I$28,0,10*ROW('Sanitation Data'!I78))="","",OFFSET('Sanitation Data'!$I$28,0,10*ROW('Sanitation Data'!I78)))</f>
        <v/>
      </c>
      <c r="DK84" s="353" t="str">
        <f ca="1">+IF(OFFSET('Sanitation Data'!$I$29,0,10*ROW('Sanitation Data'!I78))="","",OFFSET('Sanitation Data'!$I$29,0,10*ROW('Sanitation Data'!I78)))</f>
        <v/>
      </c>
      <c r="DL84" s="353" t="str">
        <f ca="1">+IF(OFFSET('Sanitation Data'!$I$30,0,10*ROW('Sanitation Data'!I78))="","",OFFSET('Sanitation Data'!$I$30,0,10*ROW('Sanitation Data'!I78)))</f>
        <v/>
      </c>
      <c r="DM84" s="353" t="str">
        <f ca="1">+IF(OFFSET('Sanitation Data'!$I$31,0,10*ROW('Sanitation Data'!I78))="","",OFFSET('Sanitation Data'!$I$31,0,10*ROW('Sanitation Data'!I78)))</f>
        <v/>
      </c>
      <c r="DN84" s="353" t="str">
        <f ca="1">+IF(OFFSET('Sanitation Data'!$I$32,0,10*ROW('Sanitation Data'!I78))="","",OFFSET('Sanitation Data'!$I$32,0,10*ROW('Sanitation Data'!I78)))</f>
        <v/>
      </c>
      <c r="DO84" s="353" t="str">
        <f ca="1">+IF(OFFSET('Hygiene Data'!$D$11,0,10*ROW('Hygiene Data'!D78))="","",OFFSET('Hygiene Data'!$D$11,0,10*ROW('Hygiene Data'!D78)))</f>
        <v/>
      </c>
      <c r="DP84" s="353" t="str">
        <f ca="1">+IF(OFFSET('Hygiene Data'!$D$12,0,10*ROW('Hygiene Data'!D78))="","",OFFSET('Hygiene Data'!$D$12,0,10*ROW('Hygiene Data'!D78)))</f>
        <v/>
      </c>
      <c r="DQ84" s="353" t="str">
        <f ca="1">+IF(OFFSET('Hygiene Data'!$D$13,0,10*ROW('Hygiene Data'!D78))="","",OFFSET('Hygiene Data'!$D$13,0,10*ROW('Hygiene Data'!D78)))</f>
        <v/>
      </c>
      <c r="DR84" s="353" t="str">
        <f ca="1">+IF(OFFSET('Hygiene Data'!$E$11,0,10*ROW('Hygiene Data'!E78))="","",OFFSET('Hygiene Data'!$E$11,0,10*ROW('Hygiene Data'!E78)))</f>
        <v/>
      </c>
      <c r="DS84" s="353" t="str">
        <f ca="1">+IF(OFFSET('Hygiene Data'!$E$12,0,10*ROW('Hygiene Data'!E78))="","",OFFSET('Hygiene Data'!$E$12,0,10*ROW('Hygiene Data'!E78)))</f>
        <v/>
      </c>
      <c r="DT84" s="353" t="str">
        <f ca="1">+IF(OFFSET('Hygiene Data'!$E$13,0,10*ROW('Hygiene Data'!E78))="","",OFFSET('Hygiene Data'!$E$13,0,10*ROW('Hygiene Data'!E78)))</f>
        <v/>
      </c>
      <c r="DU84" s="353" t="str">
        <f ca="1">+IF(OFFSET('Hygiene Data'!$F$11,0,10*ROW('Hygiene Data'!F78))="","",OFFSET('Hygiene Data'!$F$11,0,10*ROW('Hygiene Data'!F78)))</f>
        <v/>
      </c>
      <c r="DV84" s="353" t="str">
        <f ca="1">+IF(OFFSET('Hygiene Data'!$F$12,0,10*ROW('Hygiene Data'!F78))="","",OFFSET('Hygiene Data'!$F$12,0,10*ROW('Hygiene Data'!F78)))</f>
        <v/>
      </c>
      <c r="DW84" s="353" t="str">
        <f ca="1">+IF(OFFSET('Hygiene Data'!$F$13,0,10*ROW('Hygiene Data'!F78))="","",OFFSET('Hygiene Data'!$F$13,0,10*ROW('Hygiene Data'!F78)))</f>
        <v/>
      </c>
      <c r="DX84" s="353" t="str">
        <f ca="1">+IF(OFFSET('Hygiene Data'!$G$11,0,10*ROW('Hygiene Data'!G78))="","",OFFSET('Hygiene Data'!$G$11,0,10*ROW('Hygiene Data'!G78)))</f>
        <v/>
      </c>
      <c r="DY84" s="353" t="str">
        <f ca="1">+IF(OFFSET('Hygiene Data'!$G$12,0,10*ROW('Hygiene Data'!G78))="","",OFFSET('Hygiene Data'!$G$12,0,10*ROW('Hygiene Data'!G78)))</f>
        <v/>
      </c>
      <c r="DZ84" s="353" t="str">
        <f ca="1">+IF(OFFSET('Hygiene Data'!$G$13,0,10*ROW('Hygiene Data'!G78))="","",OFFSET('Hygiene Data'!$G$13,0,10*ROW('Hygiene Data'!G78)))</f>
        <v/>
      </c>
      <c r="EA84" s="353" t="str">
        <f ca="1">+IF(OFFSET('Hygiene Data'!$H$11,0,10*ROW('Hygiene Data'!H78))="","",OFFSET('Hygiene Data'!$H$11,0,10*ROW('Hygiene Data'!H78)))</f>
        <v/>
      </c>
      <c r="EB84" s="353" t="str">
        <f ca="1">+IF(OFFSET('Hygiene Data'!$H$12,0,10*ROW('Hygiene Data'!H78))="","",OFFSET('Hygiene Data'!$H$12,0,10*ROW('Hygiene Data'!H78)))</f>
        <v/>
      </c>
      <c r="EC84" s="353" t="str">
        <f ca="1">+IF(OFFSET('Hygiene Data'!$H$13,0,10*ROW('Hygiene Data'!H78))="","",OFFSET('Hygiene Data'!$H$13,0,10*ROW('Hygiene Data'!H78)))</f>
        <v/>
      </c>
      <c r="ED84" s="353" t="str">
        <f ca="1">+IF(OFFSET('Hygiene Data'!$I$11,0,10*ROW('Hygiene Data'!I78))="","",OFFSET('Hygiene Data'!$I$11,0,10*ROW('Hygiene Data'!I78)))</f>
        <v/>
      </c>
      <c r="EE84" s="353" t="str">
        <f ca="1">+IF(OFFSET('Hygiene Data'!$I$12,0,10*ROW('Hygiene Data'!I78))="","",OFFSET('Hygiene Data'!$I$12,0,10*ROW('Hygiene Data'!I78)))</f>
        <v/>
      </c>
      <c r="EF84" s="353" t="str">
        <f ca="1">+IF(OFFSET('Hygiene Data'!$I$13,0,10*ROW('Hygiene Data'!I78))="","",OFFSET('Hygiene Data'!$I$13,0,10*ROW('Hygiene Data'!I78)))</f>
        <v/>
      </c>
    </row>
    <row r="85" spans="1:136" x14ac:dyDescent="0.25">
      <c r="A85" s="462" t="str">
        <f ca="1">+IF(OFFSET('Water Data'!$B$2,0,10*ROW('Water Data'!E79))="","",OFFSET('Water Data'!$B$2,0,10*ROW('Water Data'!E79)))</f>
        <v/>
      </c>
      <c r="B85" s="46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89" t="str">
        <f t="shared" ca="1" si="1"/>
        <v/>
      </c>
      <c r="D85" s="49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6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3" t="str">
        <f ca="1">+IF(OFFSET('Water Data'!$D$27,0,10*ROW('Water Data'!D79))="","",OFFSET('Water Data'!$D$27,0,10*ROW('Water Data'!D79)))</f>
        <v/>
      </c>
      <c r="BT85" s="353" t="str">
        <f ca="1">+IF(OFFSET('Water Data'!$D$28,0,10*ROW('Water Data'!D79))="","",OFFSET('Water Data'!$D$28,0,10*ROW('Water Data'!D79)))</f>
        <v/>
      </c>
      <c r="BU85" s="353" t="str">
        <f ca="1">+IF(OFFSET('Water Data'!$D$29,0,10*ROW('Water Data'!D79))="","",OFFSET('Water Data'!$D$29,0,10*ROW('Water Data'!D79)))</f>
        <v/>
      </c>
      <c r="BV85" s="353" t="str">
        <f ca="1">+IF(OFFSET('Water Data'!$E$27,0,10*ROW('Water Data'!E79))="","",OFFSET('Water Data'!$E$27,0,10*ROW('Water Data'!E79)))</f>
        <v/>
      </c>
      <c r="BW85" s="353" t="str">
        <f ca="1">+IF(OFFSET('Water Data'!$E$28,0,10*ROW('Water Data'!E79))="","",OFFSET('Water Data'!$E$28,0,10*ROW('Water Data'!E79)))</f>
        <v/>
      </c>
      <c r="BX85" s="353" t="str">
        <f ca="1">+IF(OFFSET('Water Data'!$E$29,0,10*ROW('Water Data'!E79))="","",OFFSET('Water Data'!$E$29,0,10*ROW('Water Data'!E79)))</f>
        <v/>
      </c>
      <c r="BY85" s="353" t="str">
        <f ca="1">+IF(OFFSET('Water Data'!$F$27,0,10*ROW('Water Data'!F79))="","",OFFSET('Water Data'!$F$27,0,10*ROW('Water Data'!F79)))</f>
        <v/>
      </c>
      <c r="BZ85" s="353" t="str">
        <f ca="1">+IF(OFFSET('Water Data'!$F$28,0,10*ROW('Water Data'!F79))="","",OFFSET('Water Data'!$F$28,0,10*ROW('Water Data'!F79)))</f>
        <v/>
      </c>
      <c r="CA85" s="353" t="str">
        <f ca="1">+IF(OFFSET('Water Data'!$F$29,0,10*ROW('Water Data'!F79))="","",OFFSET('Water Data'!$F$29,0,10*ROW('Water Data'!F79)))</f>
        <v/>
      </c>
      <c r="CB85" s="353" t="str">
        <f ca="1">+IF(OFFSET('Water Data'!$G$27,0,10*ROW('Water Data'!G79))="","",OFFSET('Water Data'!$G$27,0,10*ROW('Water Data'!G79)))</f>
        <v/>
      </c>
      <c r="CC85" s="353" t="str">
        <f ca="1">+IF(OFFSET('Water Data'!$G$28,0,10*ROW('Water Data'!G79))="","",OFFSET('Water Data'!$G$28,0,10*ROW('Water Data'!G79)))</f>
        <v/>
      </c>
      <c r="CD85" s="353" t="str">
        <f ca="1">+IF(OFFSET('Water Data'!$G$29,0,10*ROW('Water Data'!G79))="","",OFFSET('Water Data'!$G$29,0,10*ROW('Water Data'!G79)))</f>
        <v/>
      </c>
      <c r="CE85" s="353" t="str">
        <f ca="1">+IF(OFFSET('Water Data'!$H$27,0,10*ROW('Water Data'!H79))="","",OFFSET('Water Data'!$H$27,0,10*ROW('Water Data'!H79)))</f>
        <v/>
      </c>
      <c r="CF85" s="353" t="str">
        <f ca="1">+IF(OFFSET('Water Data'!$H$28,0,10*ROW('Water Data'!H79))="","",OFFSET('Water Data'!$H$28,0,10*ROW('Water Data'!H79)))</f>
        <v/>
      </c>
      <c r="CG85" s="353" t="str">
        <f ca="1">+IF(OFFSET('Water Data'!$H$29,0,10*ROW('Water Data'!H79))="","",OFFSET('Water Data'!$H$29,0,10*ROW('Water Data'!H79)))</f>
        <v/>
      </c>
      <c r="CH85" s="353" t="str">
        <f ca="1">+IF(OFFSET('Water Data'!$I$27,0,10*ROW('Water Data'!I79))="","",OFFSET('Water Data'!$I$27,0,10*ROW('Water Data'!I79)))</f>
        <v/>
      </c>
      <c r="CI85" s="353" t="str">
        <f ca="1">+IF(OFFSET('Water Data'!$I$28,0,10*ROW('Water Data'!I79))="","",OFFSET('Water Data'!$I$28,0,10*ROW('Water Data'!I79)))</f>
        <v/>
      </c>
      <c r="CJ85" s="353" t="str">
        <f ca="1">+IF(OFFSET('Water Data'!$I$29,0,10*ROW('Water Data'!I79))="","",OFFSET('Water Data'!$I$29,0,10*ROW('Water Data'!I79)))</f>
        <v/>
      </c>
      <c r="CK85" s="353" t="str">
        <f ca="1">+IF(OFFSET('Sanitation Data'!$D$28,0,10*ROW('Sanitation Data'!D79))="","",OFFSET('Sanitation Data'!$D$28,0,10*ROW('Sanitation Data'!D79)))</f>
        <v/>
      </c>
      <c r="CL85" s="353" t="str">
        <f ca="1">+IF(OFFSET('Sanitation Data'!$D$29,0,10*ROW('Sanitation Data'!D79))="","",OFFSET('Sanitation Data'!$D$29,0,10*ROW('Sanitation Data'!D79)))</f>
        <v/>
      </c>
      <c r="CM85" s="353" t="str">
        <f ca="1">+IF(OFFSET('Sanitation Data'!$D$30,0,10*ROW('Sanitation Data'!D79))="","",OFFSET('Sanitation Data'!$D$30,0,10*ROW('Sanitation Data'!D79)))</f>
        <v/>
      </c>
      <c r="CN85" s="353" t="str">
        <f ca="1">+IF(OFFSET('Sanitation Data'!$D$31,0,10*ROW('Sanitation Data'!D79))="","",OFFSET('Sanitation Data'!$D$31,0,10*ROW('Sanitation Data'!D79)))</f>
        <v/>
      </c>
      <c r="CO85" s="353" t="str">
        <f ca="1">+IF(OFFSET('Sanitation Data'!$D$32,0,10*ROW('Sanitation Data'!D79))="","",OFFSET('Sanitation Data'!$D$32,0,10*ROW('Sanitation Data'!D79)))</f>
        <v/>
      </c>
      <c r="CP85" s="353" t="str">
        <f ca="1">+IF(OFFSET('Sanitation Data'!$E$28,0,10*ROW('Sanitation Data'!E79))="","",OFFSET('Sanitation Data'!$E$28,0,10*ROW('Sanitation Data'!E79)))</f>
        <v/>
      </c>
      <c r="CQ85" s="353" t="str">
        <f ca="1">+IF(OFFSET('Sanitation Data'!$E$29,0,10*ROW('Sanitation Data'!E79))="","",OFFSET('Sanitation Data'!$E$29,0,10*ROW('Sanitation Data'!E79)))</f>
        <v/>
      </c>
      <c r="CR85" s="353" t="str">
        <f ca="1">+IF(OFFSET('Sanitation Data'!$E$30,0,10*ROW('Sanitation Data'!E79))="","",OFFSET('Sanitation Data'!$E$30,0,10*ROW('Sanitation Data'!E79)))</f>
        <v/>
      </c>
      <c r="CS85" s="353" t="str">
        <f ca="1">+IF(OFFSET('Sanitation Data'!$E$31,0,10*ROW('Sanitation Data'!E79))="","",OFFSET('Sanitation Data'!$E$31,0,10*ROW('Sanitation Data'!E79)))</f>
        <v/>
      </c>
      <c r="CT85" s="353" t="str">
        <f ca="1">+IF(OFFSET('Sanitation Data'!$E$32,0,10*ROW('Sanitation Data'!E79))="","",OFFSET('Sanitation Data'!$E$32,0,10*ROW('Sanitation Data'!E79)))</f>
        <v/>
      </c>
      <c r="CU85" s="353" t="str">
        <f ca="1">+IF(OFFSET('Sanitation Data'!$F$28,0,10*ROW('Sanitation Data'!F79))="","",OFFSET('Sanitation Data'!$F$28,0,10*ROW('Sanitation Data'!F79)))</f>
        <v/>
      </c>
      <c r="CV85" s="353" t="str">
        <f ca="1">+IF(OFFSET('Sanitation Data'!$F$29,0,10*ROW('Sanitation Data'!F79))="","",OFFSET('Sanitation Data'!$F$29,0,10*ROW('Sanitation Data'!F79)))</f>
        <v/>
      </c>
      <c r="CW85" s="353" t="str">
        <f ca="1">+IF(OFFSET('Sanitation Data'!$F$30,0,10*ROW('Sanitation Data'!F79))="","",OFFSET('Sanitation Data'!$F$30,0,10*ROW('Sanitation Data'!F79)))</f>
        <v/>
      </c>
      <c r="CX85" s="353" t="str">
        <f ca="1">+IF(OFFSET('Sanitation Data'!$F$31,0,10*ROW('Sanitation Data'!F79))="","",OFFSET('Sanitation Data'!$F$31,0,10*ROW('Sanitation Data'!F79)))</f>
        <v/>
      </c>
      <c r="CY85" s="353" t="str">
        <f ca="1">+IF(OFFSET('Sanitation Data'!$F$32,0,10*ROW('Sanitation Data'!F79))="","",OFFSET('Sanitation Data'!$F$32,0,10*ROW('Sanitation Data'!F79)))</f>
        <v/>
      </c>
      <c r="CZ85" s="353" t="str">
        <f ca="1">+IF(OFFSET('Sanitation Data'!$G$28,0,10*ROW('Sanitation Data'!G79))="","",OFFSET('Sanitation Data'!$G$28,0,10*ROW('Sanitation Data'!G79)))</f>
        <v/>
      </c>
      <c r="DA85" s="353" t="str">
        <f ca="1">+IF(OFFSET('Sanitation Data'!$G$29,0,10*ROW('Sanitation Data'!G79))="","",OFFSET('Sanitation Data'!$G$29,0,10*ROW('Sanitation Data'!G79)))</f>
        <v/>
      </c>
      <c r="DB85" s="353" t="str">
        <f ca="1">+IF(OFFSET('Sanitation Data'!$G$30,0,10*ROW('Sanitation Data'!G79))="","",OFFSET('Sanitation Data'!$G$30,0,10*ROW('Sanitation Data'!G79)))</f>
        <v/>
      </c>
      <c r="DC85" s="353" t="str">
        <f ca="1">+IF(OFFSET('Sanitation Data'!$G$31,0,10*ROW('Sanitation Data'!G79))="","",OFFSET('Sanitation Data'!$G$31,0,10*ROW('Sanitation Data'!G79)))</f>
        <v/>
      </c>
      <c r="DD85" s="353" t="str">
        <f ca="1">+IF(OFFSET('Sanitation Data'!$G$32,0,10*ROW('Sanitation Data'!G79))="","",OFFSET('Sanitation Data'!$G$32,0,10*ROW('Sanitation Data'!G79)))</f>
        <v/>
      </c>
      <c r="DE85" s="353" t="str">
        <f ca="1">+IF(OFFSET('Sanitation Data'!$H$28,0,10*ROW('Sanitation Data'!H79))="","",OFFSET('Sanitation Data'!$H$28,0,10*ROW('Sanitation Data'!H79)))</f>
        <v/>
      </c>
      <c r="DF85" s="353" t="str">
        <f ca="1">+IF(OFFSET('Sanitation Data'!$H$29,0,10*ROW('Sanitation Data'!H79))="","",OFFSET('Sanitation Data'!$H$29,0,10*ROW('Sanitation Data'!H79)))</f>
        <v/>
      </c>
      <c r="DG85" s="353" t="str">
        <f ca="1">+IF(OFFSET('Sanitation Data'!$H$30,0,10*ROW('Sanitation Data'!H79))="","",OFFSET('Sanitation Data'!$H$30,0,10*ROW('Sanitation Data'!H79)))</f>
        <v/>
      </c>
      <c r="DH85" s="353" t="str">
        <f ca="1">+IF(OFFSET('Sanitation Data'!$H$31,0,10*ROW('Sanitation Data'!H79))="","",OFFSET('Sanitation Data'!$H$31,0,10*ROW('Sanitation Data'!H79)))</f>
        <v/>
      </c>
      <c r="DI85" s="353" t="str">
        <f ca="1">+IF(OFFSET('Sanitation Data'!$H$32,0,10*ROW('Sanitation Data'!H79))="","",OFFSET('Sanitation Data'!$H$32,0,10*ROW('Sanitation Data'!H79)))</f>
        <v/>
      </c>
      <c r="DJ85" s="353" t="str">
        <f ca="1">+IF(OFFSET('Sanitation Data'!$I$28,0,10*ROW('Sanitation Data'!I79))="","",OFFSET('Sanitation Data'!$I$28,0,10*ROW('Sanitation Data'!I79)))</f>
        <v/>
      </c>
      <c r="DK85" s="353" t="str">
        <f ca="1">+IF(OFFSET('Sanitation Data'!$I$29,0,10*ROW('Sanitation Data'!I79))="","",OFFSET('Sanitation Data'!$I$29,0,10*ROW('Sanitation Data'!I79)))</f>
        <v/>
      </c>
      <c r="DL85" s="353" t="str">
        <f ca="1">+IF(OFFSET('Sanitation Data'!$I$30,0,10*ROW('Sanitation Data'!I79))="","",OFFSET('Sanitation Data'!$I$30,0,10*ROW('Sanitation Data'!I79)))</f>
        <v/>
      </c>
      <c r="DM85" s="353" t="str">
        <f ca="1">+IF(OFFSET('Sanitation Data'!$I$31,0,10*ROW('Sanitation Data'!I79))="","",OFFSET('Sanitation Data'!$I$31,0,10*ROW('Sanitation Data'!I79)))</f>
        <v/>
      </c>
      <c r="DN85" s="353" t="str">
        <f ca="1">+IF(OFFSET('Sanitation Data'!$I$32,0,10*ROW('Sanitation Data'!I79))="","",OFFSET('Sanitation Data'!$I$32,0,10*ROW('Sanitation Data'!I79)))</f>
        <v/>
      </c>
      <c r="DO85" s="353" t="str">
        <f ca="1">+IF(OFFSET('Hygiene Data'!$D$11,0,10*ROW('Hygiene Data'!D79))="","",OFFSET('Hygiene Data'!$D$11,0,10*ROW('Hygiene Data'!D79)))</f>
        <v/>
      </c>
      <c r="DP85" s="353" t="str">
        <f ca="1">+IF(OFFSET('Hygiene Data'!$D$12,0,10*ROW('Hygiene Data'!D79))="","",OFFSET('Hygiene Data'!$D$12,0,10*ROW('Hygiene Data'!D79)))</f>
        <v/>
      </c>
      <c r="DQ85" s="353" t="str">
        <f ca="1">+IF(OFFSET('Hygiene Data'!$D$13,0,10*ROW('Hygiene Data'!D79))="","",OFFSET('Hygiene Data'!$D$13,0,10*ROW('Hygiene Data'!D79)))</f>
        <v/>
      </c>
      <c r="DR85" s="353" t="str">
        <f ca="1">+IF(OFFSET('Hygiene Data'!$E$11,0,10*ROW('Hygiene Data'!E79))="","",OFFSET('Hygiene Data'!$E$11,0,10*ROW('Hygiene Data'!E79)))</f>
        <v/>
      </c>
      <c r="DS85" s="353" t="str">
        <f ca="1">+IF(OFFSET('Hygiene Data'!$E$12,0,10*ROW('Hygiene Data'!E79))="","",OFFSET('Hygiene Data'!$E$12,0,10*ROW('Hygiene Data'!E79)))</f>
        <v/>
      </c>
      <c r="DT85" s="353" t="str">
        <f ca="1">+IF(OFFSET('Hygiene Data'!$E$13,0,10*ROW('Hygiene Data'!E79))="","",OFFSET('Hygiene Data'!$E$13,0,10*ROW('Hygiene Data'!E79)))</f>
        <v/>
      </c>
      <c r="DU85" s="353" t="str">
        <f ca="1">+IF(OFFSET('Hygiene Data'!$F$11,0,10*ROW('Hygiene Data'!F79))="","",OFFSET('Hygiene Data'!$F$11,0,10*ROW('Hygiene Data'!F79)))</f>
        <v/>
      </c>
      <c r="DV85" s="353" t="str">
        <f ca="1">+IF(OFFSET('Hygiene Data'!$F$12,0,10*ROW('Hygiene Data'!F79))="","",OFFSET('Hygiene Data'!$F$12,0,10*ROW('Hygiene Data'!F79)))</f>
        <v/>
      </c>
      <c r="DW85" s="353" t="str">
        <f ca="1">+IF(OFFSET('Hygiene Data'!$F$13,0,10*ROW('Hygiene Data'!F79))="","",OFFSET('Hygiene Data'!$F$13,0,10*ROW('Hygiene Data'!F79)))</f>
        <v/>
      </c>
      <c r="DX85" s="353" t="str">
        <f ca="1">+IF(OFFSET('Hygiene Data'!$G$11,0,10*ROW('Hygiene Data'!G79))="","",OFFSET('Hygiene Data'!$G$11,0,10*ROW('Hygiene Data'!G79)))</f>
        <v/>
      </c>
      <c r="DY85" s="353" t="str">
        <f ca="1">+IF(OFFSET('Hygiene Data'!$G$12,0,10*ROW('Hygiene Data'!G79))="","",OFFSET('Hygiene Data'!$G$12,0,10*ROW('Hygiene Data'!G79)))</f>
        <v/>
      </c>
      <c r="DZ85" s="353" t="str">
        <f ca="1">+IF(OFFSET('Hygiene Data'!$G$13,0,10*ROW('Hygiene Data'!G79))="","",OFFSET('Hygiene Data'!$G$13,0,10*ROW('Hygiene Data'!G79)))</f>
        <v/>
      </c>
      <c r="EA85" s="353" t="str">
        <f ca="1">+IF(OFFSET('Hygiene Data'!$H$11,0,10*ROW('Hygiene Data'!H79))="","",OFFSET('Hygiene Data'!$H$11,0,10*ROW('Hygiene Data'!H79)))</f>
        <v/>
      </c>
      <c r="EB85" s="353" t="str">
        <f ca="1">+IF(OFFSET('Hygiene Data'!$H$12,0,10*ROW('Hygiene Data'!H79))="","",OFFSET('Hygiene Data'!$H$12,0,10*ROW('Hygiene Data'!H79)))</f>
        <v/>
      </c>
      <c r="EC85" s="353" t="str">
        <f ca="1">+IF(OFFSET('Hygiene Data'!$H$13,0,10*ROW('Hygiene Data'!H79))="","",OFFSET('Hygiene Data'!$H$13,0,10*ROW('Hygiene Data'!H79)))</f>
        <v/>
      </c>
      <c r="ED85" s="353" t="str">
        <f ca="1">+IF(OFFSET('Hygiene Data'!$I$11,0,10*ROW('Hygiene Data'!I79))="","",OFFSET('Hygiene Data'!$I$11,0,10*ROW('Hygiene Data'!I79)))</f>
        <v/>
      </c>
      <c r="EE85" s="353" t="str">
        <f ca="1">+IF(OFFSET('Hygiene Data'!$I$12,0,10*ROW('Hygiene Data'!I79))="","",OFFSET('Hygiene Data'!$I$12,0,10*ROW('Hygiene Data'!I79)))</f>
        <v/>
      </c>
      <c r="EF85" s="353" t="str">
        <f ca="1">+IF(OFFSET('Hygiene Data'!$I$13,0,10*ROW('Hygiene Data'!I79))="","",OFFSET('Hygiene Data'!$I$13,0,10*ROW('Hygiene Data'!I79)))</f>
        <v/>
      </c>
    </row>
    <row r="86" spans="1:136" x14ac:dyDescent="0.25">
      <c r="A86" s="462" t="str">
        <f ca="1">+IF(OFFSET('Water Data'!$B$2,0,10*ROW('Water Data'!E80))="","",OFFSET('Water Data'!$B$2,0,10*ROW('Water Data'!E80)))</f>
        <v/>
      </c>
      <c r="B86" s="46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89" t="str">
        <f t="shared" ca="1" si="1"/>
        <v/>
      </c>
      <c r="D86" s="49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6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3" t="str">
        <f ca="1">+IF(OFFSET('Water Data'!$D$27,0,10*ROW('Water Data'!D80))="","",OFFSET('Water Data'!$D$27,0,10*ROW('Water Data'!D80)))</f>
        <v/>
      </c>
      <c r="BT86" s="353" t="str">
        <f ca="1">+IF(OFFSET('Water Data'!$D$28,0,10*ROW('Water Data'!D80))="","",OFFSET('Water Data'!$D$28,0,10*ROW('Water Data'!D80)))</f>
        <v/>
      </c>
      <c r="BU86" s="353" t="str">
        <f ca="1">+IF(OFFSET('Water Data'!$D$29,0,10*ROW('Water Data'!D80))="","",OFFSET('Water Data'!$D$29,0,10*ROW('Water Data'!D80)))</f>
        <v/>
      </c>
      <c r="BV86" s="353" t="str">
        <f ca="1">+IF(OFFSET('Water Data'!$E$27,0,10*ROW('Water Data'!E80))="","",OFFSET('Water Data'!$E$27,0,10*ROW('Water Data'!E80)))</f>
        <v/>
      </c>
      <c r="BW86" s="353" t="str">
        <f ca="1">+IF(OFFSET('Water Data'!$E$28,0,10*ROW('Water Data'!E80))="","",OFFSET('Water Data'!$E$28,0,10*ROW('Water Data'!E80)))</f>
        <v/>
      </c>
      <c r="BX86" s="353" t="str">
        <f ca="1">+IF(OFFSET('Water Data'!$E$29,0,10*ROW('Water Data'!E80))="","",OFFSET('Water Data'!$E$29,0,10*ROW('Water Data'!E80)))</f>
        <v/>
      </c>
      <c r="BY86" s="353" t="str">
        <f ca="1">+IF(OFFSET('Water Data'!$F$27,0,10*ROW('Water Data'!F80))="","",OFFSET('Water Data'!$F$27,0,10*ROW('Water Data'!F80)))</f>
        <v/>
      </c>
      <c r="BZ86" s="353" t="str">
        <f ca="1">+IF(OFFSET('Water Data'!$F$28,0,10*ROW('Water Data'!F80))="","",OFFSET('Water Data'!$F$28,0,10*ROW('Water Data'!F80)))</f>
        <v/>
      </c>
      <c r="CA86" s="353" t="str">
        <f ca="1">+IF(OFFSET('Water Data'!$F$29,0,10*ROW('Water Data'!F80))="","",OFFSET('Water Data'!$F$29,0,10*ROW('Water Data'!F80)))</f>
        <v/>
      </c>
      <c r="CB86" s="353" t="str">
        <f ca="1">+IF(OFFSET('Water Data'!$G$27,0,10*ROW('Water Data'!G80))="","",OFFSET('Water Data'!$G$27,0,10*ROW('Water Data'!G80)))</f>
        <v/>
      </c>
      <c r="CC86" s="353" t="str">
        <f ca="1">+IF(OFFSET('Water Data'!$G$28,0,10*ROW('Water Data'!G80))="","",OFFSET('Water Data'!$G$28,0,10*ROW('Water Data'!G80)))</f>
        <v/>
      </c>
      <c r="CD86" s="353" t="str">
        <f ca="1">+IF(OFFSET('Water Data'!$G$29,0,10*ROW('Water Data'!G80))="","",OFFSET('Water Data'!$G$29,0,10*ROW('Water Data'!G80)))</f>
        <v/>
      </c>
      <c r="CE86" s="353" t="str">
        <f ca="1">+IF(OFFSET('Water Data'!$H$27,0,10*ROW('Water Data'!H80))="","",OFFSET('Water Data'!$H$27,0,10*ROW('Water Data'!H80)))</f>
        <v/>
      </c>
      <c r="CF86" s="353" t="str">
        <f ca="1">+IF(OFFSET('Water Data'!$H$28,0,10*ROW('Water Data'!H80))="","",OFFSET('Water Data'!$H$28,0,10*ROW('Water Data'!H80)))</f>
        <v/>
      </c>
      <c r="CG86" s="353" t="str">
        <f ca="1">+IF(OFFSET('Water Data'!$H$29,0,10*ROW('Water Data'!H80))="","",OFFSET('Water Data'!$H$29,0,10*ROW('Water Data'!H80)))</f>
        <v/>
      </c>
      <c r="CH86" s="353" t="str">
        <f ca="1">+IF(OFFSET('Water Data'!$I$27,0,10*ROW('Water Data'!I80))="","",OFFSET('Water Data'!$I$27,0,10*ROW('Water Data'!I80)))</f>
        <v/>
      </c>
      <c r="CI86" s="353" t="str">
        <f ca="1">+IF(OFFSET('Water Data'!$I$28,0,10*ROW('Water Data'!I80))="","",OFFSET('Water Data'!$I$28,0,10*ROW('Water Data'!I80)))</f>
        <v/>
      </c>
      <c r="CJ86" s="353" t="str">
        <f ca="1">+IF(OFFSET('Water Data'!$I$29,0,10*ROW('Water Data'!I80))="","",OFFSET('Water Data'!$I$29,0,10*ROW('Water Data'!I80)))</f>
        <v/>
      </c>
      <c r="CK86" s="353" t="str">
        <f ca="1">+IF(OFFSET('Sanitation Data'!$D$28,0,10*ROW('Sanitation Data'!D80))="","",OFFSET('Sanitation Data'!$D$28,0,10*ROW('Sanitation Data'!D80)))</f>
        <v/>
      </c>
      <c r="CL86" s="353" t="str">
        <f ca="1">+IF(OFFSET('Sanitation Data'!$D$29,0,10*ROW('Sanitation Data'!D80))="","",OFFSET('Sanitation Data'!$D$29,0,10*ROW('Sanitation Data'!D80)))</f>
        <v/>
      </c>
      <c r="CM86" s="353" t="str">
        <f ca="1">+IF(OFFSET('Sanitation Data'!$D$30,0,10*ROW('Sanitation Data'!D80))="","",OFFSET('Sanitation Data'!$D$30,0,10*ROW('Sanitation Data'!D80)))</f>
        <v/>
      </c>
      <c r="CN86" s="353" t="str">
        <f ca="1">+IF(OFFSET('Sanitation Data'!$D$31,0,10*ROW('Sanitation Data'!D80))="","",OFFSET('Sanitation Data'!$D$31,0,10*ROW('Sanitation Data'!D80)))</f>
        <v/>
      </c>
      <c r="CO86" s="353" t="str">
        <f ca="1">+IF(OFFSET('Sanitation Data'!$D$32,0,10*ROW('Sanitation Data'!D80))="","",OFFSET('Sanitation Data'!$D$32,0,10*ROW('Sanitation Data'!D80)))</f>
        <v/>
      </c>
      <c r="CP86" s="353" t="str">
        <f ca="1">+IF(OFFSET('Sanitation Data'!$E$28,0,10*ROW('Sanitation Data'!E80))="","",OFFSET('Sanitation Data'!$E$28,0,10*ROW('Sanitation Data'!E80)))</f>
        <v/>
      </c>
      <c r="CQ86" s="353" t="str">
        <f ca="1">+IF(OFFSET('Sanitation Data'!$E$29,0,10*ROW('Sanitation Data'!E80))="","",OFFSET('Sanitation Data'!$E$29,0,10*ROW('Sanitation Data'!E80)))</f>
        <v/>
      </c>
      <c r="CR86" s="353" t="str">
        <f ca="1">+IF(OFFSET('Sanitation Data'!$E$30,0,10*ROW('Sanitation Data'!E80))="","",OFFSET('Sanitation Data'!$E$30,0,10*ROW('Sanitation Data'!E80)))</f>
        <v/>
      </c>
      <c r="CS86" s="353" t="str">
        <f ca="1">+IF(OFFSET('Sanitation Data'!$E$31,0,10*ROW('Sanitation Data'!E80))="","",OFFSET('Sanitation Data'!$E$31,0,10*ROW('Sanitation Data'!E80)))</f>
        <v/>
      </c>
      <c r="CT86" s="353" t="str">
        <f ca="1">+IF(OFFSET('Sanitation Data'!$E$32,0,10*ROW('Sanitation Data'!E80))="","",OFFSET('Sanitation Data'!$E$32,0,10*ROW('Sanitation Data'!E80)))</f>
        <v/>
      </c>
      <c r="CU86" s="353" t="str">
        <f ca="1">+IF(OFFSET('Sanitation Data'!$F$28,0,10*ROW('Sanitation Data'!F80))="","",OFFSET('Sanitation Data'!$F$28,0,10*ROW('Sanitation Data'!F80)))</f>
        <v/>
      </c>
      <c r="CV86" s="353" t="str">
        <f ca="1">+IF(OFFSET('Sanitation Data'!$F$29,0,10*ROW('Sanitation Data'!F80))="","",OFFSET('Sanitation Data'!$F$29,0,10*ROW('Sanitation Data'!F80)))</f>
        <v/>
      </c>
      <c r="CW86" s="353" t="str">
        <f ca="1">+IF(OFFSET('Sanitation Data'!$F$30,0,10*ROW('Sanitation Data'!F80))="","",OFFSET('Sanitation Data'!$F$30,0,10*ROW('Sanitation Data'!F80)))</f>
        <v/>
      </c>
      <c r="CX86" s="353" t="str">
        <f ca="1">+IF(OFFSET('Sanitation Data'!$F$31,0,10*ROW('Sanitation Data'!F80))="","",OFFSET('Sanitation Data'!$F$31,0,10*ROW('Sanitation Data'!F80)))</f>
        <v/>
      </c>
      <c r="CY86" s="353" t="str">
        <f ca="1">+IF(OFFSET('Sanitation Data'!$F$32,0,10*ROW('Sanitation Data'!F80))="","",OFFSET('Sanitation Data'!$F$32,0,10*ROW('Sanitation Data'!F80)))</f>
        <v/>
      </c>
      <c r="CZ86" s="353" t="str">
        <f ca="1">+IF(OFFSET('Sanitation Data'!$G$28,0,10*ROW('Sanitation Data'!G80))="","",OFFSET('Sanitation Data'!$G$28,0,10*ROW('Sanitation Data'!G80)))</f>
        <v/>
      </c>
      <c r="DA86" s="353" t="str">
        <f ca="1">+IF(OFFSET('Sanitation Data'!$G$29,0,10*ROW('Sanitation Data'!G80))="","",OFFSET('Sanitation Data'!$G$29,0,10*ROW('Sanitation Data'!G80)))</f>
        <v/>
      </c>
      <c r="DB86" s="353" t="str">
        <f ca="1">+IF(OFFSET('Sanitation Data'!$G$30,0,10*ROW('Sanitation Data'!G80))="","",OFFSET('Sanitation Data'!$G$30,0,10*ROW('Sanitation Data'!G80)))</f>
        <v/>
      </c>
      <c r="DC86" s="353" t="str">
        <f ca="1">+IF(OFFSET('Sanitation Data'!$G$31,0,10*ROW('Sanitation Data'!G80))="","",OFFSET('Sanitation Data'!$G$31,0,10*ROW('Sanitation Data'!G80)))</f>
        <v/>
      </c>
      <c r="DD86" s="353" t="str">
        <f ca="1">+IF(OFFSET('Sanitation Data'!$G$32,0,10*ROW('Sanitation Data'!G80))="","",OFFSET('Sanitation Data'!$G$32,0,10*ROW('Sanitation Data'!G80)))</f>
        <v/>
      </c>
      <c r="DE86" s="353" t="str">
        <f ca="1">+IF(OFFSET('Sanitation Data'!$H$28,0,10*ROW('Sanitation Data'!H80))="","",OFFSET('Sanitation Data'!$H$28,0,10*ROW('Sanitation Data'!H80)))</f>
        <v/>
      </c>
      <c r="DF86" s="353" t="str">
        <f ca="1">+IF(OFFSET('Sanitation Data'!$H$29,0,10*ROW('Sanitation Data'!H80))="","",OFFSET('Sanitation Data'!$H$29,0,10*ROW('Sanitation Data'!H80)))</f>
        <v/>
      </c>
      <c r="DG86" s="353" t="str">
        <f ca="1">+IF(OFFSET('Sanitation Data'!$H$30,0,10*ROW('Sanitation Data'!H80))="","",OFFSET('Sanitation Data'!$H$30,0,10*ROW('Sanitation Data'!H80)))</f>
        <v/>
      </c>
      <c r="DH86" s="353" t="str">
        <f ca="1">+IF(OFFSET('Sanitation Data'!$H$31,0,10*ROW('Sanitation Data'!H80))="","",OFFSET('Sanitation Data'!$H$31,0,10*ROW('Sanitation Data'!H80)))</f>
        <v/>
      </c>
      <c r="DI86" s="353" t="str">
        <f ca="1">+IF(OFFSET('Sanitation Data'!$H$32,0,10*ROW('Sanitation Data'!H80))="","",OFFSET('Sanitation Data'!$H$32,0,10*ROW('Sanitation Data'!H80)))</f>
        <v/>
      </c>
      <c r="DJ86" s="353" t="str">
        <f ca="1">+IF(OFFSET('Sanitation Data'!$I$28,0,10*ROW('Sanitation Data'!I80))="","",OFFSET('Sanitation Data'!$I$28,0,10*ROW('Sanitation Data'!I80)))</f>
        <v/>
      </c>
      <c r="DK86" s="353" t="str">
        <f ca="1">+IF(OFFSET('Sanitation Data'!$I$29,0,10*ROW('Sanitation Data'!I80))="","",OFFSET('Sanitation Data'!$I$29,0,10*ROW('Sanitation Data'!I80)))</f>
        <v/>
      </c>
      <c r="DL86" s="353" t="str">
        <f ca="1">+IF(OFFSET('Sanitation Data'!$I$30,0,10*ROW('Sanitation Data'!I80))="","",OFFSET('Sanitation Data'!$I$30,0,10*ROW('Sanitation Data'!I80)))</f>
        <v/>
      </c>
      <c r="DM86" s="353" t="str">
        <f ca="1">+IF(OFFSET('Sanitation Data'!$I$31,0,10*ROW('Sanitation Data'!I80))="","",OFFSET('Sanitation Data'!$I$31,0,10*ROW('Sanitation Data'!I80)))</f>
        <v/>
      </c>
      <c r="DN86" s="353" t="str">
        <f ca="1">+IF(OFFSET('Sanitation Data'!$I$32,0,10*ROW('Sanitation Data'!I80))="","",OFFSET('Sanitation Data'!$I$32,0,10*ROW('Sanitation Data'!I80)))</f>
        <v/>
      </c>
      <c r="DO86" s="353" t="str">
        <f ca="1">+IF(OFFSET('Hygiene Data'!$D$11,0,10*ROW('Hygiene Data'!D80))="","",OFFSET('Hygiene Data'!$D$11,0,10*ROW('Hygiene Data'!D80)))</f>
        <v/>
      </c>
      <c r="DP86" s="353" t="str">
        <f ca="1">+IF(OFFSET('Hygiene Data'!$D$12,0,10*ROW('Hygiene Data'!D80))="","",OFFSET('Hygiene Data'!$D$12,0,10*ROW('Hygiene Data'!D80)))</f>
        <v/>
      </c>
      <c r="DQ86" s="353" t="str">
        <f ca="1">+IF(OFFSET('Hygiene Data'!$D$13,0,10*ROW('Hygiene Data'!D80))="","",OFFSET('Hygiene Data'!$D$13,0,10*ROW('Hygiene Data'!D80)))</f>
        <v/>
      </c>
      <c r="DR86" s="353" t="str">
        <f ca="1">+IF(OFFSET('Hygiene Data'!$E$11,0,10*ROW('Hygiene Data'!E80))="","",OFFSET('Hygiene Data'!$E$11,0,10*ROW('Hygiene Data'!E80)))</f>
        <v/>
      </c>
      <c r="DS86" s="353" t="str">
        <f ca="1">+IF(OFFSET('Hygiene Data'!$E$12,0,10*ROW('Hygiene Data'!E80))="","",OFFSET('Hygiene Data'!$E$12,0,10*ROW('Hygiene Data'!E80)))</f>
        <v/>
      </c>
      <c r="DT86" s="353" t="str">
        <f ca="1">+IF(OFFSET('Hygiene Data'!$E$13,0,10*ROW('Hygiene Data'!E80))="","",OFFSET('Hygiene Data'!$E$13,0,10*ROW('Hygiene Data'!E80)))</f>
        <v/>
      </c>
      <c r="DU86" s="353" t="str">
        <f ca="1">+IF(OFFSET('Hygiene Data'!$F$11,0,10*ROW('Hygiene Data'!F80))="","",OFFSET('Hygiene Data'!$F$11,0,10*ROW('Hygiene Data'!F80)))</f>
        <v/>
      </c>
      <c r="DV86" s="353" t="str">
        <f ca="1">+IF(OFFSET('Hygiene Data'!$F$12,0,10*ROW('Hygiene Data'!F80))="","",OFFSET('Hygiene Data'!$F$12,0,10*ROW('Hygiene Data'!F80)))</f>
        <v/>
      </c>
      <c r="DW86" s="353" t="str">
        <f ca="1">+IF(OFFSET('Hygiene Data'!$F$13,0,10*ROW('Hygiene Data'!F80))="","",OFFSET('Hygiene Data'!$F$13,0,10*ROW('Hygiene Data'!F80)))</f>
        <v/>
      </c>
      <c r="DX86" s="353" t="str">
        <f ca="1">+IF(OFFSET('Hygiene Data'!$G$11,0,10*ROW('Hygiene Data'!G80))="","",OFFSET('Hygiene Data'!$G$11,0,10*ROW('Hygiene Data'!G80)))</f>
        <v/>
      </c>
      <c r="DY86" s="353" t="str">
        <f ca="1">+IF(OFFSET('Hygiene Data'!$G$12,0,10*ROW('Hygiene Data'!G80))="","",OFFSET('Hygiene Data'!$G$12,0,10*ROW('Hygiene Data'!G80)))</f>
        <v/>
      </c>
      <c r="DZ86" s="353" t="str">
        <f ca="1">+IF(OFFSET('Hygiene Data'!$G$13,0,10*ROW('Hygiene Data'!G80))="","",OFFSET('Hygiene Data'!$G$13,0,10*ROW('Hygiene Data'!G80)))</f>
        <v/>
      </c>
      <c r="EA86" s="353" t="str">
        <f ca="1">+IF(OFFSET('Hygiene Data'!$H$11,0,10*ROW('Hygiene Data'!H80))="","",OFFSET('Hygiene Data'!$H$11,0,10*ROW('Hygiene Data'!H80)))</f>
        <v/>
      </c>
      <c r="EB86" s="353" t="str">
        <f ca="1">+IF(OFFSET('Hygiene Data'!$H$12,0,10*ROW('Hygiene Data'!H80))="","",OFFSET('Hygiene Data'!$H$12,0,10*ROW('Hygiene Data'!H80)))</f>
        <v/>
      </c>
      <c r="EC86" s="353" t="str">
        <f ca="1">+IF(OFFSET('Hygiene Data'!$H$13,0,10*ROW('Hygiene Data'!H80))="","",OFFSET('Hygiene Data'!$H$13,0,10*ROW('Hygiene Data'!H80)))</f>
        <v/>
      </c>
      <c r="ED86" s="353" t="str">
        <f ca="1">+IF(OFFSET('Hygiene Data'!$I$11,0,10*ROW('Hygiene Data'!I80))="","",OFFSET('Hygiene Data'!$I$11,0,10*ROW('Hygiene Data'!I80)))</f>
        <v/>
      </c>
      <c r="EE86" s="353" t="str">
        <f ca="1">+IF(OFFSET('Hygiene Data'!$I$12,0,10*ROW('Hygiene Data'!I80))="","",OFFSET('Hygiene Data'!$I$12,0,10*ROW('Hygiene Data'!I80)))</f>
        <v/>
      </c>
      <c r="EF86" s="353" t="str">
        <f ca="1">+IF(OFFSET('Hygiene Data'!$I$13,0,10*ROW('Hygiene Data'!I80))="","",OFFSET('Hygiene Data'!$I$13,0,10*ROW('Hygiene Data'!I80)))</f>
        <v/>
      </c>
    </row>
    <row r="87" spans="1:136" x14ac:dyDescent="0.25">
      <c r="A87" s="462" t="str">
        <f ca="1">+IF(OFFSET('Water Data'!$B$2,0,10*ROW('Water Data'!E81))="","",OFFSET('Water Data'!$B$2,0,10*ROW('Water Data'!E81)))</f>
        <v/>
      </c>
      <c r="B87" s="46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89" t="str">
        <f t="shared" ca="1" si="1"/>
        <v/>
      </c>
      <c r="D87" s="49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6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3" t="str">
        <f ca="1">+IF(OFFSET('Water Data'!$D$27,0,10*ROW('Water Data'!D81))="","",OFFSET('Water Data'!$D$27,0,10*ROW('Water Data'!D81)))</f>
        <v/>
      </c>
      <c r="BT87" s="353" t="str">
        <f ca="1">+IF(OFFSET('Water Data'!$D$28,0,10*ROW('Water Data'!D81))="","",OFFSET('Water Data'!$D$28,0,10*ROW('Water Data'!D81)))</f>
        <v/>
      </c>
      <c r="BU87" s="353" t="str">
        <f ca="1">+IF(OFFSET('Water Data'!$D$29,0,10*ROW('Water Data'!D81))="","",OFFSET('Water Data'!$D$29,0,10*ROW('Water Data'!D81)))</f>
        <v/>
      </c>
      <c r="BV87" s="353" t="str">
        <f ca="1">+IF(OFFSET('Water Data'!$E$27,0,10*ROW('Water Data'!E81))="","",OFFSET('Water Data'!$E$27,0,10*ROW('Water Data'!E81)))</f>
        <v/>
      </c>
      <c r="BW87" s="353" t="str">
        <f ca="1">+IF(OFFSET('Water Data'!$E$28,0,10*ROW('Water Data'!E81))="","",OFFSET('Water Data'!$E$28,0,10*ROW('Water Data'!E81)))</f>
        <v/>
      </c>
      <c r="BX87" s="353" t="str">
        <f ca="1">+IF(OFFSET('Water Data'!$E$29,0,10*ROW('Water Data'!E81))="","",OFFSET('Water Data'!$E$29,0,10*ROW('Water Data'!E81)))</f>
        <v/>
      </c>
      <c r="BY87" s="353" t="str">
        <f ca="1">+IF(OFFSET('Water Data'!$F$27,0,10*ROW('Water Data'!F81))="","",OFFSET('Water Data'!$F$27,0,10*ROW('Water Data'!F81)))</f>
        <v/>
      </c>
      <c r="BZ87" s="353" t="str">
        <f ca="1">+IF(OFFSET('Water Data'!$F$28,0,10*ROW('Water Data'!F81))="","",OFFSET('Water Data'!$F$28,0,10*ROW('Water Data'!F81)))</f>
        <v/>
      </c>
      <c r="CA87" s="353" t="str">
        <f ca="1">+IF(OFFSET('Water Data'!$F$29,0,10*ROW('Water Data'!F81))="","",OFFSET('Water Data'!$F$29,0,10*ROW('Water Data'!F81)))</f>
        <v/>
      </c>
      <c r="CB87" s="353" t="str">
        <f ca="1">+IF(OFFSET('Water Data'!$G$27,0,10*ROW('Water Data'!G81))="","",OFFSET('Water Data'!$G$27,0,10*ROW('Water Data'!G81)))</f>
        <v/>
      </c>
      <c r="CC87" s="353" t="str">
        <f ca="1">+IF(OFFSET('Water Data'!$G$28,0,10*ROW('Water Data'!G81))="","",OFFSET('Water Data'!$G$28,0,10*ROW('Water Data'!G81)))</f>
        <v/>
      </c>
      <c r="CD87" s="353" t="str">
        <f ca="1">+IF(OFFSET('Water Data'!$G$29,0,10*ROW('Water Data'!G81))="","",OFFSET('Water Data'!$G$29,0,10*ROW('Water Data'!G81)))</f>
        <v/>
      </c>
      <c r="CE87" s="353" t="str">
        <f ca="1">+IF(OFFSET('Water Data'!$H$27,0,10*ROW('Water Data'!H81))="","",OFFSET('Water Data'!$H$27,0,10*ROW('Water Data'!H81)))</f>
        <v/>
      </c>
      <c r="CF87" s="353" t="str">
        <f ca="1">+IF(OFFSET('Water Data'!$H$28,0,10*ROW('Water Data'!H81))="","",OFFSET('Water Data'!$H$28,0,10*ROW('Water Data'!H81)))</f>
        <v/>
      </c>
      <c r="CG87" s="353" t="str">
        <f ca="1">+IF(OFFSET('Water Data'!$H$29,0,10*ROW('Water Data'!H81))="","",OFFSET('Water Data'!$H$29,0,10*ROW('Water Data'!H81)))</f>
        <v/>
      </c>
      <c r="CH87" s="353" t="str">
        <f ca="1">+IF(OFFSET('Water Data'!$I$27,0,10*ROW('Water Data'!I81))="","",OFFSET('Water Data'!$I$27,0,10*ROW('Water Data'!I81)))</f>
        <v/>
      </c>
      <c r="CI87" s="353" t="str">
        <f ca="1">+IF(OFFSET('Water Data'!$I$28,0,10*ROW('Water Data'!I81))="","",OFFSET('Water Data'!$I$28,0,10*ROW('Water Data'!I81)))</f>
        <v/>
      </c>
      <c r="CJ87" s="353" t="str">
        <f ca="1">+IF(OFFSET('Water Data'!$I$29,0,10*ROW('Water Data'!I81))="","",OFFSET('Water Data'!$I$29,0,10*ROW('Water Data'!I81)))</f>
        <v/>
      </c>
      <c r="CK87" s="353" t="str">
        <f ca="1">+IF(OFFSET('Sanitation Data'!$D$28,0,10*ROW('Sanitation Data'!D81))="","",OFFSET('Sanitation Data'!$D$28,0,10*ROW('Sanitation Data'!D81)))</f>
        <v/>
      </c>
      <c r="CL87" s="353" t="str">
        <f ca="1">+IF(OFFSET('Sanitation Data'!$D$29,0,10*ROW('Sanitation Data'!D81))="","",OFFSET('Sanitation Data'!$D$29,0,10*ROW('Sanitation Data'!D81)))</f>
        <v/>
      </c>
      <c r="CM87" s="353" t="str">
        <f ca="1">+IF(OFFSET('Sanitation Data'!$D$30,0,10*ROW('Sanitation Data'!D81))="","",OFFSET('Sanitation Data'!$D$30,0,10*ROW('Sanitation Data'!D81)))</f>
        <v/>
      </c>
      <c r="CN87" s="353" t="str">
        <f ca="1">+IF(OFFSET('Sanitation Data'!$D$31,0,10*ROW('Sanitation Data'!D81))="","",OFFSET('Sanitation Data'!$D$31,0,10*ROW('Sanitation Data'!D81)))</f>
        <v/>
      </c>
      <c r="CO87" s="353" t="str">
        <f ca="1">+IF(OFFSET('Sanitation Data'!$D$32,0,10*ROW('Sanitation Data'!D81))="","",OFFSET('Sanitation Data'!$D$32,0,10*ROW('Sanitation Data'!D81)))</f>
        <v/>
      </c>
      <c r="CP87" s="353" t="str">
        <f ca="1">+IF(OFFSET('Sanitation Data'!$E$28,0,10*ROW('Sanitation Data'!E81))="","",OFFSET('Sanitation Data'!$E$28,0,10*ROW('Sanitation Data'!E81)))</f>
        <v/>
      </c>
      <c r="CQ87" s="353" t="str">
        <f ca="1">+IF(OFFSET('Sanitation Data'!$E$29,0,10*ROW('Sanitation Data'!E81))="","",OFFSET('Sanitation Data'!$E$29,0,10*ROW('Sanitation Data'!E81)))</f>
        <v/>
      </c>
      <c r="CR87" s="353" t="str">
        <f ca="1">+IF(OFFSET('Sanitation Data'!$E$30,0,10*ROW('Sanitation Data'!E81))="","",OFFSET('Sanitation Data'!$E$30,0,10*ROW('Sanitation Data'!E81)))</f>
        <v/>
      </c>
      <c r="CS87" s="353" t="str">
        <f ca="1">+IF(OFFSET('Sanitation Data'!$E$31,0,10*ROW('Sanitation Data'!E81))="","",OFFSET('Sanitation Data'!$E$31,0,10*ROW('Sanitation Data'!E81)))</f>
        <v/>
      </c>
      <c r="CT87" s="353" t="str">
        <f ca="1">+IF(OFFSET('Sanitation Data'!$E$32,0,10*ROW('Sanitation Data'!E81))="","",OFFSET('Sanitation Data'!$E$32,0,10*ROW('Sanitation Data'!E81)))</f>
        <v/>
      </c>
      <c r="CU87" s="353" t="str">
        <f ca="1">+IF(OFFSET('Sanitation Data'!$F$28,0,10*ROW('Sanitation Data'!F81))="","",OFFSET('Sanitation Data'!$F$28,0,10*ROW('Sanitation Data'!F81)))</f>
        <v/>
      </c>
      <c r="CV87" s="353" t="str">
        <f ca="1">+IF(OFFSET('Sanitation Data'!$F$29,0,10*ROW('Sanitation Data'!F81))="","",OFFSET('Sanitation Data'!$F$29,0,10*ROW('Sanitation Data'!F81)))</f>
        <v/>
      </c>
      <c r="CW87" s="353" t="str">
        <f ca="1">+IF(OFFSET('Sanitation Data'!$F$30,0,10*ROW('Sanitation Data'!F81))="","",OFFSET('Sanitation Data'!$F$30,0,10*ROW('Sanitation Data'!F81)))</f>
        <v/>
      </c>
      <c r="CX87" s="353" t="str">
        <f ca="1">+IF(OFFSET('Sanitation Data'!$F$31,0,10*ROW('Sanitation Data'!F81))="","",OFFSET('Sanitation Data'!$F$31,0,10*ROW('Sanitation Data'!F81)))</f>
        <v/>
      </c>
      <c r="CY87" s="353" t="str">
        <f ca="1">+IF(OFFSET('Sanitation Data'!$F$32,0,10*ROW('Sanitation Data'!F81))="","",OFFSET('Sanitation Data'!$F$32,0,10*ROW('Sanitation Data'!F81)))</f>
        <v/>
      </c>
      <c r="CZ87" s="353" t="str">
        <f ca="1">+IF(OFFSET('Sanitation Data'!$G$28,0,10*ROW('Sanitation Data'!G81))="","",OFFSET('Sanitation Data'!$G$28,0,10*ROW('Sanitation Data'!G81)))</f>
        <v/>
      </c>
      <c r="DA87" s="353" t="str">
        <f ca="1">+IF(OFFSET('Sanitation Data'!$G$29,0,10*ROW('Sanitation Data'!G81))="","",OFFSET('Sanitation Data'!$G$29,0,10*ROW('Sanitation Data'!G81)))</f>
        <v/>
      </c>
      <c r="DB87" s="353" t="str">
        <f ca="1">+IF(OFFSET('Sanitation Data'!$G$30,0,10*ROW('Sanitation Data'!G81))="","",OFFSET('Sanitation Data'!$G$30,0,10*ROW('Sanitation Data'!G81)))</f>
        <v/>
      </c>
      <c r="DC87" s="353" t="str">
        <f ca="1">+IF(OFFSET('Sanitation Data'!$G$31,0,10*ROW('Sanitation Data'!G81))="","",OFFSET('Sanitation Data'!$G$31,0,10*ROW('Sanitation Data'!G81)))</f>
        <v/>
      </c>
      <c r="DD87" s="353" t="str">
        <f ca="1">+IF(OFFSET('Sanitation Data'!$G$32,0,10*ROW('Sanitation Data'!G81))="","",OFFSET('Sanitation Data'!$G$32,0,10*ROW('Sanitation Data'!G81)))</f>
        <v/>
      </c>
      <c r="DE87" s="353" t="str">
        <f ca="1">+IF(OFFSET('Sanitation Data'!$H$28,0,10*ROW('Sanitation Data'!H81))="","",OFFSET('Sanitation Data'!$H$28,0,10*ROW('Sanitation Data'!H81)))</f>
        <v/>
      </c>
      <c r="DF87" s="353" t="str">
        <f ca="1">+IF(OFFSET('Sanitation Data'!$H$29,0,10*ROW('Sanitation Data'!H81))="","",OFFSET('Sanitation Data'!$H$29,0,10*ROW('Sanitation Data'!H81)))</f>
        <v/>
      </c>
      <c r="DG87" s="353" t="str">
        <f ca="1">+IF(OFFSET('Sanitation Data'!$H$30,0,10*ROW('Sanitation Data'!H81))="","",OFFSET('Sanitation Data'!$H$30,0,10*ROW('Sanitation Data'!H81)))</f>
        <v/>
      </c>
      <c r="DH87" s="353" t="str">
        <f ca="1">+IF(OFFSET('Sanitation Data'!$H$31,0,10*ROW('Sanitation Data'!H81))="","",OFFSET('Sanitation Data'!$H$31,0,10*ROW('Sanitation Data'!H81)))</f>
        <v/>
      </c>
      <c r="DI87" s="353" t="str">
        <f ca="1">+IF(OFFSET('Sanitation Data'!$H$32,0,10*ROW('Sanitation Data'!H81))="","",OFFSET('Sanitation Data'!$H$32,0,10*ROW('Sanitation Data'!H81)))</f>
        <v/>
      </c>
      <c r="DJ87" s="353" t="str">
        <f ca="1">+IF(OFFSET('Sanitation Data'!$I$28,0,10*ROW('Sanitation Data'!I81))="","",OFFSET('Sanitation Data'!$I$28,0,10*ROW('Sanitation Data'!I81)))</f>
        <v/>
      </c>
      <c r="DK87" s="353" t="str">
        <f ca="1">+IF(OFFSET('Sanitation Data'!$I$29,0,10*ROW('Sanitation Data'!I81))="","",OFFSET('Sanitation Data'!$I$29,0,10*ROW('Sanitation Data'!I81)))</f>
        <v/>
      </c>
      <c r="DL87" s="353" t="str">
        <f ca="1">+IF(OFFSET('Sanitation Data'!$I$30,0,10*ROW('Sanitation Data'!I81))="","",OFFSET('Sanitation Data'!$I$30,0,10*ROW('Sanitation Data'!I81)))</f>
        <v/>
      </c>
      <c r="DM87" s="353" t="str">
        <f ca="1">+IF(OFFSET('Sanitation Data'!$I$31,0,10*ROW('Sanitation Data'!I81))="","",OFFSET('Sanitation Data'!$I$31,0,10*ROW('Sanitation Data'!I81)))</f>
        <v/>
      </c>
      <c r="DN87" s="353" t="str">
        <f ca="1">+IF(OFFSET('Sanitation Data'!$I$32,0,10*ROW('Sanitation Data'!I81))="","",OFFSET('Sanitation Data'!$I$32,0,10*ROW('Sanitation Data'!I81)))</f>
        <v/>
      </c>
      <c r="DO87" s="353" t="str">
        <f ca="1">+IF(OFFSET('Hygiene Data'!$D$11,0,10*ROW('Hygiene Data'!D81))="","",OFFSET('Hygiene Data'!$D$11,0,10*ROW('Hygiene Data'!D81)))</f>
        <v/>
      </c>
      <c r="DP87" s="353" t="str">
        <f ca="1">+IF(OFFSET('Hygiene Data'!$D$12,0,10*ROW('Hygiene Data'!D81))="","",OFFSET('Hygiene Data'!$D$12,0,10*ROW('Hygiene Data'!D81)))</f>
        <v/>
      </c>
      <c r="DQ87" s="353" t="str">
        <f ca="1">+IF(OFFSET('Hygiene Data'!$D$13,0,10*ROW('Hygiene Data'!D81))="","",OFFSET('Hygiene Data'!$D$13,0,10*ROW('Hygiene Data'!D81)))</f>
        <v/>
      </c>
      <c r="DR87" s="353" t="str">
        <f ca="1">+IF(OFFSET('Hygiene Data'!$E$11,0,10*ROW('Hygiene Data'!E81))="","",OFFSET('Hygiene Data'!$E$11,0,10*ROW('Hygiene Data'!E81)))</f>
        <v/>
      </c>
      <c r="DS87" s="353" t="str">
        <f ca="1">+IF(OFFSET('Hygiene Data'!$E$12,0,10*ROW('Hygiene Data'!E81))="","",OFFSET('Hygiene Data'!$E$12,0,10*ROW('Hygiene Data'!E81)))</f>
        <v/>
      </c>
      <c r="DT87" s="353" t="str">
        <f ca="1">+IF(OFFSET('Hygiene Data'!$E$13,0,10*ROW('Hygiene Data'!E81))="","",OFFSET('Hygiene Data'!$E$13,0,10*ROW('Hygiene Data'!E81)))</f>
        <v/>
      </c>
      <c r="DU87" s="353" t="str">
        <f ca="1">+IF(OFFSET('Hygiene Data'!$F$11,0,10*ROW('Hygiene Data'!F81))="","",OFFSET('Hygiene Data'!$F$11,0,10*ROW('Hygiene Data'!F81)))</f>
        <v/>
      </c>
      <c r="DV87" s="353" t="str">
        <f ca="1">+IF(OFFSET('Hygiene Data'!$F$12,0,10*ROW('Hygiene Data'!F81))="","",OFFSET('Hygiene Data'!$F$12,0,10*ROW('Hygiene Data'!F81)))</f>
        <v/>
      </c>
      <c r="DW87" s="353" t="str">
        <f ca="1">+IF(OFFSET('Hygiene Data'!$F$13,0,10*ROW('Hygiene Data'!F81))="","",OFFSET('Hygiene Data'!$F$13,0,10*ROW('Hygiene Data'!F81)))</f>
        <v/>
      </c>
      <c r="DX87" s="353" t="str">
        <f ca="1">+IF(OFFSET('Hygiene Data'!$G$11,0,10*ROW('Hygiene Data'!G81))="","",OFFSET('Hygiene Data'!$G$11,0,10*ROW('Hygiene Data'!G81)))</f>
        <v/>
      </c>
      <c r="DY87" s="353" t="str">
        <f ca="1">+IF(OFFSET('Hygiene Data'!$G$12,0,10*ROW('Hygiene Data'!G81))="","",OFFSET('Hygiene Data'!$G$12,0,10*ROW('Hygiene Data'!G81)))</f>
        <v/>
      </c>
      <c r="DZ87" s="353" t="str">
        <f ca="1">+IF(OFFSET('Hygiene Data'!$G$13,0,10*ROW('Hygiene Data'!G81))="","",OFFSET('Hygiene Data'!$G$13,0,10*ROW('Hygiene Data'!G81)))</f>
        <v/>
      </c>
      <c r="EA87" s="353" t="str">
        <f ca="1">+IF(OFFSET('Hygiene Data'!$H$11,0,10*ROW('Hygiene Data'!H81))="","",OFFSET('Hygiene Data'!$H$11,0,10*ROW('Hygiene Data'!H81)))</f>
        <v/>
      </c>
      <c r="EB87" s="353" t="str">
        <f ca="1">+IF(OFFSET('Hygiene Data'!$H$12,0,10*ROW('Hygiene Data'!H81))="","",OFFSET('Hygiene Data'!$H$12,0,10*ROW('Hygiene Data'!H81)))</f>
        <v/>
      </c>
      <c r="EC87" s="353" t="str">
        <f ca="1">+IF(OFFSET('Hygiene Data'!$H$13,0,10*ROW('Hygiene Data'!H81))="","",OFFSET('Hygiene Data'!$H$13,0,10*ROW('Hygiene Data'!H81)))</f>
        <v/>
      </c>
      <c r="ED87" s="353" t="str">
        <f ca="1">+IF(OFFSET('Hygiene Data'!$I$11,0,10*ROW('Hygiene Data'!I81))="","",OFFSET('Hygiene Data'!$I$11,0,10*ROW('Hygiene Data'!I81)))</f>
        <v/>
      </c>
      <c r="EE87" s="353" t="str">
        <f ca="1">+IF(OFFSET('Hygiene Data'!$I$12,0,10*ROW('Hygiene Data'!I81))="","",OFFSET('Hygiene Data'!$I$12,0,10*ROW('Hygiene Data'!I81)))</f>
        <v/>
      </c>
      <c r="EF87" s="353" t="str">
        <f ca="1">+IF(OFFSET('Hygiene Data'!$I$13,0,10*ROW('Hygiene Data'!I81))="","",OFFSET('Hygiene Data'!$I$13,0,10*ROW('Hygiene Data'!I81)))</f>
        <v/>
      </c>
    </row>
    <row r="88" spans="1:136" x14ac:dyDescent="0.25">
      <c r="A88" s="462" t="str">
        <f ca="1">+IF(OFFSET('Water Data'!$B$2,0,10*ROW('Water Data'!E82))="","",OFFSET('Water Data'!$B$2,0,10*ROW('Water Data'!E82)))</f>
        <v/>
      </c>
      <c r="B88" s="46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89" t="str">
        <f t="shared" ca="1" si="1"/>
        <v/>
      </c>
      <c r="D88" s="49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6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3" t="str">
        <f ca="1">+IF(OFFSET('Water Data'!$D$27,0,10*ROW('Water Data'!D82))="","",OFFSET('Water Data'!$D$27,0,10*ROW('Water Data'!D82)))</f>
        <v/>
      </c>
      <c r="BT88" s="353" t="str">
        <f ca="1">+IF(OFFSET('Water Data'!$D$28,0,10*ROW('Water Data'!D82))="","",OFFSET('Water Data'!$D$28,0,10*ROW('Water Data'!D82)))</f>
        <v/>
      </c>
      <c r="BU88" s="353" t="str">
        <f ca="1">+IF(OFFSET('Water Data'!$D$29,0,10*ROW('Water Data'!D82))="","",OFFSET('Water Data'!$D$29,0,10*ROW('Water Data'!D82)))</f>
        <v/>
      </c>
      <c r="BV88" s="353" t="str">
        <f ca="1">+IF(OFFSET('Water Data'!$E$27,0,10*ROW('Water Data'!E82))="","",OFFSET('Water Data'!$E$27,0,10*ROW('Water Data'!E82)))</f>
        <v/>
      </c>
      <c r="BW88" s="353" t="str">
        <f ca="1">+IF(OFFSET('Water Data'!$E$28,0,10*ROW('Water Data'!E82))="","",OFFSET('Water Data'!$E$28,0,10*ROW('Water Data'!E82)))</f>
        <v/>
      </c>
      <c r="BX88" s="353" t="str">
        <f ca="1">+IF(OFFSET('Water Data'!$E$29,0,10*ROW('Water Data'!E82))="","",OFFSET('Water Data'!$E$29,0,10*ROW('Water Data'!E82)))</f>
        <v/>
      </c>
      <c r="BY88" s="353" t="str">
        <f ca="1">+IF(OFFSET('Water Data'!$F$27,0,10*ROW('Water Data'!F82))="","",OFFSET('Water Data'!$F$27,0,10*ROW('Water Data'!F82)))</f>
        <v/>
      </c>
      <c r="BZ88" s="353" t="str">
        <f ca="1">+IF(OFFSET('Water Data'!$F$28,0,10*ROW('Water Data'!F82))="","",OFFSET('Water Data'!$F$28,0,10*ROW('Water Data'!F82)))</f>
        <v/>
      </c>
      <c r="CA88" s="353" t="str">
        <f ca="1">+IF(OFFSET('Water Data'!$F$29,0,10*ROW('Water Data'!F82))="","",OFFSET('Water Data'!$F$29,0,10*ROW('Water Data'!F82)))</f>
        <v/>
      </c>
      <c r="CB88" s="353" t="str">
        <f ca="1">+IF(OFFSET('Water Data'!$G$27,0,10*ROW('Water Data'!G82))="","",OFFSET('Water Data'!$G$27,0,10*ROW('Water Data'!G82)))</f>
        <v/>
      </c>
      <c r="CC88" s="353" t="str">
        <f ca="1">+IF(OFFSET('Water Data'!$G$28,0,10*ROW('Water Data'!G82))="","",OFFSET('Water Data'!$G$28,0,10*ROW('Water Data'!G82)))</f>
        <v/>
      </c>
      <c r="CD88" s="353" t="str">
        <f ca="1">+IF(OFFSET('Water Data'!$G$29,0,10*ROW('Water Data'!G82))="","",OFFSET('Water Data'!$G$29,0,10*ROW('Water Data'!G82)))</f>
        <v/>
      </c>
      <c r="CE88" s="353" t="str">
        <f ca="1">+IF(OFFSET('Water Data'!$H$27,0,10*ROW('Water Data'!H82))="","",OFFSET('Water Data'!$H$27,0,10*ROW('Water Data'!H82)))</f>
        <v/>
      </c>
      <c r="CF88" s="353" t="str">
        <f ca="1">+IF(OFFSET('Water Data'!$H$28,0,10*ROW('Water Data'!H82))="","",OFFSET('Water Data'!$H$28,0,10*ROW('Water Data'!H82)))</f>
        <v/>
      </c>
      <c r="CG88" s="353" t="str">
        <f ca="1">+IF(OFFSET('Water Data'!$H$29,0,10*ROW('Water Data'!H82))="","",OFFSET('Water Data'!$H$29,0,10*ROW('Water Data'!H82)))</f>
        <v/>
      </c>
      <c r="CH88" s="353" t="str">
        <f ca="1">+IF(OFFSET('Water Data'!$I$27,0,10*ROW('Water Data'!I82))="","",OFFSET('Water Data'!$I$27,0,10*ROW('Water Data'!I82)))</f>
        <v/>
      </c>
      <c r="CI88" s="353" t="str">
        <f ca="1">+IF(OFFSET('Water Data'!$I$28,0,10*ROW('Water Data'!I82))="","",OFFSET('Water Data'!$I$28,0,10*ROW('Water Data'!I82)))</f>
        <v/>
      </c>
      <c r="CJ88" s="353" t="str">
        <f ca="1">+IF(OFFSET('Water Data'!$I$29,0,10*ROW('Water Data'!I82))="","",OFFSET('Water Data'!$I$29,0,10*ROW('Water Data'!I82)))</f>
        <v/>
      </c>
      <c r="CK88" s="353" t="str">
        <f ca="1">+IF(OFFSET('Sanitation Data'!$D$28,0,10*ROW('Sanitation Data'!D82))="","",OFFSET('Sanitation Data'!$D$28,0,10*ROW('Sanitation Data'!D82)))</f>
        <v/>
      </c>
      <c r="CL88" s="353" t="str">
        <f ca="1">+IF(OFFSET('Sanitation Data'!$D$29,0,10*ROW('Sanitation Data'!D82))="","",OFFSET('Sanitation Data'!$D$29,0,10*ROW('Sanitation Data'!D82)))</f>
        <v/>
      </c>
      <c r="CM88" s="353" t="str">
        <f ca="1">+IF(OFFSET('Sanitation Data'!$D$30,0,10*ROW('Sanitation Data'!D82))="","",OFFSET('Sanitation Data'!$D$30,0,10*ROW('Sanitation Data'!D82)))</f>
        <v/>
      </c>
      <c r="CN88" s="353" t="str">
        <f ca="1">+IF(OFFSET('Sanitation Data'!$D$31,0,10*ROW('Sanitation Data'!D82))="","",OFFSET('Sanitation Data'!$D$31,0,10*ROW('Sanitation Data'!D82)))</f>
        <v/>
      </c>
      <c r="CO88" s="353" t="str">
        <f ca="1">+IF(OFFSET('Sanitation Data'!$D$32,0,10*ROW('Sanitation Data'!D82))="","",OFFSET('Sanitation Data'!$D$32,0,10*ROW('Sanitation Data'!D82)))</f>
        <v/>
      </c>
      <c r="CP88" s="353" t="str">
        <f ca="1">+IF(OFFSET('Sanitation Data'!$E$28,0,10*ROW('Sanitation Data'!E82))="","",OFFSET('Sanitation Data'!$E$28,0,10*ROW('Sanitation Data'!E82)))</f>
        <v/>
      </c>
      <c r="CQ88" s="353" t="str">
        <f ca="1">+IF(OFFSET('Sanitation Data'!$E$29,0,10*ROW('Sanitation Data'!E82))="","",OFFSET('Sanitation Data'!$E$29,0,10*ROW('Sanitation Data'!E82)))</f>
        <v/>
      </c>
      <c r="CR88" s="353" t="str">
        <f ca="1">+IF(OFFSET('Sanitation Data'!$E$30,0,10*ROW('Sanitation Data'!E82))="","",OFFSET('Sanitation Data'!$E$30,0,10*ROW('Sanitation Data'!E82)))</f>
        <v/>
      </c>
      <c r="CS88" s="353" t="str">
        <f ca="1">+IF(OFFSET('Sanitation Data'!$E$31,0,10*ROW('Sanitation Data'!E82))="","",OFFSET('Sanitation Data'!$E$31,0,10*ROW('Sanitation Data'!E82)))</f>
        <v/>
      </c>
      <c r="CT88" s="353" t="str">
        <f ca="1">+IF(OFFSET('Sanitation Data'!$E$32,0,10*ROW('Sanitation Data'!E82))="","",OFFSET('Sanitation Data'!$E$32,0,10*ROW('Sanitation Data'!E82)))</f>
        <v/>
      </c>
      <c r="CU88" s="353" t="str">
        <f ca="1">+IF(OFFSET('Sanitation Data'!$F$28,0,10*ROW('Sanitation Data'!F82))="","",OFFSET('Sanitation Data'!$F$28,0,10*ROW('Sanitation Data'!F82)))</f>
        <v/>
      </c>
      <c r="CV88" s="353" t="str">
        <f ca="1">+IF(OFFSET('Sanitation Data'!$F$29,0,10*ROW('Sanitation Data'!F82))="","",OFFSET('Sanitation Data'!$F$29,0,10*ROW('Sanitation Data'!F82)))</f>
        <v/>
      </c>
      <c r="CW88" s="353" t="str">
        <f ca="1">+IF(OFFSET('Sanitation Data'!$F$30,0,10*ROW('Sanitation Data'!F82))="","",OFFSET('Sanitation Data'!$F$30,0,10*ROW('Sanitation Data'!F82)))</f>
        <v/>
      </c>
      <c r="CX88" s="353" t="str">
        <f ca="1">+IF(OFFSET('Sanitation Data'!$F$31,0,10*ROW('Sanitation Data'!F82))="","",OFFSET('Sanitation Data'!$F$31,0,10*ROW('Sanitation Data'!F82)))</f>
        <v/>
      </c>
      <c r="CY88" s="353" t="str">
        <f ca="1">+IF(OFFSET('Sanitation Data'!$F$32,0,10*ROW('Sanitation Data'!F82))="","",OFFSET('Sanitation Data'!$F$32,0,10*ROW('Sanitation Data'!F82)))</f>
        <v/>
      </c>
      <c r="CZ88" s="353" t="str">
        <f ca="1">+IF(OFFSET('Sanitation Data'!$G$28,0,10*ROW('Sanitation Data'!G82))="","",OFFSET('Sanitation Data'!$G$28,0,10*ROW('Sanitation Data'!G82)))</f>
        <v/>
      </c>
      <c r="DA88" s="353" t="str">
        <f ca="1">+IF(OFFSET('Sanitation Data'!$G$29,0,10*ROW('Sanitation Data'!G82))="","",OFFSET('Sanitation Data'!$G$29,0,10*ROW('Sanitation Data'!G82)))</f>
        <v/>
      </c>
      <c r="DB88" s="353" t="str">
        <f ca="1">+IF(OFFSET('Sanitation Data'!$G$30,0,10*ROW('Sanitation Data'!G82))="","",OFFSET('Sanitation Data'!$G$30,0,10*ROW('Sanitation Data'!G82)))</f>
        <v/>
      </c>
      <c r="DC88" s="353" t="str">
        <f ca="1">+IF(OFFSET('Sanitation Data'!$G$31,0,10*ROW('Sanitation Data'!G82))="","",OFFSET('Sanitation Data'!$G$31,0,10*ROW('Sanitation Data'!G82)))</f>
        <v/>
      </c>
      <c r="DD88" s="353" t="str">
        <f ca="1">+IF(OFFSET('Sanitation Data'!$G$32,0,10*ROW('Sanitation Data'!G82))="","",OFFSET('Sanitation Data'!$G$32,0,10*ROW('Sanitation Data'!G82)))</f>
        <v/>
      </c>
      <c r="DE88" s="353" t="str">
        <f ca="1">+IF(OFFSET('Sanitation Data'!$H$28,0,10*ROW('Sanitation Data'!H82))="","",OFFSET('Sanitation Data'!$H$28,0,10*ROW('Sanitation Data'!H82)))</f>
        <v/>
      </c>
      <c r="DF88" s="353" t="str">
        <f ca="1">+IF(OFFSET('Sanitation Data'!$H$29,0,10*ROW('Sanitation Data'!H82))="","",OFFSET('Sanitation Data'!$H$29,0,10*ROW('Sanitation Data'!H82)))</f>
        <v/>
      </c>
      <c r="DG88" s="353" t="str">
        <f ca="1">+IF(OFFSET('Sanitation Data'!$H$30,0,10*ROW('Sanitation Data'!H82))="","",OFFSET('Sanitation Data'!$H$30,0,10*ROW('Sanitation Data'!H82)))</f>
        <v/>
      </c>
      <c r="DH88" s="353" t="str">
        <f ca="1">+IF(OFFSET('Sanitation Data'!$H$31,0,10*ROW('Sanitation Data'!H82))="","",OFFSET('Sanitation Data'!$H$31,0,10*ROW('Sanitation Data'!H82)))</f>
        <v/>
      </c>
      <c r="DI88" s="353" t="str">
        <f ca="1">+IF(OFFSET('Sanitation Data'!$H$32,0,10*ROW('Sanitation Data'!H82))="","",OFFSET('Sanitation Data'!$H$32,0,10*ROW('Sanitation Data'!H82)))</f>
        <v/>
      </c>
      <c r="DJ88" s="353" t="str">
        <f ca="1">+IF(OFFSET('Sanitation Data'!$I$28,0,10*ROW('Sanitation Data'!I82))="","",OFFSET('Sanitation Data'!$I$28,0,10*ROW('Sanitation Data'!I82)))</f>
        <v/>
      </c>
      <c r="DK88" s="353" t="str">
        <f ca="1">+IF(OFFSET('Sanitation Data'!$I$29,0,10*ROW('Sanitation Data'!I82))="","",OFFSET('Sanitation Data'!$I$29,0,10*ROW('Sanitation Data'!I82)))</f>
        <v/>
      </c>
      <c r="DL88" s="353" t="str">
        <f ca="1">+IF(OFFSET('Sanitation Data'!$I$30,0,10*ROW('Sanitation Data'!I82))="","",OFFSET('Sanitation Data'!$I$30,0,10*ROW('Sanitation Data'!I82)))</f>
        <v/>
      </c>
      <c r="DM88" s="353" t="str">
        <f ca="1">+IF(OFFSET('Sanitation Data'!$I$31,0,10*ROW('Sanitation Data'!I82))="","",OFFSET('Sanitation Data'!$I$31,0,10*ROW('Sanitation Data'!I82)))</f>
        <v/>
      </c>
      <c r="DN88" s="353" t="str">
        <f ca="1">+IF(OFFSET('Sanitation Data'!$I$32,0,10*ROW('Sanitation Data'!I82))="","",OFFSET('Sanitation Data'!$I$32,0,10*ROW('Sanitation Data'!I82)))</f>
        <v/>
      </c>
      <c r="DO88" s="353" t="str">
        <f ca="1">+IF(OFFSET('Hygiene Data'!$D$11,0,10*ROW('Hygiene Data'!D82))="","",OFFSET('Hygiene Data'!$D$11,0,10*ROW('Hygiene Data'!D82)))</f>
        <v/>
      </c>
      <c r="DP88" s="353" t="str">
        <f ca="1">+IF(OFFSET('Hygiene Data'!$D$12,0,10*ROW('Hygiene Data'!D82))="","",OFFSET('Hygiene Data'!$D$12,0,10*ROW('Hygiene Data'!D82)))</f>
        <v/>
      </c>
      <c r="DQ88" s="353" t="str">
        <f ca="1">+IF(OFFSET('Hygiene Data'!$D$13,0,10*ROW('Hygiene Data'!D82))="","",OFFSET('Hygiene Data'!$D$13,0,10*ROW('Hygiene Data'!D82)))</f>
        <v/>
      </c>
      <c r="DR88" s="353" t="str">
        <f ca="1">+IF(OFFSET('Hygiene Data'!$E$11,0,10*ROW('Hygiene Data'!E82))="","",OFFSET('Hygiene Data'!$E$11,0,10*ROW('Hygiene Data'!E82)))</f>
        <v/>
      </c>
      <c r="DS88" s="353" t="str">
        <f ca="1">+IF(OFFSET('Hygiene Data'!$E$12,0,10*ROW('Hygiene Data'!E82))="","",OFFSET('Hygiene Data'!$E$12,0,10*ROW('Hygiene Data'!E82)))</f>
        <v/>
      </c>
      <c r="DT88" s="353" t="str">
        <f ca="1">+IF(OFFSET('Hygiene Data'!$E$13,0,10*ROW('Hygiene Data'!E82))="","",OFFSET('Hygiene Data'!$E$13,0,10*ROW('Hygiene Data'!E82)))</f>
        <v/>
      </c>
      <c r="DU88" s="353" t="str">
        <f ca="1">+IF(OFFSET('Hygiene Data'!$F$11,0,10*ROW('Hygiene Data'!F82))="","",OFFSET('Hygiene Data'!$F$11,0,10*ROW('Hygiene Data'!F82)))</f>
        <v/>
      </c>
      <c r="DV88" s="353" t="str">
        <f ca="1">+IF(OFFSET('Hygiene Data'!$F$12,0,10*ROW('Hygiene Data'!F82))="","",OFFSET('Hygiene Data'!$F$12,0,10*ROW('Hygiene Data'!F82)))</f>
        <v/>
      </c>
      <c r="DW88" s="353" t="str">
        <f ca="1">+IF(OFFSET('Hygiene Data'!$F$13,0,10*ROW('Hygiene Data'!F82))="","",OFFSET('Hygiene Data'!$F$13,0,10*ROW('Hygiene Data'!F82)))</f>
        <v/>
      </c>
      <c r="DX88" s="353" t="str">
        <f ca="1">+IF(OFFSET('Hygiene Data'!$G$11,0,10*ROW('Hygiene Data'!G82))="","",OFFSET('Hygiene Data'!$G$11,0,10*ROW('Hygiene Data'!G82)))</f>
        <v/>
      </c>
      <c r="DY88" s="353" t="str">
        <f ca="1">+IF(OFFSET('Hygiene Data'!$G$12,0,10*ROW('Hygiene Data'!G82))="","",OFFSET('Hygiene Data'!$G$12,0,10*ROW('Hygiene Data'!G82)))</f>
        <v/>
      </c>
      <c r="DZ88" s="353" t="str">
        <f ca="1">+IF(OFFSET('Hygiene Data'!$G$13,0,10*ROW('Hygiene Data'!G82))="","",OFFSET('Hygiene Data'!$G$13,0,10*ROW('Hygiene Data'!G82)))</f>
        <v/>
      </c>
      <c r="EA88" s="353" t="str">
        <f ca="1">+IF(OFFSET('Hygiene Data'!$H$11,0,10*ROW('Hygiene Data'!H82))="","",OFFSET('Hygiene Data'!$H$11,0,10*ROW('Hygiene Data'!H82)))</f>
        <v/>
      </c>
      <c r="EB88" s="353" t="str">
        <f ca="1">+IF(OFFSET('Hygiene Data'!$H$12,0,10*ROW('Hygiene Data'!H82))="","",OFFSET('Hygiene Data'!$H$12,0,10*ROW('Hygiene Data'!H82)))</f>
        <v/>
      </c>
      <c r="EC88" s="353" t="str">
        <f ca="1">+IF(OFFSET('Hygiene Data'!$H$13,0,10*ROW('Hygiene Data'!H82))="","",OFFSET('Hygiene Data'!$H$13,0,10*ROW('Hygiene Data'!H82)))</f>
        <v/>
      </c>
      <c r="ED88" s="353" t="str">
        <f ca="1">+IF(OFFSET('Hygiene Data'!$I$11,0,10*ROW('Hygiene Data'!I82))="","",OFFSET('Hygiene Data'!$I$11,0,10*ROW('Hygiene Data'!I82)))</f>
        <v/>
      </c>
      <c r="EE88" s="353" t="str">
        <f ca="1">+IF(OFFSET('Hygiene Data'!$I$12,0,10*ROW('Hygiene Data'!I82))="","",OFFSET('Hygiene Data'!$I$12,0,10*ROW('Hygiene Data'!I82)))</f>
        <v/>
      </c>
      <c r="EF88" s="353" t="str">
        <f ca="1">+IF(OFFSET('Hygiene Data'!$I$13,0,10*ROW('Hygiene Data'!I82))="","",OFFSET('Hygiene Data'!$I$13,0,10*ROW('Hygiene Data'!I82)))</f>
        <v/>
      </c>
    </row>
    <row r="89" spans="1:136" x14ac:dyDescent="0.25">
      <c r="A89" s="462" t="str">
        <f ca="1">+IF(OFFSET('Water Data'!$B$2,0,10*ROW('Water Data'!E83))="","",OFFSET('Water Data'!$B$2,0,10*ROW('Water Data'!E83)))</f>
        <v/>
      </c>
      <c r="B89" s="46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89" t="str">
        <f t="shared" ca="1" si="1"/>
        <v/>
      </c>
      <c r="D89" s="49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6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3" t="str">
        <f ca="1">+IF(OFFSET('Water Data'!$D$27,0,10*ROW('Water Data'!D83))="","",OFFSET('Water Data'!$D$27,0,10*ROW('Water Data'!D83)))</f>
        <v/>
      </c>
      <c r="BT89" s="353" t="str">
        <f ca="1">+IF(OFFSET('Water Data'!$D$28,0,10*ROW('Water Data'!D83))="","",OFFSET('Water Data'!$D$28,0,10*ROW('Water Data'!D83)))</f>
        <v/>
      </c>
      <c r="BU89" s="353" t="str">
        <f ca="1">+IF(OFFSET('Water Data'!$D$29,0,10*ROW('Water Data'!D83))="","",OFFSET('Water Data'!$D$29,0,10*ROW('Water Data'!D83)))</f>
        <v/>
      </c>
      <c r="BV89" s="353" t="str">
        <f ca="1">+IF(OFFSET('Water Data'!$E$27,0,10*ROW('Water Data'!E83))="","",OFFSET('Water Data'!$E$27,0,10*ROW('Water Data'!E83)))</f>
        <v/>
      </c>
      <c r="BW89" s="353" t="str">
        <f ca="1">+IF(OFFSET('Water Data'!$E$28,0,10*ROW('Water Data'!E83))="","",OFFSET('Water Data'!$E$28,0,10*ROW('Water Data'!E83)))</f>
        <v/>
      </c>
      <c r="BX89" s="353" t="str">
        <f ca="1">+IF(OFFSET('Water Data'!$E$29,0,10*ROW('Water Data'!E83))="","",OFFSET('Water Data'!$E$29,0,10*ROW('Water Data'!E83)))</f>
        <v/>
      </c>
      <c r="BY89" s="353" t="str">
        <f ca="1">+IF(OFFSET('Water Data'!$F$27,0,10*ROW('Water Data'!F83))="","",OFFSET('Water Data'!$F$27,0,10*ROW('Water Data'!F83)))</f>
        <v/>
      </c>
      <c r="BZ89" s="353" t="str">
        <f ca="1">+IF(OFFSET('Water Data'!$F$28,0,10*ROW('Water Data'!F83))="","",OFFSET('Water Data'!$F$28,0,10*ROW('Water Data'!F83)))</f>
        <v/>
      </c>
      <c r="CA89" s="353" t="str">
        <f ca="1">+IF(OFFSET('Water Data'!$F$29,0,10*ROW('Water Data'!F83))="","",OFFSET('Water Data'!$F$29,0,10*ROW('Water Data'!F83)))</f>
        <v/>
      </c>
      <c r="CB89" s="353" t="str">
        <f ca="1">+IF(OFFSET('Water Data'!$G$27,0,10*ROW('Water Data'!G83))="","",OFFSET('Water Data'!$G$27,0,10*ROW('Water Data'!G83)))</f>
        <v/>
      </c>
      <c r="CC89" s="353" t="str">
        <f ca="1">+IF(OFFSET('Water Data'!$G$28,0,10*ROW('Water Data'!G83))="","",OFFSET('Water Data'!$G$28,0,10*ROW('Water Data'!G83)))</f>
        <v/>
      </c>
      <c r="CD89" s="353" t="str">
        <f ca="1">+IF(OFFSET('Water Data'!$G$29,0,10*ROW('Water Data'!G83))="","",OFFSET('Water Data'!$G$29,0,10*ROW('Water Data'!G83)))</f>
        <v/>
      </c>
      <c r="CE89" s="353" t="str">
        <f ca="1">+IF(OFFSET('Water Data'!$H$27,0,10*ROW('Water Data'!H83))="","",OFFSET('Water Data'!$H$27,0,10*ROW('Water Data'!H83)))</f>
        <v/>
      </c>
      <c r="CF89" s="353" t="str">
        <f ca="1">+IF(OFFSET('Water Data'!$H$28,0,10*ROW('Water Data'!H83))="","",OFFSET('Water Data'!$H$28,0,10*ROW('Water Data'!H83)))</f>
        <v/>
      </c>
      <c r="CG89" s="353" t="str">
        <f ca="1">+IF(OFFSET('Water Data'!$H$29,0,10*ROW('Water Data'!H83))="","",OFFSET('Water Data'!$H$29,0,10*ROW('Water Data'!H83)))</f>
        <v/>
      </c>
      <c r="CH89" s="353" t="str">
        <f ca="1">+IF(OFFSET('Water Data'!$I$27,0,10*ROW('Water Data'!I83))="","",OFFSET('Water Data'!$I$27,0,10*ROW('Water Data'!I83)))</f>
        <v/>
      </c>
      <c r="CI89" s="353" t="str">
        <f ca="1">+IF(OFFSET('Water Data'!$I$28,0,10*ROW('Water Data'!I83))="","",OFFSET('Water Data'!$I$28,0,10*ROW('Water Data'!I83)))</f>
        <v/>
      </c>
      <c r="CJ89" s="353" t="str">
        <f ca="1">+IF(OFFSET('Water Data'!$I$29,0,10*ROW('Water Data'!I83))="","",OFFSET('Water Data'!$I$29,0,10*ROW('Water Data'!I83)))</f>
        <v/>
      </c>
      <c r="CK89" s="353" t="str">
        <f ca="1">+IF(OFFSET('Sanitation Data'!$D$28,0,10*ROW('Sanitation Data'!D83))="","",OFFSET('Sanitation Data'!$D$28,0,10*ROW('Sanitation Data'!D83)))</f>
        <v/>
      </c>
      <c r="CL89" s="353" t="str">
        <f ca="1">+IF(OFFSET('Sanitation Data'!$D$29,0,10*ROW('Sanitation Data'!D83))="","",OFFSET('Sanitation Data'!$D$29,0,10*ROW('Sanitation Data'!D83)))</f>
        <v/>
      </c>
      <c r="CM89" s="353" t="str">
        <f ca="1">+IF(OFFSET('Sanitation Data'!$D$30,0,10*ROW('Sanitation Data'!D83))="","",OFFSET('Sanitation Data'!$D$30,0,10*ROW('Sanitation Data'!D83)))</f>
        <v/>
      </c>
      <c r="CN89" s="353" t="str">
        <f ca="1">+IF(OFFSET('Sanitation Data'!$D$31,0,10*ROW('Sanitation Data'!D83))="","",OFFSET('Sanitation Data'!$D$31,0,10*ROW('Sanitation Data'!D83)))</f>
        <v/>
      </c>
      <c r="CO89" s="353" t="str">
        <f ca="1">+IF(OFFSET('Sanitation Data'!$D$32,0,10*ROW('Sanitation Data'!D83))="","",OFFSET('Sanitation Data'!$D$32,0,10*ROW('Sanitation Data'!D83)))</f>
        <v/>
      </c>
      <c r="CP89" s="353" t="str">
        <f ca="1">+IF(OFFSET('Sanitation Data'!$E$28,0,10*ROW('Sanitation Data'!E83))="","",OFFSET('Sanitation Data'!$E$28,0,10*ROW('Sanitation Data'!E83)))</f>
        <v/>
      </c>
      <c r="CQ89" s="353" t="str">
        <f ca="1">+IF(OFFSET('Sanitation Data'!$E$29,0,10*ROW('Sanitation Data'!E83))="","",OFFSET('Sanitation Data'!$E$29,0,10*ROW('Sanitation Data'!E83)))</f>
        <v/>
      </c>
      <c r="CR89" s="353" t="str">
        <f ca="1">+IF(OFFSET('Sanitation Data'!$E$30,0,10*ROW('Sanitation Data'!E83))="","",OFFSET('Sanitation Data'!$E$30,0,10*ROW('Sanitation Data'!E83)))</f>
        <v/>
      </c>
      <c r="CS89" s="353" t="str">
        <f ca="1">+IF(OFFSET('Sanitation Data'!$E$31,0,10*ROW('Sanitation Data'!E83))="","",OFFSET('Sanitation Data'!$E$31,0,10*ROW('Sanitation Data'!E83)))</f>
        <v/>
      </c>
      <c r="CT89" s="353" t="str">
        <f ca="1">+IF(OFFSET('Sanitation Data'!$E$32,0,10*ROW('Sanitation Data'!E83))="","",OFFSET('Sanitation Data'!$E$32,0,10*ROW('Sanitation Data'!E83)))</f>
        <v/>
      </c>
      <c r="CU89" s="353" t="str">
        <f ca="1">+IF(OFFSET('Sanitation Data'!$F$28,0,10*ROW('Sanitation Data'!F83))="","",OFFSET('Sanitation Data'!$F$28,0,10*ROW('Sanitation Data'!F83)))</f>
        <v/>
      </c>
      <c r="CV89" s="353" t="str">
        <f ca="1">+IF(OFFSET('Sanitation Data'!$F$29,0,10*ROW('Sanitation Data'!F83))="","",OFFSET('Sanitation Data'!$F$29,0,10*ROW('Sanitation Data'!F83)))</f>
        <v/>
      </c>
      <c r="CW89" s="353" t="str">
        <f ca="1">+IF(OFFSET('Sanitation Data'!$F$30,0,10*ROW('Sanitation Data'!F83))="","",OFFSET('Sanitation Data'!$F$30,0,10*ROW('Sanitation Data'!F83)))</f>
        <v/>
      </c>
      <c r="CX89" s="353" t="str">
        <f ca="1">+IF(OFFSET('Sanitation Data'!$F$31,0,10*ROW('Sanitation Data'!F83))="","",OFFSET('Sanitation Data'!$F$31,0,10*ROW('Sanitation Data'!F83)))</f>
        <v/>
      </c>
      <c r="CY89" s="353" t="str">
        <f ca="1">+IF(OFFSET('Sanitation Data'!$F$32,0,10*ROW('Sanitation Data'!F83))="","",OFFSET('Sanitation Data'!$F$32,0,10*ROW('Sanitation Data'!F83)))</f>
        <v/>
      </c>
      <c r="CZ89" s="353" t="str">
        <f ca="1">+IF(OFFSET('Sanitation Data'!$G$28,0,10*ROW('Sanitation Data'!G83))="","",OFFSET('Sanitation Data'!$G$28,0,10*ROW('Sanitation Data'!G83)))</f>
        <v/>
      </c>
      <c r="DA89" s="353" t="str">
        <f ca="1">+IF(OFFSET('Sanitation Data'!$G$29,0,10*ROW('Sanitation Data'!G83))="","",OFFSET('Sanitation Data'!$G$29,0,10*ROW('Sanitation Data'!G83)))</f>
        <v/>
      </c>
      <c r="DB89" s="353" t="str">
        <f ca="1">+IF(OFFSET('Sanitation Data'!$G$30,0,10*ROW('Sanitation Data'!G83))="","",OFFSET('Sanitation Data'!$G$30,0,10*ROW('Sanitation Data'!G83)))</f>
        <v/>
      </c>
      <c r="DC89" s="353" t="str">
        <f ca="1">+IF(OFFSET('Sanitation Data'!$G$31,0,10*ROW('Sanitation Data'!G83))="","",OFFSET('Sanitation Data'!$G$31,0,10*ROW('Sanitation Data'!G83)))</f>
        <v/>
      </c>
      <c r="DD89" s="353" t="str">
        <f ca="1">+IF(OFFSET('Sanitation Data'!$G$32,0,10*ROW('Sanitation Data'!G83))="","",OFFSET('Sanitation Data'!$G$32,0,10*ROW('Sanitation Data'!G83)))</f>
        <v/>
      </c>
      <c r="DE89" s="353" t="str">
        <f ca="1">+IF(OFFSET('Sanitation Data'!$H$28,0,10*ROW('Sanitation Data'!H83))="","",OFFSET('Sanitation Data'!$H$28,0,10*ROW('Sanitation Data'!H83)))</f>
        <v/>
      </c>
      <c r="DF89" s="353" t="str">
        <f ca="1">+IF(OFFSET('Sanitation Data'!$H$29,0,10*ROW('Sanitation Data'!H83))="","",OFFSET('Sanitation Data'!$H$29,0,10*ROW('Sanitation Data'!H83)))</f>
        <v/>
      </c>
      <c r="DG89" s="353" t="str">
        <f ca="1">+IF(OFFSET('Sanitation Data'!$H$30,0,10*ROW('Sanitation Data'!H83))="","",OFFSET('Sanitation Data'!$H$30,0,10*ROW('Sanitation Data'!H83)))</f>
        <v/>
      </c>
      <c r="DH89" s="353" t="str">
        <f ca="1">+IF(OFFSET('Sanitation Data'!$H$31,0,10*ROW('Sanitation Data'!H83))="","",OFFSET('Sanitation Data'!$H$31,0,10*ROW('Sanitation Data'!H83)))</f>
        <v/>
      </c>
      <c r="DI89" s="353" t="str">
        <f ca="1">+IF(OFFSET('Sanitation Data'!$H$32,0,10*ROW('Sanitation Data'!H83))="","",OFFSET('Sanitation Data'!$H$32,0,10*ROW('Sanitation Data'!H83)))</f>
        <v/>
      </c>
      <c r="DJ89" s="353" t="str">
        <f ca="1">+IF(OFFSET('Sanitation Data'!$I$28,0,10*ROW('Sanitation Data'!I83))="","",OFFSET('Sanitation Data'!$I$28,0,10*ROW('Sanitation Data'!I83)))</f>
        <v/>
      </c>
      <c r="DK89" s="353" t="str">
        <f ca="1">+IF(OFFSET('Sanitation Data'!$I$29,0,10*ROW('Sanitation Data'!I83))="","",OFFSET('Sanitation Data'!$I$29,0,10*ROW('Sanitation Data'!I83)))</f>
        <v/>
      </c>
      <c r="DL89" s="353" t="str">
        <f ca="1">+IF(OFFSET('Sanitation Data'!$I$30,0,10*ROW('Sanitation Data'!I83))="","",OFFSET('Sanitation Data'!$I$30,0,10*ROW('Sanitation Data'!I83)))</f>
        <v/>
      </c>
      <c r="DM89" s="353" t="str">
        <f ca="1">+IF(OFFSET('Sanitation Data'!$I$31,0,10*ROW('Sanitation Data'!I83))="","",OFFSET('Sanitation Data'!$I$31,0,10*ROW('Sanitation Data'!I83)))</f>
        <v/>
      </c>
      <c r="DN89" s="353" t="str">
        <f ca="1">+IF(OFFSET('Sanitation Data'!$I$32,0,10*ROW('Sanitation Data'!I83))="","",OFFSET('Sanitation Data'!$I$32,0,10*ROW('Sanitation Data'!I83)))</f>
        <v/>
      </c>
      <c r="DO89" s="353" t="str">
        <f ca="1">+IF(OFFSET('Hygiene Data'!$D$11,0,10*ROW('Hygiene Data'!D83))="","",OFFSET('Hygiene Data'!$D$11,0,10*ROW('Hygiene Data'!D83)))</f>
        <v/>
      </c>
      <c r="DP89" s="353" t="str">
        <f ca="1">+IF(OFFSET('Hygiene Data'!$D$12,0,10*ROW('Hygiene Data'!D83))="","",OFFSET('Hygiene Data'!$D$12,0,10*ROW('Hygiene Data'!D83)))</f>
        <v/>
      </c>
      <c r="DQ89" s="353" t="str">
        <f ca="1">+IF(OFFSET('Hygiene Data'!$D$13,0,10*ROW('Hygiene Data'!D83))="","",OFFSET('Hygiene Data'!$D$13,0,10*ROW('Hygiene Data'!D83)))</f>
        <v/>
      </c>
      <c r="DR89" s="353" t="str">
        <f ca="1">+IF(OFFSET('Hygiene Data'!$E$11,0,10*ROW('Hygiene Data'!E83))="","",OFFSET('Hygiene Data'!$E$11,0,10*ROW('Hygiene Data'!E83)))</f>
        <v/>
      </c>
      <c r="DS89" s="353" t="str">
        <f ca="1">+IF(OFFSET('Hygiene Data'!$E$12,0,10*ROW('Hygiene Data'!E83))="","",OFFSET('Hygiene Data'!$E$12,0,10*ROW('Hygiene Data'!E83)))</f>
        <v/>
      </c>
      <c r="DT89" s="353" t="str">
        <f ca="1">+IF(OFFSET('Hygiene Data'!$E$13,0,10*ROW('Hygiene Data'!E83))="","",OFFSET('Hygiene Data'!$E$13,0,10*ROW('Hygiene Data'!E83)))</f>
        <v/>
      </c>
      <c r="DU89" s="353" t="str">
        <f ca="1">+IF(OFFSET('Hygiene Data'!$F$11,0,10*ROW('Hygiene Data'!F83))="","",OFFSET('Hygiene Data'!$F$11,0,10*ROW('Hygiene Data'!F83)))</f>
        <v/>
      </c>
      <c r="DV89" s="353" t="str">
        <f ca="1">+IF(OFFSET('Hygiene Data'!$F$12,0,10*ROW('Hygiene Data'!F83))="","",OFFSET('Hygiene Data'!$F$12,0,10*ROW('Hygiene Data'!F83)))</f>
        <v/>
      </c>
      <c r="DW89" s="353" t="str">
        <f ca="1">+IF(OFFSET('Hygiene Data'!$F$13,0,10*ROW('Hygiene Data'!F83))="","",OFFSET('Hygiene Data'!$F$13,0,10*ROW('Hygiene Data'!F83)))</f>
        <v/>
      </c>
      <c r="DX89" s="353" t="str">
        <f ca="1">+IF(OFFSET('Hygiene Data'!$G$11,0,10*ROW('Hygiene Data'!G83))="","",OFFSET('Hygiene Data'!$G$11,0,10*ROW('Hygiene Data'!G83)))</f>
        <v/>
      </c>
      <c r="DY89" s="353" t="str">
        <f ca="1">+IF(OFFSET('Hygiene Data'!$G$12,0,10*ROW('Hygiene Data'!G83))="","",OFFSET('Hygiene Data'!$G$12,0,10*ROW('Hygiene Data'!G83)))</f>
        <v/>
      </c>
      <c r="DZ89" s="353" t="str">
        <f ca="1">+IF(OFFSET('Hygiene Data'!$G$13,0,10*ROW('Hygiene Data'!G83))="","",OFFSET('Hygiene Data'!$G$13,0,10*ROW('Hygiene Data'!G83)))</f>
        <v/>
      </c>
      <c r="EA89" s="353" t="str">
        <f ca="1">+IF(OFFSET('Hygiene Data'!$H$11,0,10*ROW('Hygiene Data'!H83))="","",OFFSET('Hygiene Data'!$H$11,0,10*ROW('Hygiene Data'!H83)))</f>
        <v/>
      </c>
      <c r="EB89" s="353" t="str">
        <f ca="1">+IF(OFFSET('Hygiene Data'!$H$12,0,10*ROW('Hygiene Data'!H83))="","",OFFSET('Hygiene Data'!$H$12,0,10*ROW('Hygiene Data'!H83)))</f>
        <v/>
      </c>
      <c r="EC89" s="353" t="str">
        <f ca="1">+IF(OFFSET('Hygiene Data'!$H$13,0,10*ROW('Hygiene Data'!H83))="","",OFFSET('Hygiene Data'!$H$13,0,10*ROW('Hygiene Data'!H83)))</f>
        <v/>
      </c>
      <c r="ED89" s="353" t="str">
        <f ca="1">+IF(OFFSET('Hygiene Data'!$I$11,0,10*ROW('Hygiene Data'!I83))="","",OFFSET('Hygiene Data'!$I$11,0,10*ROW('Hygiene Data'!I83)))</f>
        <v/>
      </c>
      <c r="EE89" s="353" t="str">
        <f ca="1">+IF(OFFSET('Hygiene Data'!$I$12,0,10*ROW('Hygiene Data'!I83))="","",OFFSET('Hygiene Data'!$I$12,0,10*ROW('Hygiene Data'!I83)))</f>
        <v/>
      </c>
      <c r="EF89" s="353" t="str">
        <f ca="1">+IF(OFFSET('Hygiene Data'!$I$13,0,10*ROW('Hygiene Data'!I83))="","",OFFSET('Hygiene Data'!$I$13,0,10*ROW('Hygiene Data'!I83)))</f>
        <v/>
      </c>
    </row>
    <row r="90" spans="1:136" x14ac:dyDescent="0.25">
      <c r="A90" s="462" t="str">
        <f ca="1">+IF(OFFSET('Water Data'!$B$2,0,10*ROW('Water Data'!E84))="","",OFFSET('Water Data'!$B$2,0,10*ROW('Water Data'!E84)))</f>
        <v/>
      </c>
      <c r="B90" s="46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89" t="str">
        <f t="shared" ca="1" si="1"/>
        <v/>
      </c>
      <c r="D90" s="49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6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3" t="str">
        <f ca="1">+IF(OFFSET('Water Data'!$D$27,0,10*ROW('Water Data'!D84))="","",OFFSET('Water Data'!$D$27,0,10*ROW('Water Data'!D84)))</f>
        <v/>
      </c>
      <c r="BT90" s="353" t="str">
        <f ca="1">+IF(OFFSET('Water Data'!$D$28,0,10*ROW('Water Data'!D84))="","",OFFSET('Water Data'!$D$28,0,10*ROW('Water Data'!D84)))</f>
        <v/>
      </c>
      <c r="BU90" s="353" t="str">
        <f ca="1">+IF(OFFSET('Water Data'!$D$29,0,10*ROW('Water Data'!D84))="","",OFFSET('Water Data'!$D$29,0,10*ROW('Water Data'!D84)))</f>
        <v/>
      </c>
      <c r="BV90" s="353" t="str">
        <f ca="1">+IF(OFFSET('Water Data'!$E$27,0,10*ROW('Water Data'!E84))="","",OFFSET('Water Data'!$E$27,0,10*ROW('Water Data'!E84)))</f>
        <v/>
      </c>
      <c r="BW90" s="353" t="str">
        <f ca="1">+IF(OFFSET('Water Data'!$E$28,0,10*ROW('Water Data'!E84))="","",OFFSET('Water Data'!$E$28,0,10*ROW('Water Data'!E84)))</f>
        <v/>
      </c>
      <c r="BX90" s="353" t="str">
        <f ca="1">+IF(OFFSET('Water Data'!$E$29,0,10*ROW('Water Data'!E84))="","",OFFSET('Water Data'!$E$29,0,10*ROW('Water Data'!E84)))</f>
        <v/>
      </c>
      <c r="BY90" s="353" t="str">
        <f ca="1">+IF(OFFSET('Water Data'!$F$27,0,10*ROW('Water Data'!F84))="","",OFFSET('Water Data'!$F$27,0,10*ROW('Water Data'!F84)))</f>
        <v/>
      </c>
      <c r="BZ90" s="353" t="str">
        <f ca="1">+IF(OFFSET('Water Data'!$F$28,0,10*ROW('Water Data'!F84))="","",OFFSET('Water Data'!$F$28,0,10*ROW('Water Data'!F84)))</f>
        <v/>
      </c>
      <c r="CA90" s="353" t="str">
        <f ca="1">+IF(OFFSET('Water Data'!$F$29,0,10*ROW('Water Data'!F84))="","",OFFSET('Water Data'!$F$29,0,10*ROW('Water Data'!F84)))</f>
        <v/>
      </c>
      <c r="CB90" s="353" t="str">
        <f ca="1">+IF(OFFSET('Water Data'!$G$27,0,10*ROW('Water Data'!G84))="","",OFFSET('Water Data'!$G$27,0,10*ROW('Water Data'!G84)))</f>
        <v/>
      </c>
      <c r="CC90" s="353" t="str">
        <f ca="1">+IF(OFFSET('Water Data'!$G$28,0,10*ROW('Water Data'!G84))="","",OFFSET('Water Data'!$G$28,0,10*ROW('Water Data'!G84)))</f>
        <v/>
      </c>
      <c r="CD90" s="353" t="str">
        <f ca="1">+IF(OFFSET('Water Data'!$G$29,0,10*ROW('Water Data'!G84))="","",OFFSET('Water Data'!$G$29,0,10*ROW('Water Data'!G84)))</f>
        <v/>
      </c>
      <c r="CE90" s="353" t="str">
        <f ca="1">+IF(OFFSET('Water Data'!$H$27,0,10*ROW('Water Data'!H84))="","",OFFSET('Water Data'!$H$27,0,10*ROW('Water Data'!H84)))</f>
        <v/>
      </c>
      <c r="CF90" s="353" t="str">
        <f ca="1">+IF(OFFSET('Water Data'!$H$28,0,10*ROW('Water Data'!H84))="","",OFFSET('Water Data'!$H$28,0,10*ROW('Water Data'!H84)))</f>
        <v/>
      </c>
      <c r="CG90" s="353" t="str">
        <f ca="1">+IF(OFFSET('Water Data'!$H$29,0,10*ROW('Water Data'!H84))="","",OFFSET('Water Data'!$H$29,0,10*ROW('Water Data'!H84)))</f>
        <v/>
      </c>
      <c r="CH90" s="353" t="str">
        <f ca="1">+IF(OFFSET('Water Data'!$I$27,0,10*ROW('Water Data'!I84))="","",OFFSET('Water Data'!$I$27,0,10*ROW('Water Data'!I84)))</f>
        <v/>
      </c>
      <c r="CI90" s="353" t="str">
        <f ca="1">+IF(OFFSET('Water Data'!$I$28,0,10*ROW('Water Data'!I84))="","",OFFSET('Water Data'!$I$28,0,10*ROW('Water Data'!I84)))</f>
        <v/>
      </c>
      <c r="CJ90" s="353" t="str">
        <f ca="1">+IF(OFFSET('Water Data'!$I$29,0,10*ROW('Water Data'!I84))="","",OFFSET('Water Data'!$I$29,0,10*ROW('Water Data'!I84)))</f>
        <v/>
      </c>
      <c r="CK90" s="353" t="str">
        <f ca="1">+IF(OFFSET('Sanitation Data'!$D$28,0,10*ROW('Sanitation Data'!D84))="","",OFFSET('Sanitation Data'!$D$28,0,10*ROW('Sanitation Data'!D84)))</f>
        <v/>
      </c>
      <c r="CL90" s="353" t="str">
        <f ca="1">+IF(OFFSET('Sanitation Data'!$D$29,0,10*ROW('Sanitation Data'!D84))="","",OFFSET('Sanitation Data'!$D$29,0,10*ROW('Sanitation Data'!D84)))</f>
        <v/>
      </c>
      <c r="CM90" s="353" t="str">
        <f ca="1">+IF(OFFSET('Sanitation Data'!$D$30,0,10*ROW('Sanitation Data'!D84))="","",OFFSET('Sanitation Data'!$D$30,0,10*ROW('Sanitation Data'!D84)))</f>
        <v/>
      </c>
      <c r="CN90" s="353" t="str">
        <f ca="1">+IF(OFFSET('Sanitation Data'!$D$31,0,10*ROW('Sanitation Data'!D84))="","",OFFSET('Sanitation Data'!$D$31,0,10*ROW('Sanitation Data'!D84)))</f>
        <v/>
      </c>
      <c r="CO90" s="353" t="str">
        <f ca="1">+IF(OFFSET('Sanitation Data'!$D$32,0,10*ROW('Sanitation Data'!D84))="","",OFFSET('Sanitation Data'!$D$32,0,10*ROW('Sanitation Data'!D84)))</f>
        <v/>
      </c>
      <c r="CP90" s="353" t="str">
        <f ca="1">+IF(OFFSET('Sanitation Data'!$E$28,0,10*ROW('Sanitation Data'!E84))="","",OFFSET('Sanitation Data'!$E$28,0,10*ROW('Sanitation Data'!E84)))</f>
        <v/>
      </c>
      <c r="CQ90" s="353" t="str">
        <f ca="1">+IF(OFFSET('Sanitation Data'!$E$29,0,10*ROW('Sanitation Data'!E84))="","",OFFSET('Sanitation Data'!$E$29,0,10*ROW('Sanitation Data'!E84)))</f>
        <v/>
      </c>
      <c r="CR90" s="353" t="str">
        <f ca="1">+IF(OFFSET('Sanitation Data'!$E$30,0,10*ROW('Sanitation Data'!E84))="","",OFFSET('Sanitation Data'!$E$30,0,10*ROW('Sanitation Data'!E84)))</f>
        <v/>
      </c>
      <c r="CS90" s="353" t="str">
        <f ca="1">+IF(OFFSET('Sanitation Data'!$E$31,0,10*ROW('Sanitation Data'!E84))="","",OFFSET('Sanitation Data'!$E$31,0,10*ROW('Sanitation Data'!E84)))</f>
        <v/>
      </c>
      <c r="CT90" s="353" t="str">
        <f ca="1">+IF(OFFSET('Sanitation Data'!$E$32,0,10*ROW('Sanitation Data'!E84))="","",OFFSET('Sanitation Data'!$E$32,0,10*ROW('Sanitation Data'!E84)))</f>
        <v/>
      </c>
      <c r="CU90" s="353" t="str">
        <f ca="1">+IF(OFFSET('Sanitation Data'!$F$28,0,10*ROW('Sanitation Data'!F84))="","",OFFSET('Sanitation Data'!$F$28,0,10*ROW('Sanitation Data'!F84)))</f>
        <v/>
      </c>
      <c r="CV90" s="353" t="str">
        <f ca="1">+IF(OFFSET('Sanitation Data'!$F$29,0,10*ROW('Sanitation Data'!F84))="","",OFFSET('Sanitation Data'!$F$29,0,10*ROW('Sanitation Data'!F84)))</f>
        <v/>
      </c>
      <c r="CW90" s="353" t="str">
        <f ca="1">+IF(OFFSET('Sanitation Data'!$F$30,0,10*ROW('Sanitation Data'!F84))="","",OFFSET('Sanitation Data'!$F$30,0,10*ROW('Sanitation Data'!F84)))</f>
        <v/>
      </c>
      <c r="CX90" s="353" t="str">
        <f ca="1">+IF(OFFSET('Sanitation Data'!$F$31,0,10*ROW('Sanitation Data'!F84))="","",OFFSET('Sanitation Data'!$F$31,0,10*ROW('Sanitation Data'!F84)))</f>
        <v/>
      </c>
      <c r="CY90" s="353" t="str">
        <f ca="1">+IF(OFFSET('Sanitation Data'!$F$32,0,10*ROW('Sanitation Data'!F84))="","",OFFSET('Sanitation Data'!$F$32,0,10*ROW('Sanitation Data'!F84)))</f>
        <v/>
      </c>
      <c r="CZ90" s="353" t="str">
        <f ca="1">+IF(OFFSET('Sanitation Data'!$G$28,0,10*ROW('Sanitation Data'!G84))="","",OFFSET('Sanitation Data'!$G$28,0,10*ROW('Sanitation Data'!G84)))</f>
        <v/>
      </c>
      <c r="DA90" s="353" t="str">
        <f ca="1">+IF(OFFSET('Sanitation Data'!$G$29,0,10*ROW('Sanitation Data'!G84))="","",OFFSET('Sanitation Data'!$G$29,0,10*ROW('Sanitation Data'!G84)))</f>
        <v/>
      </c>
      <c r="DB90" s="353" t="str">
        <f ca="1">+IF(OFFSET('Sanitation Data'!$G$30,0,10*ROW('Sanitation Data'!G84))="","",OFFSET('Sanitation Data'!$G$30,0,10*ROW('Sanitation Data'!G84)))</f>
        <v/>
      </c>
      <c r="DC90" s="353" t="str">
        <f ca="1">+IF(OFFSET('Sanitation Data'!$G$31,0,10*ROW('Sanitation Data'!G84))="","",OFFSET('Sanitation Data'!$G$31,0,10*ROW('Sanitation Data'!G84)))</f>
        <v/>
      </c>
      <c r="DD90" s="353" t="str">
        <f ca="1">+IF(OFFSET('Sanitation Data'!$G$32,0,10*ROW('Sanitation Data'!G84))="","",OFFSET('Sanitation Data'!$G$32,0,10*ROW('Sanitation Data'!G84)))</f>
        <v/>
      </c>
      <c r="DE90" s="353" t="str">
        <f ca="1">+IF(OFFSET('Sanitation Data'!$H$28,0,10*ROW('Sanitation Data'!H84))="","",OFFSET('Sanitation Data'!$H$28,0,10*ROW('Sanitation Data'!H84)))</f>
        <v/>
      </c>
      <c r="DF90" s="353" t="str">
        <f ca="1">+IF(OFFSET('Sanitation Data'!$H$29,0,10*ROW('Sanitation Data'!H84))="","",OFFSET('Sanitation Data'!$H$29,0,10*ROW('Sanitation Data'!H84)))</f>
        <v/>
      </c>
      <c r="DG90" s="353" t="str">
        <f ca="1">+IF(OFFSET('Sanitation Data'!$H$30,0,10*ROW('Sanitation Data'!H84))="","",OFFSET('Sanitation Data'!$H$30,0,10*ROW('Sanitation Data'!H84)))</f>
        <v/>
      </c>
      <c r="DH90" s="353" t="str">
        <f ca="1">+IF(OFFSET('Sanitation Data'!$H$31,0,10*ROW('Sanitation Data'!H84))="","",OFFSET('Sanitation Data'!$H$31,0,10*ROW('Sanitation Data'!H84)))</f>
        <v/>
      </c>
      <c r="DI90" s="353" t="str">
        <f ca="1">+IF(OFFSET('Sanitation Data'!$H$32,0,10*ROW('Sanitation Data'!H84))="","",OFFSET('Sanitation Data'!$H$32,0,10*ROW('Sanitation Data'!H84)))</f>
        <v/>
      </c>
      <c r="DJ90" s="353" t="str">
        <f ca="1">+IF(OFFSET('Sanitation Data'!$I$28,0,10*ROW('Sanitation Data'!I84))="","",OFFSET('Sanitation Data'!$I$28,0,10*ROW('Sanitation Data'!I84)))</f>
        <v/>
      </c>
      <c r="DK90" s="353" t="str">
        <f ca="1">+IF(OFFSET('Sanitation Data'!$I$29,0,10*ROW('Sanitation Data'!I84))="","",OFFSET('Sanitation Data'!$I$29,0,10*ROW('Sanitation Data'!I84)))</f>
        <v/>
      </c>
      <c r="DL90" s="353" t="str">
        <f ca="1">+IF(OFFSET('Sanitation Data'!$I$30,0,10*ROW('Sanitation Data'!I84))="","",OFFSET('Sanitation Data'!$I$30,0,10*ROW('Sanitation Data'!I84)))</f>
        <v/>
      </c>
      <c r="DM90" s="353" t="str">
        <f ca="1">+IF(OFFSET('Sanitation Data'!$I$31,0,10*ROW('Sanitation Data'!I84))="","",OFFSET('Sanitation Data'!$I$31,0,10*ROW('Sanitation Data'!I84)))</f>
        <v/>
      </c>
      <c r="DN90" s="353" t="str">
        <f ca="1">+IF(OFFSET('Sanitation Data'!$I$32,0,10*ROW('Sanitation Data'!I84))="","",OFFSET('Sanitation Data'!$I$32,0,10*ROW('Sanitation Data'!I84)))</f>
        <v/>
      </c>
      <c r="DO90" s="353" t="str">
        <f ca="1">+IF(OFFSET('Hygiene Data'!$D$11,0,10*ROW('Hygiene Data'!D84))="","",OFFSET('Hygiene Data'!$D$11,0,10*ROW('Hygiene Data'!D84)))</f>
        <v/>
      </c>
      <c r="DP90" s="353" t="str">
        <f ca="1">+IF(OFFSET('Hygiene Data'!$D$12,0,10*ROW('Hygiene Data'!D84))="","",OFFSET('Hygiene Data'!$D$12,0,10*ROW('Hygiene Data'!D84)))</f>
        <v/>
      </c>
      <c r="DQ90" s="353" t="str">
        <f ca="1">+IF(OFFSET('Hygiene Data'!$D$13,0,10*ROW('Hygiene Data'!D84))="","",OFFSET('Hygiene Data'!$D$13,0,10*ROW('Hygiene Data'!D84)))</f>
        <v/>
      </c>
      <c r="DR90" s="353" t="str">
        <f ca="1">+IF(OFFSET('Hygiene Data'!$E$11,0,10*ROW('Hygiene Data'!E84))="","",OFFSET('Hygiene Data'!$E$11,0,10*ROW('Hygiene Data'!E84)))</f>
        <v/>
      </c>
      <c r="DS90" s="353" t="str">
        <f ca="1">+IF(OFFSET('Hygiene Data'!$E$12,0,10*ROW('Hygiene Data'!E84))="","",OFFSET('Hygiene Data'!$E$12,0,10*ROW('Hygiene Data'!E84)))</f>
        <v/>
      </c>
      <c r="DT90" s="353" t="str">
        <f ca="1">+IF(OFFSET('Hygiene Data'!$E$13,0,10*ROW('Hygiene Data'!E84))="","",OFFSET('Hygiene Data'!$E$13,0,10*ROW('Hygiene Data'!E84)))</f>
        <v/>
      </c>
      <c r="DU90" s="353" t="str">
        <f ca="1">+IF(OFFSET('Hygiene Data'!$F$11,0,10*ROW('Hygiene Data'!F84))="","",OFFSET('Hygiene Data'!$F$11,0,10*ROW('Hygiene Data'!F84)))</f>
        <v/>
      </c>
      <c r="DV90" s="353" t="str">
        <f ca="1">+IF(OFFSET('Hygiene Data'!$F$12,0,10*ROW('Hygiene Data'!F84))="","",OFFSET('Hygiene Data'!$F$12,0,10*ROW('Hygiene Data'!F84)))</f>
        <v/>
      </c>
      <c r="DW90" s="353" t="str">
        <f ca="1">+IF(OFFSET('Hygiene Data'!$F$13,0,10*ROW('Hygiene Data'!F84))="","",OFFSET('Hygiene Data'!$F$13,0,10*ROW('Hygiene Data'!F84)))</f>
        <v/>
      </c>
      <c r="DX90" s="353" t="str">
        <f ca="1">+IF(OFFSET('Hygiene Data'!$G$11,0,10*ROW('Hygiene Data'!G84))="","",OFFSET('Hygiene Data'!$G$11,0,10*ROW('Hygiene Data'!G84)))</f>
        <v/>
      </c>
      <c r="DY90" s="353" t="str">
        <f ca="1">+IF(OFFSET('Hygiene Data'!$G$12,0,10*ROW('Hygiene Data'!G84))="","",OFFSET('Hygiene Data'!$G$12,0,10*ROW('Hygiene Data'!G84)))</f>
        <v/>
      </c>
      <c r="DZ90" s="353" t="str">
        <f ca="1">+IF(OFFSET('Hygiene Data'!$G$13,0,10*ROW('Hygiene Data'!G84))="","",OFFSET('Hygiene Data'!$G$13,0,10*ROW('Hygiene Data'!G84)))</f>
        <v/>
      </c>
      <c r="EA90" s="353" t="str">
        <f ca="1">+IF(OFFSET('Hygiene Data'!$H$11,0,10*ROW('Hygiene Data'!H84))="","",OFFSET('Hygiene Data'!$H$11,0,10*ROW('Hygiene Data'!H84)))</f>
        <v/>
      </c>
      <c r="EB90" s="353" t="str">
        <f ca="1">+IF(OFFSET('Hygiene Data'!$H$12,0,10*ROW('Hygiene Data'!H84))="","",OFFSET('Hygiene Data'!$H$12,0,10*ROW('Hygiene Data'!H84)))</f>
        <v/>
      </c>
      <c r="EC90" s="353" t="str">
        <f ca="1">+IF(OFFSET('Hygiene Data'!$H$13,0,10*ROW('Hygiene Data'!H84))="","",OFFSET('Hygiene Data'!$H$13,0,10*ROW('Hygiene Data'!H84)))</f>
        <v/>
      </c>
      <c r="ED90" s="353" t="str">
        <f ca="1">+IF(OFFSET('Hygiene Data'!$I$11,0,10*ROW('Hygiene Data'!I84))="","",OFFSET('Hygiene Data'!$I$11,0,10*ROW('Hygiene Data'!I84)))</f>
        <v/>
      </c>
      <c r="EE90" s="353" t="str">
        <f ca="1">+IF(OFFSET('Hygiene Data'!$I$12,0,10*ROW('Hygiene Data'!I84))="","",OFFSET('Hygiene Data'!$I$12,0,10*ROW('Hygiene Data'!I84)))</f>
        <v/>
      </c>
      <c r="EF90" s="353" t="str">
        <f ca="1">+IF(OFFSET('Hygiene Data'!$I$13,0,10*ROW('Hygiene Data'!I84))="","",OFFSET('Hygiene Data'!$I$13,0,10*ROW('Hygiene Data'!I84)))</f>
        <v/>
      </c>
    </row>
    <row r="91" spans="1:136" x14ac:dyDescent="0.25">
      <c r="A91" s="462" t="str">
        <f ca="1">+IF(OFFSET('Water Data'!$B$2,0,10*ROW('Water Data'!E85))="","",OFFSET('Water Data'!$B$2,0,10*ROW('Water Data'!E85)))</f>
        <v/>
      </c>
      <c r="B91" s="46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89" t="str">
        <f t="shared" ca="1" si="1"/>
        <v/>
      </c>
      <c r="D91" s="49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6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3" t="str">
        <f ca="1">+IF(OFFSET('Water Data'!$D$27,0,10*ROW('Water Data'!D85))="","",OFFSET('Water Data'!$D$27,0,10*ROW('Water Data'!D85)))</f>
        <v/>
      </c>
      <c r="BT91" s="353" t="str">
        <f ca="1">+IF(OFFSET('Water Data'!$D$28,0,10*ROW('Water Data'!D85))="","",OFFSET('Water Data'!$D$28,0,10*ROW('Water Data'!D85)))</f>
        <v/>
      </c>
      <c r="BU91" s="353" t="str">
        <f ca="1">+IF(OFFSET('Water Data'!$D$29,0,10*ROW('Water Data'!D85))="","",OFFSET('Water Data'!$D$29,0,10*ROW('Water Data'!D85)))</f>
        <v/>
      </c>
      <c r="BV91" s="353" t="str">
        <f ca="1">+IF(OFFSET('Water Data'!$E$27,0,10*ROW('Water Data'!E85))="","",OFFSET('Water Data'!$E$27,0,10*ROW('Water Data'!E85)))</f>
        <v/>
      </c>
      <c r="BW91" s="353" t="str">
        <f ca="1">+IF(OFFSET('Water Data'!$E$28,0,10*ROW('Water Data'!E85))="","",OFFSET('Water Data'!$E$28,0,10*ROW('Water Data'!E85)))</f>
        <v/>
      </c>
      <c r="BX91" s="353" t="str">
        <f ca="1">+IF(OFFSET('Water Data'!$E$29,0,10*ROW('Water Data'!E85))="","",OFFSET('Water Data'!$E$29,0,10*ROW('Water Data'!E85)))</f>
        <v/>
      </c>
      <c r="BY91" s="353" t="str">
        <f ca="1">+IF(OFFSET('Water Data'!$F$27,0,10*ROW('Water Data'!F85))="","",OFFSET('Water Data'!$F$27,0,10*ROW('Water Data'!F85)))</f>
        <v/>
      </c>
      <c r="BZ91" s="353" t="str">
        <f ca="1">+IF(OFFSET('Water Data'!$F$28,0,10*ROW('Water Data'!F85))="","",OFFSET('Water Data'!$F$28,0,10*ROW('Water Data'!F85)))</f>
        <v/>
      </c>
      <c r="CA91" s="353" t="str">
        <f ca="1">+IF(OFFSET('Water Data'!$F$29,0,10*ROW('Water Data'!F85))="","",OFFSET('Water Data'!$F$29,0,10*ROW('Water Data'!F85)))</f>
        <v/>
      </c>
      <c r="CB91" s="353" t="str">
        <f ca="1">+IF(OFFSET('Water Data'!$G$27,0,10*ROW('Water Data'!G85))="","",OFFSET('Water Data'!$G$27,0,10*ROW('Water Data'!G85)))</f>
        <v/>
      </c>
      <c r="CC91" s="353" t="str">
        <f ca="1">+IF(OFFSET('Water Data'!$G$28,0,10*ROW('Water Data'!G85))="","",OFFSET('Water Data'!$G$28,0,10*ROW('Water Data'!G85)))</f>
        <v/>
      </c>
      <c r="CD91" s="353" t="str">
        <f ca="1">+IF(OFFSET('Water Data'!$G$29,0,10*ROW('Water Data'!G85))="","",OFFSET('Water Data'!$G$29,0,10*ROW('Water Data'!G85)))</f>
        <v/>
      </c>
      <c r="CE91" s="353" t="str">
        <f ca="1">+IF(OFFSET('Water Data'!$H$27,0,10*ROW('Water Data'!H85))="","",OFFSET('Water Data'!$H$27,0,10*ROW('Water Data'!H85)))</f>
        <v/>
      </c>
      <c r="CF91" s="353" t="str">
        <f ca="1">+IF(OFFSET('Water Data'!$H$28,0,10*ROW('Water Data'!H85))="","",OFFSET('Water Data'!$H$28,0,10*ROW('Water Data'!H85)))</f>
        <v/>
      </c>
      <c r="CG91" s="353" t="str">
        <f ca="1">+IF(OFFSET('Water Data'!$H$29,0,10*ROW('Water Data'!H85))="","",OFFSET('Water Data'!$H$29,0,10*ROW('Water Data'!H85)))</f>
        <v/>
      </c>
      <c r="CH91" s="353" t="str">
        <f ca="1">+IF(OFFSET('Water Data'!$I$27,0,10*ROW('Water Data'!I85))="","",OFFSET('Water Data'!$I$27,0,10*ROW('Water Data'!I85)))</f>
        <v/>
      </c>
      <c r="CI91" s="353" t="str">
        <f ca="1">+IF(OFFSET('Water Data'!$I$28,0,10*ROW('Water Data'!I85))="","",OFFSET('Water Data'!$I$28,0,10*ROW('Water Data'!I85)))</f>
        <v/>
      </c>
      <c r="CJ91" s="353" t="str">
        <f ca="1">+IF(OFFSET('Water Data'!$I$29,0,10*ROW('Water Data'!I85))="","",OFFSET('Water Data'!$I$29,0,10*ROW('Water Data'!I85)))</f>
        <v/>
      </c>
      <c r="CK91" s="353" t="str">
        <f ca="1">+IF(OFFSET('Sanitation Data'!$D$28,0,10*ROW('Sanitation Data'!D85))="","",OFFSET('Sanitation Data'!$D$28,0,10*ROW('Sanitation Data'!D85)))</f>
        <v/>
      </c>
      <c r="CL91" s="353" t="str">
        <f ca="1">+IF(OFFSET('Sanitation Data'!$D$29,0,10*ROW('Sanitation Data'!D85))="","",OFFSET('Sanitation Data'!$D$29,0,10*ROW('Sanitation Data'!D85)))</f>
        <v/>
      </c>
      <c r="CM91" s="353" t="str">
        <f ca="1">+IF(OFFSET('Sanitation Data'!$D$30,0,10*ROW('Sanitation Data'!D85))="","",OFFSET('Sanitation Data'!$D$30,0,10*ROW('Sanitation Data'!D85)))</f>
        <v/>
      </c>
      <c r="CN91" s="353" t="str">
        <f ca="1">+IF(OFFSET('Sanitation Data'!$D$31,0,10*ROW('Sanitation Data'!D85))="","",OFFSET('Sanitation Data'!$D$31,0,10*ROW('Sanitation Data'!D85)))</f>
        <v/>
      </c>
      <c r="CO91" s="353" t="str">
        <f ca="1">+IF(OFFSET('Sanitation Data'!$D$32,0,10*ROW('Sanitation Data'!D85))="","",OFFSET('Sanitation Data'!$D$32,0,10*ROW('Sanitation Data'!D85)))</f>
        <v/>
      </c>
      <c r="CP91" s="353" t="str">
        <f ca="1">+IF(OFFSET('Sanitation Data'!$E$28,0,10*ROW('Sanitation Data'!E85))="","",OFFSET('Sanitation Data'!$E$28,0,10*ROW('Sanitation Data'!E85)))</f>
        <v/>
      </c>
      <c r="CQ91" s="353" t="str">
        <f ca="1">+IF(OFFSET('Sanitation Data'!$E$29,0,10*ROW('Sanitation Data'!E85))="","",OFFSET('Sanitation Data'!$E$29,0,10*ROW('Sanitation Data'!E85)))</f>
        <v/>
      </c>
      <c r="CR91" s="353" t="str">
        <f ca="1">+IF(OFFSET('Sanitation Data'!$E$30,0,10*ROW('Sanitation Data'!E85))="","",OFFSET('Sanitation Data'!$E$30,0,10*ROW('Sanitation Data'!E85)))</f>
        <v/>
      </c>
      <c r="CS91" s="353" t="str">
        <f ca="1">+IF(OFFSET('Sanitation Data'!$E$31,0,10*ROW('Sanitation Data'!E85))="","",OFFSET('Sanitation Data'!$E$31,0,10*ROW('Sanitation Data'!E85)))</f>
        <v/>
      </c>
      <c r="CT91" s="353" t="str">
        <f ca="1">+IF(OFFSET('Sanitation Data'!$E$32,0,10*ROW('Sanitation Data'!E85))="","",OFFSET('Sanitation Data'!$E$32,0,10*ROW('Sanitation Data'!E85)))</f>
        <v/>
      </c>
      <c r="CU91" s="353" t="str">
        <f ca="1">+IF(OFFSET('Sanitation Data'!$F$28,0,10*ROW('Sanitation Data'!F85))="","",OFFSET('Sanitation Data'!$F$28,0,10*ROW('Sanitation Data'!F85)))</f>
        <v/>
      </c>
      <c r="CV91" s="353" t="str">
        <f ca="1">+IF(OFFSET('Sanitation Data'!$F$29,0,10*ROW('Sanitation Data'!F85))="","",OFFSET('Sanitation Data'!$F$29,0,10*ROW('Sanitation Data'!F85)))</f>
        <v/>
      </c>
      <c r="CW91" s="353" t="str">
        <f ca="1">+IF(OFFSET('Sanitation Data'!$F$30,0,10*ROW('Sanitation Data'!F85))="","",OFFSET('Sanitation Data'!$F$30,0,10*ROW('Sanitation Data'!F85)))</f>
        <v/>
      </c>
      <c r="CX91" s="353" t="str">
        <f ca="1">+IF(OFFSET('Sanitation Data'!$F$31,0,10*ROW('Sanitation Data'!F85))="","",OFFSET('Sanitation Data'!$F$31,0,10*ROW('Sanitation Data'!F85)))</f>
        <v/>
      </c>
      <c r="CY91" s="353" t="str">
        <f ca="1">+IF(OFFSET('Sanitation Data'!$F$32,0,10*ROW('Sanitation Data'!F85))="","",OFFSET('Sanitation Data'!$F$32,0,10*ROW('Sanitation Data'!F85)))</f>
        <v/>
      </c>
      <c r="CZ91" s="353" t="str">
        <f ca="1">+IF(OFFSET('Sanitation Data'!$G$28,0,10*ROW('Sanitation Data'!G85))="","",OFFSET('Sanitation Data'!$G$28,0,10*ROW('Sanitation Data'!G85)))</f>
        <v/>
      </c>
      <c r="DA91" s="353" t="str">
        <f ca="1">+IF(OFFSET('Sanitation Data'!$G$29,0,10*ROW('Sanitation Data'!G85))="","",OFFSET('Sanitation Data'!$G$29,0,10*ROW('Sanitation Data'!G85)))</f>
        <v/>
      </c>
      <c r="DB91" s="353" t="str">
        <f ca="1">+IF(OFFSET('Sanitation Data'!$G$30,0,10*ROW('Sanitation Data'!G85))="","",OFFSET('Sanitation Data'!$G$30,0,10*ROW('Sanitation Data'!G85)))</f>
        <v/>
      </c>
      <c r="DC91" s="353" t="str">
        <f ca="1">+IF(OFFSET('Sanitation Data'!$G$31,0,10*ROW('Sanitation Data'!G85))="","",OFFSET('Sanitation Data'!$G$31,0,10*ROW('Sanitation Data'!G85)))</f>
        <v/>
      </c>
      <c r="DD91" s="353" t="str">
        <f ca="1">+IF(OFFSET('Sanitation Data'!$G$32,0,10*ROW('Sanitation Data'!G85))="","",OFFSET('Sanitation Data'!$G$32,0,10*ROW('Sanitation Data'!G85)))</f>
        <v/>
      </c>
      <c r="DE91" s="353" t="str">
        <f ca="1">+IF(OFFSET('Sanitation Data'!$H$28,0,10*ROW('Sanitation Data'!H85))="","",OFFSET('Sanitation Data'!$H$28,0,10*ROW('Sanitation Data'!H85)))</f>
        <v/>
      </c>
      <c r="DF91" s="353" t="str">
        <f ca="1">+IF(OFFSET('Sanitation Data'!$H$29,0,10*ROW('Sanitation Data'!H85))="","",OFFSET('Sanitation Data'!$H$29,0,10*ROW('Sanitation Data'!H85)))</f>
        <v/>
      </c>
      <c r="DG91" s="353" t="str">
        <f ca="1">+IF(OFFSET('Sanitation Data'!$H$30,0,10*ROW('Sanitation Data'!H85))="","",OFFSET('Sanitation Data'!$H$30,0,10*ROW('Sanitation Data'!H85)))</f>
        <v/>
      </c>
      <c r="DH91" s="353" t="str">
        <f ca="1">+IF(OFFSET('Sanitation Data'!$H$31,0,10*ROW('Sanitation Data'!H85))="","",OFFSET('Sanitation Data'!$H$31,0,10*ROW('Sanitation Data'!H85)))</f>
        <v/>
      </c>
      <c r="DI91" s="353" t="str">
        <f ca="1">+IF(OFFSET('Sanitation Data'!$H$32,0,10*ROW('Sanitation Data'!H85))="","",OFFSET('Sanitation Data'!$H$32,0,10*ROW('Sanitation Data'!H85)))</f>
        <v/>
      </c>
      <c r="DJ91" s="353" t="str">
        <f ca="1">+IF(OFFSET('Sanitation Data'!$I$28,0,10*ROW('Sanitation Data'!I85))="","",OFFSET('Sanitation Data'!$I$28,0,10*ROW('Sanitation Data'!I85)))</f>
        <v/>
      </c>
      <c r="DK91" s="353" t="str">
        <f ca="1">+IF(OFFSET('Sanitation Data'!$I$29,0,10*ROW('Sanitation Data'!I85))="","",OFFSET('Sanitation Data'!$I$29,0,10*ROW('Sanitation Data'!I85)))</f>
        <v/>
      </c>
      <c r="DL91" s="353" t="str">
        <f ca="1">+IF(OFFSET('Sanitation Data'!$I$30,0,10*ROW('Sanitation Data'!I85))="","",OFFSET('Sanitation Data'!$I$30,0,10*ROW('Sanitation Data'!I85)))</f>
        <v/>
      </c>
      <c r="DM91" s="353" t="str">
        <f ca="1">+IF(OFFSET('Sanitation Data'!$I$31,0,10*ROW('Sanitation Data'!I85))="","",OFFSET('Sanitation Data'!$I$31,0,10*ROW('Sanitation Data'!I85)))</f>
        <v/>
      </c>
      <c r="DN91" s="353" t="str">
        <f ca="1">+IF(OFFSET('Sanitation Data'!$I$32,0,10*ROW('Sanitation Data'!I85))="","",OFFSET('Sanitation Data'!$I$32,0,10*ROW('Sanitation Data'!I85)))</f>
        <v/>
      </c>
      <c r="DO91" s="353" t="str">
        <f ca="1">+IF(OFFSET('Hygiene Data'!$D$11,0,10*ROW('Hygiene Data'!D85))="","",OFFSET('Hygiene Data'!$D$11,0,10*ROW('Hygiene Data'!D85)))</f>
        <v/>
      </c>
      <c r="DP91" s="353" t="str">
        <f ca="1">+IF(OFFSET('Hygiene Data'!$D$12,0,10*ROW('Hygiene Data'!D85))="","",OFFSET('Hygiene Data'!$D$12,0,10*ROW('Hygiene Data'!D85)))</f>
        <v/>
      </c>
      <c r="DQ91" s="353" t="str">
        <f ca="1">+IF(OFFSET('Hygiene Data'!$D$13,0,10*ROW('Hygiene Data'!D85))="","",OFFSET('Hygiene Data'!$D$13,0,10*ROW('Hygiene Data'!D85)))</f>
        <v/>
      </c>
      <c r="DR91" s="353" t="str">
        <f ca="1">+IF(OFFSET('Hygiene Data'!$E$11,0,10*ROW('Hygiene Data'!E85))="","",OFFSET('Hygiene Data'!$E$11,0,10*ROW('Hygiene Data'!E85)))</f>
        <v/>
      </c>
      <c r="DS91" s="353" t="str">
        <f ca="1">+IF(OFFSET('Hygiene Data'!$E$12,0,10*ROW('Hygiene Data'!E85))="","",OFFSET('Hygiene Data'!$E$12,0,10*ROW('Hygiene Data'!E85)))</f>
        <v/>
      </c>
      <c r="DT91" s="353" t="str">
        <f ca="1">+IF(OFFSET('Hygiene Data'!$E$13,0,10*ROW('Hygiene Data'!E85))="","",OFFSET('Hygiene Data'!$E$13,0,10*ROW('Hygiene Data'!E85)))</f>
        <v/>
      </c>
      <c r="DU91" s="353" t="str">
        <f ca="1">+IF(OFFSET('Hygiene Data'!$F$11,0,10*ROW('Hygiene Data'!F85))="","",OFFSET('Hygiene Data'!$F$11,0,10*ROW('Hygiene Data'!F85)))</f>
        <v/>
      </c>
      <c r="DV91" s="353" t="str">
        <f ca="1">+IF(OFFSET('Hygiene Data'!$F$12,0,10*ROW('Hygiene Data'!F85))="","",OFFSET('Hygiene Data'!$F$12,0,10*ROW('Hygiene Data'!F85)))</f>
        <v/>
      </c>
      <c r="DW91" s="353" t="str">
        <f ca="1">+IF(OFFSET('Hygiene Data'!$F$13,0,10*ROW('Hygiene Data'!F85))="","",OFFSET('Hygiene Data'!$F$13,0,10*ROW('Hygiene Data'!F85)))</f>
        <v/>
      </c>
      <c r="DX91" s="353" t="str">
        <f ca="1">+IF(OFFSET('Hygiene Data'!$G$11,0,10*ROW('Hygiene Data'!G85))="","",OFFSET('Hygiene Data'!$G$11,0,10*ROW('Hygiene Data'!G85)))</f>
        <v/>
      </c>
      <c r="DY91" s="353" t="str">
        <f ca="1">+IF(OFFSET('Hygiene Data'!$G$12,0,10*ROW('Hygiene Data'!G85))="","",OFFSET('Hygiene Data'!$G$12,0,10*ROW('Hygiene Data'!G85)))</f>
        <v/>
      </c>
      <c r="DZ91" s="353" t="str">
        <f ca="1">+IF(OFFSET('Hygiene Data'!$G$13,0,10*ROW('Hygiene Data'!G85))="","",OFFSET('Hygiene Data'!$G$13,0,10*ROW('Hygiene Data'!G85)))</f>
        <v/>
      </c>
      <c r="EA91" s="353" t="str">
        <f ca="1">+IF(OFFSET('Hygiene Data'!$H$11,0,10*ROW('Hygiene Data'!H85))="","",OFFSET('Hygiene Data'!$H$11,0,10*ROW('Hygiene Data'!H85)))</f>
        <v/>
      </c>
      <c r="EB91" s="353" t="str">
        <f ca="1">+IF(OFFSET('Hygiene Data'!$H$12,0,10*ROW('Hygiene Data'!H85))="","",OFFSET('Hygiene Data'!$H$12,0,10*ROW('Hygiene Data'!H85)))</f>
        <v/>
      </c>
      <c r="EC91" s="353" t="str">
        <f ca="1">+IF(OFFSET('Hygiene Data'!$H$13,0,10*ROW('Hygiene Data'!H85))="","",OFFSET('Hygiene Data'!$H$13,0,10*ROW('Hygiene Data'!H85)))</f>
        <v/>
      </c>
      <c r="ED91" s="353" t="str">
        <f ca="1">+IF(OFFSET('Hygiene Data'!$I$11,0,10*ROW('Hygiene Data'!I85))="","",OFFSET('Hygiene Data'!$I$11,0,10*ROW('Hygiene Data'!I85)))</f>
        <v/>
      </c>
      <c r="EE91" s="353" t="str">
        <f ca="1">+IF(OFFSET('Hygiene Data'!$I$12,0,10*ROW('Hygiene Data'!I85))="","",OFFSET('Hygiene Data'!$I$12,0,10*ROW('Hygiene Data'!I85)))</f>
        <v/>
      </c>
      <c r="EF91" s="353" t="str">
        <f ca="1">+IF(OFFSET('Hygiene Data'!$I$13,0,10*ROW('Hygiene Data'!I85))="","",OFFSET('Hygiene Data'!$I$13,0,10*ROW('Hygiene Data'!I85)))</f>
        <v/>
      </c>
    </row>
    <row r="92" spans="1:136" x14ac:dyDescent="0.25">
      <c r="A92" s="462" t="str">
        <f ca="1">+IF(OFFSET('Water Data'!$B$2,0,10*ROW('Water Data'!E86))="","",OFFSET('Water Data'!$B$2,0,10*ROW('Water Data'!E86)))</f>
        <v/>
      </c>
      <c r="B92" s="46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89" t="str">
        <f t="shared" ca="1" si="1"/>
        <v/>
      </c>
      <c r="D92" s="49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6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3" t="str">
        <f ca="1">+IF(OFFSET('Water Data'!$D$27,0,10*ROW('Water Data'!D86))="","",OFFSET('Water Data'!$D$27,0,10*ROW('Water Data'!D86)))</f>
        <v/>
      </c>
      <c r="BT92" s="353" t="str">
        <f ca="1">+IF(OFFSET('Water Data'!$D$28,0,10*ROW('Water Data'!D86))="","",OFFSET('Water Data'!$D$28,0,10*ROW('Water Data'!D86)))</f>
        <v/>
      </c>
      <c r="BU92" s="353" t="str">
        <f ca="1">+IF(OFFSET('Water Data'!$D$29,0,10*ROW('Water Data'!D86))="","",OFFSET('Water Data'!$D$29,0,10*ROW('Water Data'!D86)))</f>
        <v/>
      </c>
      <c r="BV92" s="353" t="str">
        <f ca="1">+IF(OFFSET('Water Data'!$E$27,0,10*ROW('Water Data'!E86))="","",OFFSET('Water Data'!$E$27,0,10*ROW('Water Data'!E86)))</f>
        <v/>
      </c>
      <c r="BW92" s="353" t="str">
        <f ca="1">+IF(OFFSET('Water Data'!$E$28,0,10*ROW('Water Data'!E86))="","",OFFSET('Water Data'!$E$28,0,10*ROW('Water Data'!E86)))</f>
        <v/>
      </c>
      <c r="BX92" s="353" t="str">
        <f ca="1">+IF(OFFSET('Water Data'!$E$29,0,10*ROW('Water Data'!E86))="","",OFFSET('Water Data'!$E$29,0,10*ROW('Water Data'!E86)))</f>
        <v/>
      </c>
      <c r="BY92" s="353" t="str">
        <f ca="1">+IF(OFFSET('Water Data'!$F$27,0,10*ROW('Water Data'!F86))="","",OFFSET('Water Data'!$F$27,0,10*ROW('Water Data'!F86)))</f>
        <v/>
      </c>
      <c r="BZ92" s="353" t="str">
        <f ca="1">+IF(OFFSET('Water Data'!$F$28,0,10*ROW('Water Data'!F86))="","",OFFSET('Water Data'!$F$28,0,10*ROW('Water Data'!F86)))</f>
        <v/>
      </c>
      <c r="CA92" s="353" t="str">
        <f ca="1">+IF(OFFSET('Water Data'!$F$29,0,10*ROW('Water Data'!F86))="","",OFFSET('Water Data'!$F$29,0,10*ROW('Water Data'!F86)))</f>
        <v/>
      </c>
      <c r="CB92" s="353" t="str">
        <f ca="1">+IF(OFFSET('Water Data'!$G$27,0,10*ROW('Water Data'!G86))="","",OFFSET('Water Data'!$G$27,0,10*ROW('Water Data'!G86)))</f>
        <v/>
      </c>
      <c r="CC92" s="353" t="str">
        <f ca="1">+IF(OFFSET('Water Data'!$G$28,0,10*ROW('Water Data'!G86))="","",OFFSET('Water Data'!$G$28,0,10*ROW('Water Data'!G86)))</f>
        <v/>
      </c>
      <c r="CD92" s="353" t="str">
        <f ca="1">+IF(OFFSET('Water Data'!$G$29,0,10*ROW('Water Data'!G86))="","",OFFSET('Water Data'!$G$29,0,10*ROW('Water Data'!G86)))</f>
        <v/>
      </c>
      <c r="CE92" s="353" t="str">
        <f ca="1">+IF(OFFSET('Water Data'!$H$27,0,10*ROW('Water Data'!H86))="","",OFFSET('Water Data'!$H$27,0,10*ROW('Water Data'!H86)))</f>
        <v/>
      </c>
      <c r="CF92" s="353" t="str">
        <f ca="1">+IF(OFFSET('Water Data'!$H$28,0,10*ROW('Water Data'!H86))="","",OFFSET('Water Data'!$H$28,0,10*ROW('Water Data'!H86)))</f>
        <v/>
      </c>
      <c r="CG92" s="353" t="str">
        <f ca="1">+IF(OFFSET('Water Data'!$H$29,0,10*ROW('Water Data'!H86))="","",OFFSET('Water Data'!$H$29,0,10*ROW('Water Data'!H86)))</f>
        <v/>
      </c>
      <c r="CH92" s="353" t="str">
        <f ca="1">+IF(OFFSET('Water Data'!$I$27,0,10*ROW('Water Data'!I86))="","",OFFSET('Water Data'!$I$27,0,10*ROW('Water Data'!I86)))</f>
        <v/>
      </c>
      <c r="CI92" s="353" t="str">
        <f ca="1">+IF(OFFSET('Water Data'!$I$28,0,10*ROW('Water Data'!I86))="","",OFFSET('Water Data'!$I$28,0,10*ROW('Water Data'!I86)))</f>
        <v/>
      </c>
      <c r="CJ92" s="353" t="str">
        <f ca="1">+IF(OFFSET('Water Data'!$I$29,0,10*ROW('Water Data'!I86))="","",OFFSET('Water Data'!$I$29,0,10*ROW('Water Data'!I86)))</f>
        <v/>
      </c>
      <c r="CK92" s="353" t="str">
        <f ca="1">+IF(OFFSET('Sanitation Data'!$D$28,0,10*ROW('Sanitation Data'!D86))="","",OFFSET('Sanitation Data'!$D$28,0,10*ROW('Sanitation Data'!D86)))</f>
        <v/>
      </c>
      <c r="CL92" s="353" t="str">
        <f ca="1">+IF(OFFSET('Sanitation Data'!$D$29,0,10*ROW('Sanitation Data'!D86))="","",OFFSET('Sanitation Data'!$D$29,0,10*ROW('Sanitation Data'!D86)))</f>
        <v/>
      </c>
      <c r="CM92" s="353" t="str">
        <f ca="1">+IF(OFFSET('Sanitation Data'!$D$30,0,10*ROW('Sanitation Data'!D86))="","",OFFSET('Sanitation Data'!$D$30,0,10*ROW('Sanitation Data'!D86)))</f>
        <v/>
      </c>
      <c r="CN92" s="353" t="str">
        <f ca="1">+IF(OFFSET('Sanitation Data'!$D$31,0,10*ROW('Sanitation Data'!D86))="","",OFFSET('Sanitation Data'!$D$31,0,10*ROW('Sanitation Data'!D86)))</f>
        <v/>
      </c>
      <c r="CO92" s="353" t="str">
        <f ca="1">+IF(OFFSET('Sanitation Data'!$D$32,0,10*ROW('Sanitation Data'!D86))="","",OFFSET('Sanitation Data'!$D$32,0,10*ROW('Sanitation Data'!D86)))</f>
        <v/>
      </c>
      <c r="CP92" s="353" t="str">
        <f ca="1">+IF(OFFSET('Sanitation Data'!$E$28,0,10*ROW('Sanitation Data'!E86))="","",OFFSET('Sanitation Data'!$E$28,0,10*ROW('Sanitation Data'!E86)))</f>
        <v/>
      </c>
      <c r="CQ92" s="353" t="str">
        <f ca="1">+IF(OFFSET('Sanitation Data'!$E$29,0,10*ROW('Sanitation Data'!E86))="","",OFFSET('Sanitation Data'!$E$29,0,10*ROW('Sanitation Data'!E86)))</f>
        <v/>
      </c>
      <c r="CR92" s="353" t="str">
        <f ca="1">+IF(OFFSET('Sanitation Data'!$E$30,0,10*ROW('Sanitation Data'!E86))="","",OFFSET('Sanitation Data'!$E$30,0,10*ROW('Sanitation Data'!E86)))</f>
        <v/>
      </c>
      <c r="CS92" s="353" t="str">
        <f ca="1">+IF(OFFSET('Sanitation Data'!$E$31,0,10*ROW('Sanitation Data'!E86))="","",OFFSET('Sanitation Data'!$E$31,0,10*ROW('Sanitation Data'!E86)))</f>
        <v/>
      </c>
      <c r="CT92" s="353" t="str">
        <f ca="1">+IF(OFFSET('Sanitation Data'!$E$32,0,10*ROW('Sanitation Data'!E86))="","",OFFSET('Sanitation Data'!$E$32,0,10*ROW('Sanitation Data'!E86)))</f>
        <v/>
      </c>
      <c r="CU92" s="353" t="str">
        <f ca="1">+IF(OFFSET('Sanitation Data'!$F$28,0,10*ROW('Sanitation Data'!F86))="","",OFFSET('Sanitation Data'!$F$28,0,10*ROW('Sanitation Data'!F86)))</f>
        <v/>
      </c>
      <c r="CV92" s="353" t="str">
        <f ca="1">+IF(OFFSET('Sanitation Data'!$F$29,0,10*ROW('Sanitation Data'!F86))="","",OFFSET('Sanitation Data'!$F$29,0,10*ROW('Sanitation Data'!F86)))</f>
        <v/>
      </c>
      <c r="CW92" s="353" t="str">
        <f ca="1">+IF(OFFSET('Sanitation Data'!$F$30,0,10*ROW('Sanitation Data'!F86))="","",OFFSET('Sanitation Data'!$F$30,0,10*ROW('Sanitation Data'!F86)))</f>
        <v/>
      </c>
      <c r="CX92" s="353" t="str">
        <f ca="1">+IF(OFFSET('Sanitation Data'!$F$31,0,10*ROW('Sanitation Data'!F86))="","",OFFSET('Sanitation Data'!$F$31,0,10*ROW('Sanitation Data'!F86)))</f>
        <v/>
      </c>
      <c r="CY92" s="353" t="str">
        <f ca="1">+IF(OFFSET('Sanitation Data'!$F$32,0,10*ROW('Sanitation Data'!F86))="","",OFFSET('Sanitation Data'!$F$32,0,10*ROW('Sanitation Data'!F86)))</f>
        <v/>
      </c>
      <c r="CZ92" s="353" t="str">
        <f ca="1">+IF(OFFSET('Sanitation Data'!$G$28,0,10*ROW('Sanitation Data'!G86))="","",OFFSET('Sanitation Data'!$G$28,0,10*ROW('Sanitation Data'!G86)))</f>
        <v/>
      </c>
      <c r="DA92" s="353" t="str">
        <f ca="1">+IF(OFFSET('Sanitation Data'!$G$29,0,10*ROW('Sanitation Data'!G86))="","",OFFSET('Sanitation Data'!$G$29,0,10*ROW('Sanitation Data'!G86)))</f>
        <v/>
      </c>
      <c r="DB92" s="353" t="str">
        <f ca="1">+IF(OFFSET('Sanitation Data'!$G$30,0,10*ROW('Sanitation Data'!G86))="","",OFFSET('Sanitation Data'!$G$30,0,10*ROW('Sanitation Data'!G86)))</f>
        <v/>
      </c>
      <c r="DC92" s="353" t="str">
        <f ca="1">+IF(OFFSET('Sanitation Data'!$G$31,0,10*ROW('Sanitation Data'!G86))="","",OFFSET('Sanitation Data'!$G$31,0,10*ROW('Sanitation Data'!G86)))</f>
        <v/>
      </c>
      <c r="DD92" s="353" t="str">
        <f ca="1">+IF(OFFSET('Sanitation Data'!$G$32,0,10*ROW('Sanitation Data'!G86))="","",OFFSET('Sanitation Data'!$G$32,0,10*ROW('Sanitation Data'!G86)))</f>
        <v/>
      </c>
      <c r="DE92" s="353" t="str">
        <f ca="1">+IF(OFFSET('Sanitation Data'!$H$28,0,10*ROW('Sanitation Data'!H86))="","",OFFSET('Sanitation Data'!$H$28,0,10*ROW('Sanitation Data'!H86)))</f>
        <v/>
      </c>
      <c r="DF92" s="353" t="str">
        <f ca="1">+IF(OFFSET('Sanitation Data'!$H$29,0,10*ROW('Sanitation Data'!H86))="","",OFFSET('Sanitation Data'!$H$29,0,10*ROW('Sanitation Data'!H86)))</f>
        <v/>
      </c>
      <c r="DG92" s="353" t="str">
        <f ca="1">+IF(OFFSET('Sanitation Data'!$H$30,0,10*ROW('Sanitation Data'!H86))="","",OFFSET('Sanitation Data'!$H$30,0,10*ROW('Sanitation Data'!H86)))</f>
        <v/>
      </c>
      <c r="DH92" s="353" t="str">
        <f ca="1">+IF(OFFSET('Sanitation Data'!$H$31,0,10*ROW('Sanitation Data'!H86))="","",OFFSET('Sanitation Data'!$H$31,0,10*ROW('Sanitation Data'!H86)))</f>
        <v/>
      </c>
      <c r="DI92" s="353" t="str">
        <f ca="1">+IF(OFFSET('Sanitation Data'!$H$32,0,10*ROW('Sanitation Data'!H86))="","",OFFSET('Sanitation Data'!$H$32,0,10*ROW('Sanitation Data'!H86)))</f>
        <v/>
      </c>
      <c r="DJ92" s="353" t="str">
        <f ca="1">+IF(OFFSET('Sanitation Data'!$I$28,0,10*ROW('Sanitation Data'!I86))="","",OFFSET('Sanitation Data'!$I$28,0,10*ROW('Sanitation Data'!I86)))</f>
        <v/>
      </c>
      <c r="DK92" s="353" t="str">
        <f ca="1">+IF(OFFSET('Sanitation Data'!$I$29,0,10*ROW('Sanitation Data'!I86))="","",OFFSET('Sanitation Data'!$I$29,0,10*ROW('Sanitation Data'!I86)))</f>
        <v/>
      </c>
      <c r="DL92" s="353" t="str">
        <f ca="1">+IF(OFFSET('Sanitation Data'!$I$30,0,10*ROW('Sanitation Data'!I86))="","",OFFSET('Sanitation Data'!$I$30,0,10*ROW('Sanitation Data'!I86)))</f>
        <v/>
      </c>
      <c r="DM92" s="353" t="str">
        <f ca="1">+IF(OFFSET('Sanitation Data'!$I$31,0,10*ROW('Sanitation Data'!I86))="","",OFFSET('Sanitation Data'!$I$31,0,10*ROW('Sanitation Data'!I86)))</f>
        <v/>
      </c>
      <c r="DN92" s="353" t="str">
        <f ca="1">+IF(OFFSET('Sanitation Data'!$I$32,0,10*ROW('Sanitation Data'!I86))="","",OFFSET('Sanitation Data'!$I$32,0,10*ROW('Sanitation Data'!I86)))</f>
        <v/>
      </c>
      <c r="DO92" s="353" t="str">
        <f ca="1">+IF(OFFSET('Hygiene Data'!$D$11,0,10*ROW('Hygiene Data'!D86))="","",OFFSET('Hygiene Data'!$D$11,0,10*ROW('Hygiene Data'!D86)))</f>
        <v/>
      </c>
      <c r="DP92" s="353" t="str">
        <f ca="1">+IF(OFFSET('Hygiene Data'!$D$12,0,10*ROW('Hygiene Data'!D86))="","",OFFSET('Hygiene Data'!$D$12,0,10*ROW('Hygiene Data'!D86)))</f>
        <v/>
      </c>
      <c r="DQ92" s="353" t="str">
        <f ca="1">+IF(OFFSET('Hygiene Data'!$D$13,0,10*ROW('Hygiene Data'!D86))="","",OFFSET('Hygiene Data'!$D$13,0,10*ROW('Hygiene Data'!D86)))</f>
        <v/>
      </c>
      <c r="DR92" s="353" t="str">
        <f ca="1">+IF(OFFSET('Hygiene Data'!$E$11,0,10*ROW('Hygiene Data'!E86))="","",OFFSET('Hygiene Data'!$E$11,0,10*ROW('Hygiene Data'!E86)))</f>
        <v/>
      </c>
      <c r="DS92" s="353" t="str">
        <f ca="1">+IF(OFFSET('Hygiene Data'!$E$12,0,10*ROW('Hygiene Data'!E86))="","",OFFSET('Hygiene Data'!$E$12,0,10*ROW('Hygiene Data'!E86)))</f>
        <v/>
      </c>
      <c r="DT92" s="353" t="str">
        <f ca="1">+IF(OFFSET('Hygiene Data'!$E$13,0,10*ROW('Hygiene Data'!E86))="","",OFFSET('Hygiene Data'!$E$13,0,10*ROW('Hygiene Data'!E86)))</f>
        <v/>
      </c>
      <c r="DU92" s="353" t="str">
        <f ca="1">+IF(OFFSET('Hygiene Data'!$F$11,0,10*ROW('Hygiene Data'!F86))="","",OFFSET('Hygiene Data'!$F$11,0,10*ROW('Hygiene Data'!F86)))</f>
        <v/>
      </c>
      <c r="DV92" s="353" t="str">
        <f ca="1">+IF(OFFSET('Hygiene Data'!$F$12,0,10*ROW('Hygiene Data'!F86))="","",OFFSET('Hygiene Data'!$F$12,0,10*ROW('Hygiene Data'!F86)))</f>
        <v/>
      </c>
      <c r="DW92" s="353" t="str">
        <f ca="1">+IF(OFFSET('Hygiene Data'!$F$13,0,10*ROW('Hygiene Data'!F86))="","",OFFSET('Hygiene Data'!$F$13,0,10*ROW('Hygiene Data'!F86)))</f>
        <v/>
      </c>
      <c r="DX92" s="353" t="str">
        <f ca="1">+IF(OFFSET('Hygiene Data'!$G$11,0,10*ROW('Hygiene Data'!G86))="","",OFFSET('Hygiene Data'!$G$11,0,10*ROW('Hygiene Data'!G86)))</f>
        <v/>
      </c>
      <c r="DY92" s="353" t="str">
        <f ca="1">+IF(OFFSET('Hygiene Data'!$G$12,0,10*ROW('Hygiene Data'!G86))="","",OFFSET('Hygiene Data'!$G$12,0,10*ROW('Hygiene Data'!G86)))</f>
        <v/>
      </c>
      <c r="DZ92" s="353" t="str">
        <f ca="1">+IF(OFFSET('Hygiene Data'!$G$13,0,10*ROW('Hygiene Data'!G86))="","",OFFSET('Hygiene Data'!$G$13,0,10*ROW('Hygiene Data'!G86)))</f>
        <v/>
      </c>
      <c r="EA92" s="353" t="str">
        <f ca="1">+IF(OFFSET('Hygiene Data'!$H$11,0,10*ROW('Hygiene Data'!H86))="","",OFFSET('Hygiene Data'!$H$11,0,10*ROW('Hygiene Data'!H86)))</f>
        <v/>
      </c>
      <c r="EB92" s="353" t="str">
        <f ca="1">+IF(OFFSET('Hygiene Data'!$H$12,0,10*ROW('Hygiene Data'!H86))="","",OFFSET('Hygiene Data'!$H$12,0,10*ROW('Hygiene Data'!H86)))</f>
        <v/>
      </c>
      <c r="EC92" s="353" t="str">
        <f ca="1">+IF(OFFSET('Hygiene Data'!$H$13,0,10*ROW('Hygiene Data'!H86))="","",OFFSET('Hygiene Data'!$H$13,0,10*ROW('Hygiene Data'!H86)))</f>
        <v/>
      </c>
      <c r="ED92" s="353" t="str">
        <f ca="1">+IF(OFFSET('Hygiene Data'!$I$11,0,10*ROW('Hygiene Data'!I86))="","",OFFSET('Hygiene Data'!$I$11,0,10*ROW('Hygiene Data'!I86)))</f>
        <v/>
      </c>
      <c r="EE92" s="353" t="str">
        <f ca="1">+IF(OFFSET('Hygiene Data'!$I$12,0,10*ROW('Hygiene Data'!I86))="","",OFFSET('Hygiene Data'!$I$12,0,10*ROW('Hygiene Data'!I86)))</f>
        <v/>
      </c>
      <c r="EF92" s="353" t="str">
        <f ca="1">+IF(OFFSET('Hygiene Data'!$I$13,0,10*ROW('Hygiene Data'!I86))="","",OFFSET('Hygiene Data'!$I$13,0,10*ROW('Hygiene Data'!I86)))</f>
        <v/>
      </c>
    </row>
    <row r="93" spans="1:136" x14ac:dyDescent="0.25">
      <c r="A93" s="462" t="str">
        <f ca="1">+IF(OFFSET('Water Data'!$B$2,0,10*ROW('Water Data'!E87))="","",OFFSET('Water Data'!$B$2,0,10*ROW('Water Data'!E87)))</f>
        <v/>
      </c>
      <c r="B93" s="46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89" t="str">
        <f t="shared" ca="1" si="1"/>
        <v/>
      </c>
      <c r="D93" s="49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6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3" t="str">
        <f ca="1">+IF(OFFSET('Water Data'!$D$27,0,10*ROW('Water Data'!D87))="","",OFFSET('Water Data'!$D$27,0,10*ROW('Water Data'!D87)))</f>
        <v/>
      </c>
      <c r="BT93" s="353" t="str">
        <f ca="1">+IF(OFFSET('Water Data'!$D$28,0,10*ROW('Water Data'!D87))="","",OFFSET('Water Data'!$D$28,0,10*ROW('Water Data'!D87)))</f>
        <v/>
      </c>
      <c r="BU93" s="353" t="str">
        <f ca="1">+IF(OFFSET('Water Data'!$D$29,0,10*ROW('Water Data'!D87))="","",OFFSET('Water Data'!$D$29,0,10*ROW('Water Data'!D87)))</f>
        <v/>
      </c>
      <c r="BV93" s="353" t="str">
        <f ca="1">+IF(OFFSET('Water Data'!$E$27,0,10*ROW('Water Data'!E87))="","",OFFSET('Water Data'!$E$27,0,10*ROW('Water Data'!E87)))</f>
        <v/>
      </c>
      <c r="BW93" s="353" t="str">
        <f ca="1">+IF(OFFSET('Water Data'!$E$28,0,10*ROW('Water Data'!E87))="","",OFFSET('Water Data'!$E$28,0,10*ROW('Water Data'!E87)))</f>
        <v/>
      </c>
      <c r="BX93" s="353" t="str">
        <f ca="1">+IF(OFFSET('Water Data'!$E$29,0,10*ROW('Water Data'!E87))="","",OFFSET('Water Data'!$E$29,0,10*ROW('Water Data'!E87)))</f>
        <v/>
      </c>
      <c r="BY93" s="353" t="str">
        <f ca="1">+IF(OFFSET('Water Data'!$F$27,0,10*ROW('Water Data'!F87))="","",OFFSET('Water Data'!$F$27,0,10*ROW('Water Data'!F87)))</f>
        <v/>
      </c>
      <c r="BZ93" s="353" t="str">
        <f ca="1">+IF(OFFSET('Water Data'!$F$28,0,10*ROW('Water Data'!F87))="","",OFFSET('Water Data'!$F$28,0,10*ROW('Water Data'!F87)))</f>
        <v/>
      </c>
      <c r="CA93" s="353" t="str">
        <f ca="1">+IF(OFFSET('Water Data'!$F$29,0,10*ROW('Water Data'!F87))="","",OFFSET('Water Data'!$F$29,0,10*ROW('Water Data'!F87)))</f>
        <v/>
      </c>
      <c r="CB93" s="353" t="str">
        <f ca="1">+IF(OFFSET('Water Data'!$G$27,0,10*ROW('Water Data'!G87))="","",OFFSET('Water Data'!$G$27,0,10*ROW('Water Data'!G87)))</f>
        <v/>
      </c>
      <c r="CC93" s="353" t="str">
        <f ca="1">+IF(OFFSET('Water Data'!$G$28,0,10*ROW('Water Data'!G87))="","",OFFSET('Water Data'!$G$28,0,10*ROW('Water Data'!G87)))</f>
        <v/>
      </c>
      <c r="CD93" s="353" t="str">
        <f ca="1">+IF(OFFSET('Water Data'!$G$29,0,10*ROW('Water Data'!G87))="","",OFFSET('Water Data'!$G$29,0,10*ROW('Water Data'!G87)))</f>
        <v/>
      </c>
      <c r="CE93" s="353" t="str">
        <f ca="1">+IF(OFFSET('Water Data'!$H$27,0,10*ROW('Water Data'!H87))="","",OFFSET('Water Data'!$H$27,0,10*ROW('Water Data'!H87)))</f>
        <v/>
      </c>
      <c r="CF93" s="353" t="str">
        <f ca="1">+IF(OFFSET('Water Data'!$H$28,0,10*ROW('Water Data'!H87))="","",OFFSET('Water Data'!$H$28,0,10*ROW('Water Data'!H87)))</f>
        <v/>
      </c>
      <c r="CG93" s="353" t="str">
        <f ca="1">+IF(OFFSET('Water Data'!$H$29,0,10*ROW('Water Data'!H87))="","",OFFSET('Water Data'!$H$29,0,10*ROW('Water Data'!H87)))</f>
        <v/>
      </c>
      <c r="CH93" s="353" t="str">
        <f ca="1">+IF(OFFSET('Water Data'!$I$27,0,10*ROW('Water Data'!I87))="","",OFFSET('Water Data'!$I$27,0,10*ROW('Water Data'!I87)))</f>
        <v/>
      </c>
      <c r="CI93" s="353" t="str">
        <f ca="1">+IF(OFFSET('Water Data'!$I$28,0,10*ROW('Water Data'!I87))="","",OFFSET('Water Data'!$I$28,0,10*ROW('Water Data'!I87)))</f>
        <v/>
      </c>
      <c r="CJ93" s="353" t="str">
        <f ca="1">+IF(OFFSET('Water Data'!$I$29,0,10*ROW('Water Data'!I87))="","",OFFSET('Water Data'!$I$29,0,10*ROW('Water Data'!I87)))</f>
        <v/>
      </c>
      <c r="CK93" s="353" t="str">
        <f ca="1">+IF(OFFSET('Sanitation Data'!$D$28,0,10*ROW('Sanitation Data'!D87))="","",OFFSET('Sanitation Data'!$D$28,0,10*ROW('Sanitation Data'!D87)))</f>
        <v/>
      </c>
      <c r="CL93" s="353" t="str">
        <f ca="1">+IF(OFFSET('Sanitation Data'!$D$29,0,10*ROW('Sanitation Data'!D87))="","",OFFSET('Sanitation Data'!$D$29,0,10*ROW('Sanitation Data'!D87)))</f>
        <v/>
      </c>
      <c r="CM93" s="353" t="str">
        <f ca="1">+IF(OFFSET('Sanitation Data'!$D$30,0,10*ROW('Sanitation Data'!D87))="","",OFFSET('Sanitation Data'!$D$30,0,10*ROW('Sanitation Data'!D87)))</f>
        <v/>
      </c>
      <c r="CN93" s="353" t="str">
        <f ca="1">+IF(OFFSET('Sanitation Data'!$D$31,0,10*ROW('Sanitation Data'!D87))="","",OFFSET('Sanitation Data'!$D$31,0,10*ROW('Sanitation Data'!D87)))</f>
        <v/>
      </c>
      <c r="CO93" s="353" t="str">
        <f ca="1">+IF(OFFSET('Sanitation Data'!$D$32,0,10*ROW('Sanitation Data'!D87))="","",OFFSET('Sanitation Data'!$D$32,0,10*ROW('Sanitation Data'!D87)))</f>
        <v/>
      </c>
      <c r="CP93" s="353" t="str">
        <f ca="1">+IF(OFFSET('Sanitation Data'!$E$28,0,10*ROW('Sanitation Data'!E87))="","",OFFSET('Sanitation Data'!$E$28,0,10*ROW('Sanitation Data'!E87)))</f>
        <v/>
      </c>
      <c r="CQ93" s="353" t="str">
        <f ca="1">+IF(OFFSET('Sanitation Data'!$E$29,0,10*ROW('Sanitation Data'!E87))="","",OFFSET('Sanitation Data'!$E$29,0,10*ROW('Sanitation Data'!E87)))</f>
        <v/>
      </c>
      <c r="CR93" s="353" t="str">
        <f ca="1">+IF(OFFSET('Sanitation Data'!$E$30,0,10*ROW('Sanitation Data'!E87))="","",OFFSET('Sanitation Data'!$E$30,0,10*ROW('Sanitation Data'!E87)))</f>
        <v/>
      </c>
      <c r="CS93" s="353" t="str">
        <f ca="1">+IF(OFFSET('Sanitation Data'!$E$31,0,10*ROW('Sanitation Data'!E87))="","",OFFSET('Sanitation Data'!$E$31,0,10*ROW('Sanitation Data'!E87)))</f>
        <v/>
      </c>
      <c r="CT93" s="353" t="str">
        <f ca="1">+IF(OFFSET('Sanitation Data'!$E$32,0,10*ROW('Sanitation Data'!E87))="","",OFFSET('Sanitation Data'!$E$32,0,10*ROW('Sanitation Data'!E87)))</f>
        <v/>
      </c>
      <c r="CU93" s="353" t="str">
        <f ca="1">+IF(OFFSET('Sanitation Data'!$F$28,0,10*ROW('Sanitation Data'!F87))="","",OFFSET('Sanitation Data'!$F$28,0,10*ROW('Sanitation Data'!F87)))</f>
        <v/>
      </c>
      <c r="CV93" s="353" t="str">
        <f ca="1">+IF(OFFSET('Sanitation Data'!$F$29,0,10*ROW('Sanitation Data'!F87))="","",OFFSET('Sanitation Data'!$F$29,0,10*ROW('Sanitation Data'!F87)))</f>
        <v/>
      </c>
      <c r="CW93" s="353" t="str">
        <f ca="1">+IF(OFFSET('Sanitation Data'!$F$30,0,10*ROW('Sanitation Data'!F87))="","",OFFSET('Sanitation Data'!$F$30,0,10*ROW('Sanitation Data'!F87)))</f>
        <v/>
      </c>
      <c r="CX93" s="353" t="str">
        <f ca="1">+IF(OFFSET('Sanitation Data'!$F$31,0,10*ROW('Sanitation Data'!F87))="","",OFFSET('Sanitation Data'!$F$31,0,10*ROW('Sanitation Data'!F87)))</f>
        <v/>
      </c>
      <c r="CY93" s="353" t="str">
        <f ca="1">+IF(OFFSET('Sanitation Data'!$F$32,0,10*ROW('Sanitation Data'!F87))="","",OFFSET('Sanitation Data'!$F$32,0,10*ROW('Sanitation Data'!F87)))</f>
        <v/>
      </c>
      <c r="CZ93" s="353" t="str">
        <f ca="1">+IF(OFFSET('Sanitation Data'!$G$28,0,10*ROW('Sanitation Data'!G87))="","",OFFSET('Sanitation Data'!$G$28,0,10*ROW('Sanitation Data'!G87)))</f>
        <v/>
      </c>
      <c r="DA93" s="353" t="str">
        <f ca="1">+IF(OFFSET('Sanitation Data'!$G$29,0,10*ROW('Sanitation Data'!G87))="","",OFFSET('Sanitation Data'!$G$29,0,10*ROW('Sanitation Data'!G87)))</f>
        <v/>
      </c>
      <c r="DB93" s="353" t="str">
        <f ca="1">+IF(OFFSET('Sanitation Data'!$G$30,0,10*ROW('Sanitation Data'!G87))="","",OFFSET('Sanitation Data'!$G$30,0,10*ROW('Sanitation Data'!G87)))</f>
        <v/>
      </c>
      <c r="DC93" s="353" t="str">
        <f ca="1">+IF(OFFSET('Sanitation Data'!$G$31,0,10*ROW('Sanitation Data'!G87))="","",OFFSET('Sanitation Data'!$G$31,0,10*ROW('Sanitation Data'!G87)))</f>
        <v/>
      </c>
      <c r="DD93" s="353" t="str">
        <f ca="1">+IF(OFFSET('Sanitation Data'!$G$32,0,10*ROW('Sanitation Data'!G87))="","",OFFSET('Sanitation Data'!$G$32,0,10*ROW('Sanitation Data'!G87)))</f>
        <v/>
      </c>
      <c r="DE93" s="353" t="str">
        <f ca="1">+IF(OFFSET('Sanitation Data'!$H$28,0,10*ROW('Sanitation Data'!H87))="","",OFFSET('Sanitation Data'!$H$28,0,10*ROW('Sanitation Data'!H87)))</f>
        <v/>
      </c>
      <c r="DF93" s="353" t="str">
        <f ca="1">+IF(OFFSET('Sanitation Data'!$H$29,0,10*ROW('Sanitation Data'!H87))="","",OFFSET('Sanitation Data'!$H$29,0,10*ROW('Sanitation Data'!H87)))</f>
        <v/>
      </c>
      <c r="DG93" s="353" t="str">
        <f ca="1">+IF(OFFSET('Sanitation Data'!$H$30,0,10*ROW('Sanitation Data'!H87))="","",OFFSET('Sanitation Data'!$H$30,0,10*ROW('Sanitation Data'!H87)))</f>
        <v/>
      </c>
      <c r="DH93" s="353" t="str">
        <f ca="1">+IF(OFFSET('Sanitation Data'!$H$31,0,10*ROW('Sanitation Data'!H87))="","",OFFSET('Sanitation Data'!$H$31,0,10*ROW('Sanitation Data'!H87)))</f>
        <v/>
      </c>
      <c r="DI93" s="353" t="str">
        <f ca="1">+IF(OFFSET('Sanitation Data'!$H$32,0,10*ROW('Sanitation Data'!H87))="","",OFFSET('Sanitation Data'!$H$32,0,10*ROW('Sanitation Data'!H87)))</f>
        <v/>
      </c>
      <c r="DJ93" s="353" t="str">
        <f ca="1">+IF(OFFSET('Sanitation Data'!$I$28,0,10*ROW('Sanitation Data'!I87))="","",OFFSET('Sanitation Data'!$I$28,0,10*ROW('Sanitation Data'!I87)))</f>
        <v/>
      </c>
      <c r="DK93" s="353" t="str">
        <f ca="1">+IF(OFFSET('Sanitation Data'!$I$29,0,10*ROW('Sanitation Data'!I87))="","",OFFSET('Sanitation Data'!$I$29,0,10*ROW('Sanitation Data'!I87)))</f>
        <v/>
      </c>
      <c r="DL93" s="353" t="str">
        <f ca="1">+IF(OFFSET('Sanitation Data'!$I$30,0,10*ROW('Sanitation Data'!I87))="","",OFFSET('Sanitation Data'!$I$30,0,10*ROW('Sanitation Data'!I87)))</f>
        <v/>
      </c>
      <c r="DM93" s="353" t="str">
        <f ca="1">+IF(OFFSET('Sanitation Data'!$I$31,0,10*ROW('Sanitation Data'!I87))="","",OFFSET('Sanitation Data'!$I$31,0,10*ROW('Sanitation Data'!I87)))</f>
        <v/>
      </c>
      <c r="DN93" s="353" t="str">
        <f ca="1">+IF(OFFSET('Sanitation Data'!$I$32,0,10*ROW('Sanitation Data'!I87))="","",OFFSET('Sanitation Data'!$I$32,0,10*ROW('Sanitation Data'!I87)))</f>
        <v/>
      </c>
      <c r="DO93" s="353" t="str">
        <f ca="1">+IF(OFFSET('Hygiene Data'!$D$11,0,10*ROW('Hygiene Data'!D87))="","",OFFSET('Hygiene Data'!$D$11,0,10*ROW('Hygiene Data'!D87)))</f>
        <v/>
      </c>
      <c r="DP93" s="353" t="str">
        <f ca="1">+IF(OFFSET('Hygiene Data'!$D$12,0,10*ROW('Hygiene Data'!D87))="","",OFFSET('Hygiene Data'!$D$12,0,10*ROW('Hygiene Data'!D87)))</f>
        <v/>
      </c>
      <c r="DQ93" s="353" t="str">
        <f ca="1">+IF(OFFSET('Hygiene Data'!$D$13,0,10*ROW('Hygiene Data'!D87))="","",OFFSET('Hygiene Data'!$D$13,0,10*ROW('Hygiene Data'!D87)))</f>
        <v/>
      </c>
      <c r="DR93" s="353" t="str">
        <f ca="1">+IF(OFFSET('Hygiene Data'!$E$11,0,10*ROW('Hygiene Data'!E87))="","",OFFSET('Hygiene Data'!$E$11,0,10*ROW('Hygiene Data'!E87)))</f>
        <v/>
      </c>
      <c r="DS93" s="353" t="str">
        <f ca="1">+IF(OFFSET('Hygiene Data'!$E$12,0,10*ROW('Hygiene Data'!E87))="","",OFFSET('Hygiene Data'!$E$12,0,10*ROW('Hygiene Data'!E87)))</f>
        <v/>
      </c>
      <c r="DT93" s="353" t="str">
        <f ca="1">+IF(OFFSET('Hygiene Data'!$E$13,0,10*ROW('Hygiene Data'!E87))="","",OFFSET('Hygiene Data'!$E$13,0,10*ROW('Hygiene Data'!E87)))</f>
        <v/>
      </c>
      <c r="DU93" s="353" t="str">
        <f ca="1">+IF(OFFSET('Hygiene Data'!$F$11,0,10*ROW('Hygiene Data'!F87))="","",OFFSET('Hygiene Data'!$F$11,0,10*ROW('Hygiene Data'!F87)))</f>
        <v/>
      </c>
      <c r="DV93" s="353" t="str">
        <f ca="1">+IF(OFFSET('Hygiene Data'!$F$12,0,10*ROW('Hygiene Data'!F87))="","",OFFSET('Hygiene Data'!$F$12,0,10*ROW('Hygiene Data'!F87)))</f>
        <v/>
      </c>
      <c r="DW93" s="353" t="str">
        <f ca="1">+IF(OFFSET('Hygiene Data'!$F$13,0,10*ROW('Hygiene Data'!F87))="","",OFFSET('Hygiene Data'!$F$13,0,10*ROW('Hygiene Data'!F87)))</f>
        <v/>
      </c>
      <c r="DX93" s="353" t="str">
        <f ca="1">+IF(OFFSET('Hygiene Data'!$G$11,0,10*ROW('Hygiene Data'!G87))="","",OFFSET('Hygiene Data'!$G$11,0,10*ROW('Hygiene Data'!G87)))</f>
        <v/>
      </c>
      <c r="DY93" s="353" t="str">
        <f ca="1">+IF(OFFSET('Hygiene Data'!$G$12,0,10*ROW('Hygiene Data'!G87))="","",OFFSET('Hygiene Data'!$G$12,0,10*ROW('Hygiene Data'!G87)))</f>
        <v/>
      </c>
      <c r="DZ93" s="353" t="str">
        <f ca="1">+IF(OFFSET('Hygiene Data'!$G$13,0,10*ROW('Hygiene Data'!G87))="","",OFFSET('Hygiene Data'!$G$13,0,10*ROW('Hygiene Data'!G87)))</f>
        <v/>
      </c>
      <c r="EA93" s="353" t="str">
        <f ca="1">+IF(OFFSET('Hygiene Data'!$H$11,0,10*ROW('Hygiene Data'!H87))="","",OFFSET('Hygiene Data'!$H$11,0,10*ROW('Hygiene Data'!H87)))</f>
        <v/>
      </c>
      <c r="EB93" s="353" t="str">
        <f ca="1">+IF(OFFSET('Hygiene Data'!$H$12,0,10*ROW('Hygiene Data'!H87))="","",OFFSET('Hygiene Data'!$H$12,0,10*ROW('Hygiene Data'!H87)))</f>
        <v/>
      </c>
      <c r="EC93" s="353" t="str">
        <f ca="1">+IF(OFFSET('Hygiene Data'!$H$13,0,10*ROW('Hygiene Data'!H87))="","",OFFSET('Hygiene Data'!$H$13,0,10*ROW('Hygiene Data'!H87)))</f>
        <v/>
      </c>
      <c r="ED93" s="353" t="str">
        <f ca="1">+IF(OFFSET('Hygiene Data'!$I$11,0,10*ROW('Hygiene Data'!I87))="","",OFFSET('Hygiene Data'!$I$11,0,10*ROW('Hygiene Data'!I87)))</f>
        <v/>
      </c>
      <c r="EE93" s="353" t="str">
        <f ca="1">+IF(OFFSET('Hygiene Data'!$I$12,0,10*ROW('Hygiene Data'!I87))="","",OFFSET('Hygiene Data'!$I$12,0,10*ROW('Hygiene Data'!I87)))</f>
        <v/>
      </c>
      <c r="EF93" s="353" t="str">
        <f ca="1">+IF(OFFSET('Hygiene Data'!$I$13,0,10*ROW('Hygiene Data'!I87))="","",OFFSET('Hygiene Data'!$I$13,0,10*ROW('Hygiene Data'!I87)))</f>
        <v/>
      </c>
    </row>
    <row r="94" spans="1:136" x14ac:dyDescent="0.25">
      <c r="A94" s="462" t="str">
        <f ca="1">+IF(OFFSET('Water Data'!$B$2,0,10*ROW('Water Data'!E88))="","",OFFSET('Water Data'!$B$2,0,10*ROW('Water Data'!E88)))</f>
        <v/>
      </c>
      <c r="B94" s="46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89" t="str">
        <f t="shared" ca="1" si="1"/>
        <v/>
      </c>
      <c r="D94" s="49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6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3" t="str">
        <f ca="1">+IF(OFFSET('Water Data'!$D$27,0,10*ROW('Water Data'!D88))="","",OFFSET('Water Data'!$D$27,0,10*ROW('Water Data'!D88)))</f>
        <v/>
      </c>
      <c r="BT94" s="353" t="str">
        <f ca="1">+IF(OFFSET('Water Data'!$D$28,0,10*ROW('Water Data'!D88))="","",OFFSET('Water Data'!$D$28,0,10*ROW('Water Data'!D88)))</f>
        <v/>
      </c>
      <c r="BU94" s="353" t="str">
        <f ca="1">+IF(OFFSET('Water Data'!$D$29,0,10*ROW('Water Data'!D88))="","",OFFSET('Water Data'!$D$29,0,10*ROW('Water Data'!D88)))</f>
        <v/>
      </c>
      <c r="BV94" s="353" t="str">
        <f ca="1">+IF(OFFSET('Water Data'!$E$27,0,10*ROW('Water Data'!E88))="","",OFFSET('Water Data'!$E$27,0,10*ROW('Water Data'!E88)))</f>
        <v/>
      </c>
      <c r="BW94" s="353" t="str">
        <f ca="1">+IF(OFFSET('Water Data'!$E$28,0,10*ROW('Water Data'!E88))="","",OFFSET('Water Data'!$E$28,0,10*ROW('Water Data'!E88)))</f>
        <v/>
      </c>
      <c r="BX94" s="353" t="str">
        <f ca="1">+IF(OFFSET('Water Data'!$E$29,0,10*ROW('Water Data'!E88))="","",OFFSET('Water Data'!$E$29,0,10*ROW('Water Data'!E88)))</f>
        <v/>
      </c>
      <c r="BY94" s="353" t="str">
        <f ca="1">+IF(OFFSET('Water Data'!$F$27,0,10*ROW('Water Data'!F88))="","",OFFSET('Water Data'!$F$27,0,10*ROW('Water Data'!F88)))</f>
        <v/>
      </c>
      <c r="BZ94" s="353" t="str">
        <f ca="1">+IF(OFFSET('Water Data'!$F$28,0,10*ROW('Water Data'!F88))="","",OFFSET('Water Data'!$F$28,0,10*ROW('Water Data'!F88)))</f>
        <v/>
      </c>
      <c r="CA94" s="353" t="str">
        <f ca="1">+IF(OFFSET('Water Data'!$F$29,0,10*ROW('Water Data'!F88))="","",OFFSET('Water Data'!$F$29,0,10*ROW('Water Data'!F88)))</f>
        <v/>
      </c>
      <c r="CB94" s="353" t="str">
        <f ca="1">+IF(OFFSET('Water Data'!$G$27,0,10*ROW('Water Data'!G88))="","",OFFSET('Water Data'!$G$27,0,10*ROW('Water Data'!G88)))</f>
        <v/>
      </c>
      <c r="CC94" s="353" t="str">
        <f ca="1">+IF(OFFSET('Water Data'!$G$28,0,10*ROW('Water Data'!G88))="","",OFFSET('Water Data'!$G$28,0,10*ROW('Water Data'!G88)))</f>
        <v/>
      </c>
      <c r="CD94" s="353" t="str">
        <f ca="1">+IF(OFFSET('Water Data'!$G$29,0,10*ROW('Water Data'!G88))="","",OFFSET('Water Data'!$G$29,0,10*ROW('Water Data'!G88)))</f>
        <v/>
      </c>
      <c r="CE94" s="353" t="str">
        <f ca="1">+IF(OFFSET('Water Data'!$H$27,0,10*ROW('Water Data'!H88))="","",OFFSET('Water Data'!$H$27,0,10*ROW('Water Data'!H88)))</f>
        <v/>
      </c>
      <c r="CF94" s="353" t="str">
        <f ca="1">+IF(OFFSET('Water Data'!$H$28,0,10*ROW('Water Data'!H88))="","",OFFSET('Water Data'!$H$28,0,10*ROW('Water Data'!H88)))</f>
        <v/>
      </c>
      <c r="CG94" s="353" t="str">
        <f ca="1">+IF(OFFSET('Water Data'!$H$29,0,10*ROW('Water Data'!H88))="","",OFFSET('Water Data'!$H$29,0,10*ROW('Water Data'!H88)))</f>
        <v/>
      </c>
      <c r="CH94" s="353" t="str">
        <f ca="1">+IF(OFFSET('Water Data'!$I$27,0,10*ROW('Water Data'!I88))="","",OFFSET('Water Data'!$I$27,0,10*ROW('Water Data'!I88)))</f>
        <v/>
      </c>
      <c r="CI94" s="353" t="str">
        <f ca="1">+IF(OFFSET('Water Data'!$I$28,0,10*ROW('Water Data'!I88))="","",OFFSET('Water Data'!$I$28,0,10*ROW('Water Data'!I88)))</f>
        <v/>
      </c>
      <c r="CJ94" s="353" t="str">
        <f ca="1">+IF(OFFSET('Water Data'!$I$29,0,10*ROW('Water Data'!I88))="","",OFFSET('Water Data'!$I$29,0,10*ROW('Water Data'!I88)))</f>
        <v/>
      </c>
      <c r="CK94" s="353" t="str">
        <f ca="1">+IF(OFFSET('Sanitation Data'!$D$28,0,10*ROW('Sanitation Data'!D88))="","",OFFSET('Sanitation Data'!$D$28,0,10*ROW('Sanitation Data'!D88)))</f>
        <v/>
      </c>
      <c r="CL94" s="353" t="str">
        <f ca="1">+IF(OFFSET('Sanitation Data'!$D$29,0,10*ROW('Sanitation Data'!D88))="","",OFFSET('Sanitation Data'!$D$29,0,10*ROW('Sanitation Data'!D88)))</f>
        <v/>
      </c>
      <c r="CM94" s="353" t="str">
        <f ca="1">+IF(OFFSET('Sanitation Data'!$D$30,0,10*ROW('Sanitation Data'!D88))="","",OFFSET('Sanitation Data'!$D$30,0,10*ROW('Sanitation Data'!D88)))</f>
        <v/>
      </c>
      <c r="CN94" s="353" t="str">
        <f ca="1">+IF(OFFSET('Sanitation Data'!$D$31,0,10*ROW('Sanitation Data'!D88))="","",OFFSET('Sanitation Data'!$D$31,0,10*ROW('Sanitation Data'!D88)))</f>
        <v/>
      </c>
      <c r="CO94" s="353" t="str">
        <f ca="1">+IF(OFFSET('Sanitation Data'!$D$32,0,10*ROW('Sanitation Data'!D88))="","",OFFSET('Sanitation Data'!$D$32,0,10*ROW('Sanitation Data'!D88)))</f>
        <v/>
      </c>
      <c r="CP94" s="353" t="str">
        <f ca="1">+IF(OFFSET('Sanitation Data'!$E$28,0,10*ROW('Sanitation Data'!E88))="","",OFFSET('Sanitation Data'!$E$28,0,10*ROW('Sanitation Data'!E88)))</f>
        <v/>
      </c>
      <c r="CQ94" s="353" t="str">
        <f ca="1">+IF(OFFSET('Sanitation Data'!$E$29,0,10*ROW('Sanitation Data'!E88))="","",OFFSET('Sanitation Data'!$E$29,0,10*ROW('Sanitation Data'!E88)))</f>
        <v/>
      </c>
      <c r="CR94" s="353" t="str">
        <f ca="1">+IF(OFFSET('Sanitation Data'!$E$30,0,10*ROW('Sanitation Data'!E88))="","",OFFSET('Sanitation Data'!$E$30,0,10*ROW('Sanitation Data'!E88)))</f>
        <v/>
      </c>
      <c r="CS94" s="353" t="str">
        <f ca="1">+IF(OFFSET('Sanitation Data'!$E$31,0,10*ROW('Sanitation Data'!E88))="","",OFFSET('Sanitation Data'!$E$31,0,10*ROW('Sanitation Data'!E88)))</f>
        <v/>
      </c>
      <c r="CT94" s="353" t="str">
        <f ca="1">+IF(OFFSET('Sanitation Data'!$E$32,0,10*ROW('Sanitation Data'!E88))="","",OFFSET('Sanitation Data'!$E$32,0,10*ROW('Sanitation Data'!E88)))</f>
        <v/>
      </c>
      <c r="CU94" s="353" t="str">
        <f ca="1">+IF(OFFSET('Sanitation Data'!$F$28,0,10*ROW('Sanitation Data'!F88))="","",OFFSET('Sanitation Data'!$F$28,0,10*ROW('Sanitation Data'!F88)))</f>
        <v/>
      </c>
      <c r="CV94" s="353" t="str">
        <f ca="1">+IF(OFFSET('Sanitation Data'!$F$29,0,10*ROW('Sanitation Data'!F88))="","",OFFSET('Sanitation Data'!$F$29,0,10*ROW('Sanitation Data'!F88)))</f>
        <v/>
      </c>
      <c r="CW94" s="353" t="str">
        <f ca="1">+IF(OFFSET('Sanitation Data'!$F$30,0,10*ROW('Sanitation Data'!F88))="","",OFFSET('Sanitation Data'!$F$30,0,10*ROW('Sanitation Data'!F88)))</f>
        <v/>
      </c>
      <c r="CX94" s="353" t="str">
        <f ca="1">+IF(OFFSET('Sanitation Data'!$F$31,0,10*ROW('Sanitation Data'!F88))="","",OFFSET('Sanitation Data'!$F$31,0,10*ROW('Sanitation Data'!F88)))</f>
        <v/>
      </c>
      <c r="CY94" s="353" t="str">
        <f ca="1">+IF(OFFSET('Sanitation Data'!$F$32,0,10*ROW('Sanitation Data'!F88))="","",OFFSET('Sanitation Data'!$F$32,0,10*ROW('Sanitation Data'!F88)))</f>
        <v/>
      </c>
      <c r="CZ94" s="353" t="str">
        <f ca="1">+IF(OFFSET('Sanitation Data'!$G$28,0,10*ROW('Sanitation Data'!G88))="","",OFFSET('Sanitation Data'!$G$28,0,10*ROW('Sanitation Data'!G88)))</f>
        <v/>
      </c>
      <c r="DA94" s="353" t="str">
        <f ca="1">+IF(OFFSET('Sanitation Data'!$G$29,0,10*ROW('Sanitation Data'!G88))="","",OFFSET('Sanitation Data'!$G$29,0,10*ROW('Sanitation Data'!G88)))</f>
        <v/>
      </c>
      <c r="DB94" s="353" t="str">
        <f ca="1">+IF(OFFSET('Sanitation Data'!$G$30,0,10*ROW('Sanitation Data'!G88))="","",OFFSET('Sanitation Data'!$G$30,0,10*ROW('Sanitation Data'!G88)))</f>
        <v/>
      </c>
      <c r="DC94" s="353" t="str">
        <f ca="1">+IF(OFFSET('Sanitation Data'!$G$31,0,10*ROW('Sanitation Data'!G88))="","",OFFSET('Sanitation Data'!$G$31,0,10*ROW('Sanitation Data'!G88)))</f>
        <v/>
      </c>
      <c r="DD94" s="353" t="str">
        <f ca="1">+IF(OFFSET('Sanitation Data'!$G$32,0,10*ROW('Sanitation Data'!G88))="","",OFFSET('Sanitation Data'!$G$32,0,10*ROW('Sanitation Data'!G88)))</f>
        <v/>
      </c>
      <c r="DE94" s="353" t="str">
        <f ca="1">+IF(OFFSET('Sanitation Data'!$H$28,0,10*ROW('Sanitation Data'!H88))="","",OFFSET('Sanitation Data'!$H$28,0,10*ROW('Sanitation Data'!H88)))</f>
        <v/>
      </c>
      <c r="DF94" s="353" t="str">
        <f ca="1">+IF(OFFSET('Sanitation Data'!$H$29,0,10*ROW('Sanitation Data'!H88))="","",OFFSET('Sanitation Data'!$H$29,0,10*ROW('Sanitation Data'!H88)))</f>
        <v/>
      </c>
      <c r="DG94" s="353" t="str">
        <f ca="1">+IF(OFFSET('Sanitation Data'!$H$30,0,10*ROW('Sanitation Data'!H88))="","",OFFSET('Sanitation Data'!$H$30,0,10*ROW('Sanitation Data'!H88)))</f>
        <v/>
      </c>
      <c r="DH94" s="353" t="str">
        <f ca="1">+IF(OFFSET('Sanitation Data'!$H$31,0,10*ROW('Sanitation Data'!H88))="","",OFFSET('Sanitation Data'!$H$31,0,10*ROW('Sanitation Data'!H88)))</f>
        <v/>
      </c>
      <c r="DI94" s="353" t="str">
        <f ca="1">+IF(OFFSET('Sanitation Data'!$H$32,0,10*ROW('Sanitation Data'!H88))="","",OFFSET('Sanitation Data'!$H$32,0,10*ROW('Sanitation Data'!H88)))</f>
        <v/>
      </c>
      <c r="DJ94" s="353" t="str">
        <f ca="1">+IF(OFFSET('Sanitation Data'!$I$28,0,10*ROW('Sanitation Data'!I88))="","",OFFSET('Sanitation Data'!$I$28,0,10*ROW('Sanitation Data'!I88)))</f>
        <v/>
      </c>
      <c r="DK94" s="353" t="str">
        <f ca="1">+IF(OFFSET('Sanitation Data'!$I$29,0,10*ROW('Sanitation Data'!I88))="","",OFFSET('Sanitation Data'!$I$29,0,10*ROW('Sanitation Data'!I88)))</f>
        <v/>
      </c>
      <c r="DL94" s="353" t="str">
        <f ca="1">+IF(OFFSET('Sanitation Data'!$I$30,0,10*ROW('Sanitation Data'!I88))="","",OFFSET('Sanitation Data'!$I$30,0,10*ROW('Sanitation Data'!I88)))</f>
        <v/>
      </c>
      <c r="DM94" s="353" t="str">
        <f ca="1">+IF(OFFSET('Sanitation Data'!$I$31,0,10*ROW('Sanitation Data'!I88))="","",OFFSET('Sanitation Data'!$I$31,0,10*ROW('Sanitation Data'!I88)))</f>
        <v/>
      </c>
      <c r="DN94" s="353" t="str">
        <f ca="1">+IF(OFFSET('Sanitation Data'!$I$32,0,10*ROW('Sanitation Data'!I88))="","",OFFSET('Sanitation Data'!$I$32,0,10*ROW('Sanitation Data'!I88)))</f>
        <v/>
      </c>
      <c r="DO94" s="353" t="str">
        <f ca="1">+IF(OFFSET('Hygiene Data'!$D$11,0,10*ROW('Hygiene Data'!D88))="","",OFFSET('Hygiene Data'!$D$11,0,10*ROW('Hygiene Data'!D88)))</f>
        <v/>
      </c>
      <c r="DP94" s="353" t="str">
        <f ca="1">+IF(OFFSET('Hygiene Data'!$D$12,0,10*ROW('Hygiene Data'!D88))="","",OFFSET('Hygiene Data'!$D$12,0,10*ROW('Hygiene Data'!D88)))</f>
        <v/>
      </c>
      <c r="DQ94" s="353" t="str">
        <f ca="1">+IF(OFFSET('Hygiene Data'!$D$13,0,10*ROW('Hygiene Data'!D88))="","",OFFSET('Hygiene Data'!$D$13,0,10*ROW('Hygiene Data'!D88)))</f>
        <v/>
      </c>
      <c r="DR94" s="353" t="str">
        <f ca="1">+IF(OFFSET('Hygiene Data'!$E$11,0,10*ROW('Hygiene Data'!E88))="","",OFFSET('Hygiene Data'!$E$11,0,10*ROW('Hygiene Data'!E88)))</f>
        <v/>
      </c>
      <c r="DS94" s="353" t="str">
        <f ca="1">+IF(OFFSET('Hygiene Data'!$E$12,0,10*ROW('Hygiene Data'!E88))="","",OFFSET('Hygiene Data'!$E$12,0,10*ROW('Hygiene Data'!E88)))</f>
        <v/>
      </c>
      <c r="DT94" s="353" t="str">
        <f ca="1">+IF(OFFSET('Hygiene Data'!$E$13,0,10*ROW('Hygiene Data'!E88))="","",OFFSET('Hygiene Data'!$E$13,0,10*ROW('Hygiene Data'!E88)))</f>
        <v/>
      </c>
      <c r="DU94" s="353" t="str">
        <f ca="1">+IF(OFFSET('Hygiene Data'!$F$11,0,10*ROW('Hygiene Data'!F88))="","",OFFSET('Hygiene Data'!$F$11,0,10*ROW('Hygiene Data'!F88)))</f>
        <v/>
      </c>
      <c r="DV94" s="353" t="str">
        <f ca="1">+IF(OFFSET('Hygiene Data'!$F$12,0,10*ROW('Hygiene Data'!F88))="","",OFFSET('Hygiene Data'!$F$12,0,10*ROW('Hygiene Data'!F88)))</f>
        <v/>
      </c>
      <c r="DW94" s="353" t="str">
        <f ca="1">+IF(OFFSET('Hygiene Data'!$F$13,0,10*ROW('Hygiene Data'!F88))="","",OFFSET('Hygiene Data'!$F$13,0,10*ROW('Hygiene Data'!F88)))</f>
        <v/>
      </c>
      <c r="DX94" s="353" t="str">
        <f ca="1">+IF(OFFSET('Hygiene Data'!$G$11,0,10*ROW('Hygiene Data'!G88))="","",OFFSET('Hygiene Data'!$G$11,0,10*ROW('Hygiene Data'!G88)))</f>
        <v/>
      </c>
      <c r="DY94" s="353" t="str">
        <f ca="1">+IF(OFFSET('Hygiene Data'!$G$12,0,10*ROW('Hygiene Data'!G88))="","",OFFSET('Hygiene Data'!$G$12,0,10*ROW('Hygiene Data'!G88)))</f>
        <v/>
      </c>
      <c r="DZ94" s="353" t="str">
        <f ca="1">+IF(OFFSET('Hygiene Data'!$G$13,0,10*ROW('Hygiene Data'!G88))="","",OFFSET('Hygiene Data'!$G$13,0,10*ROW('Hygiene Data'!G88)))</f>
        <v/>
      </c>
      <c r="EA94" s="353" t="str">
        <f ca="1">+IF(OFFSET('Hygiene Data'!$H$11,0,10*ROW('Hygiene Data'!H88))="","",OFFSET('Hygiene Data'!$H$11,0,10*ROW('Hygiene Data'!H88)))</f>
        <v/>
      </c>
      <c r="EB94" s="353" t="str">
        <f ca="1">+IF(OFFSET('Hygiene Data'!$H$12,0,10*ROW('Hygiene Data'!H88))="","",OFFSET('Hygiene Data'!$H$12,0,10*ROW('Hygiene Data'!H88)))</f>
        <v/>
      </c>
      <c r="EC94" s="353" t="str">
        <f ca="1">+IF(OFFSET('Hygiene Data'!$H$13,0,10*ROW('Hygiene Data'!H88))="","",OFFSET('Hygiene Data'!$H$13,0,10*ROW('Hygiene Data'!H88)))</f>
        <v/>
      </c>
      <c r="ED94" s="353" t="str">
        <f ca="1">+IF(OFFSET('Hygiene Data'!$I$11,0,10*ROW('Hygiene Data'!I88))="","",OFFSET('Hygiene Data'!$I$11,0,10*ROW('Hygiene Data'!I88)))</f>
        <v/>
      </c>
      <c r="EE94" s="353" t="str">
        <f ca="1">+IF(OFFSET('Hygiene Data'!$I$12,0,10*ROW('Hygiene Data'!I88))="","",OFFSET('Hygiene Data'!$I$12,0,10*ROW('Hygiene Data'!I88)))</f>
        <v/>
      </c>
      <c r="EF94" s="353" t="str">
        <f ca="1">+IF(OFFSET('Hygiene Data'!$I$13,0,10*ROW('Hygiene Data'!I88))="","",OFFSET('Hygiene Data'!$I$13,0,10*ROW('Hygiene Data'!I88)))</f>
        <v/>
      </c>
    </row>
    <row r="95" spans="1:136" x14ac:dyDescent="0.25">
      <c r="A95" s="462" t="str">
        <f ca="1">+IF(OFFSET('Water Data'!$B$2,0,10*ROW('Water Data'!E89))="","",OFFSET('Water Data'!$B$2,0,10*ROW('Water Data'!E89)))</f>
        <v/>
      </c>
      <c r="B95" s="46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89" t="str">
        <f t="shared" ca="1" si="1"/>
        <v/>
      </c>
      <c r="D95" s="49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6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3" t="str">
        <f ca="1">+IF(OFFSET('Water Data'!$D$27,0,10*ROW('Water Data'!D89))="","",OFFSET('Water Data'!$D$27,0,10*ROW('Water Data'!D89)))</f>
        <v/>
      </c>
      <c r="BT95" s="353" t="str">
        <f ca="1">+IF(OFFSET('Water Data'!$D$28,0,10*ROW('Water Data'!D89))="","",OFFSET('Water Data'!$D$28,0,10*ROW('Water Data'!D89)))</f>
        <v/>
      </c>
      <c r="BU95" s="353" t="str">
        <f ca="1">+IF(OFFSET('Water Data'!$D$29,0,10*ROW('Water Data'!D89))="","",OFFSET('Water Data'!$D$29,0,10*ROW('Water Data'!D89)))</f>
        <v/>
      </c>
      <c r="BV95" s="353" t="str">
        <f ca="1">+IF(OFFSET('Water Data'!$E$27,0,10*ROW('Water Data'!E89))="","",OFFSET('Water Data'!$E$27,0,10*ROW('Water Data'!E89)))</f>
        <v/>
      </c>
      <c r="BW95" s="353" t="str">
        <f ca="1">+IF(OFFSET('Water Data'!$E$28,0,10*ROW('Water Data'!E89))="","",OFFSET('Water Data'!$E$28,0,10*ROW('Water Data'!E89)))</f>
        <v/>
      </c>
      <c r="BX95" s="353" t="str">
        <f ca="1">+IF(OFFSET('Water Data'!$E$29,0,10*ROW('Water Data'!E89))="","",OFFSET('Water Data'!$E$29,0,10*ROW('Water Data'!E89)))</f>
        <v/>
      </c>
      <c r="BY95" s="353" t="str">
        <f ca="1">+IF(OFFSET('Water Data'!$F$27,0,10*ROW('Water Data'!F89))="","",OFFSET('Water Data'!$F$27,0,10*ROW('Water Data'!F89)))</f>
        <v/>
      </c>
      <c r="BZ95" s="353" t="str">
        <f ca="1">+IF(OFFSET('Water Data'!$F$28,0,10*ROW('Water Data'!F89))="","",OFFSET('Water Data'!$F$28,0,10*ROW('Water Data'!F89)))</f>
        <v/>
      </c>
      <c r="CA95" s="353" t="str">
        <f ca="1">+IF(OFFSET('Water Data'!$F$29,0,10*ROW('Water Data'!F89))="","",OFFSET('Water Data'!$F$29,0,10*ROW('Water Data'!F89)))</f>
        <v/>
      </c>
      <c r="CB95" s="353" t="str">
        <f ca="1">+IF(OFFSET('Water Data'!$G$27,0,10*ROW('Water Data'!G89))="","",OFFSET('Water Data'!$G$27,0,10*ROW('Water Data'!G89)))</f>
        <v/>
      </c>
      <c r="CC95" s="353" t="str">
        <f ca="1">+IF(OFFSET('Water Data'!$G$28,0,10*ROW('Water Data'!G89))="","",OFFSET('Water Data'!$G$28,0,10*ROW('Water Data'!G89)))</f>
        <v/>
      </c>
      <c r="CD95" s="353" t="str">
        <f ca="1">+IF(OFFSET('Water Data'!$G$29,0,10*ROW('Water Data'!G89))="","",OFFSET('Water Data'!$G$29,0,10*ROW('Water Data'!G89)))</f>
        <v/>
      </c>
      <c r="CE95" s="353" t="str">
        <f ca="1">+IF(OFFSET('Water Data'!$H$27,0,10*ROW('Water Data'!H89))="","",OFFSET('Water Data'!$H$27,0,10*ROW('Water Data'!H89)))</f>
        <v/>
      </c>
      <c r="CF95" s="353" t="str">
        <f ca="1">+IF(OFFSET('Water Data'!$H$28,0,10*ROW('Water Data'!H89))="","",OFFSET('Water Data'!$H$28,0,10*ROW('Water Data'!H89)))</f>
        <v/>
      </c>
      <c r="CG95" s="353" t="str">
        <f ca="1">+IF(OFFSET('Water Data'!$H$29,0,10*ROW('Water Data'!H89))="","",OFFSET('Water Data'!$H$29,0,10*ROW('Water Data'!H89)))</f>
        <v/>
      </c>
      <c r="CH95" s="353" t="str">
        <f ca="1">+IF(OFFSET('Water Data'!$I$27,0,10*ROW('Water Data'!I89))="","",OFFSET('Water Data'!$I$27,0,10*ROW('Water Data'!I89)))</f>
        <v/>
      </c>
      <c r="CI95" s="353" t="str">
        <f ca="1">+IF(OFFSET('Water Data'!$I$28,0,10*ROW('Water Data'!I89))="","",OFFSET('Water Data'!$I$28,0,10*ROW('Water Data'!I89)))</f>
        <v/>
      </c>
      <c r="CJ95" s="353" t="str">
        <f ca="1">+IF(OFFSET('Water Data'!$I$29,0,10*ROW('Water Data'!I89))="","",OFFSET('Water Data'!$I$29,0,10*ROW('Water Data'!I89)))</f>
        <v/>
      </c>
      <c r="CK95" s="353" t="str">
        <f ca="1">+IF(OFFSET('Sanitation Data'!$D$28,0,10*ROW('Sanitation Data'!D89))="","",OFFSET('Sanitation Data'!$D$28,0,10*ROW('Sanitation Data'!D89)))</f>
        <v/>
      </c>
      <c r="CL95" s="353" t="str">
        <f ca="1">+IF(OFFSET('Sanitation Data'!$D$29,0,10*ROW('Sanitation Data'!D89))="","",OFFSET('Sanitation Data'!$D$29,0,10*ROW('Sanitation Data'!D89)))</f>
        <v/>
      </c>
      <c r="CM95" s="353" t="str">
        <f ca="1">+IF(OFFSET('Sanitation Data'!$D$30,0,10*ROW('Sanitation Data'!D89))="","",OFFSET('Sanitation Data'!$D$30,0,10*ROW('Sanitation Data'!D89)))</f>
        <v/>
      </c>
      <c r="CN95" s="353" t="str">
        <f ca="1">+IF(OFFSET('Sanitation Data'!$D$31,0,10*ROW('Sanitation Data'!D89))="","",OFFSET('Sanitation Data'!$D$31,0,10*ROW('Sanitation Data'!D89)))</f>
        <v/>
      </c>
      <c r="CO95" s="353" t="str">
        <f ca="1">+IF(OFFSET('Sanitation Data'!$D$32,0,10*ROW('Sanitation Data'!D89))="","",OFFSET('Sanitation Data'!$D$32,0,10*ROW('Sanitation Data'!D89)))</f>
        <v/>
      </c>
      <c r="CP95" s="353" t="str">
        <f ca="1">+IF(OFFSET('Sanitation Data'!$E$28,0,10*ROW('Sanitation Data'!E89))="","",OFFSET('Sanitation Data'!$E$28,0,10*ROW('Sanitation Data'!E89)))</f>
        <v/>
      </c>
      <c r="CQ95" s="353" t="str">
        <f ca="1">+IF(OFFSET('Sanitation Data'!$E$29,0,10*ROW('Sanitation Data'!E89))="","",OFFSET('Sanitation Data'!$E$29,0,10*ROW('Sanitation Data'!E89)))</f>
        <v/>
      </c>
      <c r="CR95" s="353" t="str">
        <f ca="1">+IF(OFFSET('Sanitation Data'!$E$30,0,10*ROW('Sanitation Data'!E89))="","",OFFSET('Sanitation Data'!$E$30,0,10*ROW('Sanitation Data'!E89)))</f>
        <v/>
      </c>
      <c r="CS95" s="353" t="str">
        <f ca="1">+IF(OFFSET('Sanitation Data'!$E$31,0,10*ROW('Sanitation Data'!E89))="","",OFFSET('Sanitation Data'!$E$31,0,10*ROW('Sanitation Data'!E89)))</f>
        <v/>
      </c>
      <c r="CT95" s="353" t="str">
        <f ca="1">+IF(OFFSET('Sanitation Data'!$E$32,0,10*ROW('Sanitation Data'!E89))="","",OFFSET('Sanitation Data'!$E$32,0,10*ROW('Sanitation Data'!E89)))</f>
        <v/>
      </c>
      <c r="CU95" s="353" t="str">
        <f ca="1">+IF(OFFSET('Sanitation Data'!$F$28,0,10*ROW('Sanitation Data'!F89))="","",OFFSET('Sanitation Data'!$F$28,0,10*ROW('Sanitation Data'!F89)))</f>
        <v/>
      </c>
      <c r="CV95" s="353" t="str">
        <f ca="1">+IF(OFFSET('Sanitation Data'!$F$29,0,10*ROW('Sanitation Data'!F89))="","",OFFSET('Sanitation Data'!$F$29,0,10*ROW('Sanitation Data'!F89)))</f>
        <v/>
      </c>
      <c r="CW95" s="353" t="str">
        <f ca="1">+IF(OFFSET('Sanitation Data'!$F$30,0,10*ROW('Sanitation Data'!F89))="","",OFFSET('Sanitation Data'!$F$30,0,10*ROW('Sanitation Data'!F89)))</f>
        <v/>
      </c>
      <c r="CX95" s="353" t="str">
        <f ca="1">+IF(OFFSET('Sanitation Data'!$F$31,0,10*ROW('Sanitation Data'!F89))="","",OFFSET('Sanitation Data'!$F$31,0,10*ROW('Sanitation Data'!F89)))</f>
        <v/>
      </c>
      <c r="CY95" s="353" t="str">
        <f ca="1">+IF(OFFSET('Sanitation Data'!$F$32,0,10*ROW('Sanitation Data'!F89))="","",OFFSET('Sanitation Data'!$F$32,0,10*ROW('Sanitation Data'!F89)))</f>
        <v/>
      </c>
      <c r="CZ95" s="353" t="str">
        <f ca="1">+IF(OFFSET('Sanitation Data'!$G$28,0,10*ROW('Sanitation Data'!G89))="","",OFFSET('Sanitation Data'!$G$28,0,10*ROW('Sanitation Data'!G89)))</f>
        <v/>
      </c>
      <c r="DA95" s="353" t="str">
        <f ca="1">+IF(OFFSET('Sanitation Data'!$G$29,0,10*ROW('Sanitation Data'!G89))="","",OFFSET('Sanitation Data'!$G$29,0,10*ROW('Sanitation Data'!G89)))</f>
        <v/>
      </c>
      <c r="DB95" s="353" t="str">
        <f ca="1">+IF(OFFSET('Sanitation Data'!$G$30,0,10*ROW('Sanitation Data'!G89))="","",OFFSET('Sanitation Data'!$G$30,0,10*ROW('Sanitation Data'!G89)))</f>
        <v/>
      </c>
      <c r="DC95" s="353" t="str">
        <f ca="1">+IF(OFFSET('Sanitation Data'!$G$31,0,10*ROW('Sanitation Data'!G89))="","",OFFSET('Sanitation Data'!$G$31,0,10*ROW('Sanitation Data'!G89)))</f>
        <v/>
      </c>
      <c r="DD95" s="353" t="str">
        <f ca="1">+IF(OFFSET('Sanitation Data'!$G$32,0,10*ROW('Sanitation Data'!G89))="","",OFFSET('Sanitation Data'!$G$32,0,10*ROW('Sanitation Data'!G89)))</f>
        <v/>
      </c>
      <c r="DE95" s="353" t="str">
        <f ca="1">+IF(OFFSET('Sanitation Data'!$H$28,0,10*ROW('Sanitation Data'!H89))="","",OFFSET('Sanitation Data'!$H$28,0,10*ROW('Sanitation Data'!H89)))</f>
        <v/>
      </c>
      <c r="DF95" s="353" t="str">
        <f ca="1">+IF(OFFSET('Sanitation Data'!$H$29,0,10*ROW('Sanitation Data'!H89))="","",OFFSET('Sanitation Data'!$H$29,0,10*ROW('Sanitation Data'!H89)))</f>
        <v/>
      </c>
      <c r="DG95" s="353" t="str">
        <f ca="1">+IF(OFFSET('Sanitation Data'!$H$30,0,10*ROW('Sanitation Data'!H89))="","",OFFSET('Sanitation Data'!$H$30,0,10*ROW('Sanitation Data'!H89)))</f>
        <v/>
      </c>
      <c r="DH95" s="353" t="str">
        <f ca="1">+IF(OFFSET('Sanitation Data'!$H$31,0,10*ROW('Sanitation Data'!H89))="","",OFFSET('Sanitation Data'!$H$31,0,10*ROW('Sanitation Data'!H89)))</f>
        <v/>
      </c>
      <c r="DI95" s="353" t="str">
        <f ca="1">+IF(OFFSET('Sanitation Data'!$H$32,0,10*ROW('Sanitation Data'!H89))="","",OFFSET('Sanitation Data'!$H$32,0,10*ROW('Sanitation Data'!H89)))</f>
        <v/>
      </c>
      <c r="DJ95" s="353" t="str">
        <f ca="1">+IF(OFFSET('Sanitation Data'!$I$28,0,10*ROW('Sanitation Data'!I89))="","",OFFSET('Sanitation Data'!$I$28,0,10*ROW('Sanitation Data'!I89)))</f>
        <v/>
      </c>
      <c r="DK95" s="353" t="str">
        <f ca="1">+IF(OFFSET('Sanitation Data'!$I$29,0,10*ROW('Sanitation Data'!I89))="","",OFFSET('Sanitation Data'!$I$29,0,10*ROW('Sanitation Data'!I89)))</f>
        <v/>
      </c>
      <c r="DL95" s="353" t="str">
        <f ca="1">+IF(OFFSET('Sanitation Data'!$I$30,0,10*ROW('Sanitation Data'!I89))="","",OFFSET('Sanitation Data'!$I$30,0,10*ROW('Sanitation Data'!I89)))</f>
        <v/>
      </c>
      <c r="DM95" s="353" t="str">
        <f ca="1">+IF(OFFSET('Sanitation Data'!$I$31,0,10*ROW('Sanitation Data'!I89))="","",OFFSET('Sanitation Data'!$I$31,0,10*ROW('Sanitation Data'!I89)))</f>
        <v/>
      </c>
      <c r="DN95" s="353" t="str">
        <f ca="1">+IF(OFFSET('Sanitation Data'!$I$32,0,10*ROW('Sanitation Data'!I89))="","",OFFSET('Sanitation Data'!$I$32,0,10*ROW('Sanitation Data'!I89)))</f>
        <v/>
      </c>
      <c r="DO95" s="353" t="str">
        <f ca="1">+IF(OFFSET('Hygiene Data'!$D$11,0,10*ROW('Hygiene Data'!D89))="","",OFFSET('Hygiene Data'!$D$11,0,10*ROW('Hygiene Data'!D89)))</f>
        <v/>
      </c>
      <c r="DP95" s="353" t="str">
        <f ca="1">+IF(OFFSET('Hygiene Data'!$D$12,0,10*ROW('Hygiene Data'!D89))="","",OFFSET('Hygiene Data'!$D$12,0,10*ROW('Hygiene Data'!D89)))</f>
        <v/>
      </c>
      <c r="DQ95" s="353" t="str">
        <f ca="1">+IF(OFFSET('Hygiene Data'!$D$13,0,10*ROW('Hygiene Data'!D89))="","",OFFSET('Hygiene Data'!$D$13,0,10*ROW('Hygiene Data'!D89)))</f>
        <v/>
      </c>
      <c r="DR95" s="353" t="str">
        <f ca="1">+IF(OFFSET('Hygiene Data'!$E$11,0,10*ROW('Hygiene Data'!E89))="","",OFFSET('Hygiene Data'!$E$11,0,10*ROW('Hygiene Data'!E89)))</f>
        <v/>
      </c>
      <c r="DS95" s="353" t="str">
        <f ca="1">+IF(OFFSET('Hygiene Data'!$E$12,0,10*ROW('Hygiene Data'!E89))="","",OFFSET('Hygiene Data'!$E$12,0,10*ROW('Hygiene Data'!E89)))</f>
        <v/>
      </c>
      <c r="DT95" s="353" t="str">
        <f ca="1">+IF(OFFSET('Hygiene Data'!$E$13,0,10*ROW('Hygiene Data'!E89))="","",OFFSET('Hygiene Data'!$E$13,0,10*ROW('Hygiene Data'!E89)))</f>
        <v/>
      </c>
      <c r="DU95" s="353" t="str">
        <f ca="1">+IF(OFFSET('Hygiene Data'!$F$11,0,10*ROW('Hygiene Data'!F89))="","",OFFSET('Hygiene Data'!$F$11,0,10*ROW('Hygiene Data'!F89)))</f>
        <v/>
      </c>
      <c r="DV95" s="353" t="str">
        <f ca="1">+IF(OFFSET('Hygiene Data'!$F$12,0,10*ROW('Hygiene Data'!F89))="","",OFFSET('Hygiene Data'!$F$12,0,10*ROW('Hygiene Data'!F89)))</f>
        <v/>
      </c>
      <c r="DW95" s="353" t="str">
        <f ca="1">+IF(OFFSET('Hygiene Data'!$F$13,0,10*ROW('Hygiene Data'!F89))="","",OFFSET('Hygiene Data'!$F$13,0,10*ROW('Hygiene Data'!F89)))</f>
        <v/>
      </c>
      <c r="DX95" s="353" t="str">
        <f ca="1">+IF(OFFSET('Hygiene Data'!$G$11,0,10*ROW('Hygiene Data'!G89))="","",OFFSET('Hygiene Data'!$G$11,0,10*ROW('Hygiene Data'!G89)))</f>
        <v/>
      </c>
      <c r="DY95" s="353" t="str">
        <f ca="1">+IF(OFFSET('Hygiene Data'!$G$12,0,10*ROW('Hygiene Data'!G89))="","",OFFSET('Hygiene Data'!$G$12,0,10*ROW('Hygiene Data'!G89)))</f>
        <v/>
      </c>
      <c r="DZ95" s="353" t="str">
        <f ca="1">+IF(OFFSET('Hygiene Data'!$G$13,0,10*ROW('Hygiene Data'!G89))="","",OFFSET('Hygiene Data'!$G$13,0,10*ROW('Hygiene Data'!G89)))</f>
        <v/>
      </c>
      <c r="EA95" s="353" t="str">
        <f ca="1">+IF(OFFSET('Hygiene Data'!$H$11,0,10*ROW('Hygiene Data'!H89))="","",OFFSET('Hygiene Data'!$H$11,0,10*ROW('Hygiene Data'!H89)))</f>
        <v/>
      </c>
      <c r="EB95" s="353" t="str">
        <f ca="1">+IF(OFFSET('Hygiene Data'!$H$12,0,10*ROW('Hygiene Data'!H89))="","",OFFSET('Hygiene Data'!$H$12,0,10*ROW('Hygiene Data'!H89)))</f>
        <v/>
      </c>
      <c r="EC95" s="353" t="str">
        <f ca="1">+IF(OFFSET('Hygiene Data'!$H$13,0,10*ROW('Hygiene Data'!H89))="","",OFFSET('Hygiene Data'!$H$13,0,10*ROW('Hygiene Data'!H89)))</f>
        <v/>
      </c>
      <c r="ED95" s="353" t="str">
        <f ca="1">+IF(OFFSET('Hygiene Data'!$I$11,0,10*ROW('Hygiene Data'!I89))="","",OFFSET('Hygiene Data'!$I$11,0,10*ROW('Hygiene Data'!I89)))</f>
        <v/>
      </c>
      <c r="EE95" s="353" t="str">
        <f ca="1">+IF(OFFSET('Hygiene Data'!$I$12,0,10*ROW('Hygiene Data'!I89))="","",OFFSET('Hygiene Data'!$I$12,0,10*ROW('Hygiene Data'!I89)))</f>
        <v/>
      </c>
      <c r="EF95" s="353" t="str">
        <f ca="1">+IF(OFFSET('Hygiene Data'!$I$13,0,10*ROW('Hygiene Data'!I89))="","",OFFSET('Hygiene Data'!$I$13,0,10*ROW('Hygiene Data'!I89)))</f>
        <v/>
      </c>
    </row>
    <row r="96" spans="1:136" x14ac:dyDescent="0.25">
      <c r="A96" s="462" t="str">
        <f ca="1">+IF(OFFSET('Water Data'!$B$2,0,10*ROW('Water Data'!E90))="","",OFFSET('Water Data'!$B$2,0,10*ROW('Water Data'!E90)))</f>
        <v/>
      </c>
      <c r="B96" s="46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89" t="str">
        <f t="shared" ca="1" si="1"/>
        <v/>
      </c>
      <c r="D96" s="49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6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3" t="str">
        <f ca="1">+IF(OFFSET('Water Data'!$D$27,0,10*ROW('Water Data'!D90))="","",OFFSET('Water Data'!$D$27,0,10*ROW('Water Data'!D90)))</f>
        <v/>
      </c>
      <c r="BT96" s="353" t="str">
        <f ca="1">+IF(OFFSET('Water Data'!$D$28,0,10*ROW('Water Data'!D90))="","",OFFSET('Water Data'!$D$28,0,10*ROW('Water Data'!D90)))</f>
        <v/>
      </c>
      <c r="BU96" s="353" t="str">
        <f ca="1">+IF(OFFSET('Water Data'!$D$29,0,10*ROW('Water Data'!D90))="","",OFFSET('Water Data'!$D$29,0,10*ROW('Water Data'!D90)))</f>
        <v/>
      </c>
      <c r="BV96" s="353" t="str">
        <f ca="1">+IF(OFFSET('Water Data'!$E$27,0,10*ROW('Water Data'!E90))="","",OFFSET('Water Data'!$E$27,0,10*ROW('Water Data'!E90)))</f>
        <v/>
      </c>
      <c r="BW96" s="353" t="str">
        <f ca="1">+IF(OFFSET('Water Data'!$E$28,0,10*ROW('Water Data'!E90))="","",OFFSET('Water Data'!$E$28,0,10*ROW('Water Data'!E90)))</f>
        <v/>
      </c>
      <c r="BX96" s="353" t="str">
        <f ca="1">+IF(OFFSET('Water Data'!$E$29,0,10*ROW('Water Data'!E90))="","",OFFSET('Water Data'!$E$29,0,10*ROW('Water Data'!E90)))</f>
        <v/>
      </c>
      <c r="BY96" s="353" t="str">
        <f ca="1">+IF(OFFSET('Water Data'!$F$27,0,10*ROW('Water Data'!F90))="","",OFFSET('Water Data'!$F$27,0,10*ROW('Water Data'!F90)))</f>
        <v/>
      </c>
      <c r="BZ96" s="353" t="str">
        <f ca="1">+IF(OFFSET('Water Data'!$F$28,0,10*ROW('Water Data'!F90))="","",OFFSET('Water Data'!$F$28,0,10*ROW('Water Data'!F90)))</f>
        <v/>
      </c>
      <c r="CA96" s="353" t="str">
        <f ca="1">+IF(OFFSET('Water Data'!$F$29,0,10*ROW('Water Data'!F90))="","",OFFSET('Water Data'!$F$29,0,10*ROW('Water Data'!F90)))</f>
        <v/>
      </c>
      <c r="CB96" s="353" t="str">
        <f ca="1">+IF(OFFSET('Water Data'!$G$27,0,10*ROW('Water Data'!G90))="","",OFFSET('Water Data'!$G$27,0,10*ROW('Water Data'!G90)))</f>
        <v/>
      </c>
      <c r="CC96" s="353" t="str">
        <f ca="1">+IF(OFFSET('Water Data'!$G$28,0,10*ROW('Water Data'!G90))="","",OFFSET('Water Data'!$G$28,0,10*ROW('Water Data'!G90)))</f>
        <v/>
      </c>
      <c r="CD96" s="353" t="str">
        <f ca="1">+IF(OFFSET('Water Data'!$G$29,0,10*ROW('Water Data'!G90))="","",OFFSET('Water Data'!$G$29,0,10*ROW('Water Data'!G90)))</f>
        <v/>
      </c>
      <c r="CE96" s="353" t="str">
        <f ca="1">+IF(OFFSET('Water Data'!$H$27,0,10*ROW('Water Data'!H90))="","",OFFSET('Water Data'!$H$27,0,10*ROW('Water Data'!H90)))</f>
        <v/>
      </c>
      <c r="CF96" s="353" t="str">
        <f ca="1">+IF(OFFSET('Water Data'!$H$28,0,10*ROW('Water Data'!H90))="","",OFFSET('Water Data'!$H$28,0,10*ROW('Water Data'!H90)))</f>
        <v/>
      </c>
      <c r="CG96" s="353" t="str">
        <f ca="1">+IF(OFFSET('Water Data'!$H$29,0,10*ROW('Water Data'!H90))="","",OFFSET('Water Data'!$H$29,0,10*ROW('Water Data'!H90)))</f>
        <v/>
      </c>
      <c r="CH96" s="353" t="str">
        <f ca="1">+IF(OFFSET('Water Data'!$I$27,0,10*ROW('Water Data'!I90))="","",OFFSET('Water Data'!$I$27,0,10*ROW('Water Data'!I90)))</f>
        <v/>
      </c>
      <c r="CI96" s="353" t="str">
        <f ca="1">+IF(OFFSET('Water Data'!$I$28,0,10*ROW('Water Data'!I90))="","",OFFSET('Water Data'!$I$28,0,10*ROW('Water Data'!I90)))</f>
        <v/>
      </c>
      <c r="CJ96" s="353" t="str">
        <f ca="1">+IF(OFFSET('Water Data'!$I$29,0,10*ROW('Water Data'!I90))="","",OFFSET('Water Data'!$I$29,0,10*ROW('Water Data'!I90)))</f>
        <v/>
      </c>
      <c r="CK96" s="353" t="str">
        <f ca="1">+IF(OFFSET('Sanitation Data'!$D$28,0,10*ROW('Sanitation Data'!D90))="","",OFFSET('Sanitation Data'!$D$28,0,10*ROW('Sanitation Data'!D90)))</f>
        <v/>
      </c>
      <c r="CL96" s="353" t="str">
        <f ca="1">+IF(OFFSET('Sanitation Data'!$D$29,0,10*ROW('Sanitation Data'!D90))="","",OFFSET('Sanitation Data'!$D$29,0,10*ROW('Sanitation Data'!D90)))</f>
        <v/>
      </c>
      <c r="CM96" s="353" t="str">
        <f ca="1">+IF(OFFSET('Sanitation Data'!$D$30,0,10*ROW('Sanitation Data'!D90))="","",OFFSET('Sanitation Data'!$D$30,0,10*ROW('Sanitation Data'!D90)))</f>
        <v/>
      </c>
      <c r="CN96" s="353" t="str">
        <f ca="1">+IF(OFFSET('Sanitation Data'!$D$31,0,10*ROW('Sanitation Data'!D90))="","",OFFSET('Sanitation Data'!$D$31,0,10*ROW('Sanitation Data'!D90)))</f>
        <v/>
      </c>
      <c r="CO96" s="353" t="str">
        <f ca="1">+IF(OFFSET('Sanitation Data'!$D$32,0,10*ROW('Sanitation Data'!D90))="","",OFFSET('Sanitation Data'!$D$32,0,10*ROW('Sanitation Data'!D90)))</f>
        <v/>
      </c>
      <c r="CP96" s="353" t="str">
        <f ca="1">+IF(OFFSET('Sanitation Data'!$E$28,0,10*ROW('Sanitation Data'!E90))="","",OFFSET('Sanitation Data'!$E$28,0,10*ROW('Sanitation Data'!E90)))</f>
        <v/>
      </c>
      <c r="CQ96" s="353" t="str">
        <f ca="1">+IF(OFFSET('Sanitation Data'!$E$29,0,10*ROW('Sanitation Data'!E90))="","",OFFSET('Sanitation Data'!$E$29,0,10*ROW('Sanitation Data'!E90)))</f>
        <v/>
      </c>
      <c r="CR96" s="353" t="str">
        <f ca="1">+IF(OFFSET('Sanitation Data'!$E$30,0,10*ROW('Sanitation Data'!E90))="","",OFFSET('Sanitation Data'!$E$30,0,10*ROW('Sanitation Data'!E90)))</f>
        <v/>
      </c>
      <c r="CS96" s="353" t="str">
        <f ca="1">+IF(OFFSET('Sanitation Data'!$E$31,0,10*ROW('Sanitation Data'!E90))="","",OFFSET('Sanitation Data'!$E$31,0,10*ROW('Sanitation Data'!E90)))</f>
        <v/>
      </c>
      <c r="CT96" s="353" t="str">
        <f ca="1">+IF(OFFSET('Sanitation Data'!$E$32,0,10*ROW('Sanitation Data'!E90))="","",OFFSET('Sanitation Data'!$E$32,0,10*ROW('Sanitation Data'!E90)))</f>
        <v/>
      </c>
      <c r="CU96" s="353" t="str">
        <f ca="1">+IF(OFFSET('Sanitation Data'!$F$28,0,10*ROW('Sanitation Data'!F90))="","",OFFSET('Sanitation Data'!$F$28,0,10*ROW('Sanitation Data'!F90)))</f>
        <v/>
      </c>
      <c r="CV96" s="353" t="str">
        <f ca="1">+IF(OFFSET('Sanitation Data'!$F$29,0,10*ROW('Sanitation Data'!F90))="","",OFFSET('Sanitation Data'!$F$29,0,10*ROW('Sanitation Data'!F90)))</f>
        <v/>
      </c>
      <c r="CW96" s="353" t="str">
        <f ca="1">+IF(OFFSET('Sanitation Data'!$F$30,0,10*ROW('Sanitation Data'!F90))="","",OFFSET('Sanitation Data'!$F$30,0,10*ROW('Sanitation Data'!F90)))</f>
        <v/>
      </c>
      <c r="CX96" s="353" t="str">
        <f ca="1">+IF(OFFSET('Sanitation Data'!$F$31,0,10*ROW('Sanitation Data'!F90))="","",OFFSET('Sanitation Data'!$F$31,0,10*ROW('Sanitation Data'!F90)))</f>
        <v/>
      </c>
      <c r="CY96" s="353" t="str">
        <f ca="1">+IF(OFFSET('Sanitation Data'!$F$32,0,10*ROW('Sanitation Data'!F90))="","",OFFSET('Sanitation Data'!$F$32,0,10*ROW('Sanitation Data'!F90)))</f>
        <v/>
      </c>
      <c r="CZ96" s="353" t="str">
        <f ca="1">+IF(OFFSET('Sanitation Data'!$G$28,0,10*ROW('Sanitation Data'!G90))="","",OFFSET('Sanitation Data'!$G$28,0,10*ROW('Sanitation Data'!G90)))</f>
        <v/>
      </c>
      <c r="DA96" s="353" t="str">
        <f ca="1">+IF(OFFSET('Sanitation Data'!$G$29,0,10*ROW('Sanitation Data'!G90))="","",OFFSET('Sanitation Data'!$G$29,0,10*ROW('Sanitation Data'!G90)))</f>
        <v/>
      </c>
      <c r="DB96" s="353" t="str">
        <f ca="1">+IF(OFFSET('Sanitation Data'!$G$30,0,10*ROW('Sanitation Data'!G90))="","",OFFSET('Sanitation Data'!$G$30,0,10*ROW('Sanitation Data'!G90)))</f>
        <v/>
      </c>
      <c r="DC96" s="353" t="str">
        <f ca="1">+IF(OFFSET('Sanitation Data'!$G$31,0,10*ROW('Sanitation Data'!G90))="","",OFFSET('Sanitation Data'!$G$31,0,10*ROW('Sanitation Data'!G90)))</f>
        <v/>
      </c>
      <c r="DD96" s="353" t="str">
        <f ca="1">+IF(OFFSET('Sanitation Data'!$G$32,0,10*ROW('Sanitation Data'!G90))="","",OFFSET('Sanitation Data'!$G$32,0,10*ROW('Sanitation Data'!G90)))</f>
        <v/>
      </c>
      <c r="DE96" s="353" t="str">
        <f ca="1">+IF(OFFSET('Sanitation Data'!$H$28,0,10*ROW('Sanitation Data'!H90))="","",OFFSET('Sanitation Data'!$H$28,0,10*ROW('Sanitation Data'!H90)))</f>
        <v/>
      </c>
      <c r="DF96" s="353" t="str">
        <f ca="1">+IF(OFFSET('Sanitation Data'!$H$29,0,10*ROW('Sanitation Data'!H90))="","",OFFSET('Sanitation Data'!$H$29,0,10*ROW('Sanitation Data'!H90)))</f>
        <v/>
      </c>
      <c r="DG96" s="353" t="str">
        <f ca="1">+IF(OFFSET('Sanitation Data'!$H$30,0,10*ROW('Sanitation Data'!H90))="","",OFFSET('Sanitation Data'!$H$30,0,10*ROW('Sanitation Data'!H90)))</f>
        <v/>
      </c>
      <c r="DH96" s="353" t="str">
        <f ca="1">+IF(OFFSET('Sanitation Data'!$H$31,0,10*ROW('Sanitation Data'!H90))="","",OFFSET('Sanitation Data'!$H$31,0,10*ROW('Sanitation Data'!H90)))</f>
        <v/>
      </c>
      <c r="DI96" s="353" t="str">
        <f ca="1">+IF(OFFSET('Sanitation Data'!$H$32,0,10*ROW('Sanitation Data'!H90))="","",OFFSET('Sanitation Data'!$H$32,0,10*ROW('Sanitation Data'!H90)))</f>
        <v/>
      </c>
      <c r="DJ96" s="353" t="str">
        <f ca="1">+IF(OFFSET('Sanitation Data'!$I$28,0,10*ROW('Sanitation Data'!I90))="","",OFFSET('Sanitation Data'!$I$28,0,10*ROW('Sanitation Data'!I90)))</f>
        <v/>
      </c>
      <c r="DK96" s="353" t="str">
        <f ca="1">+IF(OFFSET('Sanitation Data'!$I$29,0,10*ROW('Sanitation Data'!I90))="","",OFFSET('Sanitation Data'!$I$29,0,10*ROW('Sanitation Data'!I90)))</f>
        <v/>
      </c>
      <c r="DL96" s="353" t="str">
        <f ca="1">+IF(OFFSET('Sanitation Data'!$I$30,0,10*ROW('Sanitation Data'!I90))="","",OFFSET('Sanitation Data'!$I$30,0,10*ROW('Sanitation Data'!I90)))</f>
        <v/>
      </c>
      <c r="DM96" s="353" t="str">
        <f ca="1">+IF(OFFSET('Sanitation Data'!$I$31,0,10*ROW('Sanitation Data'!I90))="","",OFFSET('Sanitation Data'!$I$31,0,10*ROW('Sanitation Data'!I90)))</f>
        <v/>
      </c>
      <c r="DN96" s="353" t="str">
        <f ca="1">+IF(OFFSET('Sanitation Data'!$I$32,0,10*ROW('Sanitation Data'!I90))="","",OFFSET('Sanitation Data'!$I$32,0,10*ROW('Sanitation Data'!I90)))</f>
        <v/>
      </c>
      <c r="DO96" s="353" t="str">
        <f ca="1">+IF(OFFSET('Hygiene Data'!$D$11,0,10*ROW('Hygiene Data'!D90))="","",OFFSET('Hygiene Data'!$D$11,0,10*ROW('Hygiene Data'!D90)))</f>
        <v/>
      </c>
      <c r="DP96" s="353" t="str">
        <f ca="1">+IF(OFFSET('Hygiene Data'!$D$12,0,10*ROW('Hygiene Data'!D90))="","",OFFSET('Hygiene Data'!$D$12,0,10*ROW('Hygiene Data'!D90)))</f>
        <v/>
      </c>
      <c r="DQ96" s="353" t="str">
        <f ca="1">+IF(OFFSET('Hygiene Data'!$D$13,0,10*ROW('Hygiene Data'!D90))="","",OFFSET('Hygiene Data'!$D$13,0,10*ROW('Hygiene Data'!D90)))</f>
        <v/>
      </c>
      <c r="DR96" s="353" t="str">
        <f ca="1">+IF(OFFSET('Hygiene Data'!$E$11,0,10*ROW('Hygiene Data'!E90))="","",OFFSET('Hygiene Data'!$E$11,0,10*ROW('Hygiene Data'!E90)))</f>
        <v/>
      </c>
      <c r="DS96" s="353" t="str">
        <f ca="1">+IF(OFFSET('Hygiene Data'!$E$12,0,10*ROW('Hygiene Data'!E90))="","",OFFSET('Hygiene Data'!$E$12,0,10*ROW('Hygiene Data'!E90)))</f>
        <v/>
      </c>
      <c r="DT96" s="353" t="str">
        <f ca="1">+IF(OFFSET('Hygiene Data'!$E$13,0,10*ROW('Hygiene Data'!E90))="","",OFFSET('Hygiene Data'!$E$13,0,10*ROW('Hygiene Data'!E90)))</f>
        <v/>
      </c>
      <c r="DU96" s="353" t="str">
        <f ca="1">+IF(OFFSET('Hygiene Data'!$F$11,0,10*ROW('Hygiene Data'!F90))="","",OFFSET('Hygiene Data'!$F$11,0,10*ROW('Hygiene Data'!F90)))</f>
        <v/>
      </c>
      <c r="DV96" s="353" t="str">
        <f ca="1">+IF(OFFSET('Hygiene Data'!$F$12,0,10*ROW('Hygiene Data'!F90))="","",OFFSET('Hygiene Data'!$F$12,0,10*ROW('Hygiene Data'!F90)))</f>
        <v/>
      </c>
      <c r="DW96" s="353" t="str">
        <f ca="1">+IF(OFFSET('Hygiene Data'!$F$13,0,10*ROW('Hygiene Data'!F90))="","",OFFSET('Hygiene Data'!$F$13,0,10*ROW('Hygiene Data'!F90)))</f>
        <v/>
      </c>
      <c r="DX96" s="353" t="str">
        <f ca="1">+IF(OFFSET('Hygiene Data'!$G$11,0,10*ROW('Hygiene Data'!G90))="","",OFFSET('Hygiene Data'!$G$11,0,10*ROW('Hygiene Data'!G90)))</f>
        <v/>
      </c>
      <c r="DY96" s="353" t="str">
        <f ca="1">+IF(OFFSET('Hygiene Data'!$G$12,0,10*ROW('Hygiene Data'!G90))="","",OFFSET('Hygiene Data'!$G$12,0,10*ROW('Hygiene Data'!G90)))</f>
        <v/>
      </c>
      <c r="DZ96" s="353" t="str">
        <f ca="1">+IF(OFFSET('Hygiene Data'!$G$13,0,10*ROW('Hygiene Data'!G90))="","",OFFSET('Hygiene Data'!$G$13,0,10*ROW('Hygiene Data'!G90)))</f>
        <v/>
      </c>
      <c r="EA96" s="353" t="str">
        <f ca="1">+IF(OFFSET('Hygiene Data'!$H$11,0,10*ROW('Hygiene Data'!H90))="","",OFFSET('Hygiene Data'!$H$11,0,10*ROW('Hygiene Data'!H90)))</f>
        <v/>
      </c>
      <c r="EB96" s="353" t="str">
        <f ca="1">+IF(OFFSET('Hygiene Data'!$H$12,0,10*ROW('Hygiene Data'!H90))="","",OFFSET('Hygiene Data'!$H$12,0,10*ROW('Hygiene Data'!H90)))</f>
        <v/>
      </c>
      <c r="EC96" s="353" t="str">
        <f ca="1">+IF(OFFSET('Hygiene Data'!$H$13,0,10*ROW('Hygiene Data'!H90))="","",OFFSET('Hygiene Data'!$H$13,0,10*ROW('Hygiene Data'!H90)))</f>
        <v/>
      </c>
      <c r="ED96" s="353" t="str">
        <f ca="1">+IF(OFFSET('Hygiene Data'!$I$11,0,10*ROW('Hygiene Data'!I90))="","",OFFSET('Hygiene Data'!$I$11,0,10*ROW('Hygiene Data'!I90)))</f>
        <v/>
      </c>
      <c r="EE96" s="353" t="str">
        <f ca="1">+IF(OFFSET('Hygiene Data'!$I$12,0,10*ROW('Hygiene Data'!I90))="","",OFFSET('Hygiene Data'!$I$12,0,10*ROW('Hygiene Data'!I90)))</f>
        <v/>
      </c>
      <c r="EF96" s="353" t="str">
        <f ca="1">+IF(OFFSET('Hygiene Data'!$I$13,0,10*ROW('Hygiene Data'!I90))="","",OFFSET('Hygiene Data'!$I$13,0,10*ROW('Hygiene Data'!I90)))</f>
        <v/>
      </c>
    </row>
    <row r="97" spans="1:136" x14ac:dyDescent="0.25">
      <c r="A97" s="462" t="str">
        <f ca="1">+IF(OFFSET('Water Data'!$B$2,0,10*ROW('Water Data'!E91))="","",OFFSET('Water Data'!$B$2,0,10*ROW('Water Data'!E91)))</f>
        <v/>
      </c>
      <c r="B97" s="46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89" t="str">
        <f t="shared" ca="1" si="1"/>
        <v/>
      </c>
      <c r="D97" s="49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6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3" t="str">
        <f ca="1">+IF(OFFSET('Water Data'!$D$27,0,10*ROW('Water Data'!D91))="","",OFFSET('Water Data'!$D$27,0,10*ROW('Water Data'!D91)))</f>
        <v/>
      </c>
      <c r="BT97" s="353" t="str">
        <f ca="1">+IF(OFFSET('Water Data'!$D$28,0,10*ROW('Water Data'!D91))="","",OFFSET('Water Data'!$D$28,0,10*ROW('Water Data'!D91)))</f>
        <v/>
      </c>
      <c r="BU97" s="353" t="str">
        <f ca="1">+IF(OFFSET('Water Data'!$D$29,0,10*ROW('Water Data'!D91))="","",OFFSET('Water Data'!$D$29,0,10*ROW('Water Data'!D91)))</f>
        <v/>
      </c>
      <c r="BV97" s="353" t="str">
        <f ca="1">+IF(OFFSET('Water Data'!$E$27,0,10*ROW('Water Data'!E91))="","",OFFSET('Water Data'!$E$27,0,10*ROW('Water Data'!E91)))</f>
        <v/>
      </c>
      <c r="BW97" s="353" t="str">
        <f ca="1">+IF(OFFSET('Water Data'!$E$28,0,10*ROW('Water Data'!E91))="","",OFFSET('Water Data'!$E$28,0,10*ROW('Water Data'!E91)))</f>
        <v/>
      </c>
      <c r="BX97" s="353" t="str">
        <f ca="1">+IF(OFFSET('Water Data'!$E$29,0,10*ROW('Water Data'!E91))="","",OFFSET('Water Data'!$E$29,0,10*ROW('Water Data'!E91)))</f>
        <v/>
      </c>
      <c r="BY97" s="353" t="str">
        <f ca="1">+IF(OFFSET('Water Data'!$F$27,0,10*ROW('Water Data'!F91))="","",OFFSET('Water Data'!$F$27,0,10*ROW('Water Data'!F91)))</f>
        <v/>
      </c>
      <c r="BZ97" s="353" t="str">
        <f ca="1">+IF(OFFSET('Water Data'!$F$28,0,10*ROW('Water Data'!F91))="","",OFFSET('Water Data'!$F$28,0,10*ROW('Water Data'!F91)))</f>
        <v/>
      </c>
      <c r="CA97" s="353" t="str">
        <f ca="1">+IF(OFFSET('Water Data'!$F$29,0,10*ROW('Water Data'!F91))="","",OFFSET('Water Data'!$F$29,0,10*ROW('Water Data'!F91)))</f>
        <v/>
      </c>
      <c r="CB97" s="353" t="str">
        <f ca="1">+IF(OFFSET('Water Data'!$G$27,0,10*ROW('Water Data'!G91))="","",OFFSET('Water Data'!$G$27,0,10*ROW('Water Data'!G91)))</f>
        <v/>
      </c>
      <c r="CC97" s="353" t="str">
        <f ca="1">+IF(OFFSET('Water Data'!$G$28,0,10*ROW('Water Data'!G91))="","",OFFSET('Water Data'!$G$28,0,10*ROW('Water Data'!G91)))</f>
        <v/>
      </c>
      <c r="CD97" s="353" t="str">
        <f ca="1">+IF(OFFSET('Water Data'!$G$29,0,10*ROW('Water Data'!G91))="","",OFFSET('Water Data'!$G$29,0,10*ROW('Water Data'!G91)))</f>
        <v/>
      </c>
      <c r="CE97" s="353" t="str">
        <f ca="1">+IF(OFFSET('Water Data'!$H$27,0,10*ROW('Water Data'!H91))="","",OFFSET('Water Data'!$H$27,0,10*ROW('Water Data'!H91)))</f>
        <v/>
      </c>
      <c r="CF97" s="353" t="str">
        <f ca="1">+IF(OFFSET('Water Data'!$H$28,0,10*ROW('Water Data'!H91))="","",OFFSET('Water Data'!$H$28,0,10*ROW('Water Data'!H91)))</f>
        <v/>
      </c>
      <c r="CG97" s="353" t="str">
        <f ca="1">+IF(OFFSET('Water Data'!$H$29,0,10*ROW('Water Data'!H91))="","",OFFSET('Water Data'!$H$29,0,10*ROW('Water Data'!H91)))</f>
        <v/>
      </c>
      <c r="CH97" s="353" t="str">
        <f ca="1">+IF(OFFSET('Water Data'!$I$27,0,10*ROW('Water Data'!I91))="","",OFFSET('Water Data'!$I$27,0,10*ROW('Water Data'!I91)))</f>
        <v/>
      </c>
      <c r="CI97" s="353" t="str">
        <f ca="1">+IF(OFFSET('Water Data'!$I$28,0,10*ROW('Water Data'!I91))="","",OFFSET('Water Data'!$I$28,0,10*ROW('Water Data'!I91)))</f>
        <v/>
      </c>
      <c r="CJ97" s="353" t="str">
        <f ca="1">+IF(OFFSET('Water Data'!$I$29,0,10*ROW('Water Data'!I91))="","",OFFSET('Water Data'!$I$29,0,10*ROW('Water Data'!I91)))</f>
        <v/>
      </c>
      <c r="CK97" s="353" t="str">
        <f ca="1">+IF(OFFSET('Sanitation Data'!$D$28,0,10*ROW('Sanitation Data'!D91))="","",OFFSET('Sanitation Data'!$D$28,0,10*ROW('Sanitation Data'!D91)))</f>
        <v/>
      </c>
      <c r="CL97" s="353" t="str">
        <f ca="1">+IF(OFFSET('Sanitation Data'!$D$29,0,10*ROW('Sanitation Data'!D91))="","",OFFSET('Sanitation Data'!$D$29,0,10*ROW('Sanitation Data'!D91)))</f>
        <v/>
      </c>
      <c r="CM97" s="353" t="str">
        <f ca="1">+IF(OFFSET('Sanitation Data'!$D$30,0,10*ROW('Sanitation Data'!D91))="","",OFFSET('Sanitation Data'!$D$30,0,10*ROW('Sanitation Data'!D91)))</f>
        <v/>
      </c>
      <c r="CN97" s="353" t="str">
        <f ca="1">+IF(OFFSET('Sanitation Data'!$D$31,0,10*ROW('Sanitation Data'!D91))="","",OFFSET('Sanitation Data'!$D$31,0,10*ROW('Sanitation Data'!D91)))</f>
        <v/>
      </c>
      <c r="CO97" s="353" t="str">
        <f ca="1">+IF(OFFSET('Sanitation Data'!$D$32,0,10*ROW('Sanitation Data'!D91))="","",OFFSET('Sanitation Data'!$D$32,0,10*ROW('Sanitation Data'!D91)))</f>
        <v/>
      </c>
      <c r="CP97" s="353" t="str">
        <f ca="1">+IF(OFFSET('Sanitation Data'!$E$28,0,10*ROW('Sanitation Data'!E91))="","",OFFSET('Sanitation Data'!$E$28,0,10*ROW('Sanitation Data'!E91)))</f>
        <v/>
      </c>
      <c r="CQ97" s="353" t="str">
        <f ca="1">+IF(OFFSET('Sanitation Data'!$E$29,0,10*ROW('Sanitation Data'!E91))="","",OFFSET('Sanitation Data'!$E$29,0,10*ROW('Sanitation Data'!E91)))</f>
        <v/>
      </c>
      <c r="CR97" s="353" t="str">
        <f ca="1">+IF(OFFSET('Sanitation Data'!$E$30,0,10*ROW('Sanitation Data'!E91))="","",OFFSET('Sanitation Data'!$E$30,0,10*ROW('Sanitation Data'!E91)))</f>
        <v/>
      </c>
      <c r="CS97" s="353" t="str">
        <f ca="1">+IF(OFFSET('Sanitation Data'!$E$31,0,10*ROW('Sanitation Data'!E91))="","",OFFSET('Sanitation Data'!$E$31,0,10*ROW('Sanitation Data'!E91)))</f>
        <v/>
      </c>
      <c r="CT97" s="353" t="str">
        <f ca="1">+IF(OFFSET('Sanitation Data'!$E$32,0,10*ROW('Sanitation Data'!E91))="","",OFFSET('Sanitation Data'!$E$32,0,10*ROW('Sanitation Data'!E91)))</f>
        <v/>
      </c>
      <c r="CU97" s="353" t="str">
        <f ca="1">+IF(OFFSET('Sanitation Data'!$F$28,0,10*ROW('Sanitation Data'!F91))="","",OFFSET('Sanitation Data'!$F$28,0,10*ROW('Sanitation Data'!F91)))</f>
        <v/>
      </c>
      <c r="CV97" s="353" t="str">
        <f ca="1">+IF(OFFSET('Sanitation Data'!$F$29,0,10*ROW('Sanitation Data'!F91))="","",OFFSET('Sanitation Data'!$F$29,0,10*ROW('Sanitation Data'!F91)))</f>
        <v/>
      </c>
      <c r="CW97" s="353" t="str">
        <f ca="1">+IF(OFFSET('Sanitation Data'!$F$30,0,10*ROW('Sanitation Data'!F91))="","",OFFSET('Sanitation Data'!$F$30,0,10*ROW('Sanitation Data'!F91)))</f>
        <v/>
      </c>
      <c r="CX97" s="353" t="str">
        <f ca="1">+IF(OFFSET('Sanitation Data'!$F$31,0,10*ROW('Sanitation Data'!F91))="","",OFFSET('Sanitation Data'!$F$31,0,10*ROW('Sanitation Data'!F91)))</f>
        <v/>
      </c>
      <c r="CY97" s="353" t="str">
        <f ca="1">+IF(OFFSET('Sanitation Data'!$F$32,0,10*ROW('Sanitation Data'!F91))="","",OFFSET('Sanitation Data'!$F$32,0,10*ROW('Sanitation Data'!F91)))</f>
        <v/>
      </c>
      <c r="CZ97" s="353" t="str">
        <f ca="1">+IF(OFFSET('Sanitation Data'!$G$28,0,10*ROW('Sanitation Data'!G91))="","",OFFSET('Sanitation Data'!$G$28,0,10*ROW('Sanitation Data'!G91)))</f>
        <v/>
      </c>
      <c r="DA97" s="353" t="str">
        <f ca="1">+IF(OFFSET('Sanitation Data'!$G$29,0,10*ROW('Sanitation Data'!G91))="","",OFFSET('Sanitation Data'!$G$29,0,10*ROW('Sanitation Data'!G91)))</f>
        <v/>
      </c>
      <c r="DB97" s="353" t="str">
        <f ca="1">+IF(OFFSET('Sanitation Data'!$G$30,0,10*ROW('Sanitation Data'!G91))="","",OFFSET('Sanitation Data'!$G$30,0,10*ROW('Sanitation Data'!G91)))</f>
        <v/>
      </c>
      <c r="DC97" s="353" t="str">
        <f ca="1">+IF(OFFSET('Sanitation Data'!$G$31,0,10*ROW('Sanitation Data'!G91))="","",OFFSET('Sanitation Data'!$G$31,0,10*ROW('Sanitation Data'!G91)))</f>
        <v/>
      </c>
      <c r="DD97" s="353" t="str">
        <f ca="1">+IF(OFFSET('Sanitation Data'!$G$32,0,10*ROW('Sanitation Data'!G91))="","",OFFSET('Sanitation Data'!$G$32,0,10*ROW('Sanitation Data'!G91)))</f>
        <v/>
      </c>
      <c r="DE97" s="353" t="str">
        <f ca="1">+IF(OFFSET('Sanitation Data'!$H$28,0,10*ROW('Sanitation Data'!H91))="","",OFFSET('Sanitation Data'!$H$28,0,10*ROW('Sanitation Data'!H91)))</f>
        <v/>
      </c>
      <c r="DF97" s="353" t="str">
        <f ca="1">+IF(OFFSET('Sanitation Data'!$H$29,0,10*ROW('Sanitation Data'!H91))="","",OFFSET('Sanitation Data'!$H$29,0,10*ROW('Sanitation Data'!H91)))</f>
        <v/>
      </c>
      <c r="DG97" s="353" t="str">
        <f ca="1">+IF(OFFSET('Sanitation Data'!$H$30,0,10*ROW('Sanitation Data'!H91))="","",OFFSET('Sanitation Data'!$H$30,0,10*ROW('Sanitation Data'!H91)))</f>
        <v/>
      </c>
      <c r="DH97" s="353" t="str">
        <f ca="1">+IF(OFFSET('Sanitation Data'!$H$31,0,10*ROW('Sanitation Data'!H91))="","",OFFSET('Sanitation Data'!$H$31,0,10*ROW('Sanitation Data'!H91)))</f>
        <v/>
      </c>
      <c r="DI97" s="353" t="str">
        <f ca="1">+IF(OFFSET('Sanitation Data'!$H$32,0,10*ROW('Sanitation Data'!H91))="","",OFFSET('Sanitation Data'!$H$32,0,10*ROW('Sanitation Data'!H91)))</f>
        <v/>
      </c>
      <c r="DJ97" s="353" t="str">
        <f ca="1">+IF(OFFSET('Sanitation Data'!$I$28,0,10*ROW('Sanitation Data'!I91))="","",OFFSET('Sanitation Data'!$I$28,0,10*ROW('Sanitation Data'!I91)))</f>
        <v/>
      </c>
      <c r="DK97" s="353" t="str">
        <f ca="1">+IF(OFFSET('Sanitation Data'!$I$29,0,10*ROW('Sanitation Data'!I91))="","",OFFSET('Sanitation Data'!$I$29,0,10*ROW('Sanitation Data'!I91)))</f>
        <v/>
      </c>
      <c r="DL97" s="353" t="str">
        <f ca="1">+IF(OFFSET('Sanitation Data'!$I$30,0,10*ROW('Sanitation Data'!I91))="","",OFFSET('Sanitation Data'!$I$30,0,10*ROW('Sanitation Data'!I91)))</f>
        <v/>
      </c>
      <c r="DM97" s="353" t="str">
        <f ca="1">+IF(OFFSET('Sanitation Data'!$I$31,0,10*ROW('Sanitation Data'!I91))="","",OFFSET('Sanitation Data'!$I$31,0,10*ROW('Sanitation Data'!I91)))</f>
        <v/>
      </c>
      <c r="DN97" s="353" t="str">
        <f ca="1">+IF(OFFSET('Sanitation Data'!$I$32,0,10*ROW('Sanitation Data'!I91))="","",OFFSET('Sanitation Data'!$I$32,0,10*ROW('Sanitation Data'!I91)))</f>
        <v/>
      </c>
      <c r="DO97" s="353" t="str">
        <f ca="1">+IF(OFFSET('Hygiene Data'!$D$11,0,10*ROW('Hygiene Data'!D91))="","",OFFSET('Hygiene Data'!$D$11,0,10*ROW('Hygiene Data'!D91)))</f>
        <v/>
      </c>
      <c r="DP97" s="353" t="str">
        <f ca="1">+IF(OFFSET('Hygiene Data'!$D$12,0,10*ROW('Hygiene Data'!D91))="","",OFFSET('Hygiene Data'!$D$12,0,10*ROW('Hygiene Data'!D91)))</f>
        <v/>
      </c>
      <c r="DQ97" s="353" t="str">
        <f ca="1">+IF(OFFSET('Hygiene Data'!$D$13,0,10*ROW('Hygiene Data'!D91))="","",OFFSET('Hygiene Data'!$D$13,0,10*ROW('Hygiene Data'!D91)))</f>
        <v/>
      </c>
      <c r="DR97" s="353" t="str">
        <f ca="1">+IF(OFFSET('Hygiene Data'!$E$11,0,10*ROW('Hygiene Data'!E91))="","",OFFSET('Hygiene Data'!$E$11,0,10*ROW('Hygiene Data'!E91)))</f>
        <v/>
      </c>
      <c r="DS97" s="353" t="str">
        <f ca="1">+IF(OFFSET('Hygiene Data'!$E$12,0,10*ROW('Hygiene Data'!E91))="","",OFFSET('Hygiene Data'!$E$12,0,10*ROW('Hygiene Data'!E91)))</f>
        <v/>
      </c>
      <c r="DT97" s="353" t="str">
        <f ca="1">+IF(OFFSET('Hygiene Data'!$E$13,0,10*ROW('Hygiene Data'!E91))="","",OFFSET('Hygiene Data'!$E$13,0,10*ROW('Hygiene Data'!E91)))</f>
        <v/>
      </c>
      <c r="DU97" s="353" t="str">
        <f ca="1">+IF(OFFSET('Hygiene Data'!$F$11,0,10*ROW('Hygiene Data'!F91))="","",OFFSET('Hygiene Data'!$F$11,0,10*ROW('Hygiene Data'!F91)))</f>
        <v/>
      </c>
      <c r="DV97" s="353" t="str">
        <f ca="1">+IF(OFFSET('Hygiene Data'!$F$12,0,10*ROW('Hygiene Data'!F91))="","",OFFSET('Hygiene Data'!$F$12,0,10*ROW('Hygiene Data'!F91)))</f>
        <v/>
      </c>
      <c r="DW97" s="353" t="str">
        <f ca="1">+IF(OFFSET('Hygiene Data'!$F$13,0,10*ROW('Hygiene Data'!F91))="","",OFFSET('Hygiene Data'!$F$13,0,10*ROW('Hygiene Data'!F91)))</f>
        <v/>
      </c>
      <c r="DX97" s="353" t="str">
        <f ca="1">+IF(OFFSET('Hygiene Data'!$G$11,0,10*ROW('Hygiene Data'!G91))="","",OFFSET('Hygiene Data'!$G$11,0,10*ROW('Hygiene Data'!G91)))</f>
        <v/>
      </c>
      <c r="DY97" s="353" t="str">
        <f ca="1">+IF(OFFSET('Hygiene Data'!$G$12,0,10*ROW('Hygiene Data'!G91))="","",OFFSET('Hygiene Data'!$G$12,0,10*ROW('Hygiene Data'!G91)))</f>
        <v/>
      </c>
      <c r="DZ97" s="353" t="str">
        <f ca="1">+IF(OFFSET('Hygiene Data'!$G$13,0,10*ROW('Hygiene Data'!G91))="","",OFFSET('Hygiene Data'!$G$13,0,10*ROW('Hygiene Data'!G91)))</f>
        <v/>
      </c>
      <c r="EA97" s="353" t="str">
        <f ca="1">+IF(OFFSET('Hygiene Data'!$H$11,0,10*ROW('Hygiene Data'!H91))="","",OFFSET('Hygiene Data'!$H$11,0,10*ROW('Hygiene Data'!H91)))</f>
        <v/>
      </c>
      <c r="EB97" s="353" t="str">
        <f ca="1">+IF(OFFSET('Hygiene Data'!$H$12,0,10*ROW('Hygiene Data'!H91))="","",OFFSET('Hygiene Data'!$H$12,0,10*ROW('Hygiene Data'!H91)))</f>
        <v/>
      </c>
      <c r="EC97" s="353" t="str">
        <f ca="1">+IF(OFFSET('Hygiene Data'!$H$13,0,10*ROW('Hygiene Data'!H91))="","",OFFSET('Hygiene Data'!$H$13,0,10*ROW('Hygiene Data'!H91)))</f>
        <v/>
      </c>
      <c r="ED97" s="353" t="str">
        <f ca="1">+IF(OFFSET('Hygiene Data'!$I$11,0,10*ROW('Hygiene Data'!I91))="","",OFFSET('Hygiene Data'!$I$11,0,10*ROW('Hygiene Data'!I91)))</f>
        <v/>
      </c>
      <c r="EE97" s="353" t="str">
        <f ca="1">+IF(OFFSET('Hygiene Data'!$I$12,0,10*ROW('Hygiene Data'!I91))="","",OFFSET('Hygiene Data'!$I$12,0,10*ROW('Hygiene Data'!I91)))</f>
        <v/>
      </c>
      <c r="EF97" s="353" t="str">
        <f ca="1">+IF(OFFSET('Hygiene Data'!$I$13,0,10*ROW('Hygiene Data'!I91))="","",OFFSET('Hygiene Data'!$I$13,0,10*ROW('Hygiene Data'!I91)))</f>
        <v/>
      </c>
    </row>
    <row r="98" spans="1:136" x14ac:dyDescent="0.25">
      <c r="A98" s="462" t="str">
        <f ca="1">+IF(OFFSET('Water Data'!$B$2,0,10*ROW('Water Data'!E92))="","",OFFSET('Water Data'!$B$2,0,10*ROW('Water Data'!E92)))</f>
        <v/>
      </c>
      <c r="B98" s="46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89" t="str">
        <f t="shared" ca="1" si="1"/>
        <v/>
      </c>
      <c r="D98" s="49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6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3" t="str">
        <f ca="1">+IF(OFFSET('Water Data'!$D$27,0,10*ROW('Water Data'!D92))="","",OFFSET('Water Data'!$D$27,0,10*ROW('Water Data'!D92)))</f>
        <v/>
      </c>
      <c r="BT98" s="353" t="str">
        <f ca="1">+IF(OFFSET('Water Data'!$D$28,0,10*ROW('Water Data'!D92))="","",OFFSET('Water Data'!$D$28,0,10*ROW('Water Data'!D92)))</f>
        <v/>
      </c>
      <c r="BU98" s="353" t="str">
        <f ca="1">+IF(OFFSET('Water Data'!$D$29,0,10*ROW('Water Data'!D92))="","",OFFSET('Water Data'!$D$29,0,10*ROW('Water Data'!D92)))</f>
        <v/>
      </c>
      <c r="BV98" s="353" t="str">
        <f ca="1">+IF(OFFSET('Water Data'!$E$27,0,10*ROW('Water Data'!E92))="","",OFFSET('Water Data'!$E$27,0,10*ROW('Water Data'!E92)))</f>
        <v/>
      </c>
      <c r="BW98" s="353" t="str">
        <f ca="1">+IF(OFFSET('Water Data'!$E$28,0,10*ROW('Water Data'!E92))="","",OFFSET('Water Data'!$E$28,0,10*ROW('Water Data'!E92)))</f>
        <v/>
      </c>
      <c r="BX98" s="353" t="str">
        <f ca="1">+IF(OFFSET('Water Data'!$E$29,0,10*ROW('Water Data'!E92))="","",OFFSET('Water Data'!$E$29,0,10*ROW('Water Data'!E92)))</f>
        <v/>
      </c>
      <c r="BY98" s="353" t="str">
        <f ca="1">+IF(OFFSET('Water Data'!$F$27,0,10*ROW('Water Data'!F92))="","",OFFSET('Water Data'!$F$27,0,10*ROW('Water Data'!F92)))</f>
        <v/>
      </c>
      <c r="BZ98" s="353" t="str">
        <f ca="1">+IF(OFFSET('Water Data'!$F$28,0,10*ROW('Water Data'!F92))="","",OFFSET('Water Data'!$F$28,0,10*ROW('Water Data'!F92)))</f>
        <v/>
      </c>
      <c r="CA98" s="353" t="str">
        <f ca="1">+IF(OFFSET('Water Data'!$F$29,0,10*ROW('Water Data'!F92))="","",OFFSET('Water Data'!$F$29,0,10*ROW('Water Data'!F92)))</f>
        <v/>
      </c>
      <c r="CB98" s="353" t="str">
        <f ca="1">+IF(OFFSET('Water Data'!$G$27,0,10*ROW('Water Data'!G92))="","",OFFSET('Water Data'!$G$27,0,10*ROW('Water Data'!G92)))</f>
        <v/>
      </c>
      <c r="CC98" s="353" t="str">
        <f ca="1">+IF(OFFSET('Water Data'!$G$28,0,10*ROW('Water Data'!G92))="","",OFFSET('Water Data'!$G$28,0,10*ROW('Water Data'!G92)))</f>
        <v/>
      </c>
      <c r="CD98" s="353" t="str">
        <f ca="1">+IF(OFFSET('Water Data'!$G$29,0,10*ROW('Water Data'!G92))="","",OFFSET('Water Data'!$G$29,0,10*ROW('Water Data'!G92)))</f>
        <v/>
      </c>
      <c r="CE98" s="353" t="str">
        <f ca="1">+IF(OFFSET('Water Data'!$H$27,0,10*ROW('Water Data'!H92))="","",OFFSET('Water Data'!$H$27,0,10*ROW('Water Data'!H92)))</f>
        <v/>
      </c>
      <c r="CF98" s="353" t="str">
        <f ca="1">+IF(OFFSET('Water Data'!$H$28,0,10*ROW('Water Data'!H92))="","",OFFSET('Water Data'!$H$28,0,10*ROW('Water Data'!H92)))</f>
        <v/>
      </c>
      <c r="CG98" s="353" t="str">
        <f ca="1">+IF(OFFSET('Water Data'!$H$29,0,10*ROW('Water Data'!H92))="","",OFFSET('Water Data'!$H$29,0,10*ROW('Water Data'!H92)))</f>
        <v/>
      </c>
      <c r="CH98" s="353" t="str">
        <f ca="1">+IF(OFFSET('Water Data'!$I$27,0,10*ROW('Water Data'!I92))="","",OFFSET('Water Data'!$I$27,0,10*ROW('Water Data'!I92)))</f>
        <v/>
      </c>
      <c r="CI98" s="353" t="str">
        <f ca="1">+IF(OFFSET('Water Data'!$I$28,0,10*ROW('Water Data'!I92))="","",OFFSET('Water Data'!$I$28,0,10*ROW('Water Data'!I92)))</f>
        <v/>
      </c>
      <c r="CJ98" s="353" t="str">
        <f ca="1">+IF(OFFSET('Water Data'!$I$29,0,10*ROW('Water Data'!I92))="","",OFFSET('Water Data'!$I$29,0,10*ROW('Water Data'!I92)))</f>
        <v/>
      </c>
      <c r="CK98" s="353" t="str">
        <f ca="1">+IF(OFFSET('Sanitation Data'!$D$28,0,10*ROW('Sanitation Data'!D92))="","",OFFSET('Sanitation Data'!$D$28,0,10*ROW('Sanitation Data'!D92)))</f>
        <v/>
      </c>
      <c r="CL98" s="353" t="str">
        <f ca="1">+IF(OFFSET('Sanitation Data'!$D$29,0,10*ROW('Sanitation Data'!D92))="","",OFFSET('Sanitation Data'!$D$29,0,10*ROW('Sanitation Data'!D92)))</f>
        <v/>
      </c>
      <c r="CM98" s="353" t="str">
        <f ca="1">+IF(OFFSET('Sanitation Data'!$D$30,0,10*ROW('Sanitation Data'!D92))="","",OFFSET('Sanitation Data'!$D$30,0,10*ROW('Sanitation Data'!D92)))</f>
        <v/>
      </c>
      <c r="CN98" s="353" t="str">
        <f ca="1">+IF(OFFSET('Sanitation Data'!$D$31,0,10*ROW('Sanitation Data'!D92))="","",OFFSET('Sanitation Data'!$D$31,0,10*ROW('Sanitation Data'!D92)))</f>
        <v/>
      </c>
      <c r="CO98" s="353" t="str">
        <f ca="1">+IF(OFFSET('Sanitation Data'!$D$32,0,10*ROW('Sanitation Data'!D92))="","",OFFSET('Sanitation Data'!$D$32,0,10*ROW('Sanitation Data'!D92)))</f>
        <v/>
      </c>
      <c r="CP98" s="353" t="str">
        <f ca="1">+IF(OFFSET('Sanitation Data'!$E$28,0,10*ROW('Sanitation Data'!E92))="","",OFFSET('Sanitation Data'!$E$28,0,10*ROW('Sanitation Data'!E92)))</f>
        <v/>
      </c>
      <c r="CQ98" s="353" t="str">
        <f ca="1">+IF(OFFSET('Sanitation Data'!$E$29,0,10*ROW('Sanitation Data'!E92))="","",OFFSET('Sanitation Data'!$E$29,0,10*ROW('Sanitation Data'!E92)))</f>
        <v/>
      </c>
      <c r="CR98" s="353" t="str">
        <f ca="1">+IF(OFFSET('Sanitation Data'!$E$30,0,10*ROW('Sanitation Data'!E92))="","",OFFSET('Sanitation Data'!$E$30,0,10*ROW('Sanitation Data'!E92)))</f>
        <v/>
      </c>
      <c r="CS98" s="353" t="str">
        <f ca="1">+IF(OFFSET('Sanitation Data'!$E$31,0,10*ROW('Sanitation Data'!E92))="","",OFFSET('Sanitation Data'!$E$31,0,10*ROW('Sanitation Data'!E92)))</f>
        <v/>
      </c>
      <c r="CT98" s="353" t="str">
        <f ca="1">+IF(OFFSET('Sanitation Data'!$E$32,0,10*ROW('Sanitation Data'!E92))="","",OFFSET('Sanitation Data'!$E$32,0,10*ROW('Sanitation Data'!E92)))</f>
        <v/>
      </c>
      <c r="CU98" s="353" t="str">
        <f ca="1">+IF(OFFSET('Sanitation Data'!$F$28,0,10*ROW('Sanitation Data'!F92))="","",OFFSET('Sanitation Data'!$F$28,0,10*ROW('Sanitation Data'!F92)))</f>
        <v/>
      </c>
      <c r="CV98" s="353" t="str">
        <f ca="1">+IF(OFFSET('Sanitation Data'!$F$29,0,10*ROW('Sanitation Data'!F92))="","",OFFSET('Sanitation Data'!$F$29,0,10*ROW('Sanitation Data'!F92)))</f>
        <v/>
      </c>
      <c r="CW98" s="353" t="str">
        <f ca="1">+IF(OFFSET('Sanitation Data'!$F$30,0,10*ROW('Sanitation Data'!F92))="","",OFFSET('Sanitation Data'!$F$30,0,10*ROW('Sanitation Data'!F92)))</f>
        <v/>
      </c>
      <c r="CX98" s="353" t="str">
        <f ca="1">+IF(OFFSET('Sanitation Data'!$F$31,0,10*ROW('Sanitation Data'!F92))="","",OFFSET('Sanitation Data'!$F$31,0,10*ROW('Sanitation Data'!F92)))</f>
        <v/>
      </c>
      <c r="CY98" s="353" t="str">
        <f ca="1">+IF(OFFSET('Sanitation Data'!$F$32,0,10*ROW('Sanitation Data'!F92))="","",OFFSET('Sanitation Data'!$F$32,0,10*ROW('Sanitation Data'!F92)))</f>
        <v/>
      </c>
      <c r="CZ98" s="353" t="str">
        <f ca="1">+IF(OFFSET('Sanitation Data'!$G$28,0,10*ROW('Sanitation Data'!G92))="","",OFFSET('Sanitation Data'!$G$28,0,10*ROW('Sanitation Data'!G92)))</f>
        <v/>
      </c>
      <c r="DA98" s="353" t="str">
        <f ca="1">+IF(OFFSET('Sanitation Data'!$G$29,0,10*ROW('Sanitation Data'!G92))="","",OFFSET('Sanitation Data'!$G$29,0,10*ROW('Sanitation Data'!G92)))</f>
        <v/>
      </c>
      <c r="DB98" s="353" t="str">
        <f ca="1">+IF(OFFSET('Sanitation Data'!$G$30,0,10*ROW('Sanitation Data'!G92))="","",OFFSET('Sanitation Data'!$G$30,0,10*ROW('Sanitation Data'!G92)))</f>
        <v/>
      </c>
      <c r="DC98" s="353" t="str">
        <f ca="1">+IF(OFFSET('Sanitation Data'!$G$31,0,10*ROW('Sanitation Data'!G92))="","",OFFSET('Sanitation Data'!$G$31,0,10*ROW('Sanitation Data'!G92)))</f>
        <v/>
      </c>
      <c r="DD98" s="353" t="str">
        <f ca="1">+IF(OFFSET('Sanitation Data'!$G$32,0,10*ROW('Sanitation Data'!G92))="","",OFFSET('Sanitation Data'!$G$32,0,10*ROW('Sanitation Data'!G92)))</f>
        <v/>
      </c>
      <c r="DE98" s="353" t="str">
        <f ca="1">+IF(OFFSET('Sanitation Data'!$H$28,0,10*ROW('Sanitation Data'!H92))="","",OFFSET('Sanitation Data'!$H$28,0,10*ROW('Sanitation Data'!H92)))</f>
        <v/>
      </c>
      <c r="DF98" s="353" t="str">
        <f ca="1">+IF(OFFSET('Sanitation Data'!$H$29,0,10*ROW('Sanitation Data'!H92))="","",OFFSET('Sanitation Data'!$H$29,0,10*ROW('Sanitation Data'!H92)))</f>
        <v/>
      </c>
      <c r="DG98" s="353" t="str">
        <f ca="1">+IF(OFFSET('Sanitation Data'!$H$30,0,10*ROW('Sanitation Data'!H92))="","",OFFSET('Sanitation Data'!$H$30,0,10*ROW('Sanitation Data'!H92)))</f>
        <v/>
      </c>
      <c r="DH98" s="353" t="str">
        <f ca="1">+IF(OFFSET('Sanitation Data'!$H$31,0,10*ROW('Sanitation Data'!H92))="","",OFFSET('Sanitation Data'!$H$31,0,10*ROW('Sanitation Data'!H92)))</f>
        <v/>
      </c>
      <c r="DI98" s="353" t="str">
        <f ca="1">+IF(OFFSET('Sanitation Data'!$H$32,0,10*ROW('Sanitation Data'!H92))="","",OFFSET('Sanitation Data'!$H$32,0,10*ROW('Sanitation Data'!H92)))</f>
        <v/>
      </c>
      <c r="DJ98" s="353" t="str">
        <f ca="1">+IF(OFFSET('Sanitation Data'!$I$28,0,10*ROW('Sanitation Data'!I92))="","",OFFSET('Sanitation Data'!$I$28,0,10*ROW('Sanitation Data'!I92)))</f>
        <v/>
      </c>
      <c r="DK98" s="353" t="str">
        <f ca="1">+IF(OFFSET('Sanitation Data'!$I$29,0,10*ROW('Sanitation Data'!I92))="","",OFFSET('Sanitation Data'!$I$29,0,10*ROW('Sanitation Data'!I92)))</f>
        <v/>
      </c>
      <c r="DL98" s="353" t="str">
        <f ca="1">+IF(OFFSET('Sanitation Data'!$I$30,0,10*ROW('Sanitation Data'!I92))="","",OFFSET('Sanitation Data'!$I$30,0,10*ROW('Sanitation Data'!I92)))</f>
        <v/>
      </c>
      <c r="DM98" s="353" t="str">
        <f ca="1">+IF(OFFSET('Sanitation Data'!$I$31,0,10*ROW('Sanitation Data'!I92))="","",OFFSET('Sanitation Data'!$I$31,0,10*ROW('Sanitation Data'!I92)))</f>
        <v/>
      </c>
      <c r="DN98" s="353" t="str">
        <f ca="1">+IF(OFFSET('Sanitation Data'!$I$32,0,10*ROW('Sanitation Data'!I92))="","",OFFSET('Sanitation Data'!$I$32,0,10*ROW('Sanitation Data'!I92)))</f>
        <v/>
      </c>
      <c r="DO98" s="353" t="str">
        <f ca="1">+IF(OFFSET('Hygiene Data'!$D$11,0,10*ROW('Hygiene Data'!D92))="","",OFFSET('Hygiene Data'!$D$11,0,10*ROW('Hygiene Data'!D92)))</f>
        <v/>
      </c>
      <c r="DP98" s="353" t="str">
        <f ca="1">+IF(OFFSET('Hygiene Data'!$D$12,0,10*ROW('Hygiene Data'!D92))="","",OFFSET('Hygiene Data'!$D$12,0,10*ROW('Hygiene Data'!D92)))</f>
        <v/>
      </c>
      <c r="DQ98" s="353" t="str">
        <f ca="1">+IF(OFFSET('Hygiene Data'!$D$13,0,10*ROW('Hygiene Data'!D92))="","",OFFSET('Hygiene Data'!$D$13,0,10*ROW('Hygiene Data'!D92)))</f>
        <v/>
      </c>
      <c r="DR98" s="353" t="str">
        <f ca="1">+IF(OFFSET('Hygiene Data'!$E$11,0,10*ROW('Hygiene Data'!E92))="","",OFFSET('Hygiene Data'!$E$11,0,10*ROW('Hygiene Data'!E92)))</f>
        <v/>
      </c>
      <c r="DS98" s="353" t="str">
        <f ca="1">+IF(OFFSET('Hygiene Data'!$E$12,0,10*ROW('Hygiene Data'!E92))="","",OFFSET('Hygiene Data'!$E$12,0,10*ROW('Hygiene Data'!E92)))</f>
        <v/>
      </c>
      <c r="DT98" s="353" t="str">
        <f ca="1">+IF(OFFSET('Hygiene Data'!$E$13,0,10*ROW('Hygiene Data'!E92))="","",OFFSET('Hygiene Data'!$E$13,0,10*ROW('Hygiene Data'!E92)))</f>
        <v/>
      </c>
      <c r="DU98" s="353" t="str">
        <f ca="1">+IF(OFFSET('Hygiene Data'!$F$11,0,10*ROW('Hygiene Data'!F92))="","",OFFSET('Hygiene Data'!$F$11,0,10*ROW('Hygiene Data'!F92)))</f>
        <v/>
      </c>
      <c r="DV98" s="353" t="str">
        <f ca="1">+IF(OFFSET('Hygiene Data'!$F$12,0,10*ROW('Hygiene Data'!F92))="","",OFFSET('Hygiene Data'!$F$12,0,10*ROW('Hygiene Data'!F92)))</f>
        <v/>
      </c>
      <c r="DW98" s="353" t="str">
        <f ca="1">+IF(OFFSET('Hygiene Data'!$F$13,0,10*ROW('Hygiene Data'!F92))="","",OFFSET('Hygiene Data'!$F$13,0,10*ROW('Hygiene Data'!F92)))</f>
        <v/>
      </c>
      <c r="DX98" s="353" t="str">
        <f ca="1">+IF(OFFSET('Hygiene Data'!$G$11,0,10*ROW('Hygiene Data'!G92))="","",OFFSET('Hygiene Data'!$G$11,0,10*ROW('Hygiene Data'!G92)))</f>
        <v/>
      </c>
      <c r="DY98" s="353" t="str">
        <f ca="1">+IF(OFFSET('Hygiene Data'!$G$12,0,10*ROW('Hygiene Data'!G92))="","",OFFSET('Hygiene Data'!$G$12,0,10*ROW('Hygiene Data'!G92)))</f>
        <v/>
      </c>
      <c r="DZ98" s="353" t="str">
        <f ca="1">+IF(OFFSET('Hygiene Data'!$G$13,0,10*ROW('Hygiene Data'!G92))="","",OFFSET('Hygiene Data'!$G$13,0,10*ROW('Hygiene Data'!G92)))</f>
        <v/>
      </c>
      <c r="EA98" s="353" t="str">
        <f ca="1">+IF(OFFSET('Hygiene Data'!$H$11,0,10*ROW('Hygiene Data'!H92))="","",OFFSET('Hygiene Data'!$H$11,0,10*ROW('Hygiene Data'!H92)))</f>
        <v/>
      </c>
      <c r="EB98" s="353" t="str">
        <f ca="1">+IF(OFFSET('Hygiene Data'!$H$12,0,10*ROW('Hygiene Data'!H92))="","",OFFSET('Hygiene Data'!$H$12,0,10*ROW('Hygiene Data'!H92)))</f>
        <v/>
      </c>
      <c r="EC98" s="353" t="str">
        <f ca="1">+IF(OFFSET('Hygiene Data'!$H$13,0,10*ROW('Hygiene Data'!H92))="","",OFFSET('Hygiene Data'!$H$13,0,10*ROW('Hygiene Data'!H92)))</f>
        <v/>
      </c>
      <c r="ED98" s="353" t="str">
        <f ca="1">+IF(OFFSET('Hygiene Data'!$I$11,0,10*ROW('Hygiene Data'!I92))="","",OFFSET('Hygiene Data'!$I$11,0,10*ROW('Hygiene Data'!I92)))</f>
        <v/>
      </c>
      <c r="EE98" s="353" t="str">
        <f ca="1">+IF(OFFSET('Hygiene Data'!$I$12,0,10*ROW('Hygiene Data'!I92))="","",OFFSET('Hygiene Data'!$I$12,0,10*ROW('Hygiene Data'!I92)))</f>
        <v/>
      </c>
      <c r="EF98" s="353" t="str">
        <f ca="1">+IF(OFFSET('Hygiene Data'!$I$13,0,10*ROW('Hygiene Data'!I92))="","",OFFSET('Hygiene Data'!$I$13,0,10*ROW('Hygiene Data'!I92)))</f>
        <v/>
      </c>
    </row>
    <row r="99" spans="1:136" x14ac:dyDescent="0.25">
      <c r="A99" s="462" t="str">
        <f ca="1">+IF(OFFSET('Water Data'!$B$2,0,10*ROW('Water Data'!E93))="","",OFFSET('Water Data'!$B$2,0,10*ROW('Water Data'!E93)))</f>
        <v/>
      </c>
      <c r="B99" s="46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89" t="str">
        <f t="shared" ca="1" si="1"/>
        <v/>
      </c>
      <c r="D99" s="49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6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3" t="str">
        <f ca="1">+IF(OFFSET('Water Data'!$D$27,0,10*ROW('Water Data'!D93))="","",OFFSET('Water Data'!$D$27,0,10*ROW('Water Data'!D93)))</f>
        <v/>
      </c>
      <c r="BT99" s="353" t="str">
        <f ca="1">+IF(OFFSET('Water Data'!$D$28,0,10*ROW('Water Data'!D93))="","",OFFSET('Water Data'!$D$28,0,10*ROW('Water Data'!D93)))</f>
        <v/>
      </c>
      <c r="BU99" s="353" t="str">
        <f ca="1">+IF(OFFSET('Water Data'!$D$29,0,10*ROW('Water Data'!D93))="","",OFFSET('Water Data'!$D$29,0,10*ROW('Water Data'!D93)))</f>
        <v/>
      </c>
      <c r="BV99" s="353" t="str">
        <f ca="1">+IF(OFFSET('Water Data'!$E$27,0,10*ROW('Water Data'!E93))="","",OFFSET('Water Data'!$E$27,0,10*ROW('Water Data'!E93)))</f>
        <v/>
      </c>
      <c r="BW99" s="353" t="str">
        <f ca="1">+IF(OFFSET('Water Data'!$E$28,0,10*ROW('Water Data'!E93))="","",OFFSET('Water Data'!$E$28,0,10*ROW('Water Data'!E93)))</f>
        <v/>
      </c>
      <c r="BX99" s="353" t="str">
        <f ca="1">+IF(OFFSET('Water Data'!$E$29,0,10*ROW('Water Data'!E93))="","",OFFSET('Water Data'!$E$29,0,10*ROW('Water Data'!E93)))</f>
        <v/>
      </c>
      <c r="BY99" s="353" t="str">
        <f ca="1">+IF(OFFSET('Water Data'!$F$27,0,10*ROW('Water Data'!F93))="","",OFFSET('Water Data'!$F$27,0,10*ROW('Water Data'!F93)))</f>
        <v/>
      </c>
      <c r="BZ99" s="353" t="str">
        <f ca="1">+IF(OFFSET('Water Data'!$F$28,0,10*ROW('Water Data'!F93))="","",OFFSET('Water Data'!$F$28,0,10*ROW('Water Data'!F93)))</f>
        <v/>
      </c>
      <c r="CA99" s="353" t="str">
        <f ca="1">+IF(OFFSET('Water Data'!$F$29,0,10*ROW('Water Data'!F93))="","",OFFSET('Water Data'!$F$29,0,10*ROW('Water Data'!F93)))</f>
        <v/>
      </c>
      <c r="CB99" s="353" t="str">
        <f ca="1">+IF(OFFSET('Water Data'!$G$27,0,10*ROW('Water Data'!G93))="","",OFFSET('Water Data'!$G$27,0,10*ROW('Water Data'!G93)))</f>
        <v/>
      </c>
      <c r="CC99" s="353" t="str">
        <f ca="1">+IF(OFFSET('Water Data'!$G$28,0,10*ROW('Water Data'!G93))="","",OFFSET('Water Data'!$G$28,0,10*ROW('Water Data'!G93)))</f>
        <v/>
      </c>
      <c r="CD99" s="353" t="str">
        <f ca="1">+IF(OFFSET('Water Data'!$G$29,0,10*ROW('Water Data'!G93))="","",OFFSET('Water Data'!$G$29,0,10*ROW('Water Data'!G93)))</f>
        <v/>
      </c>
      <c r="CE99" s="353" t="str">
        <f ca="1">+IF(OFFSET('Water Data'!$H$27,0,10*ROW('Water Data'!H93))="","",OFFSET('Water Data'!$H$27,0,10*ROW('Water Data'!H93)))</f>
        <v/>
      </c>
      <c r="CF99" s="353" t="str">
        <f ca="1">+IF(OFFSET('Water Data'!$H$28,0,10*ROW('Water Data'!H93))="","",OFFSET('Water Data'!$H$28,0,10*ROW('Water Data'!H93)))</f>
        <v/>
      </c>
      <c r="CG99" s="353" t="str">
        <f ca="1">+IF(OFFSET('Water Data'!$H$29,0,10*ROW('Water Data'!H93))="","",OFFSET('Water Data'!$H$29,0,10*ROW('Water Data'!H93)))</f>
        <v/>
      </c>
      <c r="CH99" s="353" t="str">
        <f ca="1">+IF(OFFSET('Water Data'!$I$27,0,10*ROW('Water Data'!I93))="","",OFFSET('Water Data'!$I$27,0,10*ROW('Water Data'!I93)))</f>
        <v/>
      </c>
      <c r="CI99" s="353" t="str">
        <f ca="1">+IF(OFFSET('Water Data'!$I$28,0,10*ROW('Water Data'!I93))="","",OFFSET('Water Data'!$I$28,0,10*ROW('Water Data'!I93)))</f>
        <v/>
      </c>
      <c r="CJ99" s="353" t="str">
        <f ca="1">+IF(OFFSET('Water Data'!$I$29,0,10*ROW('Water Data'!I93))="","",OFFSET('Water Data'!$I$29,0,10*ROW('Water Data'!I93)))</f>
        <v/>
      </c>
      <c r="CK99" s="353" t="str">
        <f ca="1">+IF(OFFSET('Sanitation Data'!$D$28,0,10*ROW('Sanitation Data'!D93))="","",OFFSET('Sanitation Data'!$D$28,0,10*ROW('Sanitation Data'!D93)))</f>
        <v/>
      </c>
      <c r="CL99" s="353" t="str">
        <f ca="1">+IF(OFFSET('Sanitation Data'!$D$29,0,10*ROW('Sanitation Data'!D93))="","",OFFSET('Sanitation Data'!$D$29,0,10*ROW('Sanitation Data'!D93)))</f>
        <v/>
      </c>
      <c r="CM99" s="353" t="str">
        <f ca="1">+IF(OFFSET('Sanitation Data'!$D$30,0,10*ROW('Sanitation Data'!D93))="","",OFFSET('Sanitation Data'!$D$30,0,10*ROW('Sanitation Data'!D93)))</f>
        <v/>
      </c>
      <c r="CN99" s="353" t="str">
        <f ca="1">+IF(OFFSET('Sanitation Data'!$D$31,0,10*ROW('Sanitation Data'!D93))="","",OFFSET('Sanitation Data'!$D$31,0,10*ROW('Sanitation Data'!D93)))</f>
        <v/>
      </c>
      <c r="CO99" s="353" t="str">
        <f ca="1">+IF(OFFSET('Sanitation Data'!$D$32,0,10*ROW('Sanitation Data'!D93))="","",OFFSET('Sanitation Data'!$D$32,0,10*ROW('Sanitation Data'!D93)))</f>
        <v/>
      </c>
      <c r="CP99" s="353" t="str">
        <f ca="1">+IF(OFFSET('Sanitation Data'!$E$28,0,10*ROW('Sanitation Data'!E93))="","",OFFSET('Sanitation Data'!$E$28,0,10*ROW('Sanitation Data'!E93)))</f>
        <v/>
      </c>
      <c r="CQ99" s="353" t="str">
        <f ca="1">+IF(OFFSET('Sanitation Data'!$E$29,0,10*ROW('Sanitation Data'!E93))="","",OFFSET('Sanitation Data'!$E$29,0,10*ROW('Sanitation Data'!E93)))</f>
        <v/>
      </c>
      <c r="CR99" s="353" t="str">
        <f ca="1">+IF(OFFSET('Sanitation Data'!$E$30,0,10*ROW('Sanitation Data'!E93))="","",OFFSET('Sanitation Data'!$E$30,0,10*ROW('Sanitation Data'!E93)))</f>
        <v/>
      </c>
      <c r="CS99" s="353" t="str">
        <f ca="1">+IF(OFFSET('Sanitation Data'!$E$31,0,10*ROW('Sanitation Data'!E93))="","",OFFSET('Sanitation Data'!$E$31,0,10*ROW('Sanitation Data'!E93)))</f>
        <v/>
      </c>
      <c r="CT99" s="353" t="str">
        <f ca="1">+IF(OFFSET('Sanitation Data'!$E$32,0,10*ROW('Sanitation Data'!E93))="","",OFFSET('Sanitation Data'!$E$32,0,10*ROW('Sanitation Data'!E93)))</f>
        <v/>
      </c>
      <c r="CU99" s="353" t="str">
        <f ca="1">+IF(OFFSET('Sanitation Data'!$F$28,0,10*ROW('Sanitation Data'!F93))="","",OFFSET('Sanitation Data'!$F$28,0,10*ROW('Sanitation Data'!F93)))</f>
        <v/>
      </c>
      <c r="CV99" s="353" t="str">
        <f ca="1">+IF(OFFSET('Sanitation Data'!$F$29,0,10*ROW('Sanitation Data'!F93))="","",OFFSET('Sanitation Data'!$F$29,0,10*ROW('Sanitation Data'!F93)))</f>
        <v/>
      </c>
      <c r="CW99" s="353" t="str">
        <f ca="1">+IF(OFFSET('Sanitation Data'!$F$30,0,10*ROW('Sanitation Data'!F93))="","",OFFSET('Sanitation Data'!$F$30,0,10*ROW('Sanitation Data'!F93)))</f>
        <v/>
      </c>
      <c r="CX99" s="353" t="str">
        <f ca="1">+IF(OFFSET('Sanitation Data'!$F$31,0,10*ROW('Sanitation Data'!F93))="","",OFFSET('Sanitation Data'!$F$31,0,10*ROW('Sanitation Data'!F93)))</f>
        <v/>
      </c>
      <c r="CY99" s="353" t="str">
        <f ca="1">+IF(OFFSET('Sanitation Data'!$F$32,0,10*ROW('Sanitation Data'!F93))="","",OFFSET('Sanitation Data'!$F$32,0,10*ROW('Sanitation Data'!F93)))</f>
        <v/>
      </c>
      <c r="CZ99" s="353" t="str">
        <f ca="1">+IF(OFFSET('Sanitation Data'!$G$28,0,10*ROW('Sanitation Data'!G93))="","",OFFSET('Sanitation Data'!$G$28,0,10*ROW('Sanitation Data'!G93)))</f>
        <v/>
      </c>
      <c r="DA99" s="353" t="str">
        <f ca="1">+IF(OFFSET('Sanitation Data'!$G$29,0,10*ROW('Sanitation Data'!G93))="","",OFFSET('Sanitation Data'!$G$29,0,10*ROW('Sanitation Data'!G93)))</f>
        <v/>
      </c>
      <c r="DB99" s="353" t="str">
        <f ca="1">+IF(OFFSET('Sanitation Data'!$G$30,0,10*ROW('Sanitation Data'!G93))="","",OFFSET('Sanitation Data'!$G$30,0,10*ROW('Sanitation Data'!G93)))</f>
        <v/>
      </c>
      <c r="DC99" s="353" t="str">
        <f ca="1">+IF(OFFSET('Sanitation Data'!$G$31,0,10*ROW('Sanitation Data'!G93))="","",OFFSET('Sanitation Data'!$G$31,0,10*ROW('Sanitation Data'!G93)))</f>
        <v/>
      </c>
      <c r="DD99" s="353" t="str">
        <f ca="1">+IF(OFFSET('Sanitation Data'!$G$32,0,10*ROW('Sanitation Data'!G93))="","",OFFSET('Sanitation Data'!$G$32,0,10*ROW('Sanitation Data'!G93)))</f>
        <v/>
      </c>
      <c r="DE99" s="353" t="str">
        <f ca="1">+IF(OFFSET('Sanitation Data'!$H$28,0,10*ROW('Sanitation Data'!H93))="","",OFFSET('Sanitation Data'!$H$28,0,10*ROW('Sanitation Data'!H93)))</f>
        <v/>
      </c>
      <c r="DF99" s="353" t="str">
        <f ca="1">+IF(OFFSET('Sanitation Data'!$H$29,0,10*ROW('Sanitation Data'!H93))="","",OFFSET('Sanitation Data'!$H$29,0,10*ROW('Sanitation Data'!H93)))</f>
        <v/>
      </c>
      <c r="DG99" s="353" t="str">
        <f ca="1">+IF(OFFSET('Sanitation Data'!$H$30,0,10*ROW('Sanitation Data'!H93))="","",OFFSET('Sanitation Data'!$H$30,0,10*ROW('Sanitation Data'!H93)))</f>
        <v/>
      </c>
      <c r="DH99" s="353" t="str">
        <f ca="1">+IF(OFFSET('Sanitation Data'!$H$31,0,10*ROW('Sanitation Data'!H93))="","",OFFSET('Sanitation Data'!$H$31,0,10*ROW('Sanitation Data'!H93)))</f>
        <v/>
      </c>
      <c r="DI99" s="353" t="str">
        <f ca="1">+IF(OFFSET('Sanitation Data'!$H$32,0,10*ROW('Sanitation Data'!H93))="","",OFFSET('Sanitation Data'!$H$32,0,10*ROW('Sanitation Data'!H93)))</f>
        <v/>
      </c>
      <c r="DJ99" s="353" t="str">
        <f ca="1">+IF(OFFSET('Sanitation Data'!$I$28,0,10*ROW('Sanitation Data'!I93))="","",OFFSET('Sanitation Data'!$I$28,0,10*ROW('Sanitation Data'!I93)))</f>
        <v/>
      </c>
      <c r="DK99" s="353" t="str">
        <f ca="1">+IF(OFFSET('Sanitation Data'!$I$29,0,10*ROW('Sanitation Data'!I93))="","",OFFSET('Sanitation Data'!$I$29,0,10*ROW('Sanitation Data'!I93)))</f>
        <v/>
      </c>
      <c r="DL99" s="353" t="str">
        <f ca="1">+IF(OFFSET('Sanitation Data'!$I$30,0,10*ROW('Sanitation Data'!I93))="","",OFFSET('Sanitation Data'!$I$30,0,10*ROW('Sanitation Data'!I93)))</f>
        <v/>
      </c>
      <c r="DM99" s="353" t="str">
        <f ca="1">+IF(OFFSET('Sanitation Data'!$I$31,0,10*ROW('Sanitation Data'!I93))="","",OFFSET('Sanitation Data'!$I$31,0,10*ROW('Sanitation Data'!I93)))</f>
        <v/>
      </c>
      <c r="DN99" s="353" t="str">
        <f ca="1">+IF(OFFSET('Sanitation Data'!$I$32,0,10*ROW('Sanitation Data'!I93))="","",OFFSET('Sanitation Data'!$I$32,0,10*ROW('Sanitation Data'!I93)))</f>
        <v/>
      </c>
      <c r="DO99" s="353" t="str">
        <f ca="1">+IF(OFFSET('Hygiene Data'!$D$11,0,10*ROW('Hygiene Data'!D93))="","",OFFSET('Hygiene Data'!$D$11,0,10*ROW('Hygiene Data'!D93)))</f>
        <v/>
      </c>
      <c r="DP99" s="353" t="str">
        <f ca="1">+IF(OFFSET('Hygiene Data'!$D$12,0,10*ROW('Hygiene Data'!D93))="","",OFFSET('Hygiene Data'!$D$12,0,10*ROW('Hygiene Data'!D93)))</f>
        <v/>
      </c>
      <c r="DQ99" s="353" t="str">
        <f ca="1">+IF(OFFSET('Hygiene Data'!$D$13,0,10*ROW('Hygiene Data'!D93))="","",OFFSET('Hygiene Data'!$D$13,0,10*ROW('Hygiene Data'!D93)))</f>
        <v/>
      </c>
      <c r="DR99" s="353" t="str">
        <f ca="1">+IF(OFFSET('Hygiene Data'!$E$11,0,10*ROW('Hygiene Data'!E93))="","",OFFSET('Hygiene Data'!$E$11,0,10*ROW('Hygiene Data'!E93)))</f>
        <v/>
      </c>
      <c r="DS99" s="353" t="str">
        <f ca="1">+IF(OFFSET('Hygiene Data'!$E$12,0,10*ROW('Hygiene Data'!E93))="","",OFFSET('Hygiene Data'!$E$12,0,10*ROW('Hygiene Data'!E93)))</f>
        <v/>
      </c>
      <c r="DT99" s="353" t="str">
        <f ca="1">+IF(OFFSET('Hygiene Data'!$E$13,0,10*ROW('Hygiene Data'!E93))="","",OFFSET('Hygiene Data'!$E$13,0,10*ROW('Hygiene Data'!E93)))</f>
        <v/>
      </c>
      <c r="DU99" s="353" t="str">
        <f ca="1">+IF(OFFSET('Hygiene Data'!$F$11,0,10*ROW('Hygiene Data'!F93))="","",OFFSET('Hygiene Data'!$F$11,0,10*ROW('Hygiene Data'!F93)))</f>
        <v/>
      </c>
      <c r="DV99" s="353" t="str">
        <f ca="1">+IF(OFFSET('Hygiene Data'!$F$12,0,10*ROW('Hygiene Data'!F93))="","",OFFSET('Hygiene Data'!$F$12,0,10*ROW('Hygiene Data'!F93)))</f>
        <v/>
      </c>
      <c r="DW99" s="353" t="str">
        <f ca="1">+IF(OFFSET('Hygiene Data'!$F$13,0,10*ROW('Hygiene Data'!F93))="","",OFFSET('Hygiene Data'!$F$13,0,10*ROW('Hygiene Data'!F93)))</f>
        <v/>
      </c>
      <c r="DX99" s="353" t="str">
        <f ca="1">+IF(OFFSET('Hygiene Data'!$G$11,0,10*ROW('Hygiene Data'!G93))="","",OFFSET('Hygiene Data'!$G$11,0,10*ROW('Hygiene Data'!G93)))</f>
        <v/>
      </c>
      <c r="DY99" s="353" t="str">
        <f ca="1">+IF(OFFSET('Hygiene Data'!$G$12,0,10*ROW('Hygiene Data'!G93))="","",OFFSET('Hygiene Data'!$G$12,0,10*ROW('Hygiene Data'!G93)))</f>
        <v/>
      </c>
      <c r="DZ99" s="353" t="str">
        <f ca="1">+IF(OFFSET('Hygiene Data'!$G$13,0,10*ROW('Hygiene Data'!G93))="","",OFFSET('Hygiene Data'!$G$13,0,10*ROW('Hygiene Data'!G93)))</f>
        <v/>
      </c>
      <c r="EA99" s="353" t="str">
        <f ca="1">+IF(OFFSET('Hygiene Data'!$H$11,0,10*ROW('Hygiene Data'!H93))="","",OFFSET('Hygiene Data'!$H$11,0,10*ROW('Hygiene Data'!H93)))</f>
        <v/>
      </c>
      <c r="EB99" s="353" t="str">
        <f ca="1">+IF(OFFSET('Hygiene Data'!$H$12,0,10*ROW('Hygiene Data'!H93))="","",OFFSET('Hygiene Data'!$H$12,0,10*ROW('Hygiene Data'!H93)))</f>
        <v/>
      </c>
      <c r="EC99" s="353" t="str">
        <f ca="1">+IF(OFFSET('Hygiene Data'!$H$13,0,10*ROW('Hygiene Data'!H93))="","",OFFSET('Hygiene Data'!$H$13,0,10*ROW('Hygiene Data'!H93)))</f>
        <v/>
      </c>
      <c r="ED99" s="353" t="str">
        <f ca="1">+IF(OFFSET('Hygiene Data'!$I$11,0,10*ROW('Hygiene Data'!I93))="","",OFFSET('Hygiene Data'!$I$11,0,10*ROW('Hygiene Data'!I93)))</f>
        <v/>
      </c>
      <c r="EE99" s="353" t="str">
        <f ca="1">+IF(OFFSET('Hygiene Data'!$I$12,0,10*ROW('Hygiene Data'!I93))="","",OFFSET('Hygiene Data'!$I$12,0,10*ROW('Hygiene Data'!I93)))</f>
        <v/>
      </c>
      <c r="EF99" s="353" t="str">
        <f ca="1">+IF(OFFSET('Hygiene Data'!$I$13,0,10*ROW('Hygiene Data'!I93))="","",OFFSET('Hygiene Data'!$I$13,0,10*ROW('Hygiene Data'!I93)))</f>
        <v/>
      </c>
    </row>
    <row r="100" spans="1:136" x14ac:dyDescent="0.25">
      <c r="A100" s="462" t="str">
        <f ca="1">+IF(OFFSET('Water Data'!$B$2,0,10*ROW('Water Data'!E94))="","",OFFSET('Water Data'!$B$2,0,10*ROW('Water Data'!E94)))</f>
        <v/>
      </c>
      <c r="B100" s="46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89" t="str">
        <f t="shared" ca="1" si="1"/>
        <v/>
      </c>
      <c r="D100" s="49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6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3" t="str">
        <f ca="1">+IF(OFFSET('Water Data'!$D$27,0,10*ROW('Water Data'!D94))="","",OFFSET('Water Data'!$D$27,0,10*ROW('Water Data'!D94)))</f>
        <v/>
      </c>
      <c r="BT100" s="353" t="str">
        <f ca="1">+IF(OFFSET('Water Data'!$D$28,0,10*ROW('Water Data'!D94))="","",OFFSET('Water Data'!$D$28,0,10*ROW('Water Data'!D94)))</f>
        <v/>
      </c>
      <c r="BU100" s="353" t="str">
        <f ca="1">+IF(OFFSET('Water Data'!$D$29,0,10*ROW('Water Data'!D94))="","",OFFSET('Water Data'!$D$29,0,10*ROW('Water Data'!D94)))</f>
        <v/>
      </c>
      <c r="BV100" s="353" t="str">
        <f ca="1">+IF(OFFSET('Water Data'!$E$27,0,10*ROW('Water Data'!E94))="","",OFFSET('Water Data'!$E$27,0,10*ROW('Water Data'!E94)))</f>
        <v/>
      </c>
      <c r="BW100" s="353" t="str">
        <f ca="1">+IF(OFFSET('Water Data'!$E$28,0,10*ROW('Water Data'!E94))="","",OFFSET('Water Data'!$E$28,0,10*ROW('Water Data'!E94)))</f>
        <v/>
      </c>
      <c r="BX100" s="353" t="str">
        <f ca="1">+IF(OFFSET('Water Data'!$E$29,0,10*ROW('Water Data'!E94))="","",OFFSET('Water Data'!$E$29,0,10*ROW('Water Data'!E94)))</f>
        <v/>
      </c>
      <c r="BY100" s="353" t="str">
        <f ca="1">+IF(OFFSET('Water Data'!$F$27,0,10*ROW('Water Data'!F94))="","",OFFSET('Water Data'!$F$27,0,10*ROW('Water Data'!F94)))</f>
        <v/>
      </c>
      <c r="BZ100" s="353" t="str">
        <f ca="1">+IF(OFFSET('Water Data'!$F$28,0,10*ROW('Water Data'!F94))="","",OFFSET('Water Data'!$F$28,0,10*ROW('Water Data'!F94)))</f>
        <v/>
      </c>
      <c r="CA100" s="353" t="str">
        <f ca="1">+IF(OFFSET('Water Data'!$F$29,0,10*ROW('Water Data'!F94))="","",OFFSET('Water Data'!$F$29,0,10*ROW('Water Data'!F94)))</f>
        <v/>
      </c>
      <c r="CB100" s="353" t="str">
        <f ca="1">+IF(OFFSET('Water Data'!$G$27,0,10*ROW('Water Data'!G94))="","",OFFSET('Water Data'!$G$27,0,10*ROW('Water Data'!G94)))</f>
        <v/>
      </c>
      <c r="CC100" s="353" t="str">
        <f ca="1">+IF(OFFSET('Water Data'!$G$28,0,10*ROW('Water Data'!G94))="","",OFFSET('Water Data'!$G$28,0,10*ROW('Water Data'!G94)))</f>
        <v/>
      </c>
      <c r="CD100" s="353" t="str">
        <f ca="1">+IF(OFFSET('Water Data'!$G$29,0,10*ROW('Water Data'!G94))="","",OFFSET('Water Data'!$G$29,0,10*ROW('Water Data'!G94)))</f>
        <v/>
      </c>
      <c r="CE100" s="353" t="str">
        <f ca="1">+IF(OFFSET('Water Data'!$H$27,0,10*ROW('Water Data'!H94))="","",OFFSET('Water Data'!$H$27,0,10*ROW('Water Data'!H94)))</f>
        <v/>
      </c>
      <c r="CF100" s="353" t="str">
        <f ca="1">+IF(OFFSET('Water Data'!$H$28,0,10*ROW('Water Data'!H94))="","",OFFSET('Water Data'!$H$28,0,10*ROW('Water Data'!H94)))</f>
        <v/>
      </c>
      <c r="CG100" s="353" t="str">
        <f ca="1">+IF(OFFSET('Water Data'!$H$29,0,10*ROW('Water Data'!H94))="","",OFFSET('Water Data'!$H$29,0,10*ROW('Water Data'!H94)))</f>
        <v/>
      </c>
      <c r="CH100" s="353" t="str">
        <f ca="1">+IF(OFFSET('Water Data'!$I$27,0,10*ROW('Water Data'!I94))="","",OFFSET('Water Data'!$I$27,0,10*ROW('Water Data'!I94)))</f>
        <v/>
      </c>
      <c r="CI100" s="353" t="str">
        <f ca="1">+IF(OFFSET('Water Data'!$I$28,0,10*ROW('Water Data'!I94))="","",OFFSET('Water Data'!$I$28,0,10*ROW('Water Data'!I94)))</f>
        <v/>
      </c>
      <c r="CJ100" s="353" t="str">
        <f ca="1">+IF(OFFSET('Water Data'!$I$29,0,10*ROW('Water Data'!I94))="","",OFFSET('Water Data'!$I$29,0,10*ROW('Water Data'!I94)))</f>
        <v/>
      </c>
      <c r="CK100" s="353" t="str">
        <f ca="1">+IF(OFFSET('Sanitation Data'!$D$28,0,10*ROW('Sanitation Data'!D94))="","",OFFSET('Sanitation Data'!$D$28,0,10*ROW('Sanitation Data'!D94)))</f>
        <v/>
      </c>
      <c r="CL100" s="353" t="str">
        <f ca="1">+IF(OFFSET('Sanitation Data'!$D$29,0,10*ROW('Sanitation Data'!D94))="","",OFFSET('Sanitation Data'!$D$29,0,10*ROW('Sanitation Data'!D94)))</f>
        <v/>
      </c>
      <c r="CM100" s="353" t="str">
        <f ca="1">+IF(OFFSET('Sanitation Data'!$D$30,0,10*ROW('Sanitation Data'!D94))="","",OFFSET('Sanitation Data'!$D$30,0,10*ROW('Sanitation Data'!D94)))</f>
        <v/>
      </c>
      <c r="CN100" s="353" t="str">
        <f ca="1">+IF(OFFSET('Sanitation Data'!$D$31,0,10*ROW('Sanitation Data'!D94))="","",OFFSET('Sanitation Data'!$D$31,0,10*ROW('Sanitation Data'!D94)))</f>
        <v/>
      </c>
      <c r="CO100" s="353" t="str">
        <f ca="1">+IF(OFFSET('Sanitation Data'!$D$32,0,10*ROW('Sanitation Data'!D94))="","",OFFSET('Sanitation Data'!$D$32,0,10*ROW('Sanitation Data'!D94)))</f>
        <v/>
      </c>
      <c r="CP100" s="353" t="str">
        <f ca="1">+IF(OFFSET('Sanitation Data'!$E$28,0,10*ROW('Sanitation Data'!E94))="","",OFFSET('Sanitation Data'!$E$28,0,10*ROW('Sanitation Data'!E94)))</f>
        <v/>
      </c>
      <c r="CQ100" s="353" t="str">
        <f ca="1">+IF(OFFSET('Sanitation Data'!$E$29,0,10*ROW('Sanitation Data'!E94))="","",OFFSET('Sanitation Data'!$E$29,0,10*ROW('Sanitation Data'!E94)))</f>
        <v/>
      </c>
      <c r="CR100" s="353" t="str">
        <f ca="1">+IF(OFFSET('Sanitation Data'!$E$30,0,10*ROW('Sanitation Data'!E94))="","",OFFSET('Sanitation Data'!$E$30,0,10*ROW('Sanitation Data'!E94)))</f>
        <v/>
      </c>
      <c r="CS100" s="353" t="str">
        <f ca="1">+IF(OFFSET('Sanitation Data'!$E$31,0,10*ROW('Sanitation Data'!E94))="","",OFFSET('Sanitation Data'!$E$31,0,10*ROW('Sanitation Data'!E94)))</f>
        <v/>
      </c>
      <c r="CT100" s="353" t="str">
        <f ca="1">+IF(OFFSET('Sanitation Data'!$E$32,0,10*ROW('Sanitation Data'!E94))="","",OFFSET('Sanitation Data'!$E$32,0,10*ROW('Sanitation Data'!E94)))</f>
        <v/>
      </c>
      <c r="CU100" s="353" t="str">
        <f ca="1">+IF(OFFSET('Sanitation Data'!$F$28,0,10*ROW('Sanitation Data'!F94))="","",OFFSET('Sanitation Data'!$F$28,0,10*ROW('Sanitation Data'!F94)))</f>
        <v/>
      </c>
      <c r="CV100" s="353" t="str">
        <f ca="1">+IF(OFFSET('Sanitation Data'!$F$29,0,10*ROW('Sanitation Data'!F94))="","",OFFSET('Sanitation Data'!$F$29,0,10*ROW('Sanitation Data'!F94)))</f>
        <v/>
      </c>
      <c r="CW100" s="353" t="str">
        <f ca="1">+IF(OFFSET('Sanitation Data'!$F$30,0,10*ROW('Sanitation Data'!F94))="","",OFFSET('Sanitation Data'!$F$30,0,10*ROW('Sanitation Data'!F94)))</f>
        <v/>
      </c>
      <c r="CX100" s="353" t="str">
        <f ca="1">+IF(OFFSET('Sanitation Data'!$F$31,0,10*ROW('Sanitation Data'!F94))="","",OFFSET('Sanitation Data'!$F$31,0,10*ROW('Sanitation Data'!F94)))</f>
        <v/>
      </c>
      <c r="CY100" s="353" t="str">
        <f ca="1">+IF(OFFSET('Sanitation Data'!$F$32,0,10*ROW('Sanitation Data'!F94))="","",OFFSET('Sanitation Data'!$F$32,0,10*ROW('Sanitation Data'!F94)))</f>
        <v/>
      </c>
      <c r="CZ100" s="353" t="str">
        <f ca="1">+IF(OFFSET('Sanitation Data'!$G$28,0,10*ROW('Sanitation Data'!G94))="","",OFFSET('Sanitation Data'!$G$28,0,10*ROW('Sanitation Data'!G94)))</f>
        <v/>
      </c>
      <c r="DA100" s="353" t="str">
        <f ca="1">+IF(OFFSET('Sanitation Data'!$G$29,0,10*ROW('Sanitation Data'!G94))="","",OFFSET('Sanitation Data'!$G$29,0,10*ROW('Sanitation Data'!G94)))</f>
        <v/>
      </c>
      <c r="DB100" s="353" t="str">
        <f ca="1">+IF(OFFSET('Sanitation Data'!$G$30,0,10*ROW('Sanitation Data'!G94))="","",OFFSET('Sanitation Data'!$G$30,0,10*ROW('Sanitation Data'!G94)))</f>
        <v/>
      </c>
      <c r="DC100" s="353" t="str">
        <f ca="1">+IF(OFFSET('Sanitation Data'!$G$31,0,10*ROW('Sanitation Data'!G94))="","",OFFSET('Sanitation Data'!$G$31,0,10*ROW('Sanitation Data'!G94)))</f>
        <v/>
      </c>
      <c r="DD100" s="353" t="str">
        <f ca="1">+IF(OFFSET('Sanitation Data'!$G$32,0,10*ROW('Sanitation Data'!G94))="","",OFFSET('Sanitation Data'!$G$32,0,10*ROW('Sanitation Data'!G94)))</f>
        <v/>
      </c>
      <c r="DE100" s="353" t="str">
        <f ca="1">+IF(OFFSET('Sanitation Data'!$H$28,0,10*ROW('Sanitation Data'!H94))="","",OFFSET('Sanitation Data'!$H$28,0,10*ROW('Sanitation Data'!H94)))</f>
        <v/>
      </c>
      <c r="DF100" s="353" t="str">
        <f ca="1">+IF(OFFSET('Sanitation Data'!$H$29,0,10*ROW('Sanitation Data'!H94))="","",OFFSET('Sanitation Data'!$H$29,0,10*ROW('Sanitation Data'!H94)))</f>
        <v/>
      </c>
      <c r="DG100" s="353" t="str">
        <f ca="1">+IF(OFFSET('Sanitation Data'!$H$30,0,10*ROW('Sanitation Data'!H94))="","",OFFSET('Sanitation Data'!$H$30,0,10*ROW('Sanitation Data'!H94)))</f>
        <v/>
      </c>
      <c r="DH100" s="353" t="str">
        <f ca="1">+IF(OFFSET('Sanitation Data'!$H$31,0,10*ROW('Sanitation Data'!H94))="","",OFFSET('Sanitation Data'!$H$31,0,10*ROW('Sanitation Data'!H94)))</f>
        <v/>
      </c>
      <c r="DI100" s="353" t="str">
        <f ca="1">+IF(OFFSET('Sanitation Data'!$H$32,0,10*ROW('Sanitation Data'!H94))="","",OFFSET('Sanitation Data'!$H$32,0,10*ROW('Sanitation Data'!H94)))</f>
        <v/>
      </c>
      <c r="DJ100" s="353" t="str">
        <f ca="1">+IF(OFFSET('Sanitation Data'!$I$28,0,10*ROW('Sanitation Data'!I94))="","",OFFSET('Sanitation Data'!$I$28,0,10*ROW('Sanitation Data'!I94)))</f>
        <v/>
      </c>
      <c r="DK100" s="353" t="str">
        <f ca="1">+IF(OFFSET('Sanitation Data'!$I$29,0,10*ROW('Sanitation Data'!I94))="","",OFFSET('Sanitation Data'!$I$29,0,10*ROW('Sanitation Data'!I94)))</f>
        <v/>
      </c>
      <c r="DL100" s="353" t="str">
        <f ca="1">+IF(OFFSET('Sanitation Data'!$I$30,0,10*ROW('Sanitation Data'!I94))="","",OFFSET('Sanitation Data'!$I$30,0,10*ROW('Sanitation Data'!I94)))</f>
        <v/>
      </c>
      <c r="DM100" s="353" t="str">
        <f ca="1">+IF(OFFSET('Sanitation Data'!$I$31,0,10*ROW('Sanitation Data'!I94))="","",OFFSET('Sanitation Data'!$I$31,0,10*ROW('Sanitation Data'!I94)))</f>
        <v/>
      </c>
      <c r="DN100" s="353" t="str">
        <f ca="1">+IF(OFFSET('Sanitation Data'!$I$32,0,10*ROW('Sanitation Data'!I94))="","",OFFSET('Sanitation Data'!$I$32,0,10*ROW('Sanitation Data'!I94)))</f>
        <v/>
      </c>
      <c r="DO100" s="353" t="str">
        <f ca="1">+IF(OFFSET('Hygiene Data'!$D$11,0,10*ROW('Hygiene Data'!D94))="","",OFFSET('Hygiene Data'!$D$11,0,10*ROW('Hygiene Data'!D94)))</f>
        <v/>
      </c>
      <c r="DP100" s="353" t="str">
        <f ca="1">+IF(OFFSET('Hygiene Data'!$D$12,0,10*ROW('Hygiene Data'!D94))="","",OFFSET('Hygiene Data'!$D$12,0,10*ROW('Hygiene Data'!D94)))</f>
        <v/>
      </c>
      <c r="DQ100" s="353" t="str">
        <f ca="1">+IF(OFFSET('Hygiene Data'!$D$13,0,10*ROW('Hygiene Data'!D94))="","",OFFSET('Hygiene Data'!$D$13,0,10*ROW('Hygiene Data'!D94)))</f>
        <v/>
      </c>
      <c r="DR100" s="353" t="str">
        <f ca="1">+IF(OFFSET('Hygiene Data'!$E$11,0,10*ROW('Hygiene Data'!E94))="","",OFFSET('Hygiene Data'!$E$11,0,10*ROW('Hygiene Data'!E94)))</f>
        <v/>
      </c>
      <c r="DS100" s="353" t="str">
        <f ca="1">+IF(OFFSET('Hygiene Data'!$E$12,0,10*ROW('Hygiene Data'!E94))="","",OFFSET('Hygiene Data'!$E$12,0,10*ROW('Hygiene Data'!E94)))</f>
        <v/>
      </c>
      <c r="DT100" s="353" t="str">
        <f ca="1">+IF(OFFSET('Hygiene Data'!$E$13,0,10*ROW('Hygiene Data'!E94))="","",OFFSET('Hygiene Data'!$E$13,0,10*ROW('Hygiene Data'!E94)))</f>
        <v/>
      </c>
      <c r="DU100" s="353" t="str">
        <f ca="1">+IF(OFFSET('Hygiene Data'!$F$11,0,10*ROW('Hygiene Data'!F94))="","",OFFSET('Hygiene Data'!$F$11,0,10*ROW('Hygiene Data'!F94)))</f>
        <v/>
      </c>
      <c r="DV100" s="353" t="str">
        <f ca="1">+IF(OFFSET('Hygiene Data'!$F$12,0,10*ROW('Hygiene Data'!F94))="","",OFFSET('Hygiene Data'!$F$12,0,10*ROW('Hygiene Data'!F94)))</f>
        <v/>
      </c>
      <c r="DW100" s="353" t="str">
        <f ca="1">+IF(OFFSET('Hygiene Data'!$F$13,0,10*ROW('Hygiene Data'!F94))="","",OFFSET('Hygiene Data'!$F$13,0,10*ROW('Hygiene Data'!F94)))</f>
        <v/>
      </c>
      <c r="DX100" s="353" t="str">
        <f ca="1">+IF(OFFSET('Hygiene Data'!$G$11,0,10*ROW('Hygiene Data'!G94))="","",OFFSET('Hygiene Data'!$G$11,0,10*ROW('Hygiene Data'!G94)))</f>
        <v/>
      </c>
      <c r="DY100" s="353" t="str">
        <f ca="1">+IF(OFFSET('Hygiene Data'!$G$12,0,10*ROW('Hygiene Data'!G94))="","",OFFSET('Hygiene Data'!$G$12,0,10*ROW('Hygiene Data'!G94)))</f>
        <v/>
      </c>
      <c r="DZ100" s="353" t="str">
        <f ca="1">+IF(OFFSET('Hygiene Data'!$G$13,0,10*ROW('Hygiene Data'!G94))="","",OFFSET('Hygiene Data'!$G$13,0,10*ROW('Hygiene Data'!G94)))</f>
        <v/>
      </c>
      <c r="EA100" s="353" t="str">
        <f ca="1">+IF(OFFSET('Hygiene Data'!$H$11,0,10*ROW('Hygiene Data'!H94))="","",OFFSET('Hygiene Data'!$H$11,0,10*ROW('Hygiene Data'!H94)))</f>
        <v/>
      </c>
      <c r="EB100" s="353" t="str">
        <f ca="1">+IF(OFFSET('Hygiene Data'!$H$12,0,10*ROW('Hygiene Data'!H94))="","",OFFSET('Hygiene Data'!$H$12,0,10*ROW('Hygiene Data'!H94)))</f>
        <v/>
      </c>
      <c r="EC100" s="353" t="str">
        <f ca="1">+IF(OFFSET('Hygiene Data'!$H$13,0,10*ROW('Hygiene Data'!H94))="","",OFFSET('Hygiene Data'!$H$13,0,10*ROW('Hygiene Data'!H94)))</f>
        <v/>
      </c>
      <c r="ED100" s="353" t="str">
        <f ca="1">+IF(OFFSET('Hygiene Data'!$I$11,0,10*ROW('Hygiene Data'!I94))="","",OFFSET('Hygiene Data'!$I$11,0,10*ROW('Hygiene Data'!I94)))</f>
        <v/>
      </c>
      <c r="EE100" s="353" t="str">
        <f ca="1">+IF(OFFSET('Hygiene Data'!$I$12,0,10*ROW('Hygiene Data'!I94))="","",OFFSET('Hygiene Data'!$I$12,0,10*ROW('Hygiene Data'!I94)))</f>
        <v/>
      </c>
      <c r="EF100" s="353" t="str">
        <f ca="1">+IF(OFFSET('Hygiene Data'!$I$13,0,10*ROW('Hygiene Data'!I94))="","",OFFSET('Hygiene Data'!$I$13,0,10*ROW('Hygiene Data'!I94)))</f>
        <v/>
      </c>
    </row>
    <row r="101" spans="1:136" x14ac:dyDescent="0.25">
      <c r="A101" s="462" t="str">
        <f ca="1">+IF(OFFSET('Water Data'!$B$2,0,10*ROW('Water Data'!E95))="","",OFFSET('Water Data'!$B$2,0,10*ROW('Water Data'!E95)))</f>
        <v/>
      </c>
      <c r="B101" s="46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89" t="str">
        <f t="shared" ca="1" si="1"/>
        <v/>
      </c>
      <c r="D101" s="49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6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3" t="str">
        <f ca="1">+IF(OFFSET('Water Data'!$D$27,0,10*ROW('Water Data'!D95))="","",OFFSET('Water Data'!$D$27,0,10*ROW('Water Data'!D95)))</f>
        <v/>
      </c>
      <c r="BT101" s="353" t="str">
        <f ca="1">+IF(OFFSET('Water Data'!$D$28,0,10*ROW('Water Data'!D95))="","",OFFSET('Water Data'!$D$28,0,10*ROW('Water Data'!D95)))</f>
        <v/>
      </c>
      <c r="BU101" s="353" t="str">
        <f ca="1">+IF(OFFSET('Water Data'!$D$29,0,10*ROW('Water Data'!D95))="","",OFFSET('Water Data'!$D$29,0,10*ROW('Water Data'!D95)))</f>
        <v/>
      </c>
      <c r="BV101" s="353" t="str">
        <f ca="1">+IF(OFFSET('Water Data'!$E$27,0,10*ROW('Water Data'!E95))="","",OFFSET('Water Data'!$E$27,0,10*ROW('Water Data'!E95)))</f>
        <v/>
      </c>
      <c r="BW101" s="353" t="str">
        <f ca="1">+IF(OFFSET('Water Data'!$E$28,0,10*ROW('Water Data'!E95))="","",OFFSET('Water Data'!$E$28,0,10*ROW('Water Data'!E95)))</f>
        <v/>
      </c>
      <c r="BX101" s="353" t="str">
        <f ca="1">+IF(OFFSET('Water Data'!$E$29,0,10*ROW('Water Data'!E95))="","",OFFSET('Water Data'!$E$29,0,10*ROW('Water Data'!E95)))</f>
        <v/>
      </c>
      <c r="BY101" s="353" t="str">
        <f ca="1">+IF(OFFSET('Water Data'!$F$27,0,10*ROW('Water Data'!F95))="","",OFFSET('Water Data'!$F$27,0,10*ROW('Water Data'!F95)))</f>
        <v/>
      </c>
      <c r="BZ101" s="353" t="str">
        <f ca="1">+IF(OFFSET('Water Data'!$F$28,0,10*ROW('Water Data'!F95))="","",OFFSET('Water Data'!$F$28,0,10*ROW('Water Data'!F95)))</f>
        <v/>
      </c>
      <c r="CA101" s="353" t="str">
        <f ca="1">+IF(OFFSET('Water Data'!$F$29,0,10*ROW('Water Data'!F95))="","",OFFSET('Water Data'!$F$29,0,10*ROW('Water Data'!F95)))</f>
        <v/>
      </c>
      <c r="CB101" s="353" t="str">
        <f ca="1">+IF(OFFSET('Water Data'!$G$27,0,10*ROW('Water Data'!G95))="","",OFFSET('Water Data'!$G$27,0,10*ROW('Water Data'!G95)))</f>
        <v/>
      </c>
      <c r="CC101" s="353" t="str">
        <f ca="1">+IF(OFFSET('Water Data'!$G$28,0,10*ROW('Water Data'!G95))="","",OFFSET('Water Data'!$G$28,0,10*ROW('Water Data'!G95)))</f>
        <v/>
      </c>
      <c r="CD101" s="353" t="str">
        <f ca="1">+IF(OFFSET('Water Data'!$G$29,0,10*ROW('Water Data'!G95))="","",OFFSET('Water Data'!$G$29,0,10*ROW('Water Data'!G95)))</f>
        <v/>
      </c>
      <c r="CE101" s="353" t="str">
        <f ca="1">+IF(OFFSET('Water Data'!$H$27,0,10*ROW('Water Data'!H95))="","",OFFSET('Water Data'!$H$27,0,10*ROW('Water Data'!H95)))</f>
        <v/>
      </c>
      <c r="CF101" s="353" t="str">
        <f ca="1">+IF(OFFSET('Water Data'!$H$28,0,10*ROW('Water Data'!H95))="","",OFFSET('Water Data'!$H$28,0,10*ROW('Water Data'!H95)))</f>
        <v/>
      </c>
      <c r="CG101" s="353" t="str">
        <f ca="1">+IF(OFFSET('Water Data'!$H$29,0,10*ROW('Water Data'!H95))="","",OFFSET('Water Data'!$H$29,0,10*ROW('Water Data'!H95)))</f>
        <v/>
      </c>
      <c r="CH101" s="353" t="str">
        <f ca="1">+IF(OFFSET('Water Data'!$I$27,0,10*ROW('Water Data'!I95))="","",OFFSET('Water Data'!$I$27,0,10*ROW('Water Data'!I95)))</f>
        <v/>
      </c>
      <c r="CI101" s="353" t="str">
        <f ca="1">+IF(OFFSET('Water Data'!$I$28,0,10*ROW('Water Data'!I95))="","",OFFSET('Water Data'!$I$28,0,10*ROW('Water Data'!I95)))</f>
        <v/>
      </c>
      <c r="CJ101" s="353" t="str">
        <f ca="1">+IF(OFFSET('Water Data'!$I$29,0,10*ROW('Water Data'!I95))="","",OFFSET('Water Data'!$I$29,0,10*ROW('Water Data'!I95)))</f>
        <v/>
      </c>
      <c r="CK101" s="353" t="str">
        <f ca="1">+IF(OFFSET('Sanitation Data'!$D$28,0,10*ROW('Sanitation Data'!D95))="","",OFFSET('Sanitation Data'!$D$28,0,10*ROW('Sanitation Data'!D95)))</f>
        <v/>
      </c>
      <c r="CL101" s="353" t="str">
        <f ca="1">+IF(OFFSET('Sanitation Data'!$D$29,0,10*ROW('Sanitation Data'!D95))="","",OFFSET('Sanitation Data'!$D$29,0,10*ROW('Sanitation Data'!D95)))</f>
        <v/>
      </c>
      <c r="CM101" s="353" t="str">
        <f ca="1">+IF(OFFSET('Sanitation Data'!$D$30,0,10*ROW('Sanitation Data'!D95))="","",OFFSET('Sanitation Data'!$D$30,0,10*ROW('Sanitation Data'!D95)))</f>
        <v/>
      </c>
      <c r="CN101" s="353" t="str">
        <f ca="1">+IF(OFFSET('Sanitation Data'!$D$31,0,10*ROW('Sanitation Data'!D95))="","",OFFSET('Sanitation Data'!$D$31,0,10*ROW('Sanitation Data'!D95)))</f>
        <v/>
      </c>
      <c r="CO101" s="353" t="str">
        <f ca="1">+IF(OFFSET('Sanitation Data'!$D$32,0,10*ROW('Sanitation Data'!D95))="","",OFFSET('Sanitation Data'!$D$32,0,10*ROW('Sanitation Data'!D95)))</f>
        <v/>
      </c>
      <c r="CP101" s="353" t="str">
        <f ca="1">+IF(OFFSET('Sanitation Data'!$E$28,0,10*ROW('Sanitation Data'!E95))="","",OFFSET('Sanitation Data'!$E$28,0,10*ROW('Sanitation Data'!E95)))</f>
        <v/>
      </c>
      <c r="CQ101" s="353" t="str">
        <f ca="1">+IF(OFFSET('Sanitation Data'!$E$29,0,10*ROW('Sanitation Data'!E95))="","",OFFSET('Sanitation Data'!$E$29,0,10*ROW('Sanitation Data'!E95)))</f>
        <v/>
      </c>
      <c r="CR101" s="353" t="str">
        <f ca="1">+IF(OFFSET('Sanitation Data'!$E$30,0,10*ROW('Sanitation Data'!E95))="","",OFFSET('Sanitation Data'!$E$30,0,10*ROW('Sanitation Data'!E95)))</f>
        <v/>
      </c>
      <c r="CS101" s="353" t="str">
        <f ca="1">+IF(OFFSET('Sanitation Data'!$E$31,0,10*ROW('Sanitation Data'!E95))="","",OFFSET('Sanitation Data'!$E$31,0,10*ROW('Sanitation Data'!E95)))</f>
        <v/>
      </c>
      <c r="CT101" s="353" t="str">
        <f ca="1">+IF(OFFSET('Sanitation Data'!$E$32,0,10*ROW('Sanitation Data'!E95))="","",OFFSET('Sanitation Data'!$E$32,0,10*ROW('Sanitation Data'!E95)))</f>
        <v/>
      </c>
      <c r="CU101" s="353" t="str">
        <f ca="1">+IF(OFFSET('Sanitation Data'!$F$28,0,10*ROW('Sanitation Data'!F95))="","",OFFSET('Sanitation Data'!$F$28,0,10*ROW('Sanitation Data'!F95)))</f>
        <v/>
      </c>
      <c r="CV101" s="353" t="str">
        <f ca="1">+IF(OFFSET('Sanitation Data'!$F$29,0,10*ROW('Sanitation Data'!F95))="","",OFFSET('Sanitation Data'!$F$29,0,10*ROW('Sanitation Data'!F95)))</f>
        <v/>
      </c>
      <c r="CW101" s="353" t="str">
        <f ca="1">+IF(OFFSET('Sanitation Data'!$F$30,0,10*ROW('Sanitation Data'!F95))="","",OFFSET('Sanitation Data'!$F$30,0,10*ROW('Sanitation Data'!F95)))</f>
        <v/>
      </c>
      <c r="CX101" s="353" t="str">
        <f ca="1">+IF(OFFSET('Sanitation Data'!$F$31,0,10*ROW('Sanitation Data'!F95))="","",OFFSET('Sanitation Data'!$F$31,0,10*ROW('Sanitation Data'!F95)))</f>
        <v/>
      </c>
      <c r="CY101" s="353" t="str">
        <f ca="1">+IF(OFFSET('Sanitation Data'!$F$32,0,10*ROW('Sanitation Data'!F95))="","",OFFSET('Sanitation Data'!$F$32,0,10*ROW('Sanitation Data'!F95)))</f>
        <v/>
      </c>
      <c r="CZ101" s="353" t="str">
        <f ca="1">+IF(OFFSET('Sanitation Data'!$G$28,0,10*ROW('Sanitation Data'!G95))="","",OFFSET('Sanitation Data'!$G$28,0,10*ROW('Sanitation Data'!G95)))</f>
        <v/>
      </c>
      <c r="DA101" s="353" t="str">
        <f ca="1">+IF(OFFSET('Sanitation Data'!$G$29,0,10*ROW('Sanitation Data'!G95))="","",OFFSET('Sanitation Data'!$G$29,0,10*ROW('Sanitation Data'!G95)))</f>
        <v/>
      </c>
      <c r="DB101" s="353" t="str">
        <f ca="1">+IF(OFFSET('Sanitation Data'!$G$30,0,10*ROW('Sanitation Data'!G95))="","",OFFSET('Sanitation Data'!$G$30,0,10*ROW('Sanitation Data'!G95)))</f>
        <v/>
      </c>
      <c r="DC101" s="353" t="str">
        <f ca="1">+IF(OFFSET('Sanitation Data'!$G$31,0,10*ROW('Sanitation Data'!G95))="","",OFFSET('Sanitation Data'!$G$31,0,10*ROW('Sanitation Data'!G95)))</f>
        <v/>
      </c>
      <c r="DD101" s="353" t="str">
        <f ca="1">+IF(OFFSET('Sanitation Data'!$G$32,0,10*ROW('Sanitation Data'!G95))="","",OFFSET('Sanitation Data'!$G$32,0,10*ROW('Sanitation Data'!G95)))</f>
        <v/>
      </c>
      <c r="DE101" s="353" t="str">
        <f ca="1">+IF(OFFSET('Sanitation Data'!$H$28,0,10*ROW('Sanitation Data'!H95))="","",OFFSET('Sanitation Data'!$H$28,0,10*ROW('Sanitation Data'!H95)))</f>
        <v/>
      </c>
      <c r="DF101" s="353" t="str">
        <f ca="1">+IF(OFFSET('Sanitation Data'!$H$29,0,10*ROW('Sanitation Data'!H95))="","",OFFSET('Sanitation Data'!$H$29,0,10*ROW('Sanitation Data'!H95)))</f>
        <v/>
      </c>
      <c r="DG101" s="353" t="str">
        <f ca="1">+IF(OFFSET('Sanitation Data'!$H$30,0,10*ROW('Sanitation Data'!H95))="","",OFFSET('Sanitation Data'!$H$30,0,10*ROW('Sanitation Data'!H95)))</f>
        <v/>
      </c>
      <c r="DH101" s="353" t="str">
        <f ca="1">+IF(OFFSET('Sanitation Data'!$H$31,0,10*ROW('Sanitation Data'!H95))="","",OFFSET('Sanitation Data'!$H$31,0,10*ROW('Sanitation Data'!H95)))</f>
        <v/>
      </c>
      <c r="DI101" s="353" t="str">
        <f ca="1">+IF(OFFSET('Sanitation Data'!$H$32,0,10*ROW('Sanitation Data'!H95))="","",OFFSET('Sanitation Data'!$H$32,0,10*ROW('Sanitation Data'!H95)))</f>
        <v/>
      </c>
      <c r="DJ101" s="353" t="str">
        <f ca="1">+IF(OFFSET('Sanitation Data'!$I$28,0,10*ROW('Sanitation Data'!I95))="","",OFFSET('Sanitation Data'!$I$28,0,10*ROW('Sanitation Data'!I95)))</f>
        <v/>
      </c>
      <c r="DK101" s="353" t="str">
        <f ca="1">+IF(OFFSET('Sanitation Data'!$I$29,0,10*ROW('Sanitation Data'!I95))="","",OFFSET('Sanitation Data'!$I$29,0,10*ROW('Sanitation Data'!I95)))</f>
        <v/>
      </c>
      <c r="DL101" s="353" t="str">
        <f ca="1">+IF(OFFSET('Sanitation Data'!$I$30,0,10*ROW('Sanitation Data'!I95))="","",OFFSET('Sanitation Data'!$I$30,0,10*ROW('Sanitation Data'!I95)))</f>
        <v/>
      </c>
      <c r="DM101" s="353" t="str">
        <f ca="1">+IF(OFFSET('Sanitation Data'!$I$31,0,10*ROW('Sanitation Data'!I95))="","",OFFSET('Sanitation Data'!$I$31,0,10*ROW('Sanitation Data'!I95)))</f>
        <v/>
      </c>
      <c r="DN101" s="353" t="str">
        <f ca="1">+IF(OFFSET('Sanitation Data'!$I$32,0,10*ROW('Sanitation Data'!I95))="","",OFFSET('Sanitation Data'!$I$32,0,10*ROW('Sanitation Data'!I95)))</f>
        <v/>
      </c>
      <c r="DO101" s="353" t="str">
        <f ca="1">+IF(OFFSET('Hygiene Data'!$D$11,0,10*ROW('Hygiene Data'!D95))="","",OFFSET('Hygiene Data'!$D$11,0,10*ROW('Hygiene Data'!D95)))</f>
        <v/>
      </c>
      <c r="DP101" s="353" t="str">
        <f ca="1">+IF(OFFSET('Hygiene Data'!$D$12,0,10*ROW('Hygiene Data'!D95))="","",OFFSET('Hygiene Data'!$D$12,0,10*ROW('Hygiene Data'!D95)))</f>
        <v/>
      </c>
      <c r="DQ101" s="353" t="str">
        <f ca="1">+IF(OFFSET('Hygiene Data'!$D$13,0,10*ROW('Hygiene Data'!D95))="","",OFFSET('Hygiene Data'!$D$13,0,10*ROW('Hygiene Data'!D95)))</f>
        <v/>
      </c>
      <c r="DR101" s="353" t="str">
        <f ca="1">+IF(OFFSET('Hygiene Data'!$E$11,0,10*ROW('Hygiene Data'!E95))="","",OFFSET('Hygiene Data'!$E$11,0,10*ROW('Hygiene Data'!E95)))</f>
        <v/>
      </c>
      <c r="DS101" s="353" t="str">
        <f ca="1">+IF(OFFSET('Hygiene Data'!$E$12,0,10*ROW('Hygiene Data'!E95))="","",OFFSET('Hygiene Data'!$E$12,0,10*ROW('Hygiene Data'!E95)))</f>
        <v/>
      </c>
      <c r="DT101" s="353" t="str">
        <f ca="1">+IF(OFFSET('Hygiene Data'!$E$13,0,10*ROW('Hygiene Data'!E95))="","",OFFSET('Hygiene Data'!$E$13,0,10*ROW('Hygiene Data'!E95)))</f>
        <v/>
      </c>
      <c r="DU101" s="353" t="str">
        <f ca="1">+IF(OFFSET('Hygiene Data'!$F$11,0,10*ROW('Hygiene Data'!F95))="","",OFFSET('Hygiene Data'!$F$11,0,10*ROW('Hygiene Data'!F95)))</f>
        <v/>
      </c>
      <c r="DV101" s="353" t="str">
        <f ca="1">+IF(OFFSET('Hygiene Data'!$F$12,0,10*ROW('Hygiene Data'!F95))="","",OFFSET('Hygiene Data'!$F$12,0,10*ROW('Hygiene Data'!F95)))</f>
        <v/>
      </c>
      <c r="DW101" s="353" t="str">
        <f ca="1">+IF(OFFSET('Hygiene Data'!$F$13,0,10*ROW('Hygiene Data'!F95))="","",OFFSET('Hygiene Data'!$F$13,0,10*ROW('Hygiene Data'!F95)))</f>
        <v/>
      </c>
      <c r="DX101" s="353" t="str">
        <f ca="1">+IF(OFFSET('Hygiene Data'!$G$11,0,10*ROW('Hygiene Data'!G95))="","",OFFSET('Hygiene Data'!$G$11,0,10*ROW('Hygiene Data'!G95)))</f>
        <v/>
      </c>
      <c r="DY101" s="353" t="str">
        <f ca="1">+IF(OFFSET('Hygiene Data'!$G$12,0,10*ROW('Hygiene Data'!G95))="","",OFFSET('Hygiene Data'!$G$12,0,10*ROW('Hygiene Data'!G95)))</f>
        <v/>
      </c>
      <c r="DZ101" s="353" t="str">
        <f ca="1">+IF(OFFSET('Hygiene Data'!$G$13,0,10*ROW('Hygiene Data'!G95))="","",OFFSET('Hygiene Data'!$G$13,0,10*ROW('Hygiene Data'!G95)))</f>
        <v/>
      </c>
      <c r="EA101" s="353" t="str">
        <f ca="1">+IF(OFFSET('Hygiene Data'!$H$11,0,10*ROW('Hygiene Data'!H95))="","",OFFSET('Hygiene Data'!$H$11,0,10*ROW('Hygiene Data'!H95)))</f>
        <v/>
      </c>
      <c r="EB101" s="353" t="str">
        <f ca="1">+IF(OFFSET('Hygiene Data'!$H$12,0,10*ROW('Hygiene Data'!H95))="","",OFFSET('Hygiene Data'!$H$12,0,10*ROW('Hygiene Data'!H95)))</f>
        <v/>
      </c>
      <c r="EC101" s="353" t="str">
        <f ca="1">+IF(OFFSET('Hygiene Data'!$H$13,0,10*ROW('Hygiene Data'!H95))="","",OFFSET('Hygiene Data'!$H$13,0,10*ROW('Hygiene Data'!H95)))</f>
        <v/>
      </c>
      <c r="ED101" s="353" t="str">
        <f ca="1">+IF(OFFSET('Hygiene Data'!$I$11,0,10*ROW('Hygiene Data'!I95))="","",OFFSET('Hygiene Data'!$I$11,0,10*ROW('Hygiene Data'!I95)))</f>
        <v/>
      </c>
      <c r="EE101" s="353" t="str">
        <f ca="1">+IF(OFFSET('Hygiene Data'!$I$12,0,10*ROW('Hygiene Data'!I95))="","",OFFSET('Hygiene Data'!$I$12,0,10*ROW('Hygiene Data'!I95)))</f>
        <v/>
      </c>
      <c r="EF101" s="353" t="str">
        <f ca="1">+IF(OFFSET('Hygiene Data'!$I$13,0,10*ROW('Hygiene Data'!I95))="","",OFFSET('Hygiene Data'!$I$13,0,10*ROW('Hygiene Data'!I95)))</f>
        <v/>
      </c>
    </row>
    <row r="102" spans="1:136" x14ac:dyDescent="0.25">
      <c r="A102" s="462" t="str">
        <f ca="1">+IF(OFFSET('Water Data'!$B$2,0,10*ROW('Water Data'!E96))="","",OFFSET('Water Data'!$B$2,0,10*ROW('Water Data'!E96)))</f>
        <v/>
      </c>
      <c r="B102" s="46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89" t="str">
        <f t="shared" ca="1" si="1"/>
        <v/>
      </c>
      <c r="D102" s="49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6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3" t="str">
        <f ca="1">+IF(OFFSET('Water Data'!$D$27,0,10*ROW('Water Data'!D96))="","",OFFSET('Water Data'!$D$27,0,10*ROW('Water Data'!D96)))</f>
        <v/>
      </c>
      <c r="BT102" s="353" t="str">
        <f ca="1">+IF(OFFSET('Water Data'!$D$28,0,10*ROW('Water Data'!D96))="","",OFFSET('Water Data'!$D$28,0,10*ROW('Water Data'!D96)))</f>
        <v/>
      </c>
      <c r="BU102" s="353" t="str">
        <f ca="1">+IF(OFFSET('Water Data'!$D$29,0,10*ROW('Water Data'!D96))="","",OFFSET('Water Data'!$D$29,0,10*ROW('Water Data'!D96)))</f>
        <v/>
      </c>
      <c r="BV102" s="353" t="str">
        <f ca="1">+IF(OFFSET('Water Data'!$E$27,0,10*ROW('Water Data'!E96))="","",OFFSET('Water Data'!$E$27,0,10*ROW('Water Data'!E96)))</f>
        <v/>
      </c>
      <c r="BW102" s="353" t="str">
        <f ca="1">+IF(OFFSET('Water Data'!$E$28,0,10*ROW('Water Data'!E96))="","",OFFSET('Water Data'!$E$28,0,10*ROW('Water Data'!E96)))</f>
        <v/>
      </c>
      <c r="BX102" s="353" t="str">
        <f ca="1">+IF(OFFSET('Water Data'!$E$29,0,10*ROW('Water Data'!E96))="","",OFFSET('Water Data'!$E$29,0,10*ROW('Water Data'!E96)))</f>
        <v/>
      </c>
      <c r="BY102" s="353" t="str">
        <f ca="1">+IF(OFFSET('Water Data'!$F$27,0,10*ROW('Water Data'!F96))="","",OFFSET('Water Data'!$F$27,0,10*ROW('Water Data'!F96)))</f>
        <v/>
      </c>
      <c r="BZ102" s="353" t="str">
        <f ca="1">+IF(OFFSET('Water Data'!$F$28,0,10*ROW('Water Data'!F96))="","",OFFSET('Water Data'!$F$28,0,10*ROW('Water Data'!F96)))</f>
        <v/>
      </c>
      <c r="CA102" s="353" t="str">
        <f ca="1">+IF(OFFSET('Water Data'!$F$29,0,10*ROW('Water Data'!F96))="","",OFFSET('Water Data'!$F$29,0,10*ROW('Water Data'!F96)))</f>
        <v/>
      </c>
      <c r="CB102" s="353" t="str">
        <f ca="1">+IF(OFFSET('Water Data'!$G$27,0,10*ROW('Water Data'!G96))="","",OFFSET('Water Data'!$G$27,0,10*ROW('Water Data'!G96)))</f>
        <v/>
      </c>
      <c r="CC102" s="353" t="str">
        <f ca="1">+IF(OFFSET('Water Data'!$G$28,0,10*ROW('Water Data'!G96))="","",OFFSET('Water Data'!$G$28,0,10*ROW('Water Data'!G96)))</f>
        <v/>
      </c>
      <c r="CD102" s="353" t="str">
        <f ca="1">+IF(OFFSET('Water Data'!$G$29,0,10*ROW('Water Data'!G96))="","",OFFSET('Water Data'!$G$29,0,10*ROW('Water Data'!G96)))</f>
        <v/>
      </c>
      <c r="CE102" s="353" t="str">
        <f ca="1">+IF(OFFSET('Water Data'!$H$27,0,10*ROW('Water Data'!H96))="","",OFFSET('Water Data'!$H$27,0,10*ROW('Water Data'!H96)))</f>
        <v/>
      </c>
      <c r="CF102" s="353" t="str">
        <f ca="1">+IF(OFFSET('Water Data'!$H$28,0,10*ROW('Water Data'!H96))="","",OFFSET('Water Data'!$H$28,0,10*ROW('Water Data'!H96)))</f>
        <v/>
      </c>
      <c r="CG102" s="353" t="str">
        <f ca="1">+IF(OFFSET('Water Data'!$H$29,0,10*ROW('Water Data'!H96))="","",OFFSET('Water Data'!$H$29,0,10*ROW('Water Data'!H96)))</f>
        <v/>
      </c>
      <c r="CH102" s="353" t="str">
        <f ca="1">+IF(OFFSET('Water Data'!$I$27,0,10*ROW('Water Data'!I96))="","",OFFSET('Water Data'!$I$27,0,10*ROW('Water Data'!I96)))</f>
        <v/>
      </c>
      <c r="CI102" s="353" t="str">
        <f ca="1">+IF(OFFSET('Water Data'!$I$28,0,10*ROW('Water Data'!I96))="","",OFFSET('Water Data'!$I$28,0,10*ROW('Water Data'!I96)))</f>
        <v/>
      </c>
      <c r="CJ102" s="353" t="str">
        <f ca="1">+IF(OFFSET('Water Data'!$I$29,0,10*ROW('Water Data'!I96))="","",OFFSET('Water Data'!$I$29,0,10*ROW('Water Data'!I96)))</f>
        <v/>
      </c>
      <c r="CK102" s="353" t="str">
        <f ca="1">+IF(OFFSET('Sanitation Data'!$D$28,0,10*ROW('Sanitation Data'!D96))="","",OFFSET('Sanitation Data'!$D$28,0,10*ROW('Sanitation Data'!D96)))</f>
        <v/>
      </c>
      <c r="CL102" s="353" t="str">
        <f ca="1">+IF(OFFSET('Sanitation Data'!$D$29,0,10*ROW('Sanitation Data'!D96))="","",OFFSET('Sanitation Data'!$D$29,0,10*ROW('Sanitation Data'!D96)))</f>
        <v/>
      </c>
      <c r="CM102" s="353" t="str">
        <f ca="1">+IF(OFFSET('Sanitation Data'!$D$30,0,10*ROW('Sanitation Data'!D96))="","",OFFSET('Sanitation Data'!$D$30,0,10*ROW('Sanitation Data'!D96)))</f>
        <v/>
      </c>
      <c r="CN102" s="353" t="str">
        <f ca="1">+IF(OFFSET('Sanitation Data'!$D$31,0,10*ROW('Sanitation Data'!D96))="","",OFFSET('Sanitation Data'!$D$31,0,10*ROW('Sanitation Data'!D96)))</f>
        <v/>
      </c>
      <c r="CO102" s="353" t="str">
        <f ca="1">+IF(OFFSET('Sanitation Data'!$D$32,0,10*ROW('Sanitation Data'!D96))="","",OFFSET('Sanitation Data'!$D$32,0,10*ROW('Sanitation Data'!D96)))</f>
        <v/>
      </c>
      <c r="CP102" s="353" t="str">
        <f ca="1">+IF(OFFSET('Sanitation Data'!$E$28,0,10*ROW('Sanitation Data'!E96))="","",OFFSET('Sanitation Data'!$E$28,0,10*ROW('Sanitation Data'!E96)))</f>
        <v/>
      </c>
      <c r="CQ102" s="353" t="str">
        <f ca="1">+IF(OFFSET('Sanitation Data'!$E$29,0,10*ROW('Sanitation Data'!E96))="","",OFFSET('Sanitation Data'!$E$29,0,10*ROW('Sanitation Data'!E96)))</f>
        <v/>
      </c>
      <c r="CR102" s="353" t="str">
        <f ca="1">+IF(OFFSET('Sanitation Data'!$E$30,0,10*ROW('Sanitation Data'!E96))="","",OFFSET('Sanitation Data'!$E$30,0,10*ROW('Sanitation Data'!E96)))</f>
        <v/>
      </c>
      <c r="CS102" s="353" t="str">
        <f ca="1">+IF(OFFSET('Sanitation Data'!$E$31,0,10*ROW('Sanitation Data'!E96))="","",OFFSET('Sanitation Data'!$E$31,0,10*ROW('Sanitation Data'!E96)))</f>
        <v/>
      </c>
      <c r="CT102" s="353" t="str">
        <f ca="1">+IF(OFFSET('Sanitation Data'!$E$32,0,10*ROW('Sanitation Data'!E96))="","",OFFSET('Sanitation Data'!$E$32,0,10*ROW('Sanitation Data'!E96)))</f>
        <v/>
      </c>
      <c r="CU102" s="353" t="str">
        <f ca="1">+IF(OFFSET('Sanitation Data'!$F$28,0,10*ROW('Sanitation Data'!F96))="","",OFFSET('Sanitation Data'!$F$28,0,10*ROW('Sanitation Data'!F96)))</f>
        <v/>
      </c>
      <c r="CV102" s="353" t="str">
        <f ca="1">+IF(OFFSET('Sanitation Data'!$F$29,0,10*ROW('Sanitation Data'!F96))="","",OFFSET('Sanitation Data'!$F$29,0,10*ROW('Sanitation Data'!F96)))</f>
        <v/>
      </c>
      <c r="CW102" s="353" t="str">
        <f ca="1">+IF(OFFSET('Sanitation Data'!$F$30,0,10*ROW('Sanitation Data'!F96))="","",OFFSET('Sanitation Data'!$F$30,0,10*ROW('Sanitation Data'!F96)))</f>
        <v/>
      </c>
      <c r="CX102" s="353" t="str">
        <f ca="1">+IF(OFFSET('Sanitation Data'!$F$31,0,10*ROW('Sanitation Data'!F96))="","",OFFSET('Sanitation Data'!$F$31,0,10*ROW('Sanitation Data'!F96)))</f>
        <v/>
      </c>
      <c r="CY102" s="353" t="str">
        <f ca="1">+IF(OFFSET('Sanitation Data'!$F$32,0,10*ROW('Sanitation Data'!F96))="","",OFFSET('Sanitation Data'!$F$32,0,10*ROW('Sanitation Data'!F96)))</f>
        <v/>
      </c>
      <c r="CZ102" s="353" t="str">
        <f ca="1">+IF(OFFSET('Sanitation Data'!$G$28,0,10*ROW('Sanitation Data'!G96))="","",OFFSET('Sanitation Data'!$G$28,0,10*ROW('Sanitation Data'!G96)))</f>
        <v/>
      </c>
      <c r="DA102" s="353" t="str">
        <f ca="1">+IF(OFFSET('Sanitation Data'!$G$29,0,10*ROW('Sanitation Data'!G96))="","",OFFSET('Sanitation Data'!$G$29,0,10*ROW('Sanitation Data'!G96)))</f>
        <v/>
      </c>
      <c r="DB102" s="353" t="str">
        <f ca="1">+IF(OFFSET('Sanitation Data'!$G$30,0,10*ROW('Sanitation Data'!G96))="","",OFFSET('Sanitation Data'!$G$30,0,10*ROW('Sanitation Data'!G96)))</f>
        <v/>
      </c>
      <c r="DC102" s="353" t="str">
        <f ca="1">+IF(OFFSET('Sanitation Data'!$G$31,0,10*ROW('Sanitation Data'!G96))="","",OFFSET('Sanitation Data'!$G$31,0,10*ROW('Sanitation Data'!G96)))</f>
        <v/>
      </c>
      <c r="DD102" s="353" t="str">
        <f ca="1">+IF(OFFSET('Sanitation Data'!$G$32,0,10*ROW('Sanitation Data'!G96))="","",OFFSET('Sanitation Data'!$G$32,0,10*ROW('Sanitation Data'!G96)))</f>
        <v/>
      </c>
      <c r="DE102" s="353" t="str">
        <f ca="1">+IF(OFFSET('Sanitation Data'!$H$28,0,10*ROW('Sanitation Data'!H96))="","",OFFSET('Sanitation Data'!$H$28,0,10*ROW('Sanitation Data'!H96)))</f>
        <v/>
      </c>
      <c r="DF102" s="353" t="str">
        <f ca="1">+IF(OFFSET('Sanitation Data'!$H$29,0,10*ROW('Sanitation Data'!H96))="","",OFFSET('Sanitation Data'!$H$29,0,10*ROW('Sanitation Data'!H96)))</f>
        <v/>
      </c>
      <c r="DG102" s="353" t="str">
        <f ca="1">+IF(OFFSET('Sanitation Data'!$H$30,0,10*ROW('Sanitation Data'!H96))="","",OFFSET('Sanitation Data'!$H$30,0,10*ROW('Sanitation Data'!H96)))</f>
        <v/>
      </c>
      <c r="DH102" s="353" t="str">
        <f ca="1">+IF(OFFSET('Sanitation Data'!$H$31,0,10*ROW('Sanitation Data'!H96))="","",OFFSET('Sanitation Data'!$H$31,0,10*ROW('Sanitation Data'!H96)))</f>
        <v/>
      </c>
      <c r="DI102" s="353" t="str">
        <f ca="1">+IF(OFFSET('Sanitation Data'!$H$32,0,10*ROW('Sanitation Data'!H96))="","",OFFSET('Sanitation Data'!$H$32,0,10*ROW('Sanitation Data'!H96)))</f>
        <v/>
      </c>
      <c r="DJ102" s="353" t="str">
        <f ca="1">+IF(OFFSET('Sanitation Data'!$I$28,0,10*ROW('Sanitation Data'!I96))="","",OFFSET('Sanitation Data'!$I$28,0,10*ROW('Sanitation Data'!I96)))</f>
        <v/>
      </c>
      <c r="DK102" s="353" t="str">
        <f ca="1">+IF(OFFSET('Sanitation Data'!$I$29,0,10*ROW('Sanitation Data'!I96))="","",OFFSET('Sanitation Data'!$I$29,0,10*ROW('Sanitation Data'!I96)))</f>
        <v/>
      </c>
      <c r="DL102" s="353" t="str">
        <f ca="1">+IF(OFFSET('Sanitation Data'!$I$30,0,10*ROW('Sanitation Data'!I96))="","",OFFSET('Sanitation Data'!$I$30,0,10*ROW('Sanitation Data'!I96)))</f>
        <v/>
      </c>
      <c r="DM102" s="353" t="str">
        <f ca="1">+IF(OFFSET('Sanitation Data'!$I$31,0,10*ROW('Sanitation Data'!I96))="","",OFFSET('Sanitation Data'!$I$31,0,10*ROW('Sanitation Data'!I96)))</f>
        <v/>
      </c>
      <c r="DN102" s="353" t="str">
        <f ca="1">+IF(OFFSET('Sanitation Data'!$I$32,0,10*ROW('Sanitation Data'!I96))="","",OFFSET('Sanitation Data'!$I$32,0,10*ROW('Sanitation Data'!I96)))</f>
        <v/>
      </c>
      <c r="DO102" s="353" t="str">
        <f ca="1">+IF(OFFSET('Hygiene Data'!$D$11,0,10*ROW('Hygiene Data'!D96))="","",OFFSET('Hygiene Data'!$D$11,0,10*ROW('Hygiene Data'!D96)))</f>
        <v/>
      </c>
      <c r="DP102" s="353" t="str">
        <f ca="1">+IF(OFFSET('Hygiene Data'!$D$12,0,10*ROW('Hygiene Data'!D96))="","",OFFSET('Hygiene Data'!$D$12,0,10*ROW('Hygiene Data'!D96)))</f>
        <v/>
      </c>
      <c r="DQ102" s="353" t="str">
        <f ca="1">+IF(OFFSET('Hygiene Data'!$D$13,0,10*ROW('Hygiene Data'!D96))="","",OFFSET('Hygiene Data'!$D$13,0,10*ROW('Hygiene Data'!D96)))</f>
        <v/>
      </c>
      <c r="DR102" s="353" t="str">
        <f ca="1">+IF(OFFSET('Hygiene Data'!$E$11,0,10*ROW('Hygiene Data'!E96))="","",OFFSET('Hygiene Data'!$E$11,0,10*ROW('Hygiene Data'!E96)))</f>
        <v/>
      </c>
      <c r="DS102" s="353" t="str">
        <f ca="1">+IF(OFFSET('Hygiene Data'!$E$12,0,10*ROW('Hygiene Data'!E96))="","",OFFSET('Hygiene Data'!$E$12,0,10*ROW('Hygiene Data'!E96)))</f>
        <v/>
      </c>
      <c r="DT102" s="353" t="str">
        <f ca="1">+IF(OFFSET('Hygiene Data'!$E$13,0,10*ROW('Hygiene Data'!E96))="","",OFFSET('Hygiene Data'!$E$13,0,10*ROW('Hygiene Data'!E96)))</f>
        <v/>
      </c>
      <c r="DU102" s="353" t="str">
        <f ca="1">+IF(OFFSET('Hygiene Data'!$F$11,0,10*ROW('Hygiene Data'!F96))="","",OFFSET('Hygiene Data'!$F$11,0,10*ROW('Hygiene Data'!F96)))</f>
        <v/>
      </c>
      <c r="DV102" s="353" t="str">
        <f ca="1">+IF(OFFSET('Hygiene Data'!$F$12,0,10*ROW('Hygiene Data'!F96))="","",OFFSET('Hygiene Data'!$F$12,0,10*ROW('Hygiene Data'!F96)))</f>
        <v/>
      </c>
      <c r="DW102" s="353" t="str">
        <f ca="1">+IF(OFFSET('Hygiene Data'!$F$13,0,10*ROW('Hygiene Data'!F96))="","",OFFSET('Hygiene Data'!$F$13,0,10*ROW('Hygiene Data'!F96)))</f>
        <v/>
      </c>
      <c r="DX102" s="353" t="str">
        <f ca="1">+IF(OFFSET('Hygiene Data'!$G$11,0,10*ROW('Hygiene Data'!G96))="","",OFFSET('Hygiene Data'!$G$11,0,10*ROW('Hygiene Data'!G96)))</f>
        <v/>
      </c>
      <c r="DY102" s="353" t="str">
        <f ca="1">+IF(OFFSET('Hygiene Data'!$G$12,0,10*ROW('Hygiene Data'!G96))="","",OFFSET('Hygiene Data'!$G$12,0,10*ROW('Hygiene Data'!G96)))</f>
        <v/>
      </c>
      <c r="DZ102" s="353" t="str">
        <f ca="1">+IF(OFFSET('Hygiene Data'!$G$13,0,10*ROW('Hygiene Data'!G96))="","",OFFSET('Hygiene Data'!$G$13,0,10*ROW('Hygiene Data'!G96)))</f>
        <v/>
      </c>
      <c r="EA102" s="353" t="str">
        <f ca="1">+IF(OFFSET('Hygiene Data'!$H$11,0,10*ROW('Hygiene Data'!H96))="","",OFFSET('Hygiene Data'!$H$11,0,10*ROW('Hygiene Data'!H96)))</f>
        <v/>
      </c>
      <c r="EB102" s="353" t="str">
        <f ca="1">+IF(OFFSET('Hygiene Data'!$H$12,0,10*ROW('Hygiene Data'!H96))="","",OFFSET('Hygiene Data'!$H$12,0,10*ROW('Hygiene Data'!H96)))</f>
        <v/>
      </c>
      <c r="EC102" s="353" t="str">
        <f ca="1">+IF(OFFSET('Hygiene Data'!$H$13,0,10*ROW('Hygiene Data'!H96))="","",OFFSET('Hygiene Data'!$H$13,0,10*ROW('Hygiene Data'!H96)))</f>
        <v/>
      </c>
      <c r="ED102" s="353" t="str">
        <f ca="1">+IF(OFFSET('Hygiene Data'!$I$11,0,10*ROW('Hygiene Data'!I96))="","",OFFSET('Hygiene Data'!$I$11,0,10*ROW('Hygiene Data'!I96)))</f>
        <v/>
      </c>
      <c r="EE102" s="353" t="str">
        <f ca="1">+IF(OFFSET('Hygiene Data'!$I$12,0,10*ROW('Hygiene Data'!I96))="","",OFFSET('Hygiene Data'!$I$12,0,10*ROW('Hygiene Data'!I96)))</f>
        <v/>
      </c>
      <c r="EF102" s="353" t="str">
        <f ca="1">+IF(OFFSET('Hygiene Data'!$I$13,0,10*ROW('Hygiene Data'!I96))="","",OFFSET('Hygiene Data'!$I$13,0,10*ROW('Hygiene Data'!I96)))</f>
        <v/>
      </c>
    </row>
    <row r="103" spans="1:136" x14ac:dyDescent="0.25">
      <c r="A103" s="462" t="str">
        <f ca="1">+IF(OFFSET('Water Data'!$B$2,0,10*ROW('Water Data'!E97))="","",OFFSET('Water Data'!$B$2,0,10*ROW('Water Data'!E97)))</f>
        <v/>
      </c>
      <c r="B103" s="46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89" t="str">
        <f t="shared" ca="1" si="1"/>
        <v/>
      </c>
      <c r="D103" s="49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6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3" t="str">
        <f ca="1">+IF(OFFSET('Water Data'!$D$27,0,10*ROW('Water Data'!D97))="","",OFFSET('Water Data'!$D$27,0,10*ROW('Water Data'!D97)))</f>
        <v/>
      </c>
      <c r="BT103" s="353" t="str">
        <f ca="1">+IF(OFFSET('Water Data'!$D$28,0,10*ROW('Water Data'!D97))="","",OFFSET('Water Data'!$D$28,0,10*ROW('Water Data'!D97)))</f>
        <v/>
      </c>
      <c r="BU103" s="353" t="str">
        <f ca="1">+IF(OFFSET('Water Data'!$D$29,0,10*ROW('Water Data'!D97))="","",OFFSET('Water Data'!$D$29,0,10*ROW('Water Data'!D97)))</f>
        <v/>
      </c>
      <c r="BV103" s="353" t="str">
        <f ca="1">+IF(OFFSET('Water Data'!$E$27,0,10*ROW('Water Data'!E97))="","",OFFSET('Water Data'!$E$27,0,10*ROW('Water Data'!E97)))</f>
        <v/>
      </c>
      <c r="BW103" s="353" t="str">
        <f ca="1">+IF(OFFSET('Water Data'!$E$28,0,10*ROW('Water Data'!E97))="","",OFFSET('Water Data'!$E$28,0,10*ROW('Water Data'!E97)))</f>
        <v/>
      </c>
      <c r="BX103" s="353" t="str">
        <f ca="1">+IF(OFFSET('Water Data'!$E$29,0,10*ROW('Water Data'!E97))="","",OFFSET('Water Data'!$E$29,0,10*ROW('Water Data'!E97)))</f>
        <v/>
      </c>
      <c r="BY103" s="353" t="str">
        <f ca="1">+IF(OFFSET('Water Data'!$F$27,0,10*ROW('Water Data'!F97))="","",OFFSET('Water Data'!$F$27,0,10*ROW('Water Data'!F97)))</f>
        <v/>
      </c>
      <c r="BZ103" s="353" t="str">
        <f ca="1">+IF(OFFSET('Water Data'!$F$28,0,10*ROW('Water Data'!F97))="","",OFFSET('Water Data'!$F$28,0,10*ROW('Water Data'!F97)))</f>
        <v/>
      </c>
      <c r="CA103" s="353" t="str">
        <f ca="1">+IF(OFFSET('Water Data'!$F$29,0,10*ROW('Water Data'!F97))="","",OFFSET('Water Data'!$F$29,0,10*ROW('Water Data'!F97)))</f>
        <v/>
      </c>
      <c r="CB103" s="353" t="str">
        <f ca="1">+IF(OFFSET('Water Data'!$G$27,0,10*ROW('Water Data'!G97))="","",OFFSET('Water Data'!$G$27,0,10*ROW('Water Data'!G97)))</f>
        <v/>
      </c>
      <c r="CC103" s="353" t="str">
        <f ca="1">+IF(OFFSET('Water Data'!$G$28,0,10*ROW('Water Data'!G97))="","",OFFSET('Water Data'!$G$28,0,10*ROW('Water Data'!G97)))</f>
        <v/>
      </c>
      <c r="CD103" s="353" t="str">
        <f ca="1">+IF(OFFSET('Water Data'!$G$29,0,10*ROW('Water Data'!G97))="","",OFFSET('Water Data'!$G$29,0,10*ROW('Water Data'!G97)))</f>
        <v/>
      </c>
      <c r="CE103" s="353" t="str">
        <f ca="1">+IF(OFFSET('Water Data'!$H$27,0,10*ROW('Water Data'!H97))="","",OFFSET('Water Data'!$H$27,0,10*ROW('Water Data'!H97)))</f>
        <v/>
      </c>
      <c r="CF103" s="353" t="str">
        <f ca="1">+IF(OFFSET('Water Data'!$H$28,0,10*ROW('Water Data'!H97))="","",OFFSET('Water Data'!$H$28,0,10*ROW('Water Data'!H97)))</f>
        <v/>
      </c>
      <c r="CG103" s="353" t="str">
        <f ca="1">+IF(OFFSET('Water Data'!$H$29,0,10*ROW('Water Data'!H97))="","",OFFSET('Water Data'!$H$29,0,10*ROW('Water Data'!H97)))</f>
        <v/>
      </c>
      <c r="CH103" s="353" t="str">
        <f ca="1">+IF(OFFSET('Water Data'!$I$27,0,10*ROW('Water Data'!I97))="","",OFFSET('Water Data'!$I$27,0,10*ROW('Water Data'!I97)))</f>
        <v/>
      </c>
      <c r="CI103" s="353" t="str">
        <f ca="1">+IF(OFFSET('Water Data'!$I$28,0,10*ROW('Water Data'!I97))="","",OFFSET('Water Data'!$I$28,0,10*ROW('Water Data'!I97)))</f>
        <v/>
      </c>
      <c r="CJ103" s="353" t="str">
        <f ca="1">+IF(OFFSET('Water Data'!$I$29,0,10*ROW('Water Data'!I97))="","",OFFSET('Water Data'!$I$29,0,10*ROW('Water Data'!I97)))</f>
        <v/>
      </c>
      <c r="CK103" s="353" t="str">
        <f ca="1">+IF(OFFSET('Sanitation Data'!$D$28,0,10*ROW('Sanitation Data'!D97))="","",OFFSET('Sanitation Data'!$D$28,0,10*ROW('Sanitation Data'!D97)))</f>
        <v/>
      </c>
      <c r="CL103" s="353" t="str">
        <f ca="1">+IF(OFFSET('Sanitation Data'!$D$29,0,10*ROW('Sanitation Data'!D97))="","",OFFSET('Sanitation Data'!$D$29,0,10*ROW('Sanitation Data'!D97)))</f>
        <v/>
      </c>
      <c r="CM103" s="353" t="str">
        <f ca="1">+IF(OFFSET('Sanitation Data'!$D$30,0,10*ROW('Sanitation Data'!D97))="","",OFFSET('Sanitation Data'!$D$30,0,10*ROW('Sanitation Data'!D97)))</f>
        <v/>
      </c>
      <c r="CN103" s="353" t="str">
        <f ca="1">+IF(OFFSET('Sanitation Data'!$D$31,0,10*ROW('Sanitation Data'!D97))="","",OFFSET('Sanitation Data'!$D$31,0,10*ROW('Sanitation Data'!D97)))</f>
        <v/>
      </c>
      <c r="CO103" s="353" t="str">
        <f ca="1">+IF(OFFSET('Sanitation Data'!$D$32,0,10*ROW('Sanitation Data'!D97))="","",OFFSET('Sanitation Data'!$D$32,0,10*ROW('Sanitation Data'!D97)))</f>
        <v/>
      </c>
      <c r="CP103" s="353" t="str">
        <f ca="1">+IF(OFFSET('Sanitation Data'!$E$28,0,10*ROW('Sanitation Data'!E97))="","",OFFSET('Sanitation Data'!$E$28,0,10*ROW('Sanitation Data'!E97)))</f>
        <v/>
      </c>
      <c r="CQ103" s="353" t="str">
        <f ca="1">+IF(OFFSET('Sanitation Data'!$E$29,0,10*ROW('Sanitation Data'!E97))="","",OFFSET('Sanitation Data'!$E$29,0,10*ROW('Sanitation Data'!E97)))</f>
        <v/>
      </c>
      <c r="CR103" s="353" t="str">
        <f ca="1">+IF(OFFSET('Sanitation Data'!$E$30,0,10*ROW('Sanitation Data'!E97))="","",OFFSET('Sanitation Data'!$E$30,0,10*ROW('Sanitation Data'!E97)))</f>
        <v/>
      </c>
      <c r="CS103" s="353" t="str">
        <f ca="1">+IF(OFFSET('Sanitation Data'!$E$31,0,10*ROW('Sanitation Data'!E97))="","",OFFSET('Sanitation Data'!$E$31,0,10*ROW('Sanitation Data'!E97)))</f>
        <v/>
      </c>
      <c r="CT103" s="353" t="str">
        <f ca="1">+IF(OFFSET('Sanitation Data'!$E$32,0,10*ROW('Sanitation Data'!E97))="","",OFFSET('Sanitation Data'!$E$32,0,10*ROW('Sanitation Data'!E97)))</f>
        <v/>
      </c>
      <c r="CU103" s="353" t="str">
        <f ca="1">+IF(OFFSET('Sanitation Data'!$F$28,0,10*ROW('Sanitation Data'!F97))="","",OFFSET('Sanitation Data'!$F$28,0,10*ROW('Sanitation Data'!F97)))</f>
        <v/>
      </c>
      <c r="CV103" s="353" t="str">
        <f ca="1">+IF(OFFSET('Sanitation Data'!$F$29,0,10*ROW('Sanitation Data'!F97))="","",OFFSET('Sanitation Data'!$F$29,0,10*ROW('Sanitation Data'!F97)))</f>
        <v/>
      </c>
      <c r="CW103" s="353" t="str">
        <f ca="1">+IF(OFFSET('Sanitation Data'!$F$30,0,10*ROW('Sanitation Data'!F97))="","",OFFSET('Sanitation Data'!$F$30,0,10*ROW('Sanitation Data'!F97)))</f>
        <v/>
      </c>
      <c r="CX103" s="353" t="str">
        <f ca="1">+IF(OFFSET('Sanitation Data'!$F$31,0,10*ROW('Sanitation Data'!F97))="","",OFFSET('Sanitation Data'!$F$31,0,10*ROW('Sanitation Data'!F97)))</f>
        <v/>
      </c>
      <c r="CY103" s="353" t="str">
        <f ca="1">+IF(OFFSET('Sanitation Data'!$F$32,0,10*ROW('Sanitation Data'!F97))="","",OFFSET('Sanitation Data'!$F$32,0,10*ROW('Sanitation Data'!F97)))</f>
        <v/>
      </c>
      <c r="CZ103" s="353" t="str">
        <f ca="1">+IF(OFFSET('Sanitation Data'!$G$28,0,10*ROW('Sanitation Data'!G97))="","",OFFSET('Sanitation Data'!$G$28,0,10*ROW('Sanitation Data'!G97)))</f>
        <v/>
      </c>
      <c r="DA103" s="353" t="str">
        <f ca="1">+IF(OFFSET('Sanitation Data'!$G$29,0,10*ROW('Sanitation Data'!G97))="","",OFFSET('Sanitation Data'!$G$29,0,10*ROW('Sanitation Data'!G97)))</f>
        <v/>
      </c>
      <c r="DB103" s="353" t="str">
        <f ca="1">+IF(OFFSET('Sanitation Data'!$G$30,0,10*ROW('Sanitation Data'!G97))="","",OFFSET('Sanitation Data'!$G$30,0,10*ROW('Sanitation Data'!G97)))</f>
        <v/>
      </c>
      <c r="DC103" s="353" t="str">
        <f ca="1">+IF(OFFSET('Sanitation Data'!$G$31,0,10*ROW('Sanitation Data'!G97))="","",OFFSET('Sanitation Data'!$G$31,0,10*ROW('Sanitation Data'!G97)))</f>
        <v/>
      </c>
      <c r="DD103" s="353" t="str">
        <f ca="1">+IF(OFFSET('Sanitation Data'!$G$32,0,10*ROW('Sanitation Data'!G97))="","",OFFSET('Sanitation Data'!$G$32,0,10*ROW('Sanitation Data'!G97)))</f>
        <v/>
      </c>
      <c r="DE103" s="353" t="str">
        <f ca="1">+IF(OFFSET('Sanitation Data'!$H$28,0,10*ROW('Sanitation Data'!H97))="","",OFFSET('Sanitation Data'!$H$28,0,10*ROW('Sanitation Data'!H97)))</f>
        <v/>
      </c>
      <c r="DF103" s="353" t="str">
        <f ca="1">+IF(OFFSET('Sanitation Data'!$H$29,0,10*ROW('Sanitation Data'!H97))="","",OFFSET('Sanitation Data'!$H$29,0,10*ROW('Sanitation Data'!H97)))</f>
        <v/>
      </c>
      <c r="DG103" s="353" t="str">
        <f ca="1">+IF(OFFSET('Sanitation Data'!$H$30,0,10*ROW('Sanitation Data'!H97))="","",OFFSET('Sanitation Data'!$H$30,0,10*ROW('Sanitation Data'!H97)))</f>
        <v/>
      </c>
      <c r="DH103" s="353" t="str">
        <f ca="1">+IF(OFFSET('Sanitation Data'!$H$31,0,10*ROW('Sanitation Data'!H97))="","",OFFSET('Sanitation Data'!$H$31,0,10*ROW('Sanitation Data'!H97)))</f>
        <v/>
      </c>
      <c r="DI103" s="353" t="str">
        <f ca="1">+IF(OFFSET('Sanitation Data'!$H$32,0,10*ROW('Sanitation Data'!H97))="","",OFFSET('Sanitation Data'!$H$32,0,10*ROW('Sanitation Data'!H97)))</f>
        <v/>
      </c>
      <c r="DJ103" s="353" t="str">
        <f ca="1">+IF(OFFSET('Sanitation Data'!$I$28,0,10*ROW('Sanitation Data'!I97))="","",OFFSET('Sanitation Data'!$I$28,0,10*ROW('Sanitation Data'!I97)))</f>
        <v/>
      </c>
      <c r="DK103" s="353" t="str">
        <f ca="1">+IF(OFFSET('Sanitation Data'!$I$29,0,10*ROW('Sanitation Data'!I97))="","",OFFSET('Sanitation Data'!$I$29,0,10*ROW('Sanitation Data'!I97)))</f>
        <v/>
      </c>
      <c r="DL103" s="353" t="str">
        <f ca="1">+IF(OFFSET('Sanitation Data'!$I$30,0,10*ROW('Sanitation Data'!I97))="","",OFFSET('Sanitation Data'!$I$30,0,10*ROW('Sanitation Data'!I97)))</f>
        <v/>
      </c>
      <c r="DM103" s="353" t="str">
        <f ca="1">+IF(OFFSET('Sanitation Data'!$I$31,0,10*ROW('Sanitation Data'!I97))="","",OFFSET('Sanitation Data'!$I$31,0,10*ROW('Sanitation Data'!I97)))</f>
        <v/>
      </c>
      <c r="DN103" s="353" t="str">
        <f ca="1">+IF(OFFSET('Sanitation Data'!$I$32,0,10*ROW('Sanitation Data'!I97))="","",OFFSET('Sanitation Data'!$I$32,0,10*ROW('Sanitation Data'!I97)))</f>
        <v/>
      </c>
      <c r="DO103" s="353" t="str">
        <f ca="1">+IF(OFFSET('Hygiene Data'!$D$11,0,10*ROW('Hygiene Data'!D97))="","",OFFSET('Hygiene Data'!$D$11,0,10*ROW('Hygiene Data'!D97)))</f>
        <v/>
      </c>
      <c r="DP103" s="353" t="str">
        <f ca="1">+IF(OFFSET('Hygiene Data'!$D$12,0,10*ROW('Hygiene Data'!D97))="","",OFFSET('Hygiene Data'!$D$12,0,10*ROW('Hygiene Data'!D97)))</f>
        <v/>
      </c>
      <c r="DQ103" s="353" t="str">
        <f ca="1">+IF(OFFSET('Hygiene Data'!$D$13,0,10*ROW('Hygiene Data'!D97))="","",OFFSET('Hygiene Data'!$D$13,0,10*ROW('Hygiene Data'!D97)))</f>
        <v/>
      </c>
      <c r="DR103" s="353" t="str">
        <f ca="1">+IF(OFFSET('Hygiene Data'!$E$11,0,10*ROW('Hygiene Data'!E97))="","",OFFSET('Hygiene Data'!$E$11,0,10*ROW('Hygiene Data'!E97)))</f>
        <v/>
      </c>
      <c r="DS103" s="353" t="str">
        <f ca="1">+IF(OFFSET('Hygiene Data'!$E$12,0,10*ROW('Hygiene Data'!E97))="","",OFFSET('Hygiene Data'!$E$12,0,10*ROW('Hygiene Data'!E97)))</f>
        <v/>
      </c>
      <c r="DT103" s="353" t="str">
        <f ca="1">+IF(OFFSET('Hygiene Data'!$E$13,0,10*ROW('Hygiene Data'!E97))="","",OFFSET('Hygiene Data'!$E$13,0,10*ROW('Hygiene Data'!E97)))</f>
        <v/>
      </c>
      <c r="DU103" s="353" t="str">
        <f ca="1">+IF(OFFSET('Hygiene Data'!$F$11,0,10*ROW('Hygiene Data'!F97))="","",OFFSET('Hygiene Data'!$F$11,0,10*ROW('Hygiene Data'!F97)))</f>
        <v/>
      </c>
      <c r="DV103" s="353" t="str">
        <f ca="1">+IF(OFFSET('Hygiene Data'!$F$12,0,10*ROW('Hygiene Data'!F97))="","",OFFSET('Hygiene Data'!$F$12,0,10*ROW('Hygiene Data'!F97)))</f>
        <v/>
      </c>
      <c r="DW103" s="353" t="str">
        <f ca="1">+IF(OFFSET('Hygiene Data'!$F$13,0,10*ROW('Hygiene Data'!F97))="","",OFFSET('Hygiene Data'!$F$13,0,10*ROW('Hygiene Data'!F97)))</f>
        <v/>
      </c>
      <c r="DX103" s="353" t="str">
        <f ca="1">+IF(OFFSET('Hygiene Data'!$G$11,0,10*ROW('Hygiene Data'!G97))="","",OFFSET('Hygiene Data'!$G$11,0,10*ROW('Hygiene Data'!G97)))</f>
        <v/>
      </c>
      <c r="DY103" s="353" t="str">
        <f ca="1">+IF(OFFSET('Hygiene Data'!$G$12,0,10*ROW('Hygiene Data'!G97))="","",OFFSET('Hygiene Data'!$G$12,0,10*ROW('Hygiene Data'!G97)))</f>
        <v/>
      </c>
      <c r="DZ103" s="353" t="str">
        <f ca="1">+IF(OFFSET('Hygiene Data'!$G$13,0,10*ROW('Hygiene Data'!G97))="","",OFFSET('Hygiene Data'!$G$13,0,10*ROW('Hygiene Data'!G97)))</f>
        <v/>
      </c>
      <c r="EA103" s="353" t="str">
        <f ca="1">+IF(OFFSET('Hygiene Data'!$H$11,0,10*ROW('Hygiene Data'!H97))="","",OFFSET('Hygiene Data'!$H$11,0,10*ROW('Hygiene Data'!H97)))</f>
        <v/>
      </c>
      <c r="EB103" s="353" t="str">
        <f ca="1">+IF(OFFSET('Hygiene Data'!$H$12,0,10*ROW('Hygiene Data'!H97))="","",OFFSET('Hygiene Data'!$H$12,0,10*ROW('Hygiene Data'!H97)))</f>
        <v/>
      </c>
      <c r="EC103" s="353" t="str">
        <f ca="1">+IF(OFFSET('Hygiene Data'!$H$13,0,10*ROW('Hygiene Data'!H97))="","",OFFSET('Hygiene Data'!$H$13,0,10*ROW('Hygiene Data'!H97)))</f>
        <v/>
      </c>
      <c r="ED103" s="353" t="str">
        <f ca="1">+IF(OFFSET('Hygiene Data'!$I$11,0,10*ROW('Hygiene Data'!I97))="","",OFFSET('Hygiene Data'!$I$11,0,10*ROW('Hygiene Data'!I97)))</f>
        <v/>
      </c>
      <c r="EE103" s="353" t="str">
        <f ca="1">+IF(OFFSET('Hygiene Data'!$I$12,0,10*ROW('Hygiene Data'!I97))="","",OFFSET('Hygiene Data'!$I$12,0,10*ROW('Hygiene Data'!I97)))</f>
        <v/>
      </c>
      <c r="EF103" s="353" t="str">
        <f ca="1">+IF(OFFSET('Hygiene Data'!$I$13,0,10*ROW('Hygiene Data'!I97))="","",OFFSET('Hygiene Data'!$I$13,0,10*ROW('Hygiene Data'!I97)))</f>
        <v/>
      </c>
    </row>
    <row r="104" spans="1:136" x14ac:dyDescent="0.25">
      <c r="A104" s="462" t="str">
        <f ca="1">+IF(OFFSET('Water Data'!$B$2,0,10*ROW('Water Data'!E98))="","",OFFSET('Water Data'!$B$2,0,10*ROW('Water Data'!E98)))</f>
        <v/>
      </c>
      <c r="B104" s="46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89" t="str">
        <f t="shared" ca="1" si="1"/>
        <v/>
      </c>
      <c r="D104" s="49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6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3" t="str">
        <f ca="1">+IF(OFFSET('Water Data'!$D$27,0,10*ROW('Water Data'!D98))="","",OFFSET('Water Data'!$D$27,0,10*ROW('Water Data'!D98)))</f>
        <v/>
      </c>
      <c r="BT104" s="353" t="str">
        <f ca="1">+IF(OFFSET('Water Data'!$D$28,0,10*ROW('Water Data'!D98))="","",OFFSET('Water Data'!$D$28,0,10*ROW('Water Data'!D98)))</f>
        <v/>
      </c>
      <c r="BU104" s="353" t="str">
        <f ca="1">+IF(OFFSET('Water Data'!$D$29,0,10*ROW('Water Data'!D98))="","",OFFSET('Water Data'!$D$29,0,10*ROW('Water Data'!D98)))</f>
        <v/>
      </c>
      <c r="BV104" s="353" t="str">
        <f ca="1">+IF(OFFSET('Water Data'!$E$27,0,10*ROW('Water Data'!E98))="","",OFFSET('Water Data'!$E$27,0,10*ROW('Water Data'!E98)))</f>
        <v/>
      </c>
      <c r="BW104" s="353" t="str">
        <f ca="1">+IF(OFFSET('Water Data'!$E$28,0,10*ROW('Water Data'!E98))="","",OFFSET('Water Data'!$E$28,0,10*ROW('Water Data'!E98)))</f>
        <v/>
      </c>
      <c r="BX104" s="353" t="str">
        <f ca="1">+IF(OFFSET('Water Data'!$E$29,0,10*ROW('Water Data'!E98))="","",OFFSET('Water Data'!$E$29,0,10*ROW('Water Data'!E98)))</f>
        <v/>
      </c>
      <c r="BY104" s="353" t="str">
        <f ca="1">+IF(OFFSET('Water Data'!$F$27,0,10*ROW('Water Data'!F98))="","",OFFSET('Water Data'!$F$27,0,10*ROW('Water Data'!F98)))</f>
        <v/>
      </c>
      <c r="BZ104" s="353" t="str">
        <f ca="1">+IF(OFFSET('Water Data'!$F$28,0,10*ROW('Water Data'!F98))="","",OFFSET('Water Data'!$F$28,0,10*ROW('Water Data'!F98)))</f>
        <v/>
      </c>
      <c r="CA104" s="353" t="str">
        <f ca="1">+IF(OFFSET('Water Data'!$F$29,0,10*ROW('Water Data'!F98))="","",OFFSET('Water Data'!$F$29,0,10*ROW('Water Data'!F98)))</f>
        <v/>
      </c>
      <c r="CB104" s="353" t="str">
        <f ca="1">+IF(OFFSET('Water Data'!$G$27,0,10*ROW('Water Data'!G98))="","",OFFSET('Water Data'!$G$27,0,10*ROW('Water Data'!G98)))</f>
        <v/>
      </c>
      <c r="CC104" s="353" t="str">
        <f ca="1">+IF(OFFSET('Water Data'!$G$28,0,10*ROW('Water Data'!G98))="","",OFFSET('Water Data'!$G$28,0,10*ROW('Water Data'!G98)))</f>
        <v/>
      </c>
      <c r="CD104" s="353" t="str">
        <f ca="1">+IF(OFFSET('Water Data'!$G$29,0,10*ROW('Water Data'!G98))="","",OFFSET('Water Data'!$G$29,0,10*ROW('Water Data'!G98)))</f>
        <v/>
      </c>
      <c r="CE104" s="353" t="str">
        <f ca="1">+IF(OFFSET('Water Data'!$H$27,0,10*ROW('Water Data'!H98))="","",OFFSET('Water Data'!$H$27,0,10*ROW('Water Data'!H98)))</f>
        <v/>
      </c>
      <c r="CF104" s="353" t="str">
        <f ca="1">+IF(OFFSET('Water Data'!$H$28,0,10*ROW('Water Data'!H98))="","",OFFSET('Water Data'!$H$28,0,10*ROW('Water Data'!H98)))</f>
        <v/>
      </c>
      <c r="CG104" s="353" t="str">
        <f ca="1">+IF(OFFSET('Water Data'!$H$29,0,10*ROW('Water Data'!H98))="","",OFFSET('Water Data'!$H$29,0,10*ROW('Water Data'!H98)))</f>
        <v/>
      </c>
      <c r="CH104" s="353" t="str">
        <f ca="1">+IF(OFFSET('Water Data'!$I$27,0,10*ROW('Water Data'!I98))="","",OFFSET('Water Data'!$I$27,0,10*ROW('Water Data'!I98)))</f>
        <v/>
      </c>
      <c r="CI104" s="353" t="str">
        <f ca="1">+IF(OFFSET('Water Data'!$I$28,0,10*ROW('Water Data'!I98))="","",OFFSET('Water Data'!$I$28,0,10*ROW('Water Data'!I98)))</f>
        <v/>
      </c>
      <c r="CJ104" s="353" t="str">
        <f ca="1">+IF(OFFSET('Water Data'!$I$29,0,10*ROW('Water Data'!I98))="","",OFFSET('Water Data'!$I$29,0,10*ROW('Water Data'!I98)))</f>
        <v/>
      </c>
      <c r="CK104" s="353" t="str">
        <f ca="1">+IF(OFFSET('Sanitation Data'!$D$28,0,10*ROW('Sanitation Data'!D98))="","",OFFSET('Sanitation Data'!$D$28,0,10*ROW('Sanitation Data'!D98)))</f>
        <v/>
      </c>
      <c r="CL104" s="353" t="str">
        <f ca="1">+IF(OFFSET('Sanitation Data'!$D$29,0,10*ROW('Sanitation Data'!D98))="","",OFFSET('Sanitation Data'!$D$29,0,10*ROW('Sanitation Data'!D98)))</f>
        <v/>
      </c>
      <c r="CM104" s="353" t="str">
        <f ca="1">+IF(OFFSET('Sanitation Data'!$D$30,0,10*ROW('Sanitation Data'!D98))="","",OFFSET('Sanitation Data'!$D$30,0,10*ROW('Sanitation Data'!D98)))</f>
        <v/>
      </c>
      <c r="CN104" s="353" t="str">
        <f ca="1">+IF(OFFSET('Sanitation Data'!$D$31,0,10*ROW('Sanitation Data'!D98))="","",OFFSET('Sanitation Data'!$D$31,0,10*ROW('Sanitation Data'!D98)))</f>
        <v/>
      </c>
      <c r="CO104" s="353" t="str">
        <f ca="1">+IF(OFFSET('Sanitation Data'!$D$32,0,10*ROW('Sanitation Data'!D98))="","",OFFSET('Sanitation Data'!$D$32,0,10*ROW('Sanitation Data'!D98)))</f>
        <v/>
      </c>
      <c r="CP104" s="353" t="str">
        <f ca="1">+IF(OFFSET('Sanitation Data'!$E$28,0,10*ROW('Sanitation Data'!E98))="","",OFFSET('Sanitation Data'!$E$28,0,10*ROW('Sanitation Data'!E98)))</f>
        <v/>
      </c>
      <c r="CQ104" s="353" t="str">
        <f ca="1">+IF(OFFSET('Sanitation Data'!$E$29,0,10*ROW('Sanitation Data'!E98))="","",OFFSET('Sanitation Data'!$E$29,0,10*ROW('Sanitation Data'!E98)))</f>
        <v/>
      </c>
      <c r="CR104" s="353" t="str">
        <f ca="1">+IF(OFFSET('Sanitation Data'!$E$30,0,10*ROW('Sanitation Data'!E98))="","",OFFSET('Sanitation Data'!$E$30,0,10*ROW('Sanitation Data'!E98)))</f>
        <v/>
      </c>
      <c r="CS104" s="353" t="str">
        <f ca="1">+IF(OFFSET('Sanitation Data'!$E$31,0,10*ROW('Sanitation Data'!E98))="","",OFFSET('Sanitation Data'!$E$31,0,10*ROW('Sanitation Data'!E98)))</f>
        <v/>
      </c>
      <c r="CT104" s="353" t="str">
        <f ca="1">+IF(OFFSET('Sanitation Data'!$E$32,0,10*ROW('Sanitation Data'!E98))="","",OFFSET('Sanitation Data'!$E$32,0,10*ROW('Sanitation Data'!E98)))</f>
        <v/>
      </c>
      <c r="CU104" s="353" t="str">
        <f ca="1">+IF(OFFSET('Sanitation Data'!$F$28,0,10*ROW('Sanitation Data'!F98))="","",OFFSET('Sanitation Data'!$F$28,0,10*ROW('Sanitation Data'!F98)))</f>
        <v/>
      </c>
      <c r="CV104" s="353" t="str">
        <f ca="1">+IF(OFFSET('Sanitation Data'!$F$29,0,10*ROW('Sanitation Data'!F98))="","",OFFSET('Sanitation Data'!$F$29,0,10*ROW('Sanitation Data'!F98)))</f>
        <v/>
      </c>
      <c r="CW104" s="353" t="str">
        <f ca="1">+IF(OFFSET('Sanitation Data'!$F$30,0,10*ROW('Sanitation Data'!F98))="","",OFFSET('Sanitation Data'!$F$30,0,10*ROW('Sanitation Data'!F98)))</f>
        <v/>
      </c>
      <c r="CX104" s="353" t="str">
        <f ca="1">+IF(OFFSET('Sanitation Data'!$F$31,0,10*ROW('Sanitation Data'!F98))="","",OFFSET('Sanitation Data'!$F$31,0,10*ROW('Sanitation Data'!F98)))</f>
        <v/>
      </c>
      <c r="CY104" s="353" t="str">
        <f ca="1">+IF(OFFSET('Sanitation Data'!$F$32,0,10*ROW('Sanitation Data'!F98))="","",OFFSET('Sanitation Data'!$F$32,0,10*ROW('Sanitation Data'!F98)))</f>
        <v/>
      </c>
      <c r="CZ104" s="353" t="str">
        <f ca="1">+IF(OFFSET('Sanitation Data'!$G$28,0,10*ROW('Sanitation Data'!G98))="","",OFFSET('Sanitation Data'!$G$28,0,10*ROW('Sanitation Data'!G98)))</f>
        <v/>
      </c>
      <c r="DA104" s="353" t="str">
        <f ca="1">+IF(OFFSET('Sanitation Data'!$G$29,0,10*ROW('Sanitation Data'!G98))="","",OFFSET('Sanitation Data'!$G$29,0,10*ROW('Sanitation Data'!G98)))</f>
        <v/>
      </c>
      <c r="DB104" s="353" t="str">
        <f ca="1">+IF(OFFSET('Sanitation Data'!$G$30,0,10*ROW('Sanitation Data'!G98))="","",OFFSET('Sanitation Data'!$G$30,0,10*ROW('Sanitation Data'!G98)))</f>
        <v/>
      </c>
      <c r="DC104" s="353" t="str">
        <f ca="1">+IF(OFFSET('Sanitation Data'!$G$31,0,10*ROW('Sanitation Data'!G98))="","",OFFSET('Sanitation Data'!$G$31,0,10*ROW('Sanitation Data'!G98)))</f>
        <v/>
      </c>
      <c r="DD104" s="353" t="str">
        <f ca="1">+IF(OFFSET('Sanitation Data'!$G$32,0,10*ROW('Sanitation Data'!G98))="","",OFFSET('Sanitation Data'!$G$32,0,10*ROW('Sanitation Data'!G98)))</f>
        <v/>
      </c>
      <c r="DE104" s="353" t="str">
        <f ca="1">+IF(OFFSET('Sanitation Data'!$H$28,0,10*ROW('Sanitation Data'!H98))="","",OFFSET('Sanitation Data'!$H$28,0,10*ROW('Sanitation Data'!H98)))</f>
        <v/>
      </c>
      <c r="DF104" s="353" t="str">
        <f ca="1">+IF(OFFSET('Sanitation Data'!$H$29,0,10*ROW('Sanitation Data'!H98))="","",OFFSET('Sanitation Data'!$H$29,0,10*ROW('Sanitation Data'!H98)))</f>
        <v/>
      </c>
      <c r="DG104" s="353" t="str">
        <f ca="1">+IF(OFFSET('Sanitation Data'!$H$30,0,10*ROW('Sanitation Data'!H98))="","",OFFSET('Sanitation Data'!$H$30,0,10*ROW('Sanitation Data'!H98)))</f>
        <v/>
      </c>
      <c r="DH104" s="353" t="str">
        <f ca="1">+IF(OFFSET('Sanitation Data'!$H$31,0,10*ROW('Sanitation Data'!H98))="","",OFFSET('Sanitation Data'!$H$31,0,10*ROW('Sanitation Data'!H98)))</f>
        <v/>
      </c>
      <c r="DI104" s="353" t="str">
        <f ca="1">+IF(OFFSET('Sanitation Data'!$H$32,0,10*ROW('Sanitation Data'!H98))="","",OFFSET('Sanitation Data'!$H$32,0,10*ROW('Sanitation Data'!H98)))</f>
        <v/>
      </c>
      <c r="DJ104" s="353" t="str">
        <f ca="1">+IF(OFFSET('Sanitation Data'!$I$28,0,10*ROW('Sanitation Data'!I98))="","",OFFSET('Sanitation Data'!$I$28,0,10*ROW('Sanitation Data'!I98)))</f>
        <v/>
      </c>
      <c r="DK104" s="353" t="str">
        <f ca="1">+IF(OFFSET('Sanitation Data'!$I$29,0,10*ROW('Sanitation Data'!I98))="","",OFFSET('Sanitation Data'!$I$29,0,10*ROW('Sanitation Data'!I98)))</f>
        <v/>
      </c>
      <c r="DL104" s="353" t="str">
        <f ca="1">+IF(OFFSET('Sanitation Data'!$I$30,0,10*ROW('Sanitation Data'!I98))="","",OFFSET('Sanitation Data'!$I$30,0,10*ROW('Sanitation Data'!I98)))</f>
        <v/>
      </c>
      <c r="DM104" s="353" t="str">
        <f ca="1">+IF(OFFSET('Sanitation Data'!$I$31,0,10*ROW('Sanitation Data'!I98))="","",OFFSET('Sanitation Data'!$I$31,0,10*ROW('Sanitation Data'!I98)))</f>
        <v/>
      </c>
      <c r="DN104" s="353" t="str">
        <f ca="1">+IF(OFFSET('Sanitation Data'!$I$32,0,10*ROW('Sanitation Data'!I98))="","",OFFSET('Sanitation Data'!$I$32,0,10*ROW('Sanitation Data'!I98)))</f>
        <v/>
      </c>
      <c r="DO104" s="353" t="str">
        <f ca="1">+IF(OFFSET('Hygiene Data'!$D$11,0,10*ROW('Hygiene Data'!D98))="","",OFFSET('Hygiene Data'!$D$11,0,10*ROW('Hygiene Data'!D98)))</f>
        <v/>
      </c>
      <c r="DP104" s="353" t="str">
        <f ca="1">+IF(OFFSET('Hygiene Data'!$D$12,0,10*ROW('Hygiene Data'!D98))="","",OFFSET('Hygiene Data'!$D$12,0,10*ROW('Hygiene Data'!D98)))</f>
        <v/>
      </c>
      <c r="DQ104" s="353" t="str">
        <f ca="1">+IF(OFFSET('Hygiene Data'!$D$13,0,10*ROW('Hygiene Data'!D98))="","",OFFSET('Hygiene Data'!$D$13,0,10*ROW('Hygiene Data'!D98)))</f>
        <v/>
      </c>
      <c r="DR104" s="353" t="str">
        <f ca="1">+IF(OFFSET('Hygiene Data'!$E$11,0,10*ROW('Hygiene Data'!E98))="","",OFFSET('Hygiene Data'!$E$11,0,10*ROW('Hygiene Data'!E98)))</f>
        <v/>
      </c>
      <c r="DS104" s="353" t="str">
        <f ca="1">+IF(OFFSET('Hygiene Data'!$E$12,0,10*ROW('Hygiene Data'!E98))="","",OFFSET('Hygiene Data'!$E$12,0,10*ROW('Hygiene Data'!E98)))</f>
        <v/>
      </c>
      <c r="DT104" s="353" t="str">
        <f ca="1">+IF(OFFSET('Hygiene Data'!$E$13,0,10*ROW('Hygiene Data'!E98))="","",OFFSET('Hygiene Data'!$E$13,0,10*ROW('Hygiene Data'!E98)))</f>
        <v/>
      </c>
      <c r="DU104" s="353" t="str">
        <f ca="1">+IF(OFFSET('Hygiene Data'!$F$11,0,10*ROW('Hygiene Data'!F98))="","",OFFSET('Hygiene Data'!$F$11,0,10*ROW('Hygiene Data'!F98)))</f>
        <v/>
      </c>
      <c r="DV104" s="353" t="str">
        <f ca="1">+IF(OFFSET('Hygiene Data'!$F$12,0,10*ROW('Hygiene Data'!F98))="","",OFFSET('Hygiene Data'!$F$12,0,10*ROW('Hygiene Data'!F98)))</f>
        <v/>
      </c>
      <c r="DW104" s="353" t="str">
        <f ca="1">+IF(OFFSET('Hygiene Data'!$F$13,0,10*ROW('Hygiene Data'!F98))="","",OFFSET('Hygiene Data'!$F$13,0,10*ROW('Hygiene Data'!F98)))</f>
        <v/>
      </c>
      <c r="DX104" s="353" t="str">
        <f ca="1">+IF(OFFSET('Hygiene Data'!$G$11,0,10*ROW('Hygiene Data'!G98))="","",OFFSET('Hygiene Data'!$G$11,0,10*ROW('Hygiene Data'!G98)))</f>
        <v/>
      </c>
      <c r="DY104" s="353" t="str">
        <f ca="1">+IF(OFFSET('Hygiene Data'!$G$12,0,10*ROW('Hygiene Data'!G98))="","",OFFSET('Hygiene Data'!$G$12,0,10*ROW('Hygiene Data'!G98)))</f>
        <v/>
      </c>
      <c r="DZ104" s="353" t="str">
        <f ca="1">+IF(OFFSET('Hygiene Data'!$G$13,0,10*ROW('Hygiene Data'!G98))="","",OFFSET('Hygiene Data'!$G$13,0,10*ROW('Hygiene Data'!G98)))</f>
        <v/>
      </c>
      <c r="EA104" s="353" t="str">
        <f ca="1">+IF(OFFSET('Hygiene Data'!$H$11,0,10*ROW('Hygiene Data'!H98))="","",OFFSET('Hygiene Data'!$H$11,0,10*ROW('Hygiene Data'!H98)))</f>
        <v/>
      </c>
      <c r="EB104" s="353" t="str">
        <f ca="1">+IF(OFFSET('Hygiene Data'!$H$12,0,10*ROW('Hygiene Data'!H98))="","",OFFSET('Hygiene Data'!$H$12,0,10*ROW('Hygiene Data'!H98)))</f>
        <v/>
      </c>
      <c r="EC104" s="353" t="str">
        <f ca="1">+IF(OFFSET('Hygiene Data'!$H$13,0,10*ROW('Hygiene Data'!H98))="","",OFFSET('Hygiene Data'!$H$13,0,10*ROW('Hygiene Data'!H98)))</f>
        <v/>
      </c>
      <c r="ED104" s="353" t="str">
        <f ca="1">+IF(OFFSET('Hygiene Data'!$I$11,0,10*ROW('Hygiene Data'!I98))="","",OFFSET('Hygiene Data'!$I$11,0,10*ROW('Hygiene Data'!I98)))</f>
        <v/>
      </c>
      <c r="EE104" s="353" t="str">
        <f ca="1">+IF(OFFSET('Hygiene Data'!$I$12,0,10*ROW('Hygiene Data'!I98))="","",OFFSET('Hygiene Data'!$I$12,0,10*ROW('Hygiene Data'!I98)))</f>
        <v/>
      </c>
      <c r="EF104" s="353" t="str">
        <f ca="1">+IF(OFFSET('Hygiene Data'!$I$13,0,10*ROW('Hygiene Data'!I98))="","",OFFSET('Hygiene Data'!$I$13,0,10*ROW('Hygiene Data'!I98)))</f>
        <v/>
      </c>
    </row>
    <row r="105" spans="1:136" x14ac:dyDescent="0.25">
      <c r="A105" s="462" t="str">
        <f ca="1">+IF(OFFSET('Water Data'!$B$2,0,10*ROW('Water Data'!E99))="","",OFFSET('Water Data'!$B$2,0,10*ROW('Water Data'!E99)))</f>
        <v/>
      </c>
      <c r="B105" s="46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89" t="str">
        <f t="shared" ca="1" si="1"/>
        <v/>
      </c>
      <c r="D105" s="49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6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3" t="str">
        <f ca="1">+IF(OFFSET('Water Data'!$D$27,0,10*ROW('Water Data'!D99))="","",OFFSET('Water Data'!$D$27,0,10*ROW('Water Data'!D99)))</f>
        <v/>
      </c>
      <c r="BT105" s="353" t="str">
        <f ca="1">+IF(OFFSET('Water Data'!$D$28,0,10*ROW('Water Data'!D99))="","",OFFSET('Water Data'!$D$28,0,10*ROW('Water Data'!D99)))</f>
        <v/>
      </c>
      <c r="BU105" s="353" t="str">
        <f ca="1">+IF(OFFSET('Water Data'!$D$29,0,10*ROW('Water Data'!D99))="","",OFFSET('Water Data'!$D$29,0,10*ROW('Water Data'!D99)))</f>
        <v/>
      </c>
      <c r="BV105" s="353" t="str">
        <f ca="1">+IF(OFFSET('Water Data'!$E$27,0,10*ROW('Water Data'!E99))="","",OFFSET('Water Data'!$E$27,0,10*ROW('Water Data'!E99)))</f>
        <v/>
      </c>
      <c r="BW105" s="353" t="str">
        <f ca="1">+IF(OFFSET('Water Data'!$E$28,0,10*ROW('Water Data'!E99))="","",OFFSET('Water Data'!$E$28,0,10*ROW('Water Data'!E99)))</f>
        <v/>
      </c>
      <c r="BX105" s="353" t="str">
        <f ca="1">+IF(OFFSET('Water Data'!$E$29,0,10*ROW('Water Data'!E99))="","",OFFSET('Water Data'!$E$29,0,10*ROW('Water Data'!E99)))</f>
        <v/>
      </c>
      <c r="BY105" s="353" t="str">
        <f ca="1">+IF(OFFSET('Water Data'!$F$27,0,10*ROW('Water Data'!F99))="","",OFFSET('Water Data'!$F$27,0,10*ROW('Water Data'!F99)))</f>
        <v/>
      </c>
      <c r="BZ105" s="353" t="str">
        <f ca="1">+IF(OFFSET('Water Data'!$F$28,0,10*ROW('Water Data'!F99))="","",OFFSET('Water Data'!$F$28,0,10*ROW('Water Data'!F99)))</f>
        <v/>
      </c>
      <c r="CA105" s="353" t="str">
        <f ca="1">+IF(OFFSET('Water Data'!$F$29,0,10*ROW('Water Data'!F99))="","",OFFSET('Water Data'!$F$29,0,10*ROW('Water Data'!F99)))</f>
        <v/>
      </c>
      <c r="CB105" s="353" t="str">
        <f ca="1">+IF(OFFSET('Water Data'!$G$27,0,10*ROW('Water Data'!G99))="","",OFFSET('Water Data'!$G$27,0,10*ROW('Water Data'!G99)))</f>
        <v/>
      </c>
      <c r="CC105" s="353" t="str">
        <f ca="1">+IF(OFFSET('Water Data'!$G$28,0,10*ROW('Water Data'!G99))="","",OFFSET('Water Data'!$G$28,0,10*ROW('Water Data'!G99)))</f>
        <v/>
      </c>
      <c r="CD105" s="353" t="str">
        <f ca="1">+IF(OFFSET('Water Data'!$G$29,0,10*ROW('Water Data'!G99))="","",OFFSET('Water Data'!$G$29,0,10*ROW('Water Data'!G99)))</f>
        <v/>
      </c>
      <c r="CE105" s="353" t="str">
        <f ca="1">+IF(OFFSET('Water Data'!$H$27,0,10*ROW('Water Data'!H99))="","",OFFSET('Water Data'!$H$27,0,10*ROW('Water Data'!H99)))</f>
        <v/>
      </c>
      <c r="CF105" s="353" t="str">
        <f ca="1">+IF(OFFSET('Water Data'!$H$28,0,10*ROW('Water Data'!H99))="","",OFFSET('Water Data'!$H$28,0,10*ROW('Water Data'!H99)))</f>
        <v/>
      </c>
      <c r="CG105" s="353" t="str">
        <f ca="1">+IF(OFFSET('Water Data'!$H$29,0,10*ROW('Water Data'!H99))="","",OFFSET('Water Data'!$H$29,0,10*ROW('Water Data'!H99)))</f>
        <v/>
      </c>
      <c r="CH105" s="353" t="str">
        <f ca="1">+IF(OFFSET('Water Data'!$I$27,0,10*ROW('Water Data'!I99))="","",OFFSET('Water Data'!$I$27,0,10*ROW('Water Data'!I99)))</f>
        <v/>
      </c>
      <c r="CI105" s="353" t="str">
        <f ca="1">+IF(OFFSET('Water Data'!$I$28,0,10*ROW('Water Data'!I99))="","",OFFSET('Water Data'!$I$28,0,10*ROW('Water Data'!I99)))</f>
        <v/>
      </c>
      <c r="CJ105" s="353" t="str">
        <f ca="1">+IF(OFFSET('Water Data'!$I$29,0,10*ROW('Water Data'!I99))="","",OFFSET('Water Data'!$I$29,0,10*ROW('Water Data'!I99)))</f>
        <v/>
      </c>
      <c r="CK105" s="353" t="str">
        <f ca="1">+IF(OFFSET('Sanitation Data'!$D$28,0,10*ROW('Sanitation Data'!D99))="","",OFFSET('Sanitation Data'!$D$28,0,10*ROW('Sanitation Data'!D99)))</f>
        <v/>
      </c>
      <c r="CL105" s="353" t="str">
        <f ca="1">+IF(OFFSET('Sanitation Data'!$D$29,0,10*ROW('Sanitation Data'!D99))="","",OFFSET('Sanitation Data'!$D$29,0,10*ROW('Sanitation Data'!D99)))</f>
        <v/>
      </c>
      <c r="CM105" s="353" t="str">
        <f ca="1">+IF(OFFSET('Sanitation Data'!$D$30,0,10*ROW('Sanitation Data'!D99))="","",OFFSET('Sanitation Data'!$D$30,0,10*ROW('Sanitation Data'!D99)))</f>
        <v/>
      </c>
      <c r="CN105" s="353" t="str">
        <f ca="1">+IF(OFFSET('Sanitation Data'!$D$31,0,10*ROW('Sanitation Data'!D99))="","",OFFSET('Sanitation Data'!$D$31,0,10*ROW('Sanitation Data'!D99)))</f>
        <v/>
      </c>
      <c r="CO105" s="353" t="str">
        <f ca="1">+IF(OFFSET('Sanitation Data'!$D$32,0,10*ROW('Sanitation Data'!D99))="","",OFFSET('Sanitation Data'!$D$32,0,10*ROW('Sanitation Data'!D99)))</f>
        <v/>
      </c>
      <c r="CP105" s="353" t="str">
        <f ca="1">+IF(OFFSET('Sanitation Data'!$E$28,0,10*ROW('Sanitation Data'!E99))="","",OFFSET('Sanitation Data'!$E$28,0,10*ROW('Sanitation Data'!E99)))</f>
        <v/>
      </c>
      <c r="CQ105" s="353" t="str">
        <f ca="1">+IF(OFFSET('Sanitation Data'!$E$29,0,10*ROW('Sanitation Data'!E99))="","",OFFSET('Sanitation Data'!$E$29,0,10*ROW('Sanitation Data'!E99)))</f>
        <v/>
      </c>
      <c r="CR105" s="353" t="str">
        <f ca="1">+IF(OFFSET('Sanitation Data'!$E$30,0,10*ROW('Sanitation Data'!E99))="","",OFFSET('Sanitation Data'!$E$30,0,10*ROW('Sanitation Data'!E99)))</f>
        <v/>
      </c>
      <c r="CS105" s="353" t="str">
        <f ca="1">+IF(OFFSET('Sanitation Data'!$E$31,0,10*ROW('Sanitation Data'!E99))="","",OFFSET('Sanitation Data'!$E$31,0,10*ROW('Sanitation Data'!E99)))</f>
        <v/>
      </c>
      <c r="CT105" s="353" t="str">
        <f ca="1">+IF(OFFSET('Sanitation Data'!$E$32,0,10*ROW('Sanitation Data'!E99))="","",OFFSET('Sanitation Data'!$E$32,0,10*ROW('Sanitation Data'!E99)))</f>
        <v/>
      </c>
      <c r="CU105" s="353" t="str">
        <f ca="1">+IF(OFFSET('Sanitation Data'!$F$28,0,10*ROW('Sanitation Data'!F99))="","",OFFSET('Sanitation Data'!$F$28,0,10*ROW('Sanitation Data'!F99)))</f>
        <v/>
      </c>
      <c r="CV105" s="353" t="str">
        <f ca="1">+IF(OFFSET('Sanitation Data'!$F$29,0,10*ROW('Sanitation Data'!F99))="","",OFFSET('Sanitation Data'!$F$29,0,10*ROW('Sanitation Data'!F99)))</f>
        <v/>
      </c>
      <c r="CW105" s="353" t="str">
        <f ca="1">+IF(OFFSET('Sanitation Data'!$F$30,0,10*ROW('Sanitation Data'!F99))="","",OFFSET('Sanitation Data'!$F$30,0,10*ROW('Sanitation Data'!F99)))</f>
        <v/>
      </c>
      <c r="CX105" s="353" t="str">
        <f ca="1">+IF(OFFSET('Sanitation Data'!$F$31,0,10*ROW('Sanitation Data'!F99))="","",OFFSET('Sanitation Data'!$F$31,0,10*ROW('Sanitation Data'!F99)))</f>
        <v/>
      </c>
      <c r="CY105" s="353" t="str">
        <f ca="1">+IF(OFFSET('Sanitation Data'!$F$32,0,10*ROW('Sanitation Data'!F99))="","",OFFSET('Sanitation Data'!$F$32,0,10*ROW('Sanitation Data'!F99)))</f>
        <v/>
      </c>
      <c r="CZ105" s="353" t="str">
        <f ca="1">+IF(OFFSET('Sanitation Data'!$G$28,0,10*ROW('Sanitation Data'!G99))="","",OFFSET('Sanitation Data'!$G$28,0,10*ROW('Sanitation Data'!G99)))</f>
        <v/>
      </c>
      <c r="DA105" s="353" t="str">
        <f ca="1">+IF(OFFSET('Sanitation Data'!$G$29,0,10*ROW('Sanitation Data'!G99))="","",OFFSET('Sanitation Data'!$G$29,0,10*ROW('Sanitation Data'!G99)))</f>
        <v/>
      </c>
      <c r="DB105" s="353" t="str">
        <f ca="1">+IF(OFFSET('Sanitation Data'!$G$30,0,10*ROW('Sanitation Data'!G99))="","",OFFSET('Sanitation Data'!$G$30,0,10*ROW('Sanitation Data'!G99)))</f>
        <v/>
      </c>
      <c r="DC105" s="353" t="str">
        <f ca="1">+IF(OFFSET('Sanitation Data'!$G$31,0,10*ROW('Sanitation Data'!G99))="","",OFFSET('Sanitation Data'!$G$31,0,10*ROW('Sanitation Data'!G99)))</f>
        <v/>
      </c>
      <c r="DD105" s="353" t="str">
        <f ca="1">+IF(OFFSET('Sanitation Data'!$G$32,0,10*ROW('Sanitation Data'!G99))="","",OFFSET('Sanitation Data'!$G$32,0,10*ROW('Sanitation Data'!G99)))</f>
        <v/>
      </c>
      <c r="DE105" s="353" t="str">
        <f ca="1">+IF(OFFSET('Sanitation Data'!$H$28,0,10*ROW('Sanitation Data'!H99))="","",OFFSET('Sanitation Data'!$H$28,0,10*ROW('Sanitation Data'!H99)))</f>
        <v/>
      </c>
      <c r="DF105" s="353" t="str">
        <f ca="1">+IF(OFFSET('Sanitation Data'!$H$29,0,10*ROW('Sanitation Data'!H99))="","",OFFSET('Sanitation Data'!$H$29,0,10*ROW('Sanitation Data'!H99)))</f>
        <v/>
      </c>
      <c r="DG105" s="353" t="str">
        <f ca="1">+IF(OFFSET('Sanitation Data'!$H$30,0,10*ROW('Sanitation Data'!H99))="","",OFFSET('Sanitation Data'!$H$30,0,10*ROW('Sanitation Data'!H99)))</f>
        <v/>
      </c>
      <c r="DH105" s="353" t="str">
        <f ca="1">+IF(OFFSET('Sanitation Data'!$H$31,0,10*ROW('Sanitation Data'!H99))="","",OFFSET('Sanitation Data'!$H$31,0,10*ROW('Sanitation Data'!H99)))</f>
        <v/>
      </c>
      <c r="DI105" s="353" t="str">
        <f ca="1">+IF(OFFSET('Sanitation Data'!$H$32,0,10*ROW('Sanitation Data'!H99))="","",OFFSET('Sanitation Data'!$H$32,0,10*ROW('Sanitation Data'!H99)))</f>
        <v/>
      </c>
      <c r="DJ105" s="353" t="str">
        <f ca="1">+IF(OFFSET('Sanitation Data'!$I$28,0,10*ROW('Sanitation Data'!I99))="","",OFFSET('Sanitation Data'!$I$28,0,10*ROW('Sanitation Data'!I99)))</f>
        <v/>
      </c>
      <c r="DK105" s="353" t="str">
        <f ca="1">+IF(OFFSET('Sanitation Data'!$I$29,0,10*ROW('Sanitation Data'!I99))="","",OFFSET('Sanitation Data'!$I$29,0,10*ROW('Sanitation Data'!I99)))</f>
        <v/>
      </c>
      <c r="DL105" s="353" t="str">
        <f ca="1">+IF(OFFSET('Sanitation Data'!$I$30,0,10*ROW('Sanitation Data'!I99))="","",OFFSET('Sanitation Data'!$I$30,0,10*ROW('Sanitation Data'!I99)))</f>
        <v/>
      </c>
      <c r="DM105" s="353" t="str">
        <f ca="1">+IF(OFFSET('Sanitation Data'!$I$31,0,10*ROW('Sanitation Data'!I99))="","",OFFSET('Sanitation Data'!$I$31,0,10*ROW('Sanitation Data'!I99)))</f>
        <v/>
      </c>
      <c r="DN105" s="353" t="str">
        <f ca="1">+IF(OFFSET('Sanitation Data'!$I$32,0,10*ROW('Sanitation Data'!I99))="","",OFFSET('Sanitation Data'!$I$32,0,10*ROW('Sanitation Data'!I99)))</f>
        <v/>
      </c>
      <c r="DO105" s="353" t="str">
        <f ca="1">+IF(OFFSET('Hygiene Data'!$D$11,0,10*ROW('Hygiene Data'!D99))="","",OFFSET('Hygiene Data'!$D$11,0,10*ROW('Hygiene Data'!D99)))</f>
        <v/>
      </c>
      <c r="DP105" s="353" t="str">
        <f ca="1">+IF(OFFSET('Hygiene Data'!$D$12,0,10*ROW('Hygiene Data'!D99))="","",OFFSET('Hygiene Data'!$D$12,0,10*ROW('Hygiene Data'!D99)))</f>
        <v/>
      </c>
      <c r="DQ105" s="353" t="str">
        <f ca="1">+IF(OFFSET('Hygiene Data'!$D$13,0,10*ROW('Hygiene Data'!D99))="","",OFFSET('Hygiene Data'!$D$13,0,10*ROW('Hygiene Data'!D99)))</f>
        <v/>
      </c>
      <c r="DR105" s="353" t="str">
        <f ca="1">+IF(OFFSET('Hygiene Data'!$E$11,0,10*ROW('Hygiene Data'!E99))="","",OFFSET('Hygiene Data'!$E$11,0,10*ROW('Hygiene Data'!E99)))</f>
        <v/>
      </c>
      <c r="DS105" s="353" t="str">
        <f ca="1">+IF(OFFSET('Hygiene Data'!$E$12,0,10*ROW('Hygiene Data'!E99))="","",OFFSET('Hygiene Data'!$E$12,0,10*ROW('Hygiene Data'!E99)))</f>
        <v/>
      </c>
      <c r="DT105" s="353" t="str">
        <f ca="1">+IF(OFFSET('Hygiene Data'!$E$13,0,10*ROW('Hygiene Data'!E99))="","",OFFSET('Hygiene Data'!$E$13,0,10*ROW('Hygiene Data'!E99)))</f>
        <v/>
      </c>
      <c r="DU105" s="353" t="str">
        <f ca="1">+IF(OFFSET('Hygiene Data'!$F$11,0,10*ROW('Hygiene Data'!F99))="","",OFFSET('Hygiene Data'!$F$11,0,10*ROW('Hygiene Data'!F99)))</f>
        <v/>
      </c>
      <c r="DV105" s="353" t="str">
        <f ca="1">+IF(OFFSET('Hygiene Data'!$F$12,0,10*ROW('Hygiene Data'!F99))="","",OFFSET('Hygiene Data'!$F$12,0,10*ROW('Hygiene Data'!F99)))</f>
        <v/>
      </c>
      <c r="DW105" s="353" t="str">
        <f ca="1">+IF(OFFSET('Hygiene Data'!$F$13,0,10*ROW('Hygiene Data'!F99))="","",OFFSET('Hygiene Data'!$F$13,0,10*ROW('Hygiene Data'!F99)))</f>
        <v/>
      </c>
      <c r="DX105" s="353" t="str">
        <f ca="1">+IF(OFFSET('Hygiene Data'!$G$11,0,10*ROW('Hygiene Data'!G99))="","",OFFSET('Hygiene Data'!$G$11,0,10*ROW('Hygiene Data'!G99)))</f>
        <v/>
      </c>
      <c r="DY105" s="353" t="str">
        <f ca="1">+IF(OFFSET('Hygiene Data'!$G$12,0,10*ROW('Hygiene Data'!G99))="","",OFFSET('Hygiene Data'!$G$12,0,10*ROW('Hygiene Data'!G99)))</f>
        <v/>
      </c>
      <c r="DZ105" s="353" t="str">
        <f ca="1">+IF(OFFSET('Hygiene Data'!$G$13,0,10*ROW('Hygiene Data'!G99))="","",OFFSET('Hygiene Data'!$G$13,0,10*ROW('Hygiene Data'!G99)))</f>
        <v/>
      </c>
      <c r="EA105" s="353" t="str">
        <f ca="1">+IF(OFFSET('Hygiene Data'!$H$11,0,10*ROW('Hygiene Data'!H99))="","",OFFSET('Hygiene Data'!$H$11,0,10*ROW('Hygiene Data'!H99)))</f>
        <v/>
      </c>
      <c r="EB105" s="353" t="str">
        <f ca="1">+IF(OFFSET('Hygiene Data'!$H$12,0,10*ROW('Hygiene Data'!H99))="","",OFFSET('Hygiene Data'!$H$12,0,10*ROW('Hygiene Data'!H99)))</f>
        <v/>
      </c>
      <c r="EC105" s="353" t="str">
        <f ca="1">+IF(OFFSET('Hygiene Data'!$H$13,0,10*ROW('Hygiene Data'!H99))="","",OFFSET('Hygiene Data'!$H$13,0,10*ROW('Hygiene Data'!H99)))</f>
        <v/>
      </c>
      <c r="ED105" s="353" t="str">
        <f ca="1">+IF(OFFSET('Hygiene Data'!$I$11,0,10*ROW('Hygiene Data'!I99))="","",OFFSET('Hygiene Data'!$I$11,0,10*ROW('Hygiene Data'!I99)))</f>
        <v/>
      </c>
      <c r="EE105" s="353" t="str">
        <f ca="1">+IF(OFFSET('Hygiene Data'!$I$12,0,10*ROW('Hygiene Data'!I99))="","",OFFSET('Hygiene Data'!$I$12,0,10*ROW('Hygiene Data'!I99)))</f>
        <v/>
      </c>
      <c r="EF105" s="353" t="str">
        <f ca="1">+IF(OFFSET('Hygiene Data'!$I$13,0,10*ROW('Hygiene Data'!I99))="","",OFFSET('Hygiene Data'!$I$13,0,10*ROW('Hygiene Data'!I99)))</f>
        <v/>
      </c>
    </row>
    <row r="106" spans="1:136" x14ac:dyDescent="0.25">
      <c r="A106" s="462" t="str">
        <f ca="1">+IF(OFFSET('Water Data'!$B$2,0,10*ROW('Water Data'!E100))="","",OFFSET('Water Data'!$B$2,0,10*ROW('Water Data'!E100)))</f>
        <v/>
      </c>
      <c r="B106" s="46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89" t="str">
        <f t="shared" ca="1" si="1"/>
        <v/>
      </c>
      <c r="D106" s="49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6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3" t="str">
        <f ca="1">+IF(OFFSET('Water Data'!$D$27,0,10*ROW('Water Data'!D100))="","",OFFSET('Water Data'!$D$27,0,10*ROW('Water Data'!D100)))</f>
        <v/>
      </c>
      <c r="BT106" s="353" t="str">
        <f ca="1">+IF(OFFSET('Water Data'!$D$28,0,10*ROW('Water Data'!D100))="","",OFFSET('Water Data'!$D$28,0,10*ROW('Water Data'!D100)))</f>
        <v/>
      </c>
      <c r="BU106" s="353" t="str">
        <f ca="1">+IF(OFFSET('Water Data'!$D$29,0,10*ROW('Water Data'!D100))="","",OFFSET('Water Data'!$D$29,0,10*ROW('Water Data'!D100)))</f>
        <v/>
      </c>
      <c r="BV106" s="353" t="str">
        <f ca="1">+IF(OFFSET('Water Data'!$E$27,0,10*ROW('Water Data'!E100))="","",OFFSET('Water Data'!$E$27,0,10*ROW('Water Data'!E100)))</f>
        <v/>
      </c>
      <c r="BW106" s="353" t="str">
        <f ca="1">+IF(OFFSET('Water Data'!$E$28,0,10*ROW('Water Data'!E100))="","",OFFSET('Water Data'!$E$28,0,10*ROW('Water Data'!E100)))</f>
        <v/>
      </c>
      <c r="BX106" s="353" t="str">
        <f ca="1">+IF(OFFSET('Water Data'!$E$29,0,10*ROW('Water Data'!E100))="","",OFFSET('Water Data'!$E$29,0,10*ROW('Water Data'!E100)))</f>
        <v/>
      </c>
      <c r="BY106" s="353" t="str">
        <f ca="1">+IF(OFFSET('Water Data'!$F$27,0,10*ROW('Water Data'!F100))="","",OFFSET('Water Data'!$F$27,0,10*ROW('Water Data'!F100)))</f>
        <v/>
      </c>
      <c r="BZ106" s="353" t="str">
        <f ca="1">+IF(OFFSET('Water Data'!$F$28,0,10*ROW('Water Data'!F100))="","",OFFSET('Water Data'!$F$28,0,10*ROW('Water Data'!F100)))</f>
        <v/>
      </c>
      <c r="CA106" s="353" t="str">
        <f ca="1">+IF(OFFSET('Water Data'!$F$29,0,10*ROW('Water Data'!F100))="","",OFFSET('Water Data'!$F$29,0,10*ROW('Water Data'!F100)))</f>
        <v/>
      </c>
      <c r="CB106" s="353" t="str">
        <f ca="1">+IF(OFFSET('Water Data'!$G$27,0,10*ROW('Water Data'!G100))="","",OFFSET('Water Data'!$G$27,0,10*ROW('Water Data'!G100)))</f>
        <v/>
      </c>
      <c r="CC106" s="353" t="str">
        <f ca="1">+IF(OFFSET('Water Data'!$G$28,0,10*ROW('Water Data'!G100))="","",OFFSET('Water Data'!$G$28,0,10*ROW('Water Data'!G100)))</f>
        <v/>
      </c>
      <c r="CD106" s="353" t="str">
        <f ca="1">+IF(OFFSET('Water Data'!$G$29,0,10*ROW('Water Data'!G100))="","",OFFSET('Water Data'!$G$29,0,10*ROW('Water Data'!G100)))</f>
        <v/>
      </c>
      <c r="CE106" s="353" t="str">
        <f ca="1">+IF(OFFSET('Water Data'!$H$27,0,10*ROW('Water Data'!H100))="","",OFFSET('Water Data'!$H$27,0,10*ROW('Water Data'!H100)))</f>
        <v/>
      </c>
      <c r="CF106" s="353" t="str">
        <f ca="1">+IF(OFFSET('Water Data'!$H$28,0,10*ROW('Water Data'!H100))="","",OFFSET('Water Data'!$H$28,0,10*ROW('Water Data'!H100)))</f>
        <v/>
      </c>
      <c r="CG106" s="353" t="str">
        <f ca="1">+IF(OFFSET('Water Data'!$H$29,0,10*ROW('Water Data'!H100))="","",OFFSET('Water Data'!$H$29,0,10*ROW('Water Data'!H100)))</f>
        <v/>
      </c>
      <c r="CH106" s="353" t="str">
        <f ca="1">+IF(OFFSET('Water Data'!$I$27,0,10*ROW('Water Data'!I100))="","",OFFSET('Water Data'!$I$27,0,10*ROW('Water Data'!I100)))</f>
        <v/>
      </c>
      <c r="CI106" s="353" t="str">
        <f ca="1">+IF(OFFSET('Water Data'!$I$28,0,10*ROW('Water Data'!I100))="","",OFFSET('Water Data'!$I$28,0,10*ROW('Water Data'!I100)))</f>
        <v/>
      </c>
      <c r="CJ106" s="353" t="str">
        <f ca="1">+IF(OFFSET('Water Data'!$I$29,0,10*ROW('Water Data'!I100))="","",OFFSET('Water Data'!$I$29,0,10*ROW('Water Data'!I100)))</f>
        <v/>
      </c>
      <c r="CK106" s="353" t="str">
        <f ca="1">+IF(OFFSET('Sanitation Data'!$D$28,0,10*ROW('Sanitation Data'!D100))="","",OFFSET('Sanitation Data'!$D$28,0,10*ROW('Sanitation Data'!D100)))</f>
        <v/>
      </c>
      <c r="CL106" s="353" t="str">
        <f ca="1">+IF(OFFSET('Sanitation Data'!$D$29,0,10*ROW('Sanitation Data'!D100))="","",OFFSET('Sanitation Data'!$D$29,0,10*ROW('Sanitation Data'!D100)))</f>
        <v/>
      </c>
      <c r="CM106" s="353" t="str">
        <f ca="1">+IF(OFFSET('Sanitation Data'!$D$30,0,10*ROW('Sanitation Data'!D100))="","",OFFSET('Sanitation Data'!$D$30,0,10*ROW('Sanitation Data'!D100)))</f>
        <v/>
      </c>
      <c r="CN106" s="353" t="str">
        <f ca="1">+IF(OFFSET('Sanitation Data'!$D$31,0,10*ROW('Sanitation Data'!D100))="","",OFFSET('Sanitation Data'!$D$31,0,10*ROW('Sanitation Data'!D100)))</f>
        <v/>
      </c>
      <c r="CO106" s="353" t="str">
        <f ca="1">+IF(OFFSET('Sanitation Data'!$D$32,0,10*ROW('Sanitation Data'!D100))="","",OFFSET('Sanitation Data'!$D$32,0,10*ROW('Sanitation Data'!D100)))</f>
        <v/>
      </c>
      <c r="CP106" s="353" t="str">
        <f ca="1">+IF(OFFSET('Sanitation Data'!$E$28,0,10*ROW('Sanitation Data'!E100))="","",OFFSET('Sanitation Data'!$E$28,0,10*ROW('Sanitation Data'!E100)))</f>
        <v/>
      </c>
      <c r="CQ106" s="353" t="str">
        <f ca="1">+IF(OFFSET('Sanitation Data'!$E$29,0,10*ROW('Sanitation Data'!E100))="","",OFFSET('Sanitation Data'!$E$29,0,10*ROW('Sanitation Data'!E100)))</f>
        <v/>
      </c>
      <c r="CR106" s="353" t="str">
        <f ca="1">+IF(OFFSET('Sanitation Data'!$E$30,0,10*ROW('Sanitation Data'!E100))="","",OFFSET('Sanitation Data'!$E$30,0,10*ROW('Sanitation Data'!E100)))</f>
        <v/>
      </c>
      <c r="CS106" s="353" t="str">
        <f ca="1">+IF(OFFSET('Sanitation Data'!$E$31,0,10*ROW('Sanitation Data'!E100))="","",OFFSET('Sanitation Data'!$E$31,0,10*ROW('Sanitation Data'!E100)))</f>
        <v/>
      </c>
      <c r="CT106" s="353" t="str">
        <f ca="1">+IF(OFFSET('Sanitation Data'!$E$32,0,10*ROW('Sanitation Data'!E100))="","",OFFSET('Sanitation Data'!$E$32,0,10*ROW('Sanitation Data'!E100)))</f>
        <v/>
      </c>
      <c r="CU106" s="353" t="str">
        <f ca="1">+IF(OFFSET('Sanitation Data'!$F$28,0,10*ROW('Sanitation Data'!F100))="","",OFFSET('Sanitation Data'!$F$28,0,10*ROW('Sanitation Data'!F100)))</f>
        <v/>
      </c>
      <c r="CV106" s="353" t="str">
        <f ca="1">+IF(OFFSET('Sanitation Data'!$F$29,0,10*ROW('Sanitation Data'!F100))="","",OFFSET('Sanitation Data'!$F$29,0,10*ROW('Sanitation Data'!F100)))</f>
        <v/>
      </c>
      <c r="CW106" s="353" t="str">
        <f ca="1">+IF(OFFSET('Sanitation Data'!$F$30,0,10*ROW('Sanitation Data'!F100))="","",OFFSET('Sanitation Data'!$F$30,0,10*ROW('Sanitation Data'!F100)))</f>
        <v/>
      </c>
      <c r="CX106" s="353" t="str">
        <f ca="1">+IF(OFFSET('Sanitation Data'!$F$31,0,10*ROW('Sanitation Data'!F100))="","",OFFSET('Sanitation Data'!$F$31,0,10*ROW('Sanitation Data'!F100)))</f>
        <v/>
      </c>
      <c r="CY106" s="353" t="str">
        <f ca="1">+IF(OFFSET('Sanitation Data'!$F$32,0,10*ROW('Sanitation Data'!F100))="","",OFFSET('Sanitation Data'!$F$32,0,10*ROW('Sanitation Data'!F100)))</f>
        <v/>
      </c>
      <c r="CZ106" s="353" t="str">
        <f ca="1">+IF(OFFSET('Sanitation Data'!$G$28,0,10*ROW('Sanitation Data'!G100))="","",OFFSET('Sanitation Data'!$G$28,0,10*ROW('Sanitation Data'!G100)))</f>
        <v/>
      </c>
      <c r="DA106" s="353" t="str">
        <f ca="1">+IF(OFFSET('Sanitation Data'!$G$29,0,10*ROW('Sanitation Data'!G100))="","",OFFSET('Sanitation Data'!$G$29,0,10*ROW('Sanitation Data'!G100)))</f>
        <v/>
      </c>
      <c r="DB106" s="353" t="str">
        <f ca="1">+IF(OFFSET('Sanitation Data'!$G$30,0,10*ROW('Sanitation Data'!G100))="","",OFFSET('Sanitation Data'!$G$30,0,10*ROW('Sanitation Data'!G100)))</f>
        <v/>
      </c>
      <c r="DC106" s="353" t="str">
        <f ca="1">+IF(OFFSET('Sanitation Data'!$G$31,0,10*ROW('Sanitation Data'!G100))="","",OFFSET('Sanitation Data'!$G$31,0,10*ROW('Sanitation Data'!G100)))</f>
        <v/>
      </c>
      <c r="DD106" s="353" t="str">
        <f ca="1">+IF(OFFSET('Sanitation Data'!$G$32,0,10*ROW('Sanitation Data'!G100))="","",OFFSET('Sanitation Data'!$G$32,0,10*ROW('Sanitation Data'!G100)))</f>
        <v/>
      </c>
      <c r="DE106" s="353" t="str">
        <f ca="1">+IF(OFFSET('Sanitation Data'!$H$28,0,10*ROW('Sanitation Data'!H100))="","",OFFSET('Sanitation Data'!$H$28,0,10*ROW('Sanitation Data'!H100)))</f>
        <v/>
      </c>
      <c r="DF106" s="353" t="str">
        <f ca="1">+IF(OFFSET('Sanitation Data'!$H$29,0,10*ROW('Sanitation Data'!H100))="","",OFFSET('Sanitation Data'!$H$29,0,10*ROW('Sanitation Data'!H100)))</f>
        <v/>
      </c>
      <c r="DG106" s="353" t="str">
        <f ca="1">+IF(OFFSET('Sanitation Data'!$H$30,0,10*ROW('Sanitation Data'!H100))="","",OFFSET('Sanitation Data'!$H$30,0,10*ROW('Sanitation Data'!H100)))</f>
        <v/>
      </c>
      <c r="DH106" s="353" t="str">
        <f ca="1">+IF(OFFSET('Sanitation Data'!$H$31,0,10*ROW('Sanitation Data'!H100))="","",OFFSET('Sanitation Data'!$H$31,0,10*ROW('Sanitation Data'!H100)))</f>
        <v/>
      </c>
      <c r="DI106" s="353" t="str">
        <f ca="1">+IF(OFFSET('Sanitation Data'!$H$32,0,10*ROW('Sanitation Data'!H100))="","",OFFSET('Sanitation Data'!$H$32,0,10*ROW('Sanitation Data'!H100)))</f>
        <v/>
      </c>
      <c r="DJ106" s="353" t="str">
        <f ca="1">+IF(OFFSET('Sanitation Data'!$I$28,0,10*ROW('Sanitation Data'!I100))="","",OFFSET('Sanitation Data'!$I$28,0,10*ROW('Sanitation Data'!I100)))</f>
        <v/>
      </c>
      <c r="DK106" s="353" t="str">
        <f ca="1">+IF(OFFSET('Sanitation Data'!$I$29,0,10*ROW('Sanitation Data'!I100))="","",OFFSET('Sanitation Data'!$I$29,0,10*ROW('Sanitation Data'!I100)))</f>
        <v/>
      </c>
      <c r="DL106" s="353" t="str">
        <f ca="1">+IF(OFFSET('Sanitation Data'!$I$30,0,10*ROW('Sanitation Data'!I100))="","",OFFSET('Sanitation Data'!$I$30,0,10*ROW('Sanitation Data'!I100)))</f>
        <v/>
      </c>
      <c r="DM106" s="353" t="str">
        <f ca="1">+IF(OFFSET('Sanitation Data'!$I$31,0,10*ROW('Sanitation Data'!I100))="","",OFFSET('Sanitation Data'!$I$31,0,10*ROW('Sanitation Data'!I100)))</f>
        <v/>
      </c>
      <c r="DN106" s="353" t="str">
        <f ca="1">+IF(OFFSET('Sanitation Data'!$I$32,0,10*ROW('Sanitation Data'!I100))="","",OFFSET('Sanitation Data'!$I$32,0,10*ROW('Sanitation Data'!I100)))</f>
        <v/>
      </c>
      <c r="DO106" s="353" t="str">
        <f ca="1">+IF(OFFSET('Hygiene Data'!$D$11,0,10*ROW('Hygiene Data'!D100))="","",OFFSET('Hygiene Data'!$D$11,0,10*ROW('Hygiene Data'!D100)))</f>
        <v/>
      </c>
      <c r="DP106" s="353" t="str">
        <f ca="1">+IF(OFFSET('Hygiene Data'!$D$12,0,10*ROW('Hygiene Data'!D100))="","",OFFSET('Hygiene Data'!$D$12,0,10*ROW('Hygiene Data'!D100)))</f>
        <v/>
      </c>
      <c r="DQ106" s="353" t="str">
        <f ca="1">+IF(OFFSET('Hygiene Data'!$D$13,0,10*ROW('Hygiene Data'!D100))="","",OFFSET('Hygiene Data'!$D$13,0,10*ROW('Hygiene Data'!D100)))</f>
        <v/>
      </c>
      <c r="DR106" s="353" t="str">
        <f ca="1">+IF(OFFSET('Hygiene Data'!$E$11,0,10*ROW('Hygiene Data'!E100))="","",OFFSET('Hygiene Data'!$E$11,0,10*ROW('Hygiene Data'!E100)))</f>
        <v/>
      </c>
      <c r="DS106" s="353" t="str">
        <f ca="1">+IF(OFFSET('Hygiene Data'!$E$12,0,10*ROW('Hygiene Data'!E100))="","",OFFSET('Hygiene Data'!$E$12,0,10*ROW('Hygiene Data'!E100)))</f>
        <v/>
      </c>
      <c r="DT106" s="353" t="str">
        <f ca="1">+IF(OFFSET('Hygiene Data'!$E$13,0,10*ROW('Hygiene Data'!E100))="","",OFFSET('Hygiene Data'!$E$13,0,10*ROW('Hygiene Data'!E100)))</f>
        <v/>
      </c>
      <c r="DU106" s="353" t="str">
        <f ca="1">+IF(OFFSET('Hygiene Data'!$F$11,0,10*ROW('Hygiene Data'!F100))="","",OFFSET('Hygiene Data'!$F$11,0,10*ROW('Hygiene Data'!F100)))</f>
        <v/>
      </c>
      <c r="DV106" s="353" t="str">
        <f ca="1">+IF(OFFSET('Hygiene Data'!$F$12,0,10*ROW('Hygiene Data'!F100))="","",OFFSET('Hygiene Data'!$F$12,0,10*ROW('Hygiene Data'!F100)))</f>
        <v/>
      </c>
      <c r="DW106" s="353" t="str">
        <f ca="1">+IF(OFFSET('Hygiene Data'!$F$13,0,10*ROW('Hygiene Data'!F100))="","",OFFSET('Hygiene Data'!$F$13,0,10*ROW('Hygiene Data'!F100)))</f>
        <v/>
      </c>
      <c r="DX106" s="353" t="str">
        <f ca="1">+IF(OFFSET('Hygiene Data'!$G$11,0,10*ROW('Hygiene Data'!G100))="","",OFFSET('Hygiene Data'!$G$11,0,10*ROW('Hygiene Data'!G100)))</f>
        <v/>
      </c>
      <c r="DY106" s="353" t="str">
        <f ca="1">+IF(OFFSET('Hygiene Data'!$G$12,0,10*ROW('Hygiene Data'!G100))="","",OFFSET('Hygiene Data'!$G$12,0,10*ROW('Hygiene Data'!G100)))</f>
        <v/>
      </c>
      <c r="DZ106" s="353" t="str">
        <f ca="1">+IF(OFFSET('Hygiene Data'!$G$13,0,10*ROW('Hygiene Data'!G100))="","",OFFSET('Hygiene Data'!$G$13,0,10*ROW('Hygiene Data'!G100)))</f>
        <v/>
      </c>
      <c r="EA106" s="353" t="str">
        <f ca="1">+IF(OFFSET('Hygiene Data'!$H$11,0,10*ROW('Hygiene Data'!H100))="","",OFFSET('Hygiene Data'!$H$11,0,10*ROW('Hygiene Data'!H100)))</f>
        <v/>
      </c>
      <c r="EB106" s="353" t="str">
        <f ca="1">+IF(OFFSET('Hygiene Data'!$H$12,0,10*ROW('Hygiene Data'!H100))="","",OFFSET('Hygiene Data'!$H$12,0,10*ROW('Hygiene Data'!H100)))</f>
        <v/>
      </c>
      <c r="EC106" s="353" t="str">
        <f ca="1">+IF(OFFSET('Hygiene Data'!$H$13,0,10*ROW('Hygiene Data'!H100))="","",OFFSET('Hygiene Data'!$H$13,0,10*ROW('Hygiene Data'!H100)))</f>
        <v/>
      </c>
      <c r="ED106" s="353" t="str">
        <f ca="1">+IF(OFFSET('Hygiene Data'!$I$11,0,10*ROW('Hygiene Data'!I100))="","",OFFSET('Hygiene Data'!$I$11,0,10*ROW('Hygiene Data'!I100)))</f>
        <v/>
      </c>
      <c r="EE106" s="353" t="str">
        <f ca="1">+IF(OFFSET('Hygiene Data'!$I$12,0,10*ROW('Hygiene Data'!I100))="","",OFFSET('Hygiene Data'!$I$12,0,10*ROW('Hygiene Data'!I100)))</f>
        <v/>
      </c>
      <c r="EF106" s="353" t="str">
        <f ca="1">+IF(OFFSET('Hygiene Data'!$I$13,0,10*ROW('Hygiene Data'!I100))="","",OFFSET('Hygiene Data'!$I$13,0,10*ROW('Hygiene Data'!I100)))</f>
        <v/>
      </c>
    </row>
    <row r="107" spans="1:136" x14ac:dyDescent="0.25">
      <c r="A107" s="462" t="str">
        <f ca="1">+IF(OFFSET('Water Data'!$B$2,0,10*ROW('Water Data'!E101))="","",OFFSET('Water Data'!$B$2,0,10*ROW('Water Data'!E101)))</f>
        <v/>
      </c>
      <c r="B107" s="46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89" t="str">
        <f t="shared" ca="1" si="1"/>
        <v/>
      </c>
      <c r="D107" s="49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6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3" t="str">
        <f ca="1">+IF(OFFSET('Water Data'!$D$27,0,10*ROW('Water Data'!D101))="","",OFFSET('Water Data'!$D$27,0,10*ROW('Water Data'!D101)))</f>
        <v/>
      </c>
      <c r="BT107" s="353" t="str">
        <f ca="1">+IF(OFFSET('Water Data'!$D$28,0,10*ROW('Water Data'!D101))="","",OFFSET('Water Data'!$D$28,0,10*ROW('Water Data'!D101)))</f>
        <v/>
      </c>
      <c r="BU107" s="353" t="str">
        <f ca="1">+IF(OFFSET('Water Data'!$D$29,0,10*ROW('Water Data'!D101))="","",OFFSET('Water Data'!$D$29,0,10*ROW('Water Data'!D101)))</f>
        <v/>
      </c>
      <c r="BV107" s="353" t="str">
        <f ca="1">+IF(OFFSET('Water Data'!$E$27,0,10*ROW('Water Data'!E101))="","",OFFSET('Water Data'!$E$27,0,10*ROW('Water Data'!E101)))</f>
        <v/>
      </c>
      <c r="BW107" s="353" t="str">
        <f ca="1">+IF(OFFSET('Water Data'!$E$28,0,10*ROW('Water Data'!E101))="","",OFFSET('Water Data'!$E$28,0,10*ROW('Water Data'!E101)))</f>
        <v/>
      </c>
      <c r="BX107" s="353" t="str">
        <f ca="1">+IF(OFFSET('Water Data'!$E$29,0,10*ROW('Water Data'!E101))="","",OFFSET('Water Data'!$E$29,0,10*ROW('Water Data'!E101)))</f>
        <v/>
      </c>
      <c r="BY107" s="353" t="str">
        <f ca="1">+IF(OFFSET('Water Data'!$F$27,0,10*ROW('Water Data'!F101))="","",OFFSET('Water Data'!$F$27,0,10*ROW('Water Data'!F101)))</f>
        <v/>
      </c>
      <c r="BZ107" s="353" t="str">
        <f ca="1">+IF(OFFSET('Water Data'!$F$28,0,10*ROW('Water Data'!F101))="","",OFFSET('Water Data'!$F$28,0,10*ROW('Water Data'!F101)))</f>
        <v/>
      </c>
      <c r="CA107" s="353" t="str">
        <f ca="1">+IF(OFFSET('Water Data'!$F$29,0,10*ROW('Water Data'!F101))="","",OFFSET('Water Data'!$F$29,0,10*ROW('Water Data'!F101)))</f>
        <v/>
      </c>
      <c r="CB107" s="353" t="str">
        <f ca="1">+IF(OFFSET('Water Data'!$G$27,0,10*ROW('Water Data'!G101))="","",OFFSET('Water Data'!$G$27,0,10*ROW('Water Data'!G101)))</f>
        <v/>
      </c>
      <c r="CC107" s="353" t="str">
        <f ca="1">+IF(OFFSET('Water Data'!$G$28,0,10*ROW('Water Data'!G101))="","",OFFSET('Water Data'!$G$28,0,10*ROW('Water Data'!G101)))</f>
        <v/>
      </c>
      <c r="CD107" s="353" t="str">
        <f ca="1">+IF(OFFSET('Water Data'!$G$29,0,10*ROW('Water Data'!G101))="","",OFFSET('Water Data'!$G$29,0,10*ROW('Water Data'!G101)))</f>
        <v/>
      </c>
      <c r="CE107" s="353" t="str">
        <f ca="1">+IF(OFFSET('Water Data'!$H$27,0,10*ROW('Water Data'!H101))="","",OFFSET('Water Data'!$H$27,0,10*ROW('Water Data'!H101)))</f>
        <v/>
      </c>
      <c r="CF107" s="353" t="str">
        <f ca="1">+IF(OFFSET('Water Data'!$H$28,0,10*ROW('Water Data'!H101))="","",OFFSET('Water Data'!$H$28,0,10*ROW('Water Data'!H101)))</f>
        <v/>
      </c>
      <c r="CG107" s="353" t="str">
        <f ca="1">+IF(OFFSET('Water Data'!$H$29,0,10*ROW('Water Data'!H101))="","",OFFSET('Water Data'!$H$29,0,10*ROW('Water Data'!H101)))</f>
        <v/>
      </c>
      <c r="CH107" s="353" t="str">
        <f ca="1">+IF(OFFSET('Water Data'!$I$27,0,10*ROW('Water Data'!I101))="","",OFFSET('Water Data'!$I$27,0,10*ROW('Water Data'!I101)))</f>
        <v/>
      </c>
      <c r="CI107" s="353" t="str">
        <f ca="1">+IF(OFFSET('Water Data'!$I$28,0,10*ROW('Water Data'!I101))="","",OFFSET('Water Data'!$I$28,0,10*ROW('Water Data'!I101)))</f>
        <v/>
      </c>
      <c r="CJ107" s="353" t="str">
        <f ca="1">+IF(OFFSET('Water Data'!$I$29,0,10*ROW('Water Data'!I101))="","",OFFSET('Water Data'!$I$29,0,10*ROW('Water Data'!I101)))</f>
        <v/>
      </c>
      <c r="CK107" s="353" t="str">
        <f ca="1">+IF(OFFSET('Sanitation Data'!$D$28,0,10*ROW('Sanitation Data'!D101))="","",OFFSET('Sanitation Data'!$D$28,0,10*ROW('Sanitation Data'!D101)))</f>
        <v/>
      </c>
      <c r="CL107" s="353" t="str">
        <f ca="1">+IF(OFFSET('Sanitation Data'!$D$29,0,10*ROW('Sanitation Data'!D101))="","",OFFSET('Sanitation Data'!$D$29,0,10*ROW('Sanitation Data'!D101)))</f>
        <v/>
      </c>
      <c r="CM107" s="353" t="str">
        <f ca="1">+IF(OFFSET('Sanitation Data'!$D$30,0,10*ROW('Sanitation Data'!D101))="","",OFFSET('Sanitation Data'!$D$30,0,10*ROW('Sanitation Data'!D101)))</f>
        <v/>
      </c>
      <c r="CN107" s="353" t="str">
        <f ca="1">+IF(OFFSET('Sanitation Data'!$D$31,0,10*ROW('Sanitation Data'!D101))="","",OFFSET('Sanitation Data'!$D$31,0,10*ROW('Sanitation Data'!D101)))</f>
        <v/>
      </c>
      <c r="CO107" s="353" t="str">
        <f ca="1">+IF(OFFSET('Sanitation Data'!$D$32,0,10*ROW('Sanitation Data'!D101))="","",OFFSET('Sanitation Data'!$D$32,0,10*ROW('Sanitation Data'!D101)))</f>
        <v/>
      </c>
      <c r="CP107" s="353" t="str">
        <f ca="1">+IF(OFFSET('Sanitation Data'!$E$28,0,10*ROW('Sanitation Data'!E101))="","",OFFSET('Sanitation Data'!$E$28,0,10*ROW('Sanitation Data'!E101)))</f>
        <v/>
      </c>
      <c r="CQ107" s="353" t="str">
        <f ca="1">+IF(OFFSET('Sanitation Data'!$E$29,0,10*ROW('Sanitation Data'!E101))="","",OFFSET('Sanitation Data'!$E$29,0,10*ROW('Sanitation Data'!E101)))</f>
        <v/>
      </c>
      <c r="CR107" s="353" t="str">
        <f ca="1">+IF(OFFSET('Sanitation Data'!$E$30,0,10*ROW('Sanitation Data'!E101))="","",OFFSET('Sanitation Data'!$E$30,0,10*ROW('Sanitation Data'!E101)))</f>
        <v/>
      </c>
      <c r="CS107" s="353" t="str">
        <f ca="1">+IF(OFFSET('Sanitation Data'!$E$31,0,10*ROW('Sanitation Data'!E101))="","",OFFSET('Sanitation Data'!$E$31,0,10*ROW('Sanitation Data'!E101)))</f>
        <v/>
      </c>
      <c r="CT107" s="353" t="str">
        <f ca="1">+IF(OFFSET('Sanitation Data'!$E$32,0,10*ROW('Sanitation Data'!E101))="","",OFFSET('Sanitation Data'!$E$32,0,10*ROW('Sanitation Data'!E101)))</f>
        <v/>
      </c>
      <c r="CU107" s="353" t="str">
        <f ca="1">+IF(OFFSET('Sanitation Data'!$F$28,0,10*ROW('Sanitation Data'!F101))="","",OFFSET('Sanitation Data'!$F$28,0,10*ROW('Sanitation Data'!F101)))</f>
        <v/>
      </c>
      <c r="CV107" s="353" t="str">
        <f ca="1">+IF(OFFSET('Sanitation Data'!$F$29,0,10*ROW('Sanitation Data'!F101))="","",OFFSET('Sanitation Data'!$F$29,0,10*ROW('Sanitation Data'!F101)))</f>
        <v/>
      </c>
      <c r="CW107" s="353" t="str">
        <f ca="1">+IF(OFFSET('Sanitation Data'!$F$30,0,10*ROW('Sanitation Data'!F101))="","",OFFSET('Sanitation Data'!$F$30,0,10*ROW('Sanitation Data'!F101)))</f>
        <v/>
      </c>
      <c r="CX107" s="353" t="str">
        <f ca="1">+IF(OFFSET('Sanitation Data'!$F$31,0,10*ROW('Sanitation Data'!F101))="","",OFFSET('Sanitation Data'!$F$31,0,10*ROW('Sanitation Data'!F101)))</f>
        <v/>
      </c>
      <c r="CY107" s="353" t="str">
        <f ca="1">+IF(OFFSET('Sanitation Data'!$F$32,0,10*ROW('Sanitation Data'!F101))="","",OFFSET('Sanitation Data'!$F$32,0,10*ROW('Sanitation Data'!F101)))</f>
        <v/>
      </c>
      <c r="CZ107" s="353" t="str">
        <f ca="1">+IF(OFFSET('Sanitation Data'!$G$28,0,10*ROW('Sanitation Data'!G101))="","",OFFSET('Sanitation Data'!$G$28,0,10*ROW('Sanitation Data'!G101)))</f>
        <v/>
      </c>
      <c r="DA107" s="353" t="str">
        <f ca="1">+IF(OFFSET('Sanitation Data'!$G$29,0,10*ROW('Sanitation Data'!G101))="","",OFFSET('Sanitation Data'!$G$29,0,10*ROW('Sanitation Data'!G101)))</f>
        <v/>
      </c>
      <c r="DB107" s="353" t="str">
        <f ca="1">+IF(OFFSET('Sanitation Data'!$G$30,0,10*ROW('Sanitation Data'!G101))="","",OFFSET('Sanitation Data'!$G$30,0,10*ROW('Sanitation Data'!G101)))</f>
        <v/>
      </c>
      <c r="DC107" s="353" t="str">
        <f ca="1">+IF(OFFSET('Sanitation Data'!$G$31,0,10*ROW('Sanitation Data'!G101))="","",OFFSET('Sanitation Data'!$G$31,0,10*ROW('Sanitation Data'!G101)))</f>
        <v/>
      </c>
      <c r="DD107" s="353" t="str">
        <f ca="1">+IF(OFFSET('Sanitation Data'!$G$32,0,10*ROW('Sanitation Data'!G101))="","",OFFSET('Sanitation Data'!$G$32,0,10*ROW('Sanitation Data'!G101)))</f>
        <v/>
      </c>
      <c r="DE107" s="353" t="str">
        <f ca="1">+IF(OFFSET('Sanitation Data'!$H$28,0,10*ROW('Sanitation Data'!H101))="","",OFFSET('Sanitation Data'!$H$28,0,10*ROW('Sanitation Data'!H101)))</f>
        <v/>
      </c>
      <c r="DF107" s="353" t="str">
        <f ca="1">+IF(OFFSET('Sanitation Data'!$H$29,0,10*ROW('Sanitation Data'!H101))="","",OFFSET('Sanitation Data'!$H$29,0,10*ROW('Sanitation Data'!H101)))</f>
        <v/>
      </c>
      <c r="DG107" s="353" t="str">
        <f ca="1">+IF(OFFSET('Sanitation Data'!$H$30,0,10*ROW('Sanitation Data'!H101))="","",OFFSET('Sanitation Data'!$H$30,0,10*ROW('Sanitation Data'!H101)))</f>
        <v/>
      </c>
      <c r="DH107" s="353" t="str">
        <f ca="1">+IF(OFFSET('Sanitation Data'!$H$31,0,10*ROW('Sanitation Data'!H101))="","",OFFSET('Sanitation Data'!$H$31,0,10*ROW('Sanitation Data'!H101)))</f>
        <v/>
      </c>
      <c r="DI107" s="353" t="str">
        <f ca="1">+IF(OFFSET('Sanitation Data'!$H$32,0,10*ROW('Sanitation Data'!H101))="","",OFFSET('Sanitation Data'!$H$32,0,10*ROW('Sanitation Data'!H101)))</f>
        <v/>
      </c>
      <c r="DJ107" s="353" t="str">
        <f ca="1">+IF(OFFSET('Sanitation Data'!$I$28,0,10*ROW('Sanitation Data'!I101))="","",OFFSET('Sanitation Data'!$I$28,0,10*ROW('Sanitation Data'!I101)))</f>
        <v/>
      </c>
      <c r="DK107" s="353" t="str">
        <f ca="1">+IF(OFFSET('Sanitation Data'!$I$29,0,10*ROW('Sanitation Data'!I101))="","",OFFSET('Sanitation Data'!$I$29,0,10*ROW('Sanitation Data'!I101)))</f>
        <v/>
      </c>
      <c r="DL107" s="353" t="str">
        <f ca="1">+IF(OFFSET('Sanitation Data'!$I$30,0,10*ROW('Sanitation Data'!I101))="","",OFFSET('Sanitation Data'!$I$30,0,10*ROW('Sanitation Data'!I101)))</f>
        <v/>
      </c>
      <c r="DM107" s="353" t="str">
        <f ca="1">+IF(OFFSET('Sanitation Data'!$I$31,0,10*ROW('Sanitation Data'!I101))="","",OFFSET('Sanitation Data'!$I$31,0,10*ROW('Sanitation Data'!I101)))</f>
        <v/>
      </c>
      <c r="DN107" s="353" t="str">
        <f ca="1">+IF(OFFSET('Sanitation Data'!$I$32,0,10*ROW('Sanitation Data'!I101))="","",OFFSET('Sanitation Data'!$I$32,0,10*ROW('Sanitation Data'!I101)))</f>
        <v/>
      </c>
      <c r="DO107" s="353" t="str">
        <f ca="1">+IF(OFFSET('Hygiene Data'!$D$11,0,10*ROW('Hygiene Data'!D101))="","",OFFSET('Hygiene Data'!$D$11,0,10*ROW('Hygiene Data'!D101)))</f>
        <v/>
      </c>
      <c r="DP107" s="353" t="str">
        <f ca="1">+IF(OFFSET('Hygiene Data'!$D$12,0,10*ROW('Hygiene Data'!D101))="","",OFFSET('Hygiene Data'!$D$12,0,10*ROW('Hygiene Data'!D101)))</f>
        <v/>
      </c>
      <c r="DQ107" s="353" t="str">
        <f ca="1">+IF(OFFSET('Hygiene Data'!$D$13,0,10*ROW('Hygiene Data'!D101))="","",OFFSET('Hygiene Data'!$D$13,0,10*ROW('Hygiene Data'!D101)))</f>
        <v/>
      </c>
      <c r="DR107" s="353" t="str">
        <f ca="1">+IF(OFFSET('Hygiene Data'!$E$11,0,10*ROW('Hygiene Data'!E101))="","",OFFSET('Hygiene Data'!$E$11,0,10*ROW('Hygiene Data'!E101)))</f>
        <v/>
      </c>
      <c r="DS107" s="353" t="str">
        <f ca="1">+IF(OFFSET('Hygiene Data'!$E$12,0,10*ROW('Hygiene Data'!E101))="","",OFFSET('Hygiene Data'!$E$12,0,10*ROW('Hygiene Data'!E101)))</f>
        <v/>
      </c>
      <c r="DT107" s="353" t="str">
        <f ca="1">+IF(OFFSET('Hygiene Data'!$E$13,0,10*ROW('Hygiene Data'!E101))="","",OFFSET('Hygiene Data'!$E$13,0,10*ROW('Hygiene Data'!E101)))</f>
        <v/>
      </c>
      <c r="DU107" s="353" t="str">
        <f ca="1">+IF(OFFSET('Hygiene Data'!$F$11,0,10*ROW('Hygiene Data'!F101))="","",OFFSET('Hygiene Data'!$F$11,0,10*ROW('Hygiene Data'!F101)))</f>
        <v/>
      </c>
      <c r="DV107" s="353" t="str">
        <f ca="1">+IF(OFFSET('Hygiene Data'!$F$12,0,10*ROW('Hygiene Data'!F101))="","",OFFSET('Hygiene Data'!$F$12,0,10*ROW('Hygiene Data'!F101)))</f>
        <v/>
      </c>
      <c r="DW107" s="353" t="str">
        <f ca="1">+IF(OFFSET('Hygiene Data'!$F$13,0,10*ROW('Hygiene Data'!F101))="","",OFFSET('Hygiene Data'!$F$13,0,10*ROW('Hygiene Data'!F101)))</f>
        <v/>
      </c>
      <c r="DX107" s="353" t="str">
        <f ca="1">+IF(OFFSET('Hygiene Data'!$G$11,0,10*ROW('Hygiene Data'!G101))="","",OFFSET('Hygiene Data'!$G$11,0,10*ROW('Hygiene Data'!G101)))</f>
        <v/>
      </c>
      <c r="DY107" s="353" t="str">
        <f ca="1">+IF(OFFSET('Hygiene Data'!$G$12,0,10*ROW('Hygiene Data'!G101))="","",OFFSET('Hygiene Data'!$G$12,0,10*ROW('Hygiene Data'!G101)))</f>
        <v/>
      </c>
      <c r="DZ107" s="353" t="str">
        <f ca="1">+IF(OFFSET('Hygiene Data'!$G$13,0,10*ROW('Hygiene Data'!G101))="","",OFFSET('Hygiene Data'!$G$13,0,10*ROW('Hygiene Data'!G101)))</f>
        <v/>
      </c>
      <c r="EA107" s="353" t="str">
        <f ca="1">+IF(OFFSET('Hygiene Data'!$H$11,0,10*ROW('Hygiene Data'!H101))="","",OFFSET('Hygiene Data'!$H$11,0,10*ROW('Hygiene Data'!H101)))</f>
        <v/>
      </c>
      <c r="EB107" s="353" t="str">
        <f ca="1">+IF(OFFSET('Hygiene Data'!$H$12,0,10*ROW('Hygiene Data'!H101))="","",OFFSET('Hygiene Data'!$H$12,0,10*ROW('Hygiene Data'!H101)))</f>
        <v/>
      </c>
      <c r="EC107" s="353" t="str">
        <f ca="1">+IF(OFFSET('Hygiene Data'!$H$13,0,10*ROW('Hygiene Data'!H101))="","",OFFSET('Hygiene Data'!$H$13,0,10*ROW('Hygiene Data'!H101)))</f>
        <v/>
      </c>
      <c r="ED107" s="353" t="str">
        <f ca="1">+IF(OFFSET('Hygiene Data'!$I$11,0,10*ROW('Hygiene Data'!I101))="","",OFFSET('Hygiene Data'!$I$11,0,10*ROW('Hygiene Data'!I101)))</f>
        <v/>
      </c>
      <c r="EE107" s="353" t="str">
        <f ca="1">+IF(OFFSET('Hygiene Data'!$I$12,0,10*ROW('Hygiene Data'!I101))="","",OFFSET('Hygiene Data'!$I$12,0,10*ROW('Hygiene Data'!I101)))</f>
        <v/>
      </c>
      <c r="EF107" s="353" t="str">
        <f ca="1">+IF(OFFSET('Hygiene Data'!$I$13,0,10*ROW('Hygiene Data'!I101))="","",OFFSET('Hygiene Data'!$I$13,0,10*ROW('Hygiene Data'!I101)))</f>
        <v/>
      </c>
    </row>
    <row r="108" spans="1:136" x14ac:dyDescent="0.25">
      <c r="A108" s="462" t="str">
        <f ca="1">+IF(OFFSET('Water Data'!$B$2,0,10*ROW('Water Data'!E102))="","",OFFSET('Water Data'!$B$2,0,10*ROW('Water Data'!E102)))</f>
        <v/>
      </c>
      <c r="B108" s="46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89" t="str">
        <f t="shared" ca="1" si="1"/>
        <v/>
      </c>
      <c r="D108" s="49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6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3" t="str">
        <f ca="1">+IF(OFFSET('Water Data'!$D$27,0,10*ROW('Water Data'!D102))="","",OFFSET('Water Data'!$D$27,0,10*ROW('Water Data'!D102)))</f>
        <v/>
      </c>
      <c r="BT108" s="353" t="str">
        <f ca="1">+IF(OFFSET('Water Data'!$D$28,0,10*ROW('Water Data'!D102))="","",OFFSET('Water Data'!$D$28,0,10*ROW('Water Data'!D102)))</f>
        <v/>
      </c>
      <c r="BU108" s="353" t="str">
        <f ca="1">+IF(OFFSET('Water Data'!$D$29,0,10*ROW('Water Data'!D102))="","",OFFSET('Water Data'!$D$29,0,10*ROW('Water Data'!D102)))</f>
        <v/>
      </c>
      <c r="BV108" s="353" t="str">
        <f ca="1">+IF(OFFSET('Water Data'!$E$27,0,10*ROW('Water Data'!E102))="","",OFFSET('Water Data'!$E$27,0,10*ROW('Water Data'!E102)))</f>
        <v/>
      </c>
      <c r="BW108" s="353" t="str">
        <f ca="1">+IF(OFFSET('Water Data'!$E$28,0,10*ROW('Water Data'!E102))="","",OFFSET('Water Data'!$E$28,0,10*ROW('Water Data'!E102)))</f>
        <v/>
      </c>
      <c r="BX108" s="353" t="str">
        <f ca="1">+IF(OFFSET('Water Data'!$E$29,0,10*ROW('Water Data'!E102))="","",OFFSET('Water Data'!$E$29,0,10*ROW('Water Data'!E102)))</f>
        <v/>
      </c>
      <c r="BY108" s="353" t="str">
        <f ca="1">+IF(OFFSET('Water Data'!$F$27,0,10*ROW('Water Data'!F102))="","",OFFSET('Water Data'!$F$27,0,10*ROW('Water Data'!F102)))</f>
        <v/>
      </c>
      <c r="BZ108" s="353" t="str">
        <f ca="1">+IF(OFFSET('Water Data'!$F$28,0,10*ROW('Water Data'!F102))="","",OFFSET('Water Data'!$F$28,0,10*ROW('Water Data'!F102)))</f>
        <v/>
      </c>
      <c r="CA108" s="353" t="str">
        <f ca="1">+IF(OFFSET('Water Data'!$F$29,0,10*ROW('Water Data'!F102))="","",OFFSET('Water Data'!$F$29,0,10*ROW('Water Data'!F102)))</f>
        <v/>
      </c>
      <c r="CB108" s="353" t="str">
        <f ca="1">+IF(OFFSET('Water Data'!$G$27,0,10*ROW('Water Data'!G102))="","",OFFSET('Water Data'!$G$27,0,10*ROW('Water Data'!G102)))</f>
        <v/>
      </c>
      <c r="CC108" s="353" t="str">
        <f ca="1">+IF(OFFSET('Water Data'!$G$28,0,10*ROW('Water Data'!G102))="","",OFFSET('Water Data'!$G$28,0,10*ROW('Water Data'!G102)))</f>
        <v/>
      </c>
      <c r="CD108" s="353" t="str">
        <f ca="1">+IF(OFFSET('Water Data'!$G$29,0,10*ROW('Water Data'!G102))="","",OFFSET('Water Data'!$G$29,0,10*ROW('Water Data'!G102)))</f>
        <v/>
      </c>
      <c r="CE108" s="353" t="str">
        <f ca="1">+IF(OFFSET('Water Data'!$H$27,0,10*ROW('Water Data'!H102))="","",OFFSET('Water Data'!$H$27,0,10*ROW('Water Data'!H102)))</f>
        <v/>
      </c>
      <c r="CF108" s="353" t="str">
        <f ca="1">+IF(OFFSET('Water Data'!$H$28,0,10*ROW('Water Data'!H102))="","",OFFSET('Water Data'!$H$28,0,10*ROW('Water Data'!H102)))</f>
        <v/>
      </c>
      <c r="CG108" s="353" t="str">
        <f ca="1">+IF(OFFSET('Water Data'!$H$29,0,10*ROW('Water Data'!H102))="","",OFFSET('Water Data'!$H$29,0,10*ROW('Water Data'!H102)))</f>
        <v/>
      </c>
      <c r="CH108" s="353" t="str">
        <f ca="1">+IF(OFFSET('Water Data'!$I$27,0,10*ROW('Water Data'!I102))="","",OFFSET('Water Data'!$I$27,0,10*ROW('Water Data'!I102)))</f>
        <v/>
      </c>
      <c r="CI108" s="353" t="str">
        <f ca="1">+IF(OFFSET('Water Data'!$I$28,0,10*ROW('Water Data'!I102))="","",OFFSET('Water Data'!$I$28,0,10*ROW('Water Data'!I102)))</f>
        <v/>
      </c>
      <c r="CJ108" s="353" t="str">
        <f ca="1">+IF(OFFSET('Water Data'!$I$29,0,10*ROW('Water Data'!I102))="","",OFFSET('Water Data'!$I$29,0,10*ROW('Water Data'!I102)))</f>
        <v/>
      </c>
      <c r="CK108" s="353" t="str">
        <f ca="1">+IF(OFFSET('Sanitation Data'!$D$28,0,10*ROW('Sanitation Data'!D102))="","",OFFSET('Sanitation Data'!$D$28,0,10*ROW('Sanitation Data'!D102)))</f>
        <v/>
      </c>
      <c r="CL108" s="353" t="str">
        <f ca="1">+IF(OFFSET('Sanitation Data'!$D$29,0,10*ROW('Sanitation Data'!D102))="","",OFFSET('Sanitation Data'!$D$29,0,10*ROW('Sanitation Data'!D102)))</f>
        <v/>
      </c>
      <c r="CM108" s="353" t="str">
        <f ca="1">+IF(OFFSET('Sanitation Data'!$D$30,0,10*ROW('Sanitation Data'!D102))="","",OFFSET('Sanitation Data'!$D$30,0,10*ROW('Sanitation Data'!D102)))</f>
        <v/>
      </c>
      <c r="CN108" s="353" t="str">
        <f ca="1">+IF(OFFSET('Sanitation Data'!$D$31,0,10*ROW('Sanitation Data'!D102))="","",OFFSET('Sanitation Data'!$D$31,0,10*ROW('Sanitation Data'!D102)))</f>
        <v/>
      </c>
      <c r="CO108" s="353" t="str">
        <f ca="1">+IF(OFFSET('Sanitation Data'!$D$32,0,10*ROW('Sanitation Data'!D102))="","",OFFSET('Sanitation Data'!$D$32,0,10*ROW('Sanitation Data'!D102)))</f>
        <v/>
      </c>
      <c r="CP108" s="353" t="str">
        <f ca="1">+IF(OFFSET('Sanitation Data'!$E$28,0,10*ROW('Sanitation Data'!E102))="","",OFFSET('Sanitation Data'!$E$28,0,10*ROW('Sanitation Data'!E102)))</f>
        <v/>
      </c>
      <c r="CQ108" s="353" t="str">
        <f ca="1">+IF(OFFSET('Sanitation Data'!$E$29,0,10*ROW('Sanitation Data'!E102))="","",OFFSET('Sanitation Data'!$E$29,0,10*ROW('Sanitation Data'!E102)))</f>
        <v/>
      </c>
      <c r="CR108" s="353" t="str">
        <f ca="1">+IF(OFFSET('Sanitation Data'!$E$30,0,10*ROW('Sanitation Data'!E102))="","",OFFSET('Sanitation Data'!$E$30,0,10*ROW('Sanitation Data'!E102)))</f>
        <v/>
      </c>
      <c r="CS108" s="353" t="str">
        <f ca="1">+IF(OFFSET('Sanitation Data'!$E$31,0,10*ROW('Sanitation Data'!E102))="","",OFFSET('Sanitation Data'!$E$31,0,10*ROW('Sanitation Data'!E102)))</f>
        <v/>
      </c>
      <c r="CT108" s="353" t="str">
        <f ca="1">+IF(OFFSET('Sanitation Data'!$E$32,0,10*ROW('Sanitation Data'!E102))="","",OFFSET('Sanitation Data'!$E$32,0,10*ROW('Sanitation Data'!E102)))</f>
        <v/>
      </c>
      <c r="CU108" s="353" t="str">
        <f ca="1">+IF(OFFSET('Sanitation Data'!$F$28,0,10*ROW('Sanitation Data'!F102))="","",OFFSET('Sanitation Data'!$F$28,0,10*ROW('Sanitation Data'!F102)))</f>
        <v/>
      </c>
      <c r="CV108" s="353" t="str">
        <f ca="1">+IF(OFFSET('Sanitation Data'!$F$29,0,10*ROW('Sanitation Data'!F102))="","",OFFSET('Sanitation Data'!$F$29,0,10*ROW('Sanitation Data'!F102)))</f>
        <v/>
      </c>
      <c r="CW108" s="353" t="str">
        <f ca="1">+IF(OFFSET('Sanitation Data'!$F$30,0,10*ROW('Sanitation Data'!F102))="","",OFFSET('Sanitation Data'!$F$30,0,10*ROW('Sanitation Data'!F102)))</f>
        <v/>
      </c>
      <c r="CX108" s="353" t="str">
        <f ca="1">+IF(OFFSET('Sanitation Data'!$F$31,0,10*ROW('Sanitation Data'!F102))="","",OFFSET('Sanitation Data'!$F$31,0,10*ROW('Sanitation Data'!F102)))</f>
        <v/>
      </c>
      <c r="CY108" s="353" t="str">
        <f ca="1">+IF(OFFSET('Sanitation Data'!$F$32,0,10*ROW('Sanitation Data'!F102))="","",OFFSET('Sanitation Data'!$F$32,0,10*ROW('Sanitation Data'!F102)))</f>
        <v/>
      </c>
      <c r="CZ108" s="353" t="str">
        <f ca="1">+IF(OFFSET('Sanitation Data'!$G$28,0,10*ROW('Sanitation Data'!G102))="","",OFFSET('Sanitation Data'!$G$28,0,10*ROW('Sanitation Data'!G102)))</f>
        <v/>
      </c>
      <c r="DA108" s="353" t="str">
        <f ca="1">+IF(OFFSET('Sanitation Data'!$G$29,0,10*ROW('Sanitation Data'!G102))="","",OFFSET('Sanitation Data'!$G$29,0,10*ROW('Sanitation Data'!G102)))</f>
        <v/>
      </c>
      <c r="DB108" s="353" t="str">
        <f ca="1">+IF(OFFSET('Sanitation Data'!$G$30,0,10*ROW('Sanitation Data'!G102))="","",OFFSET('Sanitation Data'!$G$30,0,10*ROW('Sanitation Data'!G102)))</f>
        <v/>
      </c>
      <c r="DC108" s="353" t="str">
        <f ca="1">+IF(OFFSET('Sanitation Data'!$G$31,0,10*ROW('Sanitation Data'!G102))="","",OFFSET('Sanitation Data'!$G$31,0,10*ROW('Sanitation Data'!G102)))</f>
        <v/>
      </c>
      <c r="DD108" s="353" t="str">
        <f ca="1">+IF(OFFSET('Sanitation Data'!$G$32,0,10*ROW('Sanitation Data'!G102))="","",OFFSET('Sanitation Data'!$G$32,0,10*ROW('Sanitation Data'!G102)))</f>
        <v/>
      </c>
      <c r="DE108" s="353" t="str">
        <f ca="1">+IF(OFFSET('Sanitation Data'!$H$28,0,10*ROW('Sanitation Data'!H102))="","",OFFSET('Sanitation Data'!$H$28,0,10*ROW('Sanitation Data'!H102)))</f>
        <v/>
      </c>
      <c r="DF108" s="353" t="str">
        <f ca="1">+IF(OFFSET('Sanitation Data'!$H$29,0,10*ROW('Sanitation Data'!H102))="","",OFFSET('Sanitation Data'!$H$29,0,10*ROW('Sanitation Data'!H102)))</f>
        <v/>
      </c>
      <c r="DG108" s="353" t="str">
        <f ca="1">+IF(OFFSET('Sanitation Data'!$H$30,0,10*ROW('Sanitation Data'!H102))="","",OFFSET('Sanitation Data'!$H$30,0,10*ROW('Sanitation Data'!H102)))</f>
        <v/>
      </c>
      <c r="DH108" s="353" t="str">
        <f ca="1">+IF(OFFSET('Sanitation Data'!$H$31,0,10*ROW('Sanitation Data'!H102))="","",OFFSET('Sanitation Data'!$H$31,0,10*ROW('Sanitation Data'!H102)))</f>
        <v/>
      </c>
      <c r="DI108" s="353" t="str">
        <f ca="1">+IF(OFFSET('Sanitation Data'!$H$32,0,10*ROW('Sanitation Data'!H102))="","",OFFSET('Sanitation Data'!$H$32,0,10*ROW('Sanitation Data'!H102)))</f>
        <v/>
      </c>
      <c r="DJ108" s="353" t="str">
        <f ca="1">+IF(OFFSET('Sanitation Data'!$I$28,0,10*ROW('Sanitation Data'!I102))="","",OFFSET('Sanitation Data'!$I$28,0,10*ROW('Sanitation Data'!I102)))</f>
        <v/>
      </c>
      <c r="DK108" s="353" t="str">
        <f ca="1">+IF(OFFSET('Sanitation Data'!$I$29,0,10*ROW('Sanitation Data'!I102))="","",OFFSET('Sanitation Data'!$I$29,0,10*ROW('Sanitation Data'!I102)))</f>
        <v/>
      </c>
      <c r="DL108" s="353" t="str">
        <f ca="1">+IF(OFFSET('Sanitation Data'!$I$30,0,10*ROW('Sanitation Data'!I102))="","",OFFSET('Sanitation Data'!$I$30,0,10*ROW('Sanitation Data'!I102)))</f>
        <v/>
      </c>
      <c r="DM108" s="353" t="str">
        <f ca="1">+IF(OFFSET('Sanitation Data'!$I$31,0,10*ROW('Sanitation Data'!I102))="","",OFFSET('Sanitation Data'!$I$31,0,10*ROW('Sanitation Data'!I102)))</f>
        <v/>
      </c>
      <c r="DN108" s="353" t="str">
        <f ca="1">+IF(OFFSET('Sanitation Data'!$I$32,0,10*ROW('Sanitation Data'!I102))="","",OFFSET('Sanitation Data'!$I$32,0,10*ROW('Sanitation Data'!I102)))</f>
        <v/>
      </c>
      <c r="DO108" s="353" t="str">
        <f ca="1">+IF(OFFSET('Hygiene Data'!$D$11,0,10*ROW('Hygiene Data'!D102))="","",OFFSET('Hygiene Data'!$D$11,0,10*ROW('Hygiene Data'!D102)))</f>
        <v/>
      </c>
      <c r="DP108" s="353" t="str">
        <f ca="1">+IF(OFFSET('Hygiene Data'!$D$12,0,10*ROW('Hygiene Data'!D102))="","",OFFSET('Hygiene Data'!$D$12,0,10*ROW('Hygiene Data'!D102)))</f>
        <v/>
      </c>
      <c r="DQ108" s="353" t="str">
        <f ca="1">+IF(OFFSET('Hygiene Data'!$D$13,0,10*ROW('Hygiene Data'!D102))="","",OFFSET('Hygiene Data'!$D$13,0,10*ROW('Hygiene Data'!D102)))</f>
        <v/>
      </c>
      <c r="DR108" s="353" t="str">
        <f ca="1">+IF(OFFSET('Hygiene Data'!$E$11,0,10*ROW('Hygiene Data'!E102))="","",OFFSET('Hygiene Data'!$E$11,0,10*ROW('Hygiene Data'!E102)))</f>
        <v/>
      </c>
      <c r="DS108" s="353" t="str">
        <f ca="1">+IF(OFFSET('Hygiene Data'!$E$12,0,10*ROW('Hygiene Data'!E102))="","",OFFSET('Hygiene Data'!$E$12,0,10*ROW('Hygiene Data'!E102)))</f>
        <v/>
      </c>
      <c r="DT108" s="353" t="str">
        <f ca="1">+IF(OFFSET('Hygiene Data'!$E$13,0,10*ROW('Hygiene Data'!E102))="","",OFFSET('Hygiene Data'!$E$13,0,10*ROW('Hygiene Data'!E102)))</f>
        <v/>
      </c>
      <c r="DU108" s="353" t="str">
        <f ca="1">+IF(OFFSET('Hygiene Data'!$F$11,0,10*ROW('Hygiene Data'!F102))="","",OFFSET('Hygiene Data'!$F$11,0,10*ROW('Hygiene Data'!F102)))</f>
        <v/>
      </c>
      <c r="DV108" s="353" t="str">
        <f ca="1">+IF(OFFSET('Hygiene Data'!$F$12,0,10*ROW('Hygiene Data'!F102))="","",OFFSET('Hygiene Data'!$F$12,0,10*ROW('Hygiene Data'!F102)))</f>
        <v/>
      </c>
      <c r="DW108" s="353" t="str">
        <f ca="1">+IF(OFFSET('Hygiene Data'!$F$13,0,10*ROW('Hygiene Data'!F102))="","",OFFSET('Hygiene Data'!$F$13,0,10*ROW('Hygiene Data'!F102)))</f>
        <v/>
      </c>
      <c r="DX108" s="353" t="str">
        <f ca="1">+IF(OFFSET('Hygiene Data'!$G$11,0,10*ROW('Hygiene Data'!G102))="","",OFFSET('Hygiene Data'!$G$11,0,10*ROW('Hygiene Data'!G102)))</f>
        <v/>
      </c>
      <c r="DY108" s="353" t="str">
        <f ca="1">+IF(OFFSET('Hygiene Data'!$G$12,0,10*ROW('Hygiene Data'!G102))="","",OFFSET('Hygiene Data'!$G$12,0,10*ROW('Hygiene Data'!G102)))</f>
        <v/>
      </c>
      <c r="DZ108" s="353" t="str">
        <f ca="1">+IF(OFFSET('Hygiene Data'!$G$13,0,10*ROW('Hygiene Data'!G102))="","",OFFSET('Hygiene Data'!$G$13,0,10*ROW('Hygiene Data'!G102)))</f>
        <v/>
      </c>
      <c r="EA108" s="353" t="str">
        <f ca="1">+IF(OFFSET('Hygiene Data'!$H$11,0,10*ROW('Hygiene Data'!H102))="","",OFFSET('Hygiene Data'!$H$11,0,10*ROW('Hygiene Data'!H102)))</f>
        <v/>
      </c>
      <c r="EB108" s="353" t="str">
        <f ca="1">+IF(OFFSET('Hygiene Data'!$H$12,0,10*ROW('Hygiene Data'!H102))="","",OFFSET('Hygiene Data'!$H$12,0,10*ROW('Hygiene Data'!H102)))</f>
        <v/>
      </c>
      <c r="EC108" s="353" t="str">
        <f ca="1">+IF(OFFSET('Hygiene Data'!$H$13,0,10*ROW('Hygiene Data'!H102))="","",OFFSET('Hygiene Data'!$H$13,0,10*ROW('Hygiene Data'!H102)))</f>
        <v/>
      </c>
      <c r="ED108" s="353" t="str">
        <f ca="1">+IF(OFFSET('Hygiene Data'!$I$11,0,10*ROW('Hygiene Data'!I102))="","",OFFSET('Hygiene Data'!$I$11,0,10*ROW('Hygiene Data'!I102)))</f>
        <v/>
      </c>
      <c r="EE108" s="353" t="str">
        <f ca="1">+IF(OFFSET('Hygiene Data'!$I$12,0,10*ROW('Hygiene Data'!I102))="","",OFFSET('Hygiene Data'!$I$12,0,10*ROW('Hygiene Data'!I102)))</f>
        <v/>
      </c>
      <c r="EF108" s="353" t="str">
        <f ca="1">+IF(OFFSET('Hygiene Data'!$I$13,0,10*ROW('Hygiene Data'!I102))="","",OFFSET('Hygiene Data'!$I$13,0,10*ROW('Hygiene Data'!I102)))</f>
        <v/>
      </c>
    </row>
    <row r="109" spans="1:136" x14ac:dyDescent="0.25">
      <c r="A109" s="462" t="str">
        <f ca="1">+IF(OFFSET('Water Data'!$B$2,0,10*ROW('Water Data'!E103))="","",OFFSET('Water Data'!$B$2,0,10*ROW('Water Data'!E103)))</f>
        <v/>
      </c>
      <c r="B109" s="46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89" t="str">
        <f t="shared" ca="1" si="1"/>
        <v/>
      </c>
      <c r="D109" s="49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6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3" t="str">
        <f ca="1">+IF(OFFSET('Water Data'!$D$27,0,10*ROW('Water Data'!D103))="","",OFFSET('Water Data'!$D$27,0,10*ROW('Water Data'!D103)))</f>
        <v/>
      </c>
      <c r="BT109" s="353" t="str">
        <f ca="1">+IF(OFFSET('Water Data'!$D$28,0,10*ROW('Water Data'!D103))="","",OFFSET('Water Data'!$D$28,0,10*ROW('Water Data'!D103)))</f>
        <v/>
      </c>
      <c r="BU109" s="353" t="str">
        <f ca="1">+IF(OFFSET('Water Data'!$D$29,0,10*ROW('Water Data'!D103))="","",OFFSET('Water Data'!$D$29,0,10*ROW('Water Data'!D103)))</f>
        <v/>
      </c>
      <c r="BV109" s="353" t="str">
        <f ca="1">+IF(OFFSET('Water Data'!$E$27,0,10*ROW('Water Data'!E103))="","",OFFSET('Water Data'!$E$27,0,10*ROW('Water Data'!E103)))</f>
        <v/>
      </c>
      <c r="BW109" s="353" t="str">
        <f ca="1">+IF(OFFSET('Water Data'!$E$28,0,10*ROW('Water Data'!E103))="","",OFFSET('Water Data'!$E$28,0,10*ROW('Water Data'!E103)))</f>
        <v/>
      </c>
      <c r="BX109" s="353" t="str">
        <f ca="1">+IF(OFFSET('Water Data'!$E$29,0,10*ROW('Water Data'!E103))="","",OFFSET('Water Data'!$E$29,0,10*ROW('Water Data'!E103)))</f>
        <v/>
      </c>
      <c r="BY109" s="353" t="str">
        <f ca="1">+IF(OFFSET('Water Data'!$F$27,0,10*ROW('Water Data'!F103))="","",OFFSET('Water Data'!$F$27,0,10*ROW('Water Data'!F103)))</f>
        <v/>
      </c>
      <c r="BZ109" s="353" t="str">
        <f ca="1">+IF(OFFSET('Water Data'!$F$28,0,10*ROW('Water Data'!F103))="","",OFFSET('Water Data'!$F$28,0,10*ROW('Water Data'!F103)))</f>
        <v/>
      </c>
      <c r="CA109" s="353" t="str">
        <f ca="1">+IF(OFFSET('Water Data'!$F$29,0,10*ROW('Water Data'!F103))="","",OFFSET('Water Data'!$F$29,0,10*ROW('Water Data'!F103)))</f>
        <v/>
      </c>
      <c r="CB109" s="353" t="str">
        <f ca="1">+IF(OFFSET('Water Data'!$G$27,0,10*ROW('Water Data'!G103))="","",OFFSET('Water Data'!$G$27,0,10*ROW('Water Data'!G103)))</f>
        <v/>
      </c>
      <c r="CC109" s="353" t="str">
        <f ca="1">+IF(OFFSET('Water Data'!$G$28,0,10*ROW('Water Data'!G103))="","",OFFSET('Water Data'!$G$28,0,10*ROW('Water Data'!G103)))</f>
        <v/>
      </c>
      <c r="CD109" s="353" t="str">
        <f ca="1">+IF(OFFSET('Water Data'!$G$29,0,10*ROW('Water Data'!G103))="","",OFFSET('Water Data'!$G$29,0,10*ROW('Water Data'!G103)))</f>
        <v/>
      </c>
      <c r="CE109" s="353" t="str">
        <f ca="1">+IF(OFFSET('Water Data'!$H$27,0,10*ROW('Water Data'!H103))="","",OFFSET('Water Data'!$H$27,0,10*ROW('Water Data'!H103)))</f>
        <v/>
      </c>
      <c r="CF109" s="353" t="str">
        <f ca="1">+IF(OFFSET('Water Data'!$H$28,0,10*ROW('Water Data'!H103))="","",OFFSET('Water Data'!$H$28,0,10*ROW('Water Data'!H103)))</f>
        <v/>
      </c>
      <c r="CG109" s="353" t="str">
        <f ca="1">+IF(OFFSET('Water Data'!$H$29,0,10*ROW('Water Data'!H103))="","",OFFSET('Water Data'!$H$29,0,10*ROW('Water Data'!H103)))</f>
        <v/>
      </c>
      <c r="CH109" s="353" t="str">
        <f ca="1">+IF(OFFSET('Water Data'!$I$27,0,10*ROW('Water Data'!I103))="","",OFFSET('Water Data'!$I$27,0,10*ROW('Water Data'!I103)))</f>
        <v/>
      </c>
      <c r="CI109" s="353" t="str">
        <f ca="1">+IF(OFFSET('Water Data'!$I$28,0,10*ROW('Water Data'!I103))="","",OFFSET('Water Data'!$I$28,0,10*ROW('Water Data'!I103)))</f>
        <v/>
      </c>
      <c r="CJ109" s="353" t="str">
        <f ca="1">+IF(OFFSET('Water Data'!$I$29,0,10*ROW('Water Data'!I103))="","",OFFSET('Water Data'!$I$29,0,10*ROW('Water Data'!I103)))</f>
        <v/>
      </c>
      <c r="CK109" s="353" t="str">
        <f ca="1">+IF(OFFSET('Sanitation Data'!$D$28,0,10*ROW('Sanitation Data'!D103))="","",OFFSET('Sanitation Data'!$D$28,0,10*ROW('Sanitation Data'!D103)))</f>
        <v/>
      </c>
      <c r="CL109" s="353" t="str">
        <f ca="1">+IF(OFFSET('Sanitation Data'!$D$29,0,10*ROW('Sanitation Data'!D103))="","",OFFSET('Sanitation Data'!$D$29,0,10*ROW('Sanitation Data'!D103)))</f>
        <v/>
      </c>
      <c r="CM109" s="353" t="str">
        <f ca="1">+IF(OFFSET('Sanitation Data'!$D$30,0,10*ROW('Sanitation Data'!D103))="","",OFFSET('Sanitation Data'!$D$30,0,10*ROW('Sanitation Data'!D103)))</f>
        <v/>
      </c>
      <c r="CN109" s="353" t="str">
        <f ca="1">+IF(OFFSET('Sanitation Data'!$D$31,0,10*ROW('Sanitation Data'!D103))="","",OFFSET('Sanitation Data'!$D$31,0,10*ROW('Sanitation Data'!D103)))</f>
        <v/>
      </c>
      <c r="CO109" s="353" t="str">
        <f ca="1">+IF(OFFSET('Sanitation Data'!$D$32,0,10*ROW('Sanitation Data'!D103))="","",OFFSET('Sanitation Data'!$D$32,0,10*ROW('Sanitation Data'!D103)))</f>
        <v/>
      </c>
      <c r="CP109" s="353" t="str">
        <f ca="1">+IF(OFFSET('Sanitation Data'!$E$28,0,10*ROW('Sanitation Data'!E103))="","",OFFSET('Sanitation Data'!$E$28,0,10*ROW('Sanitation Data'!E103)))</f>
        <v/>
      </c>
      <c r="CQ109" s="353" t="str">
        <f ca="1">+IF(OFFSET('Sanitation Data'!$E$29,0,10*ROW('Sanitation Data'!E103))="","",OFFSET('Sanitation Data'!$E$29,0,10*ROW('Sanitation Data'!E103)))</f>
        <v/>
      </c>
      <c r="CR109" s="353" t="str">
        <f ca="1">+IF(OFFSET('Sanitation Data'!$E$30,0,10*ROW('Sanitation Data'!E103))="","",OFFSET('Sanitation Data'!$E$30,0,10*ROW('Sanitation Data'!E103)))</f>
        <v/>
      </c>
      <c r="CS109" s="353" t="str">
        <f ca="1">+IF(OFFSET('Sanitation Data'!$E$31,0,10*ROW('Sanitation Data'!E103))="","",OFFSET('Sanitation Data'!$E$31,0,10*ROW('Sanitation Data'!E103)))</f>
        <v/>
      </c>
      <c r="CT109" s="353" t="str">
        <f ca="1">+IF(OFFSET('Sanitation Data'!$E$32,0,10*ROW('Sanitation Data'!E103))="","",OFFSET('Sanitation Data'!$E$32,0,10*ROW('Sanitation Data'!E103)))</f>
        <v/>
      </c>
      <c r="CU109" s="353" t="str">
        <f ca="1">+IF(OFFSET('Sanitation Data'!$F$28,0,10*ROW('Sanitation Data'!F103))="","",OFFSET('Sanitation Data'!$F$28,0,10*ROW('Sanitation Data'!F103)))</f>
        <v/>
      </c>
      <c r="CV109" s="353" t="str">
        <f ca="1">+IF(OFFSET('Sanitation Data'!$F$29,0,10*ROW('Sanitation Data'!F103))="","",OFFSET('Sanitation Data'!$F$29,0,10*ROW('Sanitation Data'!F103)))</f>
        <v/>
      </c>
      <c r="CW109" s="353" t="str">
        <f ca="1">+IF(OFFSET('Sanitation Data'!$F$30,0,10*ROW('Sanitation Data'!F103))="","",OFFSET('Sanitation Data'!$F$30,0,10*ROW('Sanitation Data'!F103)))</f>
        <v/>
      </c>
      <c r="CX109" s="353" t="str">
        <f ca="1">+IF(OFFSET('Sanitation Data'!$F$31,0,10*ROW('Sanitation Data'!F103))="","",OFFSET('Sanitation Data'!$F$31,0,10*ROW('Sanitation Data'!F103)))</f>
        <v/>
      </c>
      <c r="CY109" s="353" t="str">
        <f ca="1">+IF(OFFSET('Sanitation Data'!$F$32,0,10*ROW('Sanitation Data'!F103))="","",OFFSET('Sanitation Data'!$F$32,0,10*ROW('Sanitation Data'!F103)))</f>
        <v/>
      </c>
      <c r="CZ109" s="353" t="str">
        <f ca="1">+IF(OFFSET('Sanitation Data'!$G$28,0,10*ROW('Sanitation Data'!G103))="","",OFFSET('Sanitation Data'!$G$28,0,10*ROW('Sanitation Data'!G103)))</f>
        <v/>
      </c>
      <c r="DA109" s="353" t="str">
        <f ca="1">+IF(OFFSET('Sanitation Data'!$G$29,0,10*ROW('Sanitation Data'!G103))="","",OFFSET('Sanitation Data'!$G$29,0,10*ROW('Sanitation Data'!G103)))</f>
        <v/>
      </c>
      <c r="DB109" s="353" t="str">
        <f ca="1">+IF(OFFSET('Sanitation Data'!$G$30,0,10*ROW('Sanitation Data'!G103))="","",OFFSET('Sanitation Data'!$G$30,0,10*ROW('Sanitation Data'!G103)))</f>
        <v/>
      </c>
      <c r="DC109" s="353" t="str">
        <f ca="1">+IF(OFFSET('Sanitation Data'!$G$31,0,10*ROW('Sanitation Data'!G103))="","",OFFSET('Sanitation Data'!$G$31,0,10*ROW('Sanitation Data'!G103)))</f>
        <v/>
      </c>
      <c r="DD109" s="353" t="str">
        <f ca="1">+IF(OFFSET('Sanitation Data'!$G$32,0,10*ROW('Sanitation Data'!G103))="","",OFFSET('Sanitation Data'!$G$32,0,10*ROW('Sanitation Data'!G103)))</f>
        <v/>
      </c>
      <c r="DE109" s="353" t="str">
        <f ca="1">+IF(OFFSET('Sanitation Data'!$H$28,0,10*ROW('Sanitation Data'!H103))="","",OFFSET('Sanitation Data'!$H$28,0,10*ROW('Sanitation Data'!H103)))</f>
        <v/>
      </c>
      <c r="DF109" s="353" t="str">
        <f ca="1">+IF(OFFSET('Sanitation Data'!$H$29,0,10*ROW('Sanitation Data'!H103))="","",OFFSET('Sanitation Data'!$H$29,0,10*ROW('Sanitation Data'!H103)))</f>
        <v/>
      </c>
      <c r="DG109" s="353" t="str">
        <f ca="1">+IF(OFFSET('Sanitation Data'!$H$30,0,10*ROW('Sanitation Data'!H103))="","",OFFSET('Sanitation Data'!$H$30,0,10*ROW('Sanitation Data'!H103)))</f>
        <v/>
      </c>
      <c r="DH109" s="353" t="str">
        <f ca="1">+IF(OFFSET('Sanitation Data'!$H$31,0,10*ROW('Sanitation Data'!H103))="","",OFFSET('Sanitation Data'!$H$31,0,10*ROW('Sanitation Data'!H103)))</f>
        <v/>
      </c>
      <c r="DI109" s="353" t="str">
        <f ca="1">+IF(OFFSET('Sanitation Data'!$H$32,0,10*ROW('Sanitation Data'!H103))="","",OFFSET('Sanitation Data'!$H$32,0,10*ROW('Sanitation Data'!H103)))</f>
        <v/>
      </c>
      <c r="DJ109" s="353" t="str">
        <f ca="1">+IF(OFFSET('Sanitation Data'!$I$28,0,10*ROW('Sanitation Data'!I103))="","",OFFSET('Sanitation Data'!$I$28,0,10*ROW('Sanitation Data'!I103)))</f>
        <v/>
      </c>
      <c r="DK109" s="353" t="str">
        <f ca="1">+IF(OFFSET('Sanitation Data'!$I$29,0,10*ROW('Sanitation Data'!I103))="","",OFFSET('Sanitation Data'!$I$29,0,10*ROW('Sanitation Data'!I103)))</f>
        <v/>
      </c>
      <c r="DL109" s="353" t="str">
        <f ca="1">+IF(OFFSET('Sanitation Data'!$I$30,0,10*ROW('Sanitation Data'!I103))="","",OFFSET('Sanitation Data'!$I$30,0,10*ROW('Sanitation Data'!I103)))</f>
        <v/>
      </c>
      <c r="DM109" s="353" t="str">
        <f ca="1">+IF(OFFSET('Sanitation Data'!$I$31,0,10*ROW('Sanitation Data'!I103))="","",OFFSET('Sanitation Data'!$I$31,0,10*ROW('Sanitation Data'!I103)))</f>
        <v/>
      </c>
      <c r="DN109" s="353" t="str">
        <f ca="1">+IF(OFFSET('Sanitation Data'!$I$32,0,10*ROW('Sanitation Data'!I103))="","",OFFSET('Sanitation Data'!$I$32,0,10*ROW('Sanitation Data'!I103)))</f>
        <v/>
      </c>
      <c r="DO109" s="353" t="str">
        <f ca="1">+IF(OFFSET('Hygiene Data'!$D$11,0,10*ROW('Hygiene Data'!D103))="","",OFFSET('Hygiene Data'!$D$11,0,10*ROW('Hygiene Data'!D103)))</f>
        <v/>
      </c>
      <c r="DP109" s="353" t="str">
        <f ca="1">+IF(OFFSET('Hygiene Data'!$D$12,0,10*ROW('Hygiene Data'!D103))="","",OFFSET('Hygiene Data'!$D$12,0,10*ROW('Hygiene Data'!D103)))</f>
        <v/>
      </c>
      <c r="DQ109" s="353" t="str">
        <f ca="1">+IF(OFFSET('Hygiene Data'!$D$13,0,10*ROW('Hygiene Data'!D103))="","",OFFSET('Hygiene Data'!$D$13,0,10*ROW('Hygiene Data'!D103)))</f>
        <v/>
      </c>
      <c r="DR109" s="353" t="str">
        <f ca="1">+IF(OFFSET('Hygiene Data'!$E$11,0,10*ROW('Hygiene Data'!E103))="","",OFFSET('Hygiene Data'!$E$11,0,10*ROW('Hygiene Data'!E103)))</f>
        <v/>
      </c>
      <c r="DS109" s="353" t="str">
        <f ca="1">+IF(OFFSET('Hygiene Data'!$E$12,0,10*ROW('Hygiene Data'!E103))="","",OFFSET('Hygiene Data'!$E$12,0,10*ROW('Hygiene Data'!E103)))</f>
        <v/>
      </c>
      <c r="DT109" s="353" t="str">
        <f ca="1">+IF(OFFSET('Hygiene Data'!$E$13,0,10*ROW('Hygiene Data'!E103))="","",OFFSET('Hygiene Data'!$E$13,0,10*ROW('Hygiene Data'!E103)))</f>
        <v/>
      </c>
      <c r="DU109" s="353" t="str">
        <f ca="1">+IF(OFFSET('Hygiene Data'!$F$11,0,10*ROW('Hygiene Data'!F103))="","",OFFSET('Hygiene Data'!$F$11,0,10*ROW('Hygiene Data'!F103)))</f>
        <v/>
      </c>
      <c r="DV109" s="353" t="str">
        <f ca="1">+IF(OFFSET('Hygiene Data'!$F$12,0,10*ROW('Hygiene Data'!F103))="","",OFFSET('Hygiene Data'!$F$12,0,10*ROW('Hygiene Data'!F103)))</f>
        <v/>
      </c>
      <c r="DW109" s="353" t="str">
        <f ca="1">+IF(OFFSET('Hygiene Data'!$F$13,0,10*ROW('Hygiene Data'!F103))="","",OFFSET('Hygiene Data'!$F$13,0,10*ROW('Hygiene Data'!F103)))</f>
        <v/>
      </c>
      <c r="DX109" s="353" t="str">
        <f ca="1">+IF(OFFSET('Hygiene Data'!$G$11,0,10*ROW('Hygiene Data'!G103))="","",OFFSET('Hygiene Data'!$G$11,0,10*ROW('Hygiene Data'!G103)))</f>
        <v/>
      </c>
      <c r="DY109" s="353" t="str">
        <f ca="1">+IF(OFFSET('Hygiene Data'!$G$12,0,10*ROW('Hygiene Data'!G103))="","",OFFSET('Hygiene Data'!$G$12,0,10*ROW('Hygiene Data'!G103)))</f>
        <v/>
      </c>
      <c r="DZ109" s="353" t="str">
        <f ca="1">+IF(OFFSET('Hygiene Data'!$G$13,0,10*ROW('Hygiene Data'!G103))="","",OFFSET('Hygiene Data'!$G$13,0,10*ROW('Hygiene Data'!G103)))</f>
        <v/>
      </c>
      <c r="EA109" s="353" t="str">
        <f ca="1">+IF(OFFSET('Hygiene Data'!$H$11,0,10*ROW('Hygiene Data'!H103))="","",OFFSET('Hygiene Data'!$H$11,0,10*ROW('Hygiene Data'!H103)))</f>
        <v/>
      </c>
      <c r="EB109" s="353" t="str">
        <f ca="1">+IF(OFFSET('Hygiene Data'!$H$12,0,10*ROW('Hygiene Data'!H103))="","",OFFSET('Hygiene Data'!$H$12,0,10*ROW('Hygiene Data'!H103)))</f>
        <v/>
      </c>
      <c r="EC109" s="353" t="str">
        <f ca="1">+IF(OFFSET('Hygiene Data'!$H$13,0,10*ROW('Hygiene Data'!H103))="","",OFFSET('Hygiene Data'!$H$13,0,10*ROW('Hygiene Data'!H103)))</f>
        <v/>
      </c>
      <c r="ED109" s="353" t="str">
        <f ca="1">+IF(OFFSET('Hygiene Data'!$I$11,0,10*ROW('Hygiene Data'!I103))="","",OFFSET('Hygiene Data'!$I$11,0,10*ROW('Hygiene Data'!I103)))</f>
        <v/>
      </c>
      <c r="EE109" s="353" t="str">
        <f ca="1">+IF(OFFSET('Hygiene Data'!$I$12,0,10*ROW('Hygiene Data'!I103))="","",OFFSET('Hygiene Data'!$I$12,0,10*ROW('Hygiene Data'!I103)))</f>
        <v/>
      </c>
      <c r="EF109" s="353" t="str">
        <f ca="1">+IF(OFFSET('Hygiene Data'!$I$13,0,10*ROW('Hygiene Data'!I103))="","",OFFSET('Hygiene Data'!$I$13,0,10*ROW('Hygiene Data'!I103)))</f>
        <v/>
      </c>
    </row>
    <row r="110" spans="1:136" x14ac:dyDescent="0.25">
      <c r="A110" s="462" t="str">
        <f ca="1">+IF(OFFSET('Water Data'!$B$2,0,10*ROW('Water Data'!E104))="","",OFFSET('Water Data'!$B$2,0,10*ROW('Water Data'!E104)))</f>
        <v/>
      </c>
      <c r="B110" s="46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89" t="str">
        <f t="shared" ca="1" si="1"/>
        <v/>
      </c>
      <c r="D110" s="49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6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3" t="str">
        <f ca="1">+IF(OFFSET('Water Data'!$D$27,0,10*ROW('Water Data'!D104))="","",OFFSET('Water Data'!$D$27,0,10*ROW('Water Data'!D104)))</f>
        <v/>
      </c>
      <c r="BT110" s="353" t="str">
        <f ca="1">+IF(OFFSET('Water Data'!$D$28,0,10*ROW('Water Data'!D104))="","",OFFSET('Water Data'!$D$28,0,10*ROW('Water Data'!D104)))</f>
        <v/>
      </c>
      <c r="BU110" s="353" t="str">
        <f ca="1">+IF(OFFSET('Water Data'!$D$29,0,10*ROW('Water Data'!D104))="","",OFFSET('Water Data'!$D$29,0,10*ROW('Water Data'!D104)))</f>
        <v/>
      </c>
      <c r="BV110" s="353" t="str">
        <f ca="1">+IF(OFFSET('Water Data'!$E$27,0,10*ROW('Water Data'!E104))="","",OFFSET('Water Data'!$E$27,0,10*ROW('Water Data'!E104)))</f>
        <v/>
      </c>
      <c r="BW110" s="353" t="str">
        <f ca="1">+IF(OFFSET('Water Data'!$E$28,0,10*ROW('Water Data'!E104))="","",OFFSET('Water Data'!$E$28,0,10*ROW('Water Data'!E104)))</f>
        <v/>
      </c>
      <c r="BX110" s="353" t="str">
        <f ca="1">+IF(OFFSET('Water Data'!$E$29,0,10*ROW('Water Data'!E104))="","",OFFSET('Water Data'!$E$29,0,10*ROW('Water Data'!E104)))</f>
        <v/>
      </c>
      <c r="BY110" s="353" t="str">
        <f ca="1">+IF(OFFSET('Water Data'!$F$27,0,10*ROW('Water Data'!F104))="","",OFFSET('Water Data'!$F$27,0,10*ROW('Water Data'!F104)))</f>
        <v/>
      </c>
      <c r="BZ110" s="353" t="str">
        <f ca="1">+IF(OFFSET('Water Data'!$F$28,0,10*ROW('Water Data'!F104))="","",OFFSET('Water Data'!$F$28,0,10*ROW('Water Data'!F104)))</f>
        <v/>
      </c>
      <c r="CA110" s="353" t="str">
        <f ca="1">+IF(OFFSET('Water Data'!$F$29,0,10*ROW('Water Data'!F104))="","",OFFSET('Water Data'!$F$29,0,10*ROW('Water Data'!F104)))</f>
        <v/>
      </c>
      <c r="CB110" s="353" t="str">
        <f ca="1">+IF(OFFSET('Water Data'!$G$27,0,10*ROW('Water Data'!G104))="","",OFFSET('Water Data'!$G$27,0,10*ROW('Water Data'!G104)))</f>
        <v/>
      </c>
      <c r="CC110" s="353" t="str">
        <f ca="1">+IF(OFFSET('Water Data'!$G$28,0,10*ROW('Water Data'!G104))="","",OFFSET('Water Data'!$G$28,0,10*ROW('Water Data'!G104)))</f>
        <v/>
      </c>
      <c r="CD110" s="353" t="str">
        <f ca="1">+IF(OFFSET('Water Data'!$G$29,0,10*ROW('Water Data'!G104))="","",OFFSET('Water Data'!$G$29,0,10*ROW('Water Data'!G104)))</f>
        <v/>
      </c>
      <c r="CE110" s="353" t="str">
        <f ca="1">+IF(OFFSET('Water Data'!$H$27,0,10*ROW('Water Data'!H104))="","",OFFSET('Water Data'!$H$27,0,10*ROW('Water Data'!H104)))</f>
        <v/>
      </c>
      <c r="CF110" s="353" t="str">
        <f ca="1">+IF(OFFSET('Water Data'!$H$28,0,10*ROW('Water Data'!H104))="","",OFFSET('Water Data'!$H$28,0,10*ROW('Water Data'!H104)))</f>
        <v/>
      </c>
      <c r="CG110" s="353" t="str">
        <f ca="1">+IF(OFFSET('Water Data'!$H$29,0,10*ROW('Water Data'!H104))="","",OFFSET('Water Data'!$H$29,0,10*ROW('Water Data'!H104)))</f>
        <v/>
      </c>
      <c r="CH110" s="353" t="str">
        <f ca="1">+IF(OFFSET('Water Data'!$I$27,0,10*ROW('Water Data'!I104))="","",OFFSET('Water Data'!$I$27,0,10*ROW('Water Data'!I104)))</f>
        <v/>
      </c>
      <c r="CI110" s="353" t="str">
        <f ca="1">+IF(OFFSET('Water Data'!$I$28,0,10*ROW('Water Data'!I104))="","",OFFSET('Water Data'!$I$28,0,10*ROW('Water Data'!I104)))</f>
        <v/>
      </c>
      <c r="CJ110" s="353" t="str">
        <f ca="1">+IF(OFFSET('Water Data'!$I$29,0,10*ROW('Water Data'!I104))="","",OFFSET('Water Data'!$I$29,0,10*ROW('Water Data'!I104)))</f>
        <v/>
      </c>
      <c r="CK110" s="353" t="str">
        <f ca="1">+IF(OFFSET('Sanitation Data'!$D$28,0,10*ROW('Sanitation Data'!D104))="","",OFFSET('Sanitation Data'!$D$28,0,10*ROW('Sanitation Data'!D104)))</f>
        <v/>
      </c>
      <c r="CL110" s="353" t="str">
        <f ca="1">+IF(OFFSET('Sanitation Data'!$D$29,0,10*ROW('Sanitation Data'!D104))="","",OFFSET('Sanitation Data'!$D$29,0,10*ROW('Sanitation Data'!D104)))</f>
        <v/>
      </c>
      <c r="CM110" s="353" t="str">
        <f ca="1">+IF(OFFSET('Sanitation Data'!$D$30,0,10*ROW('Sanitation Data'!D104))="","",OFFSET('Sanitation Data'!$D$30,0,10*ROW('Sanitation Data'!D104)))</f>
        <v/>
      </c>
      <c r="CN110" s="353" t="str">
        <f ca="1">+IF(OFFSET('Sanitation Data'!$D$31,0,10*ROW('Sanitation Data'!D104))="","",OFFSET('Sanitation Data'!$D$31,0,10*ROW('Sanitation Data'!D104)))</f>
        <v/>
      </c>
      <c r="CO110" s="353" t="str">
        <f ca="1">+IF(OFFSET('Sanitation Data'!$D$32,0,10*ROW('Sanitation Data'!D104))="","",OFFSET('Sanitation Data'!$D$32,0,10*ROW('Sanitation Data'!D104)))</f>
        <v/>
      </c>
      <c r="CP110" s="353" t="str">
        <f ca="1">+IF(OFFSET('Sanitation Data'!$E$28,0,10*ROW('Sanitation Data'!E104))="","",OFFSET('Sanitation Data'!$E$28,0,10*ROW('Sanitation Data'!E104)))</f>
        <v/>
      </c>
      <c r="CQ110" s="353" t="str">
        <f ca="1">+IF(OFFSET('Sanitation Data'!$E$29,0,10*ROW('Sanitation Data'!E104))="","",OFFSET('Sanitation Data'!$E$29,0,10*ROW('Sanitation Data'!E104)))</f>
        <v/>
      </c>
      <c r="CR110" s="353" t="str">
        <f ca="1">+IF(OFFSET('Sanitation Data'!$E$30,0,10*ROW('Sanitation Data'!E104))="","",OFFSET('Sanitation Data'!$E$30,0,10*ROW('Sanitation Data'!E104)))</f>
        <v/>
      </c>
      <c r="CS110" s="353" t="str">
        <f ca="1">+IF(OFFSET('Sanitation Data'!$E$31,0,10*ROW('Sanitation Data'!E104))="","",OFFSET('Sanitation Data'!$E$31,0,10*ROW('Sanitation Data'!E104)))</f>
        <v/>
      </c>
      <c r="CT110" s="353" t="str">
        <f ca="1">+IF(OFFSET('Sanitation Data'!$E$32,0,10*ROW('Sanitation Data'!E104))="","",OFFSET('Sanitation Data'!$E$32,0,10*ROW('Sanitation Data'!E104)))</f>
        <v/>
      </c>
      <c r="CU110" s="353" t="str">
        <f ca="1">+IF(OFFSET('Sanitation Data'!$F$28,0,10*ROW('Sanitation Data'!F104))="","",OFFSET('Sanitation Data'!$F$28,0,10*ROW('Sanitation Data'!F104)))</f>
        <v/>
      </c>
      <c r="CV110" s="353" t="str">
        <f ca="1">+IF(OFFSET('Sanitation Data'!$F$29,0,10*ROW('Sanitation Data'!F104))="","",OFFSET('Sanitation Data'!$F$29,0,10*ROW('Sanitation Data'!F104)))</f>
        <v/>
      </c>
      <c r="CW110" s="353" t="str">
        <f ca="1">+IF(OFFSET('Sanitation Data'!$F$30,0,10*ROW('Sanitation Data'!F104))="","",OFFSET('Sanitation Data'!$F$30,0,10*ROW('Sanitation Data'!F104)))</f>
        <v/>
      </c>
      <c r="CX110" s="353" t="str">
        <f ca="1">+IF(OFFSET('Sanitation Data'!$F$31,0,10*ROW('Sanitation Data'!F104))="","",OFFSET('Sanitation Data'!$F$31,0,10*ROW('Sanitation Data'!F104)))</f>
        <v/>
      </c>
      <c r="CY110" s="353" t="str">
        <f ca="1">+IF(OFFSET('Sanitation Data'!$F$32,0,10*ROW('Sanitation Data'!F104))="","",OFFSET('Sanitation Data'!$F$32,0,10*ROW('Sanitation Data'!F104)))</f>
        <v/>
      </c>
      <c r="CZ110" s="353" t="str">
        <f ca="1">+IF(OFFSET('Sanitation Data'!$G$28,0,10*ROW('Sanitation Data'!G104))="","",OFFSET('Sanitation Data'!$G$28,0,10*ROW('Sanitation Data'!G104)))</f>
        <v/>
      </c>
      <c r="DA110" s="353" t="str">
        <f ca="1">+IF(OFFSET('Sanitation Data'!$G$29,0,10*ROW('Sanitation Data'!G104))="","",OFFSET('Sanitation Data'!$G$29,0,10*ROW('Sanitation Data'!G104)))</f>
        <v/>
      </c>
      <c r="DB110" s="353" t="str">
        <f ca="1">+IF(OFFSET('Sanitation Data'!$G$30,0,10*ROW('Sanitation Data'!G104))="","",OFFSET('Sanitation Data'!$G$30,0,10*ROW('Sanitation Data'!G104)))</f>
        <v/>
      </c>
      <c r="DC110" s="353" t="str">
        <f ca="1">+IF(OFFSET('Sanitation Data'!$G$31,0,10*ROW('Sanitation Data'!G104))="","",OFFSET('Sanitation Data'!$G$31,0,10*ROW('Sanitation Data'!G104)))</f>
        <v/>
      </c>
      <c r="DD110" s="353" t="str">
        <f ca="1">+IF(OFFSET('Sanitation Data'!$G$32,0,10*ROW('Sanitation Data'!G104))="","",OFFSET('Sanitation Data'!$G$32,0,10*ROW('Sanitation Data'!G104)))</f>
        <v/>
      </c>
      <c r="DE110" s="353" t="str">
        <f ca="1">+IF(OFFSET('Sanitation Data'!$H$28,0,10*ROW('Sanitation Data'!H104))="","",OFFSET('Sanitation Data'!$H$28,0,10*ROW('Sanitation Data'!H104)))</f>
        <v/>
      </c>
      <c r="DF110" s="353" t="str">
        <f ca="1">+IF(OFFSET('Sanitation Data'!$H$29,0,10*ROW('Sanitation Data'!H104))="","",OFFSET('Sanitation Data'!$H$29,0,10*ROW('Sanitation Data'!H104)))</f>
        <v/>
      </c>
      <c r="DG110" s="353" t="str">
        <f ca="1">+IF(OFFSET('Sanitation Data'!$H$30,0,10*ROW('Sanitation Data'!H104))="","",OFFSET('Sanitation Data'!$H$30,0,10*ROW('Sanitation Data'!H104)))</f>
        <v/>
      </c>
      <c r="DH110" s="353" t="str">
        <f ca="1">+IF(OFFSET('Sanitation Data'!$H$31,0,10*ROW('Sanitation Data'!H104))="","",OFFSET('Sanitation Data'!$H$31,0,10*ROW('Sanitation Data'!H104)))</f>
        <v/>
      </c>
      <c r="DI110" s="353" t="str">
        <f ca="1">+IF(OFFSET('Sanitation Data'!$H$32,0,10*ROW('Sanitation Data'!H104))="","",OFFSET('Sanitation Data'!$H$32,0,10*ROW('Sanitation Data'!H104)))</f>
        <v/>
      </c>
      <c r="DJ110" s="353" t="str">
        <f ca="1">+IF(OFFSET('Sanitation Data'!$I$28,0,10*ROW('Sanitation Data'!I104))="","",OFFSET('Sanitation Data'!$I$28,0,10*ROW('Sanitation Data'!I104)))</f>
        <v/>
      </c>
      <c r="DK110" s="353" t="str">
        <f ca="1">+IF(OFFSET('Sanitation Data'!$I$29,0,10*ROW('Sanitation Data'!I104))="","",OFFSET('Sanitation Data'!$I$29,0,10*ROW('Sanitation Data'!I104)))</f>
        <v/>
      </c>
      <c r="DL110" s="353" t="str">
        <f ca="1">+IF(OFFSET('Sanitation Data'!$I$30,0,10*ROW('Sanitation Data'!I104))="","",OFFSET('Sanitation Data'!$I$30,0,10*ROW('Sanitation Data'!I104)))</f>
        <v/>
      </c>
      <c r="DM110" s="353" t="str">
        <f ca="1">+IF(OFFSET('Sanitation Data'!$I$31,0,10*ROW('Sanitation Data'!I104))="","",OFFSET('Sanitation Data'!$I$31,0,10*ROW('Sanitation Data'!I104)))</f>
        <v/>
      </c>
      <c r="DN110" s="353" t="str">
        <f ca="1">+IF(OFFSET('Sanitation Data'!$I$32,0,10*ROW('Sanitation Data'!I104))="","",OFFSET('Sanitation Data'!$I$32,0,10*ROW('Sanitation Data'!I104)))</f>
        <v/>
      </c>
      <c r="DO110" s="353" t="str">
        <f ca="1">+IF(OFFSET('Hygiene Data'!$D$11,0,10*ROW('Hygiene Data'!D104))="","",OFFSET('Hygiene Data'!$D$11,0,10*ROW('Hygiene Data'!D104)))</f>
        <v/>
      </c>
      <c r="DP110" s="353" t="str">
        <f ca="1">+IF(OFFSET('Hygiene Data'!$D$12,0,10*ROW('Hygiene Data'!D104))="","",OFFSET('Hygiene Data'!$D$12,0,10*ROW('Hygiene Data'!D104)))</f>
        <v/>
      </c>
      <c r="DQ110" s="353" t="str">
        <f ca="1">+IF(OFFSET('Hygiene Data'!$D$13,0,10*ROW('Hygiene Data'!D104))="","",OFFSET('Hygiene Data'!$D$13,0,10*ROW('Hygiene Data'!D104)))</f>
        <v/>
      </c>
      <c r="DR110" s="353" t="str">
        <f ca="1">+IF(OFFSET('Hygiene Data'!$E$11,0,10*ROW('Hygiene Data'!E104))="","",OFFSET('Hygiene Data'!$E$11,0,10*ROW('Hygiene Data'!E104)))</f>
        <v/>
      </c>
      <c r="DS110" s="353" t="str">
        <f ca="1">+IF(OFFSET('Hygiene Data'!$E$12,0,10*ROW('Hygiene Data'!E104))="","",OFFSET('Hygiene Data'!$E$12,0,10*ROW('Hygiene Data'!E104)))</f>
        <v/>
      </c>
      <c r="DT110" s="353" t="str">
        <f ca="1">+IF(OFFSET('Hygiene Data'!$E$13,0,10*ROW('Hygiene Data'!E104))="","",OFFSET('Hygiene Data'!$E$13,0,10*ROW('Hygiene Data'!E104)))</f>
        <v/>
      </c>
      <c r="DU110" s="353" t="str">
        <f ca="1">+IF(OFFSET('Hygiene Data'!$F$11,0,10*ROW('Hygiene Data'!F104))="","",OFFSET('Hygiene Data'!$F$11,0,10*ROW('Hygiene Data'!F104)))</f>
        <v/>
      </c>
      <c r="DV110" s="353" t="str">
        <f ca="1">+IF(OFFSET('Hygiene Data'!$F$12,0,10*ROW('Hygiene Data'!F104))="","",OFFSET('Hygiene Data'!$F$12,0,10*ROW('Hygiene Data'!F104)))</f>
        <v/>
      </c>
      <c r="DW110" s="353" t="str">
        <f ca="1">+IF(OFFSET('Hygiene Data'!$F$13,0,10*ROW('Hygiene Data'!F104))="","",OFFSET('Hygiene Data'!$F$13,0,10*ROW('Hygiene Data'!F104)))</f>
        <v/>
      </c>
      <c r="DX110" s="353" t="str">
        <f ca="1">+IF(OFFSET('Hygiene Data'!$G$11,0,10*ROW('Hygiene Data'!G104))="","",OFFSET('Hygiene Data'!$G$11,0,10*ROW('Hygiene Data'!G104)))</f>
        <v/>
      </c>
      <c r="DY110" s="353" t="str">
        <f ca="1">+IF(OFFSET('Hygiene Data'!$G$12,0,10*ROW('Hygiene Data'!G104))="","",OFFSET('Hygiene Data'!$G$12,0,10*ROW('Hygiene Data'!G104)))</f>
        <v/>
      </c>
      <c r="DZ110" s="353" t="str">
        <f ca="1">+IF(OFFSET('Hygiene Data'!$G$13,0,10*ROW('Hygiene Data'!G104))="","",OFFSET('Hygiene Data'!$G$13,0,10*ROW('Hygiene Data'!G104)))</f>
        <v/>
      </c>
      <c r="EA110" s="353" t="str">
        <f ca="1">+IF(OFFSET('Hygiene Data'!$H$11,0,10*ROW('Hygiene Data'!H104))="","",OFFSET('Hygiene Data'!$H$11,0,10*ROW('Hygiene Data'!H104)))</f>
        <v/>
      </c>
      <c r="EB110" s="353" t="str">
        <f ca="1">+IF(OFFSET('Hygiene Data'!$H$12,0,10*ROW('Hygiene Data'!H104))="","",OFFSET('Hygiene Data'!$H$12,0,10*ROW('Hygiene Data'!H104)))</f>
        <v/>
      </c>
      <c r="EC110" s="353" t="str">
        <f ca="1">+IF(OFFSET('Hygiene Data'!$H$13,0,10*ROW('Hygiene Data'!H104))="","",OFFSET('Hygiene Data'!$H$13,0,10*ROW('Hygiene Data'!H104)))</f>
        <v/>
      </c>
      <c r="ED110" s="353" t="str">
        <f ca="1">+IF(OFFSET('Hygiene Data'!$I$11,0,10*ROW('Hygiene Data'!I104))="","",OFFSET('Hygiene Data'!$I$11,0,10*ROW('Hygiene Data'!I104)))</f>
        <v/>
      </c>
      <c r="EE110" s="353" t="str">
        <f ca="1">+IF(OFFSET('Hygiene Data'!$I$12,0,10*ROW('Hygiene Data'!I104))="","",OFFSET('Hygiene Data'!$I$12,0,10*ROW('Hygiene Data'!I104)))</f>
        <v/>
      </c>
      <c r="EF110" s="353" t="str">
        <f ca="1">+IF(OFFSET('Hygiene Data'!$I$13,0,10*ROW('Hygiene Data'!I104))="","",OFFSET('Hygiene Data'!$I$13,0,10*ROW('Hygiene Data'!I104)))</f>
        <v/>
      </c>
    </row>
    <row r="111" spans="1:136" x14ac:dyDescent="0.25">
      <c r="A111" s="462" t="str">
        <f ca="1">+IF(OFFSET('Water Data'!$B$2,0,10*ROW('Water Data'!E105))="","",OFFSET('Water Data'!$B$2,0,10*ROW('Water Data'!E105)))</f>
        <v/>
      </c>
      <c r="B111" s="46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89" t="str">
        <f t="shared" ca="1" si="1"/>
        <v/>
      </c>
      <c r="D111" s="49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6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3" t="str">
        <f ca="1">+IF(OFFSET('Water Data'!$D$27,0,10*ROW('Water Data'!D105))="","",OFFSET('Water Data'!$D$27,0,10*ROW('Water Data'!D105)))</f>
        <v/>
      </c>
      <c r="BT111" s="353" t="str">
        <f ca="1">+IF(OFFSET('Water Data'!$D$28,0,10*ROW('Water Data'!D105))="","",OFFSET('Water Data'!$D$28,0,10*ROW('Water Data'!D105)))</f>
        <v/>
      </c>
      <c r="BU111" s="353" t="str">
        <f ca="1">+IF(OFFSET('Water Data'!$D$29,0,10*ROW('Water Data'!D105))="","",OFFSET('Water Data'!$D$29,0,10*ROW('Water Data'!D105)))</f>
        <v/>
      </c>
      <c r="BV111" s="353" t="str">
        <f ca="1">+IF(OFFSET('Water Data'!$E$27,0,10*ROW('Water Data'!E105))="","",OFFSET('Water Data'!$E$27,0,10*ROW('Water Data'!E105)))</f>
        <v/>
      </c>
      <c r="BW111" s="353" t="str">
        <f ca="1">+IF(OFFSET('Water Data'!$E$28,0,10*ROW('Water Data'!E105))="","",OFFSET('Water Data'!$E$28,0,10*ROW('Water Data'!E105)))</f>
        <v/>
      </c>
      <c r="BX111" s="353" t="str">
        <f ca="1">+IF(OFFSET('Water Data'!$E$29,0,10*ROW('Water Data'!E105))="","",OFFSET('Water Data'!$E$29,0,10*ROW('Water Data'!E105)))</f>
        <v/>
      </c>
      <c r="BY111" s="353" t="str">
        <f ca="1">+IF(OFFSET('Water Data'!$F$27,0,10*ROW('Water Data'!F105))="","",OFFSET('Water Data'!$F$27,0,10*ROW('Water Data'!F105)))</f>
        <v/>
      </c>
      <c r="BZ111" s="353" t="str">
        <f ca="1">+IF(OFFSET('Water Data'!$F$28,0,10*ROW('Water Data'!F105))="","",OFFSET('Water Data'!$F$28,0,10*ROW('Water Data'!F105)))</f>
        <v/>
      </c>
      <c r="CA111" s="353" t="str">
        <f ca="1">+IF(OFFSET('Water Data'!$F$29,0,10*ROW('Water Data'!F105))="","",OFFSET('Water Data'!$F$29,0,10*ROW('Water Data'!F105)))</f>
        <v/>
      </c>
      <c r="CB111" s="353" t="str">
        <f ca="1">+IF(OFFSET('Water Data'!$G$27,0,10*ROW('Water Data'!G105))="","",OFFSET('Water Data'!$G$27,0,10*ROW('Water Data'!G105)))</f>
        <v/>
      </c>
      <c r="CC111" s="353" t="str">
        <f ca="1">+IF(OFFSET('Water Data'!$G$28,0,10*ROW('Water Data'!G105))="","",OFFSET('Water Data'!$G$28,0,10*ROW('Water Data'!G105)))</f>
        <v/>
      </c>
      <c r="CD111" s="353" t="str">
        <f ca="1">+IF(OFFSET('Water Data'!$G$29,0,10*ROW('Water Data'!G105))="","",OFFSET('Water Data'!$G$29,0,10*ROW('Water Data'!G105)))</f>
        <v/>
      </c>
      <c r="CE111" s="353" t="str">
        <f ca="1">+IF(OFFSET('Water Data'!$H$27,0,10*ROW('Water Data'!H105))="","",OFFSET('Water Data'!$H$27,0,10*ROW('Water Data'!H105)))</f>
        <v/>
      </c>
      <c r="CF111" s="353" t="str">
        <f ca="1">+IF(OFFSET('Water Data'!$H$28,0,10*ROW('Water Data'!H105))="","",OFFSET('Water Data'!$H$28,0,10*ROW('Water Data'!H105)))</f>
        <v/>
      </c>
      <c r="CG111" s="353" t="str">
        <f ca="1">+IF(OFFSET('Water Data'!$H$29,0,10*ROW('Water Data'!H105))="","",OFFSET('Water Data'!$H$29,0,10*ROW('Water Data'!H105)))</f>
        <v/>
      </c>
      <c r="CH111" s="353" t="str">
        <f ca="1">+IF(OFFSET('Water Data'!$I$27,0,10*ROW('Water Data'!I105))="","",OFFSET('Water Data'!$I$27,0,10*ROW('Water Data'!I105)))</f>
        <v/>
      </c>
      <c r="CI111" s="353" t="str">
        <f ca="1">+IF(OFFSET('Water Data'!$I$28,0,10*ROW('Water Data'!I105))="","",OFFSET('Water Data'!$I$28,0,10*ROW('Water Data'!I105)))</f>
        <v/>
      </c>
      <c r="CJ111" s="353" t="str">
        <f ca="1">+IF(OFFSET('Water Data'!$I$29,0,10*ROW('Water Data'!I105))="","",OFFSET('Water Data'!$I$29,0,10*ROW('Water Data'!I105)))</f>
        <v/>
      </c>
      <c r="CK111" s="353" t="str">
        <f ca="1">+IF(OFFSET('Sanitation Data'!$D$28,0,10*ROW('Sanitation Data'!D105))="","",OFFSET('Sanitation Data'!$D$28,0,10*ROW('Sanitation Data'!D105)))</f>
        <v/>
      </c>
      <c r="CL111" s="353" t="str">
        <f ca="1">+IF(OFFSET('Sanitation Data'!$D$29,0,10*ROW('Sanitation Data'!D105))="","",OFFSET('Sanitation Data'!$D$29,0,10*ROW('Sanitation Data'!D105)))</f>
        <v/>
      </c>
      <c r="CM111" s="353" t="str">
        <f ca="1">+IF(OFFSET('Sanitation Data'!$D$30,0,10*ROW('Sanitation Data'!D105))="","",OFFSET('Sanitation Data'!$D$30,0,10*ROW('Sanitation Data'!D105)))</f>
        <v/>
      </c>
      <c r="CN111" s="353" t="str">
        <f ca="1">+IF(OFFSET('Sanitation Data'!$D$31,0,10*ROW('Sanitation Data'!D105))="","",OFFSET('Sanitation Data'!$D$31,0,10*ROW('Sanitation Data'!D105)))</f>
        <v/>
      </c>
      <c r="CO111" s="353" t="str">
        <f ca="1">+IF(OFFSET('Sanitation Data'!$D$32,0,10*ROW('Sanitation Data'!D105))="","",OFFSET('Sanitation Data'!$D$32,0,10*ROW('Sanitation Data'!D105)))</f>
        <v/>
      </c>
      <c r="CP111" s="353" t="str">
        <f ca="1">+IF(OFFSET('Sanitation Data'!$E$28,0,10*ROW('Sanitation Data'!E105))="","",OFFSET('Sanitation Data'!$E$28,0,10*ROW('Sanitation Data'!E105)))</f>
        <v/>
      </c>
      <c r="CQ111" s="353" t="str">
        <f ca="1">+IF(OFFSET('Sanitation Data'!$E$29,0,10*ROW('Sanitation Data'!E105))="","",OFFSET('Sanitation Data'!$E$29,0,10*ROW('Sanitation Data'!E105)))</f>
        <v/>
      </c>
      <c r="CR111" s="353" t="str">
        <f ca="1">+IF(OFFSET('Sanitation Data'!$E$30,0,10*ROW('Sanitation Data'!E105))="","",OFFSET('Sanitation Data'!$E$30,0,10*ROW('Sanitation Data'!E105)))</f>
        <v/>
      </c>
      <c r="CS111" s="353" t="str">
        <f ca="1">+IF(OFFSET('Sanitation Data'!$E$31,0,10*ROW('Sanitation Data'!E105))="","",OFFSET('Sanitation Data'!$E$31,0,10*ROW('Sanitation Data'!E105)))</f>
        <v/>
      </c>
      <c r="CT111" s="353" t="str">
        <f ca="1">+IF(OFFSET('Sanitation Data'!$E$32,0,10*ROW('Sanitation Data'!E105))="","",OFFSET('Sanitation Data'!$E$32,0,10*ROW('Sanitation Data'!E105)))</f>
        <v/>
      </c>
      <c r="CU111" s="353" t="str">
        <f ca="1">+IF(OFFSET('Sanitation Data'!$F$28,0,10*ROW('Sanitation Data'!F105))="","",OFFSET('Sanitation Data'!$F$28,0,10*ROW('Sanitation Data'!F105)))</f>
        <v/>
      </c>
      <c r="CV111" s="353" t="str">
        <f ca="1">+IF(OFFSET('Sanitation Data'!$F$29,0,10*ROW('Sanitation Data'!F105))="","",OFFSET('Sanitation Data'!$F$29,0,10*ROW('Sanitation Data'!F105)))</f>
        <v/>
      </c>
      <c r="CW111" s="353" t="str">
        <f ca="1">+IF(OFFSET('Sanitation Data'!$F$30,0,10*ROW('Sanitation Data'!F105))="","",OFFSET('Sanitation Data'!$F$30,0,10*ROW('Sanitation Data'!F105)))</f>
        <v/>
      </c>
      <c r="CX111" s="353" t="str">
        <f ca="1">+IF(OFFSET('Sanitation Data'!$F$31,0,10*ROW('Sanitation Data'!F105))="","",OFFSET('Sanitation Data'!$F$31,0,10*ROW('Sanitation Data'!F105)))</f>
        <v/>
      </c>
      <c r="CY111" s="353" t="str">
        <f ca="1">+IF(OFFSET('Sanitation Data'!$F$32,0,10*ROW('Sanitation Data'!F105))="","",OFFSET('Sanitation Data'!$F$32,0,10*ROW('Sanitation Data'!F105)))</f>
        <v/>
      </c>
      <c r="CZ111" s="353" t="str">
        <f ca="1">+IF(OFFSET('Sanitation Data'!$G$28,0,10*ROW('Sanitation Data'!G105))="","",OFFSET('Sanitation Data'!$G$28,0,10*ROW('Sanitation Data'!G105)))</f>
        <v/>
      </c>
      <c r="DA111" s="353" t="str">
        <f ca="1">+IF(OFFSET('Sanitation Data'!$G$29,0,10*ROW('Sanitation Data'!G105))="","",OFFSET('Sanitation Data'!$G$29,0,10*ROW('Sanitation Data'!G105)))</f>
        <v/>
      </c>
      <c r="DB111" s="353" t="str">
        <f ca="1">+IF(OFFSET('Sanitation Data'!$G$30,0,10*ROW('Sanitation Data'!G105))="","",OFFSET('Sanitation Data'!$G$30,0,10*ROW('Sanitation Data'!G105)))</f>
        <v/>
      </c>
      <c r="DC111" s="353" t="str">
        <f ca="1">+IF(OFFSET('Sanitation Data'!$G$31,0,10*ROW('Sanitation Data'!G105))="","",OFFSET('Sanitation Data'!$G$31,0,10*ROW('Sanitation Data'!G105)))</f>
        <v/>
      </c>
      <c r="DD111" s="353" t="str">
        <f ca="1">+IF(OFFSET('Sanitation Data'!$G$32,0,10*ROW('Sanitation Data'!G105))="","",OFFSET('Sanitation Data'!$G$32,0,10*ROW('Sanitation Data'!G105)))</f>
        <v/>
      </c>
      <c r="DE111" s="353" t="str">
        <f ca="1">+IF(OFFSET('Sanitation Data'!$H$28,0,10*ROW('Sanitation Data'!H105))="","",OFFSET('Sanitation Data'!$H$28,0,10*ROW('Sanitation Data'!H105)))</f>
        <v/>
      </c>
      <c r="DF111" s="353" t="str">
        <f ca="1">+IF(OFFSET('Sanitation Data'!$H$29,0,10*ROW('Sanitation Data'!H105))="","",OFFSET('Sanitation Data'!$H$29,0,10*ROW('Sanitation Data'!H105)))</f>
        <v/>
      </c>
      <c r="DG111" s="353" t="str">
        <f ca="1">+IF(OFFSET('Sanitation Data'!$H$30,0,10*ROW('Sanitation Data'!H105))="","",OFFSET('Sanitation Data'!$H$30,0,10*ROW('Sanitation Data'!H105)))</f>
        <v/>
      </c>
      <c r="DH111" s="353" t="str">
        <f ca="1">+IF(OFFSET('Sanitation Data'!$H$31,0,10*ROW('Sanitation Data'!H105))="","",OFFSET('Sanitation Data'!$H$31,0,10*ROW('Sanitation Data'!H105)))</f>
        <v/>
      </c>
      <c r="DI111" s="353" t="str">
        <f ca="1">+IF(OFFSET('Sanitation Data'!$H$32,0,10*ROW('Sanitation Data'!H105))="","",OFFSET('Sanitation Data'!$H$32,0,10*ROW('Sanitation Data'!H105)))</f>
        <v/>
      </c>
      <c r="DJ111" s="353" t="str">
        <f ca="1">+IF(OFFSET('Sanitation Data'!$I$28,0,10*ROW('Sanitation Data'!I105))="","",OFFSET('Sanitation Data'!$I$28,0,10*ROW('Sanitation Data'!I105)))</f>
        <v/>
      </c>
      <c r="DK111" s="353" t="str">
        <f ca="1">+IF(OFFSET('Sanitation Data'!$I$29,0,10*ROW('Sanitation Data'!I105))="","",OFFSET('Sanitation Data'!$I$29,0,10*ROW('Sanitation Data'!I105)))</f>
        <v/>
      </c>
      <c r="DL111" s="353" t="str">
        <f ca="1">+IF(OFFSET('Sanitation Data'!$I$30,0,10*ROW('Sanitation Data'!I105))="","",OFFSET('Sanitation Data'!$I$30,0,10*ROW('Sanitation Data'!I105)))</f>
        <v/>
      </c>
      <c r="DM111" s="353" t="str">
        <f ca="1">+IF(OFFSET('Sanitation Data'!$I$31,0,10*ROW('Sanitation Data'!I105))="","",OFFSET('Sanitation Data'!$I$31,0,10*ROW('Sanitation Data'!I105)))</f>
        <v/>
      </c>
      <c r="DN111" s="353" t="str">
        <f ca="1">+IF(OFFSET('Sanitation Data'!$I$32,0,10*ROW('Sanitation Data'!I105))="","",OFFSET('Sanitation Data'!$I$32,0,10*ROW('Sanitation Data'!I105)))</f>
        <v/>
      </c>
      <c r="DO111" s="353" t="str">
        <f ca="1">+IF(OFFSET('Hygiene Data'!$D$11,0,10*ROW('Hygiene Data'!D105))="","",OFFSET('Hygiene Data'!$D$11,0,10*ROW('Hygiene Data'!D105)))</f>
        <v/>
      </c>
      <c r="DP111" s="353" t="str">
        <f ca="1">+IF(OFFSET('Hygiene Data'!$D$12,0,10*ROW('Hygiene Data'!D105))="","",OFFSET('Hygiene Data'!$D$12,0,10*ROW('Hygiene Data'!D105)))</f>
        <v/>
      </c>
      <c r="DQ111" s="353" t="str">
        <f ca="1">+IF(OFFSET('Hygiene Data'!$D$13,0,10*ROW('Hygiene Data'!D105))="","",OFFSET('Hygiene Data'!$D$13,0,10*ROW('Hygiene Data'!D105)))</f>
        <v/>
      </c>
      <c r="DR111" s="353" t="str">
        <f ca="1">+IF(OFFSET('Hygiene Data'!$E$11,0,10*ROW('Hygiene Data'!E105))="","",OFFSET('Hygiene Data'!$E$11,0,10*ROW('Hygiene Data'!E105)))</f>
        <v/>
      </c>
      <c r="DS111" s="353" t="str">
        <f ca="1">+IF(OFFSET('Hygiene Data'!$E$12,0,10*ROW('Hygiene Data'!E105))="","",OFFSET('Hygiene Data'!$E$12,0,10*ROW('Hygiene Data'!E105)))</f>
        <v/>
      </c>
      <c r="DT111" s="353" t="str">
        <f ca="1">+IF(OFFSET('Hygiene Data'!$E$13,0,10*ROW('Hygiene Data'!E105))="","",OFFSET('Hygiene Data'!$E$13,0,10*ROW('Hygiene Data'!E105)))</f>
        <v/>
      </c>
      <c r="DU111" s="353" t="str">
        <f ca="1">+IF(OFFSET('Hygiene Data'!$F$11,0,10*ROW('Hygiene Data'!F105))="","",OFFSET('Hygiene Data'!$F$11,0,10*ROW('Hygiene Data'!F105)))</f>
        <v/>
      </c>
      <c r="DV111" s="353" t="str">
        <f ca="1">+IF(OFFSET('Hygiene Data'!$F$12,0,10*ROW('Hygiene Data'!F105))="","",OFFSET('Hygiene Data'!$F$12,0,10*ROW('Hygiene Data'!F105)))</f>
        <v/>
      </c>
      <c r="DW111" s="353" t="str">
        <f ca="1">+IF(OFFSET('Hygiene Data'!$F$13,0,10*ROW('Hygiene Data'!F105))="","",OFFSET('Hygiene Data'!$F$13,0,10*ROW('Hygiene Data'!F105)))</f>
        <v/>
      </c>
      <c r="DX111" s="353" t="str">
        <f ca="1">+IF(OFFSET('Hygiene Data'!$G$11,0,10*ROW('Hygiene Data'!G105))="","",OFFSET('Hygiene Data'!$G$11,0,10*ROW('Hygiene Data'!G105)))</f>
        <v/>
      </c>
      <c r="DY111" s="353" t="str">
        <f ca="1">+IF(OFFSET('Hygiene Data'!$G$12,0,10*ROW('Hygiene Data'!G105))="","",OFFSET('Hygiene Data'!$G$12,0,10*ROW('Hygiene Data'!G105)))</f>
        <v/>
      </c>
      <c r="DZ111" s="353" t="str">
        <f ca="1">+IF(OFFSET('Hygiene Data'!$G$13,0,10*ROW('Hygiene Data'!G105))="","",OFFSET('Hygiene Data'!$G$13,0,10*ROW('Hygiene Data'!G105)))</f>
        <v/>
      </c>
      <c r="EA111" s="353" t="str">
        <f ca="1">+IF(OFFSET('Hygiene Data'!$H$11,0,10*ROW('Hygiene Data'!H105))="","",OFFSET('Hygiene Data'!$H$11,0,10*ROW('Hygiene Data'!H105)))</f>
        <v/>
      </c>
      <c r="EB111" s="353" t="str">
        <f ca="1">+IF(OFFSET('Hygiene Data'!$H$12,0,10*ROW('Hygiene Data'!H105))="","",OFFSET('Hygiene Data'!$H$12,0,10*ROW('Hygiene Data'!H105)))</f>
        <v/>
      </c>
      <c r="EC111" s="353" t="str">
        <f ca="1">+IF(OFFSET('Hygiene Data'!$H$13,0,10*ROW('Hygiene Data'!H105))="","",OFFSET('Hygiene Data'!$H$13,0,10*ROW('Hygiene Data'!H105)))</f>
        <v/>
      </c>
      <c r="ED111" s="353" t="str">
        <f ca="1">+IF(OFFSET('Hygiene Data'!$I$11,0,10*ROW('Hygiene Data'!I105))="","",OFFSET('Hygiene Data'!$I$11,0,10*ROW('Hygiene Data'!I105)))</f>
        <v/>
      </c>
      <c r="EE111" s="353" t="str">
        <f ca="1">+IF(OFFSET('Hygiene Data'!$I$12,0,10*ROW('Hygiene Data'!I105))="","",OFFSET('Hygiene Data'!$I$12,0,10*ROW('Hygiene Data'!I105)))</f>
        <v/>
      </c>
      <c r="EF111" s="353" t="str">
        <f ca="1">+IF(OFFSET('Hygiene Data'!$I$13,0,10*ROW('Hygiene Data'!I105))="","",OFFSET('Hygiene Data'!$I$13,0,10*ROW('Hygiene Data'!I105)))</f>
        <v/>
      </c>
    </row>
    <row r="112" spans="1:136" x14ac:dyDescent="0.25">
      <c r="A112" s="462" t="str">
        <f ca="1">+IF(OFFSET('Water Data'!$B$2,0,10*ROW('Water Data'!E106))="","",OFFSET('Water Data'!$B$2,0,10*ROW('Water Data'!E106)))</f>
        <v/>
      </c>
      <c r="B112" s="46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89" t="str">
        <f t="shared" ca="1" si="1"/>
        <v/>
      </c>
      <c r="D112" s="49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6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3" t="str">
        <f ca="1">+IF(OFFSET('Water Data'!$D$27,0,10*ROW('Water Data'!D106))="","",OFFSET('Water Data'!$D$27,0,10*ROW('Water Data'!D106)))</f>
        <v/>
      </c>
      <c r="BT112" s="353" t="str">
        <f ca="1">+IF(OFFSET('Water Data'!$D$28,0,10*ROW('Water Data'!D106))="","",OFFSET('Water Data'!$D$28,0,10*ROW('Water Data'!D106)))</f>
        <v/>
      </c>
      <c r="BU112" s="353" t="str">
        <f ca="1">+IF(OFFSET('Water Data'!$D$29,0,10*ROW('Water Data'!D106))="","",OFFSET('Water Data'!$D$29,0,10*ROW('Water Data'!D106)))</f>
        <v/>
      </c>
      <c r="BV112" s="353" t="str">
        <f ca="1">+IF(OFFSET('Water Data'!$E$27,0,10*ROW('Water Data'!E106))="","",OFFSET('Water Data'!$E$27,0,10*ROW('Water Data'!E106)))</f>
        <v/>
      </c>
      <c r="BW112" s="353" t="str">
        <f ca="1">+IF(OFFSET('Water Data'!$E$28,0,10*ROW('Water Data'!E106))="","",OFFSET('Water Data'!$E$28,0,10*ROW('Water Data'!E106)))</f>
        <v/>
      </c>
      <c r="BX112" s="353" t="str">
        <f ca="1">+IF(OFFSET('Water Data'!$E$29,0,10*ROW('Water Data'!E106))="","",OFFSET('Water Data'!$E$29,0,10*ROW('Water Data'!E106)))</f>
        <v/>
      </c>
      <c r="BY112" s="353" t="str">
        <f ca="1">+IF(OFFSET('Water Data'!$F$27,0,10*ROW('Water Data'!F106))="","",OFFSET('Water Data'!$F$27,0,10*ROW('Water Data'!F106)))</f>
        <v/>
      </c>
      <c r="BZ112" s="353" t="str">
        <f ca="1">+IF(OFFSET('Water Data'!$F$28,0,10*ROW('Water Data'!F106))="","",OFFSET('Water Data'!$F$28,0,10*ROW('Water Data'!F106)))</f>
        <v/>
      </c>
      <c r="CA112" s="353" t="str">
        <f ca="1">+IF(OFFSET('Water Data'!$F$29,0,10*ROW('Water Data'!F106))="","",OFFSET('Water Data'!$F$29,0,10*ROW('Water Data'!F106)))</f>
        <v/>
      </c>
      <c r="CB112" s="353" t="str">
        <f ca="1">+IF(OFFSET('Water Data'!$G$27,0,10*ROW('Water Data'!G106))="","",OFFSET('Water Data'!$G$27,0,10*ROW('Water Data'!G106)))</f>
        <v/>
      </c>
      <c r="CC112" s="353" t="str">
        <f ca="1">+IF(OFFSET('Water Data'!$G$28,0,10*ROW('Water Data'!G106))="","",OFFSET('Water Data'!$G$28,0,10*ROW('Water Data'!G106)))</f>
        <v/>
      </c>
      <c r="CD112" s="353" t="str">
        <f ca="1">+IF(OFFSET('Water Data'!$G$29,0,10*ROW('Water Data'!G106))="","",OFFSET('Water Data'!$G$29,0,10*ROW('Water Data'!G106)))</f>
        <v/>
      </c>
      <c r="CE112" s="353" t="str">
        <f ca="1">+IF(OFFSET('Water Data'!$H$27,0,10*ROW('Water Data'!H106))="","",OFFSET('Water Data'!$H$27,0,10*ROW('Water Data'!H106)))</f>
        <v/>
      </c>
      <c r="CF112" s="353" t="str">
        <f ca="1">+IF(OFFSET('Water Data'!$H$28,0,10*ROW('Water Data'!H106))="","",OFFSET('Water Data'!$H$28,0,10*ROW('Water Data'!H106)))</f>
        <v/>
      </c>
      <c r="CG112" s="353" t="str">
        <f ca="1">+IF(OFFSET('Water Data'!$H$29,0,10*ROW('Water Data'!H106))="","",OFFSET('Water Data'!$H$29,0,10*ROW('Water Data'!H106)))</f>
        <v/>
      </c>
      <c r="CH112" s="353" t="str">
        <f ca="1">+IF(OFFSET('Water Data'!$I$27,0,10*ROW('Water Data'!I106))="","",OFFSET('Water Data'!$I$27,0,10*ROW('Water Data'!I106)))</f>
        <v/>
      </c>
      <c r="CI112" s="353" t="str">
        <f ca="1">+IF(OFFSET('Water Data'!$I$28,0,10*ROW('Water Data'!I106))="","",OFFSET('Water Data'!$I$28,0,10*ROW('Water Data'!I106)))</f>
        <v/>
      </c>
      <c r="CJ112" s="353" t="str">
        <f ca="1">+IF(OFFSET('Water Data'!$I$29,0,10*ROW('Water Data'!I106))="","",OFFSET('Water Data'!$I$29,0,10*ROW('Water Data'!I106)))</f>
        <v/>
      </c>
      <c r="CK112" s="353" t="str">
        <f ca="1">+IF(OFFSET('Sanitation Data'!$D$28,0,10*ROW('Sanitation Data'!D106))="","",OFFSET('Sanitation Data'!$D$28,0,10*ROW('Sanitation Data'!D106)))</f>
        <v/>
      </c>
      <c r="CL112" s="353" t="str">
        <f ca="1">+IF(OFFSET('Sanitation Data'!$D$29,0,10*ROW('Sanitation Data'!D106))="","",OFFSET('Sanitation Data'!$D$29,0,10*ROW('Sanitation Data'!D106)))</f>
        <v/>
      </c>
      <c r="CM112" s="353" t="str">
        <f ca="1">+IF(OFFSET('Sanitation Data'!$D$30,0,10*ROW('Sanitation Data'!D106))="","",OFFSET('Sanitation Data'!$D$30,0,10*ROW('Sanitation Data'!D106)))</f>
        <v/>
      </c>
      <c r="CN112" s="353" t="str">
        <f ca="1">+IF(OFFSET('Sanitation Data'!$D$31,0,10*ROW('Sanitation Data'!D106))="","",OFFSET('Sanitation Data'!$D$31,0,10*ROW('Sanitation Data'!D106)))</f>
        <v/>
      </c>
      <c r="CO112" s="353" t="str">
        <f ca="1">+IF(OFFSET('Sanitation Data'!$D$32,0,10*ROW('Sanitation Data'!D106))="","",OFFSET('Sanitation Data'!$D$32,0,10*ROW('Sanitation Data'!D106)))</f>
        <v/>
      </c>
      <c r="CP112" s="353" t="str">
        <f ca="1">+IF(OFFSET('Sanitation Data'!$E$28,0,10*ROW('Sanitation Data'!E106))="","",OFFSET('Sanitation Data'!$E$28,0,10*ROW('Sanitation Data'!E106)))</f>
        <v/>
      </c>
      <c r="CQ112" s="353" t="str">
        <f ca="1">+IF(OFFSET('Sanitation Data'!$E$29,0,10*ROW('Sanitation Data'!E106))="","",OFFSET('Sanitation Data'!$E$29,0,10*ROW('Sanitation Data'!E106)))</f>
        <v/>
      </c>
      <c r="CR112" s="353" t="str">
        <f ca="1">+IF(OFFSET('Sanitation Data'!$E$30,0,10*ROW('Sanitation Data'!E106))="","",OFFSET('Sanitation Data'!$E$30,0,10*ROW('Sanitation Data'!E106)))</f>
        <v/>
      </c>
      <c r="CS112" s="353" t="str">
        <f ca="1">+IF(OFFSET('Sanitation Data'!$E$31,0,10*ROW('Sanitation Data'!E106))="","",OFFSET('Sanitation Data'!$E$31,0,10*ROW('Sanitation Data'!E106)))</f>
        <v/>
      </c>
      <c r="CT112" s="353" t="str">
        <f ca="1">+IF(OFFSET('Sanitation Data'!$E$32,0,10*ROW('Sanitation Data'!E106))="","",OFFSET('Sanitation Data'!$E$32,0,10*ROW('Sanitation Data'!E106)))</f>
        <v/>
      </c>
      <c r="CU112" s="353" t="str">
        <f ca="1">+IF(OFFSET('Sanitation Data'!$F$28,0,10*ROW('Sanitation Data'!F106))="","",OFFSET('Sanitation Data'!$F$28,0,10*ROW('Sanitation Data'!F106)))</f>
        <v/>
      </c>
      <c r="CV112" s="353" t="str">
        <f ca="1">+IF(OFFSET('Sanitation Data'!$F$29,0,10*ROW('Sanitation Data'!F106))="","",OFFSET('Sanitation Data'!$F$29,0,10*ROW('Sanitation Data'!F106)))</f>
        <v/>
      </c>
      <c r="CW112" s="353" t="str">
        <f ca="1">+IF(OFFSET('Sanitation Data'!$F$30,0,10*ROW('Sanitation Data'!F106))="","",OFFSET('Sanitation Data'!$F$30,0,10*ROW('Sanitation Data'!F106)))</f>
        <v/>
      </c>
      <c r="CX112" s="353" t="str">
        <f ca="1">+IF(OFFSET('Sanitation Data'!$F$31,0,10*ROW('Sanitation Data'!F106))="","",OFFSET('Sanitation Data'!$F$31,0,10*ROW('Sanitation Data'!F106)))</f>
        <v/>
      </c>
      <c r="CY112" s="353" t="str">
        <f ca="1">+IF(OFFSET('Sanitation Data'!$F$32,0,10*ROW('Sanitation Data'!F106))="","",OFFSET('Sanitation Data'!$F$32,0,10*ROW('Sanitation Data'!F106)))</f>
        <v/>
      </c>
      <c r="CZ112" s="353" t="str">
        <f ca="1">+IF(OFFSET('Sanitation Data'!$G$28,0,10*ROW('Sanitation Data'!G106))="","",OFFSET('Sanitation Data'!$G$28,0,10*ROW('Sanitation Data'!G106)))</f>
        <v/>
      </c>
      <c r="DA112" s="353" t="str">
        <f ca="1">+IF(OFFSET('Sanitation Data'!$G$29,0,10*ROW('Sanitation Data'!G106))="","",OFFSET('Sanitation Data'!$G$29,0,10*ROW('Sanitation Data'!G106)))</f>
        <v/>
      </c>
      <c r="DB112" s="353" t="str">
        <f ca="1">+IF(OFFSET('Sanitation Data'!$G$30,0,10*ROW('Sanitation Data'!G106))="","",OFFSET('Sanitation Data'!$G$30,0,10*ROW('Sanitation Data'!G106)))</f>
        <v/>
      </c>
      <c r="DC112" s="353" t="str">
        <f ca="1">+IF(OFFSET('Sanitation Data'!$G$31,0,10*ROW('Sanitation Data'!G106))="","",OFFSET('Sanitation Data'!$G$31,0,10*ROW('Sanitation Data'!G106)))</f>
        <v/>
      </c>
      <c r="DD112" s="353" t="str">
        <f ca="1">+IF(OFFSET('Sanitation Data'!$G$32,0,10*ROW('Sanitation Data'!G106))="","",OFFSET('Sanitation Data'!$G$32,0,10*ROW('Sanitation Data'!G106)))</f>
        <v/>
      </c>
      <c r="DE112" s="353" t="str">
        <f ca="1">+IF(OFFSET('Sanitation Data'!$H$28,0,10*ROW('Sanitation Data'!H106))="","",OFFSET('Sanitation Data'!$H$28,0,10*ROW('Sanitation Data'!H106)))</f>
        <v/>
      </c>
      <c r="DF112" s="353" t="str">
        <f ca="1">+IF(OFFSET('Sanitation Data'!$H$29,0,10*ROW('Sanitation Data'!H106))="","",OFFSET('Sanitation Data'!$H$29,0,10*ROW('Sanitation Data'!H106)))</f>
        <v/>
      </c>
      <c r="DG112" s="353" t="str">
        <f ca="1">+IF(OFFSET('Sanitation Data'!$H$30,0,10*ROW('Sanitation Data'!H106))="","",OFFSET('Sanitation Data'!$H$30,0,10*ROW('Sanitation Data'!H106)))</f>
        <v/>
      </c>
      <c r="DH112" s="353" t="str">
        <f ca="1">+IF(OFFSET('Sanitation Data'!$H$31,0,10*ROW('Sanitation Data'!H106))="","",OFFSET('Sanitation Data'!$H$31,0,10*ROW('Sanitation Data'!H106)))</f>
        <v/>
      </c>
      <c r="DI112" s="353" t="str">
        <f ca="1">+IF(OFFSET('Sanitation Data'!$H$32,0,10*ROW('Sanitation Data'!H106))="","",OFFSET('Sanitation Data'!$H$32,0,10*ROW('Sanitation Data'!H106)))</f>
        <v/>
      </c>
      <c r="DJ112" s="353" t="str">
        <f ca="1">+IF(OFFSET('Sanitation Data'!$I$28,0,10*ROW('Sanitation Data'!I106))="","",OFFSET('Sanitation Data'!$I$28,0,10*ROW('Sanitation Data'!I106)))</f>
        <v/>
      </c>
      <c r="DK112" s="353" t="str">
        <f ca="1">+IF(OFFSET('Sanitation Data'!$I$29,0,10*ROW('Sanitation Data'!I106))="","",OFFSET('Sanitation Data'!$I$29,0,10*ROW('Sanitation Data'!I106)))</f>
        <v/>
      </c>
      <c r="DL112" s="353" t="str">
        <f ca="1">+IF(OFFSET('Sanitation Data'!$I$30,0,10*ROW('Sanitation Data'!I106))="","",OFFSET('Sanitation Data'!$I$30,0,10*ROW('Sanitation Data'!I106)))</f>
        <v/>
      </c>
      <c r="DM112" s="353" t="str">
        <f ca="1">+IF(OFFSET('Sanitation Data'!$I$31,0,10*ROW('Sanitation Data'!I106))="","",OFFSET('Sanitation Data'!$I$31,0,10*ROW('Sanitation Data'!I106)))</f>
        <v/>
      </c>
      <c r="DN112" s="353" t="str">
        <f ca="1">+IF(OFFSET('Sanitation Data'!$I$32,0,10*ROW('Sanitation Data'!I106))="","",OFFSET('Sanitation Data'!$I$32,0,10*ROW('Sanitation Data'!I106)))</f>
        <v/>
      </c>
      <c r="DO112" s="353" t="str">
        <f ca="1">+IF(OFFSET('Hygiene Data'!$D$11,0,10*ROW('Hygiene Data'!D106))="","",OFFSET('Hygiene Data'!$D$11,0,10*ROW('Hygiene Data'!D106)))</f>
        <v/>
      </c>
      <c r="DP112" s="353" t="str">
        <f ca="1">+IF(OFFSET('Hygiene Data'!$D$12,0,10*ROW('Hygiene Data'!D106))="","",OFFSET('Hygiene Data'!$D$12,0,10*ROW('Hygiene Data'!D106)))</f>
        <v/>
      </c>
      <c r="DQ112" s="353" t="str">
        <f ca="1">+IF(OFFSET('Hygiene Data'!$D$13,0,10*ROW('Hygiene Data'!D106))="","",OFFSET('Hygiene Data'!$D$13,0,10*ROW('Hygiene Data'!D106)))</f>
        <v/>
      </c>
      <c r="DR112" s="353" t="str">
        <f ca="1">+IF(OFFSET('Hygiene Data'!$E$11,0,10*ROW('Hygiene Data'!E106))="","",OFFSET('Hygiene Data'!$E$11,0,10*ROW('Hygiene Data'!E106)))</f>
        <v/>
      </c>
      <c r="DS112" s="353" t="str">
        <f ca="1">+IF(OFFSET('Hygiene Data'!$E$12,0,10*ROW('Hygiene Data'!E106))="","",OFFSET('Hygiene Data'!$E$12,0,10*ROW('Hygiene Data'!E106)))</f>
        <v/>
      </c>
      <c r="DT112" s="353" t="str">
        <f ca="1">+IF(OFFSET('Hygiene Data'!$E$13,0,10*ROW('Hygiene Data'!E106))="","",OFFSET('Hygiene Data'!$E$13,0,10*ROW('Hygiene Data'!E106)))</f>
        <v/>
      </c>
      <c r="DU112" s="353" t="str">
        <f ca="1">+IF(OFFSET('Hygiene Data'!$F$11,0,10*ROW('Hygiene Data'!F106))="","",OFFSET('Hygiene Data'!$F$11,0,10*ROW('Hygiene Data'!F106)))</f>
        <v/>
      </c>
      <c r="DV112" s="353" t="str">
        <f ca="1">+IF(OFFSET('Hygiene Data'!$F$12,0,10*ROW('Hygiene Data'!F106))="","",OFFSET('Hygiene Data'!$F$12,0,10*ROW('Hygiene Data'!F106)))</f>
        <v/>
      </c>
      <c r="DW112" s="353" t="str">
        <f ca="1">+IF(OFFSET('Hygiene Data'!$F$13,0,10*ROW('Hygiene Data'!F106))="","",OFFSET('Hygiene Data'!$F$13,0,10*ROW('Hygiene Data'!F106)))</f>
        <v/>
      </c>
      <c r="DX112" s="353" t="str">
        <f ca="1">+IF(OFFSET('Hygiene Data'!$G$11,0,10*ROW('Hygiene Data'!G106))="","",OFFSET('Hygiene Data'!$G$11,0,10*ROW('Hygiene Data'!G106)))</f>
        <v/>
      </c>
      <c r="DY112" s="353" t="str">
        <f ca="1">+IF(OFFSET('Hygiene Data'!$G$12,0,10*ROW('Hygiene Data'!G106))="","",OFFSET('Hygiene Data'!$G$12,0,10*ROW('Hygiene Data'!G106)))</f>
        <v/>
      </c>
      <c r="DZ112" s="353" t="str">
        <f ca="1">+IF(OFFSET('Hygiene Data'!$G$13,0,10*ROW('Hygiene Data'!G106))="","",OFFSET('Hygiene Data'!$G$13,0,10*ROW('Hygiene Data'!G106)))</f>
        <v/>
      </c>
      <c r="EA112" s="353" t="str">
        <f ca="1">+IF(OFFSET('Hygiene Data'!$H$11,0,10*ROW('Hygiene Data'!H106))="","",OFFSET('Hygiene Data'!$H$11,0,10*ROW('Hygiene Data'!H106)))</f>
        <v/>
      </c>
      <c r="EB112" s="353" t="str">
        <f ca="1">+IF(OFFSET('Hygiene Data'!$H$12,0,10*ROW('Hygiene Data'!H106))="","",OFFSET('Hygiene Data'!$H$12,0,10*ROW('Hygiene Data'!H106)))</f>
        <v/>
      </c>
      <c r="EC112" s="353" t="str">
        <f ca="1">+IF(OFFSET('Hygiene Data'!$H$13,0,10*ROW('Hygiene Data'!H106))="","",OFFSET('Hygiene Data'!$H$13,0,10*ROW('Hygiene Data'!H106)))</f>
        <v/>
      </c>
      <c r="ED112" s="353" t="str">
        <f ca="1">+IF(OFFSET('Hygiene Data'!$I$11,0,10*ROW('Hygiene Data'!I106))="","",OFFSET('Hygiene Data'!$I$11,0,10*ROW('Hygiene Data'!I106)))</f>
        <v/>
      </c>
      <c r="EE112" s="353" t="str">
        <f ca="1">+IF(OFFSET('Hygiene Data'!$I$12,0,10*ROW('Hygiene Data'!I106))="","",OFFSET('Hygiene Data'!$I$12,0,10*ROW('Hygiene Data'!I106)))</f>
        <v/>
      </c>
      <c r="EF112" s="353" t="str">
        <f ca="1">+IF(OFFSET('Hygiene Data'!$I$13,0,10*ROW('Hygiene Data'!I106))="","",OFFSET('Hygiene Data'!$I$13,0,10*ROW('Hygiene Data'!I106)))</f>
        <v/>
      </c>
    </row>
    <row r="113" spans="1:136" x14ac:dyDescent="0.25">
      <c r="A113" s="462" t="str">
        <f ca="1">+IF(OFFSET('Water Data'!$B$2,0,10*ROW('Water Data'!E107))="","",OFFSET('Water Data'!$B$2,0,10*ROW('Water Data'!E107)))</f>
        <v/>
      </c>
      <c r="B113" s="46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89" t="str">
        <f t="shared" ca="1" si="1"/>
        <v/>
      </c>
      <c r="D113" s="49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6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3" t="str">
        <f ca="1">+IF(OFFSET('Water Data'!$D$27,0,10*ROW('Water Data'!D107))="","",OFFSET('Water Data'!$D$27,0,10*ROW('Water Data'!D107)))</f>
        <v/>
      </c>
      <c r="BT113" s="353" t="str">
        <f ca="1">+IF(OFFSET('Water Data'!$D$28,0,10*ROW('Water Data'!D107))="","",OFFSET('Water Data'!$D$28,0,10*ROW('Water Data'!D107)))</f>
        <v/>
      </c>
      <c r="BU113" s="353" t="str">
        <f ca="1">+IF(OFFSET('Water Data'!$D$29,0,10*ROW('Water Data'!D107))="","",OFFSET('Water Data'!$D$29,0,10*ROW('Water Data'!D107)))</f>
        <v/>
      </c>
      <c r="BV113" s="353" t="str">
        <f ca="1">+IF(OFFSET('Water Data'!$E$27,0,10*ROW('Water Data'!E107))="","",OFFSET('Water Data'!$E$27,0,10*ROW('Water Data'!E107)))</f>
        <v/>
      </c>
      <c r="BW113" s="353" t="str">
        <f ca="1">+IF(OFFSET('Water Data'!$E$28,0,10*ROW('Water Data'!E107))="","",OFFSET('Water Data'!$E$28,0,10*ROW('Water Data'!E107)))</f>
        <v/>
      </c>
      <c r="BX113" s="353" t="str">
        <f ca="1">+IF(OFFSET('Water Data'!$E$29,0,10*ROW('Water Data'!E107))="","",OFFSET('Water Data'!$E$29,0,10*ROW('Water Data'!E107)))</f>
        <v/>
      </c>
      <c r="BY113" s="353" t="str">
        <f ca="1">+IF(OFFSET('Water Data'!$F$27,0,10*ROW('Water Data'!F107))="","",OFFSET('Water Data'!$F$27,0,10*ROW('Water Data'!F107)))</f>
        <v/>
      </c>
      <c r="BZ113" s="353" t="str">
        <f ca="1">+IF(OFFSET('Water Data'!$F$28,0,10*ROW('Water Data'!F107))="","",OFFSET('Water Data'!$F$28,0,10*ROW('Water Data'!F107)))</f>
        <v/>
      </c>
      <c r="CA113" s="353" t="str">
        <f ca="1">+IF(OFFSET('Water Data'!$F$29,0,10*ROW('Water Data'!F107))="","",OFFSET('Water Data'!$F$29,0,10*ROW('Water Data'!F107)))</f>
        <v/>
      </c>
      <c r="CB113" s="353" t="str">
        <f ca="1">+IF(OFFSET('Water Data'!$G$27,0,10*ROW('Water Data'!G107))="","",OFFSET('Water Data'!$G$27,0,10*ROW('Water Data'!G107)))</f>
        <v/>
      </c>
      <c r="CC113" s="353" t="str">
        <f ca="1">+IF(OFFSET('Water Data'!$G$28,0,10*ROW('Water Data'!G107))="","",OFFSET('Water Data'!$G$28,0,10*ROW('Water Data'!G107)))</f>
        <v/>
      </c>
      <c r="CD113" s="353" t="str">
        <f ca="1">+IF(OFFSET('Water Data'!$G$29,0,10*ROW('Water Data'!G107))="","",OFFSET('Water Data'!$G$29,0,10*ROW('Water Data'!G107)))</f>
        <v/>
      </c>
      <c r="CE113" s="353" t="str">
        <f ca="1">+IF(OFFSET('Water Data'!$H$27,0,10*ROW('Water Data'!H107))="","",OFFSET('Water Data'!$H$27,0,10*ROW('Water Data'!H107)))</f>
        <v/>
      </c>
      <c r="CF113" s="353" t="str">
        <f ca="1">+IF(OFFSET('Water Data'!$H$28,0,10*ROW('Water Data'!H107))="","",OFFSET('Water Data'!$H$28,0,10*ROW('Water Data'!H107)))</f>
        <v/>
      </c>
      <c r="CG113" s="353" t="str">
        <f ca="1">+IF(OFFSET('Water Data'!$H$29,0,10*ROW('Water Data'!H107))="","",OFFSET('Water Data'!$H$29,0,10*ROW('Water Data'!H107)))</f>
        <v/>
      </c>
      <c r="CH113" s="353" t="str">
        <f ca="1">+IF(OFFSET('Water Data'!$I$27,0,10*ROW('Water Data'!I107))="","",OFFSET('Water Data'!$I$27,0,10*ROW('Water Data'!I107)))</f>
        <v/>
      </c>
      <c r="CI113" s="353" t="str">
        <f ca="1">+IF(OFFSET('Water Data'!$I$28,0,10*ROW('Water Data'!I107))="","",OFFSET('Water Data'!$I$28,0,10*ROW('Water Data'!I107)))</f>
        <v/>
      </c>
      <c r="CJ113" s="353" t="str">
        <f ca="1">+IF(OFFSET('Water Data'!$I$29,0,10*ROW('Water Data'!I107))="","",OFFSET('Water Data'!$I$29,0,10*ROW('Water Data'!I107)))</f>
        <v/>
      </c>
      <c r="CK113" s="353" t="str">
        <f ca="1">+IF(OFFSET('Sanitation Data'!$D$28,0,10*ROW('Sanitation Data'!D107))="","",OFFSET('Sanitation Data'!$D$28,0,10*ROW('Sanitation Data'!D107)))</f>
        <v/>
      </c>
      <c r="CL113" s="353" t="str">
        <f ca="1">+IF(OFFSET('Sanitation Data'!$D$29,0,10*ROW('Sanitation Data'!D107))="","",OFFSET('Sanitation Data'!$D$29,0,10*ROW('Sanitation Data'!D107)))</f>
        <v/>
      </c>
      <c r="CM113" s="353" t="str">
        <f ca="1">+IF(OFFSET('Sanitation Data'!$D$30,0,10*ROW('Sanitation Data'!D107))="","",OFFSET('Sanitation Data'!$D$30,0,10*ROW('Sanitation Data'!D107)))</f>
        <v/>
      </c>
      <c r="CN113" s="353" t="str">
        <f ca="1">+IF(OFFSET('Sanitation Data'!$D$31,0,10*ROW('Sanitation Data'!D107))="","",OFFSET('Sanitation Data'!$D$31,0,10*ROW('Sanitation Data'!D107)))</f>
        <v/>
      </c>
      <c r="CO113" s="353" t="str">
        <f ca="1">+IF(OFFSET('Sanitation Data'!$D$32,0,10*ROW('Sanitation Data'!D107))="","",OFFSET('Sanitation Data'!$D$32,0,10*ROW('Sanitation Data'!D107)))</f>
        <v/>
      </c>
      <c r="CP113" s="353" t="str">
        <f ca="1">+IF(OFFSET('Sanitation Data'!$E$28,0,10*ROW('Sanitation Data'!E107))="","",OFFSET('Sanitation Data'!$E$28,0,10*ROW('Sanitation Data'!E107)))</f>
        <v/>
      </c>
      <c r="CQ113" s="353" t="str">
        <f ca="1">+IF(OFFSET('Sanitation Data'!$E$29,0,10*ROW('Sanitation Data'!E107))="","",OFFSET('Sanitation Data'!$E$29,0,10*ROW('Sanitation Data'!E107)))</f>
        <v/>
      </c>
      <c r="CR113" s="353" t="str">
        <f ca="1">+IF(OFFSET('Sanitation Data'!$E$30,0,10*ROW('Sanitation Data'!E107))="","",OFFSET('Sanitation Data'!$E$30,0,10*ROW('Sanitation Data'!E107)))</f>
        <v/>
      </c>
      <c r="CS113" s="353" t="str">
        <f ca="1">+IF(OFFSET('Sanitation Data'!$E$31,0,10*ROW('Sanitation Data'!E107))="","",OFFSET('Sanitation Data'!$E$31,0,10*ROW('Sanitation Data'!E107)))</f>
        <v/>
      </c>
      <c r="CT113" s="353" t="str">
        <f ca="1">+IF(OFFSET('Sanitation Data'!$E$32,0,10*ROW('Sanitation Data'!E107))="","",OFFSET('Sanitation Data'!$E$32,0,10*ROW('Sanitation Data'!E107)))</f>
        <v/>
      </c>
      <c r="CU113" s="353" t="str">
        <f ca="1">+IF(OFFSET('Sanitation Data'!$F$28,0,10*ROW('Sanitation Data'!F107))="","",OFFSET('Sanitation Data'!$F$28,0,10*ROW('Sanitation Data'!F107)))</f>
        <v/>
      </c>
      <c r="CV113" s="353" t="str">
        <f ca="1">+IF(OFFSET('Sanitation Data'!$F$29,0,10*ROW('Sanitation Data'!F107))="","",OFFSET('Sanitation Data'!$F$29,0,10*ROW('Sanitation Data'!F107)))</f>
        <v/>
      </c>
      <c r="CW113" s="353" t="str">
        <f ca="1">+IF(OFFSET('Sanitation Data'!$F$30,0,10*ROW('Sanitation Data'!F107))="","",OFFSET('Sanitation Data'!$F$30,0,10*ROW('Sanitation Data'!F107)))</f>
        <v/>
      </c>
      <c r="CX113" s="353" t="str">
        <f ca="1">+IF(OFFSET('Sanitation Data'!$F$31,0,10*ROW('Sanitation Data'!F107))="","",OFFSET('Sanitation Data'!$F$31,0,10*ROW('Sanitation Data'!F107)))</f>
        <v/>
      </c>
      <c r="CY113" s="353" t="str">
        <f ca="1">+IF(OFFSET('Sanitation Data'!$F$32,0,10*ROW('Sanitation Data'!F107))="","",OFFSET('Sanitation Data'!$F$32,0,10*ROW('Sanitation Data'!F107)))</f>
        <v/>
      </c>
      <c r="CZ113" s="353" t="str">
        <f ca="1">+IF(OFFSET('Sanitation Data'!$G$28,0,10*ROW('Sanitation Data'!G107))="","",OFFSET('Sanitation Data'!$G$28,0,10*ROW('Sanitation Data'!G107)))</f>
        <v/>
      </c>
      <c r="DA113" s="353" t="str">
        <f ca="1">+IF(OFFSET('Sanitation Data'!$G$29,0,10*ROW('Sanitation Data'!G107))="","",OFFSET('Sanitation Data'!$G$29,0,10*ROW('Sanitation Data'!G107)))</f>
        <v/>
      </c>
      <c r="DB113" s="353" t="str">
        <f ca="1">+IF(OFFSET('Sanitation Data'!$G$30,0,10*ROW('Sanitation Data'!G107))="","",OFFSET('Sanitation Data'!$G$30,0,10*ROW('Sanitation Data'!G107)))</f>
        <v/>
      </c>
      <c r="DC113" s="353" t="str">
        <f ca="1">+IF(OFFSET('Sanitation Data'!$G$31,0,10*ROW('Sanitation Data'!G107))="","",OFFSET('Sanitation Data'!$G$31,0,10*ROW('Sanitation Data'!G107)))</f>
        <v/>
      </c>
      <c r="DD113" s="353" t="str">
        <f ca="1">+IF(OFFSET('Sanitation Data'!$G$32,0,10*ROW('Sanitation Data'!G107))="","",OFFSET('Sanitation Data'!$G$32,0,10*ROW('Sanitation Data'!G107)))</f>
        <v/>
      </c>
      <c r="DE113" s="353" t="str">
        <f ca="1">+IF(OFFSET('Sanitation Data'!$H$28,0,10*ROW('Sanitation Data'!H107))="","",OFFSET('Sanitation Data'!$H$28,0,10*ROW('Sanitation Data'!H107)))</f>
        <v/>
      </c>
      <c r="DF113" s="353" t="str">
        <f ca="1">+IF(OFFSET('Sanitation Data'!$H$29,0,10*ROW('Sanitation Data'!H107))="","",OFFSET('Sanitation Data'!$H$29,0,10*ROW('Sanitation Data'!H107)))</f>
        <v/>
      </c>
      <c r="DG113" s="353" t="str">
        <f ca="1">+IF(OFFSET('Sanitation Data'!$H$30,0,10*ROW('Sanitation Data'!H107))="","",OFFSET('Sanitation Data'!$H$30,0,10*ROW('Sanitation Data'!H107)))</f>
        <v/>
      </c>
      <c r="DH113" s="353" t="str">
        <f ca="1">+IF(OFFSET('Sanitation Data'!$H$31,0,10*ROW('Sanitation Data'!H107))="","",OFFSET('Sanitation Data'!$H$31,0,10*ROW('Sanitation Data'!H107)))</f>
        <v/>
      </c>
      <c r="DI113" s="353" t="str">
        <f ca="1">+IF(OFFSET('Sanitation Data'!$H$32,0,10*ROW('Sanitation Data'!H107))="","",OFFSET('Sanitation Data'!$H$32,0,10*ROW('Sanitation Data'!H107)))</f>
        <v/>
      </c>
      <c r="DJ113" s="353" t="str">
        <f ca="1">+IF(OFFSET('Sanitation Data'!$I$28,0,10*ROW('Sanitation Data'!I107))="","",OFFSET('Sanitation Data'!$I$28,0,10*ROW('Sanitation Data'!I107)))</f>
        <v/>
      </c>
      <c r="DK113" s="353" t="str">
        <f ca="1">+IF(OFFSET('Sanitation Data'!$I$29,0,10*ROW('Sanitation Data'!I107))="","",OFFSET('Sanitation Data'!$I$29,0,10*ROW('Sanitation Data'!I107)))</f>
        <v/>
      </c>
      <c r="DL113" s="353" t="str">
        <f ca="1">+IF(OFFSET('Sanitation Data'!$I$30,0,10*ROW('Sanitation Data'!I107))="","",OFFSET('Sanitation Data'!$I$30,0,10*ROW('Sanitation Data'!I107)))</f>
        <v/>
      </c>
      <c r="DM113" s="353" t="str">
        <f ca="1">+IF(OFFSET('Sanitation Data'!$I$31,0,10*ROW('Sanitation Data'!I107))="","",OFFSET('Sanitation Data'!$I$31,0,10*ROW('Sanitation Data'!I107)))</f>
        <v/>
      </c>
      <c r="DN113" s="353" t="str">
        <f ca="1">+IF(OFFSET('Sanitation Data'!$I$32,0,10*ROW('Sanitation Data'!I107))="","",OFFSET('Sanitation Data'!$I$32,0,10*ROW('Sanitation Data'!I107)))</f>
        <v/>
      </c>
      <c r="DO113" s="353" t="str">
        <f ca="1">+IF(OFFSET('Hygiene Data'!$D$11,0,10*ROW('Hygiene Data'!D107))="","",OFFSET('Hygiene Data'!$D$11,0,10*ROW('Hygiene Data'!D107)))</f>
        <v/>
      </c>
      <c r="DP113" s="353" t="str">
        <f ca="1">+IF(OFFSET('Hygiene Data'!$D$12,0,10*ROW('Hygiene Data'!D107))="","",OFFSET('Hygiene Data'!$D$12,0,10*ROW('Hygiene Data'!D107)))</f>
        <v/>
      </c>
      <c r="DQ113" s="353" t="str">
        <f ca="1">+IF(OFFSET('Hygiene Data'!$D$13,0,10*ROW('Hygiene Data'!D107))="","",OFFSET('Hygiene Data'!$D$13,0,10*ROW('Hygiene Data'!D107)))</f>
        <v/>
      </c>
      <c r="DR113" s="353" t="str">
        <f ca="1">+IF(OFFSET('Hygiene Data'!$E$11,0,10*ROW('Hygiene Data'!E107))="","",OFFSET('Hygiene Data'!$E$11,0,10*ROW('Hygiene Data'!E107)))</f>
        <v/>
      </c>
      <c r="DS113" s="353" t="str">
        <f ca="1">+IF(OFFSET('Hygiene Data'!$E$12,0,10*ROW('Hygiene Data'!E107))="","",OFFSET('Hygiene Data'!$E$12,0,10*ROW('Hygiene Data'!E107)))</f>
        <v/>
      </c>
      <c r="DT113" s="353" t="str">
        <f ca="1">+IF(OFFSET('Hygiene Data'!$E$13,0,10*ROW('Hygiene Data'!E107))="","",OFFSET('Hygiene Data'!$E$13,0,10*ROW('Hygiene Data'!E107)))</f>
        <v/>
      </c>
      <c r="DU113" s="353" t="str">
        <f ca="1">+IF(OFFSET('Hygiene Data'!$F$11,0,10*ROW('Hygiene Data'!F107))="","",OFFSET('Hygiene Data'!$F$11,0,10*ROW('Hygiene Data'!F107)))</f>
        <v/>
      </c>
      <c r="DV113" s="353" t="str">
        <f ca="1">+IF(OFFSET('Hygiene Data'!$F$12,0,10*ROW('Hygiene Data'!F107))="","",OFFSET('Hygiene Data'!$F$12,0,10*ROW('Hygiene Data'!F107)))</f>
        <v/>
      </c>
      <c r="DW113" s="353" t="str">
        <f ca="1">+IF(OFFSET('Hygiene Data'!$F$13,0,10*ROW('Hygiene Data'!F107))="","",OFFSET('Hygiene Data'!$F$13,0,10*ROW('Hygiene Data'!F107)))</f>
        <v/>
      </c>
      <c r="DX113" s="353" t="str">
        <f ca="1">+IF(OFFSET('Hygiene Data'!$G$11,0,10*ROW('Hygiene Data'!G107))="","",OFFSET('Hygiene Data'!$G$11,0,10*ROW('Hygiene Data'!G107)))</f>
        <v/>
      </c>
      <c r="DY113" s="353" t="str">
        <f ca="1">+IF(OFFSET('Hygiene Data'!$G$12,0,10*ROW('Hygiene Data'!G107))="","",OFFSET('Hygiene Data'!$G$12,0,10*ROW('Hygiene Data'!G107)))</f>
        <v/>
      </c>
      <c r="DZ113" s="353" t="str">
        <f ca="1">+IF(OFFSET('Hygiene Data'!$G$13,0,10*ROW('Hygiene Data'!G107))="","",OFFSET('Hygiene Data'!$G$13,0,10*ROW('Hygiene Data'!G107)))</f>
        <v/>
      </c>
      <c r="EA113" s="353" t="str">
        <f ca="1">+IF(OFFSET('Hygiene Data'!$H$11,0,10*ROW('Hygiene Data'!H107))="","",OFFSET('Hygiene Data'!$H$11,0,10*ROW('Hygiene Data'!H107)))</f>
        <v/>
      </c>
      <c r="EB113" s="353" t="str">
        <f ca="1">+IF(OFFSET('Hygiene Data'!$H$12,0,10*ROW('Hygiene Data'!H107))="","",OFFSET('Hygiene Data'!$H$12,0,10*ROW('Hygiene Data'!H107)))</f>
        <v/>
      </c>
      <c r="EC113" s="353" t="str">
        <f ca="1">+IF(OFFSET('Hygiene Data'!$H$13,0,10*ROW('Hygiene Data'!H107))="","",OFFSET('Hygiene Data'!$H$13,0,10*ROW('Hygiene Data'!H107)))</f>
        <v/>
      </c>
      <c r="ED113" s="353" t="str">
        <f ca="1">+IF(OFFSET('Hygiene Data'!$I$11,0,10*ROW('Hygiene Data'!I107))="","",OFFSET('Hygiene Data'!$I$11,0,10*ROW('Hygiene Data'!I107)))</f>
        <v/>
      </c>
      <c r="EE113" s="353" t="str">
        <f ca="1">+IF(OFFSET('Hygiene Data'!$I$12,0,10*ROW('Hygiene Data'!I107))="","",OFFSET('Hygiene Data'!$I$12,0,10*ROW('Hygiene Data'!I107)))</f>
        <v/>
      </c>
      <c r="EF113" s="353" t="str">
        <f ca="1">+IF(OFFSET('Hygiene Data'!$I$13,0,10*ROW('Hygiene Data'!I107))="","",OFFSET('Hygiene Data'!$I$13,0,10*ROW('Hygiene Data'!I107)))</f>
        <v/>
      </c>
    </row>
    <row r="114" spans="1:136" x14ac:dyDescent="0.25">
      <c r="A114" s="462" t="str">
        <f ca="1">+IF(OFFSET('Water Data'!$B$2,0,10*ROW('Water Data'!E108))="","",OFFSET('Water Data'!$B$2,0,10*ROW('Water Data'!E108)))</f>
        <v/>
      </c>
      <c r="B114" s="46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89" t="str">
        <f t="shared" ca="1" si="1"/>
        <v/>
      </c>
      <c r="D114" s="49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6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3" t="str">
        <f ca="1">+IF(OFFSET('Water Data'!$D$27,0,10*ROW('Water Data'!D108))="","",OFFSET('Water Data'!$D$27,0,10*ROW('Water Data'!D108)))</f>
        <v/>
      </c>
      <c r="BT114" s="353" t="str">
        <f ca="1">+IF(OFFSET('Water Data'!$D$28,0,10*ROW('Water Data'!D108))="","",OFFSET('Water Data'!$D$28,0,10*ROW('Water Data'!D108)))</f>
        <v/>
      </c>
      <c r="BU114" s="353" t="str">
        <f ca="1">+IF(OFFSET('Water Data'!$D$29,0,10*ROW('Water Data'!D108))="","",OFFSET('Water Data'!$D$29,0,10*ROW('Water Data'!D108)))</f>
        <v/>
      </c>
      <c r="BV114" s="353" t="str">
        <f ca="1">+IF(OFFSET('Water Data'!$E$27,0,10*ROW('Water Data'!E108))="","",OFFSET('Water Data'!$E$27,0,10*ROW('Water Data'!E108)))</f>
        <v/>
      </c>
      <c r="BW114" s="353" t="str">
        <f ca="1">+IF(OFFSET('Water Data'!$E$28,0,10*ROW('Water Data'!E108))="","",OFFSET('Water Data'!$E$28,0,10*ROW('Water Data'!E108)))</f>
        <v/>
      </c>
      <c r="BX114" s="353" t="str">
        <f ca="1">+IF(OFFSET('Water Data'!$E$29,0,10*ROW('Water Data'!E108))="","",OFFSET('Water Data'!$E$29,0,10*ROW('Water Data'!E108)))</f>
        <v/>
      </c>
      <c r="BY114" s="353" t="str">
        <f ca="1">+IF(OFFSET('Water Data'!$F$27,0,10*ROW('Water Data'!F108))="","",OFFSET('Water Data'!$F$27,0,10*ROW('Water Data'!F108)))</f>
        <v/>
      </c>
      <c r="BZ114" s="353" t="str">
        <f ca="1">+IF(OFFSET('Water Data'!$F$28,0,10*ROW('Water Data'!F108))="","",OFFSET('Water Data'!$F$28,0,10*ROW('Water Data'!F108)))</f>
        <v/>
      </c>
      <c r="CA114" s="353" t="str">
        <f ca="1">+IF(OFFSET('Water Data'!$F$29,0,10*ROW('Water Data'!F108))="","",OFFSET('Water Data'!$F$29,0,10*ROW('Water Data'!F108)))</f>
        <v/>
      </c>
      <c r="CB114" s="353" t="str">
        <f ca="1">+IF(OFFSET('Water Data'!$G$27,0,10*ROW('Water Data'!G108))="","",OFFSET('Water Data'!$G$27,0,10*ROW('Water Data'!G108)))</f>
        <v/>
      </c>
      <c r="CC114" s="353" t="str">
        <f ca="1">+IF(OFFSET('Water Data'!$G$28,0,10*ROW('Water Data'!G108))="","",OFFSET('Water Data'!$G$28,0,10*ROW('Water Data'!G108)))</f>
        <v/>
      </c>
      <c r="CD114" s="353" t="str">
        <f ca="1">+IF(OFFSET('Water Data'!$G$29,0,10*ROW('Water Data'!G108))="","",OFFSET('Water Data'!$G$29,0,10*ROW('Water Data'!G108)))</f>
        <v/>
      </c>
      <c r="CE114" s="353" t="str">
        <f ca="1">+IF(OFFSET('Water Data'!$H$27,0,10*ROW('Water Data'!H108))="","",OFFSET('Water Data'!$H$27,0,10*ROW('Water Data'!H108)))</f>
        <v/>
      </c>
      <c r="CF114" s="353" t="str">
        <f ca="1">+IF(OFFSET('Water Data'!$H$28,0,10*ROW('Water Data'!H108))="","",OFFSET('Water Data'!$H$28,0,10*ROW('Water Data'!H108)))</f>
        <v/>
      </c>
      <c r="CG114" s="353" t="str">
        <f ca="1">+IF(OFFSET('Water Data'!$H$29,0,10*ROW('Water Data'!H108))="","",OFFSET('Water Data'!$H$29,0,10*ROW('Water Data'!H108)))</f>
        <v/>
      </c>
      <c r="CH114" s="353" t="str">
        <f ca="1">+IF(OFFSET('Water Data'!$I$27,0,10*ROW('Water Data'!I108))="","",OFFSET('Water Data'!$I$27,0,10*ROW('Water Data'!I108)))</f>
        <v/>
      </c>
      <c r="CI114" s="353" t="str">
        <f ca="1">+IF(OFFSET('Water Data'!$I$28,0,10*ROW('Water Data'!I108))="","",OFFSET('Water Data'!$I$28,0,10*ROW('Water Data'!I108)))</f>
        <v/>
      </c>
      <c r="CJ114" s="353" t="str">
        <f ca="1">+IF(OFFSET('Water Data'!$I$29,0,10*ROW('Water Data'!I108))="","",OFFSET('Water Data'!$I$29,0,10*ROW('Water Data'!I108)))</f>
        <v/>
      </c>
      <c r="CK114" s="353" t="str">
        <f ca="1">+IF(OFFSET('Sanitation Data'!$D$28,0,10*ROW('Sanitation Data'!D108))="","",OFFSET('Sanitation Data'!$D$28,0,10*ROW('Sanitation Data'!D108)))</f>
        <v/>
      </c>
      <c r="CL114" s="353" t="str">
        <f ca="1">+IF(OFFSET('Sanitation Data'!$D$29,0,10*ROW('Sanitation Data'!D108))="","",OFFSET('Sanitation Data'!$D$29,0,10*ROW('Sanitation Data'!D108)))</f>
        <v/>
      </c>
      <c r="CM114" s="353" t="str">
        <f ca="1">+IF(OFFSET('Sanitation Data'!$D$30,0,10*ROW('Sanitation Data'!D108))="","",OFFSET('Sanitation Data'!$D$30,0,10*ROW('Sanitation Data'!D108)))</f>
        <v/>
      </c>
      <c r="CN114" s="353" t="str">
        <f ca="1">+IF(OFFSET('Sanitation Data'!$D$31,0,10*ROW('Sanitation Data'!D108))="","",OFFSET('Sanitation Data'!$D$31,0,10*ROW('Sanitation Data'!D108)))</f>
        <v/>
      </c>
      <c r="CO114" s="353" t="str">
        <f ca="1">+IF(OFFSET('Sanitation Data'!$D$32,0,10*ROW('Sanitation Data'!D108))="","",OFFSET('Sanitation Data'!$D$32,0,10*ROW('Sanitation Data'!D108)))</f>
        <v/>
      </c>
      <c r="CP114" s="353" t="str">
        <f ca="1">+IF(OFFSET('Sanitation Data'!$E$28,0,10*ROW('Sanitation Data'!E108))="","",OFFSET('Sanitation Data'!$E$28,0,10*ROW('Sanitation Data'!E108)))</f>
        <v/>
      </c>
      <c r="CQ114" s="353" t="str">
        <f ca="1">+IF(OFFSET('Sanitation Data'!$E$29,0,10*ROW('Sanitation Data'!E108))="","",OFFSET('Sanitation Data'!$E$29,0,10*ROW('Sanitation Data'!E108)))</f>
        <v/>
      </c>
      <c r="CR114" s="353" t="str">
        <f ca="1">+IF(OFFSET('Sanitation Data'!$E$30,0,10*ROW('Sanitation Data'!E108))="","",OFFSET('Sanitation Data'!$E$30,0,10*ROW('Sanitation Data'!E108)))</f>
        <v/>
      </c>
      <c r="CS114" s="353" t="str">
        <f ca="1">+IF(OFFSET('Sanitation Data'!$E$31,0,10*ROW('Sanitation Data'!E108))="","",OFFSET('Sanitation Data'!$E$31,0,10*ROW('Sanitation Data'!E108)))</f>
        <v/>
      </c>
      <c r="CT114" s="353" t="str">
        <f ca="1">+IF(OFFSET('Sanitation Data'!$E$32,0,10*ROW('Sanitation Data'!E108))="","",OFFSET('Sanitation Data'!$E$32,0,10*ROW('Sanitation Data'!E108)))</f>
        <v/>
      </c>
      <c r="CU114" s="353" t="str">
        <f ca="1">+IF(OFFSET('Sanitation Data'!$F$28,0,10*ROW('Sanitation Data'!F108))="","",OFFSET('Sanitation Data'!$F$28,0,10*ROW('Sanitation Data'!F108)))</f>
        <v/>
      </c>
      <c r="CV114" s="353" t="str">
        <f ca="1">+IF(OFFSET('Sanitation Data'!$F$29,0,10*ROW('Sanitation Data'!F108))="","",OFFSET('Sanitation Data'!$F$29,0,10*ROW('Sanitation Data'!F108)))</f>
        <v/>
      </c>
      <c r="CW114" s="353" t="str">
        <f ca="1">+IF(OFFSET('Sanitation Data'!$F$30,0,10*ROW('Sanitation Data'!F108))="","",OFFSET('Sanitation Data'!$F$30,0,10*ROW('Sanitation Data'!F108)))</f>
        <v/>
      </c>
      <c r="CX114" s="353" t="str">
        <f ca="1">+IF(OFFSET('Sanitation Data'!$F$31,0,10*ROW('Sanitation Data'!F108))="","",OFFSET('Sanitation Data'!$F$31,0,10*ROW('Sanitation Data'!F108)))</f>
        <v/>
      </c>
      <c r="CY114" s="353" t="str">
        <f ca="1">+IF(OFFSET('Sanitation Data'!$F$32,0,10*ROW('Sanitation Data'!F108))="","",OFFSET('Sanitation Data'!$F$32,0,10*ROW('Sanitation Data'!F108)))</f>
        <v/>
      </c>
      <c r="CZ114" s="353" t="str">
        <f ca="1">+IF(OFFSET('Sanitation Data'!$G$28,0,10*ROW('Sanitation Data'!G108))="","",OFFSET('Sanitation Data'!$G$28,0,10*ROW('Sanitation Data'!G108)))</f>
        <v/>
      </c>
      <c r="DA114" s="353" t="str">
        <f ca="1">+IF(OFFSET('Sanitation Data'!$G$29,0,10*ROW('Sanitation Data'!G108))="","",OFFSET('Sanitation Data'!$G$29,0,10*ROW('Sanitation Data'!G108)))</f>
        <v/>
      </c>
      <c r="DB114" s="353" t="str">
        <f ca="1">+IF(OFFSET('Sanitation Data'!$G$30,0,10*ROW('Sanitation Data'!G108))="","",OFFSET('Sanitation Data'!$G$30,0,10*ROW('Sanitation Data'!G108)))</f>
        <v/>
      </c>
      <c r="DC114" s="353" t="str">
        <f ca="1">+IF(OFFSET('Sanitation Data'!$G$31,0,10*ROW('Sanitation Data'!G108))="","",OFFSET('Sanitation Data'!$G$31,0,10*ROW('Sanitation Data'!G108)))</f>
        <v/>
      </c>
      <c r="DD114" s="353" t="str">
        <f ca="1">+IF(OFFSET('Sanitation Data'!$G$32,0,10*ROW('Sanitation Data'!G108))="","",OFFSET('Sanitation Data'!$G$32,0,10*ROW('Sanitation Data'!G108)))</f>
        <v/>
      </c>
      <c r="DE114" s="353" t="str">
        <f ca="1">+IF(OFFSET('Sanitation Data'!$H$28,0,10*ROW('Sanitation Data'!H108))="","",OFFSET('Sanitation Data'!$H$28,0,10*ROW('Sanitation Data'!H108)))</f>
        <v/>
      </c>
      <c r="DF114" s="353" t="str">
        <f ca="1">+IF(OFFSET('Sanitation Data'!$H$29,0,10*ROW('Sanitation Data'!H108))="","",OFFSET('Sanitation Data'!$H$29,0,10*ROW('Sanitation Data'!H108)))</f>
        <v/>
      </c>
      <c r="DG114" s="353" t="str">
        <f ca="1">+IF(OFFSET('Sanitation Data'!$H$30,0,10*ROW('Sanitation Data'!H108))="","",OFFSET('Sanitation Data'!$H$30,0,10*ROW('Sanitation Data'!H108)))</f>
        <v/>
      </c>
      <c r="DH114" s="353" t="str">
        <f ca="1">+IF(OFFSET('Sanitation Data'!$H$31,0,10*ROW('Sanitation Data'!H108))="","",OFFSET('Sanitation Data'!$H$31,0,10*ROW('Sanitation Data'!H108)))</f>
        <v/>
      </c>
      <c r="DI114" s="353" t="str">
        <f ca="1">+IF(OFFSET('Sanitation Data'!$H$32,0,10*ROW('Sanitation Data'!H108))="","",OFFSET('Sanitation Data'!$H$32,0,10*ROW('Sanitation Data'!H108)))</f>
        <v/>
      </c>
      <c r="DJ114" s="353" t="str">
        <f ca="1">+IF(OFFSET('Sanitation Data'!$I$28,0,10*ROW('Sanitation Data'!I108))="","",OFFSET('Sanitation Data'!$I$28,0,10*ROW('Sanitation Data'!I108)))</f>
        <v/>
      </c>
      <c r="DK114" s="353" t="str">
        <f ca="1">+IF(OFFSET('Sanitation Data'!$I$29,0,10*ROW('Sanitation Data'!I108))="","",OFFSET('Sanitation Data'!$I$29,0,10*ROW('Sanitation Data'!I108)))</f>
        <v/>
      </c>
      <c r="DL114" s="353" t="str">
        <f ca="1">+IF(OFFSET('Sanitation Data'!$I$30,0,10*ROW('Sanitation Data'!I108))="","",OFFSET('Sanitation Data'!$I$30,0,10*ROW('Sanitation Data'!I108)))</f>
        <v/>
      </c>
      <c r="DM114" s="353" t="str">
        <f ca="1">+IF(OFFSET('Sanitation Data'!$I$31,0,10*ROW('Sanitation Data'!I108))="","",OFFSET('Sanitation Data'!$I$31,0,10*ROW('Sanitation Data'!I108)))</f>
        <v/>
      </c>
      <c r="DN114" s="353" t="str">
        <f ca="1">+IF(OFFSET('Sanitation Data'!$I$32,0,10*ROW('Sanitation Data'!I108))="","",OFFSET('Sanitation Data'!$I$32,0,10*ROW('Sanitation Data'!I108)))</f>
        <v/>
      </c>
      <c r="DO114" s="353" t="str">
        <f ca="1">+IF(OFFSET('Hygiene Data'!$D$11,0,10*ROW('Hygiene Data'!D108))="","",OFFSET('Hygiene Data'!$D$11,0,10*ROW('Hygiene Data'!D108)))</f>
        <v/>
      </c>
      <c r="DP114" s="353" t="str">
        <f ca="1">+IF(OFFSET('Hygiene Data'!$D$12,0,10*ROW('Hygiene Data'!D108))="","",OFFSET('Hygiene Data'!$D$12,0,10*ROW('Hygiene Data'!D108)))</f>
        <v/>
      </c>
      <c r="DQ114" s="353" t="str">
        <f ca="1">+IF(OFFSET('Hygiene Data'!$D$13,0,10*ROW('Hygiene Data'!D108))="","",OFFSET('Hygiene Data'!$D$13,0,10*ROW('Hygiene Data'!D108)))</f>
        <v/>
      </c>
      <c r="DR114" s="353" t="str">
        <f ca="1">+IF(OFFSET('Hygiene Data'!$E$11,0,10*ROW('Hygiene Data'!E108))="","",OFFSET('Hygiene Data'!$E$11,0,10*ROW('Hygiene Data'!E108)))</f>
        <v/>
      </c>
      <c r="DS114" s="353" t="str">
        <f ca="1">+IF(OFFSET('Hygiene Data'!$E$12,0,10*ROW('Hygiene Data'!E108))="","",OFFSET('Hygiene Data'!$E$12,0,10*ROW('Hygiene Data'!E108)))</f>
        <v/>
      </c>
      <c r="DT114" s="353" t="str">
        <f ca="1">+IF(OFFSET('Hygiene Data'!$E$13,0,10*ROW('Hygiene Data'!E108))="","",OFFSET('Hygiene Data'!$E$13,0,10*ROW('Hygiene Data'!E108)))</f>
        <v/>
      </c>
      <c r="DU114" s="353" t="str">
        <f ca="1">+IF(OFFSET('Hygiene Data'!$F$11,0,10*ROW('Hygiene Data'!F108))="","",OFFSET('Hygiene Data'!$F$11,0,10*ROW('Hygiene Data'!F108)))</f>
        <v/>
      </c>
      <c r="DV114" s="353" t="str">
        <f ca="1">+IF(OFFSET('Hygiene Data'!$F$12,0,10*ROW('Hygiene Data'!F108))="","",OFFSET('Hygiene Data'!$F$12,0,10*ROW('Hygiene Data'!F108)))</f>
        <v/>
      </c>
      <c r="DW114" s="353" t="str">
        <f ca="1">+IF(OFFSET('Hygiene Data'!$F$13,0,10*ROW('Hygiene Data'!F108))="","",OFFSET('Hygiene Data'!$F$13,0,10*ROW('Hygiene Data'!F108)))</f>
        <v/>
      </c>
      <c r="DX114" s="353" t="str">
        <f ca="1">+IF(OFFSET('Hygiene Data'!$G$11,0,10*ROW('Hygiene Data'!G108))="","",OFFSET('Hygiene Data'!$G$11,0,10*ROW('Hygiene Data'!G108)))</f>
        <v/>
      </c>
      <c r="DY114" s="353" t="str">
        <f ca="1">+IF(OFFSET('Hygiene Data'!$G$12,0,10*ROW('Hygiene Data'!G108))="","",OFFSET('Hygiene Data'!$G$12,0,10*ROW('Hygiene Data'!G108)))</f>
        <v/>
      </c>
      <c r="DZ114" s="353" t="str">
        <f ca="1">+IF(OFFSET('Hygiene Data'!$G$13,0,10*ROW('Hygiene Data'!G108))="","",OFFSET('Hygiene Data'!$G$13,0,10*ROW('Hygiene Data'!G108)))</f>
        <v/>
      </c>
      <c r="EA114" s="353" t="str">
        <f ca="1">+IF(OFFSET('Hygiene Data'!$H$11,0,10*ROW('Hygiene Data'!H108))="","",OFFSET('Hygiene Data'!$H$11,0,10*ROW('Hygiene Data'!H108)))</f>
        <v/>
      </c>
      <c r="EB114" s="353" t="str">
        <f ca="1">+IF(OFFSET('Hygiene Data'!$H$12,0,10*ROW('Hygiene Data'!H108))="","",OFFSET('Hygiene Data'!$H$12,0,10*ROW('Hygiene Data'!H108)))</f>
        <v/>
      </c>
      <c r="EC114" s="353" t="str">
        <f ca="1">+IF(OFFSET('Hygiene Data'!$H$13,0,10*ROW('Hygiene Data'!H108))="","",OFFSET('Hygiene Data'!$H$13,0,10*ROW('Hygiene Data'!H108)))</f>
        <v/>
      </c>
      <c r="ED114" s="353" t="str">
        <f ca="1">+IF(OFFSET('Hygiene Data'!$I$11,0,10*ROW('Hygiene Data'!I108))="","",OFFSET('Hygiene Data'!$I$11,0,10*ROW('Hygiene Data'!I108)))</f>
        <v/>
      </c>
      <c r="EE114" s="353" t="str">
        <f ca="1">+IF(OFFSET('Hygiene Data'!$I$12,0,10*ROW('Hygiene Data'!I108))="","",OFFSET('Hygiene Data'!$I$12,0,10*ROW('Hygiene Data'!I108)))</f>
        <v/>
      </c>
      <c r="EF114" s="353" t="str">
        <f ca="1">+IF(OFFSET('Hygiene Data'!$I$13,0,10*ROW('Hygiene Data'!I108))="","",OFFSET('Hygiene Data'!$I$13,0,10*ROW('Hygiene Data'!I108)))</f>
        <v/>
      </c>
    </row>
    <row r="115" spans="1:136" x14ac:dyDescent="0.25">
      <c r="A115" s="462" t="str">
        <f ca="1">+IF(OFFSET('Water Data'!$B$2,0,10*ROW('Water Data'!E109))="","",OFFSET('Water Data'!$B$2,0,10*ROW('Water Data'!E109)))</f>
        <v/>
      </c>
      <c r="B115" s="46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89" t="str">
        <f t="shared" ca="1" si="1"/>
        <v/>
      </c>
      <c r="D115" s="49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6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3" t="str">
        <f ca="1">+IF(OFFSET('Water Data'!$D$27,0,10*ROW('Water Data'!D109))="","",OFFSET('Water Data'!$D$27,0,10*ROW('Water Data'!D109)))</f>
        <v/>
      </c>
      <c r="BT115" s="353" t="str">
        <f ca="1">+IF(OFFSET('Water Data'!$D$28,0,10*ROW('Water Data'!D109))="","",OFFSET('Water Data'!$D$28,0,10*ROW('Water Data'!D109)))</f>
        <v/>
      </c>
      <c r="BU115" s="353" t="str">
        <f ca="1">+IF(OFFSET('Water Data'!$D$29,0,10*ROW('Water Data'!D109))="","",OFFSET('Water Data'!$D$29,0,10*ROW('Water Data'!D109)))</f>
        <v/>
      </c>
      <c r="BV115" s="353" t="str">
        <f ca="1">+IF(OFFSET('Water Data'!$E$27,0,10*ROW('Water Data'!E109))="","",OFFSET('Water Data'!$E$27,0,10*ROW('Water Data'!E109)))</f>
        <v/>
      </c>
      <c r="BW115" s="353" t="str">
        <f ca="1">+IF(OFFSET('Water Data'!$E$28,0,10*ROW('Water Data'!E109))="","",OFFSET('Water Data'!$E$28,0,10*ROW('Water Data'!E109)))</f>
        <v/>
      </c>
      <c r="BX115" s="353" t="str">
        <f ca="1">+IF(OFFSET('Water Data'!$E$29,0,10*ROW('Water Data'!E109))="","",OFFSET('Water Data'!$E$29,0,10*ROW('Water Data'!E109)))</f>
        <v/>
      </c>
      <c r="BY115" s="353" t="str">
        <f ca="1">+IF(OFFSET('Water Data'!$F$27,0,10*ROW('Water Data'!F109))="","",OFFSET('Water Data'!$F$27,0,10*ROW('Water Data'!F109)))</f>
        <v/>
      </c>
      <c r="BZ115" s="353" t="str">
        <f ca="1">+IF(OFFSET('Water Data'!$F$28,0,10*ROW('Water Data'!F109))="","",OFFSET('Water Data'!$F$28,0,10*ROW('Water Data'!F109)))</f>
        <v/>
      </c>
      <c r="CA115" s="353" t="str">
        <f ca="1">+IF(OFFSET('Water Data'!$F$29,0,10*ROW('Water Data'!F109))="","",OFFSET('Water Data'!$F$29,0,10*ROW('Water Data'!F109)))</f>
        <v/>
      </c>
      <c r="CB115" s="353" t="str">
        <f ca="1">+IF(OFFSET('Water Data'!$G$27,0,10*ROW('Water Data'!G109))="","",OFFSET('Water Data'!$G$27,0,10*ROW('Water Data'!G109)))</f>
        <v/>
      </c>
      <c r="CC115" s="353" t="str">
        <f ca="1">+IF(OFFSET('Water Data'!$G$28,0,10*ROW('Water Data'!G109))="","",OFFSET('Water Data'!$G$28,0,10*ROW('Water Data'!G109)))</f>
        <v/>
      </c>
      <c r="CD115" s="353" t="str">
        <f ca="1">+IF(OFFSET('Water Data'!$G$29,0,10*ROW('Water Data'!G109))="","",OFFSET('Water Data'!$G$29,0,10*ROW('Water Data'!G109)))</f>
        <v/>
      </c>
      <c r="CE115" s="353" t="str">
        <f ca="1">+IF(OFFSET('Water Data'!$H$27,0,10*ROW('Water Data'!H109))="","",OFFSET('Water Data'!$H$27,0,10*ROW('Water Data'!H109)))</f>
        <v/>
      </c>
      <c r="CF115" s="353" t="str">
        <f ca="1">+IF(OFFSET('Water Data'!$H$28,0,10*ROW('Water Data'!H109))="","",OFFSET('Water Data'!$H$28,0,10*ROW('Water Data'!H109)))</f>
        <v/>
      </c>
      <c r="CG115" s="353" t="str">
        <f ca="1">+IF(OFFSET('Water Data'!$H$29,0,10*ROW('Water Data'!H109))="","",OFFSET('Water Data'!$H$29,0,10*ROW('Water Data'!H109)))</f>
        <v/>
      </c>
      <c r="CH115" s="353" t="str">
        <f ca="1">+IF(OFFSET('Water Data'!$I$27,0,10*ROW('Water Data'!I109))="","",OFFSET('Water Data'!$I$27,0,10*ROW('Water Data'!I109)))</f>
        <v/>
      </c>
      <c r="CI115" s="353" t="str">
        <f ca="1">+IF(OFFSET('Water Data'!$I$28,0,10*ROW('Water Data'!I109))="","",OFFSET('Water Data'!$I$28,0,10*ROW('Water Data'!I109)))</f>
        <v/>
      </c>
      <c r="CJ115" s="353" t="str">
        <f ca="1">+IF(OFFSET('Water Data'!$I$29,0,10*ROW('Water Data'!I109))="","",OFFSET('Water Data'!$I$29,0,10*ROW('Water Data'!I109)))</f>
        <v/>
      </c>
      <c r="CK115" s="353" t="str">
        <f ca="1">+IF(OFFSET('Sanitation Data'!$D$28,0,10*ROW('Sanitation Data'!D109))="","",OFFSET('Sanitation Data'!$D$28,0,10*ROW('Sanitation Data'!D109)))</f>
        <v/>
      </c>
      <c r="CL115" s="353" t="str">
        <f ca="1">+IF(OFFSET('Sanitation Data'!$D$29,0,10*ROW('Sanitation Data'!D109))="","",OFFSET('Sanitation Data'!$D$29,0,10*ROW('Sanitation Data'!D109)))</f>
        <v/>
      </c>
      <c r="CM115" s="353" t="str">
        <f ca="1">+IF(OFFSET('Sanitation Data'!$D$30,0,10*ROW('Sanitation Data'!D109))="","",OFFSET('Sanitation Data'!$D$30,0,10*ROW('Sanitation Data'!D109)))</f>
        <v/>
      </c>
      <c r="CN115" s="353" t="str">
        <f ca="1">+IF(OFFSET('Sanitation Data'!$D$31,0,10*ROW('Sanitation Data'!D109))="","",OFFSET('Sanitation Data'!$D$31,0,10*ROW('Sanitation Data'!D109)))</f>
        <v/>
      </c>
      <c r="CO115" s="353" t="str">
        <f ca="1">+IF(OFFSET('Sanitation Data'!$D$32,0,10*ROW('Sanitation Data'!D109))="","",OFFSET('Sanitation Data'!$D$32,0,10*ROW('Sanitation Data'!D109)))</f>
        <v/>
      </c>
      <c r="CP115" s="353" t="str">
        <f ca="1">+IF(OFFSET('Sanitation Data'!$E$28,0,10*ROW('Sanitation Data'!E109))="","",OFFSET('Sanitation Data'!$E$28,0,10*ROW('Sanitation Data'!E109)))</f>
        <v/>
      </c>
      <c r="CQ115" s="353" t="str">
        <f ca="1">+IF(OFFSET('Sanitation Data'!$E$29,0,10*ROW('Sanitation Data'!E109))="","",OFFSET('Sanitation Data'!$E$29,0,10*ROW('Sanitation Data'!E109)))</f>
        <v/>
      </c>
      <c r="CR115" s="353" t="str">
        <f ca="1">+IF(OFFSET('Sanitation Data'!$E$30,0,10*ROW('Sanitation Data'!E109))="","",OFFSET('Sanitation Data'!$E$30,0,10*ROW('Sanitation Data'!E109)))</f>
        <v/>
      </c>
      <c r="CS115" s="353" t="str">
        <f ca="1">+IF(OFFSET('Sanitation Data'!$E$31,0,10*ROW('Sanitation Data'!E109))="","",OFFSET('Sanitation Data'!$E$31,0,10*ROW('Sanitation Data'!E109)))</f>
        <v/>
      </c>
      <c r="CT115" s="353" t="str">
        <f ca="1">+IF(OFFSET('Sanitation Data'!$E$32,0,10*ROW('Sanitation Data'!E109))="","",OFFSET('Sanitation Data'!$E$32,0,10*ROW('Sanitation Data'!E109)))</f>
        <v/>
      </c>
      <c r="CU115" s="353" t="str">
        <f ca="1">+IF(OFFSET('Sanitation Data'!$F$28,0,10*ROW('Sanitation Data'!F109))="","",OFFSET('Sanitation Data'!$F$28,0,10*ROW('Sanitation Data'!F109)))</f>
        <v/>
      </c>
      <c r="CV115" s="353" t="str">
        <f ca="1">+IF(OFFSET('Sanitation Data'!$F$29,0,10*ROW('Sanitation Data'!F109))="","",OFFSET('Sanitation Data'!$F$29,0,10*ROW('Sanitation Data'!F109)))</f>
        <v/>
      </c>
      <c r="CW115" s="353" t="str">
        <f ca="1">+IF(OFFSET('Sanitation Data'!$F$30,0,10*ROW('Sanitation Data'!F109))="","",OFFSET('Sanitation Data'!$F$30,0,10*ROW('Sanitation Data'!F109)))</f>
        <v/>
      </c>
      <c r="CX115" s="353" t="str">
        <f ca="1">+IF(OFFSET('Sanitation Data'!$F$31,0,10*ROW('Sanitation Data'!F109))="","",OFFSET('Sanitation Data'!$F$31,0,10*ROW('Sanitation Data'!F109)))</f>
        <v/>
      </c>
      <c r="CY115" s="353" t="str">
        <f ca="1">+IF(OFFSET('Sanitation Data'!$F$32,0,10*ROW('Sanitation Data'!F109))="","",OFFSET('Sanitation Data'!$F$32,0,10*ROW('Sanitation Data'!F109)))</f>
        <v/>
      </c>
      <c r="CZ115" s="353" t="str">
        <f ca="1">+IF(OFFSET('Sanitation Data'!$G$28,0,10*ROW('Sanitation Data'!G109))="","",OFFSET('Sanitation Data'!$G$28,0,10*ROW('Sanitation Data'!G109)))</f>
        <v/>
      </c>
      <c r="DA115" s="353" t="str">
        <f ca="1">+IF(OFFSET('Sanitation Data'!$G$29,0,10*ROW('Sanitation Data'!G109))="","",OFFSET('Sanitation Data'!$G$29,0,10*ROW('Sanitation Data'!G109)))</f>
        <v/>
      </c>
      <c r="DB115" s="353" t="str">
        <f ca="1">+IF(OFFSET('Sanitation Data'!$G$30,0,10*ROW('Sanitation Data'!G109))="","",OFFSET('Sanitation Data'!$G$30,0,10*ROW('Sanitation Data'!G109)))</f>
        <v/>
      </c>
      <c r="DC115" s="353" t="str">
        <f ca="1">+IF(OFFSET('Sanitation Data'!$G$31,0,10*ROW('Sanitation Data'!G109))="","",OFFSET('Sanitation Data'!$G$31,0,10*ROW('Sanitation Data'!G109)))</f>
        <v/>
      </c>
      <c r="DD115" s="353" t="str">
        <f ca="1">+IF(OFFSET('Sanitation Data'!$G$32,0,10*ROW('Sanitation Data'!G109))="","",OFFSET('Sanitation Data'!$G$32,0,10*ROW('Sanitation Data'!G109)))</f>
        <v/>
      </c>
      <c r="DE115" s="353" t="str">
        <f ca="1">+IF(OFFSET('Sanitation Data'!$H$28,0,10*ROW('Sanitation Data'!H109))="","",OFFSET('Sanitation Data'!$H$28,0,10*ROW('Sanitation Data'!H109)))</f>
        <v/>
      </c>
      <c r="DF115" s="353" t="str">
        <f ca="1">+IF(OFFSET('Sanitation Data'!$H$29,0,10*ROW('Sanitation Data'!H109))="","",OFFSET('Sanitation Data'!$H$29,0,10*ROW('Sanitation Data'!H109)))</f>
        <v/>
      </c>
      <c r="DG115" s="353" t="str">
        <f ca="1">+IF(OFFSET('Sanitation Data'!$H$30,0,10*ROW('Sanitation Data'!H109))="","",OFFSET('Sanitation Data'!$H$30,0,10*ROW('Sanitation Data'!H109)))</f>
        <v/>
      </c>
      <c r="DH115" s="353" t="str">
        <f ca="1">+IF(OFFSET('Sanitation Data'!$H$31,0,10*ROW('Sanitation Data'!H109))="","",OFFSET('Sanitation Data'!$H$31,0,10*ROW('Sanitation Data'!H109)))</f>
        <v/>
      </c>
      <c r="DI115" s="353" t="str">
        <f ca="1">+IF(OFFSET('Sanitation Data'!$H$32,0,10*ROW('Sanitation Data'!H109))="","",OFFSET('Sanitation Data'!$H$32,0,10*ROW('Sanitation Data'!H109)))</f>
        <v/>
      </c>
      <c r="DJ115" s="353" t="str">
        <f ca="1">+IF(OFFSET('Sanitation Data'!$I$28,0,10*ROW('Sanitation Data'!I109))="","",OFFSET('Sanitation Data'!$I$28,0,10*ROW('Sanitation Data'!I109)))</f>
        <v/>
      </c>
      <c r="DK115" s="353" t="str">
        <f ca="1">+IF(OFFSET('Sanitation Data'!$I$29,0,10*ROW('Sanitation Data'!I109))="","",OFFSET('Sanitation Data'!$I$29,0,10*ROW('Sanitation Data'!I109)))</f>
        <v/>
      </c>
      <c r="DL115" s="353" t="str">
        <f ca="1">+IF(OFFSET('Sanitation Data'!$I$30,0,10*ROW('Sanitation Data'!I109))="","",OFFSET('Sanitation Data'!$I$30,0,10*ROW('Sanitation Data'!I109)))</f>
        <v/>
      </c>
      <c r="DM115" s="353" t="str">
        <f ca="1">+IF(OFFSET('Sanitation Data'!$I$31,0,10*ROW('Sanitation Data'!I109))="","",OFFSET('Sanitation Data'!$I$31,0,10*ROW('Sanitation Data'!I109)))</f>
        <v/>
      </c>
      <c r="DN115" s="353" t="str">
        <f ca="1">+IF(OFFSET('Sanitation Data'!$I$32,0,10*ROW('Sanitation Data'!I109))="","",OFFSET('Sanitation Data'!$I$32,0,10*ROW('Sanitation Data'!I109)))</f>
        <v/>
      </c>
      <c r="DO115" s="353" t="str">
        <f ca="1">+IF(OFFSET('Hygiene Data'!$D$11,0,10*ROW('Hygiene Data'!D109))="","",OFFSET('Hygiene Data'!$D$11,0,10*ROW('Hygiene Data'!D109)))</f>
        <v/>
      </c>
      <c r="DP115" s="353" t="str">
        <f ca="1">+IF(OFFSET('Hygiene Data'!$D$12,0,10*ROW('Hygiene Data'!D109))="","",OFFSET('Hygiene Data'!$D$12,0,10*ROW('Hygiene Data'!D109)))</f>
        <v/>
      </c>
      <c r="DQ115" s="353" t="str">
        <f ca="1">+IF(OFFSET('Hygiene Data'!$D$13,0,10*ROW('Hygiene Data'!D109))="","",OFFSET('Hygiene Data'!$D$13,0,10*ROW('Hygiene Data'!D109)))</f>
        <v/>
      </c>
      <c r="DR115" s="353" t="str">
        <f ca="1">+IF(OFFSET('Hygiene Data'!$E$11,0,10*ROW('Hygiene Data'!E109))="","",OFFSET('Hygiene Data'!$E$11,0,10*ROW('Hygiene Data'!E109)))</f>
        <v/>
      </c>
      <c r="DS115" s="353" t="str">
        <f ca="1">+IF(OFFSET('Hygiene Data'!$E$12,0,10*ROW('Hygiene Data'!E109))="","",OFFSET('Hygiene Data'!$E$12,0,10*ROW('Hygiene Data'!E109)))</f>
        <v/>
      </c>
      <c r="DT115" s="353" t="str">
        <f ca="1">+IF(OFFSET('Hygiene Data'!$E$13,0,10*ROW('Hygiene Data'!E109))="","",OFFSET('Hygiene Data'!$E$13,0,10*ROW('Hygiene Data'!E109)))</f>
        <v/>
      </c>
      <c r="DU115" s="353" t="str">
        <f ca="1">+IF(OFFSET('Hygiene Data'!$F$11,0,10*ROW('Hygiene Data'!F109))="","",OFFSET('Hygiene Data'!$F$11,0,10*ROW('Hygiene Data'!F109)))</f>
        <v/>
      </c>
      <c r="DV115" s="353" t="str">
        <f ca="1">+IF(OFFSET('Hygiene Data'!$F$12,0,10*ROW('Hygiene Data'!F109))="","",OFFSET('Hygiene Data'!$F$12,0,10*ROW('Hygiene Data'!F109)))</f>
        <v/>
      </c>
      <c r="DW115" s="353" t="str">
        <f ca="1">+IF(OFFSET('Hygiene Data'!$F$13,0,10*ROW('Hygiene Data'!F109))="","",OFFSET('Hygiene Data'!$F$13,0,10*ROW('Hygiene Data'!F109)))</f>
        <v/>
      </c>
      <c r="DX115" s="353" t="str">
        <f ca="1">+IF(OFFSET('Hygiene Data'!$G$11,0,10*ROW('Hygiene Data'!G109))="","",OFFSET('Hygiene Data'!$G$11,0,10*ROW('Hygiene Data'!G109)))</f>
        <v/>
      </c>
      <c r="DY115" s="353" t="str">
        <f ca="1">+IF(OFFSET('Hygiene Data'!$G$12,0,10*ROW('Hygiene Data'!G109))="","",OFFSET('Hygiene Data'!$G$12,0,10*ROW('Hygiene Data'!G109)))</f>
        <v/>
      </c>
      <c r="DZ115" s="353" t="str">
        <f ca="1">+IF(OFFSET('Hygiene Data'!$G$13,0,10*ROW('Hygiene Data'!G109))="","",OFFSET('Hygiene Data'!$G$13,0,10*ROW('Hygiene Data'!G109)))</f>
        <v/>
      </c>
      <c r="EA115" s="353" t="str">
        <f ca="1">+IF(OFFSET('Hygiene Data'!$H$11,0,10*ROW('Hygiene Data'!H109))="","",OFFSET('Hygiene Data'!$H$11,0,10*ROW('Hygiene Data'!H109)))</f>
        <v/>
      </c>
      <c r="EB115" s="353" t="str">
        <f ca="1">+IF(OFFSET('Hygiene Data'!$H$12,0,10*ROW('Hygiene Data'!H109))="","",OFFSET('Hygiene Data'!$H$12,0,10*ROW('Hygiene Data'!H109)))</f>
        <v/>
      </c>
      <c r="EC115" s="353" t="str">
        <f ca="1">+IF(OFFSET('Hygiene Data'!$H$13,0,10*ROW('Hygiene Data'!H109))="","",OFFSET('Hygiene Data'!$H$13,0,10*ROW('Hygiene Data'!H109)))</f>
        <v/>
      </c>
      <c r="ED115" s="353" t="str">
        <f ca="1">+IF(OFFSET('Hygiene Data'!$I$11,0,10*ROW('Hygiene Data'!I109))="","",OFFSET('Hygiene Data'!$I$11,0,10*ROW('Hygiene Data'!I109)))</f>
        <v/>
      </c>
      <c r="EE115" s="353" t="str">
        <f ca="1">+IF(OFFSET('Hygiene Data'!$I$12,0,10*ROW('Hygiene Data'!I109))="","",OFFSET('Hygiene Data'!$I$12,0,10*ROW('Hygiene Data'!I109)))</f>
        <v/>
      </c>
      <c r="EF115" s="353" t="str">
        <f ca="1">+IF(OFFSET('Hygiene Data'!$I$13,0,10*ROW('Hygiene Data'!I109))="","",OFFSET('Hygiene Data'!$I$13,0,10*ROW('Hygiene Data'!I109)))</f>
        <v/>
      </c>
    </row>
    <row r="116" spans="1:136" x14ac:dyDescent="0.25">
      <c r="A116" s="462" t="str">
        <f ca="1">+IF(OFFSET('Water Data'!$B$2,0,10*ROW('Water Data'!E110))="","",OFFSET('Water Data'!$B$2,0,10*ROW('Water Data'!E110)))</f>
        <v/>
      </c>
      <c r="B116" s="46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89" t="str">
        <f t="shared" ca="1" si="1"/>
        <v/>
      </c>
      <c r="D116" s="49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6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3" t="str">
        <f ca="1">+IF(OFFSET('Water Data'!$D$27,0,10*ROW('Water Data'!D110))="","",OFFSET('Water Data'!$D$27,0,10*ROW('Water Data'!D110)))</f>
        <v/>
      </c>
      <c r="BT116" s="353" t="str">
        <f ca="1">+IF(OFFSET('Water Data'!$D$28,0,10*ROW('Water Data'!D110))="","",OFFSET('Water Data'!$D$28,0,10*ROW('Water Data'!D110)))</f>
        <v/>
      </c>
      <c r="BU116" s="353" t="str">
        <f ca="1">+IF(OFFSET('Water Data'!$D$29,0,10*ROW('Water Data'!D110))="","",OFFSET('Water Data'!$D$29,0,10*ROW('Water Data'!D110)))</f>
        <v/>
      </c>
      <c r="BV116" s="353" t="str">
        <f ca="1">+IF(OFFSET('Water Data'!$E$27,0,10*ROW('Water Data'!E110))="","",OFFSET('Water Data'!$E$27,0,10*ROW('Water Data'!E110)))</f>
        <v/>
      </c>
      <c r="BW116" s="353" t="str">
        <f ca="1">+IF(OFFSET('Water Data'!$E$28,0,10*ROW('Water Data'!E110))="","",OFFSET('Water Data'!$E$28,0,10*ROW('Water Data'!E110)))</f>
        <v/>
      </c>
      <c r="BX116" s="353" t="str">
        <f ca="1">+IF(OFFSET('Water Data'!$E$29,0,10*ROW('Water Data'!E110))="","",OFFSET('Water Data'!$E$29,0,10*ROW('Water Data'!E110)))</f>
        <v/>
      </c>
      <c r="BY116" s="353" t="str">
        <f ca="1">+IF(OFFSET('Water Data'!$F$27,0,10*ROW('Water Data'!F110))="","",OFFSET('Water Data'!$F$27,0,10*ROW('Water Data'!F110)))</f>
        <v/>
      </c>
      <c r="BZ116" s="353" t="str">
        <f ca="1">+IF(OFFSET('Water Data'!$F$28,0,10*ROW('Water Data'!F110))="","",OFFSET('Water Data'!$F$28,0,10*ROW('Water Data'!F110)))</f>
        <v/>
      </c>
      <c r="CA116" s="353" t="str">
        <f ca="1">+IF(OFFSET('Water Data'!$F$29,0,10*ROW('Water Data'!F110))="","",OFFSET('Water Data'!$F$29,0,10*ROW('Water Data'!F110)))</f>
        <v/>
      </c>
      <c r="CB116" s="353" t="str">
        <f ca="1">+IF(OFFSET('Water Data'!$G$27,0,10*ROW('Water Data'!G110))="","",OFFSET('Water Data'!$G$27,0,10*ROW('Water Data'!G110)))</f>
        <v/>
      </c>
      <c r="CC116" s="353" t="str">
        <f ca="1">+IF(OFFSET('Water Data'!$G$28,0,10*ROW('Water Data'!G110))="","",OFFSET('Water Data'!$G$28,0,10*ROW('Water Data'!G110)))</f>
        <v/>
      </c>
      <c r="CD116" s="353" t="str">
        <f ca="1">+IF(OFFSET('Water Data'!$G$29,0,10*ROW('Water Data'!G110))="","",OFFSET('Water Data'!$G$29,0,10*ROW('Water Data'!G110)))</f>
        <v/>
      </c>
      <c r="CE116" s="353" t="str">
        <f ca="1">+IF(OFFSET('Water Data'!$H$27,0,10*ROW('Water Data'!H110))="","",OFFSET('Water Data'!$H$27,0,10*ROW('Water Data'!H110)))</f>
        <v/>
      </c>
      <c r="CF116" s="353" t="str">
        <f ca="1">+IF(OFFSET('Water Data'!$H$28,0,10*ROW('Water Data'!H110))="","",OFFSET('Water Data'!$H$28,0,10*ROW('Water Data'!H110)))</f>
        <v/>
      </c>
      <c r="CG116" s="353" t="str">
        <f ca="1">+IF(OFFSET('Water Data'!$H$29,0,10*ROW('Water Data'!H110))="","",OFFSET('Water Data'!$H$29,0,10*ROW('Water Data'!H110)))</f>
        <v/>
      </c>
      <c r="CH116" s="353" t="str">
        <f ca="1">+IF(OFFSET('Water Data'!$I$27,0,10*ROW('Water Data'!I110))="","",OFFSET('Water Data'!$I$27,0,10*ROW('Water Data'!I110)))</f>
        <v/>
      </c>
      <c r="CI116" s="353" t="str">
        <f ca="1">+IF(OFFSET('Water Data'!$I$28,0,10*ROW('Water Data'!I110))="","",OFFSET('Water Data'!$I$28,0,10*ROW('Water Data'!I110)))</f>
        <v/>
      </c>
      <c r="CJ116" s="353" t="str">
        <f ca="1">+IF(OFFSET('Water Data'!$I$29,0,10*ROW('Water Data'!I110))="","",OFFSET('Water Data'!$I$29,0,10*ROW('Water Data'!I110)))</f>
        <v/>
      </c>
      <c r="CK116" s="353" t="str">
        <f ca="1">+IF(OFFSET('Sanitation Data'!$D$28,0,10*ROW('Sanitation Data'!D110))="","",OFFSET('Sanitation Data'!$D$28,0,10*ROW('Sanitation Data'!D110)))</f>
        <v/>
      </c>
      <c r="CL116" s="353" t="str">
        <f ca="1">+IF(OFFSET('Sanitation Data'!$D$29,0,10*ROW('Sanitation Data'!D110))="","",OFFSET('Sanitation Data'!$D$29,0,10*ROW('Sanitation Data'!D110)))</f>
        <v/>
      </c>
      <c r="CM116" s="353" t="str">
        <f ca="1">+IF(OFFSET('Sanitation Data'!$D$30,0,10*ROW('Sanitation Data'!D110))="","",OFFSET('Sanitation Data'!$D$30,0,10*ROW('Sanitation Data'!D110)))</f>
        <v/>
      </c>
      <c r="CN116" s="353" t="str">
        <f ca="1">+IF(OFFSET('Sanitation Data'!$D$31,0,10*ROW('Sanitation Data'!D110))="","",OFFSET('Sanitation Data'!$D$31,0,10*ROW('Sanitation Data'!D110)))</f>
        <v/>
      </c>
      <c r="CO116" s="353" t="str">
        <f ca="1">+IF(OFFSET('Sanitation Data'!$D$32,0,10*ROW('Sanitation Data'!D110))="","",OFFSET('Sanitation Data'!$D$32,0,10*ROW('Sanitation Data'!D110)))</f>
        <v/>
      </c>
      <c r="CP116" s="353" t="str">
        <f ca="1">+IF(OFFSET('Sanitation Data'!$E$28,0,10*ROW('Sanitation Data'!E110))="","",OFFSET('Sanitation Data'!$E$28,0,10*ROW('Sanitation Data'!E110)))</f>
        <v/>
      </c>
      <c r="CQ116" s="353" t="str">
        <f ca="1">+IF(OFFSET('Sanitation Data'!$E$29,0,10*ROW('Sanitation Data'!E110))="","",OFFSET('Sanitation Data'!$E$29,0,10*ROW('Sanitation Data'!E110)))</f>
        <v/>
      </c>
      <c r="CR116" s="353" t="str">
        <f ca="1">+IF(OFFSET('Sanitation Data'!$E$30,0,10*ROW('Sanitation Data'!E110))="","",OFFSET('Sanitation Data'!$E$30,0,10*ROW('Sanitation Data'!E110)))</f>
        <v/>
      </c>
      <c r="CS116" s="353" t="str">
        <f ca="1">+IF(OFFSET('Sanitation Data'!$E$31,0,10*ROW('Sanitation Data'!E110))="","",OFFSET('Sanitation Data'!$E$31,0,10*ROW('Sanitation Data'!E110)))</f>
        <v/>
      </c>
      <c r="CT116" s="353" t="str">
        <f ca="1">+IF(OFFSET('Sanitation Data'!$E$32,0,10*ROW('Sanitation Data'!E110))="","",OFFSET('Sanitation Data'!$E$32,0,10*ROW('Sanitation Data'!E110)))</f>
        <v/>
      </c>
      <c r="CU116" s="353" t="str">
        <f ca="1">+IF(OFFSET('Sanitation Data'!$F$28,0,10*ROW('Sanitation Data'!F110))="","",OFFSET('Sanitation Data'!$F$28,0,10*ROW('Sanitation Data'!F110)))</f>
        <v/>
      </c>
      <c r="CV116" s="353" t="str">
        <f ca="1">+IF(OFFSET('Sanitation Data'!$F$29,0,10*ROW('Sanitation Data'!F110))="","",OFFSET('Sanitation Data'!$F$29,0,10*ROW('Sanitation Data'!F110)))</f>
        <v/>
      </c>
      <c r="CW116" s="353" t="str">
        <f ca="1">+IF(OFFSET('Sanitation Data'!$F$30,0,10*ROW('Sanitation Data'!F110))="","",OFFSET('Sanitation Data'!$F$30,0,10*ROW('Sanitation Data'!F110)))</f>
        <v/>
      </c>
      <c r="CX116" s="353" t="str">
        <f ca="1">+IF(OFFSET('Sanitation Data'!$F$31,0,10*ROW('Sanitation Data'!F110))="","",OFFSET('Sanitation Data'!$F$31,0,10*ROW('Sanitation Data'!F110)))</f>
        <v/>
      </c>
      <c r="CY116" s="353" t="str">
        <f ca="1">+IF(OFFSET('Sanitation Data'!$F$32,0,10*ROW('Sanitation Data'!F110))="","",OFFSET('Sanitation Data'!$F$32,0,10*ROW('Sanitation Data'!F110)))</f>
        <v/>
      </c>
      <c r="CZ116" s="353" t="str">
        <f ca="1">+IF(OFFSET('Sanitation Data'!$G$28,0,10*ROW('Sanitation Data'!G110))="","",OFFSET('Sanitation Data'!$G$28,0,10*ROW('Sanitation Data'!G110)))</f>
        <v/>
      </c>
      <c r="DA116" s="353" t="str">
        <f ca="1">+IF(OFFSET('Sanitation Data'!$G$29,0,10*ROW('Sanitation Data'!G110))="","",OFFSET('Sanitation Data'!$G$29,0,10*ROW('Sanitation Data'!G110)))</f>
        <v/>
      </c>
      <c r="DB116" s="353" t="str">
        <f ca="1">+IF(OFFSET('Sanitation Data'!$G$30,0,10*ROW('Sanitation Data'!G110))="","",OFFSET('Sanitation Data'!$G$30,0,10*ROW('Sanitation Data'!G110)))</f>
        <v/>
      </c>
      <c r="DC116" s="353" t="str">
        <f ca="1">+IF(OFFSET('Sanitation Data'!$G$31,0,10*ROW('Sanitation Data'!G110))="","",OFFSET('Sanitation Data'!$G$31,0,10*ROW('Sanitation Data'!G110)))</f>
        <v/>
      </c>
      <c r="DD116" s="353" t="str">
        <f ca="1">+IF(OFFSET('Sanitation Data'!$G$32,0,10*ROW('Sanitation Data'!G110))="","",OFFSET('Sanitation Data'!$G$32,0,10*ROW('Sanitation Data'!G110)))</f>
        <v/>
      </c>
      <c r="DE116" s="353" t="str">
        <f ca="1">+IF(OFFSET('Sanitation Data'!$H$28,0,10*ROW('Sanitation Data'!H110))="","",OFFSET('Sanitation Data'!$H$28,0,10*ROW('Sanitation Data'!H110)))</f>
        <v/>
      </c>
      <c r="DF116" s="353" t="str">
        <f ca="1">+IF(OFFSET('Sanitation Data'!$H$29,0,10*ROW('Sanitation Data'!H110))="","",OFFSET('Sanitation Data'!$H$29,0,10*ROW('Sanitation Data'!H110)))</f>
        <v/>
      </c>
      <c r="DG116" s="353" t="str">
        <f ca="1">+IF(OFFSET('Sanitation Data'!$H$30,0,10*ROW('Sanitation Data'!H110))="","",OFFSET('Sanitation Data'!$H$30,0,10*ROW('Sanitation Data'!H110)))</f>
        <v/>
      </c>
      <c r="DH116" s="353" t="str">
        <f ca="1">+IF(OFFSET('Sanitation Data'!$H$31,0,10*ROW('Sanitation Data'!H110))="","",OFFSET('Sanitation Data'!$H$31,0,10*ROW('Sanitation Data'!H110)))</f>
        <v/>
      </c>
      <c r="DI116" s="353" t="str">
        <f ca="1">+IF(OFFSET('Sanitation Data'!$H$32,0,10*ROW('Sanitation Data'!H110))="","",OFFSET('Sanitation Data'!$H$32,0,10*ROW('Sanitation Data'!H110)))</f>
        <v/>
      </c>
      <c r="DJ116" s="353" t="str">
        <f ca="1">+IF(OFFSET('Sanitation Data'!$I$28,0,10*ROW('Sanitation Data'!I110))="","",OFFSET('Sanitation Data'!$I$28,0,10*ROW('Sanitation Data'!I110)))</f>
        <v/>
      </c>
      <c r="DK116" s="353" t="str">
        <f ca="1">+IF(OFFSET('Sanitation Data'!$I$29,0,10*ROW('Sanitation Data'!I110))="","",OFFSET('Sanitation Data'!$I$29,0,10*ROW('Sanitation Data'!I110)))</f>
        <v/>
      </c>
      <c r="DL116" s="353" t="str">
        <f ca="1">+IF(OFFSET('Sanitation Data'!$I$30,0,10*ROW('Sanitation Data'!I110))="","",OFFSET('Sanitation Data'!$I$30,0,10*ROW('Sanitation Data'!I110)))</f>
        <v/>
      </c>
      <c r="DM116" s="353" t="str">
        <f ca="1">+IF(OFFSET('Sanitation Data'!$I$31,0,10*ROW('Sanitation Data'!I110))="","",OFFSET('Sanitation Data'!$I$31,0,10*ROW('Sanitation Data'!I110)))</f>
        <v/>
      </c>
      <c r="DN116" s="353" t="str">
        <f ca="1">+IF(OFFSET('Sanitation Data'!$I$32,0,10*ROW('Sanitation Data'!I110))="","",OFFSET('Sanitation Data'!$I$32,0,10*ROW('Sanitation Data'!I110)))</f>
        <v/>
      </c>
      <c r="DO116" s="353" t="str">
        <f ca="1">+IF(OFFSET('Hygiene Data'!$D$11,0,10*ROW('Hygiene Data'!D110))="","",OFFSET('Hygiene Data'!$D$11,0,10*ROW('Hygiene Data'!D110)))</f>
        <v/>
      </c>
      <c r="DP116" s="353" t="str">
        <f ca="1">+IF(OFFSET('Hygiene Data'!$D$12,0,10*ROW('Hygiene Data'!D110))="","",OFFSET('Hygiene Data'!$D$12,0,10*ROW('Hygiene Data'!D110)))</f>
        <v/>
      </c>
      <c r="DQ116" s="353" t="str">
        <f ca="1">+IF(OFFSET('Hygiene Data'!$D$13,0,10*ROW('Hygiene Data'!D110))="","",OFFSET('Hygiene Data'!$D$13,0,10*ROW('Hygiene Data'!D110)))</f>
        <v/>
      </c>
      <c r="DR116" s="353" t="str">
        <f ca="1">+IF(OFFSET('Hygiene Data'!$E$11,0,10*ROW('Hygiene Data'!E110))="","",OFFSET('Hygiene Data'!$E$11,0,10*ROW('Hygiene Data'!E110)))</f>
        <v/>
      </c>
      <c r="DS116" s="353" t="str">
        <f ca="1">+IF(OFFSET('Hygiene Data'!$E$12,0,10*ROW('Hygiene Data'!E110))="","",OFFSET('Hygiene Data'!$E$12,0,10*ROW('Hygiene Data'!E110)))</f>
        <v/>
      </c>
      <c r="DT116" s="353" t="str">
        <f ca="1">+IF(OFFSET('Hygiene Data'!$E$13,0,10*ROW('Hygiene Data'!E110))="","",OFFSET('Hygiene Data'!$E$13,0,10*ROW('Hygiene Data'!E110)))</f>
        <v/>
      </c>
      <c r="DU116" s="353" t="str">
        <f ca="1">+IF(OFFSET('Hygiene Data'!$F$11,0,10*ROW('Hygiene Data'!F110))="","",OFFSET('Hygiene Data'!$F$11,0,10*ROW('Hygiene Data'!F110)))</f>
        <v/>
      </c>
      <c r="DV116" s="353" t="str">
        <f ca="1">+IF(OFFSET('Hygiene Data'!$F$12,0,10*ROW('Hygiene Data'!F110))="","",OFFSET('Hygiene Data'!$F$12,0,10*ROW('Hygiene Data'!F110)))</f>
        <v/>
      </c>
      <c r="DW116" s="353" t="str">
        <f ca="1">+IF(OFFSET('Hygiene Data'!$F$13,0,10*ROW('Hygiene Data'!F110))="","",OFFSET('Hygiene Data'!$F$13,0,10*ROW('Hygiene Data'!F110)))</f>
        <v/>
      </c>
      <c r="DX116" s="353" t="str">
        <f ca="1">+IF(OFFSET('Hygiene Data'!$G$11,0,10*ROW('Hygiene Data'!G110))="","",OFFSET('Hygiene Data'!$G$11,0,10*ROW('Hygiene Data'!G110)))</f>
        <v/>
      </c>
      <c r="DY116" s="353" t="str">
        <f ca="1">+IF(OFFSET('Hygiene Data'!$G$12,0,10*ROW('Hygiene Data'!G110))="","",OFFSET('Hygiene Data'!$G$12,0,10*ROW('Hygiene Data'!G110)))</f>
        <v/>
      </c>
      <c r="DZ116" s="353" t="str">
        <f ca="1">+IF(OFFSET('Hygiene Data'!$G$13,0,10*ROW('Hygiene Data'!G110))="","",OFFSET('Hygiene Data'!$G$13,0,10*ROW('Hygiene Data'!G110)))</f>
        <v/>
      </c>
      <c r="EA116" s="353" t="str">
        <f ca="1">+IF(OFFSET('Hygiene Data'!$H$11,0,10*ROW('Hygiene Data'!H110))="","",OFFSET('Hygiene Data'!$H$11,0,10*ROW('Hygiene Data'!H110)))</f>
        <v/>
      </c>
      <c r="EB116" s="353" t="str">
        <f ca="1">+IF(OFFSET('Hygiene Data'!$H$12,0,10*ROW('Hygiene Data'!H110))="","",OFFSET('Hygiene Data'!$H$12,0,10*ROW('Hygiene Data'!H110)))</f>
        <v/>
      </c>
      <c r="EC116" s="353" t="str">
        <f ca="1">+IF(OFFSET('Hygiene Data'!$H$13,0,10*ROW('Hygiene Data'!H110))="","",OFFSET('Hygiene Data'!$H$13,0,10*ROW('Hygiene Data'!H110)))</f>
        <v/>
      </c>
      <c r="ED116" s="353" t="str">
        <f ca="1">+IF(OFFSET('Hygiene Data'!$I$11,0,10*ROW('Hygiene Data'!I110))="","",OFFSET('Hygiene Data'!$I$11,0,10*ROW('Hygiene Data'!I110)))</f>
        <v/>
      </c>
      <c r="EE116" s="353" t="str">
        <f ca="1">+IF(OFFSET('Hygiene Data'!$I$12,0,10*ROW('Hygiene Data'!I110))="","",OFFSET('Hygiene Data'!$I$12,0,10*ROW('Hygiene Data'!I110)))</f>
        <v/>
      </c>
      <c r="EF116" s="353" t="str">
        <f ca="1">+IF(OFFSET('Hygiene Data'!$I$13,0,10*ROW('Hygiene Data'!I110))="","",OFFSET('Hygiene Data'!$I$13,0,10*ROW('Hygiene Data'!I110)))</f>
        <v/>
      </c>
    </row>
    <row r="117" spans="1:136" x14ac:dyDescent="0.25">
      <c r="A117" s="462" t="str">
        <f ca="1">+IF(OFFSET('Water Data'!$B$2,0,10*ROW('Water Data'!E111))="","",OFFSET('Water Data'!$B$2,0,10*ROW('Water Data'!E111)))</f>
        <v/>
      </c>
      <c r="B117" s="46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89" t="str">
        <f t="shared" ca="1" si="1"/>
        <v/>
      </c>
      <c r="D117" s="49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6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3" t="str">
        <f ca="1">+IF(OFFSET('Water Data'!$D$27,0,10*ROW('Water Data'!D111))="","",OFFSET('Water Data'!$D$27,0,10*ROW('Water Data'!D111)))</f>
        <v/>
      </c>
      <c r="BT117" s="353" t="str">
        <f ca="1">+IF(OFFSET('Water Data'!$D$28,0,10*ROW('Water Data'!D111))="","",OFFSET('Water Data'!$D$28,0,10*ROW('Water Data'!D111)))</f>
        <v/>
      </c>
      <c r="BU117" s="353" t="str">
        <f ca="1">+IF(OFFSET('Water Data'!$D$29,0,10*ROW('Water Data'!D111))="","",OFFSET('Water Data'!$D$29,0,10*ROW('Water Data'!D111)))</f>
        <v/>
      </c>
      <c r="BV117" s="353" t="str">
        <f ca="1">+IF(OFFSET('Water Data'!$E$27,0,10*ROW('Water Data'!E111))="","",OFFSET('Water Data'!$E$27,0,10*ROW('Water Data'!E111)))</f>
        <v/>
      </c>
      <c r="BW117" s="353" t="str">
        <f ca="1">+IF(OFFSET('Water Data'!$E$28,0,10*ROW('Water Data'!E111))="","",OFFSET('Water Data'!$E$28,0,10*ROW('Water Data'!E111)))</f>
        <v/>
      </c>
      <c r="BX117" s="353" t="str">
        <f ca="1">+IF(OFFSET('Water Data'!$E$29,0,10*ROW('Water Data'!E111))="","",OFFSET('Water Data'!$E$29,0,10*ROW('Water Data'!E111)))</f>
        <v/>
      </c>
      <c r="BY117" s="353" t="str">
        <f ca="1">+IF(OFFSET('Water Data'!$F$27,0,10*ROW('Water Data'!F111))="","",OFFSET('Water Data'!$F$27,0,10*ROW('Water Data'!F111)))</f>
        <v/>
      </c>
      <c r="BZ117" s="353" t="str">
        <f ca="1">+IF(OFFSET('Water Data'!$F$28,0,10*ROW('Water Data'!F111))="","",OFFSET('Water Data'!$F$28,0,10*ROW('Water Data'!F111)))</f>
        <v/>
      </c>
      <c r="CA117" s="353" t="str">
        <f ca="1">+IF(OFFSET('Water Data'!$F$29,0,10*ROW('Water Data'!F111))="","",OFFSET('Water Data'!$F$29,0,10*ROW('Water Data'!F111)))</f>
        <v/>
      </c>
      <c r="CB117" s="353" t="str">
        <f ca="1">+IF(OFFSET('Water Data'!$G$27,0,10*ROW('Water Data'!G111))="","",OFFSET('Water Data'!$G$27,0,10*ROW('Water Data'!G111)))</f>
        <v/>
      </c>
      <c r="CC117" s="353" t="str">
        <f ca="1">+IF(OFFSET('Water Data'!$G$28,0,10*ROW('Water Data'!G111))="","",OFFSET('Water Data'!$G$28,0,10*ROW('Water Data'!G111)))</f>
        <v/>
      </c>
      <c r="CD117" s="353" t="str">
        <f ca="1">+IF(OFFSET('Water Data'!$G$29,0,10*ROW('Water Data'!G111))="","",OFFSET('Water Data'!$G$29,0,10*ROW('Water Data'!G111)))</f>
        <v/>
      </c>
      <c r="CE117" s="353" t="str">
        <f ca="1">+IF(OFFSET('Water Data'!$H$27,0,10*ROW('Water Data'!H111))="","",OFFSET('Water Data'!$H$27,0,10*ROW('Water Data'!H111)))</f>
        <v/>
      </c>
      <c r="CF117" s="353" t="str">
        <f ca="1">+IF(OFFSET('Water Data'!$H$28,0,10*ROW('Water Data'!H111))="","",OFFSET('Water Data'!$H$28,0,10*ROW('Water Data'!H111)))</f>
        <v/>
      </c>
      <c r="CG117" s="353" t="str">
        <f ca="1">+IF(OFFSET('Water Data'!$H$29,0,10*ROW('Water Data'!H111))="","",OFFSET('Water Data'!$H$29,0,10*ROW('Water Data'!H111)))</f>
        <v/>
      </c>
      <c r="CH117" s="353" t="str">
        <f ca="1">+IF(OFFSET('Water Data'!$I$27,0,10*ROW('Water Data'!I111))="","",OFFSET('Water Data'!$I$27,0,10*ROW('Water Data'!I111)))</f>
        <v/>
      </c>
      <c r="CI117" s="353" t="str">
        <f ca="1">+IF(OFFSET('Water Data'!$I$28,0,10*ROW('Water Data'!I111))="","",OFFSET('Water Data'!$I$28,0,10*ROW('Water Data'!I111)))</f>
        <v/>
      </c>
      <c r="CJ117" s="353" t="str">
        <f ca="1">+IF(OFFSET('Water Data'!$I$29,0,10*ROW('Water Data'!I111))="","",OFFSET('Water Data'!$I$29,0,10*ROW('Water Data'!I111)))</f>
        <v/>
      </c>
      <c r="CK117" s="353" t="str">
        <f ca="1">+IF(OFFSET('Sanitation Data'!$D$28,0,10*ROW('Sanitation Data'!D111))="","",OFFSET('Sanitation Data'!$D$28,0,10*ROW('Sanitation Data'!D111)))</f>
        <v/>
      </c>
      <c r="CL117" s="353" t="str">
        <f ca="1">+IF(OFFSET('Sanitation Data'!$D$29,0,10*ROW('Sanitation Data'!D111))="","",OFFSET('Sanitation Data'!$D$29,0,10*ROW('Sanitation Data'!D111)))</f>
        <v/>
      </c>
      <c r="CM117" s="353" t="str">
        <f ca="1">+IF(OFFSET('Sanitation Data'!$D$30,0,10*ROW('Sanitation Data'!D111))="","",OFFSET('Sanitation Data'!$D$30,0,10*ROW('Sanitation Data'!D111)))</f>
        <v/>
      </c>
      <c r="CN117" s="353" t="str">
        <f ca="1">+IF(OFFSET('Sanitation Data'!$D$31,0,10*ROW('Sanitation Data'!D111))="","",OFFSET('Sanitation Data'!$D$31,0,10*ROW('Sanitation Data'!D111)))</f>
        <v/>
      </c>
      <c r="CO117" s="353" t="str">
        <f ca="1">+IF(OFFSET('Sanitation Data'!$D$32,0,10*ROW('Sanitation Data'!D111))="","",OFFSET('Sanitation Data'!$D$32,0,10*ROW('Sanitation Data'!D111)))</f>
        <v/>
      </c>
      <c r="CP117" s="353" t="str">
        <f ca="1">+IF(OFFSET('Sanitation Data'!$E$28,0,10*ROW('Sanitation Data'!E111))="","",OFFSET('Sanitation Data'!$E$28,0,10*ROW('Sanitation Data'!E111)))</f>
        <v/>
      </c>
      <c r="CQ117" s="353" t="str">
        <f ca="1">+IF(OFFSET('Sanitation Data'!$E$29,0,10*ROW('Sanitation Data'!E111))="","",OFFSET('Sanitation Data'!$E$29,0,10*ROW('Sanitation Data'!E111)))</f>
        <v/>
      </c>
      <c r="CR117" s="353" t="str">
        <f ca="1">+IF(OFFSET('Sanitation Data'!$E$30,0,10*ROW('Sanitation Data'!E111))="","",OFFSET('Sanitation Data'!$E$30,0,10*ROW('Sanitation Data'!E111)))</f>
        <v/>
      </c>
      <c r="CS117" s="353" t="str">
        <f ca="1">+IF(OFFSET('Sanitation Data'!$E$31,0,10*ROW('Sanitation Data'!E111))="","",OFFSET('Sanitation Data'!$E$31,0,10*ROW('Sanitation Data'!E111)))</f>
        <v/>
      </c>
      <c r="CT117" s="353" t="str">
        <f ca="1">+IF(OFFSET('Sanitation Data'!$E$32,0,10*ROW('Sanitation Data'!E111))="","",OFFSET('Sanitation Data'!$E$32,0,10*ROW('Sanitation Data'!E111)))</f>
        <v/>
      </c>
      <c r="CU117" s="353" t="str">
        <f ca="1">+IF(OFFSET('Sanitation Data'!$F$28,0,10*ROW('Sanitation Data'!F111))="","",OFFSET('Sanitation Data'!$F$28,0,10*ROW('Sanitation Data'!F111)))</f>
        <v/>
      </c>
      <c r="CV117" s="353" t="str">
        <f ca="1">+IF(OFFSET('Sanitation Data'!$F$29,0,10*ROW('Sanitation Data'!F111))="","",OFFSET('Sanitation Data'!$F$29,0,10*ROW('Sanitation Data'!F111)))</f>
        <v/>
      </c>
      <c r="CW117" s="353" t="str">
        <f ca="1">+IF(OFFSET('Sanitation Data'!$F$30,0,10*ROW('Sanitation Data'!F111))="","",OFFSET('Sanitation Data'!$F$30,0,10*ROW('Sanitation Data'!F111)))</f>
        <v/>
      </c>
      <c r="CX117" s="353" t="str">
        <f ca="1">+IF(OFFSET('Sanitation Data'!$F$31,0,10*ROW('Sanitation Data'!F111))="","",OFFSET('Sanitation Data'!$F$31,0,10*ROW('Sanitation Data'!F111)))</f>
        <v/>
      </c>
      <c r="CY117" s="353" t="str">
        <f ca="1">+IF(OFFSET('Sanitation Data'!$F$32,0,10*ROW('Sanitation Data'!F111))="","",OFFSET('Sanitation Data'!$F$32,0,10*ROW('Sanitation Data'!F111)))</f>
        <v/>
      </c>
      <c r="CZ117" s="353" t="str">
        <f ca="1">+IF(OFFSET('Sanitation Data'!$G$28,0,10*ROW('Sanitation Data'!G111))="","",OFFSET('Sanitation Data'!$G$28,0,10*ROW('Sanitation Data'!G111)))</f>
        <v/>
      </c>
      <c r="DA117" s="353" t="str">
        <f ca="1">+IF(OFFSET('Sanitation Data'!$G$29,0,10*ROW('Sanitation Data'!G111))="","",OFFSET('Sanitation Data'!$G$29,0,10*ROW('Sanitation Data'!G111)))</f>
        <v/>
      </c>
      <c r="DB117" s="353" t="str">
        <f ca="1">+IF(OFFSET('Sanitation Data'!$G$30,0,10*ROW('Sanitation Data'!G111))="","",OFFSET('Sanitation Data'!$G$30,0,10*ROW('Sanitation Data'!G111)))</f>
        <v/>
      </c>
      <c r="DC117" s="353" t="str">
        <f ca="1">+IF(OFFSET('Sanitation Data'!$G$31,0,10*ROW('Sanitation Data'!G111))="","",OFFSET('Sanitation Data'!$G$31,0,10*ROW('Sanitation Data'!G111)))</f>
        <v/>
      </c>
      <c r="DD117" s="353" t="str">
        <f ca="1">+IF(OFFSET('Sanitation Data'!$G$32,0,10*ROW('Sanitation Data'!G111))="","",OFFSET('Sanitation Data'!$G$32,0,10*ROW('Sanitation Data'!G111)))</f>
        <v/>
      </c>
      <c r="DE117" s="353" t="str">
        <f ca="1">+IF(OFFSET('Sanitation Data'!$H$28,0,10*ROW('Sanitation Data'!H111))="","",OFFSET('Sanitation Data'!$H$28,0,10*ROW('Sanitation Data'!H111)))</f>
        <v/>
      </c>
      <c r="DF117" s="353" t="str">
        <f ca="1">+IF(OFFSET('Sanitation Data'!$H$29,0,10*ROW('Sanitation Data'!H111))="","",OFFSET('Sanitation Data'!$H$29,0,10*ROW('Sanitation Data'!H111)))</f>
        <v/>
      </c>
      <c r="DG117" s="353" t="str">
        <f ca="1">+IF(OFFSET('Sanitation Data'!$H$30,0,10*ROW('Sanitation Data'!H111))="","",OFFSET('Sanitation Data'!$H$30,0,10*ROW('Sanitation Data'!H111)))</f>
        <v/>
      </c>
      <c r="DH117" s="353" t="str">
        <f ca="1">+IF(OFFSET('Sanitation Data'!$H$31,0,10*ROW('Sanitation Data'!H111))="","",OFFSET('Sanitation Data'!$H$31,0,10*ROW('Sanitation Data'!H111)))</f>
        <v/>
      </c>
      <c r="DI117" s="353" t="str">
        <f ca="1">+IF(OFFSET('Sanitation Data'!$H$32,0,10*ROW('Sanitation Data'!H111))="","",OFFSET('Sanitation Data'!$H$32,0,10*ROW('Sanitation Data'!H111)))</f>
        <v/>
      </c>
      <c r="DJ117" s="353" t="str">
        <f ca="1">+IF(OFFSET('Sanitation Data'!$I$28,0,10*ROW('Sanitation Data'!I111))="","",OFFSET('Sanitation Data'!$I$28,0,10*ROW('Sanitation Data'!I111)))</f>
        <v/>
      </c>
      <c r="DK117" s="353" t="str">
        <f ca="1">+IF(OFFSET('Sanitation Data'!$I$29,0,10*ROW('Sanitation Data'!I111))="","",OFFSET('Sanitation Data'!$I$29,0,10*ROW('Sanitation Data'!I111)))</f>
        <v/>
      </c>
      <c r="DL117" s="353" t="str">
        <f ca="1">+IF(OFFSET('Sanitation Data'!$I$30,0,10*ROW('Sanitation Data'!I111))="","",OFFSET('Sanitation Data'!$I$30,0,10*ROW('Sanitation Data'!I111)))</f>
        <v/>
      </c>
      <c r="DM117" s="353" t="str">
        <f ca="1">+IF(OFFSET('Sanitation Data'!$I$31,0,10*ROW('Sanitation Data'!I111))="","",OFFSET('Sanitation Data'!$I$31,0,10*ROW('Sanitation Data'!I111)))</f>
        <v/>
      </c>
      <c r="DN117" s="353" t="str">
        <f ca="1">+IF(OFFSET('Sanitation Data'!$I$32,0,10*ROW('Sanitation Data'!I111))="","",OFFSET('Sanitation Data'!$I$32,0,10*ROW('Sanitation Data'!I111)))</f>
        <v/>
      </c>
      <c r="DO117" s="353" t="str">
        <f ca="1">+IF(OFFSET('Hygiene Data'!$D$11,0,10*ROW('Hygiene Data'!D111))="","",OFFSET('Hygiene Data'!$D$11,0,10*ROW('Hygiene Data'!D111)))</f>
        <v/>
      </c>
      <c r="DP117" s="353" t="str">
        <f ca="1">+IF(OFFSET('Hygiene Data'!$D$12,0,10*ROW('Hygiene Data'!D111))="","",OFFSET('Hygiene Data'!$D$12,0,10*ROW('Hygiene Data'!D111)))</f>
        <v/>
      </c>
      <c r="DQ117" s="353" t="str">
        <f ca="1">+IF(OFFSET('Hygiene Data'!$D$13,0,10*ROW('Hygiene Data'!D111))="","",OFFSET('Hygiene Data'!$D$13,0,10*ROW('Hygiene Data'!D111)))</f>
        <v/>
      </c>
      <c r="DR117" s="353" t="str">
        <f ca="1">+IF(OFFSET('Hygiene Data'!$E$11,0,10*ROW('Hygiene Data'!E111))="","",OFFSET('Hygiene Data'!$E$11,0,10*ROW('Hygiene Data'!E111)))</f>
        <v/>
      </c>
      <c r="DS117" s="353" t="str">
        <f ca="1">+IF(OFFSET('Hygiene Data'!$E$12,0,10*ROW('Hygiene Data'!E111))="","",OFFSET('Hygiene Data'!$E$12,0,10*ROW('Hygiene Data'!E111)))</f>
        <v/>
      </c>
      <c r="DT117" s="353" t="str">
        <f ca="1">+IF(OFFSET('Hygiene Data'!$E$13,0,10*ROW('Hygiene Data'!E111))="","",OFFSET('Hygiene Data'!$E$13,0,10*ROW('Hygiene Data'!E111)))</f>
        <v/>
      </c>
      <c r="DU117" s="353" t="str">
        <f ca="1">+IF(OFFSET('Hygiene Data'!$F$11,0,10*ROW('Hygiene Data'!F111))="","",OFFSET('Hygiene Data'!$F$11,0,10*ROW('Hygiene Data'!F111)))</f>
        <v/>
      </c>
      <c r="DV117" s="353" t="str">
        <f ca="1">+IF(OFFSET('Hygiene Data'!$F$12,0,10*ROW('Hygiene Data'!F111))="","",OFFSET('Hygiene Data'!$F$12,0,10*ROW('Hygiene Data'!F111)))</f>
        <v/>
      </c>
      <c r="DW117" s="353" t="str">
        <f ca="1">+IF(OFFSET('Hygiene Data'!$F$13,0,10*ROW('Hygiene Data'!F111))="","",OFFSET('Hygiene Data'!$F$13,0,10*ROW('Hygiene Data'!F111)))</f>
        <v/>
      </c>
      <c r="DX117" s="353" t="str">
        <f ca="1">+IF(OFFSET('Hygiene Data'!$G$11,0,10*ROW('Hygiene Data'!G111))="","",OFFSET('Hygiene Data'!$G$11,0,10*ROW('Hygiene Data'!G111)))</f>
        <v/>
      </c>
      <c r="DY117" s="353" t="str">
        <f ca="1">+IF(OFFSET('Hygiene Data'!$G$12,0,10*ROW('Hygiene Data'!G111))="","",OFFSET('Hygiene Data'!$G$12,0,10*ROW('Hygiene Data'!G111)))</f>
        <v/>
      </c>
      <c r="DZ117" s="353" t="str">
        <f ca="1">+IF(OFFSET('Hygiene Data'!$G$13,0,10*ROW('Hygiene Data'!G111))="","",OFFSET('Hygiene Data'!$G$13,0,10*ROW('Hygiene Data'!G111)))</f>
        <v/>
      </c>
      <c r="EA117" s="353" t="str">
        <f ca="1">+IF(OFFSET('Hygiene Data'!$H$11,0,10*ROW('Hygiene Data'!H111))="","",OFFSET('Hygiene Data'!$H$11,0,10*ROW('Hygiene Data'!H111)))</f>
        <v/>
      </c>
      <c r="EB117" s="353" t="str">
        <f ca="1">+IF(OFFSET('Hygiene Data'!$H$12,0,10*ROW('Hygiene Data'!H111))="","",OFFSET('Hygiene Data'!$H$12,0,10*ROW('Hygiene Data'!H111)))</f>
        <v/>
      </c>
      <c r="EC117" s="353" t="str">
        <f ca="1">+IF(OFFSET('Hygiene Data'!$H$13,0,10*ROW('Hygiene Data'!H111))="","",OFFSET('Hygiene Data'!$H$13,0,10*ROW('Hygiene Data'!H111)))</f>
        <v/>
      </c>
      <c r="ED117" s="353" t="str">
        <f ca="1">+IF(OFFSET('Hygiene Data'!$I$11,0,10*ROW('Hygiene Data'!I111))="","",OFFSET('Hygiene Data'!$I$11,0,10*ROW('Hygiene Data'!I111)))</f>
        <v/>
      </c>
      <c r="EE117" s="353" t="str">
        <f ca="1">+IF(OFFSET('Hygiene Data'!$I$12,0,10*ROW('Hygiene Data'!I111))="","",OFFSET('Hygiene Data'!$I$12,0,10*ROW('Hygiene Data'!I111)))</f>
        <v/>
      </c>
      <c r="EF117" s="353" t="str">
        <f ca="1">+IF(OFFSET('Hygiene Data'!$I$13,0,10*ROW('Hygiene Data'!I111))="","",OFFSET('Hygiene Data'!$I$13,0,10*ROW('Hygiene Data'!I111)))</f>
        <v/>
      </c>
    </row>
    <row r="118" spans="1:136" x14ac:dyDescent="0.25">
      <c r="A118" s="462" t="str">
        <f ca="1">+IF(OFFSET('Water Data'!$B$2,0,10*ROW('Water Data'!E112))="","",OFFSET('Water Data'!$B$2,0,10*ROW('Water Data'!E112)))</f>
        <v/>
      </c>
      <c r="B118" s="46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89" t="str">
        <f t="shared" ca="1" si="1"/>
        <v/>
      </c>
      <c r="D118" s="49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6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3" t="str">
        <f ca="1">+IF(OFFSET('Water Data'!$D$27,0,10*ROW('Water Data'!D112))="","",OFFSET('Water Data'!$D$27,0,10*ROW('Water Data'!D112)))</f>
        <v/>
      </c>
      <c r="BT118" s="353" t="str">
        <f ca="1">+IF(OFFSET('Water Data'!$D$28,0,10*ROW('Water Data'!D112))="","",OFFSET('Water Data'!$D$28,0,10*ROW('Water Data'!D112)))</f>
        <v/>
      </c>
      <c r="BU118" s="353" t="str">
        <f ca="1">+IF(OFFSET('Water Data'!$D$29,0,10*ROW('Water Data'!D112))="","",OFFSET('Water Data'!$D$29,0,10*ROW('Water Data'!D112)))</f>
        <v/>
      </c>
      <c r="BV118" s="353" t="str">
        <f ca="1">+IF(OFFSET('Water Data'!$E$27,0,10*ROW('Water Data'!E112))="","",OFFSET('Water Data'!$E$27,0,10*ROW('Water Data'!E112)))</f>
        <v/>
      </c>
      <c r="BW118" s="353" t="str">
        <f ca="1">+IF(OFFSET('Water Data'!$E$28,0,10*ROW('Water Data'!E112))="","",OFFSET('Water Data'!$E$28,0,10*ROW('Water Data'!E112)))</f>
        <v/>
      </c>
      <c r="BX118" s="353" t="str">
        <f ca="1">+IF(OFFSET('Water Data'!$E$29,0,10*ROW('Water Data'!E112))="","",OFFSET('Water Data'!$E$29,0,10*ROW('Water Data'!E112)))</f>
        <v/>
      </c>
      <c r="BY118" s="353" t="str">
        <f ca="1">+IF(OFFSET('Water Data'!$F$27,0,10*ROW('Water Data'!F112))="","",OFFSET('Water Data'!$F$27,0,10*ROW('Water Data'!F112)))</f>
        <v/>
      </c>
      <c r="BZ118" s="353" t="str">
        <f ca="1">+IF(OFFSET('Water Data'!$F$28,0,10*ROW('Water Data'!F112))="","",OFFSET('Water Data'!$F$28,0,10*ROW('Water Data'!F112)))</f>
        <v/>
      </c>
      <c r="CA118" s="353" t="str">
        <f ca="1">+IF(OFFSET('Water Data'!$F$29,0,10*ROW('Water Data'!F112))="","",OFFSET('Water Data'!$F$29,0,10*ROW('Water Data'!F112)))</f>
        <v/>
      </c>
      <c r="CB118" s="353" t="str">
        <f ca="1">+IF(OFFSET('Water Data'!$G$27,0,10*ROW('Water Data'!G112))="","",OFFSET('Water Data'!$G$27,0,10*ROW('Water Data'!G112)))</f>
        <v/>
      </c>
      <c r="CC118" s="353" t="str">
        <f ca="1">+IF(OFFSET('Water Data'!$G$28,0,10*ROW('Water Data'!G112))="","",OFFSET('Water Data'!$G$28,0,10*ROW('Water Data'!G112)))</f>
        <v/>
      </c>
      <c r="CD118" s="353" t="str">
        <f ca="1">+IF(OFFSET('Water Data'!$G$29,0,10*ROW('Water Data'!G112))="","",OFFSET('Water Data'!$G$29,0,10*ROW('Water Data'!G112)))</f>
        <v/>
      </c>
      <c r="CE118" s="353" t="str">
        <f ca="1">+IF(OFFSET('Water Data'!$H$27,0,10*ROW('Water Data'!H112))="","",OFFSET('Water Data'!$H$27,0,10*ROW('Water Data'!H112)))</f>
        <v/>
      </c>
      <c r="CF118" s="353" t="str">
        <f ca="1">+IF(OFFSET('Water Data'!$H$28,0,10*ROW('Water Data'!H112))="","",OFFSET('Water Data'!$H$28,0,10*ROW('Water Data'!H112)))</f>
        <v/>
      </c>
      <c r="CG118" s="353" t="str">
        <f ca="1">+IF(OFFSET('Water Data'!$H$29,0,10*ROW('Water Data'!H112))="","",OFFSET('Water Data'!$H$29,0,10*ROW('Water Data'!H112)))</f>
        <v/>
      </c>
      <c r="CH118" s="353" t="str">
        <f ca="1">+IF(OFFSET('Water Data'!$I$27,0,10*ROW('Water Data'!I112))="","",OFFSET('Water Data'!$I$27,0,10*ROW('Water Data'!I112)))</f>
        <v/>
      </c>
      <c r="CI118" s="353" t="str">
        <f ca="1">+IF(OFFSET('Water Data'!$I$28,0,10*ROW('Water Data'!I112))="","",OFFSET('Water Data'!$I$28,0,10*ROW('Water Data'!I112)))</f>
        <v/>
      </c>
      <c r="CJ118" s="353" t="str">
        <f ca="1">+IF(OFFSET('Water Data'!$I$29,0,10*ROW('Water Data'!I112))="","",OFFSET('Water Data'!$I$29,0,10*ROW('Water Data'!I112)))</f>
        <v/>
      </c>
      <c r="CK118" s="353" t="str">
        <f ca="1">+IF(OFFSET('Sanitation Data'!$D$28,0,10*ROW('Sanitation Data'!D112))="","",OFFSET('Sanitation Data'!$D$28,0,10*ROW('Sanitation Data'!D112)))</f>
        <v/>
      </c>
      <c r="CL118" s="353" t="str">
        <f ca="1">+IF(OFFSET('Sanitation Data'!$D$29,0,10*ROW('Sanitation Data'!D112))="","",OFFSET('Sanitation Data'!$D$29,0,10*ROW('Sanitation Data'!D112)))</f>
        <v/>
      </c>
      <c r="CM118" s="353" t="str">
        <f ca="1">+IF(OFFSET('Sanitation Data'!$D$30,0,10*ROW('Sanitation Data'!D112))="","",OFFSET('Sanitation Data'!$D$30,0,10*ROW('Sanitation Data'!D112)))</f>
        <v/>
      </c>
      <c r="CN118" s="353" t="str">
        <f ca="1">+IF(OFFSET('Sanitation Data'!$D$31,0,10*ROW('Sanitation Data'!D112))="","",OFFSET('Sanitation Data'!$D$31,0,10*ROW('Sanitation Data'!D112)))</f>
        <v/>
      </c>
      <c r="CO118" s="353" t="str">
        <f ca="1">+IF(OFFSET('Sanitation Data'!$D$32,0,10*ROW('Sanitation Data'!D112))="","",OFFSET('Sanitation Data'!$D$32,0,10*ROW('Sanitation Data'!D112)))</f>
        <v/>
      </c>
      <c r="CP118" s="353" t="str">
        <f ca="1">+IF(OFFSET('Sanitation Data'!$E$28,0,10*ROW('Sanitation Data'!E112))="","",OFFSET('Sanitation Data'!$E$28,0,10*ROW('Sanitation Data'!E112)))</f>
        <v/>
      </c>
      <c r="CQ118" s="353" t="str">
        <f ca="1">+IF(OFFSET('Sanitation Data'!$E$29,0,10*ROW('Sanitation Data'!E112))="","",OFFSET('Sanitation Data'!$E$29,0,10*ROW('Sanitation Data'!E112)))</f>
        <v/>
      </c>
      <c r="CR118" s="353" t="str">
        <f ca="1">+IF(OFFSET('Sanitation Data'!$E$30,0,10*ROW('Sanitation Data'!E112))="","",OFFSET('Sanitation Data'!$E$30,0,10*ROW('Sanitation Data'!E112)))</f>
        <v/>
      </c>
      <c r="CS118" s="353" t="str">
        <f ca="1">+IF(OFFSET('Sanitation Data'!$E$31,0,10*ROW('Sanitation Data'!E112))="","",OFFSET('Sanitation Data'!$E$31,0,10*ROW('Sanitation Data'!E112)))</f>
        <v/>
      </c>
      <c r="CT118" s="353" t="str">
        <f ca="1">+IF(OFFSET('Sanitation Data'!$E$32,0,10*ROW('Sanitation Data'!E112))="","",OFFSET('Sanitation Data'!$E$32,0,10*ROW('Sanitation Data'!E112)))</f>
        <v/>
      </c>
      <c r="CU118" s="353" t="str">
        <f ca="1">+IF(OFFSET('Sanitation Data'!$F$28,0,10*ROW('Sanitation Data'!F112))="","",OFFSET('Sanitation Data'!$F$28,0,10*ROW('Sanitation Data'!F112)))</f>
        <v/>
      </c>
      <c r="CV118" s="353" t="str">
        <f ca="1">+IF(OFFSET('Sanitation Data'!$F$29,0,10*ROW('Sanitation Data'!F112))="","",OFFSET('Sanitation Data'!$F$29,0,10*ROW('Sanitation Data'!F112)))</f>
        <v/>
      </c>
      <c r="CW118" s="353" t="str">
        <f ca="1">+IF(OFFSET('Sanitation Data'!$F$30,0,10*ROW('Sanitation Data'!F112))="","",OFFSET('Sanitation Data'!$F$30,0,10*ROW('Sanitation Data'!F112)))</f>
        <v/>
      </c>
      <c r="CX118" s="353" t="str">
        <f ca="1">+IF(OFFSET('Sanitation Data'!$F$31,0,10*ROW('Sanitation Data'!F112))="","",OFFSET('Sanitation Data'!$F$31,0,10*ROW('Sanitation Data'!F112)))</f>
        <v/>
      </c>
      <c r="CY118" s="353" t="str">
        <f ca="1">+IF(OFFSET('Sanitation Data'!$F$32,0,10*ROW('Sanitation Data'!F112))="","",OFFSET('Sanitation Data'!$F$32,0,10*ROW('Sanitation Data'!F112)))</f>
        <v/>
      </c>
      <c r="CZ118" s="353" t="str">
        <f ca="1">+IF(OFFSET('Sanitation Data'!$G$28,0,10*ROW('Sanitation Data'!G112))="","",OFFSET('Sanitation Data'!$G$28,0,10*ROW('Sanitation Data'!G112)))</f>
        <v/>
      </c>
      <c r="DA118" s="353" t="str">
        <f ca="1">+IF(OFFSET('Sanitation Data'!$G$29,0,10*ROW('Sanitation Data'!G112))="","",OFFSET('Sanitation Data'!$G$29,0,10*ROW('Sanitation Data'!G112)))</f>
        <v/>
      </c>
      <c r="DB118" s="353" t="str">
        <f ca="1">+IF(OFFSET('Sanitation Data'!$G$30,0,10*ROW('Sanitation Data'!G112))="","",OFFSET('Sanitation Data'!$G$30,0,10*ROW('Sanitation Data'!G112)))</f>
        <v/>
      </c>
      <c r="DC118" s="353" t="str">
        <f ca="1">+IF(OFFSET('Sanitation Data'!$G$31,0,10*ROW('Sanitation Data'!G112))="","",OFFSET('Sanitation Data'!$G$31,0,10*ROW('Sanitation Data'!G112)))</f>
        <v/>
      </c>
      <c r="DD118" s="353" t="str">
        <f ca="1">+IF(OFFSET('Sanitation Data'!$G$32,0,10*ROW('Sanitation Data'!G112))="","",OFFSET('Sanitation Data'!$G$32,0,10*ROW('Sanitation Data'!G112)))</f>
        <v/>
      </c>
      <c r="DE118" s="353" t="str">
        <f ca="1">+IF(OFFSET('Sanitation Data'!$H$28,0,10*ROW('Sanitation Data'!H112))="","",OFFSET('Sanitation Data'!$H$28,0,10*ROW('Sanitation Data'!H112)))</f>
        <v/>
      </c>
      <c r="DF118" s="353" t="str">
        <f ca="1">+IF(OFFSET('Sanitation Data'!$H$29,0,10*ROW('Sanitation Data'!H112))="","",OFFSET('Sanitation Data'!$H$29,0,10*ROW('Sanitation Data'!H112)))</f>
        <v/>
      </c>
      <c r="DG118" s="353" t="str">
        <f ca="1">+IF(OFFSET('Sanitation Data'!$H$30,0,10*ROW('Sanitation Data'!H112))="","",OFFSET('Sanitation Data'!$H$30,0,10*ROW('Sanitation Data'!H112)))</f>
        <v/>
      </c>
      <c r="DH118" s="353" t="str">
        <f ca="1">+IF(OFFSET('Sanitation Data'!$H$31,0,10*ROW('Sanitation Data'!H112))="","",OFFSET('Sanitation Data'!$H$31,0,10*ROW('Sanitation Data'!H112)))</f>
        <v/>
      </c>
      <c r="DI118" s="353" t="str">
        <f ca="1">+IF(OFFSET('Sanitation Data'!$H$32,0,10*ROW('Sanitation Data'!H112))="","",OFFSET('Sanitation Data'!$H$32,0,10*ROW('Sanitation Data'!H112)))</f>
        <v/>
      </c>
      <c r="DJ118" s="353" t="str">
        <f ca="1">+IF(OFFSET('Sanitation Data'!$I$28,0,10*ROW('Sanitation Data'!I112))="","",OFFSET('Sanitation Data'!$I$28,0,10*ROW('Sanitation Data'!I112)))</f>
        <v/>
      </c>
      <c r="DK118" s="353" t="str">
        <f ca="1">+IF(OFFSET('Sanitation Data'!$I$29,0,10*ROW('Sanitation Data'!I112))="","",OFFSET('Sanitation Data'!$I$29,0,10*ROW('Sanitation Data'!I112)))</f>
        <v/>
      </c>
      <c r="DL118" s="353" t="str">
        <f ca="1">+IF(OFFSET('Sanitation Data'!$I$30,0,10*ROW('Sanitation Data'!I112))="","",OFFSET('Sanitation Data'!$I$30,0,10*ROW('Sanitation Data'!I112)))</f>
        <v/>
      </c>
      <c r="DM118" s="353" t="str">
        <f ca="1">+IF(OFFSET('Sanitation Data'!$I$31,0,10*ROW('Sanitation Data'!I112))="","",OFFSET('Sanitation Data'!$I$31,0,10*ROW('Sanitation Data'!I112)))</f>
        <v/>
      </c>
      <c r="DN118" s="353" t="str">
        <f ca="1">+IF(OFFSET('Sanitation Data'!$I$32,0,10*ROW('Sanitation Data'!I112))="","",OFFSET('Sanitation Data'!$I$32,0,10*ROW('Sanitation Data'!I112)))</f>
        <v/>
      </c>
      <c r="DO118" s="353" t="str">
        <f ca="1">+IF(OFFSET('Hygiene Data'!$D$11,0,10*ROW('Hygiene Data'!D112))="","",OFFSET('Hygiene Data'!$D$11,0,10*ROW('Hygiene Data'!D112)))</f>
        <v/>
      </c>
      <c r="DP118" s="353" t="str">
        <f ca="1">+IF(OFFSET('Hygiene Data'!$D$12,0,10*ROW('Hygiene Data'!D112))="","",OFFSET('Hygiene Data'!$D$12,0,10*ROW('Hygiene Data'!D112)))</f>
        <v/>
      </c>
      <c r="DQ118" s="353" t="str">
        <f ca="1">+IF(OFFSET('Hygiene Data'!$D$13,0,10*ROW('Hygiene Data'!D112))="","",OFFSET('Hygiene Data'!$D$13,0,10*ROW('Hygiene Data'!D112)))</f>
        <v/>
      </c>
      <c r="DR118" s="353" t="str">
        <f ca="1">+IF(OFFSET('Hygiene Data'!$E$11,0,10*ROW('Hygiene Data'!E112))="","",OFFSET('Hygiene Data'!$E$11,0,10*ROW('Hygiene Data'!E112)))</f>
        <v/>
      </c>
      <c r="DS118" s="353" t="str">
        <f ca="1">+IF(OFFSET('Hygiene Data'!$E$12,0,10*ROW('Hygiene Data'!E112))="","",OFFSET('Hygiene Data'!$E$12,0,10*ROW('Hygiene Data'!E112)))</f>
        <v/>
      </c>
      <c r="DT118" s="353" t="str">
        <f ca="1">+IF(OFFSET('Hygiene Data'!$E$13,0,10*ROW('Hygiene Data'!E112))="","",OFFSET('Hygiene Data'!$E$13,0,10*ROW('Hygiene Data'!E112)))</f>
        <v/>
      </c>
      <c r="DU118" s="353" t="str">
        <f ca="1">+IF(OFFSET('Hygiene Data'!$F$11,0,10*ROW('Hygiene Data'!F112))="","",OFFSET('Hygiene Data'!$F$11,0,10*ROW('Hygiene Data'!F112)))</f>
        <v/>
      </c>
      <c r="DV118" s="353" t="str">
        <f ca="1">+IF(OFFSET('Hygiene Data'!$F$12,0,10*ROW('Hygiene Data'!F112))="","",OFFSET('Hygiene Data'!$F$12,0,10*ROW('Hygiene Data'!F112)))</f>
        <v/>
      </c>
      <c r="DW118" s="353" t="str">
        <f ca="1">+IF(OFFSET('Hygiene Data'!$F$13,0,10*ROW('Hygiene Data'!F112))="","",OFFSET('Hygiene Data'!$F$13,0,10*ROW('Hygiene Data'!F112)))</f>
        <v/>
      </c>
      <c r="DX118" s="353" t="str">
        <f ca="1">+IF(OFFSET('Hygiene Data'!$G$11,0,10*ROW('Hygiene Data'!G112))="","",OFFSET('Hygiene Data'!$G$11,0,10*ROW('Hygiene Data'!G112)))</f>
        <v/>
      </c>
      <c r="DY118" s="353" t="str">
        <f ca="1">+IF(OFFSET('Hygiene Data'!$G$12,0,10*ROW('Hygiene Data'!G112))="","",OFFSET('Hygiene Data'!$G$12,0,10*ROW('Hygiene Data'!G112)))</f>
        <v/>
      </c>
      <c r="DZ118" s="353" t="str">
        <f ca="1">+IF(OFFSET('Hygiene Data'!$G$13,0,10*ROW('Hygiene Data'!G112))="","",OFFSET('Hygiene Data'!$G$13,0,10*ROW('Hygiene Data'!G112)))</f>
        <v/>
      </c>
      <c r="EA118" s="353" t="str">
        <f ca="1">+IF(OFFSET('Hygiene Data'!$H$11,0,10*ROW('Hygiene Data'!H112))="","",OFFSET('Hygiene Data'!$H$11,0,10*ROW('Hygiene Data'!H112)))</f>
        <v/>
      </c>
      <c r="EB118" s="353" t="str">
        <f ca="1">+IF(OFFSET('Hygiene Data'!$H$12,0,10*ROW('Hygiene Data'!H112))="","",OFFSET('Hygiene Data'!$H$12,0,10*ROW('Hygiene Data'!H112)))</f>
        <v/>
      </c>
      <c r="EC118" s="353" t="str">
        <f ca="1">+IF(OFFSET('Hygiene Data'!$H$13,0,10*ROW('Hygiene Data'!H112))="","",OFFSET('Hygiene Data'!$H$13,0,10*ROW('Hygiene Data'!H112)))</f>
        <v/>
      </c>
      <c r="ED118" s="353" t="str">
        <f ca="1">+IF(OFFSET('Hygiene Data'!$I$11,0,10*ROW('Hygiene Data'!I112))="","",OFFSET('Hygiene Data'!$I$11,0,10*ROW('Hygiene Data'!I112)))</f>
        <v/>
      </c>
      <c r="EE118" s="353" t="str">
        <f ca="1">+IF(OFFSET('Hygiene Data'!$I$12,0,10*ROW('Hygiene Data'!I112))="","",OFFSET('Hygiene Data'!$I$12,0,10*ROW('Hygiene Data'!I112)))</f>
        <v/>
      </c>
      <c r="EF118" s="353" t="str">
        <f ca="1">+IF(OFFSET('Hygiene Data'!$I$13,0,10*ROW('Hygiene Data'!I112))="","",OFFSET('Hygiene Data'!$I$13,0,10*ROW('Hygiene Data'!I112)))</f>
        <v/>
      </c>
    </row>
    <row r="119" spans="1:136" x14ac:dyDescent="0.25">
      <c r="A119" s="462" t="str">
        <f ca="1">+IF(OFFSET('Water Data'!$B$2,0,10*ROW('Water Data'!E113))="","",OFFSET('Water Data'!$B$2,0,10*ROW('Water Data'!E113)))</f>
        <v/>
      </c>
      <c r="B119" s="46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89" t="str">
        <f t="shared" ca="1" si="1"/>
        <v/>
      </c>
      <c r="D119" s="49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6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3" t="str">
        <f ca="1">+IF(OFFSET('Water Data'!$D$27,0,10*ROW('Water Data'!D113))="","",OFFSET('Water Data'!$D$27,0,10*ROW('Water Data'!D113)))</f>
        <v/>
      </c>
      <c r="BT119" s="353" t="str">
        <f ca="1">+IF(OFFSET('Water Data'!$D$28,0,10*ROW('Water Data'!D113))="","",OFFSET('Water Data'!$D$28,0,10*ROW('Water Data'!D113)))</f>
        <v/>
      </c>
      <c r="BU119" s="353" t="str">
        <f ca="1">+IF(OFFSET('Water Data'!$D$29,0,10*ROW('Water Data'!D113))="","",OFFSET('Water Data'!$D$29,0,10*ROW('Water Data'!D113)))</f>
        <v/>
      </c>
      <c r="BV119" s="353" t="str">
        <f ca="1">+IF(OFFSET('Water Data'!$E$27,0,10*ROW('Water Data'!E113))="","",OFFSET('Water Data'!$E$27,0,10*ROW('Water Data'!E113)))</f>
        <v/>
      </c>
      <c r="BW119" s="353" t="str">
        <f ca="1">+IF(OFFSET('Water Data'!$E$28,0,10*ROW('Water Data'!E113))="","",OFFSET('Water Data'!$E$28,0,10*ROW('Water Data'!E113)))</f>
        <v/>
      </c>
      <c r="BX119" s="353" t="str">
        <f ca="1">+IF(OFFSET('Water Data'!$E$29,0,10*ROW('Water Data'!E113))="","",OFFSET('Water Data'!$E$29,0,10*ROW('Water Data'!E113)))</f>
        <v/>
      </c>
      <c r="BY119" s="353" t="str">
        <f ca="1">+IF(OFFSET('Water Data'!$F$27,0,10*ROW('Water Data'!F113))="","",OFFSET('Water Data'!$F$27,0,10*ROW('Water Data'!F113)))</f>
        <v/>
      </c>
      <c r="BZ119" s="353" t="str">
        <f ca="1">+IF(OFFSET('Water Data'!$F$28,0,10*ROW('Water Data'!F113))="","",OFFSET('Water Data'!$F$28,0,10*ROW('Water Data'!F113)))</f>
        <v/>
      </c>
      <c r="CA119" s="353" t="str">
        <f ca="1">+IF(OFFSET('Water Data'!$F$29,0,10*ROW('Water Data'!F113))="","",OFFSET('Water Data'!$F$29,0,10*ROW('Water Data'!F113)))</f>
        <v/>
      </c>
      <c r="CB119" s="353" t="str">
        <f ca="1">+IF(OFFSET('Water Data'!$G$27,0,10*ROW('Water Data'!G113))="","",OFFSET('Water Data'!$G$27,0,10*ROW('Water Data'!G113)))</f>
        <v/>
      </c>
      <c r="CC119" s="353" t="str">
        <f ca="1">+IF(OFFSET('Water Data'!$G$28,0,10*ROW('Water Data'!G113))="","",OFFSET('Water Data'!$G$28,0,10*ROW('Water Data'!G113)))</f>
        <v/>
      </c>
      <c r="CD119" s="353" t="str">
        <f ca="1">+IF(OFFSET('Water Data'!$G$29,0,10*ROW('Water Data'!G113))="","",OFFSET('Water Data'!$G$29,0,10*ROW('Water Data'!G113)))</f>
        <v/>
      </c>
      <c r="CE119" s="353" t="str">
        <f ca="1">+IF(OFFSET('Water Data'!$H$27,0,10*ROW('Water Data'!H113))="","",OFFSET('Water Data'!$H$27,0,10*ROW('Water Data'!H113)))</f>
        <v/>
      </c>
      <c r="CF119" s="353" t="str">
        <f ca="1">+IF(OFFSET('Water Data'!$H$28,0,10*ROW('Water Data'!H113))="","",OFFSET('Water Data'!$H$28,0,10*ROW('Water Data'!H113)))</f>
        <v/>
      </c>
      <c r="CG119" s="353" t="str">
        <f ca="1">+IF(OFFSET('Water Data'!$H$29,0,10*ROW('Water Data'!H113))="","",OFFSET('Water Data'!$H$29,0,10*ROW('Water Data'!H113)))</f>
        <v/>
      </c>
      <c r="CH119" s="353" t="str">
        <f ca="1">+IF(OFFSET('Water Data'!$I$27,0,10*ROW('Water Data'!I113))="","",OFFSET('Water Data'!$I$27,0,10*ROW('Water Data'!I113)))</f>
        <v/>
      </c>
      <c r="CI119" s="353" t="str">
        <f ca="1">+IF(OFFSET('Water Data'!$I$28,0,10*ROW('Water Data'!I113))="","",OFFSET('Water Data'!$I$28,0,10*ROW('Water Data'!I113)))</f>
        <v/>
      </c>
      <c r="CJ119" s="353" t="str">
        <f ca="1">+IF(OFFSET('Water Data'!$I$29,0,10*ROW('Water Data'!I113))="","",OFFSET('Water Data'!$I$29,0,10*ROW('Water Data'!I113)))</f>
        <v/>
      </c>
      <c r="CK119" s="353" t="str">
        <f ca="1">+IF(OFFSET('Sanitation Data'!$D$28,0,10*ROW('Sanitation Data'!D113))="","",OFFSET('Sanitation Data'!$D$28,0,10*ROW('Sanitation Data'!D113)))</f>
        <v/>
      </c>
      <c r="CL119" s="353" t="str">
        <f ca="1">+IF(OFFSET('Sanitation Data'!$D$29,0,10*ROW('Sanitation Data'!D113))="","",OFFSET('Sanitation Data'!$D$29,0,10*ROW('Sanitation Data'!D113)))</f>
        <v/>
      </c>
      <c r="CM119" s="353" t="str">
        <f ca="1">+IF(OFFSET('Sanitation Data'!$D$30,0,10*ROW('Sanitation Data'!D113))="","",OFFSET('Sanitation Data'!$D$30,0,10*ROW('Sanitation Data'!D113)))</f>
        <v/>
      </c>
      <c r="CN119" s="353" t="str">
        <f ca="1">+IF(OFFSET('Sanitation Data'!$D$31,0,10*ROW('Sanitation Data'!D113))="","",OFFSET('Sanitation Data'!$D$31,0,10*ROW('Sanitation Data'!D113)))</f>
        <v/>
      </c>
      <c r="CO119" s="353" t="str">
        <f ca="1">+IF(OFFSET('Sanitation Data'!$D$32,0,10*ROW('Sanitation Data'!D113))="","",OFFSET('Sanitation Data'!$D$32,0,10*ROW('Sanitation Data'!D113)))</f>
        <v/>
      </c>
      <c r="CP119" s="353" t="str">
        <f ca="1">+IF(OFFSET('Sanitation Data'!$E$28,0,10*ROW('Sanitation Data'!E113))="","",OFFSET('Sanitation Data'!$E$28,0,10*ROW('Sanitation Data'!E113)))</f>
        <v/>
      </c>
      <c r="CQ119" s="353" t="str">
        <f ca="1">+IF(OFFSET('Sanitation Data'!$E$29,0,10*ROW('Sanitation Data'!E113))="","",OFFSET('Sanitation Data'!$E$29,0,10*ROW('Sanitation Data'!E113)))</f>
        <v/>
      </c>
      <c r="CR119" s="353" t="str">
        <f ca="1">+IF(OFFSET('Sanitation Data'!$E$30,0,10*ROW('Sanitation Data'!E113))="","",OFFSET('Sanitation Data'!$E$30,0,10*ROW('Sanitation Data'!E113)))</f>
        <v/>
      </c>
      <c r="CS119" s="353" t="str">
        <f ca="1">+IF(OFFSET('Sanitation Data'!$E$31,0,10*ROW('Sanitation Data'!E113))="","",OFFSET('Sanitation Data'!$E$31,0,10*ROW('Sanitation Data'!E113)))</f>
        <v/>
      </c>
      <c r="CT119" s="353" t="str">
        <f ca="1">+IF(OFFSET('Sanitation Data'!$E$32,0,10*ROW('Sanitation Data'!E113))="","",OFFSET('Sanitation Data'!$E$32,0,10*ROW('Sanitation Data'!E113)))</f>
        <v/>
      </c>
      <c r="CU119" s="353" t="str">
        <f ca="1">+IF(OFFSET('Sanitation Data'!$F$28,0,10*ROW('Sanitation Data'!F113))="","",OFFSET('Sanitation Data'!$F$28,0,10*ROW('Sanitation Data'!F113)))</f>
        <v/>
      </c>
      <c r="CV119" s="353" t="str">
        <f ca="1">+IF(OFFSET('Sanitation Data'!$F$29,0,10*ROW('Sanitation Data'!F113))="","",OFFSET('Sanitation Data'!$F$29,0,10*ROW('Sanitation Data'!F113)))</f>
        <v/>
      </c>
      <c r="CW119" s="353" t="str">
        <f ca="1">+IF(OFFSET('Sanitation Data'!$F$30,0,10*ROW('Sanitation Data'!F113))="","",OFFSET('Sanitation Data'!$F$30,0,10*ROW('Sanitation Data'!F113)))</f>
        <v/>
      </c>
      <c r="CX119" s="353" t="str">
        <f ca="1">+IF(OFFSET('Sanitation Data'!$F$31,0,10*ROW('Sanitation Data'!F113))="","",OFFSET('Sanitation Data'!$F$31,0,10*ROW('Sanitation Data'!F113)))</f>
        <v/>
      </c>
      <c r="CY119" s="353" t="str">
        <f ca="1">+IF(OFFSET('Sanitation Data'!$F$32,0,10*ROW('Sanitation Data'!F113))="","",OFFSET('Sanitation Data'!$F$32,0,10*ROW('Sanitation Data'!F113)))</f>
        <v/>
      </c>
      <c r="CZ119" s="353" t="str">
        <f ca="1">+IF(OFFSET('Sanitation Data'!$G$28,0,10*ROW('Sanitation Data'!G113))="","",OFFSET('Sanitation Data'!$G$28,0,10*ROW('Sanitation Data'!G113)))</f>
        <v/>
      </c>
      <c r="DA119" s="353" t="str">
        <f ca="1">+IF(OFFSET('Sanitation Data'!$G$29,0,10*ROW('Sanitation Data'!G113))="","",OFFSET('Sanitation Data'!$G$29,0,10*ROW('Sanitation Data'!G113)))</f>
        <v/>
      </c>
      <c r="DB119" s="353" t="str">
        <f ca="1">+IF(OFFSET('Sanitation Data'!$G$30,0,10*ROW('Sanitation Data'!G113))="","",OFFSET('Sanitation Data'!$G$30,0,10*ROW('Sanitation Data'!G113)))</f>
        <v/>
      </c>
      <c r="DC119" s="353" t="str">
        <f ca="1">+IF(OFFSET('Sanitation Data'!$G$31,0,10*ROW('Sanitation Data'!G113))="","",OFFSET('Sanitation Data'!$G$31,0,10*ROW('Sanitation Data'!G113)))</f>
        <v/>
      </c>
      <c r="DD119" s="353" t="str">
        <f ca="1">+IF(OFFSET('Sanitation Data'!$G$32,0,10*ROW('Sanitation Data'!G113))="","",OFFSET('Sanitation Data'!$G$32,0,10*ROW('Sanitation Data'!G113)))</f>
        <v/>
      </c>
      <c r="DE119" s="353" t="str">
        <f ca="1">+IF(OFFSET('Sanitation Data'!$H$28,0,10*ROW('Sanitation Data'!H113))="","",OFFSET('Sanitation Data'!$H$28,0,10*ROW('Sanitation Data'!H113)))</f>
        <v/>
      </c>
      <c r="DF119" s="353" t="str">
        <f ca="1">+IF(OFFSET('Sanitation Data'!$H$29,0,10*ROW('Sanitation Data'!H113))="","",OFFSET('Sanitation Data'!$H$29,0,10*ROW('Sanitation Data'!H113)))</f>
        <v/>
      </c>
      <c r="DG119" s="353" t="str">
        <f ca="1">+IF(OFFSET('Sanitation Data'!$H$30,0,10*ROW('Sanitation Data'!H113))="","",OFFSET('Sanitation Data'!$H$30,0,10*ROW('Sanitation Data'!H113)))</f>
        <v/>
      </c>
      <c r="DH119" s="353" t="str">
        <f ca="1">+IF(OFFSET('Sanitation Data'!$H$31,0,10*ROW('Sanitation Data'!H113))="","",OFFSET('Sanitation Data'!$H$31,0,10*ROW('Sanitation Data'!H113)))</f>
        <v/>
      </c>
      <c r="DI119" s="353" t="str">
        <f ca="1">+IF(OFFSET('Sanitation Data'!$H$32,0,10*ROW('Sanitation Data'!H113))="","",OFFSET('Sanitation Data'!$H$32,0,10*ROW('Sanitation Data'!H113)))</f>
        <v/>
      </c>
      <c r="DJ119" s="353" t="str">
        <f ca="1">+IF(OFFSET('Sanitation Data'!$I$28,0,10*ROW('Sanitation Data'!I113))="","",OFFSET('Sanitation Data'!$I$28,0,10*ROW('Sanitation Data'!I113)))</f>
        <v/>
      </c>
      <c r="DK119" s="353" t="str">
        <f ca="1">+IF(OFFSET('Sanitation Data'!$I$29,0,10*ROW('Sanitation Data'!I113))="","",OFFSET('Sanitation Data'!$I$29,0,10*ROW('Sanitation Data'!I113)))</f>
        <v/>
      </c>
      <c r="DL119" s="353" t="str">
        <f ca="1">+IF(OFFSET('Sanitation Data'!$I$30,0,10*ROW('Sanitation Data'!I113))="","",OFFSET('Sanitation Data'!$I$30,0,10*ROW('Sanitation Data'!I113)))</f>
        <v/>
      </c>
      <c r="DM119" s="353" t="str">
        <f ca="1">+IF(OFFSET('Sanitation Data'!$I$31,0,10*ROW('Sanitation Data'!I113))="","",OFFSET('Sanitation Data'!$I$31,0,10*ROW('Sanitation Data'!I113)))</f>
        <v/>
      </c>
      <c r="DN119" s="353" t="str">
        <f ca="1">+IF(OFFSET('Sanitation Data'!$I$32,0,10*ROW('Sanitation Data'!I113))="","",OFFSET('Sanitation Data'!$I$32,0,10*ROW('Sanitation Data'!I113)))</f>
        <v/>
      </c>
      <c r="DO119" s="353" t="str">
        <f ca="1">+IF(OFFSET('Hygiene Data'!$D$11,0,10*ROW('Hygiene Data'!D113))="","",OFFSET('Hygiene Data'!$D$11,0,10*ROW('Hygiene Data'!D113)))</f>
        <v/>
      </c>
      <c r="DP119" s="353" t="str">
        <f ca="1">+IF(OFFSET('Hygiene Data'!$D$12,0,10*ROW('Hygiene Data'!D113))="","",OFFSET('Hygiene Data'!$D$12,0,10*ROW('Hygiene Data'!D113)))</f>
        <v/>
      </c>
      <c r="DQ119" s="353" t="str">
        <f ca="1">+IF(OFFSET('Hygiene Data'!$D$13,0,10*ROW('Hygiene Data'!D113))="","",OFFSET('Hygiene Data'!$D$13,0,10*ROW('Hygiene Data'!D113)))</f>
        <v/>
      </c>
      <c r="DR119" s="353" t="str">
        <f ca="1">+IF(OFFSET('Hygiene Data'!$E$11,0,10*ROW('Hygiene Data'!E113))="","",OFFSET('Hygiene Data'!$E$11,0,10*ROW('Hygiene Data'!E113)))</f>
        <v/>
      </c>
      <c r="DS119" s="353" t="str">
        <f ca="1">+IF(OFFSET('Hygiene Data'!$E$12,0,10*ROW('Hygiene Data'!E113))="","",OFFSET('Hygiene Data'!$E$12,0,10*ROW('Hygiene Data'!E113)))</f>
        <v/>
      </c>
      <c r="DT119" s="353" t="str">
        <f ca="1">+IF(OFFSET('Hygiene Data'!$E$13,0,10*ROW('Hygiene Data'!E113))="","",OFFSET('Hygiene Data'!$E$13,0,10*ROW('Hygiene Data'!E113)))</f>
        <v/>
      </c>
      <c r="DU119" s="353" t="str">
        <f ca="1">+IF(OFFSET('Hygiene Data'!$F$11,0,10*ROW('Hygiene Data'!F113))="","",OFFSET('Hygiene Data'!$F$11,0,10*ROW('Hygiene Data'!F113)))</f>
        <v/>
      </c>
      <c r="DV119" s="353" t="str">
        <f ca="1">+IF(OFFSET('Hygiene Data'!$F$12,0,10*ROW('Hygiene Data'!F113))="","",OFFSET('Hygiene Data'!$F$12,0,10*ROW('Hygiene Data'!F113)))</f>
        <v/>
      </c>
      <c r="DW119" s="353" t="str">
        <f ca="1">+IF(OFFSET('Hygiene Data'!$F$13,0,10*ROW('Hygiene Data'!F113))="","",OFFSET('Hygiene Data'!$F$13,0,10*ROW('Hygiene Data'!F113)))</f>
        <v/>
      </c>
      <c r="DX119" s="353" t="str">
        <f ca="1">+IF(OFFSET('Hygiene Data'!$G$11,0,10*ROW('Hygiene Data'!G113))="","",OFFSET('Hygiene Data'!$G$11,0,10*ROW('Hygiene Data'!G113)))</f>
        <v/>
      </c>
      <c r="DY119" s="353" t="str">
        <f ca="1">+IF(OFFSET('Hygiene Data'!$G$12,0,10*ROW('Hygiene Data'!G113))="","",OFFSET('Hygiene Data'!$G$12,0,10*ROW('Hygiene Data'!G113)))</f>
        <v/>
      </c>
      <c r="DZ119" s="353" t="str">
        <f ca="1">+IF(OFFSET('Hygiene Data'!$G$13,0,10*ROW('Hygiene Data'!G113))="","",OFFSET('Hygiene Data'!$G$13,0,10*ROW('Hygiene Data'!G113)))</f>
        <v/>
      </c>
      <c r="EA119" s="353" t="str">
        <f ca="1">+IF(OFFSET('Hygiene Data'!$H$11,0,10*ROW('Hygiene Data'!H113))="","",OFFSET('Hygiene Data'!$H$11,0,10*ROW('Hygiene Data'!H113)))</f>
        <v/>
      </c>
      <c r="EB119" s="353" t="str">
        <f ca="1">+IF(OFFSET('Hygiene Data'!$H$12,0,10*ROW('Hygiene Data'!H113))="","",OFFSET('Hygiene Data'!$H$12,0,10*ROW('Hygiene Data'!H113)))</f>
        <v/>
      </c>
      <c r="EC119" s="353" t="str">
        <f ca="1">+IF(OFFSET('Hygiene Data'!$H$13,0,10*ROW('Hygiene Data'!H113))="","",OFFSET('Hygiene Data'!$H$13,0,10*ROW('Hygiene Data'!H113)))</f>
        <v/>
      </c>
      <c r="ED119" s="353" t="str">
        <f ca="1">+IF(OFFSET('Hygiene Data'!$I$11,0,10*ROW('Hygiene Data'!I113))="","",OFFSET('Hygiene Data'!$I$11,0,10*ROW('Hygiene Data'!I113)))</f>
        <v/>
      </c>
      <c r="EE119" s="353" t="str">
        <f ca="1">+IF(OFFSET('Hygiene Data'!$I$12,0,10*ROW('Hygiene Data'!I113))="","",OFFSET('Hygiene Data'!$I$12,0,10*ROW('Hygiene Data'!I113)))</f>
        <v/>
      </c>
      <c r="EF119" s="353" t="str">
        <f ca="1">+IF(OFFSET('Hygiene Data'!$I$13,0,10*ROW('Hygiene Data'!I113))="","",OFFSET('Hygiene Data'!$I$13,0,10*ROW('Hygiene Data'!I113)))</f>
        <v/>
      </c>
    </row>
    <row r="120" spans="1:136" x14ac:dyDescent="0.25">
      <c r="A120" s="462" t="str">
        <f ca="1">+IF(OFFSET('Water Data'!$B$2,0,10*ROW('Water Data'!E114))="","",OFFSET('Water Data'!$B$2,0,10*ROW('Water Data'!E114)))</f>
        <v/>
      </c>
      <c r="B120" s="46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89" t="str">
        <f t="shared" ca="1" si="1"/>
        <v/>
      </c>
      <c r="D120" s="49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6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3" t="str">
        <f ca="1">+IF(OFFSET('Water Data'!$D$27,0,10*ROW('Water Data'!D114))="","",OFFSET('Water Data'!$D$27,0,10*ROW('Water Data'!D114)))</f>
        <v/>
      </c>
      <c r="BT120" s="353" t="str">
        <f ca="1">+IF(OFFSET('Water Data'!$D$28,0,10*ROW('Water Data'!D114))="","",OFFSET('Water Data'!$D$28,0,10*ROW('Water Data'!D114)))</f>
        <v/>
      </c>
      <c r="BU120" s="353" t="str">
        <f ca="1">+IF(OFFSET('Water Data'!$D$29,0,10*ROW('Water Data'!D114))="","",OFFSET('Water Data'!$D$29,0,10*ROW('Water Data'!D114)))</f>
        <v/>
      </c>
      <c r="BV120" s="353" t="str">
        <f ca="1">+IF(OFFSET('Water Data'!$E$27,0,10*ROW('Water Data'!E114))="","",OFFSET('Water Data'!$E$27,0,10*ROW('Water Data'!E114)))</f>
        <v/>
      </c>
      <c r="BW120" s="353" t="str">
        <f ca="1">+IF(OFFSET('Water Data'!$E$28,0,10*ROW('Water Data'!E114))="","",OFFSET('Water Data'!$E$28,0,10*ROW('Water Data'!E114)))</f>
        <v/>
      </c>
      <c r="BX120" s="353" t="str">
        <f ca="1">+IF(OFFSET('Water Data'!$E$29,0,10*ROW('Water Data'!E114))="","",OFFSET('Water Data'!$E$29,0,10*ROW('Water Data'!E114)))</f>
        <v/>
      </c>
      <c r="BY120" s="353" t="str">
        <f ca="1">+IF(OFFSET('Water Data'!$F$27,0,10*ROW('Water Data'!F114))="","",OFFSET('Water Data'!$F$27,0,10*ROW('Water Data'!F114)))</f>
        <v/>
      </c>
      <c r="BZ120" s="353" t="str">
        <f ca="1">+IF(OFFSET('Water Data'!$F$28,0,10*ROW('Water Data'!F114))="","",OFFSET('Water Data'!$F$28,0,10*ROW('Water Data'!F114)))</f>
        <v/>
      </c>
      <c r="CA120" s="353" t="str">
        <f ca="1">+IF(OFFSET('Water Data'!$F$29,0,10*ROW('Water Data'!F114))="","",OFFSET('Water Data'!$F$29,0,10*ROW('Water Data'!F114)))</f>
        <v/>
      </c>
      <c r="CB120" s="353" t="str">
        <f ca="1">+IF(OFFSET('Water Data'!$G$27,0,10*ROW('Water Data'!G114))="","",OFFSET('Water Data'!$G$27,0,10*ROW('Water Data'!G114)))</f>
        <v/>
      </c>
      <c r="CC120" s="353" t="str">
        <f ca="1">+IF(OFFSET('Water Data'!$G$28,0,10*ROW('Water Data'!G114))="","",OFFSET('Water Data'!$G$28,0,10*ROW('Water Data'!G114)))</f>
        <v/>
      </c>
      <c r="CD120" s="353" t="str">
        <f ca="1">+IF(OFFSET('Water Data'!$G$29,0,10*ROW('Water Data'!G114))="","",OFFSET('Water Data'!$G$29,0,10*ROW('Water Data'!G114)))</f>
        <v/>
      </c>
      <c r="CE120" s="353" t="str">
        <f ca="1">+IF(OFFSET('Water Data'!$H$27,0,10*ROW('Water Data'!H114))="","",OFFSET('Water Data'!$H$27,0,10*ROW('Water Data'!H114)))</f>
        <v/>
      </c>
      <c r="CF120" s="353" t="str">
        <f ca="1">+IF(OFFSET('Water Data'!$H$28,0,10*ROW('Water Data'!H114))="","",OFFSET('Water Data'!$H$28,0,10*ROW('Water Data'!H114)))</f>
        <v/>
      </c>
      <c r="CG120" s="353" t="str">
        <f ca="1">+IF(OFFSET('Water Data'!$H$29,0,10*ROW('Water Data'!H114))="","",OFFSET('Water Data'!$H$29,0,10*ROW('Water Data'!H114)))</f>
        <v/>
      </c>
      <c r="CH120" s="353" t="str">
        <f ca="1">+IF(OFFSET('Water Data'!$I$27,0,10*ROW('Water Data'!I114))="","",OFFSET('Water Data'!$I$27,0,10*ROW('Water Data'!I114)))</f>
        <v/>
      </c>
      <c r="CI120" s="353" t="str">
        <f ca="1">+IF(OFFSET('Water Data'!$I$28,0,10*ROW('Water Data'!I114))="","",OFFSET('Water Data'!$I$28,0,10*ROW('Water Data'!I114)))</f>
        <v/>
      </c>
      <c r="CJ120" s="353" t="str">
        <f ca="1">+IF(OFFSET('Water Data'!$I$29,0,10*ROW('Water Data'!I114))="","",OFFSET('Water Data'!$I$29,0,10*ROW('Water Data'!I114)))</f>
        <v/>
      </c>
      <c r="CK120" s="353" t="str">
        <f ca="1">+IF(OFFSET('Sanitation Data'!$D$28,0,10*ROW('Sanitation Data'!D114))="","",OFFSET('Sanitation Data'!$D$28,0,10*ROW('Sanitation Data'!D114)))</f>
        <v/>
      </c>
      <c r="CL120" s="353" t="str">
        <f ca="1">+IF(OFFSET('Sanitation Data'!$D$29,0,10*ROW('Sanitation Data'!D114))="","",OFFSET('Sanitation Data'!$D$29,0,10*ROW('Sanitation Data'!D114)))</f>
        <v/>
      </c>
      <c r="CM120" s="353" t="str">
        <f ca="1">+IF(OFFSET('Sanitation Data'!$D$30,0,10*ROW('Sanitation Data'!D114))="","",OFFSET('Sanitation Data'!$D$30,0,10*ROW('Sanitation Data'!D114)))</f>
        <v/>
      </c>
      <c r="CN120" s="353" t="str">
        <f ca="1">+IF(OFFSET('Sanitation Data'!$D$31,0,10*ROW('Sanitation Data'!D114))="","",OFFSET('Sanitation Data'!$D$31,0,10*ROW('Sanitation Data'!D114)))</f>
        <v/>
      </c>
      <c r="CO120" s="353" t="str">
        <f ca="1">+IF(OFFSET('Sanitation Data'!$D$32,0,10*ROW('Sanitation Data'!D114))="","",OFFSET('Sanitation Data'!$D$32,0,10*ROW('Sanitation Data'!D114)))</f>
        <v/>
      </c>
      <c r="CP120" s="353" t="str">
        <f ca="1">+IF(OFFSET('Sanitation Data'!$E$28,0,10*ROW('Sanitation Data'!E114))="","",OFFSET('Sanitation Data'!$E$28,0,10*ROW('Sanitation Data'!E114)))</f>
        <v/>
      </c>
      <c r="CQ120" s="353" t="str">
        <f ca="1">+IF(OFFSET('Sanitation Data'!$E$29,0,10*ROW('Sanitation Data'!E114))="","",OFFSET('Sanitation Data'!$E$29,0,10*ROW('Sanitation Data'!E114)))</f>
        <v/>
      </c>
      <c r="CR120" s="353" t="str">
        <f ca="1">+IF(OFFSET('Sanitation Data'!$E$30,0,10*ROW('Sanitation Data'!E114))="","",OFFSET('Sanitation Data'!$E$30,0,10*ROW('Sanitation Data'!E114)))</f>
        <v/>
      </c>
      <c r="CS120" s="353" t="str">
        <f ca="1">+IF(OFFSET('Sanitation Data'!$E$31,0,10*ROW('Sanitation Data'!E114))="","",OFFSET('Sanitation Data'!$E$31,0,10*ROW('Sanitation Data'!E114)))</f>
        <v/>
      </c>
      <c r="CT120" s="353" t="str">
        <f ca="1">+IF(OFFSET('Sanitation Data'!$E$32,0,10*ROW('Sanitation Data'!E114))="","",OFFSET('Sanitation Data'!$E$32,0,10*ROW('Sanitation Data'!E114)))</f>
        <v/>
      </c>
      <c r="CU120" s="353" t="str">
        <f ca="1">+IF(OFFSET('Sanitation Data'!$F$28,0,10*ROW('Sanitation Data'!F114))="","",OFFSET('Sanitation Data'!$F$28,0,10*ROW('Sanitation Data'!F114)))</f>
        <v/>
      </c>
      <c r="CV120" s="353" t="str">
        <f ca="1">+IF(OFFSET('Sanitation Data'!$F$29,0,10*ROW('Sanitation Data'!F114))="","",OFFSET('Sanitation Data'!$F$29,0,10*ROW('Sanitation Data'!F114)))</f>
        <v/>
      </c>
      <c r="CW120" s="353" t="str">
        <f ca="1">+IF(OFFSET('Sanitation Data'!$F$30,0,10*ROW('Sanitation Data'!F114))="","",OFFSET('Sanitation Data'!$F$30,0,10*ROW('Sanitation Data'!F114)))</f>
        <v/>
      </c>
      <c r="CX120" s="353" t="str">
        <f ca="1">+IF(OFFSET('Sanitation Data'!$F$31,0,10*ROW('Sanitation Data'!F114))="","",OFFSET('Sanitation Data'!$F$31,0,10*ROW('Sanitation Data'!F114)))</f>
        <v/>
      </c>
      <c r="CY120" s="353" t="str">
        <f ca="1">+IF(OFFSET('Sanitation Data'!$F$32,0,10*ROW('Sanitation Data'!F114))="","",OFFSET('Sanitation Data'!$F$32,0,10*ROW('Sanitation Data'!F114)))</f>
        <v/>
      </c>
      <c r="CZ120" s="353" t="str">
        <f ca="1">+IF(OFFSET('Sanitation Data'!$G$28,0,10*ROW('Sanitation Data'!G114))="","",OFFSET('Sanitation Data'!$G$28,0,10*ROW('Sanitation Data'!G114)))</f>
        <v/>
      </c>
      <c r="DA120" s="353" t="str">
        <f ca="1">+IF(OFFSET('Sanitation Data'!$G$29,0,10*ROW('Sanitation Data'!G114))="","",OFFSET('Sanitation Data'!$G$29,0,10*ROW('Sanitation Data'!G114)))</f>
        <v/>
      </c>
      <c r="DB120" s="353" t="str">
        <f ca="1">+IF(OFFSET('Sanitation Data'!$G$30,0,10*ROW('Sanitation Data'!G114))="","",OFFSET('Sanitation Data'!$G$30,0,10*ROW('Sanitation Data'!G114)))</f>
        <v/>
      </c>
      <c r="DC120" s="353" t="str">
        <f ca="1">+IF(OFFSET('Sanitation Data'!$G$31,0,10*ROW('Sanitation Data'!G114))="","",OFFSET('Sanitation Data'!$G$31,0,10*ROW('Sanitation Data'!G114)))</f>
        <v/>
      </c>
      <c r="DD120" s="353" t="str">
        <f ca="1">+IF(OFFSET('Sanitation Data'!$G$32,0,10*ROW('Sanitation Data'!G114))="","",OFFSET('Sanitation Data'!$G$32,0,10*ROW('Sanitation Data'!G114)))</f>
        <v/>
      </c>
      <c r="DE120" s="353" t="str">
        <f ca="1">+IF(OFFSET('Sanitation Data'!$H$28,0,10*ROW('Sanitation Data'!H114))="","",OFFSET('Sanitation Data'!$H$28,0,10*ROW('Sanitation Data'!H114)))</f>
        <v/>
      </c>
      <c r="DF120" s="353" t="str">
        <f ca="1">+IF(OFFSET('Sanitation Data'!$H$29,0,10*ROW('Sanitation Data'!H114))="","",OFFSET('Sanitation Data'!$H$29,0,10*ROW('Sanitation Data'!H114)))</f>
        <v/>
      </c>
      <c r="DG120" s="353" t="str">
        <f ca="1">+IF(OFFSET('Sanitation Data'!$H$30,0,10*ROW('Sanitation Data'!H114))="","",OFFSET('Sanitation Data'!$H$30,0,10*ROW('Sanitation Data'!H114)))</f>
        <v/>
      </c>
      <c r="DH120" s="353" t="str">
        <f ca="1">+IF(OFFSET('Sanitation Data'!$H$31,0,10*ROW('Sanitation Data'!H114))="","",OFFSET('Sanitation Data'!$H$31,0,10*ROW('Sanitation Data'!H114)))</f>
        <v/>
      </c>
      <c r="DI120" s="353" t="str">
        <f ca="1">+IF(OFFSET('Sanitation Data'!$H$32,0,10*ROW('Sanitation Data'!H114))="","",OFFSET('Sanitation Data'!$H$32,0,10*ROW('Sanitation Data'!H114)))</f>
        <v/>
      </c>
      <c r="DJ120" s="353" t="str">
        <f ca="1">+IF(OFFSET('Sanitation Data'!$I$28,0,10*ROW('Sanitation Data'!I114))="","",OFFSET('Sanitation Data'!$I$28,0,10*ROW('Sanitation Data'!I114)))</f>
        <v/>
      </c>
      <c r="DK120" s="353" t="str">
        <f ca="1">+IF(OFFSET('Sanitation Data'!$I$29,0,10*ROW('Sanitation Data'!I114))="","",OFFSET('Sanitation Data'!$I$29,0,10*ROW('Sanitation Data'!I114)))</f>
        <v/>
      </c>
      <c r="DL120" s="353" t="str">
        <f ca="1">+IF(OFFSET('Sanitation Data'!$I$30,0,10*ROW('Sanitation Data'!I114))="","",OFFSET('Sanitation Data'!$I$30,0,10*ROW('Sanitation Data'!I114)))</f>
        <v/>
      </c>
      <c r="DM120" s="353" t="str">
        <f ca="1">+IF(OFFSET('Sanitation Data'!$I$31,0,10*ROW('Sanitation Data'!I114))="","",OFFSET('Sanitation Data'!$I$31,0,10*ROW('Sanitation Data'!I114)))</f>
        <v/>
      </c>
      <c r="DN120" s="353" t="str">
        <f ca="1">+IF(OFFSET('Sanitation Data'!$I$32,0,10*ROW('Sanitation Data'!I114))="","",OFFSET('Sanitation Data'!$I$32,0,10*ROW('Sanitation Data'!I114)))</f>
        <v/>
      </c>
      <c r="DO120" s="353" t="str">
        <f ca="1">+IF(OFFSET('Hygiene Data'!$D$11,0,10*ROW('Hygiene Data'!D114))="","",OFFSET('Hygiene Data'!$D$11,0,10*ROW('Hygiene Data'!D114)))</f>
        <v/>
      </c>
      <c r="DP120" s="353" t="str">
        <f ca="1">+IF(OFFSET('Hygiene Data'!$D$12,0,10*ROW('Hygiene Data'!D114))="","",OFFSET('Hygiene Data'!$D$12,0,10*ROW('Hygiene Data'!D114)))</f>
        <v/>
      </c>
      <c r="DQ120" s="353" t="str">
        <f ca="1">+IF(OFFSET('Hygiene Data'!$D$13,0,10*ROW('Hygiene Data'!D114))="","",OFFSET('Hygiene Data'!$D$13,0,10*ROW('Hygiene Data'!D114)))</f>
        <v/>
      </c>
      <c r="DR120" s="353" t="str">
        <f ca="1">+IF(OFFSET('Hygiene Data'!$E$11,0,10*ROW('Hygiene Data'!E114))="","",OFFSET('Hygiene Data'!$E$11,0,10*ROW('Hygiene Data'!E114)))</f>
        <v/>
      </c>
      <c r="DS120" s="353" t="str">
        <f ca="1">+IF(OFFSET('Hygiene Data'!$E$12,0,10*ROW('Hygiene Data'!E114))="","",OFFSET('Hygiene Data'!$E$12,0,10*ROW('Hygiene Data'!E114)))</f>
        <v/>
      </c>
      <c r="DT120" s="353" t="str">
        <f ca="1">+IF(OFFSET('Hygiene Data'!$E$13,0,10*ROW('Hygiene Data'!E114))="","",OFFSET('Hygiene Data'!$E$13,0,10*ROW('Hygiene Data'!E114)))</f>
        <v/>
      </c>
      <c r="DU120" s="353" t="str">
        <f ca="1">+IF(OFFSET('Hygiene Data'!$F$11,0,10*ROW('Hygiene Data'!F114))="","",OFFSET('Hygiene Data'!$F$11,0,10*ROW('Hygiene Data'!F114)))</f>
        <v/>
      </c>
      <c r="DV120" s="353" t="str">
        <f ca="1">+IF(OFFSET('Hygiene Data'!$F$12,0,10*ROW('Hygiene Data'!F114))="","",OFFSET('Hygiene Data'!$F$12,0,10*ROW('Hygiene Data'!F114)))</f>
        <v/>
      </c>
      <c r="DW120" s="353" t="str">
        <f ca="1">+IF(OFFSET('Hygiene Data'!$F$13,0,10*ROW('Hygiene Data'!F114))="","",OFFSET('Hygiene Data'!$F$13,0,10*ROW('Hygiene Data'!F114)))</f>
        <v/>
      </c>
      <c r="DX120" s="353" t="str">
        <f ca="1">+IF(OFFSET('Hygiene Data'!$G$11,0,10*ROW('Hygiene Data'!G114))="","",OFFSET('Hygiene Data'!$G$11,0,10*ROW('Hygiene Data'!G114)))</f>
        <v/>
      </c>
      <c r="DY120" s="353" t="str">
        <f ca="1">+IF(OFFSET('Hygiene Data'!$G$12,0,10*ROW('Hygiene Data'!G114))="","",OFFSET('Hygiene Data'!$G$12,0,10*ROW('Hygiene Data'!G114)))</f>
        <v/>
      </c>
      <c r="DZ120" s="353" t="str">
        <f ca="1">+IF(OFFSET('Hygiene Data'!$G$13,0,10*ROW('Hygiene Data'!G114))="","",OFFSET('Hygiene Data'!$G$13,0,10*ROW('Hygiene Data'!G114)))</f>
        <v/>
      </c>
      <c r="EA120" s="353" t="str">
        <f ca="1">+IF(OFFSET('Hygiene Data'!$H$11,0,10*ROW('Hygiene Data'!H114))="","",OFFSET('Hygiene Data'!$H$11,0,10*ROW('Hygiene Data'!H114)))</f>
        <v/>
      </c>
      <c r="EB120" s="353" t="str">
        <f ca="1">+IF(OFFSET('Hygiene Data'!$H$12,0,10*ROW('Hygiene Data'!H114))="","",OFFSET('Hygiene Data'!$H$12,0,10*ROW('Hygiene Data'!H114)))</f>
        <v/>
      </c>
      <c r="EC120" s="353" t="str">
        <f ca="1">+IF(OFFSET('Hygiene Data'!$H$13,0,10*ROW('Hygiene Data'!H114))="","",OFFSET('Hygiene Data'!$H$13,0,10*ROW('Hygiene Data'!H114)))</f>
        <v/>
      </c>
      <c r="ED120" s="353" t="str">
        <f ca="1">+IF(OFFSET('Hygiene Data'!$I$11,0,10*ROW('Hygiene Data'!I114))="","",OFFSET('Hygiene Data'!$I$11,0,10*ROW('Hygiene Data'!I114)))</f>
        <v/>
      </c>
      <c r="EE120" s="353" t="str">
        <f ca="1">+IF(OFFSET('Hygiene Data'!$I$12,0,10*ROW('Hygiene Data'!I114))="","",OFFSET('Hygiene Data'!$I$12,0,10*ROW('Hygiene Data'!I114)))</f>
        <v/>
      </c>
      <c r="EF120" s="353" t="str">
        <f ca="1">+IF(OFFSET('Hygiene Data'!$I$13,0,10*ROW('Hygiene Data'!I114))="","",OFFSET('Hygiene Data'!$I$13,0,10*ROW('Hygiene Data'!I114)))</f>
        <v/>
      </c>
    </row>
    <row r="121" spans="1:136" x14ac:dyDescent="0.25">
      <c r="A121" s="462" t="str">
        <f ca="1">+IF(OFFSET('Water Data'!$B$2,0,10*ROW('Water Data'!E115))="","",OFFSET('Water Data'!$B$2,0,10*ROW('Water Data'!E115)))</f>
        <v/>
      </c>
      <c r="B121" s="46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89" t="str">
        <f t="shared" ca="1" si="1"/>
        <v/>
      </c>
      <c r="D121" s="49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6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3" t="str">
        <f ca="1">+IF(OFFSET('Water Data'!$D$27,0,10*ROW('Water Data'!D115))="","",OFFSET('Water Data'!$D$27,0,10*ROW('Water Data'!D115)))</f>
        <v/>
      </c>
      <c r="BT121" s="353" t="str">
        <f ca="1">+IF(OFFSET('Water Data'!$D$28,0,10*ROW('Water Data'!D115))="","",OFFSET('Water Data'!$D$28,0,10*ROW('Water Data'!D115)))</f>
        <v/>
      </c>
      <c r="BU121" s="353" t="str">
        <f ca="1">+IF(OFFSET('Water Data'!$D$29,0,10*ROW('Water Data'!D115))="","",OFFSET('Water Data'!$D$29,0,10*ROW('Water Data'!D115)))</f>
        <v/>
      </c>
      <c r="BV121" s="353" t="str">
        <f ca="1">+IF(OFFSET('Water Data'!$E$27,0,10*ROW('Water Data'!E115))="","",OFFSET('Water Data'!$E$27,0,10*ROW('Water Data'!E115)))</f>
        <v/>
      </c>
      <c r="BW121" s="353" t="str">
        <f ca="1">+IF(OFFSET('Water Data'!$E$28,0,10*ROW('Water Data'!E115))="","",OFFSET('Water Data'!$E$28,0,10*ROW('Water Data'!E115)))</f>
        <v/>
      </c>
      <c r="BX121" s="353" t="str">
        <f ca="1">+IF(OFFSET('Water Data'!$E$29,0,10*ROW('Water Data'!E115))="","",OFFSET('Water Data'!$E$29,0,10*ROW('Water Data'!E115)))</f>
        <v/>
      </c>
      <c r="BY121" s="353" t="str">
        <f ca="1">+IF(OFFSET('Water Data'!$F$27,0,10*ROW('Water Data'!F115))="","",OFFSET('Water Data'!$F$27,0,10*ROW('Water Data'!F115)))</f>
        <v/>
      </c>
      <c r="BZ121" s="353" t="str">
        <f ca="1">+IF(OFFSET('Water Data'!$F$28,0,10*ROW('Water Data'!F115))="","",OFFSET('Water Data'!$F$28,0,10*ROW('Water Data'!F115)))</f>
        <v/>
      </c>
      <c r="CA121" s="353" t="str">
        <f ca="1">+IF(OFFSET('Water Data'!$F$29,0,10*ROW('Water Data'!F115))="","",OFFSET('Water Data'!$F$29,0,10*ROW('Water Data'!F115)))</f>
        <v/>
      </c>
      <c r="CB121" s="353" t="str">
        <f ca="1">+IF(OFFSET('Water Data'!$G$27,0,10*ROW('Water Data'!G115))="","",OFFSET('Water Data'!$G$27,0,10*ROW('Water Data'!G115)))</f>
        <v/>
      </c>
      <c r="CC121" s="353" t="str">
        <f ca="1">+IF(OFFSET('Water Data'!$G$28,0,10*ROW('Water Data'!G115))="","",OFFSET('Water Data'!$G$28,0,10*ROW('Water Data'!G115)))</f>
        <v/>
      </c>
      <c r="CD121" s="353" t="str">
        <f ca="1">+IF(OFFSET('Water Data'!$G$29,0,10*ROW('Water Data'!G115))="","",OFFSET('Water Data'!$G$29,0,10*ROW('Water Data'!G115)))</f>
        <v/>
      </c>
      <c r="CE121" s="353" t="str">
        <f ca="1">+IF(OFFSET('Water Data'!$H$27,0,10*ROW('Water Data'!H115))="","",OFFSET('Water Data'!$H$27,0,10*ROW('Water Data'!H115)))</f>
        <v/>
      </c>
      <c r="CF121" s="353" t="str">
        <f ca="1">+IF(OFFSET('Water Data'!$H$28,0,10*ROW('Water Data'!H115))="","",OFFSET('Water Data'!$H$28,0,10*ROW('Water Data'!H115)))</f>
        <v/>
      </c>
      <c r="CG121" s="353" t="str">
        <f ca="1">+IF(OFFSET('Water Data'!$H$29,0,10*ROW('Water Data'!H115))="","",OFFSET('Water Data'!$H$29,0,10*ROW('Water Data'!H115)))</f>
        <v/>
      </c>
      <c r="CH121" s="353" t="str">
        <f ca="1">+IF(OFFSET('Water Data'!$I$27,0,10*ROW('Water Data'!I115))="","",OFFSET('Water Data'!$I$27,0,10*ROW('Water Data'!I115)))</f>
        <v/>
      </c>
      <c r="CI121" s="353" t="str">
        <f ca="1">+IF(OFFSET('Water Data'!$I$28,0,10*ROW('Water Data'!I115))="","",OFFSET('Water Data'!$I$28,0,10*ROW('Water Data'!I115)))</f>
        <v/>
      </c>
      <c r="CJ121" s="353" t="str">
        <f ca="1">+IF(OFFSET('Water Data'!$I$29,0,10*ROW('Water Data'!I115))="","",OFFSET('Water Data'!$I$29,0,10*ROW('Water Data'!I115)))</f>
        <v/>
      </c>
      <c r="CK121" s="353" t="str">
        <f ca="1">+IF(OFFSET('Sanitation Data'!$D$28,0,10*ROW('Sanitation Data'!D115))="","",OFFSET('Sanitation Data'!$D$28,0,10*ROW('Sanitation Data'!D115)))</f>
        <v/>
      </c>
      <c r="CL121" s="353" t="str">
        <f ca="1">+IF(OFFSET('Sanitation Data'!$D$29,0,10*ROW('Sanitation Data'!D115))="","",OFFSET('Sanitation Data'!$D$29,0,10*ROW('Sanitation Data'!D115)))</f>
        <v/>
      </c>
      <c r="CM121" s="353" t="str">
        <f ca="1">+IF(OFFSET('Sanitation Data'!$D$30,0,10*ROW('Sanitation Data'!D115))="","",OFFSET('Sanitation Data'!$D$30,0,10*ROW('Sanitation Data'!D115)))</f>
        <v/>
      </c>
      <c r="CN121" s="353" t="str">
        <f ca="1">+IF(OFFSET('Sanitation Data'!$D$31,0,10*ROW('Sanitation Data'!D115))="","",OFFSET('Sanitation Data'!$D$31,0,10*ROW('Sanitation Data'!D115)))</f>
        <v/>
      </c>
      <c r="CO121" s="353" t="str">
        <f ca="1">+IF(OFFSET('Sanitation Data'!$D$32,0,10*ROW('Sanitation Data'!D115))="","",OFFSET('Sanitation Data'!$D$32,0,10*ROW('Sanitation Data'!D115)))</f>
        <v/>
      </c>
      <c r="CP121" s="353" t="str">
        <f ca="1">+IF(OFFSET('Sanitation Data'!$E$28,0,10*ROW('Sanitation Data'!E115))="","",OFFSET('Sanitation Data'!$E$28,0,10*ROW('Sanitation Data'!E115)))</f>
        <v/>
      </c>
      <c r="CQ121" s="353" t="str">
        <f ca="1">+IF(OFFSET('Sanitation Data'!$E$29,0,10*ROW('Sanitation Data'!E115))="","",OFFSET('Sanitation Data'!$E$29,0,10*ROW('Sanitation Data'!E115)))</f>
        <v/>
      </c>
      <c r="CR121" s="353" t="str">
        <f ca="1">+IF(OFFSET('Sanitation Data'!$E$30,0,10*ROW('Sanitation Data'!E115))="","",OFFSET('Sanitation Data'!$E$30,0,10*ROW('Sanitation Data'!E115)))</f>
        <v/>
      </c>
      <c r="CS121" s="353" t="str">
        <f ca="1">+IF(OFFSET('Sanitation Data'!$E$31,0,10*ROW('Sanitation Data'!E115))="","",OFFSET('Sanitation Data'!$E$31,0,10*ROW('Sanitation Data'!E115)))</f>
        <v/>
      </c>
      <c r="CT121" s="353" t="str">
        <f ca="1">+IF(OFFSET('Sanitation Data'!$E$32,0,10*ROW('Sanitation Data'!E115))="","",OFFSET('Sanitation Data'!$E$32,0,10*ROW('Sanitation Data'!E115)))</f>
        <v/>
      </c>
      <c r="CU121" s="353" t="str">
        <f ca="1">+IF(OFFSET('Sanitation Data'!$F$28,0,10*ROW('Sanitation Data'!F115))="","",OFFSET('Sanitation Data'!$F$28,0,10*ROW('Sanitation Data'!F115)))</f>
        <v/>
      </c>
      <c r="CV121" s="353" t="str">
        <f ca="1">+IF(OFFSET('Sanitation Data'!$F$29,0,10*ROW('Sanitation Data'!F115))="","",OFFSET('Sanitation Data'!$F$29,0,10*ROW('Sanitation Data'!F115)))</f>
        <v/>
      </c>
      <c r="CW121" s="353" t="str">
        <f ca="1">+IF(OFFSET('Sanitation Data'!$F$30,0,10*ROW('Sanitation Data'!F115))="","",OFFSET('Sanitation Data'!$F$30,0,10*ROW('Sanitation Data'!F115)))</f>
        <v/>
      </c>
      <c r="CX121" s="353" t="str">
        <f ca="1">+IF(OFFSET('Sanitation Data'!$F$31,0,10*ROW('Sanitation Data'!F115))="","",OFFSET('Sanitation Data'!$F$31,0,10*ROW('Sanitation Data'!F115)))</f>
        <v/>
      </c>
      <c r="CY121" s="353" t="str">
        <f ca="1">+IF(OFFSET('Sanitation Data'!$F$32,0,10*ROW('Sanitation Data'!F115))="","",OFFSET('Sanitation Data'!$F$32,0,10*ROW('Sanitation Data'!F115)))</f>
        <v/>
      </c>
      <c r="CZ121" s="353" t="str">
        <f ca="1">+IF(OFFSET('Sanitation Data'!$G$28,0,10*ROW('Sanitation Data'!G115))="","",OFFSET('Sanitation Data'!$G$28,0,10*ROW('Sanitation Data'!G115)))</f>
        <v/>
      </c>
      <c r="DA121" s="353" t="str">
        <f ca="1">+IF(OFFSET('Sanitation Data'!$G$29,0,10*ROW('Sanitation Data'!G115))="","",OFFSET('Sanitation Data'!$G$29,0,10*ROW('Sanitation Data'!G115)))</f>
        <v/>
      </c>
      <c r="DB121" s="353" t="str">
        <f ca="1">+IF(OFFSET('Sanitation Data'!$G$30,0,10*ROW('Sanitation Data'!G115))="","",OFFSET('Sanitation Data'!$G$30,0,10*ROW('Sanitation Data'!G115)))</f>
        <v/>
      </c>
      <c r="DC121" s="353" t="str">
        <f ca="1">+IF(OFFSET('Sanitation Data'!$G$31,0,10*ROW('Sanitation Data'!G115))="","",OFFSET('Sanitation Data'!$G$31,0,10*ROW('Sanitation Data'!G115)))</f>
        <v/>
      </c>
      <c r="DD121" s="353" t="str">
        <f ca="1">+IF(OFFSET('Sanitation Data'!$G$32,0,10*ROW('Sanitation Data'!G115))="","",OFFSET('Sanitation Data'!$G$32,0,10*ROW('Sanitation Data'!G115)))</f>
        <v/>
      </c>
      <c r="DE121" s="353" t="str">
        <f ca="1">+IF(OFFSET('Sanitation Data'!$H$28,0,10*ROW('Sanitation Data'!H115))="","",OFFSET('Sanitation Data'!$H$28,0,10*ROW('Sanitation Data'!H115)))</f>
        <v/>
      </c>
      <c r="DF121" s="353" t="str">
        <f ca="1">+IF(OFFSET('Sanitation Data'!$H$29,0,10*ROW('Sanitation Data'!H115))="","",OFFSET('Sanitation Data'!$H$29,0,10*ROW('Sanitation Data'!H115)))</f>
        <v/>
      </c>
      <c r="DG121" s="353" t="str">
        <f ca="1">+IF(OFFSET('Sanitation Data'!$H$30,0,10*ROW('Sanitation Data'!H115))="","",OFFSET('Sanitation Data'!$H$30,0,10*ROW('Sanitation Data'!H115)))</f>
        <v/>
      </c>
      <c r="DH121" s="353" t="str">
        <f ca="1">+IF(OFFSET('Sanitation Data'!$H$31,0,10*ROW('Sanitation Data'!H115))="","",OFFSET('Sanitation Data'!$H$31,0,10*ROW('Sanitation Data'!H115)))</f>
        <v/>
      </c>
      <c r="DI121" s="353" t="str">
        <f ca="1">+IF(OFFSET('Sanitation Data'!$H$32,0,10*ROW('Sanitation Data'!H115))="","",OFFSET('Sanitation Data'!$H$32,0,10*ROW('Sanitation Data'!H115)))</f>
        <v/>
      </c>
      <c r="DJ121" s="353" t="str">
        <f ca="1">+IF(OFFSET('Sanitation Data'!$I$28,0,10*ROW('Sanitation Data'!I115))="","",OFFSET('Sanitation Data'!$I$28,0,10*ROW('Sanitation Data'!I115)))</f>
        <v/>
      </c>
      <c r="DK121" s="353" t="str">
        <f ca="1">+IF(OFFSET('Sanitation Data'!$I$29,0,10*ROW('Sanitation Data'!I115))="","",OFFSET('Sanitation Data'!$I$29,0,10*ROW('Sanitation Data'!I115)))</f>
        <v/>
      </c>
      <c r="DL121" s="353" t="str">
        <f ca="1">+IF(OFFSET('Sanitation Data'!$I$30,0,10*ROW('Sanitation Data'!I115))="","",OFFSET('Sanitation Data'!$I$30,0,10*ROW('Sanitation Data'!I115)))</f>
        <v/>
      </c>
      <c r="DM121" s="353" t="str">
        <f ca="1">+IF(OFFSET('Sanitation Data'!$I$31,0,10*ROW('Sanitation Data'!I115))="","",OFFSET('Sanitation Data'!$I$31,0,10*ROW('Sanitation Data'!I115)))</f>
        <v/>
      </c>
      <c r="DN121" s="353" t="str">
        <f ca="1">+IF(OFFSET('Sanitation Data'!$I$32,0,10*ROW('Sanitation Data'!I115))="","",OFFSET('Sanitation Data'!$I$32,0,10*ROW('Sanitation Data'!I115)))</f>
        <v/>
      </c>
      <c r="DO121" s="353" t="str">
        <f ca="1">+IF(OFFSET('Hygiene Data'!$D$11,0,10*ROW('Hygiene Data'!D115))="","",OFFSET('Hygiene Data'!$D$11,0,10*ROW('Hygiene Data'!D115)))</f>
        <v/>
      </c>
      <c r="DP121" s="353" t="str">
        <f ca="1">+IF(OFFSET('Hygiene Data'!$D$12,0,10*ROW('Hygiene Data'!D115))="","",OFFSET('Hygiene Data'!$D$12,0,10*ROW('Hygiene Data'!D115)))</f>
        <v/>
      </c>
      <c r="DQ121" s="353" t="str">
        <f ca="1">+IF(OFFSET('Hygiene Data'!$D$13,0,10*ROW('Hygiene Data'!D115))="","",OFFSET('Hygiene Data'!$D$13,0,10*ROW('Hygiene Data'!D115)))</f>
        <v/>
      </c>
      <c r="DR121" s="353" t="str">
        <f ca="1">+IF(OFFSET('Hygiene Data'!$E$11,0,10*ROW('Hygiene Data'!E115))="","",OFFSET('Hygiene Data'!$E$11,0,10*ROW('Hygiene Data'!E115)))</f>
        <v/>
      </c>
      <c r="DS121" s="353" t="str">
        <f ca="1">+IF(OFFSET('Hygiene Data'!$E$12,0,10*ROW('Hygiene Data'!E115))="","",OFFSET('Hygiene Data'!$E$12,0,10*ROW('Hygiene Data'!E115)))</f>
        <v/>
      </c>
      <c r="DT121" s="353" t="str">
        <f ca="1">+IF(OFFSET('Hygiene Data'!$E$13,0,10*ROW('Hygiene Data'!E115))="","",OFFSET('Hygiene Data'!$E$13,0,10*ROW('Hygiene Data'!E115)))</f>
        <v/>
      </c>
      <c r="DU121" s="353" t="str">
        <f ca="1">+IF(OFFSET('Hygiene Data'!$F$11,0,10*ROW('Hygiene Data'!F115))="","",OFFSET('Hygiene Data'!$F$11,0,10*ROW('Hygiene Data'!F115)))</f>
        <v/>
      </c>
      <c r="DV121" s="353" t="str">
        <f ca="1">+IF(OFFSET('Hygiene Data'!$F$12,0,10*ROW('Hygiene Data'!F115))="","",OFFSET('Hygiene Data'!$F$12,0,10*ROW('Hygiene Data'!F115)))</f>
        <v/>
      </c>
      <c r="DW121" s="353" t="str">
        <f ca="1">+IF(OFFSET('Hygiene Data'!$F$13,0,10*ROW('Hygiene Data'!F115))="","",OFFSET('Hygiene Data'!$F$13,0,10*ROW('Hygiene Data'!F115)))</f>
        <v/>
      </c>
      <c r="DX121" s="353" t="str">
        <f ca="1">+IF(OFFSET('Hygiene Data'!$G$11,0,10*ROW('Hygiene Data'!G115))="","",OFFSET('Hygiene Data'!$G$11,0,10*ROW('Hygiene Data'!G115)))</f>
        <v/>
      </c>
      <c r="DY121" s="353" t="str">
        <f ca="1">+IF(OFFSET('Hygiene Data'!$G$12,0,10*ROW('Hygiene Data'!G115))="","",OFFSET('Hygiene Data'!$G$12,0,10*ROW('Hygiene Data'!G115)))</f>
        <v/>
      </c>
      <c r="DZ121" s="353" t="str">
        <f ca="1">+IF(OFFSET('Hygiene Data'!$G$13,0,10*ROW('Hygiene Data'!G115))="","",OFFSET('Hygiene Data'!$G$13,0,10*ROW('Hygiene Data'!G115)))</f>
        <v/>
      </c>
      <c r="EA121" s="353" t="str">
        <f ca="1">+IF(OFFSET('Hygiene Data'!$H$11,0,10*ROW('Hygiene Data'!H115))="","",OFFSET('Hygiene Data'!$H$11,0,10*ROW('Hygiene Data'!H115)))</f>
        <v/>
      </c>
      <c r="EB121" s="353" t="str">
        <f ca="1">+IF(OFFSET('Hygiene Data'!$H$12,0,10*ROW('Hygiene Data'!H115))="","",OFFSET('Hygiene Data'!$H$12,0,10*ROW('Hygiene Data'!H115)))</f>
        <v/>
      </c>
      <c r="EC121" s="353" t="str">
        <f ca="1">+IF(OFFSET('Hygiene Data'!$H$13,0,10*ROW('Hygiene Data'!H115))="","",OFFSET('Hygiene Data'!$H$13,0,10*ROW('Hygiene Data'!H115)))</f>
        <v/>
      </c>
      <c r="ED121" s="353" t="str">
        <f ca="1">+IF(OFFSET('Hygiene Data'!$I$11,0,10*ROW('Hygiene Data'!I115))="","",OFFSET('Hygiene Data'!$I$11,0,10*ROW('Hygiene Data'!I115)))</f>
        <v/>
      </c>
      <c r="EE121" s="353" t="str">
        <f ca="1">+IF(OFFSET('Hygiene Data'!$I$12,0,10*ROW('Hygiene Data'!I115))="","",OFFSET('Hygiene Data'!$I$12,0,10*ROW('Hygiene Data'!I115)))</f>
        <v/>
      </c>
      <c r="EF121" s="353" t="str">
        <f ca="1">+IF(OFFSET('Hygiene Data'!$I$13,0,10*ROW('Hygiene Data'!I115))="","",OFFSET('Hygiene Data'!$I$13,0,10*ROW('Hygiene Data'!I115)))</f>
        <v/>
      </c>
    </row>
    <row r="122" spans="1:136" x14ac:dyDescent="0.25">
      <c r="A122" s="462" t="str">
        <f ca="1">+IF(OFFSET('Water Data'!$B$2,0,10*ROW('Water Data'!E116))="","",OFFSET('Water Data'!$B$2,0,10*ROW('Water Data'!E116)))</f>
        <v/>
      </c>
      <c r="B122" s="46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89" t="str">
        <f t="shared" ca="1" si="1"/>
        <v/>
      </c>
      <c r="D122" s="49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6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3" t="str">
        <f ca="1">+IF(OFFSET('Water Data'!$D$27,0,10*ROW('Water Data'!D116))="","",OFFSET('Water Data'!$D$27,0,10*ROW('Water Data'!D116)))</f>
        <v/>
      </c>
      <c r="BT122" s="353" t="str">
        <f ca="1">+IF(OFFSET('Water Data'!$D$28,0,10*ROW('Water Data'!D116))="","",OFFSET('Water Data'!$D$28,0,10*ROW('Water Data'!D116)))</f>
        <v/>
      </c>
      <c r="BU122" s="353" t="str">
        <f ca="1">+IF(OFFSET('Water Data'!$D$29,0,10*ROW('Water Data'!D116))="","",OFFSET('Water Data'!$D$29,0,10*ROW('Water Data'!D116)))</f>
        <v/>
      </c>
      <c r="BV122" s="353" t="str">
        <f ca="1">+IF(OFFSET('Water Data'!$E$27,0,10*ROW('Water Data'!E116))="","",OFFSET('Water Data'!$E$27,0,10*ROW('Water Data'!E116)))</f>
        <v/>
      </c>
      <c r="BW122" s="353" t="str">
        <f ca="1">+IF(OFFSET('Water Data'!$E$28,0,10*ROW('Water Data'!E116))="","",OFFSET('Water Data'!$E$28,0,10*ROW('Water Data'!E116)))</f>
        <v/>
      </c>
      <c r="BX122" s="353" t="str">
        <f ca="1">+IF(OFFSET('Water Data'!$E$29,0,10*ROW('Water Data'!E116))="","",OFFSET('Water Data'!$E$29,0,10*ROW('Water Data'!E116)))</f>
        <v/>
      </c>
      <c r="BY122" s="353" t="str">
        <f ca="1">+IF(OFFSET('Water Data'!$F$27,0,10*ROW('Water Data'!F116))="","",OFFSET('Water Data'!$F$27,0,10*ROW('Water Data'!F116)))</f>
        <v/>
      </c>
      <c r="BZ122" s="353" t="str">
        <f ca="1">+IF(OFFSET('Water Data'!$F$28,0,10*ROW('Water Data'!F116))="","",OFFSET('Water Data'!$F$28,0,10*ROW('Water Data'!F116)))</f>
        <v/>
      </c>
      <c r="CA122" s="353" t="str">
        <f ca="1">+IF(OFFSET('Water Data'!$F$29,0,10*ROW('Water Data'!F116))="","",OFFSET('Water Data'!$F$29,0,10*ROW('Water Data'!F116)))</f>
        <v/>
      </c>
      <c r="CB122" s="353" t="str">
        <f ca="1">+IF(OFFSET('Water Data'!$G$27,0,10*ROW('Water Data'!G116))="","",OFFSET('Water Data'!$G$27,0,10*ROW('Water Data'!G116)))</f>
        <v/>
      </c>
      <c r="CC122" s="353" t="str">
        <f ca="1">+IF(OFFSET('Water Data'!$G$28,0,10*ROW('Water Data'!G116))="","",OFFSET('Water Data'!$G$28,0,10*ROW('Water Data'!G116)))</f>
        <v/>
      </c>
      <c r="CD122" s="353" t="str">
        <f ca="1">+IF(OFFSET('Water Data'!$G$29,0,10*ROW('Water Data'!G116))="","",OFFSET('Water Data'!$G$29,0,10*ROW('Water Data'!G116)))</f>
        <v/>
      </c>
      <c r="CE122" s="353" t="str">
        <f ca="1">+IF(OFFSET('Water Data'!$H$27,0,10*ROW('Water Data'!H116))="","",OFFSET('Water Data'!$H$27,0,10*ROW('Water Data'!H116)))</f>
        <v/>
      </c>
      <c r="CF122" s="353" t="str">
        <f ca="1">+IF(OFFSET('Water Data'!$H$28,0,10*ROW('Water Data'!H116))="","",OFFSET('Water Data'!$H$28,0,10*ROW('Water Data'!H116)))</f>
        <v/>
      </c>
      <c r="CG122" s="353" t="str">
        <f ca="1">+IF(OFFSET('Water Data'!$H$29,0,10*ROW('Water Data'!H116))="","",OFFSET('Water Data'!$H$29,0,10*ROW('Water Data'!H116)))</f>
        <v/>
      </c>
      <c r="CH122" s="353" t="str">
        <f ca="1">+IF(OFFSET('Water Data'!$I$27,0,10*ROW('Water Data'!I116))="","",OFFSET('Water Data'!$I$27,0,10*ROW('Water Data'!I116)))</f>
        <v/>
      </c>
      <c r="CI122" s="353" t="str">
        <f ca="1">+IF(OFFSET('Water Data'!$I$28,0,10*ROW('Water Data'!I116))="","",OFFSET('Water Data'!$I$28,0,10*ROW('Water Data'!I116)))</f>
        <v/>
      </c>
      <c r="CJ122" s="353" t="str">
        <f ca="1">+IF(OFFSET('Water Data'!$I$29,0,10*ROW('Water Data'!I116))="","",OFFSET('Water Data'!$I$29,0,10*ROW('Water Data'!I116)))</f>
        <v/>
      </c>
      <c r="CK122" s="353" t="str">
        <f ca="1">+IF(OFFSET('Sanitation Data'!$D$28,0,10*ROW('Sanitation Data'!D116))="","",OFFSET('Sanitation Data'!$D$28,0,10*ROW('Sanitation Data'!D116)))</f>
        <v/>
      </c>
      <c r="CL122" s="353" t="str">
        <f ca="1">+IF(OFFSET('Sanitation Data'!$D$29,0,10*ROW('Sanitation Data'!D116))="","",OFFSET('Sanitation Data'!$D$29,0,10*ROW('Sanitation Data'!D116)))</f>
        <v/>
      </c>
      <c r="CM122" s="353" t="str">
        <f ca="1">+IF(OFFSET('Sanitation Data'!$D$30,0,10*ROW('Sanitation Data'!D116))="","",OFFSET('Sanitation Data'!$D$30,0,10*ROW('Sanitation Data'!D116)))</f>
        <v/>
      </c>
      <c r="CN122" s="353" t="str">
        <f ca="1">+IF(OFFSET('Sanitation Data'!$D$31,0,10*ROW('Sanitation Data'!D116))="","",OFFSET('Sanitation Data'!$D$31,0,10*ROW('Sanitation Data'!D116)))</f>
        <v/>
      </c>
      <c r="CO122" s="353" t="str">
        <f ca="1">+IF(OFFSET('Sanitation Data'!$D$32,0,10*ROW('Sanitation Data'!D116))="","",OFFSET('Sanitation Data'!$D$32,0,10*ROW('Sanitation Data'!D116)))</f>
        <v/>
      </c>
      <c r="CP122" s="353" t="str">
        <f ca="1">+IF(OFFSET('Sanitation Data'!$E$28,0,10*ROW('Sanitation Data'!E116))="","",OFFSET('Sanitation Data'!$E$28,0,10*ROW('Sanitation Data'!E116)))</f>
        <v/>
      </c>
      <c r="CQ122" s="353" t="str">
        <f ca="1">+IF(OFFSET('Sanitation Data'!$E$29,0,10*ROW('Sanitation Data'!E116))="","",OFFSET('Sanitation Data'!$E$29,0,10*ROW('Sanitation Data'!E116)))</f>
        <v/>
      </c>
      <c r="CR122" s="353" t="str">
        <f ca="1">+IF(OFFSET('Sanitation Data'!$E$30,0,10*ROW('Sanitation Data'!E116))="","",OFFSET('Sanitation Data'!$E$30,0,10*ROW('Sanitation Data'!E116)))</f>
        <v/>
      </c>
      <c r="CS122" s="353" t="str">
        <f ca="1">+IF(OFFSET('Sanitation Data'!$E$31,0,10*ROW('Sanitation Data'!E116))="","",OFFSET('Sanitation Data'!$E$31,0,10*ROW('Sanitation Data'!E116)))</f>
        <v/>
      </c>
      <c r="CT122" s="353" t="str">
        <f ca="1">+IF(OFFSET('Sanitation Data'!$E$32,0,10*ROW('Sanitation Data'!E116))="","",OFFSET('Sanitation Data'!$E$32,0,10*ROW('Sanitation Data'!E116)))</f>
        <v/>
      </c>
      <c r="CU122" s="353" t="str">
        <f ca="1">+IF(OFFSET('Sanitation Data'!$F$28,0,10*ROW('Sanitation Data'!F116))="","",OFFSET('Sanitation Data'!$F$28,0,10*ROW('Sanitation Data'!F116)))</f>
        <v/>
      </c>
      <c r="CV122" s="353" t="str">
        <f ca="1">+IF(OFFSET('Sanitation Data'!$F$29,0,10*ROW('Sanitation Data'!F116))="","",OFFSET('Sanitation Data'!$F$29,0,10*ROW('Sanitation Data'!F116)))</f>
        <v/>
      </c>
      <c r="CW122" s="353" t="str">
        <f ca="1">+IF(OFFSET('Sanitation Data'!$F$30,0,10*ROW('Sanitation Data'!F116))="","",OFFSET('Sanitation Data'!$F$30,0,10*ROW('Sanitation Data'!F116)))</f>
        <v/>
      </c>
      <c r="CX122" s="353" t="str">
        <f ca="1">+IF(OFFSET('Sanitation Data'!$F$31,0,10*ROW('Sanitation Data'!F116))="","",OFFSET('Sanitation Data'!$F$31,0,10*ROW('Sanitation Data'!F116)))</f>
        <v/>
      </c>
      <c r="CY122" s="353" t="str">
        <f ca="1">+IF(OFFSET('Sanitation Data'!$F$32,0,10*ROW('Sanitation Data'!F116))="","",OFFSET('Sanitation Data'!$F$32,0,10*ROW('Sanitation Data'!F116)))</f>
        <v/>
      </c>
      <c r="CZ122" s="353" t="str">
        <f ca="1">+IF(OFFSET('Sanitation Data'!$G$28,0,10*ROW('Sanitation Data'!G116))="","",OFFSET('Sanitation Data'!$G$28,0,10*ROW('Sanitation Data'!G116)))</f>
        <v/>
      </c>
      <c r="DA122" s="353" t="str">
        <f ca="1">+IF(OFFSET('Sanitation Data'!$G$29,0,10*ROW('Sanitation Data'!G116))="","",OFFSET('Sanitation Data'!$G$29,0,10*ROW('Sanitation Data'!G116)))</f>
        <v/>
      </c>
      <c r="DB122" s="353" t="str">
        <f ca="1">+IF(OFFSET('Sanitation Data'!$G$30,0,10*ROW('Sanitation Data'!G116))="","",OFFSET('Sanitation Data'!$G$30,0,10*ROW('Sanitation Data'!G116)))</f>
        <v/>
      </c>
      <c r="DC122" s="353" t="str">
        <f ca="1">+IF(OFFSET('Sanitation Data'!$G$31,0,10*ROW('Sanitation Data'!G116))="","",OFFSET('Sanitation Data'!$G$31,0,10*ROW('Sanitation Data'!G116)))</f>
        <v/>
      </c>
      <c r="DD122" s="353" t="str">
        <f ca="1">+IF(OFFSET('Sanitation Data'!$G$32,0,10*ROW('Sanitation Data'!G116))="","",OFFSET('Sanitation Data'!$G$32,0,10*ROW('Sanitation Data'!G116)))</f>
        <v/>
      </c>
      <c r="DE122" s="353" t="str">
        <f ca="1">+IF(OFFSET('Sanitation Data'!$H$28,0,10*ROW('Sanitation Data'!H116))="","",OFFSET('Sanitation Data'!$H$28,0,10*ROW('Sanitation Data'!H116)))</f>
        <v/>
      </c>
      <c r="DF122" s="353" t="str">
        <f ca="1">+IF(OFFSET('Sanitation Data'!$H$29,0,10*ROW('Sanitation Data'!H116))="","",OFFSET('Sanitation Data'!$H$29,0,10*ROW('Sanitation Data'!H116)))</f>
        <v/>
      </c>
      <c r="DG122" s="353" t="str">
        <f ca="1">+IF(OFFSET('Sanitation Data'!$H$30,0,10*ROW('Sanitation Data'!H116))="","",OFFSET('Sanitation Data'!$H$30,0,10*ROW('Sanitation Data'!H116)))</f>
        <v/>
      </c>
      <c r="DH122" s="353" t="str">
        <f ca="1">+IF(OFFSET('Sanitation Data'!$H$31,0,10*ROW('Sanitation Data'!H116))="","",OFFSET('Sanitation Data'!$H$31,0,10*ROW('Sanitation Data'!H116)))</f>
        <v/>
      </c>
      <c r="DI122" s="353" t="str">
        <f ca="1">+IF(OFFSET('Sanitation Data'!$H$32,0,10*ROW('Sanitation Data'!H116))="","",OFFSET('Sanitation Data'!$H$32,0,10*ROW('Sanitation Data'!H116)))</f>
        <v/>
      </c>
      <c r="DJ122" s="353" t="str">
        <f ca="1">+IF(OFFSET('Sanitation Data'!$I$28,0,10*ROW('Sanitation Data'!I116))="","",OFFSET('Sanitation Data'!$I$28,0,10*ROW('Sanitation Data'!I116)))</f>
        <v/>
      </c>
      <c r="DK122" s="353" t="str">
        <f ca="1">+IF(OFFSET('Sanitation Data'!$I$29,0,10*ROW('Sanitation Data'!I116))="","",OFFSET('Sanitation Data'!$I$29,0,10*ROW('Sanitation Data'!I116)))</f>
        <v/>
      </c>
      <c r="DL122" s="353" t="str">
        <f ca="1">+IF(OFFSET('Sanitation Data'!$I$30,0,10*ROW('Sanitation Data'!I116))="","",OFFSET('Sanitation Data'!$I$30,0,10*ROW('Sanitation Data'!I116)))</f>
        <v/>
      </c>
      <c r="DM122" s="353" t="str">
        <f ca="1">+IF(OFFSET('Sanitation Data'!$I$31,0,10*ROW('Sanitation Data'!I116))="","",OFFSET('Sanitation Data'!$I$31,0,10*ROW('Sanitation Data'!I116)))</f>
        <v/>
      </c>
      <c r="DN122" s="353" t="str">
        <f ca="1">+IF(OFFSET('Sanitation Data'!$I$32,0,10*ROW('Sanitation Data'!I116))="","",OFFSET('Sanitation Data'!$I$32,0,10*ROW('Sanitation Data'!I116)))</f>
        <v/>
      </c>
      <c r="DO122" s="353" t="str">
        <f ca="1">+IF(OFFSET('Hygiene Data'!$D$11,0,10*ROW('Hygiene Data'!D116))="","",OFFSET('Hygiene Data'!$D$11,0,10*ROW('Hygiene Data'!D116)))</f>
        <v/>
      </c>
      <c r="DP122" s="353" t="str">
        <f ca="1">+IF(OFFSET('Hygiene Data'!$D$12,0,10*ROW('Hygiene Data'!D116))="","",OFFSET('Hygiene Data'!$D$12,0,10*ROW('Hygiene Data'!D116)))</f>
        <v/>
      </c>
      <c r="DQ122" s="353" t="str">
        <f ca="1">+IF(OFFSET('Hygiene Data'!$D$13,0,10*ROW('Hygiene Data'!D116))="","",OFFSET('Hygiene Data'!$D$13,0,10*ROW('Hygiene Data'!D116)))</f>
        <v/>
      </c>
      <c r="DR122" s="353" t="str">
        <f ca="1">+IF(OFFSET('Hygiene Data'!$E$11,0,10*ROW('Hygiene Data'!E116))="","",OFFSET('Hygiene Data'!$E$11,0,10*ROW('Hygiene Data'!E116)))</f>
        <v/>
      </c>
      <c r="DS122" s="353" t="str">
        <f ca="1">+IF(OFFSET('Hygiene Data'!$E$12,0,10*ROW('Hygiene Data'!E116))="","",OFFSET('Hygiene Data'!$E$12,0,10*ROW('Hygiene Data'!E116)))</f>
        <v/>
      </c>
      <c r="DT122" s="353" t="str">
        <f ca="1">+IF(OFFSET('Hygiene Data'!$E$13,0,10*ROW('Hygiene Data'!E116))="","",OFFSET('Hygiene Data'!$E$13,0,10*ROW('Hygiene Data'!E116)))</f>
        <v/>
      </c>
      <c r="DU122" s="353" t="str">
        <f ca="1">+IF(OFFSET('Hygiene Data'!$F$11,0,10*ROW('Hygiene Data'!F116))="","",OFFSET('Hygiene Data'!$F$11,0,10*ROW('Hygiene Data'!F116)))</f>
        <v/>
      </c>
      <c r="DV122" s="353" t="str">
        <f ca="1">+IF(OFFSET('Hygiene Data'!$F$12,0,10*ROW('Hygiene Data'!F116))="","",OFFSET('Hygiene Data'!$F$12,0,10*ROW('Hygiene Data'!F116)))</f>
        <v/>
      </c>
      <c r="DW122" s="353" t="str">
        <f ca="1">+IF(OFFSET('Hygiene Data'!$F$13,0,10*ROW('Hygiene Data'!F116))="","",OFFSET('Hygiene Data'!$F$13,0,10*ROW('Hygiene Data'!F116)))</f>
        <v/>
      </c>
      <c r="DX122" s="353" t="str">
        <f ca="1">+IF(OFFSET('Hygiene Data'!$G$11,0,10*ROW('Hygiene Data'!G116))="","",OFFSET('Hygiene Data'!$G$11,0,10*ROW('Hygiene Data'!G116)))</f>
        <v/>
      </c>
      <c r="DY122" s="353" t="str">
        <f ca="1">+IF(OFFSET('Hygiene Data'!$G$12,0,10*ROW('Hygiene Data'!G116))="","",OFFSET('Hygiene Data'!$G$12,0,10*ROW('Hygiene Data'!G116)))</f>
        <v/>
      </c>
      <c r="DZ122" s="353" t="str">
        <f ca="1">+IF(OFFSET('Hygiene Data'!$G$13,0,10*ROW('Hygiene Data'!G116))="","",OFFSET('Hygiene Data'!$G$13,0,10*ROW('Hygiene Data'!G116)))</f>
        <v/>
      </c>
      <c r="EA122" s="353" t="str">
        <f ca="1">+IF(OFFSET('Hygiene Data'!$H$11,0,10*ROW('Hygiene Data'!H116))="","",OFFSET('Hygiene Data'!$H$11,0,10*ROW('Hygiene Data'!H116)))</f>
        <v/>
      </c>
      <c r="EB122" s="353" t="str">
        <f ca="1">+IF(OFFSET('Hygiene Data'!$H$12,0,10*ROW('Hygiene Data'!H116))="","",OFFSET('Hygiene Data'!$H$12,0,10*ROW('Hygiene Data'!H116)))</f>
        <v/>
      </c>
      <c r="EC122" s="353" t="str">
        <f ca="1">+IF(OFFSET('Hygiene Data'!$H$13,0,10*ROW('Hygiene Data'!H116))="","",OFFSET('Hygiene Data'!$H$13,0,10*ROW('Hygiene Data'!H116)))</f>
        <v/>
      </c>
      <c r="ED122" s="353" t="str">
        <f ca="1">+IF(OFFSET('Hygiene Data'!$I$11,0,10*ROW('Hygiene Data'!I116))="","",OFFSET('Hygiene Data'!$I$11,0,10*ROW('Hygiene Data'!I116)))</f>
        <v/>
      </c>
      <c r="EE122" s="353" t="str">
        <f ca="1">+IF(OFFSET('Hygiene Data'!$I$12,0,10*ROW('Hygiene Data'!I116))="","",OFFSET('Hygiene Data'!$I$12,0,10*ROW('Hygiene Data'!I116)))</f>
        <v/>
      </c>
      <c r="EF122" s="353" t="str">
        <f ca="1">+IF(OFFSET('Hygiene Data'!$I$13,0,10*ROW('Hygiene Data'!I116))="","",OFFSET('Hygiene Data'!$I$13,0,10*ROW('Hygiene Data'!I116)))</f>
        <v/>
      </c>
    </row>
    <row r="123" spans="1:136" x14ac:dyDescent="0.25">
      <c r="A123" s="462" t="str">
        <f ca="1">+IF(OFFSET('Water Data'!$B$2,0,10*ROW('Water Data'!E117))="","",OFFSET('Water Data'!$B$2,0,10*ROW('Water Data'!E117)))</f>
        <v/>
      </c>
      <c r="B123" s="46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89" t="str">
        <f t="shared" ca="1" si="1"/>
        <v/>
      </c>
      <c r="D123" s="49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6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3" t="str">
        <f ca="1">+IF(OFFSET('Water Data'!$D$27,0,10*ROW('Water Data'!D117))="","",OFFSET('Water Data'!$D$27,0,10*ROW('Water Data'!D117)))</f>
        <v/>
      </c>
      <c r="BT123" s="353" t="str">
        <f ca="1">+IF(OFFSET('Water Data'!$D$28,0,10*ROW('Water Data'!D117))="","",OFFSET('Water Data'!$D$28,0,10*ROW('Water Data'!D117)))</f>
        <v/>
      </c>
      <c r="BU123" s="353" t="str">
        <f ca="1">+IF(OFFSET('Water Data'!$D$29,0,10*ROW('Water Data'!D117))="","",OFFSET('Water Data'!$D$29,0,10*ROW('Water Data'!D117)))</f>
        <v/>
      </c>
      <c r="BV123" s="353" t="str">
        <f ca="1">+IF(OFFSET('Water Data'!$E$27,0,10*ROW('Water Data'!E117))="","",OFFSET('Water Data'!$E$27,0,10*ROW('Water Data'!E117)))</f>
        <v/>
      </c>
      <c r="BW123" s="353" t="str">
        <f ca="1">+IF(OFFSET('Water Data'!$E$28,0,10*ROW('Water Data'!E117))="","",OFFSET('Water Data'!$E$28,0,10*ROW('Water Data'!E117)))</f>
        <v/>
      </c>
      <c r="BX123" s="353" t="str">
        <f ca="1">+IF(OFFSET('Water Data'!$E$29,0,10*ROW('Water Data'!E117))="","",OFFSET('Water Data'!$E$29,0,10*ROW('Water Data'!E117)))</f>
        <v/>
      </c>
      <c r="BY123" s="353" t="str">
        <f ca="1">+IF(OFFSET('Water Data'!$F$27,0,10*ROW('Water Data'!F117))="","",OFFSET('Water Data'!$F$27,0,10*ROW('Water Data'!F117)))</f>
        <v/>
      </c>
      <c r="BZ123" s="353" t="str">
        <f ca="1">+IF(OFFSET('Water Data'!$F$28,0,10*ROW('Water Data'!F117))="","",OFFSET('Water Data'!$F$28,0,10*ROW('Water Data'!F117)))</f>
        <v/>
      </c>
      <c r="CA123" s="353" t="str">
        <f ca="1">+IF(OFFSET('Water Data'!$F$29,0,10*ROW('Water Data'!F117))="","",OFFSET('Water Data'!$F$29,0,10*ROW('Water Data'!F117)))</f>
        <v/>
      </c>
      <c r="CB123" s="353" t="str">
        <f ca="1">+IF(OFFSET('Water Data'!$G$27,0,10*ROW('Water Data'!G117))="","",OFFSET('Water Data'!$G$27,0,10*ROW('Water Data'!G117)))</f>
        <v/>
      </c>
      <c r="CC123" s="353" t="str">
        <f ca="1">+IF(OFFSET('Water Data'!$G$28,0,10*ROW('Water Data'!G117))="","",OFFSET('Water Data'!$G$28,0,10*ROW('Water Data'!G117)))</f>
        <v/>
      </c>
      <c r="CD123" s="353" t="str">
        <f ca="1">+IF(OFFSET('Water Data'!$G$29,0,10*ROW('Water Data'!G117))="","",OFFSET('Water Data'!$G$29,0,10*ROW('Water Data'!G117)))</f>
        <v/>
      </c>
      <c r="CE123" s="353" t="str">
        <f ca="1">+IF(OFFSET('Water Data'!$H$27,0,10*ROW('Water Data'!H117))="","",OFFSET('Water Data'!$H$27,0,10*ROW('Water Data'!H117)))</f>
        <v/>
      </c>
      <c r="CF123" s="353" t="str">
        <f ca="1">+IF(OFFSET('Water Data'!$H$28,0,10*ROW('Water Data'!H117))="","",OFFSET('Water Data'!$H$28,0,10*ROW('Water Data'!H117)))</f>
        <v/>
      </c>
      <c r="CG123" s="353" t="str">
        <f ca="1">+IF(OFFSET('Water Data'!$H$29,0,10*ROW('Water Data'!H117))="","",OFFSET('Water Data'!$H$29,0,10*ROW('Water Data'!H117)))</f>
        <v/>
      </c>
      <c r="CH123" s="353" t="str">
        <f ca="1">+IF(OFFSET('Water Data'!$I$27,0,10*ROW('Water Data'!I117))="","",OFFSET('Water Data'!$I$27,0,10*ROW('Water Data'!I117)))</f>
        <v/>
      </c>
      <c r="CI123" s="353" t="str">
        <f ca="1">+IF(OFFSET('Water Data'!$I$28,0,10*ROW('Water Data'!I117))="","",OFFSET('Water Data'!$I$28,0,10*ROW('Water Data'!I117)))</f>
        <v/>
      </c>
      <c r="CJ123" s="353" t="str">
        <f ca="1">+IF(OFFSET('Water Data'!$I$29,0,10*ROW('Water Data'!I117))="","",OFFSET('Water Data'!$I$29,0,10*ROW('Water Data'!I117)))</f>
        <v/>
      </c>
      <c r="CK123" s="353" t="str">
        <f ca="1">+IF(OFFSET('Sanitation Data'!$D$28,0,10*ROW('Sanitation Data'!D117))="","",OFFSET('Sanitation Data'!$D$28,0,10*ROW('Sanitation Data'!D117)))</f>
        <v/>
      </c>
      <c r="CL123" s="353" t="str">
        <f ca="1">+IF(OFFSET('Sanitation Data'!$D$29,0,10*ROW('Sanitation Data'!D117))="","",OFFSET('Sanitation Data'!$D$29,0,10*ROW('Sanitation Data'!D117)))</f>
        <v/>
      </c>
      <c r="CM123" s="353" t="str">
        <f ca="1">+IF(OFFSET('Sanitation Data'!$D$30,0,10*ROW('Sanitation Data'!D117))="","",OFFSET('Sanitation Data'!$D$30,0,10*ROW('Sanitation Data'!D117)))</f>
        <v/>
      </c>
      <c r="CN123" s="353" t="str">
        <f ca="1">+IF(OFFSET('Sanitation Data'!$D$31,0,10*ROW('Sanitation Data'!D117))="","",OFFSET('Sanitation Data'!$D$31,0,10*ROW('Sanitation Data'!D117)))</f>
        <v/>
      </c>
      <c r="CO123" s="353" t="str">
        <f ca="1">+IF(OFFSET('Sanitation Data'!$D$32,0,10*ROW('Sanitation Data'!D117))="","",OFFSET('Sanitation Data'!$D$32,0,10*ROW('Sanitation Data'!D117)))</f>
        <v/>
      </c>
      <c r="CP123" s="353" t="str">
        <f ca="1">+IF(OFFSET('Sanitation Data'!$E$28,0,10*ROW('Sanitation Data'!E117))="","",OFFSET('Sanitation Data'!$E$28,0,10*ROW('Sanitation Data'!E117)))</f>
        <v/>
      </c>
      <c r="CQ123" s="353" t="str">
        <f ca="1">+IF(OFFSET('Sanitation Data'!$E$29,0,10*ROW('Sanitation Data'!E117))="","",OFFSET('Sanitation Data'!$E$29,0,10*ROW('Sanitation Data'!E117)))</f>
        <v/>
      </c>
      <c r="CR123" s="353" t="str">
        <f ca="1">+IF(OFFSET('Sanitation Data'!$E$30,0,10*ROW('Sanitation Data'!E117))="","",OFFSET('Sanitation Data'!$E$30,0,10*ROW('Sanitation Data'!E117)))</f>
        <v/>
      </c>
      <c r="CS123" s="353" t="str">
        <f ca="1">+IF(OFFSET('Sanitation Data'!$E$31,0,10*ROW('Sanitation Data'!E117))="","",OFFSET('Sanitation Data'!$E$31,0,10*ROW('Sanitation Data'!E117)))</f>
        <v/>
      </c>
      <c r="CT123" s="353" t="str">
        <f ca="1">+IF(OFFSET('Sanitation Data'!$E$32,0,10*ROW('Sanitation Data'!E117))="","",OFFSET('Sanitation Data'!$E$32,0,10*ROW('Sanitation Data'!E117)))</f>
        <v/>
      </c>
      <c r="CU123" s="353" t="str">
        <f ca="1">+IF(OFFSET('Sanitation Data'!$F$28,0,10*ROW('Sanitation Data'!F117))="","",OFFSET('Sanitation Data'!$F$28,0,10*ROW('Sanitation Data'!F117)))</f>
        <v/>
      </c>
      <c r="CV123" s="353" t="str">
        <f ca="1">+IF(OFFSET('Sanitation Data'!$F$29,0,10*ROW('Sanitation Data'!F117))="","",OFFSET('Sanitation Data'!$F$29,0,10*ROW('Sanitation Data'!F117)))</f>
        <v/>
      </c>
      <c r="CW123" s="353" t="str">
        <f ca="1">+IF(OFFSET('Sanitation Data'!$F$30,0,10*ROW('Sanitation Data'!F117))="","",OFFSET('Sanitation Data'!$F$30,0,10*ROW('Sanitation Data'!F117)))</f>
        <v/>
      </c>
      <c r="CX123" s="353" t="str">
        <f ca="1">+IF(OFFSET('Sanitation Data'!$F$31,0,10*ROW('Sanitation Data'!F117))="","",OFFSET('Sanitation Data'!$F$31,0,10*ROW('Sanitation Data'!F117)))</f>
        <v/>
      </c>
      <c r="CY123" s="353" t="str">
        <f ca="1">+IF(OFFSET('Sanitation Data'!$F$32,0,10*ROW('Sanitation Data'!F117))="","",OFFSET('Sanitation Data'!$F$32,0,10*ROW('Sanitation Data'!F117)))</f>
        <v/>
      </c>
      <c r="CZ123" s="353" t="str">
        <f ca="1">+IF(OFFSET('Sanitation Data'!$G$28,0,10*ROW('Sanitation Data'!G117))="","",OFFSET('Sanitation Data'!$G$28,0,10*ROW('Sanitation Data'!G117)))</f>
        <v/>
      </c>
      <c r="DA123" s="353" t="str">
        <f ca="1">+IF(OFFSET('Sanitation Data'!$G$29,0,10*ROW('Sanitation Data'!G117))="","",OFFSET('Sanitation Data'!$G$29,0,10*ROW('Sanitation Data'!G117)))</f>
        <v/>
      </c>
      <c r="DB123" s="353" t="str">
        <f ca="1">+IF(OFFSET('Sanitation Data'!$G$30,0,10*ROW('Sanitation Data'!G117))="","",OFFSET('Sanitation Data'!$G$30,0,10*ROW('Sanitation Data'!G117)))</f>
        <v/>
      </c>
      <c r="DC123" s="353" t="str">
        <f ca="1">+IF(OFFSET('Sanitation Data'!$G$31,0,10*ROW('Sanitation Data'!G117))="","",OFFSET('Sanitation Data'!$G$31,0,10*ROW('Sanitation Data'!G117)))</f>
        <v/>
      </c>
      <c r="DD123" s="353" t="str">
        <f ca="1">+IF(OFFSET('Sanitation Data'!$G$32,0,10*ROW('Sanitation Data'!G117))="","",OFFSET('Sanitation Data'!$G$32,0,10*ROW('Sanitation Data'!G117)))</f>
        <v/>
      </c>
      <c r="DE123" s="353" t="str">
        <f ca="1">+IF(OFFSET('Sanitation Data'!$H$28,0,10*ROW('Sanitation Data'!H117))="","",OFFSET('Sanitation Data'!$H$28,0,10*ROW('Sanitation Data'!H117)))</f>
        <v/>
      </c>
      <c r="DF123" s="353" t="str">
        <f ca="1">+IF(OFFSET('Sanitation Data'!$H$29,0,10*ROW('Sanitation Data'!H117))="","",OFFSET('Sanitation Data'!$H$29,0,10*ROW('Sanitation Data'!H117)))</f>
        <v/>
      </c>
      <c r="DG123" s="353" t="str">
        <f ca="1">+IF(OFFSET('Sanitation Data'!$H$30,0,10*ROW('Sanitation Data'!H117))="","",OFFSET('Sanitation Data'!$H$30,0,10*ROW('Sanitation Data'!H117)))</f>
        <v/>
      </c>
      <c r="DH123" s="353" t="str">
        <f ca="1">+IF(OFFSET('Sanitation Data'!$H$31,0,10*ROW('Sanitation Data'!H117))="","",OFFSET('Sanitation Data'!$H$31,0,10*ROW('Sanitation Data'!H117)))</f>
        <v/>
      </c>
      <c r="DI123" s="353" t="str">
        <f ca="1">+IF(OFFSET('Sanitation Data'!$H$32,0,10*ROW('Sanitation Data'!H117))="","",OFFSET('Sanitation Data'!$H$32,0,10*ROW('Sanitation Data'!H117)))</f>
        <v/>
      </c>
      <c r="DJ123" s="353" t="str">
        <f ca="1">+IF(OFFSET('Sanitation Data'!$I$28,0,10*ROW('Sanitation Data'!I117))="","",OFFSET('Sanitation Data'!$I$28,0,10*ROW('Sanitation Data'!I117)))</f>
        <v/>
      </c>
      <c r="DK123" s="353" t="str">
        <f ca="1">+IF(OFFSET('Sanitation Data'!$I$29,0,10*ROW('Sanitation Data'!I117))="","",OFFSET('Sanitation Data'!$I$29,0,10*ROW('Sanitation Data'!I117)))</f>
        <v/>
      </c>
      <c r="DL123" s="353" t="str">
        <f ca="1">+IF(OFFSET('Sanitation Data'!$I$30,0,10*ROW('Sanitation Data'!I117))="","",OFFSET('Sanitation Data'!$I$30,0,10*ROW('Sanitation Data'!I117)))</f>
        <v/>
      </c>
      <c r="DM123" s="353" t="str">
        <f ca="1">+IF(OFFSET('Sanitation Data'!$I$31,0,10*ROW('Sanitation Data'!I117))="","",OFFSET('Sanitation Data'!$I$31,0,10*ROW('Sanitation Data'!I117)))</f>
        <v/>
      </c>
      <c r="DN123" s="353" t="str">
        <f ca="1">+IF(OFFSET('Sanitation Data'!$I$32,0,10*ROW('Sanitation Data'!I117))="","",OFFSET('Sanitation Data'!$I$32,0,10*ROW('Sanitation Data'!I117)))</f>
        <v/>
      </c>
      <c r="DO123" s="353" t="str">
        <f ca="1">+IF(OFFSET('Hygiene Data'!$D$11,0,10*ROW('Hygiene Data'!D117))="","",OFFSET('Hygiene Data'!$D$11,0,10*ROW('Hygiene Data'!D117)))</f>
        <v/>
      </c>
      <c r="DP123" s="353" t="str">
        <f ca="1">+IF(OFFSET('Hygiene Data'!$D$12,0,10*ROW('Hygiene Data'!D117))="","",OFFSET('Hygiene Data'!$D$12,0,10*ROW('Hygiene Data'!D117)))</f>
        <v/>
      </c>
      <c r="DQ123" s="353" t="str">
        <f ca="1">+IF(OFFSET('Hygiene Data'!$D$13,0,10*ROW('Hygiene Data'!D117))="","",OFFSET('Hygiene Data'!$D$13,0,10*ROW('Hygiene Data'!D117)))</f>
        <v/>
      </c>
      <c r="DR123" s="353" t="str">
        <f ca="1">+IF(OFFSET('Hygiene Data'!$E$11,0,10*ROW('Hygiene Data'!E117))="","",OFFSET('Hygiene Data'!$E$11,0,10*ROW('Hygiene Data'!E117)))</f>
        <v/>
      </c>
      <c r="DS123" s="353" t="str">
        <f ca="1">+IF(OFFSET('Hygiene Data'!$E$12,0,10*ROW('Hygiene Data'!E117))="","",OFFSET('Hygiene Data'!$E$12,0,10*ROW('Hygiene Data'!E117)))</f>
        <v/>
      </c>
      <c r="DT123" s="353" t="str">
        <f ca="1">+IF(OFFSET('Hygiene Data'!$E$13,0,10*ROW('Hygiene Data'!E117))="","",OFFSET('Hygiene Data'!$E$13,0,10*ROW('Hygiene Data'!E117)))</f>
        <v/>
      </c>
      <c r="DU123" s="353" t="str">
        <f ca="1">+IF(OFFSET('Hygiene Data'!$F$11,0,10*ROW('Hygiene Data'!F117))="","",OFFSET('Hygiene Data'!$F$11,0,10*ROW('Hygiene Data'!F117)))</f>
        <v/>
      </c>
      <c r="DV123" s="353" t="str">
        <f ca="1">+IF(OFFSET('Hygiene Data'!$F$12,0,10*ROW('Hygiene Data'!F117))="","",OFFSET('Hygiene Data'!$F$12,0,10*ROW('Hygiene Data'!F117)))</f>
        <v/>
      </c>
      <c r="DW123" s="353" t="str">
        <f ca="1">+IF(OFFSET('Hygiene Data'!$F$13,0,10*ROW('Hygiene Data'!F117))="","",OFFSET('Hygiene Data'!$F$13,0,10*ROW('Hygiene Data'!F117)))</f>
        <v/>
      </c>
      <c r="DX123" s="353" t="str">
        <f ca="1">+IF(OFFSET('Hygiene Data'!$G$11,0,10*ROW('Hygiene Data'!G117))="","",OFFSET('Hygiene Data'!$G$11,0,10*ROW('Hygiene Data'!G117)))</f>
        <v/>
      </c>
      <c r="DY123" s="353" t="str">
        <f ca="1">+IF(OFFSET('Hygiene Data'!$G$12,0,10*ROW('Hygiene Data'!G117))="","",OFFSET('Hygiene Data'!$G$12,0,10*ROW('Hygiene Data'!G117)))</f>
        <v/>
      </c>
      <c r="DZ123" s="353" t="str">
        <f ca="1">+IF(OFFSET('Hygiene Data'!$G$13,0,10*ROW('Hygiene Data'!G117))="","",OFFSET('Hygiene Data'!$G$13,0,10*ROW('Hygiene Data'!G117)))</f>
        <v/>
      </c>
      <c r="EA123" s="353" t="str">
        <f ca="1">+IF(OFFSET('Hygiene Data'!$H$11,0,10*ROW('Hygiene Data'!H117))="","",OFFSET('Hygiene Data'!$H$11,0,10*ROW('Hygiene Data'!H117)))</f>
        <v/>
      </c>
      <c r="EB123" s="353" t="str">
        <f ca="1">+IF(OFFSET('Hygiene Data'!$H$12,0,10*ROW('Hygiene Data'!H117))="","",OFFSET('Hygiene Data'!$H$12,0,10*ROW('Hygiene Data'!H117)))</f>
        <v/>
      </c>
      <c r="EC123" s="353" t="str">
        <f ca="1">+IF(OFFSET('Hygiene Data'!$H$13,0,10*ROW('Hygiene Data'!H117))="","",OFFSET('Hygiene Data'!$H$13,0,10*ROW('Hygiene Data'!H117)))</f>
        <v/>
      </c>
      <c r="ED123" s="353" t="str">
        <f ca="1">+IF(OFFSET('Hygiene Data'!$I$11,0,10*ROW('Hygiene Data'!I117))="","",OFFSET('Hygiene Data'!$I$11,0,10*ROW('Hygiene Data'!I117)))</f>
        <v/>
      </c>
      <c r="EE123" s="353" t="str">
        <f ca="1">+IF(OFFSET('Hygiene Data'!$I$12,0,10*ROW('Hygiene Data'!I117))="","",OFFSET('Hygiene Data'!$I$12,0,10*ROW('Hygiene Data'!I117)))</f>
        <v/>
      </c>
      <c r="EF123" s="353" t="str">
        <f ca="1">+IF(OFFSET('Hygiene Data'!$I$13,0,10*ROW('Hygiene Data'!I117))="","",OFFSET('Hygiene Data'!$I$13,0,10*ROW('Hygiene Data'!I117)))</f>
        <v/>
      </c>
    </row>
    <row r="124" spans="1:136" x14ac:dyDescent="0.25">
      <c r="A124" s="462" t="str">
        <f ca="1">+IF(OFFSET('Water Data'!$B$2,0,10*ROW('Water Data'!E118))="","",OFFSET('Water Data'!$B$2,0,10*ROW('Water Data'!E118)))</f>
        <v/>
      </c>
      <c r="B124" s="46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89" t="str">
        <f t="shared" ca="1" si="1"/>
        <v/>
      </c>
      <c r="D124" s="49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6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3" t="str">
        <f ca="1">+IF(OFFSET('Water Data'!$D$27,0,10*ROW('Water Data'!D118))="","",OFFSET('Water Data'!$D$27,0,10*ROW('Water Data'!D118)))</f>
        <v/>
      </c>
      <c r="BT124" s="353" t="str">
        <f ca="1">+IF(OFFSET('Water Data'!$D$28,0,10*ROW('Water Data'!D118))="","",OFFSET('Water Data'!$D$28,0,10*ROW('Water Data'!D118)))</f>
        <v/>
      </c>
      <c r="BU124" s="353" t="str">
        <f ca="1">+IF(OFFSET('Water Data'!$D$29,0,10*ROW('Water Data'!D118))="","",OFFSET('Water Data'!$D$29,0,10*ROW('Water Data'!D118)))</f>
        <v/>
      </c>
      <c r="BV124" s="353" t="str">
        <f ca="1">+IF(OFFSET('Water Data'!$E$27,0,10*ROW('Water Data'!E118))="","",OFFSET('Water Data'!$E$27,0,10*ROW('Water Data'!E118)))</f>
        <v/>
      </c>
      <c r="BW124" s="353" t="str">
        <f ca="1">+IF(OFFSET('Water Data'!$E$28,0,10*ROW('Water Data'!E118))="","",OFFSET('Water Data'!$E$28,0,10*ROW('Water Data'!E118)))</f>
        <v/>
      </c>
      <c r="BX124" s="353" t="str">
        <f ca="1">+IF(OFFSET('Water Data'!$E$29,0,10*ROW('Water Data'!E118))="","",OFFSET('Water Data'!$E$29,0,10*ROW('Water Data'!E118)))</f>
        <v/>
      </c>
      <c r="BY124" s="353" t="str">
        <f ca="1">+IF(OFFSET('Water Data'!$F$27,0,10*ROW('Water Data'!F118))="","",OFFSET('Water Data'!$F$27,0,10*ROW('Water Data'!F118)))</f>
        <v/>
      </c>
      <c r="BZ124" s="353" t="str">
        <f ca="1">+IF(OFFSET('Water Data'!$F$28,0,10*ROW('Water Data'!F118))="","",OFFSET('Water Data'!$F$28,0,10*ROW('Water Data'!F118)))</f>
        <v/>
      </c>
      <c r="CA124" s="353" t="str">
        <f ca="1">+IF(OFFSET('Water Data'!$F$29,0,10*ROW('Water Data'!F118))="","",OFFSET('Water Data'!$F$29,0,10*ROW('Water Data'!F118)))</f>
        <v/>
      </c>
      <c r="CB124" s="353" t="str">
        <f ca="1">+IF(OFFSET('Water Data'!$G$27,0,10*ROW('Water Data'!G118))="","",OFFSET('Water Data'!$G$27,0,10*ROW('Water Data'!G118)))</f>
        <v/>
      </c>
      <c r="CC124" s="353" t="str">
        <f ca="1">+IF(OFFSET('Water Data'!$G$28,0,10*ROW('Water Data'!G118))="","",OFFSET('Water Data'!$G$28,0,10*ROW('Water Data'!G118)))</f>
        <v/>
      </c>
      <c r="CD124" s="353" t="str">
        <f ca="1">+IF(OFFSET('Water Data'!$G$29,0,10*ROW('Water Data'!G118))="","",OFFSET('Water Data'!$G$29,0,10*ROW('Water Data'!G118)))</f>
        <v/>
      </c>
      <c r="CE124" s="353" t="str">
        <f ca="1">+IF(OFFSET('Water Data'!$H$27,0,10*ROW('Water Data'!H118))="","",OFFSET('Water Data'!$H$27,0,10*ROW('Water Data'!H118)))</f>
        <v/>
      </c>
      <c r="CF124" s="353" t="str">
        <f ca="1">+IF(OFFSET('Water Data'!$H$28,0,10*ROW('Water Data'!H118))="","",OFFSET('Water Data'!$H$28,0,10*ROW('Water Data'!H118)))</f>
        <v/>
      </c>
      <c r="CG124" s="353" t="str">
        <f ca="1">+IF(OFFSET('Water Data'!$H$29,0,10*ROW('Water Data'!H118))="","",OFFSET('Water Data'!$H$29,0,10*ROW('Water Data'!H118)))</f>
        <v/>
      </c>
      <c r="CH124" s="353" t="str">
        <f ca="1">+IF(OFFSET('Water Data'!$I$27,0,10*ROW('Water Data'!I118))="","",OFFSET('Water Data'!$I$27,0,10*ROW('Water Data'!I118)))</f>
        <v/>
      </c>
      <c r="CI124" s="353" t="str">
        <f ca="1">+IF(OFFSET('Water Data'!$I$28,0,10*ROW('Water Data'!I118))="","",OFFSET('Water Data'!$I$28,0,10*ROW('Water Data'!I118)))</f>
        <v/>
      </c>
      <c r="CJ124" s="353" t="str">
        <f ca="1">+IF(OFFSET('Water Data'!$I$29,0,10*ROW('Water Data'!I118))="","",OFFSET('Water Data'!$I$29,0,10*ROW('Water Data'!I118)))</f>
        <v/>
      </c>
      <c r="CK124" s="353" t="str">
        <f ca="1">+IF(OFFSET('Sanitation Data'!$D$28,0,10*ROW('Sanitation Data'!D118))="","",OFFSET('Sanitation Data'!$D$28,0,10*ROW('Sanitation Data'!D118)))</f>
        <v/>
      </c>
      <c r="CL124" s="353" t="str">
        <f ca="1">+IF(OFFSET('Sanitation Data'!$D$29,0,10*ROW('Sanitation Data'!D118))="","",OFFSET('Sanitation Data'!$D$29,0,10*ROW('Sanitation Data'!D118)))</f>
        <v/>
      </c>
      <c r="CM124" s="353" t="str">
        <f ca="1">+IF(OFFSET('Sanitation Data'!$D$30,0,10*ROW('Sanitation Data'!D118))="","",OFFSET('Sanitation Data'!$D$30,0,10*ROW('Sanitation Data'!D118)))</f>
        <v/>
      </c>
      <c r="CN124" s="353" t="str">
        <f ca="1">+IF(OFFSET('Sanitation Data'!$D$31,0,10*ROW('Sanitation Data'!D118))="","",OFFSET('Sanitation Data'!$D$31,0,10*ROW('Sanitation Data'!D118)))</f>
        <v/>
      </c>
      <c r="CO124" s="353" t="str">
        <f ca="1">+IF(OFFSET('Sanitation Data'!$D$32,0,10*ROW('Sanitation Data'!D118))="","",OFFSET('Sanitation Data'!$D$32,0,10*ROW('Sanitation Data'!D118)))</f>
        <v/>
      </c>
      <c r="CP124" s="353" t="str">
        <f ca="1">+IF(OFFSET('Sanitation Data'!$E$28,0,10*ROW('Sanitation Data'!E118))="","",OFFSET('Sanitation Data'!$E$28,0,10*ROW('Sanitation Data'!E118)))</f>
        <v/>
      </c>
      <c r="CQ124" s="353" t="str">
        <f ca="1">+IF(OFFSET('Sanitation Data'!$E$29,0,10*ROW('Sanitation Data'!E118))="","",OFFSET('Sanitation Data'!$E$29,0,10*ROW('Sanitation Data'!E118)))</f>
        <v/>
      </c>
      <c r="CR124" s="353" t="str">
        <f ca="1">+IF(OFFSET('Sanitation Data'!$E$30,0,10*ROW('Sanitation Data'!E118))="","",OFFSET('Sanitation Data'!$E$30,0,10*ROW('Sanitation Data'!E118)))</f>
        <v/>
      </c>
      <c r="CS124" s="353" t="str">
        <f ca="1">+IF(OFFSET('Sanitation Data'!$E$31,0,10*ROW('Sanitation Data'!E118))="","",OFFSET('Sanitation Data'!$E$31,0,10*ROW('Sanitation Data'!E118)))</f>
        <v/>
      </c>
      <c r="CT124" s="353" t="str">
        <f ca="1">+IF(OFFSET('Sanitation Data'!$E$32,0,10*ROW('Sanitation Data'!E118))="","",OFFSET('Sanitation Data'!$E$32,0,10*ROW('Sanitation Data'!E118)))</f>
        <v/>
      </c>
      <c r="CU124" s="353" t="str">
        <f ca="1">+IF(OFFSET('Sanitation Data'!$F$28,0,10*ROW('Sanitation Data'!F118))="","",OFFSET('Sanitation Data'!$F$28,0,10*ROW('Sanitation Data'!F118)))</f>
        <v/>
      </c>
      <c r="CV124" s="353" t="str">
        <f ca="1">+IF(OFFSET('Sanitation Data'!$F$29,0,10*ROW('Sanitation Data'!F118))="","",OFFSET('Sanitation Data'!$F$29,0,10*ROW('Sanitation Data'!F118)))</f>
        <v/>
      </c>
      <c r="CW124" s="353" t="str">
        <f ca="1">+IF(OFFSET('Sanitation Data'!$F$30,0,10*ROW('Sanitation Data'!F118))="","",OFFSET('Sanitation Data'!$F$30,0,10*ROW('Sanitation Data'!F118)))</f>
        <v/>
      </c>
      <c r="CX124" s="353" t="str">
        <f ca="1">+IF(OFFSET('Sanitation Data'!$F$31,0,10*ROW('Sanitation Data'!F118))="","",OFFSET('Sanitation Data'!$F$31,0,10*ROW('Sanitation Data'!F118)))</f>
        <v/>
      </c>
      <c r="CY124" s="353" t="str">
        <f ca="1">+IF(OFFSET('Sanitation Data'!$F$32,0,10*ROW('Sanitation Data'!F118))="","",OFFSET('Sanitation Data'!$F$32,0,10*ROW('Sanitation Data'!F118)))</f>
        <v/>
      </c>
      <c r="CZ124" s="353" t="str">
        <f ca="1">+IF(OFFSET('Sanitation Data'!$G$28,0,10*ROW('Sanitation Data'!G118))="","",OFFSET('Sanitation Data'!$G$28,0,10*ROW('Sanitation Data'!G118)))</f>
        <v/>
      </c>
      <c r="DA124" s="353" t="str">
        <f ca="1">+IF(OFFSET('Sanitation Data'!$G$29,0,10*ROW('Sanitation Data'!G118))="","",OFFSET('Sanitation Data'!$G$29,0,10*ROW('Sanitation Data'!G118)))</f>
        <v/>
      </c>
      <c r="DB124" s="353" t="str">
        <f ca="1">+IF(OFFSET('Sanitation Data'!$G$30,0,10*ROW('Sanitation Data'!G118))="","",OFFSET('Sanitation Data'!$G$30,0,10*ROW('Sanitation Data'!G118)))</f>
        <v/>
      </c>
      <c r="DC124" s="353" t="str">
        <f ca="1">+IF(OFFSET('Sanitation Data'!$G$31,0,10*ROW('Sanitation Data'!G118))="","",OFFSET('Sanitation Data'!$G$31,0,10*ROW('Sanitation Data'!G118)))</f>
        <v/>
      </c>
      <c r="DD124" s="353" t="str">
        <f ca="1">+IF(OFFSET('Sanitation Data'!$G$32,0,10*ROW('Sanitation Data'!G118))="","",OFFSET('Sanitation Data'!$G$32,0,10*ROW('Sanitation Data'!G118)))</f>
        <v/>
      </c>
      <c r="DE124" s="353" t="str">
        <f ca="1">+IF(OFFSET('Sanitation Data'!$H$28,0,10*ROW('Sanitation Data'!H118))="","",OFFSET('Sanitation Data'!$H$28,0,10*ROW('Sanitation Data'!H118)))</f>
        <v/>
      </c>
      <c r="DF124" s="353" t="str">
        <f ca="1">+IF(OFFSET('Sanitation Data'!$H$29,0,10*ROW('Sanitation Data'!H118))="","",OFFSET('Sanitation Data'!$H$29,0,10*ROW('Sanitation Data'!H118)))</f>
        <v/>
      </c>
      <c r="DG124" s="353" t="str">
        <f ca="1">+IF(OFFSET('Sanitation Data'!$H$30,0,10*ROW('Sanitation Data'!H118))="","",OFFSET('Sanitation Data'!$H$30,0,10*ROW('Sanitation Data'!H118)))</f>
        <v/>
      </c>
      <c r="DH124" s="353" t="str">
        <f ca="1">+IF(OFFSET('Sanitation Data'!$H$31,0,10*ROW('Sanitation Data'!H118))="","",OFFSET('Sanitation Data'!$H$31,0,10*ROW('Sanitation Data'!H118)))</f>
        <v/>
      </c>
      <c r="DI124" s="353" t="str">
        <f ca="1">+IF(OFFSET('Sanitation Data'!$H$32,0,10*ROW('Sanitation Data'!H118))="","",OFFSET('Sanitation Data'!$H$32,0,10*ROW('Sanitation Data'!H118)))</f>
        <v/>
      </c>
      <c r="DJ124" s="353" t="str">
        <f ca="1">+IF(OFFSET('Sanitation Data'!$I$28,0,10*ROW('Sanitation Data'!I118))="","",OFFSET('Sanitation Data'!$I$28,0,10*ROW('Sanitation Data'!I118)))</f>
        <v/>
      </c>
      <c r="DK124" s="353" t="str">
        <f ca="1">+IF(OFFSET('Sanitation Data'!$I$29,0,10*ROW('Sanitation Data'!I118))="","",OFFSET('Sanitation Data'!$I$29,0,10*ROW('Sanitation Data'!I118)))</f>
        <v/>
      </c>
      <c r="DL124" s="353" t="str">
        <f ca="1">+IF(OFFSET('Sanitation Data'!$I$30,0,10*ROW('Sanitation Data'!I118))="","",OFFSET('Sanitation Data'!$I$30,0,10*ROW('Sanitation Data'!I118)))</f>
        <v/>
      </c>
      <c r="DM124" s="353" t="str">
        <f ca="1">+IF(OFFSET('Sanitation Data'!$I$31,0,10*ROW('Sanitation Data'!I118))="","",OFFSET('Sanitation Data'!$I$31,0,10*ROW('Sanitation Data'!I118)))</f>
        <v/>
      </c>
      <c r="DN124" s="353" t="str">
        <f ca="1">+IF(OFFSET('Sanitation Data'!$I$32,0,10*ROW('Sanitation Data'!I118))="","",OFFSET('Sanitation Data'!$I$32,0,10*ROW('Sanitation Data'!I118)))</f>
        <v/>
      </c>
      <c r="DO124" s="353" t="str">
        <f ca="1">+IF(OFFSET('Hygiene Data'!$D$11,0,10*ROW('Hygiene Data'!D118))="","",OFFSET('Hygiene Data'!$D$11,0,10*ROW('Hygiene Data'!D118)))</f>
        <v/>
      </c>
      <c r="DP124" s="353" t="str">
        <f ca="1">+IF(OFFSET('Hygiene Data'!$D$12,0,10*ROW('Hygiene Data'!D118))="","",OFFSET('Hygiene Data'!$D$12,0,10*ROW('Hygiene Data'!D118)))</f>
        <v/>
      </c>
      <c r="DQ124" s="353" t="str">
        <f ca="1">+IF(OFFSET('Hygiene Data'!$D$13,0,10*ROW('Hygiene Data'!D118))="","",OFFSET('Hygiene Data'!$D$13,0,10*ROW('Hygiene Data'!D118)))</f>
        <v/>
      </c>
      <c r="DR124" s="353" t="str">
        <f ca="1">+IF(OFFSET('Hygiene Data'!$E$11,0,10*ROW('Hygiene Data'!E118))="","",OFFSET('Hygiene Data'!$E$11,0,10*ROW('Hygiene Data'!E118)))</f>
        <v/>
      </c>
      <c r="DS124" s="353" t="str">
        <f ca="1">+IF(OFFSET('Hygiene Data'!$E$12,0,10*ROW('Hygiene Data'!E118))="","",OFFSET('Hygiene Data'!$E$12,0,10*ROW('Hygiene Data'!E118)))</f>
        <v/>
      </c>
      <c r="DT124" s="353" t="str">
        <f ca="1">+IF(OFFSET('Hygiene Data'!$E$13,0,10*ROW('Hygiene Data'!E118))="","",OFFSET('Hygiene Data'!$E$13,0,10*ROW('Hygiene Data'!E118)))</f>
        <v/>
      </c>
      <c r="DU124" s="353" t="str">
        <f ca="1">+IF(OFFSET('Hygiene Data'!$F$11,0,10*ROW('Hygiene Data'!F118))="","",OFFSET('Hygiene Data'!$F$11,0,10*ROW('Hygiene Data'!F118)))</f>
        <v/>
      </c>
      <c r="DV124" s="353" t="str">
        <f ca="1">+IF(OFFSET('Hygiene Data'!$F$12,0,10*ROW('Hygiene Data'!F118))="","",OFFSET('Hygiene Data'!$F$12,0,10*ROW('Hygiene Data'!F118)))</f>
        <v/>
      </c>
      <c r="DW124" s="353" t="str">
        <f ca="1">+IF(OFFSET('Hygiene Data'!$F$13,0,10*ROW('Hygiene Data'!F118))="","",OFFSET('Hygiene Data'!$F$13,0,10*ROW('Hygiene Data'!F118)))</f>
        <v/>
      </c>
      <c r="DX124" s="353" t="str">
        <f ca="1">+IF(OFFSET('Hygiene Data'!$G$11,0,10*ROW('Hygiene Data'!G118))="","",OFFSET('Hygiene Data'!$G$11,0,10*ROW('Hygiene Data'!G118)))</f>
        <v/>
      </c>
      <c r="DY124" s="353" t="str">
        <f ca="1">+IF(OFFSET('Hygiene Data'!$G$12,0,10*ROW('Hygiene Data'!G118))="","",OFFSET('Hygiene Data'!$G$12,0,10*ROW('Hygiene Data'!G118)))</f>
        <v/>
      </c>
      <c r="DZ124" s="353" t="str">
        <f ca="1">+IF(OFFSET('Hygiene Data'!$G$13,0,10*ROW('Hygiene Data'!G118))="","",OFFSET('Hygiene Data'!$G$13,0,10*ROW('Hygiene Data'!G118)))</f>
        <v/>
      </c>
      <c r="EA124" s="353" t="str">
        <f ca="1">+IF(OFFSET('Hygiene Data'!$H$11,0,10*ROW('Hygiene Data'!H118))="","",OFFSET('Hygiene Data'!$H$11,0,10*ROW('Hygiene Data'!H118)))</f>
        <v/>
      </c>
      <c r="EB124" s="353" t="str">
        <f ca="1">+IF(OFFSET('Hygiene Data'!$H$12,0,10*ROW('Hygiene Data'!H118))="","",OFFSET('Hygiene Data'!$H$12,0,10*ROW('Hygiene Data'!H118)))</f>
        <v/>
      </c>
      <c r="EC124" s="353" t="str">
        <f ca="1">+IF(OFFSET('Hygiene Data'!$H$13,0,10*ROW('Hygiene Data'!H118))="","",OFFSET('Hygiene Data'!$H$13,0,10*ROW('Hygiene Data'!H118)))</f>
        <v/>
      </c>
      <c r="ED124" s="353" t="str">
        <f ca="1">+IF(OFFSET('Hygiene Data'!$I$11,0,10*ROW('Hygiene Data'!I118))="","",OFFSET('Hygiene Data'!$I$11,0,10*ROW('Hygiene Data'!I118)))</f>
        <v/>
      </c>
      <c r="EE124" s="353" t="str">
        <f ca="1">+IF(OFFSET('Hygiene Data'!$I$12,0,10*ROW('Hygiene Data'!I118))="","",OFFSET('Hygiene Data'!$I$12,0,10*ROW('Hygiene Data'!I118)))</f>
        <v/>
      </c>
      <c r="EF124" s="353" t="str">
        <f ca="1">+IF(OFFSET('Hygiene Data'!$I$13,0,10*ROW('Hygiene Data'!I118))="","",OFFSET('Hygiene Data'!$I$13,0,10*ROW('Hygiene Data'!I118)))</f>
        <v/>
      </c>
    </row>
    <row r="125" spans="1:136" x14ac:dyDescent="0.25">
      <c r="A125" s="462" t="str">
        <f ca="1">+IF(OFFSET('Water Data'!$B$2,0,10*ROW('Water Data'!E119))="","",OFFSET('Water Data'!$B$2,0,10*ROW('Water Data'!E119)))</f>
        <v/>
      </c>
      <c r="B125" s="46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89" t="str">
        <f t="shared" ca="1" si="1"/>
        <v/>
      </c>
      <c r="D125" s="49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6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3" t="str">
        <f ca="1">+IF(OFFSET('Water Data'!$D$27,0,10*ROW('Water Data'!D119))="","",OFFSET('Water Data'!$D$27,0,10*ROW('Water Data'!D119)))</f>
        <v/>
      </c>
      <c r="BT125" s="353" t="str">
        <f ca="1">+IF(OFFSET('Water Data'!$D$28,0,10*ROW('Water Data'!D119))="","",OFFSET('Water Data'!$D$28,0,10*ROW('Water Data'!D119)))</f>
        <v/>
      </c>
      <c r="BU125" s="353" t="str">
        <f ca="1">+IF(OFFSET('Water Data'!$D$29,0,10*ROW('Water Data'!D119))="","",OFFSET('Water Data'!$D$29,0,10*ROW('Water Data'!D119)))</f>
        <v/>
      </c>
      <c r="BV125" s="353" t="str">
        <f ca="1">+IF(OFFSET('Water Data'!$E$27,0,10*ROW('Water Data'!E119))="","",OFFSET('Water Data'!$E$27,0,10*ROW('Water Data'!E119)))</f>
        <v/>
      </c>
      <c r="BW125" s="353" t="str">
        <f ca="1">+IF(OFFSET('Water Data'!$E$28,0,10*ROW('Water Data'!E119))="","",OFFSET('Water Data'!$E$28,0,10*ROW('Water Data'!E119)))</f>
        <v/>
      </c>
      <c r="BX125" s="353" t="str">
        <f ca="1">+IF(OFFSET('Water Data'!$E$29,0,10*ROW('Water Data'!E119))="","",OFFSET('Water Data'!$E$29,0,10*ROW('Water Data'!E119)))</f>
        <v/>
      </c>
      <c r="BY125" s="353" t="str">
        <f ca="1">+IF(OFFSET('Water Data'!$F$27,0,10*ROW('Water Data'!F119))="","",OFFSET('Water Data'!$F$27,0,10*ROW('Water Data'!F119)))</f>
        <v/>
      </c>
      <c r="BZ125" s="353" t="str">
        <f ca="1">+IF(OFFSET('Water Data'!$F$28,0,10*ROW('Water Data'!F119))="","",OFFSET('Water Data'!$F$28,0,10*ROW('Water Data'!F119)))</f>
        <v/>
      </c>
      <c r="CA125" s="353" t="str">
        <f ca="1">+IF(OFFSET('Water Data'!$F$29,0,10*ROW('Water Data'!F119))="","",OFFSET('Water Data'!$F$29,0,10*ROW('Water Data'!F119)))</f>
        <v/>
      </c>
      <c r="CB125" s="353" t="str">
        <f ca="1">+IF(OFFSET('Water Data'!$G$27,0,10*ROW('Water Data'!G119))="","",OFFSET('Water Data'!$G$27,0,10*ROW('Water Data'!G119)))</f>
        <v/>
      </c>
      <c r="CC125" s="353" t="str">
        <f ca="1">+IF(OFFSET('Water Data'!$G$28,0,10*ROW('Water Data'!G119))="","",OFFSET('Water Data'!$G$28,0,10*ROW('Water Data'!G119)))</f>
        <v/>
      </c>
      <c r="CD125" s="353" t="str">
        <f ca="1">+IF(OFFSET('Water Data'!$G$29,0,10*ROW('Water Data'!G119))="","",OFFSET('Water Data'!$G$29,0,10*ROW('Water Data'!G119)))</f>
        <v/>
      </c>
      <c r="CE125" s="353" t="str">
        <f ca="1">+IF(OFFSET('Water Data'!$H$27,0,10*ROW('Water Data'!H119))="","",OFFSET('Water Data'!$H$27,0,10*ROW('Water Data'!H119)))</f>
        <v/>
      </c>
      <c r="CF125" s="353" t="str">
        <f ca="1">+IF(OFFSET('Water Data'!$H$28,0,10*ROW('Water Data'!H119))="","",OFFSET('Water Data'!$H$28,0,10*ROW('Water Data'!H119)))</f>
        <v/>
      </c>
      <c r="CG125" s="353" t="str">
        <f ca="1">+IF(OFFSET('Water Data'!$H$29,0,10*ROW('Water Data'!H119))="","",OFFSET('Water Data'!$H$29,0,10*ROW('Water Data'!H119)))</f>
        <v/>
      </c>
      <c r="CH125" s="353" t="str">
        <f ca="1">+IF(OFFSET('Water Data'!$I$27,0,10*ROW('Water Data'!I119))="","",OFFSET('Water Data'!$I$27,0,10*ROW('Water Data'!I119)))</f>
        <v/>
      </c>
      <c r="CI125" s="353" t="str">
        <f ca="1">+IF(OFFSET('Water Data'!$I$28,0,10*ROW('Water Data'!I119))="","",OFFSET('Water Data'!$I$28,0,10*ROW('Water Data'!I119)))</f>
        <v/>
      </c>
      <c r="CJ125" s="353" t="str">
        <f ca="1">+IF(OFFSET('Water Data'!$I$29,0,10*ROW('Water Data'!I119))="","",OFFSET('Water Data'!$I$29,0,10*ROW('Water Data'!I119)))</f>
        <v/>
      </c>
      <c r="CK125" s="353" t="str">
        <f ca="1">+IF(OFFSET('Sanitation Data'!$D$28,0,10*ROW('Sanitation Data'!D119))="","",OFFSET('Sanitation Data'!$D$28,0,10*ROW('Sanitation Data'!D119)))</f>
        <v/>
      </c>
      <c r="CL125" s="353" t="str">
        <f ca="1">+IF(OFFSET('Sanitation Data'!$D$29,0,10*ROW('Sanitation Data'!D119))="","",OFFSET('Sanitation Data'!$D$29,0,10*ROW('Sanitation Data'!D119)))</f>
        <v/>
      </c>
      <c r="CM125" s="353" t="str">
        <f ca="1">+IF(OFFSET('Sanitation Data'!$D$30,0,10*ROW('Sanitation Data'!D119))="","",OFFSET('Sanitation Data'!$D$30,0,10*ROW('Sanitation Data'!D119)))</f>
        <v/>
      </c>
      <c r="CN125" s="353" t="str">
        <f ca="1">+IF(OFFSET('Sanitation Data'!$D$31,0,10*ROW('Sanitation Data'!D119))="","",OFFSET('Sanitation Data'!$D$31,0,10*ROW('Sanitation Data'!D119)))</f>
        <v/>
      </c>
      <c r="CO125" s="353" t="str">
        <f ca="1">+IF(OFFSET('Sanitation Data'!$D$32,0,10*ROW('Sanitation Data'!D119))="","",OFFSET('Sanitation Data'!$D$32,0,10*ROW('Sanitation Data'!D119)))</f>
        <v/>
      </c>
      <c r="CP125" s="353" t="str">
        <f ca="1">+IF(OFFSET('Sanitation Data'!$E$28,0,10*ROW('Sanitation Data'!E119))="","",OFFSET('Sanitation Data'!$E$28,0,10*ROW('Sanitation Data'!E119)))</f>
        <v/>
      </c>
      <c r="CQ125" s="353" t="str">
        <f ca="1">+IF(OFFSET('Sanitation Data'!$E$29,0,10*ROW('Sanitation Data'!E119))="","",OFFSET('Sanitation Data'!$E$29,0,10*ROW('Sanitation Data'!E119)))</f>
        <v/>
      </c>
      <c r="CR125" s="353" t="str">
        <f ca="1">+IF(OFFSET('Sanitation Data'!$E$30,0,10*ROW('Sanitation Data'!E119))="","",OFFSET('Sanitation Data'!$E$30,0,10*ROW('Sanitation Data'!E119)))</f>
        <v/>
      </c>
      <c r="CS125" s="353" t="str">
        <f ca="1">+IF(OFFSET('Sanitation Data'!$E$31,0,10*ROW('Sanitation Data'!E119))="","",OFFSET('Sanitation Data'!$E$31,0,10*ROW('Sanitation Data'!E119)))</f>
        <v/>
      </c>
      <c r="CT125" s="353" t="str">
        <f ca="1">+IF(OFFSET('Sanitation Data'!$E$32,0,10*ROW('Sanitation Data'!E119))="","",OFFSET('Sanitation Data'!$E$32,0,10*ROW('Sanitation Data'!E119)))</f>
        <v/>
      </c>
      <c r="CU125" s="353" t="str">
        <f ca="1">+IF(OFFSET('Sanitation Data'!$F$28,0,10*ROW('Sanitation Data'!F119))="","",OFFSET('Sanitation Data'!$F$28,0,10*ROW('Sanitation Data'!F119)))</f>
        <v/>
      </c>
      <c r="CV125" s="353" t="str">
        <f ca="1">+IF(OFFSET('Sanitation Data'!$F$29,0,10*ROW('Sanitation Data'!F119))="","",OFFSET('Sanitation Data'!$F$29,0,10*ROW('Sanitation Data'!F119)))</f>
        <v/>
      </c>
      <c r="CW125" s="353" t="str">
        <f ca="1">+IF(OFFSET('Sanitation Data'!$F$30,0,10*ROW('Sanitation Data'!F119))="","",OFFSET('Sanitation Data'!$F$30,0,10*ROW('Sanitation Data'!F119)))</f>
        <v/>
      </c>
      <c r="CX125" s="353" t="str">
        <f ca="1">+IF(OFFSET('Sanitation Data'!$F$31,0,10*ROW('Sanitation Data'!F119))="","",OFFSET('Sanitation Data'!$F$31,0,10*ROW('Sanitation Data'!F119)))</f>
        <v/>
      </c>
      <c r="CY125" s="353" t="str">
        <f ca="1">+IF(OFFSET('Sanitation Data'!$F$32,0,10*ROW('Sanitation Data'!F119))="","",OFFSET('Sanitation Data'!$F$32,0,10*ROW('Sanitation Data'!F119)))</f>
        <v/>
      </c>
      <c r="CZ125" s="353" t="str">
        <f ca="1">+IF(OFFSET('Sanitation Data'!$G$28,0,10*ROW('Sanitation Data'!G119))="","",OFFSET('Sanitation Data'!$G$28,0,10*ROW('Sanitation Data'!G119)))</f>
        <v/>
      </c>
      <c r="DA125" s="353" t="str">
        <f ca="1">+IF(OFFSET('Sanitation Data'!$G$29,0,10*ROW('Sanitation Data'!G119))="","",OFFSET('Sanitation Data'!$G$29,0,10*ROW('Sanitation Data'!G119)))</f>
        <v/>
      </c>
      <c r="DB125" s="353" t="str">
        <f ca="1">+IF(OFFSET('Sanitation Data'!$G$30,0,10*ROW('Sanitation Data'!G119))="","",OFFSET('Sanitation Data'!$G$30,0,10*ROW('Sanitation Data'!G119)))</f>
        <v/>
      </c>
      <c r="DC125" s="353" t="str">
        <f ca="1">+IF(OFFSET('Sanitation Data'!$G$31,0,10*ROW('Sanitation Data'!G119))="","",OFFSET('Sanitation Data'!$G$31,0,10*ROW('Sanitation Data'!G119)))</f>
        <v/>
      </c>
      <c r="DD125" s="353" t="str">
        <f ca="1">+IF(OFFSET('Sanitation Data'!$G$32,0,10*ROW('Sanitation Data'!G119))="","",OFFSET('Sanitation Data'!$G$32,0,10*ROW('Sanitation Data'!G119)))</f>
        <v/>
      </c>
      <c r="DE125" s="353" t="str">
        <f ca="1">+IF(OFFSET('Sanitation Data'!$H$28,0,10*ROW('Sanitation Data'!H119))="","",OFFSET('Sanitation Data'!$H$28,0,10*ROW('Sanitation Data'!H119)))</f>
        <v/>
      </c>
      <c r="DF125" s="353" t="str">
        <f ca="1">+IF(OFFSET('Sanitation Data'!$H$29,0,10*ROW('Sanitation Data'!H119))="","",OFFSET('Sanitation Data'!$H$29,0,10*ROW('Sanitation Data'!H119)))</f>
        <v/>
      </c>
      <c r="DG125" s="353" t="str">
        <f ca="1">+IF(OFFSET('Sanitation Data'!$H$30,0,10*ROW('Sanitation Data'!H119))="","",OFFSET('Sanitation Data'!$H$30,0,10*ROW('Sanitation Data'!H119)))</f>
        <v/>
      </c>
      <c r="DH125" s="353" t="str">
        <f ca="1">+IF(OFFSET('Sanitation Data'!$H$31,0,10*ROW('Sanitation Data'!H119))="","",OFFSET('Sanitation Data'!$H$31,0,10*ROW('Sanitation Data'!H119)))</f>
        <v/>
      </c>
      <c r="DI125" s="353" t="str">
        <f ca="1">+IF(OFFSET('Sanitation Data'!$H$32,0,10*ROW('Sanitation Data'!H119))="","",OFFSET('Sanitation Data'!$H$32,0,10*ROW('Sanitation Data'!H119)))</f>
        <v/>
      </c>
      <c r="DJ125" s="353" t="str">
        <f ca="1">+IF(OFFSET('Sanitation Data'!$I$28,0,10*ROW('Sanitation Data'!I119))="","",OFFSET('Sanitation Data'!$I$28,0,10*ROW('Sanitation Data'!I119)))</f>
        <v/>
      </c>
      <c r="DK125" s="353" t="str">
        <f ca="1">+IF(OFFSET('Sanitation Data'!$I$29,0,10*ROW('Sanitation Data'!I119))="","",OFFSET('Sanitation Data'!$I$29,0,10*ROW('Sanitation Data'!I119)))</f>
        <v/>
      </c>
      <c r="DL125" s="353" t="str">
        <f ca="1">+IF(OFFSET('Sanitation Data'!$I$30,0,10*ROW('Sanitation Data'!I119))="","",OFFSET('Sanitation Data'!$I$30,0,10*ROW('Sanitation Data'!I119)))</f>
        <v/>
      </c>
      <c r="DM125" s="353" t="str">
        <f ca="1">+IF(OFFSET('Sanitation Data'!$I$31,0,10*ROW('Sanitation Data'!I119))="","",OFFSET('Sanitation Data'!$I$31,0,10*ROW('Sanitation Data'!I119)))</f>
        <v/>
      </c>
      <c r="DN125" s="353" t="str">
        <f ca="1">+IF(OFFSET('Sanitation Data'!$I$32,0,10*ROW('Sanitation Data'!I119))="","",OFFSET('Sanitation Data'!$I$32,0,10*ROW('Sanitation Data'!I119)))</f>
        <v/>
      </c>
      <c r="DO125" s="353" t="str">
        <f ca="1">+IF(OFFSET('Hygiene Data'!$D$11,0,10*ROW('Hygiene Data'!D119))="","",OFFSET('Hygiene Data'!$D$11,0,10*ROW('Hygiene Data'!D119)))</f>
        <v/>
      </c>
      <c r="DP125" s="353" t="str">
        <f ca="1">+IF(OFFSET('Hygiene Data'!$D$12,0,10*ROW('Hygiene Data'!D119))="","",OFFSET('Hygiene Data'!$D$12,0,10*ROW('Hygiene Data'!D119)))</f>
        <v/>
      </c>
      <c r="DQ125" s="353" t="str">
        <f ca="1">+IF(OFFSET('Hygiene Data'!$D$13,0,10*ROW('Hygiene Data'!D119))="","",OFFSET('Hygiene Data'!$D$13,0,10*ROW('Hygiene Data'!D119)))</f>
        <v/>
      </c>
      <c r="DR125" s="353" t="str">
        <f ca="1">+IF(OFFSET('Hygiene Data'!$E$11,0,10*ROW('Hygiene Data'!E119))="","",OFFSET('Hygiene Data'!$E$11,0,10*ROW('Hygiene Data'!E119)))</f>
        <v/>
      </c>
      <c r="DS125" s="353" t="str">
        <f ca="1">+IF(OFFSET('Hygiene Data'!$E$12,0,10*ROW('Hygiene Data'!E119))="","",OFFSET('Hygiene Data'!$E$12,0,10*ROW('Hygiene Data'!E119)))</f>
        <v/>
      </c>
      <c r="DT125" s="353" t="str">
        <f ca="1">+IF(OFFSET('Hygiene Data'!$E$13,0,10*ROW('Hygiene Data'!E119))="","",OFFSET('Hygiene Data'!$E$13,0,10*ROW('Hygiene Data'!E119)))</f>
        <v/>
      </c>
      <c r="DU125" s="353" t="str">
        <f ca="1">+IF(OFFSET('Hygiene Data'!$F$11,0,10*ROW('Hygiene Data'!F119))="","",OFFSET('Hygiene Data'!$F$11,0,10*ROW('Hygiene Data'!F119)))</f>
        <v/>
      </c>
      <c r="DV125" s="353" t="str">
        <f ca="1">+IF(OFFSET('Hygiene Data'!$F$12,0,10*ROW('Hygiene Data'!F119))="","",OFFSET('Hygiene Data'!$F$12,0,10*ROW('Hygiene Data'!F119)))</f>
        <v/>
      </c>
      <c r="DW125" s="353" t="str">
        <f ca="1">+IF(OFFSET('Hygiene Data'!$F$13,0,10*ROW('Hygiene Data'!F119))="","",OFFSET('Hygiene Data'!$F$13,0,10*ROW('Hygiene Data'!F119)))</f>
        <v/>
      </c>
      <c r="DX125" s="353" t="str">
        <f ca="1">+IF(OFFSET('Hygiene Data'!$G$11,0,10*ROW('Hygiene Data'!G119))="","",OFFSET('Hygiene Data'!$G$11,0,10*ROW('Hygiene Data'!G119)))</f>
        <v/>
      </c>
      <c r="DY125" s="353" t="str">
        <f ca="1">+IF(OFFSET('Hygiene Data'!$G$12,0,10*ROW('Hygiene Data'!G119))="","",OFFSET('Hygiene Data'!$G$12,0,10*ROW('Hygiene Data'!G119)))</f>
        <v/>
      </c>
      <c r="DZ125" s="353" t="str">
        <f ca="1">+IF(OFFSET('Hygiene Data'!$G$13,0,10*ROW('Hygiene Data'!G119))="","",OFFSET('Hygiene Data'!$G$13,0,10*ROW('Hygiene Data'!G119)))</f>
        <v/>
      </c>
      <c r="EA125" s="353" t="str">
        <f ca="1">+IF(OFFSET('Hygiene Data'!$H$11,0,10*ROW('Hygiene Data'!H119))="","",OFFSET('Hygiene Data'!$H$11,0,10*ROW('Hygiene Data'!H119)))</f>
        <v/>
      </c>
      <c r="EB125" s="353" t="str">
        <f ca="1">+IF(OFFSET('Hygiene Data'!$H$12,0,10*ROW('Hygiene Data'!H119))="","",OFFSET('Hygiene Data'!$H$12,0,10*ROW('Hygiene Data'!H119)))</f>
        <v/>
      </c>
      <c r="EC125" s="353" t="str">
        <f ca="1">+IF(OFFSET('Hygiene Data'!$H$13,0,10*ROW('Hygiene Data'!H119))="","",OFFSET('Hygiene Data'!$H$13,0,10*ROW('Hygiene Data'!H119)))</f>
        <v/>
      </c>
      <c r="ED125" s="353" t="str">
        <f ca="1">+IF(OFFSET('Hygiene Data'!$I$11,0,10*ROW('Hygiene Data'!I119))="","",OFFSET('Hygiene Data'!$I$11,0,10*ROW('Hygiene Data'!I119)))</f>
        <v/>
      </c>
      <c r="EE125" s="353" t="str">
        <f ca="1">+IF(OFFSET('Hygiene Data'!$I$12,0,10*ROW('Hygiene Data'!I119))="","",OFFSET('Hygiene Data'!$I$12,0,10*ROW('Hygiene Data'!I119)))</f>
        <v/>
      </c>
      <c r="EF125" s="353" t="str">
        <f ca="1">+IF(OFFSET('Hygiene Data'!$I$13,0,10*ROW('Hygiene Data'!I119))="","",OFFSET('Hygiene Data'!$I$13,0,10*ROW('Hygiene Data'!I119)))</f>
        <v/>
      </c>
    </row>
    <row r="126" spans="1:136" x14ac:dyDescent="0.25">
      <c r="A126" s="462" t="str">
        <f ca="1">+IF(OFFSET('Water Data'!$B$2,0,10*ROW('Water Data'!E120))="","",OFFSET('Water Data'!$B$2,0,10*ROW('Water Data'!E120)))</f>
        <v/>
      </c>
      <c r="B126" s="46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89" t="str">
        <f t="shared" ca="1" si="1"/>
        <v/>
      </c>
      <c r="D126" s="49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6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3" t="str">
        <f ca="1">+IF(OFFSET('Water Data'!$D$27,0,10*ROW('Water Data'!D120))="","",OFFSET('Water Data'!$D$27,0,10*ROW('Water Data'!D120)))</f>
        <v/>
      </c>
      <c r="BT126" s="353" t="str">
        <f ca="1">+IF(OFFSET('Water Data'!$D$28,0,10*ROW('Water Data'!D120))="","",OFFSET('Water Data'!$D$28,0,10*ROW('Water Data'!D120)))</f>
        <v/>
      </c>
      <c r="BU126" s="353" t="str">
        <f ca="1">+IF(OFFSET('Water Data'!$D$29,0,10*ROW('Water Data'!D120))="","",OFFSET('Water Data'!$D$29,0,10*ROW('Water Data'!D120)))</f>
        <v/>
      </c>
      <c r="BV126" s="353" t="str">
        <f ca="1">+IF(OFFSET('Water Data'!$E$27,0,10*ROW('Water Data'!E120))="","",OFFSET('Water Data'!$E$27,0,10*ROW('Water Data'!E120)))</f>
        <v/>
      </c>
      <c r="BW126" s="353" t="str">
        <f ca="1">+IF(OFFSET('Water Data'!$E$28,0,10*ROW('Water Data'!E120))="","",OFFSET('Water Data'!$E$28,0,10*ROW('Water Data'!E120)))</f>
        <v/>
      </c>
      <c r="BX126" s="353" t="str">
        <f ca="1">+IF(OFFSET('Water Data'!$E$29,0,10*ROW('Water Data'!E120))="","",OFFSET('Water Data'!$E$29,0,10*ROW('Water Data'!E120)))</f>
        <v/>
      </c>
      <c r="BY126" s="353" t="str">
        <f ca="1">+IF(OFFSET('Water Data'!$F$27,0,10*ROW('Water Data'!F120))="","",OFFSET('Water Data'!$F$27,0,10*ROW('Water Data'!F120)))</f>
        <v/>
      </c>
      <c r="BZ126" s="353" t="str">
        <f ca="1">+IF(OFFSET('Water Data'!$F$28,0,10*ROW('Water Data'!F120))="","",OFFSET('Water Data'!$F$28,0,10*ROW('Water Data'!F120)))</f>
        <v/>
      </c>
      <c r="CA126" s="353" t="str">
        <f ca="1">+IF(OFFSET('Water Data'!$F$29,0,10*ROW('Water Data'!F120))="","",OFFSET('Water Data'!$F$29,0,10*ROW('Water Data'!F120)))</f>
        <v/>
      </c>
      <c r="CB126" s="353" t="str">
        <f ca="1">+IF(OFFSET('Water Data'!$G$27,0,10*ROW('Water Data'!G120))="","",OFFSET('Water Data'!$G$27,0,10*ROW('Water Data'!G120)))</f>
        <v/>
      </c>
      <c r="CC126" s="353" t="str">
        <f ca="1">+IF(OFFSET('Water Data'!$G$28,0,10*ROW('Water Data'!G120))="","",OFFSET('Water Data'!$G$28,0,10*ROW('Water Data'!G120)))</f>
        <v/>
      </c>
      <c r="CD126" s="353" t="str">
        <f ca="1">+IF(OFFSET('Water Data'!$G$29,0,10*ROW('Water Data'!G120))="","",OFFSET('Water Data'!$G$29,0,10*ROW('Water Data'!G120)))</f>
        <v/>
      </c>
      <c r="CE126" s="353" t="str">
        <f ca="1">+IF(OFFSET('Water Data'!$H$27,0,10*ROW('Water Data'!H120))="","",OFFSET('Water Data'!$H$27,0,10*ROW('Water Data'!H120)))</f>
        <v/>
      </c>
      <c r="CF126" s="353" t="str">
        <f ca="1">+IF(OFFSET('Water Data'!$H$28,0,10*ROW('Water Data'!H120))="","",OFFSET('Water Data'!$H$28,0,10*ROW('Water Data'!H120)))</f>
        <v/>
      </c>
      <c r="CG126" s="353" t="str">
        <f ca="1">+IF(OFFSET('Water Data'!$H$29,0,10*ROW('Water Data'!H120))="","",OFFSET('Water Data'!$H$29,0,10*ROW('Water Data'!H120)))</f>
        <v/>
      </c>
      <c r="CH126" s="353" t="str">
        <f ca="1">+IF(OFFSET('Water Data'!$I$27,0,10*ROW('Water Data'!I120))="","",OFFSET('Water Data'!$I$27,0,10*ROW('Water Data'!I120)))</f>
        <v/>
      </c>
      <c r="CI126" s="353" t="str">
        <f ca="1">+IF(OFFSET('Water Data'!$I$28,0,10*ROW('Water Data'!I120))="","",OFFSET('Water Data'!$I$28,0,10*ROW('Water Data'!I120)))</f>
        <v/>
      </c>
      <c r="CJ126" s="353" t="str">
        <f ca="1">+IF(OFFSET('Water Data'!$I$29,0,10*ROW('Water Data'!I120))="","",OFFSET('Water Data'!$I$29,0,10*ROW('Water Data'!I120)))</f>
        <v/>
      </c>
      <c r="CK126" s="353" t="str">
        <f ca="1">+IF(OFFSET('Sanitation Data'!$D$28,0,10*ROW('Sanitation Data'!D120))="","",OFFSET('Sanitation Data'!$D$28,0,10*ROW('Sanitation Data'!D120)))</f>
        <v/>
      </c>
      <c r="CL126" s="353" t="str">
        <f ca="1">+IF(OFFSET('Sanitation Data'!$D$29,0,10*ROW('Sanitation Data'!D120))="","",OFFSET('Sanitation Data'!$D$29,0,10*ROW('Sanitation Data'!D120)))</f>
        <v/>
      </c>
      <c r="CM126" s="353" t="str">
        <f ca="1">+IF(OFFSET('Sanitation Data'!$D$30,0,10*ROW('Sanitation Data'!D120))="","",OFFSET('Sanitation Data'!$D$30,0,10*ROW('Sanitation Data'!D120)))</f>
        <v/>
      </c>
      <c r="CN126" s="353" t="str">
        <f ca="1">+IF(OFFSET('Sanitation Data'!$D$31,0,10*ROW('Sanitation Data'!D120))="","",OFFSET('Sanitation Data'!$D$31,0,10*ROW('Sanitation Data'!D120)))</f>
        <v/>
      </c>
      <c r="CO126" s="353" t="str">
        <f ca="1">+IF(OFFSET('Sanitation Data'!$D$32,0,10*ROW('Sanitation Data'!D120))="","",OFFSET('Sanitation Data'!$D$32,0,10*ROW('Sanitation Data'!D120)))</f>
        <v/>
      </c>
      <c r="CP126" s="353" t="str">
        <f ca="1">+IF(OFFSET('Sanitation Data'!$E$28,0,10*ROW('Sanitation Data'!E120))="","",OFFSET('Sanitation Data'!$E$28,0,10*ROW('Sanitation Data'!E120)))</f>
        <v/>
      </c>
      <c r="CQ126" s="353" t="str">
        <f ca="1">+IF(OFFSET('Sanitation Data'!$E$29,0,10*ROW('Sanitation Data'!E120))="","",OFFSET('Sanitation Data'!$E$29,0,10*ROW('Sanitation Data'!E120)))</f>
        <v/>
      </c>
      <c r="CR126" s="353" t="str">
        <f ca="1">+IF(OFFSET('Sanitation Data'!$E$30,0,10*ROW('Sanitation Data'!E120))="","",OFFSET('Sanitation Data'!$E$30,0,10*ROW('Sanitation Data'!E120)))</f>
        <v/>
      </c>
      <c r="CS126" s="353" t="str">
        <f ca="1">+IF(OFFSET('Sanitation Data'!$E$31,0,10*ROW('Sanitation Data'!E120))="","",OFFSET('Sanitation Data'!$E$31,0,10*ROW('Sanitation Data'!E120)))</f>
        <v/>
      </c>
      <c r="CT126" s="353" t="str">
        <f ca="1">+IF(OFFSET('Sanitation Data'!$E$32,0,10*ROW('Sanitation Data'!E120))="","",OFFSET('Sanitation Data'!$E$32,0,10*ROW('Sanitation Data'!E120)))</f>
        <v/>
      </c>
      <c r="CU126" s="353" t="str">
        <f ca="1">+IF(OFFSET('Sanitation Data'!$F$28,0,10*ROW('Sanitation Data'!F120))="","",OFFSET('Sanitation Data'!$F$28,0,10*ROW('Sanitation Data'!F120)))</f>
        <v/>
      </c>
      <c r="CV126" s="353" t="str">
        <f ca="1">+IF(OFFSET('Sanitation Data'!$F$29,0,10*ROW('Sanitation Data'!F120))="","",OFFSET('Sanitation Data'!$F$29,0,10*ROW('Sanitation Data'!F120)))</f>
        <v/>
      </c>
      <c r="CW126" s="353" t="str">
        <f ca="1">+IF(OFFSET('Sanitation Data'!$F$30,0,10*ROW('Sanitation Data'!F120))="","",OFFSET('Sanitation Data'!$F$30,0,10*ROW('Sanitation Data'!F120)))</f>
        <v/>
      </c>
      <c r="CX126" s="353" t="str">
        <f ca="1">+IF(OFFSET('Sanitation Data'!$F$31,0,10*ROW('Sanitation Data'!F120))="","",OFFSET('Sanitation Data'!$F$31,0,10*ROW('Sanitation Data'!F120)))</f>
        <v/>
      </c>
      <c r="CY126" s="353" t="str">
        <f ca="1">+IF(OFFSET('Sanitation Data'!$F$32,0,10*ROW('Sanitation Data'!F120))="","",OFFSET('Sanitation Data'!$F$32,0,10*ROW('Sanitation Data'!F120)))</f>
        <v/>
      </c>
      <c r="CZ126" s="353" t="str">
        <f ca="1">+IF(OFFSET('Sanitation Data'!$G$28,0,10*ROW('Sanitation Data'!G120))="","",OFFSET('Sanitation Data'!$G$28,0,10*ROW('Sanitation Data'!G120)))</f>
        <v/>
      </c>
      <c r="DA126" s="353" t="str">
        <f ca="1">+IF(OFFSET('Sanitation Data'!$G$29,0,10*ROW('Sanitation Data'!G120))="","",OFFSET('Sanitation Data'!$G$29,0,10*ROW('Sanitation Data'!G120)))</f>
        <v/>
      </c>
      <c r="DB126" s="353" t="str">
        <f ca="1">+IF(OFFSET('Sanitation Data'!$G$30,0,10*ROW('Sanitation Data'!G120))="","",OFFSET('Sanitation Data'!$G$30,0,10*ROW('Sanitation Data'!G120)))</f>
        <v/>
      </c>
      <c r="DC126" s="353" t="str">
        <f ca="1">+IF(OFFSET('Sanitation Data'!$G$31,0,10*ROW('Sanitation Data'!G120))="","",OFFSET('Sanitation Data'!$G$31,0,10*ROW('Sanitation Data'!G120)))</f>
        <v/>
      </c>
      <c r="DD126" s="353" t="str">
        <f ca="1">+IF(OFFSET('Sanitation Data'!$G$32,0,10*ROW('Sanitation Data'!G120))="","",OFFSET('Sanitation Data'!$G$32,0,10*ROW('Sanitation Data'!G120)))</f>
        <v/>
      </c>
      <c r="DE126" s="353" t="str">
        <f ca="1">+IF(OFFSET('Sanitation Data'!$H$28,0,10*ROW('Sanitation Data'!H120))="","",OFFSET('Sanitation Data'!$H$28,0,10*ROW('Sanitation Data'!H120)))</f>
        <v/>
      </c>
      <c r="DF126" s="353" t="str">
        <f ca="1">+IF(OFFSET('Sanitation Data'!$H$29,0,10*ROW('Sanitation Data'!H120))="","",OFFSET('Sanitation Data'!$H$29,0,10*ROW('Sanitation Data'!H120)))</f>
        <v/>
      </c>
      <c r="DG126" s="353" t="str">
        <f ca="1">+IF(OFFSET('Sanitation Data'!$H$30,0,10*ROW('Sanitation Data'!H120))="","",OFFSET('Sanitation Data'!$H$30,0,10*ROW('Sanitation Data'!H120)))</f>
        <v/>
      </c>
      <c r="DH126" s="353" t="str">
        <f ca="1">+IF(OFFSET('Sanitation Data'!$H$31,0,10*ROW('Sanitation Data'!H120))="","",OFFSET('Sanitation Data'!$H$31,0,10*ROW('Sanitation Data'!H120)))</f>
        <v/>
      </c>
      <c r="DI126" s="353" t="str">
        <f ca="1">+IF(OFFSET('Sanitation Data'!$H$32,0,10*ROW('Sanitation Data'!H120))="","",OFFSET('Sanitation Data'!$H$32,0,10*ROW('Sanitation Data'!H120)))</f>
        <v/>
      </c>
      <c r="DJ126" s="353" t="str">
        <f ca="1">+IF(OFFSET('Sanitation Data'!$I$28,0,10*ROW('Sanitation Data'!I120))="","",OFFSET('Sanitation Data'!$I$28,0,10*ROW('Sanitation Data'!I120)))</f>
        <v/>
      </c>
      <c r="DK126" s="353" t="str">
        <f ca="1">+IF(OFFSET('Sanitation Data'!$I$29,0,10*ROW('Sanitation Data'!I120))="","",OFFSET('Sanitation Data'!$I$29,0,10*ROW('Sanitation Data'!I120)))</f>
        <v/>
      </c>
      <c r="DL126" s="353" t="str">
        <f ca="1">+IF(OFFSET('Sanitation Data'!$I$30,0,10*ROW('Sanitation Data'!I120))="","",OFFSET('Sanitation Data'!$I$30,0,10*ROW('Sanitation Data'!I120)))</f>
        <v/>
      </c>
      <c r="DM126" s="353" t="str">
        <f ca="1">+IF(OFFSET('Sanitation Data'!$I$31,0,10*ROW('Sanitation Data'!I120))="","",OFFSET('Sanitation Data'!$I$31,0,10*ROW('Sanitation Data'!I120)))</f>
        <v/>
      </c>
      <c r="DN126" s="353" t="str">
        <f ca="1">+IF(OFFSET('Sanitation Data'!$I$32,0,10*ROW('Sanitation Data'!I120))="","",OFFSET('Sanitation Data'!$I$32,0,10*ROW('Sanitation Data'!I120)))</f>
        <v/>
      </c>
      <c r="DO126" s="353" t="str">
        <f ca="1">+IF(OFFSET('Hygiene Data'!$D$11,0,10*ROW('Hygiene Data'!D120))="","",OFFSET('Hygiene Data'!$D$11,0,10*ROW('Hygiene Data'!D120)))</f>
        <v/>
      </c>
      <c r="DP126" s="353" t="str">
        <f ca="1">+IF(OFFSET('Hygiene Data'!$D$12,0,10*ROW('Hygiene Data'!D120))="","",OFFSET('Hygiene Data'!$D$12,0,10*ROW('Hygiene Data'!D120)))</f>
        <v/>
      </c>
      <c r="DQ126" s="353" t="str">
        <f ca="1">+IF(OFFSET('Hygiene Data'!$D$13,0,10*ROW('Hygiene Data'!D120))="","",OFFSET('Hygiene Data'!$D$13,0,10*ROW('Hygiene Data'!D120)))</f>
        <v/>
      </c>
      <c r="DR126" s="353" t="str">
        <f ca="1">+IF(OFFSET('Hygiene Data'!$E$11,0,10*ROW('Hygiene Data'!E120))="","",OFFSET('Hygiene Data'!$E$11,0,10*ROW('Hygiene Data'!E120)))</f>
        <v/>
      </c>
      <c r="DS126" s="353" t="str">
        <f ca="1">+IF(OFFSET('Hygiene Data'!$E$12,0,10*ROW('Hygiene Data'!E120))="","",OFFSET('Hygiene Data'!$E$12,0,10*ROW('Hygiene Data'!E120)))</f>
        <v/>
      </c>
      <c r="DT126" s="353" t="str">
        <f ca="1">+IF(OFFSET('Hygiene Data'!$E$13,0,10*ROW('Hygiene Data'!E120))="","",OFFSET('Hygiene Data'!$E$13,0,10*ROW('Hygiene Data'!E120)))</f>
        <v/>
      </c>
      <c r="DU126" s="353" t="str">
        <f ca="1">+IF(OFFSET('Hygiene Data'!$F$11,0,10*ROW('Hygiene Data'!F120))="","",OFFSET('Hygiene Data'!$F$11,0,10*ROW('Hygiene Data'!F120)))</f>
        <v/>
      </c>
      <c r="DV126" s="353" t="str">
        <f ca="1">+IF(OFFSET('Hygiene Data'!$F$12,0,10*ROW('Hygiene Data'!F120))="","",OFFSET('Hygiene Data'!$F$12,0,10*ROW('Hygiene Data'!F120)))</f>
        <v/>
      </c>
      <c r="DW126" s="353" t="str">
        <f ca="1">+IF(OFFSET('Hygiene Data'!$F$13,0,10*ROW('Hygiene Data'!F120))="","",OFFSET('Hygiene Data'!$F$13,0,10*ROW('Hygiene Data'!F120)))</f>
        <v/>
      </c>
      <c r="DX126" s="353" t="str">
        <f ca="1">+IF(OFFSET('Hygiene Data'!$G$11,0,10*ROW('Hygiene Data'!G120))="","",OFFSET('Hygiene Data'!$G$11,0,10*ROW('Hygiene Data'!G120)))</f>
        <v/>
      </c>
      <c r="DY126" s="353" t="str">
        <f ca="1">+IF(OFFSET('Hygiene Data'!$G$12,0,10*ROW('Hygiene Data'!G120))="","",OFFSET('Hygiene Data'!$G$12,0,10*ROW('Hygiene Data'!G120)))</f>
        <v/>
      </c>
      <c r="DZ126" s="353" t="str">
        <f ca="1">+IF(OFFSET('Hygiene Data'!$G$13,0,10*ROW('Hygiene Data'!G120))="","",OFFSET('Hygiene Data'!$G$13,0,10*ROW('Hygiene Data'!G120)))</f>
        <v/>
      </c>
      <c r="EA126" s="353" t="str">
        <f ca="1">+IF(OFFSET('Hygiene Data'!$H$11,0,10*ROW('Hygiene Data'!H120))="","",OFFSET('Hygiene Data'!$H$11,0,10*ROW('Hygiene Data'!H120)))</f>
        <v/>
      </c>
      <c r="EB126" s="353" t="str">
        <f ca="1">+IF(OFFSET('Hygiene Data'!$H$12,0,10*ROW('Hygiene Data'!H120))="","",OFFSET('Hygiene Data'!$H$12,0,10*ROW('Hygiene Data'!H120)))</f>
        <v/>
      </c>
      <c r="EC126" s="353" t="str">
        <f ca="1">+IF(OFFSET('Hygiene Data'!$H$13,0,10*ROW('Hygiene Data'!H120))="","",OFFSET('Hygiene Data'!$H$13,0,10*ROW('Hygiene Data'!H120)))</f>
        <v/>
      </c>
      <c r="ED126" s="353" t="str">
        <f ca="1">+IF(OFFSET('Hygiene Data'!$I$11,0,10*ROW('Hygiene Data'!I120))="","",OFFSET('Hygiene Data'!$I$11,0,10*ROW('Hygiene Data'!I120)))</f>
        <v/>
      </c>
      <c r="EE126" s="353" t="str">
        <f ca="1">+IF(OFFSET('Hygiene Data'!$I$12,0,10*ROW('Hygiene Data'!I120))="","",OFFSET('Hygiene Data'!$I$12,0,10*ROW('Hygiene Data'!I120)))</f>
        <v/>
      </c>
      <c r="EF126" s="353" t="str">
        <f ca="1">+IF(OFFSET('Hygiene Data'!$I$13,0,10*ROW('Hygiene Data'!I120))="","",OFFSET('Hygiene Data'!$I$13,0,10*ROW('Hygiene Data'!I120)))</f>
        <v/>
      </c>
    </row>
    <row r="127" spans="1:136" x14ac:dyDescent="0.25">
      <c r="A127" s="462" t="str">
        <f ca="1">+IF(OFFSET('Water Data'!$B$2,0,10*ROW('Water Data'!E121))="","",OFFSET('Water Data'!$B$2,0,10*ROW('Water Data'!E121)))</f>
        <v/>
      </c>
      <c r="B127" s="46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89" t="str">
        <f t="shared" ca="1" si="1"/>
        <v/>
      </c>
      <c r="D127" s="49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6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3" t="str">
        <f ca="1">+IF(OFFSET('Water Data'!$D$27,0,10*ROW('Water Data'!D121))="","",OFFSET('Water Data'!$D$27,0,10*ROW('Water Data'!D121)))</f>
        <v/>
      </c>
      <c r="BT127" s="353" t="str">
        <f ca="1">+IF(OFFSET('Water Data'!$D$28,0,10*ROW('Water Data'!D121))="","",OFFSET('Water Data'!$D$28,0,10*ROW('Water Data'!D121)))</f>
        <v/>
      </c>
      <c r="BU127" s="353" t="str">
        <f ca="1">+IF(OFFSET('Water Data'!$D$29,0,10*ROW('Water Data'!D121))="","",OFFSET('Water Data'!$D$29,0,10*ROW('Water Data'!D121)))</f>
        <v/>
      </c>
      <c r="BV127" s="353" t="str">
        <f ca="1">+IF(OFFSET('Water Data'!$E$27,0,10*ROW('Water Data'!E121))="","",OFFSET('Water Data'!$E$27,0,10*ROW('Water Data'!E121)))</f>
        <v/>
      </c>
      <c r="BW127" s="353" t="str">
        <f ca="1">+IF(OFFSET('Water Data'!$E$28,0,10*ROW('Water Data'!E121))="","",OFFSET('Water Data'!$E$28,0,10*ROW('Water Data'!E121)))</f>
        <v/>
      </c>
      <c r="BX127" s="353" t="str">
        <f ca="1">+IF(OFFSET('Water Data'!$E$29,0,10*ROW('Water Data'!E121))="","",OFFSET('Water Data'!$E$29,0,10*ROW('Water Data'!E121)))</f>
        <v/>
      </c>
      <c r="BY127" s="353" t="str">
        <f ca="1">+IF(OFFSET('Water Data'!$F$27,0,10*ROW('Water Data'!F121))="","",OFFSET('Water Data'!$F$27,0,10*ROW('Water Data'!F121)))</f>
        <v/>
      </c>
      <c r="BZ127" s="353" t="str">
        <f ca="1">+IF(OFFSET('Water Data'!$F$28,0,10*ROW('Water Data'!F121))="","",OFFSET('Water Data'!$F$28,0,10*ROW('Water Data'!F121)))</f>
        <v/>
      </c>
      <c r="CA127" s="353" t="str">
        <f ca="1">+IF(OFFSET('Water Data'!$F$29,0,10*ROW('Water Data'!F121))="","",OFFSET('Water Data'!$F$29,0,10*ROW('Water Data'!F121)))</f>
        <v/>
      </c>
      <c r="CB127" s="353" t="str">
        <f ca="1">+IF(OFFSET('Water Data'!$G$27,0,10*ROW('Water Data'!G121))="","",OFFSET('Water Data'!$G$27,0,10*ROW('Water Data'!G121)))</f>
        <v/>
      </c>
      <c r="CC127" s="353" t="str">
        <f ca="1">+IF(OFFSET('Water Data'!$G$28,0,10*ROW('Water Data'!G121))="","",OFFSET('Water Data'!$G$28,0,10*ROW('Water Data'!G121)))</f>
        <v/>
      </c>
      <c r="CD127" s="353" t="str">
        <f ca="1">+IF(OFFSET('Water Data'!$G$29,0,10*ROW('Water Data'!G121))="","",OFFSET('Water Data'!$G$29,0,10*ROW('Water Data'!G121)))</f>
        <v/>
      </c>
      <c r="CE127" s="353" t="str">
        <f ca="1">+IF(OFFSET('Water Data'!$H$27,0,10*ROW('Water Data'!H121))="","",OFFSET('Water Data'!$H$27,0,10*ROW('Water Data'!H121)))</f>
        <v/>
      </c>
      <c r="CF127" s="353" t="str">
        <f ca="1">+IF(OFFSET('Water Data'!$H$28,0,10*ROW('Water Data'!H121))="","",OFFSET('Water Data'!$H$28,0,10*ROW('Water Data'!H121)))</f>
        <v/>
      </c>
      <c r="CG127" s="353" t="str">
        <f ca="1">+IF(OFFSET('Water Data'!$H$29,0,10*ROW('Water Data'!H121))="","",OFFSET('Water Data'!$H$29,0,10*ROW('Water Data'!H121)))</f>
        <v/>
      </c>
      <c r="CH127" s="353" t="str">
        <f ca="1">+IF(OFFSET('Water Data'!$I$27,0,10*ROW('Water Data'!I121))="","",OFFSET('Water Data'!$I$27,0,10*ROW('Water Data'!I121)))</f>
        <v/>
      </c>
      <c r="CI127" s="353" t="str">
        <f ca="1">+IF(OFFSET('Water Data'!$I$28,0,10*ROW('Water Data'!I121))="","",OFFSET('Water Data'!$I$28,0,10*ROW('Water Data'!I121)))</f>
        <v/>
      </c>
      <c r="CJ127" s="353" t="str">
        <f ca="1">+IF(OFFSET('Water Data'!$I$29,0,10*ROW('Water Data'!I121))="","",OFFSET('Water Data'!$I$29,0,10*ROW('Water Data'!I121)))</f>
        <v/>
      </c>
      <c r="CK127" s="353" t="str">
        <f ca="1">+IF(OFFSET('Sanitation Data'!$D$28,0,10*ROW('Sanitation Data'!D121))="","",OFFSET('Sanitation Data'!$D$28,0,10*ROW('Sanitation Data'!D121)))</f>
        <v/>
      </c>
      <c r="CL127" s="353" t="str">
        <f ca="1">+IF(OFFSET('Sanitation Data'!$D$29,0,10*ROW('Sanitation Data'!D121))="","",OFFSET('Sanitation Data'!$D$29,0,10*ROW('Sanitation Data'!D121)))</f>
        <v/>
      </c>
      <c r="CM127" s="353" t="str">
        <f ca="1">+IF(OFFSET('Sanitation Data'!$D$30,0,10*ROW('Sanitation Data'!D121))="","",OFFSET('Sanitation Data'!$D$30,0,10*ROW('Sanitation Data'!D121)))</f>
        <v/>
      </c>
      <c r="CN127" s="353" t="str">
        <f ca="1">+IF(OFFSET('Sanitation Data'!$D$31,0,10*ROW('Sanitation Data'!D121))="","",OFFSET('Sanitation Data'!$D$31,0,10*ROW('Sanitation Data'!D121)))</f>
        <v/>
      </c>
      <c r="CO127" s="353" t="str">
        <f ca="1">+IF(OFFSET('Sanitation Data'!$D$32,0,10*ROW('Sanitation Data'!D121))="","",OFFSET('Sanitation Data'!$D$32,0,10*ROW('Sanitation Data'!D121)))</f>
        <v/>
      </c>
      <c r="CP127" s="353" t="str">
        <f ca="1">+IF(OFFSET('Sanitation Data'!$E$28,0,10*ROW('Sanitation Data'!E121))="","",OFFSET('Sanitation Data'!$E$28,0,10*ROW('Sanitation Data'!E121)))</f>
        <v/>
      </c>
      <c r="CQ127" s="353" t="str">
        <f ca="1">+IF(OFFSET('Sanitation Data'!$E$29,0,10*ROW('Sanitation Data'!E121))="","",OFFSET('Sanitation Data'!$E$29,0,10*ROW('Sanitation Data'!E121)))</f>
        <v/>
      </c>
      <c r="CR127" s="353" t="str">
        <f ca="1">+IF(OFFSET('Sanitation Data'!$E$30,0,10*ROW('Sanitation Data'!E121))="","",OFFSET('Sanitation Data'!$E$30,0,10*ROW('Sanitation Data'!E121)))</f>
        <v/>
      </c>
      <c r="CS127" s="353" t="str">
        <f ca="1">+IF(OFFSET('Sanitation Data'!$E$31,0,10*ROW('Sanitation Data'!E121))="","",OFFSET('Sanitation Data'!$E$31,0,10*ROW('Sanitation Data'!E121)))</f>
        <v/>
      </c>
      <c r="CT127" s="353" t="str">
        <f ca="1">+IF(OFFSET('Sanitation Data'!$E$32,0,10*ROW('Sanitation Data'!E121))="","",OFFSET('Sanitation Data'!$E$32,0,10*ROW('Sanitation Data'!E121)))</f>
        <v/>
      </c>
      <c r="CU127" s="353" t="str">
        <f ca="1">+IF(OFFSET('Sanitation Data'!$F$28,0,10*ROW('Sanitation Data'!F121))="","",OFFSET('Sanitation Data'!$F$28,0,10*ROW('Sanitation Data'!F121)))</f>
        <v/>
      </c>
      <c r="CV127" s="353" t="str">
        <f ca="1">+IF(OFFSET('Sanitation Data'!$F$29,0,10*ROW('Sanitation Data'!F121))="","",OFFSET('Sanitation Data'!$F$29,0,10*ROW('Sanitation Data'!F121)))</f>
        <v/>
      </c>
      <c r="CW127" s="353" t="str">
        <f ca="1">+IF(OFFSET('Sanitation Data'!$F$30,0,10*ROW('Sanitation Data'!F121))="","",OFFSET('Sanitation Data'!$F$30,0,10*ROW('Sanitation Data'!F121)))</f>
        <v/>
      </c>
      <c r="CX127" s="353" t="str">
        <f ca="1">+IF(OFFSET('Sanitation Data'!$F$31,0,10*ROW('Sanitation Data'!F121))="","",OFFSET('Sanitation Data'!$F$31,0,10*ROW('Sanitation Data'!F121)))</f>
        <v/>
      </c>
      <c r="CY127" s="353" t="str">
        <f ca="1">+IF(OFFSET('Sanitation Data'!$F$32,0,10*ROW('Sanitation Data'!F121))="","",OFFSET('Sanitation Data'!$F$32,0,10*ROW('Sanitation Data'!F121)))</f>
        <v/>
      </c>
      <c r="CZ127" s="353" t="str">
        <f ca="1">+IF(OFFSET('Sanitation Data'!$G$28,0,10*ROW('Sanitation Data'!G121))="","",OFFSET('Sanitation Data'!$G$28,0,10*ROW('Sanitation Data'!G121)))</f>
        <v/>
      </c>
      <c r="DA127" s="353" t="str">
        <f ca="1">+IF(OFFSET('Sanitation Data'!$G$29,0,10*ROW('Sanitation Data'!G121))="","",OFFSET('Sanitation Data'!$G$29,0,10*ROW('Sanitation Data'!G121)))</f>
        <v/>
      </c>
      <c r="DB127" s="353" t="str">
        <f ca="1">+IF(OFFSET('Sanitation Data'!$G$30,0,10*ROW('Sanitation Data'!G121))="","",OFFSET('Sanitation Data'!$G$30,0,10*ROW('Sanitation Data'!G121)))</f>
        <v/>
      </c>
      <c r="DC127" s="353" t="str">
        <f ca="1">+IF(OFFSET('Sanitation Data'!$G$31,0,10*ROW('Sanitation Data'!G121))="","",OFFSET('Sanitation Data'!$G$31,0,10*ROW('Sanitation Data'!G121)))</f>
        <v/>
      </c>
      <c r="DD127" s="353" t="str">
        <f ca="1">+IF(OFFSET('Sanitation Data'!$G$32,0,10*ROW('Sanitation Data'!G121))="","",OFFSET('Sanitation Data'!$G$32,0,10*ROW('Sanitation Data'!G121)))</f>
        <v/>
      </c>
      <c r="DE127" s="353" t="str">
        <f ca="1">+IF(OFFSET('Sanitation Data'!$H$28,0,10*ROW('Sanitation Data'!H121))="","",OFFSET('Sanitation Data'!$H$28,0,10*ROW('Sanitation Data'!H121)))</f>
        <v/>
      </c>
      <c r="DF127" s="353" t="str">
        <f ca="1">+IF(OFFSET('Sanitation Data'!$H$29,0,10*ROW('Sanitation Data'!H121))="","",OFFSET('Sanitation Data'!$H$29,0,10*ROW('Sanitation Data'!H121)))</f>
        <v/>
      </c>
      <c r="DG127" s="353" t="str">
        <f ca="1">+IF(OFFSET('Sanitation Data'!$H$30,0,10*ROW('Sanitation Data'!H121))="","",OFFSET('Sanitation Data'!$H$30,0,10*ROW('Sanitation Data'!H121)))</f>
        <v/>
      </c>
      <c r="DH127" s="353" t="str">
        <f ca="1">+IF(OFFSET('Sanitation Data'!$H$31,0,10*ROW('Sanitation Data'!H121))="","",OFFSET('Sanitation Data'!$H$31,0,10*ROW('Sanitation Data'!H121)))</f>
        <v/>
      </c>
      <c r="DI127" s="353" t="str">
        <f ca="1">+IF(OFFSET('Sanitation Data'!$H$32,0,10*ROW('Sanitation Data'!H121))="","",OFFSET('Sanitation Data'!$H$32,0,10*ROW('Sanitation Data'!H121)))</f>
        <v/>
      </c>
      <c r="DJ127" s="353" t="str">
        <f ca="1">+IF(OFFSET('Sanitation Data'!$I$28,0,10*ROW('Sanitation Data'!I121))="","",OFFSET('Sanitation Data'!$I$28,0,10*ROW('Sanitation Data'!I121)))</f>
        <v/>
      </c>
      <c r="DK127" s="353" t="str">
        <f ca="1">+IF(OFFSET('Sanitation Data'!$I$29,0,10*ROW('Sanitation Data'!I121))="","",OFFSET('Sanitation Data'!$I$29,0,10*ROW('Sanitation Data'!I121)))</f>
        <v/>
      </c>
      <c r="DL127" s="353" t="str">
        <f ca="1">+IF(OFFSET('Sanitation Data'!$I$30,0,10*ROW('Sanitation Data'!I121))="","",OFFSET('Sanitation Data'!$I$30,0,10*ROW('Sanitation Data'!I121)))</f>
        <v/>
      </c>
      <c r="DM127" s="353" t="str">
        <f ca="1">+IF(OFFSET('Sanitation Data'!$I$31,0,10*ROW('Sanitation Data'!I121))="","",OFFSET('Sanitation Data'!$I$31,0,10*ROW('Sanitation Data'!I121)))</f>
        <v/>
      </c>
      <c r="DN127" s="353" t="str">
        <f ca="1">+IF(OFFSET('Sanitation Data'!$I$32,0,10*ROW('Sanitation Data'!I121))="","",OFFSET('Sanitation Data'!$I$32,0,10*ROW('Sanitation Data'!I121)))</f>
        <v/>
      </c>
      <c r="DO127" s="353" t="str">
        <f ca="1">+IF(OFFSET('Hygiene Data'!$D$11,0,10*ROW('Hygiene Data'!D121))="","",OFFSET('Hygiene Data'!$D$11,0,10*ROW('Hygiene Data'!D121)))</f>
        <v/>
      </c>
      <c r="DP127" s="353" t="str">
        <f ca="1">+IF(OFFSET('Hygiene Data'!$D$12,0,10*ROW('Hygiene Data'!D121))="","",OFFSET('Hygiene Data'!$D$12,0,10*ROW('Hygiene Data'!D121)))</f>
        <v/>
      </c>
      <c r="DQ127" s="353" t="str">
        <f ca="1">+IF(OFFSET('Hygiene Data'!$D$13,0,10*ROW('Hygiene Data'!D121))="","",OFFSET('Hygiene Data'!$D$13,0,10*ROW('Hygiene Data'!D121)))</f>
        <v/>
      </c>
      <c r="DR127" s="353" t="str">
        <f ca="1">+IF(OFFSET('Hygiene Data'!$E$11,0,10*ROW('Hygiene Data'!E121))="","",OFFSET('Hygiene Data'!$E$11,0,10*ROW('Hygiene Data'!E121)))</f>
        <v/>
      </c>
      <c r="DS127" s="353" t="str">
        <f ca="1">+IF(OFFSET('Hygiene Data'!$E$12,0,10*ROW('Hygiene Data'!E121))="","",OFFSET('Hygiene Data'!$E$12,0,10*ROW('Hygiene Data'!E121)))</f>
        <v/>
      </c>
      <c r="DT127" s="353" t="str">
        <f ca="1">+IF(OFFSET('Hygiene Data'!$E$13,0,10*ROW('Hygiene Data'!E121))="","",OFFSET('Hygiene Data'!$E$13,0,10*ROW('Hygiene Data'!E121)))</f>
        <v/>
      </c>
      <c r="DU127" s="353" t="str">
        <f ca="1">+IF(OFFSET('Hygiene Data'!$F$11,0,10*ROW('Hygiene Data'!F121))="","",OFFSET('Hygiene Data'!$F$11,0,10*ROW('Hygiene Data'!F121)))</f>
        <v/>
      </c>
      <c r="DV127" s="353" t="str">
        <f ca="1">+IF(OFFSET('Hygiene Data'!$F$12,0,10*ROW('Hygiene Data'!F121))="","",OFFSET('Hygiene Data'!$F$12,0,10*ROW('Hygiene Data'!F121)))</f>
        <v/>
      </c>
      <c r="DW127" s="353" t="str">
        <f ca="1">+IF(OFFSET('Hygiene Data'!$F$13,0,10*ROW('Hygiene Data'!F121))="","",OFFSET('Hygiene Data'!$F$13,0,10*ROW('Hygiene Data'!F121)))</f>
        <v/>
      </c>
      <c r="DX127" s="353" t="str">
        <f ca="1">+IF(OFFSET('Hygiene Data'!$G$11,0,10*ROW('Hygiene Data'!G121))="","",OFFSET('Hygiene Data'!$G$11,0,10*ROW('Hygiene Data'!G121)))</f>
        <v/>
      </c>
      <c r="DY127" s="353" t="str">
        <f ca="1">+IF(OFFSET('Hygiene Data'!$G$12,0,10*ROW('Hygiene Data'!G121))="","",OFFSET('Hygiene Data'!$G$12,0,10*ROW('Hygiene Data'!G121)))</f>
        <v/>
      </c>
      <c r="DZ127" s="353" t="str">
        <f ca="1">+IF(OFFSET('Hygiene Data'!$G$13,0,10*ROW('Hygiene Data'!G121))="","",OFFSET('Hygiene Data'!$G$13,0,10*ROW('Hygiene Data'!G121)))</f>
        <v/>
      </c>
      <c r="EA127" s="353" t="str">
        <f ca="1">+IF(OFFSET('Hygiene Data'!$H$11,0,10*ROW('Hygiene Data'!H121))="","",OFFSET('Hygiene Data'!$H$11,0,10*ROW('Hygiene Data'!H121)))</f>
        <v/>
      </c>
      <c r="EB127" s="353" t="str">
        <f ca="1">+IF(OFFSET('Hygiene Data'!$H$12,0,10*ROW('Hygiene Data'!H121))="","",OFFSET('Hygiene Data'!$H$12,0,10*ROW('Hygiene Data'!H121)))</f>
        <v/>
      </c>
      <c r="EC127" s="353" t="str">
        <f ca="1">+IF(OFFSET('Hygiene Data'!$H$13,0,10*ROW('Hygiene Data'!H121))="","",OFFSET('Hygiene Data'!$H$13,0,10*ROW('Hygiene Data'!H121)))</f>
        <v/>
      </c>
      <c r="ED127" s="353" t="str">
        <f ca="1">+IF(OFFSET('Hygiene Data'!$I$11,0,10*ROW('Hygiene Data'!I121))="","",OFFSET('Hygiene Data'!$I$11,0,10*ROW('Hygiene Data'!I121)))</f>
        <v/>
      </c>
      <c r="EE127" s="353" t="str">
        <f ca="1">+IF(OFFSET('Hygiene Data'!$I$12,0,10*ROW('Hygiene Data'!I121))="","",OFFSET('Hygiene Data'!$I$12,0,10*ROW('Hygiene Data'!I121)))</f>
        <v/>
      </c>
      <c r="EF127" s="353" t="str">
        <f ca="1">+IF(OFFSET('Hygiene Data'!$I$13,0,10*ROW('Hygiene Data'!I121))="","",OFFSET('Hygiene Data'!$I$13,0,10*ROW('Hygiene Data'!I121)))</f>
        <v/>
      </c>
    </row>
    <row r="128" spans="1:136" x14ac:dyDescent="0.25">
      <c r="A128" s="462" t="str">
        <f ca="1">+IF(OFFSET('Water Data'!$B$2,0,10*ROW('Water Data'!E122))="","",OFFSET('Water Data'!$B$2,0,10*ROW('Water Data'!E122)))</f>
        <v/>
      </c>
      <c r="B128" s="46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89" t="str">
        <f t="shared" ca="1" si="1"/>
        <v/>
      </c>
      <c r="D128" s="49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6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3" t="str">
        <f ca="1">+IF(OFFSET('Water Data'!$D$27,0,10*ROW('Water Data'!D122))="","",OFFSET('Water Data'!$D$27,0,10*ROW('Water Data'!D122)))</f>
        <v/>
      </c>
      <c r="BT128" s="353" t="str">
        <f ca="1">+IF(OFFSET('Water Data'!$D$28,0,10*ROW('Water Data'!D122))="","",OFFSET('Water Data'!$D$28,0,10*ROW('Water Data'!D122)))</f>
        <v/>
      </c>
      <c r="BU128" s="353" t="str">
        <f ca="1">+IF(OFFSET('Water Data'!$D$29,0,10*ROW('Water Data'!D122))="","",OFFSET('Water Data'!$D$29,0,10*ROW('Water Data'!D122)))</f>
        <v/>
      </c>
      <c r="BV128" s="353" t="str">
        <f ca="1">+IF(OFFSET('Water Data'!$E$27,0,10*ROW('Water Data'!E122))="","",OFFSET('Water Data'!$E$27,0,10*ROW('Water Data'!E122)))</f>
        <v/>
      </c>
      <c r="BW128" s="353" t="str">
        <f ca="1">+IF(OFFSET('Water Data'!$E$28,0,10*ROW('Water Data'!E122))="","",OFFSET('Water Data'!$E$28,0,10*ROW('Water Data'!E122)))</f>
        <v/>
      </c>
      <c r="BX128" s="353" t="str">
        <f ca="1">+IF(OFFSET('Water Data'!$E$29,0,10*ROW('Water Data'!E122))="","",OFFSET('Water Data'!$E$29,0,10*ROW('Water Data'!E122)))</f>
        <v/>
      </c>
      <c r="BY128" s="353" t="str">
        <f ca="1">+IF(OFFSET('Water Data'!$F$27,0,10*ROW('Water Data'!F122))="","",OFFSET('Water Data'!$F$27,0,10*ROW('Water Data'!F122)))</f>
        <v/>
      </c>
      <c r="BZ128" s="353" t="str">
        <f ca="1">+IF(OFFSET('Water Data'!$F$28,0,10*ROW('Water Data'!F122))="","",OFFSET('Water Data'!$F$28,0,10*ROW('Water Data'!F122)))</f>
        <v/>
      </c>
      <c r="CA128" s="353" t="str">
        <f ca="1">+IF(OFFSET('Water Data'!$F$29,0,10*ROW('Water Data'!F122))="","",OFFSET('Water Data'!$F$29,0,10*ROW('Water Data'!F122)))</f>
        <v/>
      </c>
      <c r="CB128" s="353" t="str">
        <f ca="1">+IF(OFFSET('Water Data'!$G$27,0,10*ROW('Water Data'!G122))="","",OFFSET('Water Data'!$G$27,0,10*ROW('Water Data'!G122)))</f>
        <v/>
      </c>
      <c r="CC128" s="353" t="str">
        <f ca="1">+IF(OFFSET('Water Data'!$G$28,0,10*ROW('Water Data'!G122))="","",OFFSET('Water Data'!$G$28,0,10*ROW('Water Data'!G122)))</f>
        <v/>
      </c>
      <c r="CD128" s="353" t="str">
        <f ca="1">+IF(OFFSET('Water Data'!$G$29,0,10*ROW('Water Data'!G122))="","",OFFSET('Water Data'!$G$29,0,10*ROW('Water Data'!G122)))</f>
        <v/>
      </c>
      <c r="CE128" s="353" t="str">
        <f ca="1">+IF(OFFSET('Water Data'!$H$27,0,10*ROW('Water Data'!H122))="","",OFFSET('Water Data'!$H$27,0,10*ROW('Water Data'!H122)))</f>
        <v/>
      </c>
      <c r="CF128" s="353" t="str">
        <f ca="1">+IF(OFFSET('Water Data'!$H$28,0,10*ROW('Water Data'!H122))="","",OFFSET('Water Data'!$H$28,0,10*ROW('Water Data'!H122)))</f>
        <v/>
      </c>
      <c r="CG128" s="353" t="str">
        <f ca="1">+IF(OFFSET('Water Data'!$H$29,0,10*ROW('Water Data'!H122))="","",OFFSET('Water Data'!$H$29,0,10*ROW('Water Data'!H122)))</f>
        <v/>
      </c>
      <c r="CH128" s="353" t="str">
        <f ca="1">+IF(OFFSET('Water Data'!$I$27,0,10*ROW('Water Data'!I122))="","",OFFSET('Water Data'!$I$27,0,10*ROW('Water Data'!I122)))</f>
        <v/>
      </c>
      <c r="CI128" s="353" t="str">
        <f ca="1">+IF(OFFSET('Water Data'!$I$28,0,10*ROW('Water Data'!I122))="","",OFFSET('Water Data'!$I$28,0,10*ROW('Water Data'!I122)))</f>
        <v/>
      </c>
      <c r="CJ128" s="353" t="str">
        <f ca="1">+IF(OFFSET('Water Data'!$I$29,0,10*ROW('Water Data'!I122))="","",OFFSET('Water Data'!$I$29,0,10*ROW('Water Data'!I122)))</f>
        <v/>
      </c>
      <c r="CK128" s="353" t="str">
        <f ca="1">+IF(OFFSET('Sanitation Data'!$D$28,0,10*ROW('Sanitation Data'!D122))="","",OFFSET('Sanitation Data'!$D$28,0,10*ROW('Sanitation Data'!D122)))</f>
        <v/>
      </c>
      <c r="CL128" s="353" t="str">
        <f ca="1">+IF(OFFSET('Sanitation Data'!$D$29,0,10*ROW('Sanitation Data'!D122))="","",OFFSET('Sanitation Data'!$D$29,0,10*ROW('Sanitation Data'!D122)))</f>
        <v/>
      </c>
      <c r="CM128" s="353" t="str">
        <f ca="1">+IF(OFFSET('Sanitation Data'!$D$30,0,10*ROW('Sanitation Data'!D122))="","",OFFSET('Sanitation Data'!$D$30,0,10*ROW('Sanitation Data'!D122)))</f>
        <v/>
      </c>
      <c r="CN128" s="353" t="str">
        <f ca="1">+IF(OFFSET('Sanitation Data'!$D$31,0,10*ROW('Sanitation Data'!D122))="","",OFFSET('Sanitation Data'!$D$31,0,10*ROW('Sanitation Data'!D122)))</f>
        <v/>
      </c>
      <c r="CO128" s="353" t="str">
        <f ca="1">+IF(OFFSET('Sanitation Data'!$D$32,0,10*ROW('Sanitation Data'!D122))="","",OFFSET('Sanitation Data'!$D$32,0,10*ROW('Sanitation Data'!D122)))</f>
        <v/>
      </c>
      <c r="CP128" s="353" t="str">
        <f ca="1">+IF(OFFSET('Sanitation Data'!$E$28,0,10*ROW('Sanitation Data'!E122))="","",OFFSET('Sanitation Data'!$E$28,0,10*ROW('Sanitation Data'!E122)))</f>
        <v/>
      </c>
      <c r="CQ128" s="353" t="str">
        <f ca="1">+IF(OFFSET('Sanitation Data'!$E$29,0,10*ROW('Sanitation Data'!E122))="","",OFFSET('Sanitation Data'!$E$29,0,10*ROW('Sanitation Data'!E122)))</f>
        <v/>
      </c>
      <c r="CR128" s="353" t="str">
        <f ca="1">+IF(OFFSET('Sanitation Data'!$E$30,0,10*ROW('Sanitation Data'!E122))="","",OFFSET('Sanitation Data'!$E$30,0,10*ROW('Sanitation Data'!E122)))</f>
        <v/>
      </c>
      <c r="CS128" s="353" t="str">
        <f ca="1">+IF(OFFSET('Sanitation Data'!$E$31,0,10*ROW('Sanitation Data'!E122))="","",OFFSET('Sanitation Data'!$E$31,0,10*ROW('Sanitation Data'!E122)))</f>
        <v/>
      </c>
      <c r="CT128" s="353" t="str">
        <f ca="1">+IF(OFFSET('Sanitation Data'!$E$32,0,10*ROW('Sanitation Data'!E122))="","",OFFSET('Sanitation Data'!$E$32,0,10*ROW('Sanitation Data'!E122)))</f>
        <v/>
      </c>
      <c r="CU128" s="353" t="str">
        <f ca="1">+IF(OFFSET('Sanitation Data'!$F$28,0,10*ROW('Sanitation Data'!F122))="","",OFFSET('Sanitation Data'!$F$28,0,10*ROW('Sanitation Data'!F122)))</f>
        <v/>
      </c>
      <c r="CV128" s="353" t="str">
        <f ca="1">+IF(OFFSET('Sanitation Data'!$F$29,0,10*ROW('Sanitation Data'!F122))="","",OFFSET('Sanitation Data'!$F$29,0,10*ROW('Sanitation Data'!F122)))</f>
        <v/>
      </c>
      <c r="CW128" s="353" t="str">
        <f ca="1">+IF(OFFSET('Sanitation Data'!$F$30,0,10*ROW('Sanitation Data'!F122))="","",OFFSET('Sanitation Data'!$F$30,0,10*ROW('Sanitation Data'!F122)))</f>
        <v/>
      </c>
      <c r="CX128" s="353" t="str">
        <f ca="1">+IF(OFFSET('Sanitation Data'!$F$31,0,10*ROW('Sanitation Data'!F122))="","",OFFSET('Sanitation Data'!$F$31,0,10*ROW('Sanitation Data'!F122)))</f>
        <v/>
      </c>
      <c r="CY128" s="353" t="str">
        <f ca="1">+IF(OFFSET('Sanitation Data'!$F$32,0,10*ROW('Sanitation Data'!F122))="","",OFFSET('Sanitation Data'!$F$32,0,10*ROW('Sanitation Data'!F122)))</f>
        <v/>
      </c>
      <c r="CZ128" s="353" t="str">
        <f ca="1">+IF(OFFSET('Sanitation Data'!$G$28,0,10*ROW('Sanitation Data'!G122))="","",OFFSET('Sanitation Data'!$G$28,0,10*ROW('Sanitation Data'!G122)))</f>
        <v/>
      </c>
      <c r="DA128" s="353" t="str">
        <f ca="1">+IF(OFFSET('Sanitation Data'!$G$29,0,10*ROW('Sanitation Data'!G122))="","",OFFSET('Sanitation Data'!$G$29,0,10*ROW('Sanitation Data'!G122)))</f>
        <v/>
      </c>
      <c r="DB128" s="353" t="str">
        <f ca="1">+IF(OFFSET('Sanitation Data'!$G$30,0,10*ROW('Sanitation Data'!G122))="","",OFFSET('Sanitation Data'!$G$30,0,10*ROW('Sanitation Data'!G122)))</f>
        <v/>
      </c>
      <c r="DC128" s="353" t="str">
        <f ca="1">+IF(OFFSET('Sanitation Data'!$G$31,0,10*ROW('Sanitation Data'!G122))="","",OFFSET('Sanitation Data'!$G$31,0,10*ROW('Sanitation Data'!G122)))</f>
        <v/>
      </c>
      <c r="DD128" s="353" t="str">
        <f ca="1">+IF(OFFSET('Sanitation Data'!$G$32,0,10*ROW('Sanitation Data'!G122))="","",OFFSET('Sanitation Data'!$G$32,0,10*ROW('Sanitation Data'!G122)))</f>
        <v/>
      </c>
      <c r="DE128" s="353" t="str">
        <f ca="1">+IF(OFFSET('Sanitation Data'!$H$28,0,10*ROW('Sanitation Data'!H122))="","",OFFSET('Sanitation Data'!$H$28,0,10*ROW('Sanitation Data'!H122)))</f>
        <v/>
      </c>
      <c r="DF128" s="353" t="str">
        <f ca="1">+IF(OFFSET('Sanitation Data'!$H$29,0,10*ROW('Sanitation Data'!H122))="","",OFFSET('Sanitation Data'!$H$29,0,10*ROW('Sanitation Data'!H122)))</f>
        <v/>
      </c>
      <c r="DG128" s="353" t="str">
        <f ca="1">+IF(OFFSET('Sanitation Data'!$H$30,0,10*ROW('Sanitation Data'!H122))="","",OFFSET('Sanitation Data'!$H$30,0,10*ROW('Sanitation Data'!H122)))</f>
        <v/>
      </c>
      <c r="DH128" s="353" t="str">
        <f ca="1">+IF(OFFSET('Sanitation Data'!$H$31,0,10*ROW('Sanitation Data'!H122))="","",OFFSET('Sanitation Data'!$H$31,0,10*ROW('Sanitation Data'!H122)))</f>
        <v/>
      </c>
      <c r="DI128" s="353" t="str">
        <f ca="1">+IF(OFFSET('Sanitation Data'!$H$32,0,10*ROW('Sanitation Data'!H122))="","",OFFSET('Sanitation Data'!$H$32,0,10*ROW('Sanitation Data'!H122)))</f>
        <v/>
      </c>
      <c r="DJ128" s="353" t="str">
        <f ca="1">+IF(OFFSET('Sanitation Data'!$I$28,0,10*ROW('Sanitation Data'!I122))="","",OFFSET('Sanitation Data'!$I$28,0,10*ROW('Sanitation Data'!I122)))</f>
        <v/>
      </c>
      <c r="DK128" s="353" t="str">
        <f ca="1">+IF(OFFSET('Sanitation Data'!$I$29,0,10*ROW('Sanitation Data'!I122))="","",OFFSET('Sanitation Data'!$I$29,0,10*ROW('Sanitation Data'!I122)))</f>
        <v/>
      </c>
      <c r="DL128" s="353" t="str">
        <f ca="1">+IF(OFFSET('Sanitation Data'!$I$30,0,10*ROW('Sanitation Data'!I122))="","",OFFSET('Sanitation Data'!$I$30,0,10*ROW('Sanitation Data'!I122)))</f>
        <v/>
      </c>
      <c r="DM128" s="353" t="str">
        <f ca="1">+IF(OFFSET('Sanitation Data'!$I$31,0,10*ROW('Sanitation Data'!I122))="","",OFFSET('Sanitation Data'!$I$31,0,10*ROW('Sanitation Data'!I122)))</f>
        <v/>
      </c>
      <c r="DN128" s="353" t="str">
        <f ca="1">+IF(OFFSET('Sanitation Data'!$I$32,0,10*ROW('Sanitation Data'!I122))="","",OFFSET('Sanitation Data'!$I$32,0,10*ROW('Sanitation Data'!I122)))</f>
        <v/>
      </c>
      <c r="DO128" s="353" t="str">
        <f ca="1">+IF(OFFSET('Hygiene Data'!$D$11,0,10*ROW('Hygiene Data'!D122))="","",OFFSET('Hygiene Data'!$D$11,0,10*ROW('Hygiene Data'!D122)))</f>
        <v/>
      </c>
      <c r="DP128" s="353" t="str">
        <f ca="1">+IF(OFFSET('Hygiene Data'!$D$12,0,10*ROW('Hygiene Data'!D122))="","",OFFSET('Hygiene Data'!$D$12,0,10*ROW('Hygiene Data'!D122)))</f>
        <v/>
      </c>
      <c r="DQ128" s="353" t="str">
        <f ca="1">+IF(OFFSET('Hygiene Data'!$D$13,0,10*ROW('Hygiene Data'!D122))="","",OFFSET('Hygiene Data'!$D$13,0,10*ROW('Hygiene Data'!D122)))</f>
        <v/>
      </c>
      <c r="DR128" s="353" t="str">
        <f ca="1">+IF(OFFSET('Hygiene Data'!$E$11,0,10*ROW('Hygiene Data'!E122))="","",OFFSET('Hygiene Data'!$E$11,0,10*ROW('Hygiene Data'!E122)))</f>
        <v/>
      </c>
      <c r="DS128" s="353" t="str">
        <f ca="1">+IF(OFFSET('Hygiene Data'!$E$12,0,10*ROW('Hygiene Data'!E122))="","",OFFSET('Hygiene Data'!$E$12,0,10*ROW('Hygiene Data'!E122)))</f>
        <v/>
      </c>
      <c r="DT128" s="353" t="str">
        <f ca="1">+IF(OFFSET('Hygiene Data'!$E$13,0,10*ROW('Hygiene Data'!E122))="","",OFFSET('Hygiene Data'!$E$13,0,10*ROW('Hygiene Data'!E122)))</f>
        <v/>
      </c>
      <c r="DU128" s="353" t="str">
        <f ca="1">+IF(OFFSET('Hygiene Data'!$F$11,0,10*ROW('Hygiene Data'!F122))="","",OFFSET('Hygiene Data'!$F$11,0,10*ROW('Hygiene Data'!F122)))</f>
        <v/>
      </c>
      <c r="DV128" s="353" t="str">
        <f ca="1">+IF(OFFSET('Hygiene Data'!$F$12,0,10*ROW('Hygiene Data'!F122))="","",OFFSET('Hygiene Data'!$F$12,0,10*ROW('Hygiene Data'!F122)))</f>
        <v/>
      </c>
      <c r="DW128" s="353" t="str">
        <f ca="1">+IF(OFFSET('Hygiene Data'!$F$13,0,10*ROW('Hygiene Data'!F122))="","",OFFSET('Hygiene Data'!$F$13,0,10*ROW('Hygiene Data'!F122)))</f>
        <v/>
      </c>
      <c r="DX128" s="353" t="str">
        <f ca="1">+IF(OFFSET('Hygiene Data'!$G$11,0,10*ROW('Hygiene Data'!G122))="","",OFFSET('Hygiene Data'!$G$11,0,10*ROW('Hygiene Data'!G122)))</f>
        <v/>
      </c>
      <c r="DY128" s="353" t="str">
        <f ca="1">+IF(OFFSET('Hygiene Data'!$G$12,0,10*ROW('Hygiene Data'!G122))="","",OFFSET('Hygiene Data'!$G$12,0,10*ROW('Hygiene Data'!G122)))</f>
        <v/>
      </c>
      <c r="DZ128" s="353" t="str">
        <f ca="1">+IF(OFFSET('Hygiene Data'!$G$13,0,10*ROW('Hygiene Data'!G122))="","",OFFSET('Hygiene Data'!$G$13,0,10*ROW('Hygiene Data'!G122)))</f>
        <v/>
      </c>
      <c r="EA128" s="353" t="str">
        <f ca="1">+IF(OFFSET('Hygiene Data'!$H$11,0,10*ROW('Hygiene Data'!H122))="","",OFFSET('Hygiene Data'!$H$11,0,10*ROW('Hygiene Data'!H122)))</f>
        <v/>
      </c>
      <c r="EB128" s="353" t="str">
        <f ca="1">+IF(OFFSET('Hygiene Data'!$H$12,0,10*ROW('Hygiene Data'!H122))="","",OFFSET('Hygiene Data'!$H$12,0,10*ROW('Hygiene Data'!H122)))</f>
        <v/>
      </c>
      <c r="EC128" s="353" t="str">
        <f ca="1">+IF(OFFSET('Hygiene Data'!$H$13,0,10*ROW('Hygiene Data'!H122))="","",OFFSET('Hygiene Data'!$H$13,0,10*ROW('Hygiene Data'!H122)))</f>
        <v/>
      </c>
      <c r="ED128" s="353" t="str">
        <f ca="1">+IF(OFFSET('Hygiene Data'!$I$11,0,10*ROW('Hygiene Data'!I122))="","",OFFSET('Hygiene Data'!$I$11,0,10*ROW('Hygiene Data'!I122)))</f>
        <v/>
      </c>
      <c r="EE128" s="353" t="str">
        <f ca="1">+IF(OFFSET('Hygiene Data'!$I$12,0,10*ROW('Hygiene Data'!I122))="","",OFFSET('Hygiene Data'!$I$12,0,10*ROW('Hygiene Data'!I122)))</f>
        <v/>
      </c>
      <c r="EF128" s="353" t="str">
        <f ca="1">+IF(OFFSET('Hygiene Data'!$I$13,0,10*ROW('Hygiene Data'!I122))="","",OFFSET('Hygiene Data'!$I$13,0,10*ROW('Hygiene Data'!I122)))</f>
        <v/>
      </c>
    </row>
    <row r="129" spans="1:136" x14ac:dyDescent="0.25">
      <c r="A129" s="462" t="str">
        <f ca="1">+IF(OFFSET('Water Data'!$B$2,0,10*ROW('Water Data'!E123))="","",OFFSET('Water Data'!$B$2,0,10*ROW('Water Data'!E123)))</f>
        <v/>
      </c>
      <c r="B129" s="46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89" t="str">
        <f t="shared" ca="1" si="1"/>
        <v/>
      </c>
      <c r="D129" s="49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6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3" t="str">
        <f ca="1">+IF(OFFSET('Water Data'!$D$27,0,10*ROW('Water Data'!D123))="","",OFFSET('Water Data'!$D$27,0,10*ROW('Water Data'!D123)))</f>
        <v/>
      </c>
      <c r="BT129" s="353" t="str">
        <f ca="1">+IF(OFFSET('Water Data'!$D$28,0,10*ROW('Water Data'!D123))="","",OFFSET('Water Data'!$D$28,0,10*ROW('Water Data'!D123)))</f>
        <v/>
      </c>
      <c r="BU129" s="353" t="str">
        <f ca="1">+IF(OFFSET('Water Data'!$D$29,0,10*ROW('Water Data'!D123))="","",OFFSET('Water Data'!$D$29,0,10*ROW('Water Data'!D123)))</f>
        <v/>
      </c>
      <c r="BV129" s="353" t="str">
        <f ca="1">+IF(OFFSET('Water Data'!$E$27,0,10*ROW('Water Data'!E123))="","",OFFSET('Water Data'!$E$27,0,10*ROW('Water Data'!E123)))</f>
        <v/>
      </c>
      <c r="BW129" s="353" t="str">
        <f ca="1">+IF(OFFSET('Water Data'!$E$28,0,10*ROW('Water Data'!E123))="","",OFFSET('Water Data'!$E$28,0,10*ROW('Water Data'!E123)))</f>
        <v/>
      </c>
      <c r="BX129" s="353" t="str">
        <f ca="1">+IF(OFFSET('Water Data'!$E$29,0,10*ROW('Water Data'!E123))="","",OFFSET('Water Data'!$E$29,0,10*ROW('Water Data'!E123)))</f>
        <v/>
      </c>
      <c r="BY129" s="353" t="str">
        <f ca="1">+IF(OFFSET('Water Data'!$F$27,0,10*ROW('Water Data'!F123))="","",OFFSET('Water Data'!$F$27,0,10*ROW('Water Data'!F123)))</f>
        <v/>
      </c>
      <c r="BZ129" s="353" t="str">
        <f ca="1">+IF(OFFSET('Water Data'!$F$28,0,10*ROW('Water Data'!F123))="","",OFFSET('Water Data'!$F$28,0,10*ROW('Water Data'!F123)))</f>
        <v/>
      </c>
      <c r="CA129" s="353" t="str">
        <f ca="1">+IF(OFFSET('Water Data'!$F$29,0,10*ROW('Water Data'!F123))="","",OFFSET('Water Data'!$F$29,0,10*ROW('Water Data'!F123)))</f>
        <v/>
      </c>
      <c r="CB129" s="353" t="str">
        <f ca="1">+IF(OFFSET('Water Data'!$G$27,0,10*ROW('Water Data'!G123))="","",OFFSET('Water Data'!$G$27,0,10*ROW('Water Data'!G123)))</f>
        <v/>
      </c>
      <c r="CC129" s="353" t="str">
        <f ca="1">+IF(OFFSET('Water Data'!$G$28,0,10*ROW('Water Data'!G123))="","",OFFSET('Water Data'!$G$28,0,10*ROW('Water Data'!G123)))</f>
        <v/>
      </c>
      <c r="CD129" s="353" t="str">
        <f ca="1">+IF(OFFSET('Water Data'!$G$29,0,10*ROW('Water Data'!G123))="","",OFFSET('Water Data'!$G$29,0,10*ROW('Water Data'!G123)))</f>
        <v/>
      </c>
      <c r="CE129" s="353" t="str">
        <f ca="1">+IF(OFFSET('Water Data'!$H$27,0,10*ROW('Water Data'!H123))="","",OFFSET('Water Data'!$H$27,0,10*ROW('Water Data'!H123)))</f>
        <v/>
      </c>
      <c r="CF129" s="353" t="str">
        <f ca="1">+IF(OFFSET('Water Data'!$H$28,0,10*ROW('Water Data'!H123))="","",OFFSET('Water Data'!$H$28,0,10*ROW('Water Data'!H123)))</f>
        <v/>
      </c>
      <c r="CG129" s="353" t="str">
        <f ca="1">+IF(OFFSET('Water Data'!$H$29,0,10*ROW('Water Data'!H123))="","",OFFSET('Water Data'!$H$29,0,10*ROW('Water Data'!H123)))</f>
        <v/>
      </c>
      <c r="CH129" s="353" t="str">
        <f ca="1">+IF(OFFSET('Water Data'!$I$27,0,10*ROW('Water Data'!I123))="","",OFFSET('Water Data'!$I$27,0,10*ROW('Water Data'!I123)))</f>
        <v/>
      </c>
      <c r="CI129" s="353" t="str">
        <f ca="1">+IF(OFFSET('Water Data'!$I$28,0,10*ROW('Water Data'!I123))="","",OFFSET('Water Data'!$I$28,0,10*ROW('Water Data'!I123)))</f>
        <v/>
      </c>
      <c r="CJ129" s="353" t="str">
        <f ca="1">+IF(OFFSET('Water Data'!$I$29,0,10*ROW('Water Data'!I123))="","",OFFSET('Water Data'!$I$29,0,10*ROW('Water Data'!I123)))</f>
        <v/>
      </c>
      <c r="CK129" s="353" t="str">
        <f ca="1">+IF(OFFSET('Sanitation Data'!$D$28,0,10*ROW('Sanitation Data'!D123))="","",OFFSET('Sanitation Data'!$D$28,0,10*ROW('Sanitation Data'!D123)))</f>
        <v/>
      </c>
      <c r="CL129" s="353" t="str">
        <f ca="1">+IF(OFFSET('Sanitation Data'!$D$29,0,10*ROW('Sanitation Data'!D123))="","",OFFSET('Sanitation Data'!$D$29,0,10*ROW('Sanitation Data'!D123)))</f>
        <v/>
      </c>
      <c r="CM129" s="353" t="str">
        <f ca="1">+IF(OFFSET('Sanitation Data'!$D$30,0,10*ROW('Sanitation Data'!D123))="","",OFFSET('Sanitation Data'!$D$30,0,10*ROW('Sanitation Data'!D123)))</f>
        <v/>
      </c>
      <c r="CN129" s="353" t="str">
        <f ca="1">+IF(OFFSET('Sanitation Data'!$D$31,0,10*ROW('Sanitation Data'!D123))="","",OFFSET('Sanitation Data'!$D$31,0,10*ROW('Sanitation Data'!D123)))</f>
        <v/>
      </c>
      <c r="CO129" s="353" t="str">
        <f ca="1">+IF(OFFSET('Sanitation Data'!$D$32,0,10*ROW('Sanitation Data'!D123))="","",OFFSET('Sanitation Data'!$D$32,0,10*ROW('Sanitation Data'!D123)))</f>
        <v/>
      </c>
      <c r="CP129" s="353" t="str">
        <f ca="1">+IF(OFFSET('Sanitation Data'!$E$28,0,10*ROW('Sanitation Data'!E123))="","",OFFSET('Sanitation Data'!$E$28,0,10*ROW('Sanitation Data'!E123)))</f>
        <v/>
      </c>
      <c r="CQ129" s="353" t="str">
        <f ca="1">+IF(OFFSET('Sanitation Data'!$E$29,0,10*ROW('Sanitation Data'!E123))="","",OFFSET('Sanitation Data'!$E$29,0,10*ROW('Sanitation Data'!E123)))</f>
        <v/>
      </c>
      <c r="CR129" s="353" t="str">
        <f ca="1">+IF(OFFSET('Sanitation Data'!$E$30,0,10*ROW('Sanitation Data'!E123))="","",OFFSET('Sanitation Data'!$E$30,0,10*ROW('Sanitation Data'!E123)))</f>
        <v/>
      </c>
      <c r="CS129" s="353" t="str">
        <f ca="1">+IF(OFFSET('Sanitation Data'!$E$31,0,10*ROW('Sanitation Data'!E123))="","",OFFSET('Sanitation Data'!$E$31,0,10*ROW('Sanitation Data'!E123)))</f>
        <v/>
      </c>
      <c r="CT129" s="353" t="str">
        <f ca="1">+IF(OFFSET('Sanitation Data'!$E$32,0,10*ROW('Sanitation Data'!E123))="","",OFFSET('Sanitation Data'!$E$32,0,10*ROW('Sanitation Data'!E123)))</f>
        <v/>
      </c>
      <c r="CU129" s="353" t="str">
        <f ca="1">+IF(OFFSET('Sanitation Data'!$F$28,0,10*ROW('Sanitation Data'!F123))="","",OFFSET('Sanitation Data'!$F$28,0,10*ROW('Sanitation Data'!F123)))</f>
        <v/>
      </c>
      <c r="CV129" s="353" t="str">
        <f ca="1">+IF(OFFSET('Sanitation Data'!$F$29,0,10*ROW('Sanitation Data'!F123))="","",OFFSET('Sanitation Data'!$F$29,0,10*ROW('Sanitation Data'!F123)))</f>
        <v/>
      </c>
      <c r="CW129" s="353" t="str">
        <f ca="1">+IF(OFFSET('Sanitation Data'!$F$30,0,10*ROW('Sanitation Data'!F123))="","",OFFSET('Sanitation Data'!$F$30,0,10*ROW('Sanitation Data'!F123)))</f>
        <v/>
      </c>
      <c r="CX129" s="353" t="str">
        <f ca="1">+IF(OFFSET('Sanitation Data'!$F$31,0,10*ROW('Sanitation Data'!F123))="","",OFFSET('Sanitation Data'!$F$31,0,10*ROW('Sanitation Data'!F123)))</f>
        <v/>
      </c>
      <c r="CY129" s="353" t="str">
        <f ca="1">+IF(OFFSET('Sanitation Data'!$F$32,0,10*ROW('Sanitation Data'!F123))="","",OFFSET('Sanitation Data'!$F$32,0,10*ROW('Sanitation Data'!F123)))</f>
        <v/>
      </c>
      <c r="CZ129" s="353" t="str">
        <f ca="1">+IF(OFFSET('Sanitation Data'!$G$28,0,10*ROW('Sanitation Data'!G123))="","",OFFSET('Sanitation Data'!$G$28,0,10*ROW('Sanitation Data'!G123)))</f>
        <v/>
      </c>
      <c r="DA129" s="353" t="str">
        <f ca="1">+IF(OFFSET('Sanitation Data'!$G$29,0,10*ROW('Sanitation Data'!G123))="","",OFFSET('Sanitation Data'!$G$29,0,10*ROW('Sanitation Data'!G123)))</f>
        <v/>
      </c>
      <c r="DB129" s="353" t="str">
        <f ca="1">+IF(OFFSET('Sanitation Data'!$G$30,0,10*ROW('Sanitation Data'!G123))="","",OFFSET('Sanitation Data'!$G$30,0,10*ROW('Sanitation Data'!G123)))</f>
        <v/>
      </c>
      <c r="DC129" s="353" t="str">
        <f ca="1">+IF(OFFSET('Sanitation Data'!$G$31,0,10*ROW('Sanitation Data'!G123))="","",OFFSET('Sanitation Data'!$G$31,0,10*ROW('Sanitation Data'!G123)))</f>
        <v/>
      </c>
      <c r="DD129" s="353" t="str">
        <f ca="1">+IF(OFFSET('Sanitation Data'!$G$32,0,10*ROW('Sanitation Data'!G123))="","",OFFSET('Sanitation Data'!$G$32,0,10*ROW('Sanitation Data'!G123)))</f>
        <v/>
      </c>
      <c r="DE129" s="353" t="str">
        <f ca="1">+IF(OFFSET('Sanitation Data'!$H$28,0,10*ROW('Sanitation Data'!H123))="","",OFFSET('Sanitation Data'!$H$28,0,10*ROW('Sanitation Data'!H123)))</f>
        <v/>
      </c>
      <c r="DF129" s="353" t="str">
        <f ca="1">+IF(OFFSET('Sanitation Data'!$H$29,0,10*ROW('Sanitation Data'!H123))="","",OFFSET('Sanitation Data'!$H$29,0,10*ROW('Sanitation Data'!H123)))</f>
        <v/>
      </c>
      <c r="DG129" s="353" t="str">
        <f ca="1">+IF(OFFSET('Sanitation Data'!$H$30,0,10*ROW('Sanitation Data'!H123))="","",OFFSET('Sanitation Data'!$H$30,0,10*ROW('Sanitation Data'!H123)))</f>
        <v/>
      </c>
      <c r="DH129" s="353" t="str">
        <f ca="1">+IF(OFFSET('Sanitation Data'!$H$31,0,10*ROW('Sanitation Data'!H123))="","",OFFSET('Sanitation Data'!$H$31,0,10*ROW('Sanitation Data'!H123)))</f>
        <v/>
      </c>
      <c r="DI129" s="353" t="str">
        <f ca="1">+IF(OFFSET('Sanitation Data'!$H$32,0,10*ROW('Sanitation Data'!H123))="","",OFFSET('Sanitation Data'!$H$32,0,10*ROW('Sanitation Data'!H123)))</f>
        <v/>
      </c>
      <c r="DJ129" s="353" t="str">
        <f ca="1">+IF(OFFSET('Sanitation Data'!$I$28,0,10*ROW('Sanitation Data'!I123))="","",OFFSET('Sanitation Data'!$I$28,0,10*ROW('Sanitation Data'!I123)))</f>
        <v/>
      </c>
      <c r="DK129" s="353" t="str">
        <f ca="1">+IF(OFFSET('Sanitation Data'!$I$29,0,10*ROW('Sanitation Data'!I123))="","",OFFSET('Sanitation Data'!$I$29,0,10*ROW('Sanitation Data'!I123)))</f>
        <v/>
      </c>
      <c r="DL129" s="353" t="str">
        <f ca="1">+IF(OFFSET('Sanitation Data'!$I$30,0,10*ROW('Sanitation Data'!I123))="","",OFFSET('Sanitation Data'!$I$30,0,10*ROW('Sanitation Data'!I123)))</f>
        <v/>
      </c>
      <c r="DM129" s="353" t="str">
        <f ca="1">+IF(OFFSET('Sanitation Data'!$I$31,0,10*ROW('Sanitation Data'!I123))="","",OFFSET('Sanitation Data'!$I$31,0,10*ROW('Sanitation Data'!I123)))</f>
        <v/>
      </c>
      <c r="DN129" s="353" t="str">
        <f ca="1">+IF(OFFSET('Sanitation Data'!$I$32,0,10*ROW('Sanitation Data'!I123))="","",OFFSET('Sanitation Data'!$I$32,0,10*ROW('Sanitation Data'!I123)))</f>
        <v/>
      </c>
      <c r="DO129" s="353" t="str">
        <f ca="1">+IF(OFFSET('Hygiene Data'!$D$11,0,10*ROW('Hygiene Data'!D123))="","",OFFSET('Hygiene Data'!$D$11,0,10*ROW('Hygiene Data'!D123)))</f>
        <v/>
      </c>
      <c r="DP129" s="353" t="str">
        <f ca="1">+IF(OFFSET('Hygiene Data'!$D$12,0,10*ROW('Hygiene Data'!D123))="","",OFFSET('Hygiene Data'!$D$12,0,10*ROW('Hygiene Data'!D123)))</f>
        <v/>
      </c>
      <c r="DQ129" s="353" t="str">
        <f ca="1">+IF(OFFSET('Hygiene Data'!$D$13,0,10*ROW('Hygiene Data'!D123))="","",OFFSET('Hygiene Data'!$D$13,0,10*ROW('Hygiene Data'!D123)))</f>
        <v/>
      </c>
      <c r="DR129" s="353" t="str">
        <f ca="1">+IF(OFFSET('Hygiene Data'!$E$11,0,10*ROW('Hygiene Data'!E123))="","",OFFSET('Hygiene Data'!$E$11,0,10*ROW('Hygiene Data'!E123)))</f>
        <v/>
      </c>
      <c r="DS129" s="353" t="str">
        <f ca="1">+IF(OFFSET('Hygiene Data'!$E$12,0,10*ROW('Hygiene Data'!E123))="","",OFFSET('Hygiene Data'!$E$12,0,10*ROW('Hygiene Data'!E123)))</f>
        <v/>
      </c>
      <c r="DT129" s="353" t="str">
        <f ca="1">+IF(OFFSET('Hygiene Data'!$E$13,0,10*ROW('Hygiene Data'!E123))="","",OFFSET('Hygiene Data'!$E$13,0,10*ROW('Hygiene Data'!E123)))</f>
        <v/>
      </c>
      <c r="DU129" s="353" t="str">
        <f ca="1">+IF(OFFSET('Hygiene Data'!$F$11,0,10*ROW('Hygiene Data'!F123))="","",OFFSET('Hygiene Data'!$F$11,0,10*ROW('Hygiene Data'!F123)))</f>
        <v/>
      </c>
      <c r="DV129" s="353" t="str">
        <f ca="1">+IF(OFFSET('Hygiene Data'!$F$12,0,10*ROW('Hygiene Data'!F123))="","",OFFSET('Hygiene Data'!$F$12,0,10*ROW('Hygiene Data'!F123)))</f>
        <v/>
      </c>
      <c r="DW129" s="353" t="str">
        <f ca="1">+IF(OFFSET('Hygiene Data'!$F$13,0,10*ROW('Hygiene Data'!F123))="","",OFFSET('Hygiene Data'!$F$13,0,10*ROW('Hygiene Data'!F123)))</f>
        <v/>
      </c>
      <c r="DX129" s="353" t="str">
        <f ca="1">+IF(OFFSET('Hygiene Data'!$G$11,0,10*ROW('Hygiene Data'!G123))="","",OFFSET('Hygiene Data'!$G$11,0,10*ROW('Hygiene Data'!G123)))</f>
        <v/>
      </c>
      <c r="DY129" s="353" t="str">
        <f ca="1">+IF(OFFSET('Hygiene Data'!$G$12,0,10*ROW('Hygiene Data'!G123))="","",OFFSET('Hygiene Data'!$G$12,0,10*ROW('Hygiene Data'!G123)))</f>
        <v/>
      </c>
      <c r="DZ129" s="353" t="str">
        <f ca="1">+IF(OFFSET('Hygiene Data'!$G$13,0,10*ROW('Hygiene Data'!G123))="","",OFFSET('Hygiene Data'!$G$13,0,10*ROW('Hygiene Data'!G123)))</f>
        <v/>
      </c>
      <c r="EA129" s="353" t="str">
        <f ca="1">+IF(OFFSET('Hygiene Data'!$H$11,0,10*ROW('Hygiene Data'!H123))="","",OFFSET('Hygiene Data'!$H$11,0,10*ROW('Hygiene Data'!H123)))</f>
        <v/>
      </c>
      <c r="EB129" s="353" t="str">
        <f ca="1">+IF(OFFSET('Hygiene Data'!$H$12,0,10*ROW('Hygiene Data'!H123))="","",OFFSET('Hygiene Data'!$H$12,0,10*ROW('Hygiene Data'!H123)))</f>
        <v/>
      </c>
      <c r="EC129" s="353" t="str">
        <f ca="1">+IF(OFFSET('Hygiene Data'!$H$13,0,10*ROW('Hygiene Data'!H123))="","",OFFSET('Hygiene Data'!$H$13,0,10*ROW('Hygiene Data'!H123)))</f>
        <v/>
      </c>
      <c r="ED129" s="353" t="str">
        <f ca="1">+IF(OFFSET('Hygiene Data'!$I$11,0,10*ROW('Hygiene Data'!I123))="","",OFFSET('Hygiene Data'!$I$11,0,10*ROW('Hygiene Data'!I123)))</f>
        <v/>
      </c>
      <c r="EE129" s="353" t="str">
        <f ca="1">+IF(OFFSET('Hygiene Data'!$I$12,0,10*ROW('Hygiene Data'!I123))="","",OFFSET('Hygiene Data'!$I$12,0,10*ROW('Hygiene Data'!I123)))</f>
        <v/>
      </c>
      <c r="EF129" s="353" t="str">
        <f ca="1">+IF(OFFSET('Hygiene Data'!$I$13,0,10*ROW('Hygiene Data'!I123))="","",OFFSET('Hygiene Data'!$I$13,0,10*ROW('Hygiene Data'!I123)))</f>
        <v/>
      </c>
    </row>
    <row r="130" spans="1:136" x14ac:dyDescent="0.25">
      <c r="A130" s="462" t="str">
        <f ca="1">+IF(OFFSET('Water Data'!$B$2,0,10*ROW('Water Data'!E124))="","",OFFSET('Water Data'!$B$2,0,10*ROW('Water Data'!E124)))</f>
        <v/>
      </c>
      <c r="B130" s="46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89" t="str">
        <f t="shared" ca="1" si="1"/>
        <v/>
      </c>
      <c r="D130" s="49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6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3" t="str">
        <f ca="1">+IF(OFFSET('Water Data'!$D$27,0,10*ROW('Water Data'!D124))="","",OFFSET('Water Data'!$D$27,0,10*ROW('Water Data'!D124)))</f>
        <v/>
      </c>
      <c r="BT130" s="353" t="str">
        <f ca="1">+IF(OFFSET('Water Data'!$D$28,0,10*ROW('Water Data'!D124))="","",OFFSET('Water Data'!$D$28,0,10*ROW('Water Data'!D124)))</f>
        <v/>
      </c>
      <c r="BU130" s="353" t="str">
        <f ca="1">+IF(OFFSET('Water Data'!$D$29,0,10*ROW('Water Data'!D124))="","",OFFSET('Water Data'!$D$29,0,10*ROW('Water Data'!D124)))</f>
        <v/>
      </c>
      <c r="BV130" s="353" t="str">
        <f ca="1">+IF(OFFSET('Water Data'!$E$27,0,10*ROW('Water Data'!E124))="","",OFFSET('Water Data'!$E$27,0,10*ROW('Water Data'!E124)))</f>
        <v/>
      </c>
      <c r="BW130" s="353" t="str">
        <f ca="1">+IF(OFFSET('Water Data'!$E$28,0,10*ROW('Water Data'!E124))="","",OFFSET('Water Data'!$E$28,0,10*ROW('Water Data'!E124)))</f>
        <v/>
      </c>
      <c r="BX130" s="353" t="str">
        <f ca="1">+IF(OFFSET('Water Data'!$E$29,0,10*ROW('Water Data'!E124))="","",OFFSET('Water Data'!$E$29,0,10*ROW('Water Data'!E124)))</f>
        <v/>
      </c>
      <c r="BY130" s="353" t="str">
        <f ca="1">+IF(OFFSET('Water Data'!$F$27,0,10*ROW('Water Data'!F124))="","",OFFSET('Water Data'!$F$27,0,10*ROW('Water Data'!F124)))</f>
        <v/>
      </c>
      <c r="BZ130" s="353" t="str">
        <f ca="1">+IF(OFFSET('Water Data'!$F$28,0,10*ROW('Water Data'!F124))="","",OFFSET('Water Data'!$F$28,0,10*ROW('Water Data'!F124)))</f>
        <v/>
      </c>
      <c r="CA130" s="353" t="str">
        <f ca="1">+IF(OFFSET('Water Data'!$F$29,0,10*ROW('Water Data'!F124))="","",OFFSET('Water Data'!$F$29,0,10*ROW('Water Data'!F124)))</f>
        <v/>
      </c>
      <c r="CB130" s="353" t="str">
        <f ca="1">+IF(OFFSET('Water Data'!$G$27,0,10*ROW('Water Data'!G124))="","",OFFSET('Water Data'!$G$27,0,10*ROW('Water Data'!G124)))</f>
        <v/>
      </c>
      <c r="CC130" s="353" t="str">
        <f ca="1">+IF(OFFSET('Water Data'!$G$28,0,10*ROW('Water Data'!G124))="","",OFFSET('Water Data'!$G$28,0,10*ROW('Water Data'!G124)))</f>
        <v/>
      </c>
      <c r="CD130" s="353" t="str">
        <f ca="1">+IF(OFFSET('Water Data'!$G$29,0,10*ROW('Water Data'!G124))="","",OFFSET('Water Data'!$G$29,0,10*ROW('Water Data'!G124)))</f>
        <v/>
      </c>
      <c r="CE130" s="353" t="str">
        <f ca="1">+IF(OFFSET('Water Data'!$H$27,0,10*ROW('Water Data'!H124))="","",OFFSET('Water Data'!$H$27,0,10*ROW('Water Data'!H124)))</f>
        <v/>
      </c>
      <c r="CF130" s="353" t="str">
        <f ca="1">+IF(OFFSET('Water Data'!$H$28,0,10*ROW('Water Data'!H124))="","",OFFSET('Water Data'!$H$28,0,10*ROW('Water Data'!H124)))</f>
        <v/>
      </c>
      <c r="CG130" s="353" t="str">
        <f ca="1">+IF(OFFSET('Water Data'!$H$29,0,10*ROW('Water Data'!H124))="","",OFFSET('Water Data'!$H$29,0,10*ROW('Water Data'!H124)))</f>
        <v/>
      </c>
      <c r="CH130" s="353" t="str">
        <f ca="1">+IF(OFFSET('Water Data'!$I$27,0,10*ROW('Water Data'!I124))="","",OFFSET('Water Data'!$I$27,0,10*ROW('Water Data'!I124)))</f>
        <v/>
      </c>
      <c r="CI130" s="353" t="str">
        <f ca="1">+IF(OFFSET('Water Data'!$I$28,0,10*ROW('Water Data'!I124))="","",OFFSET('Water Data'!$I$28,0,10*ROW('Water Data'!I124)))</f>
        <v/>
      </c>
      <c r="CJ130" s="353" t="str">
        <f ca="1">+IF(OFFSET('Water Data'!$I$29,0,10*ROW('Water Data'!I124))="","",OFFSET('Water Data'!$I$29,0,10*ROW('Water Data'!I124)))</f>
        <v/>
      </c>
      <c r="CK130" s="353" t="str">
        <f ca="1">+IF(OFFSET('Sanitation Data'!$D$28,0,10*ROW('Sanitation Data'!D124))="","",OFFSET('Sanitation Data'!$D$28,0,10*ROW('Sanitation Data'!D124)))</f>
        <v/>
      </c>
      <c r="CL130" s="353" t="str">
        <f ca="1">+IF(OFFSET('Sanitation Data'!$D$29,0,10*ROW('Sanitation Data'!D124))="","",OFFSET('Sanitation Data'!$D$29,0,10*ROW('Sanitation Data'!D124)))</f>
        <v/>
      </c>
      <c r="CM130" s="353" t="str">
        <f ca="1">+IF(OFFSET('Sanitation Data'!$D$30,0,10*ROW('Sanitation Data'!D124))="","",OFFSET('Sanitation Data'!$D$30,0,10*ROW('Sanitation Data'!D124)))</f>
        <v/>
      </c>
      <c r="CN130" s="353" t="str">
        <f ca="1">+IF(OFFSET('Sanitation Data'!$D$31,0,10*ROW('Sanitation Data'!D124))="","",OFFSET('Sanitation Data'!$D$31,0,10*ROW('Sanitation Data'!D124)))</f>
        <v/>
      </c>
      <c r="CO130" s="353" t="str">
        <f ca="1">+IF(OFFSET('Sanitation Data'!$D$32,0,10*ROW('Sanitation Data'!D124))="","",OFFSET('Sanitation Data'!$D$32,0,10*ROW('Sanitation Data'!D124)))</f>
        <v/>
      </c>
      <c r="CP130" s="353" t="str">
        <f ca="1">+IF(OFFSET('Sanitation Data'!$E$28,0,10*ROW('Sanitation Data'!E124))="","",OFFSET('Sanitation Data'!$E$28,0,10*ROW('Sanitation Data'!E124)))</f>
        <v/>
      </c>
      <c r="CQ130" s="353" t="str">
        <f ca="1">+IF(OFFSET('Sanitation Data'!$E$29,0,10*ROW('Sanitation Data'!E124))="","",OFFSET('Sanitation Data'!$E$29,0,10*ROW('Sanitation Data'!E124)))</f>
        <v/>
      </c>
      <c r="CR130" s="353" t="str">
        <f ca="1">+IF(OFFSET('Sanitation Data'!$E$30,0,10*ROW('Sanitation Data'!E124))="","",OFFSET('Sanitation Data'!$E$30,0,10*ROW('Sanitation Data'!E124)))</f>
        <v/>
      </c>
      <c r="CS130" s="353" t="str">
        <f ca="1">+IF(OFFSET('Sanitation Data'!$E$31,0,10*ROW('Sanitation Data'!E124))="","",OFFSET('Sanitation Data'!$E$31,0,10*ROW('Sanitation Data'!E124)))</f>
        <v/>
      </c>
      <c r="CT130" s="353" t="str">
        <f ca="1">+IF(OFFSET('Sanitation Data'!$E$32,0,10*ROW('Sanitation Data'!E124))="","",OFFSET('Sanitation Data'!$E$32,0,10*ROW('Sanitation Data'!E124)))</f>
        <v/>
      </c>
      <c r="CU130" s="353" t="str">
        <f ca="1">+IF(OFFSET('Sanitation Data'!$F$28,0,10*ROW('Sanitation Data'!F124))="","",OFFSET('Sanitation Data'!$F$28,0,10*ROW('Sanitation Data'!F124)))</f>
        <v/>
      </c>
      <c r="CV130" s="353" t="str">
        <f ca="1">+IF(OFFSET('Sanitation Data'!$F$29,0,10*ROW('Sanitation Data'!F124))="","",OFFSET('Sanitation Data'!$F$29,0,10*ROW('Sanitation Data'!F124)))</f>
        <v/>
      </c>
      <c r="CW130" s="353" t="str">
        <f ca="1">+IF(OFFSET('Sanitation Data'!$F$30,0,10*ROW('Sanitation Data'!F124))="","",OFFSET('Sanitation Data'!$F$30,0,10*ROW('Sanitation Data'!F124)))</f>
        <v/>
      </c>
      <c r="CX130" s="353" t="str">
        <f ca="1">+IF(OFFSET('Sanitation Data'!$F$31,0,10*ROW('Sanitation Data'!F124))="","",OFFSET('Sanitation Data'!$F$31,0,10*ROW('Sanitation Data'!F124)))</f>
        <v/>
      </c>
      <c r="CY130" s="353" t="str">
        <f ca="1">+IF(OFFSET('Sanitation Data'!$F$32,0,10*ROW('Sanitation Data'!F124))="","",OFFSET('Sanitation Data'!$F$32,0,10*ROW('Sanitation Data'!F124)))</f>
        <v/>
      </c>
      <c r="CZ130" s="353" t="str">
        <f ca="1">+IF(OFFSET('Sanitation Data'!$G$28,0,10*ROW('Sanitation Data'!G124))="","",OFFSET('Sanitation Data'!$G$28,0,10*ROW('Sanitation Data'!G124)))</f>
        <v/>
      </c>
      <c r="DA130" s="353" t="str">
        <f ca="1">+IF(OFFSET('Sanitation Data'!$G$29,0,10*ROW('Sanitation Data'!G124))="","",OFFSET('Sanitation Data'!$G$29,0,10*ROW('Sanitation Data'!G124)))</f>
        <v/>
      </c>
      <c r="DB130" s="353" t="str">
        <f ca="1">+IF(OFFSET('Sanitation Data'!$G$30,0,10*ROW('Sanitation Data'!G124))="","",OFFSET('Sanitation Data'!$G$30,0,10*ROW('Sanitation Data'!G124)))</f>
        <v/>
      </c>
      <c r="DC130" s="353" t="str">
        <f ca="1">+IF(OFFSET('Sanitation Data'!$G$31,0,10*ROW('Sanitation Data'!G124))="","",OFFSET('Sanitation Data'!$G$31,0,10*ROW('Sanitation Data'!G124)))</f>
        <v/>
      </c>
      <c r="DD130" s="353" t="str">
        <f ca="1">+IF(OFFSET('Sanitation Data'!$G$32,0,10*ROW('Sanitation Data'!G124))="","",OFFSET('Sanitation Data'!$G$32,0,10*ROW('Sanitation Data'!G124)))</f>
        <v/>
      </c>
      <c r="DE130" s="353" t="str">
        <f ca="1">+IF(OFFSET('Sanitation Data'!$H$28,0,10*ROW('Sanitation Data'!H124))="","",OFFSET('Sanitation Data'!$H$28,0,10*ROW('Sanitation Data'!H124)))</f>
        <v/>
      </c>
      <c r="DF130" s="353" t="str">
        <f ca="1">+IF(OFFSET('Sanitation Data'!$H$29,0,10*ROW('Sanitation Data'!H124))="","",OFFSET('Sanitation Data'!$H$29,0,10*ROW('Sanitation Data'!H124)))</f>
        <v/>
      </c>
      <c r="DG130" s="353" t="str">
        <f ca="1">+IF(OFFSET('Sanitation Data'!$H$30,0,10*ROW('Sanitation Data'!H124))="","",OFFSET('Sanitation Data'!$H$30,0,10*ROW('Sanitation Data'!H124)))</f>
        <v/>
      </c>
      <c r="DH130" s="353" t="str">
        <f ca="1">+IF(OFFSET('Sanitation Data'!$H$31,0,10*ROW('Sanitation Data'!H124))="","",OFFSET('Sanitation Data'!$H$31,0,10*ROW('Sanitation Data'!H124)))</f>
        <v/>
      </c>
      <c r="DI130" s="353" t="str">
        <f ca="1">+IF(OFFSET('Sanitation Data'!$H$32,0,10*ROW('Sanitation Data'!H124))="","",OFFSET('Sanitation Data'!$H$32,0,10*ROW('Sanitation Data'!H124)))</f>
        <v/>
      </c>
      <c r="DJ130" s="353" t="str">
        <f ca="1">+IF(OFFSET('Sanitation Data'!$I$28,0,10*ROW('Sanitation Data'!I124))="","",OFFSET('Sanitation Data'!$I$28,0,10*ROW('Sanitation Data'!I124)))</f>
        <v/>
      </c>
      <c r="DK130" s="353" t="str">
        <f ca="1">+IF(OFFSET('Sanitation Data'!$I$29,0,10*ROW('Sanitation Data'!I124))="","",OFFSET('Sanitation Data'!$I$29,0,10*ROW('Sanitation Data'!I124)))</f>
        <v/>
      </c>
      <c r="DL130" s="353" t="str">
        <f ca="1">+IF(OFFSET('Sanitation Data'!$I$30,0,10*ROW('Sanitation Data'!I124))="","",OFFSET('Sanitation Data'!$I$30,0,10*ROW('Sanitation Data'!I124)))</f>
        <v/>
      </c>
      <c r="DM130" s="353" t="str">
        <f ca="1">+IF(OFFSET('Sanitation Data'!$I$31,0,10*ROW('Sanitation Data'!I124))="","",OFFSET('Sanitation Data'!$I$31,0,10*ROW('Sanitation Data'!I124)))</f>
        <v/>
      </c>
      <c r="DN130" s="353" t="str">
        <f ca="1">+IF(OFFSET('Sanitation Data'!$I$32,0,10*ROW('Sanitation Data'!I124))="","",OFFSET('Sanitation Data'!$I$32,0,10*ROW('Sanitation Data'!I124)))</f>
        <v/>
      </c>
      <c r="DO130" s="353" t="str">
        <f ca="1">+IF(OFFSET('Hygiene Data'!$D$11,0,10*ROW('Hygiene Data'!D124))="","",OFFSET('Hygiene Data'!$D$11,0,10*ROW('Hygiene Data'!D124)))</f>
        <v/>
      </c>
      <c r="DP130" s="353" t="str">
        <f ca="1">+IF(OFFSET('Hygiene Data'!$D$12,0,10*ROW('Hygiene Data'!D124))="","",OFFSET('Hygiene Data'!$D$12,0,10*ROW('Hygiene Data'!D124)))</f>
        <v/>
      </c>
      <c r="DQ130" s="353" t="str">
        <f ca="1">+IF(OFFSET('Hygiene Data'!$D$13,0,10*ROW('Hygiene Data'!D124))="","",OFFSET('Hygiene Data'!$D$13,0,10*ROW('Hygiene Data'!D124)))</f>
        <v/>
      </c>
      <c r="DR130" s="353" t="str">
        <f ca="1">+IF(OFFSET('Hygiene Data'!$E$11,0,10*ROW('Hygiene Data'!E124))="","",OFFSET('Hygiene Data'!$E$11,0,10*ROW('Hygiene Data'!E124)))</f>
        <v/>
      </c>
      <c r="DS130" s="353" t="str">
        <f ca="1">+IF(OFFSET('Hygiene Data'!$E$12,0,10*ROW('Hygiene Data'!E124))="","",OFFSET('Hygiene Data'!$E$12,0,10*ROW('Hygiene Data'!E124)))</f>
        <v/>
      </c>
      <c r="DT130" s="353" t="str">
        <f ca="1">+IF(OFFSET('Hygiene Data'!$E$13,0,10*ROW('Hygiene Data'!E124))="","",OFFSET('Hygiene Data'!$E$13,0,10*ROW('Hygiene Data'!E124)))</f>
        <v/>
      </c>
      <c r="DU130" s="353" t="str">
        <f ca="1">+IF(OFFSET('Hygiene Data'!$F$11,0,10*ROW('Hygiene Data'!F124))="","",OFFSET('Hygiene Data'!$F$11,0,10*ROW('Hygiene Data'!F124)))</f>
        <v/>
      </c>
      <c r="DV130" s="353" t="str">
        <f ca="1">+IF(OFFSET('Hygiene Data'!$F$12,0,10*ROW('Hygiene Data'!F124))="","",OFFSET('Hygiene Data'!$F$12,0,10*ROW('Hygiene Data'!F124)))</f>
        <v/>
      </c>
      <c r="DW130" s="353" t="str">
        <f ca="1">+IF(OFFSET('Hygiene Data'!$F$13,0,10*ROW('Hygiene Data'!F124))="","",OFFSET('Hygiene Data'!$F$13,0,10*ROW('Hygiene Data'!F124)))</f>
        <v/>
      </c>
      <c r="DX130" s="353" t="str">
        <f ca="1">+IF(OFFSET('Hygiene Data'!$G$11,0,10*ROW('Hygiene Data'!G124))="","",OFFSET('Hygiene Data'!$G$11,0,10*ROW('Hygiene Data'!G124)))</f>
        <v/>
      </c>
      <c r="DY130" s="353" t="str">
        <f ca="1">+IF(OFFSET('Hygiene Data'!$G$12,0,10*ROW('Hygiene Data'!G124))="","",OFFSET('Hygiene Data'!$G$12,0,10*ROW('Hygiene Data'!G124)))</f>
        <v/>
      </c>
      <c r="DZ130" s="353" t="str">
        <f ca="1">+IF(OFFSET('Hygiene Data'!$G$13,0,10*ROW('Hygiene Data'!G124))="","",OFFSET('Hygiene Data'!$G$13,0,10*ROW('Hygiene Data'!G124)))</f>
        <v/>
      </c>
      <c r="EA130" s="353" t="str">
        <f ca="1">+IF(OFFSET('Hygiene Data'!$H$11,0,10*ROW('Hygiene Data'!H124))="","",OFFSET('Hygiene Data'!$H$11,0,10*ROW('Hygiene Data'!H124)))</f>
        <v/>
      </c>
      <c r="EB130" s="353" t="str">
        <f ca="1">+IF(OFFSET('Hygiene Data'!$H$12,0,10*ROW('Hygiene Data'!H124))="","",OFFSET('Hygiene Data'!$H$12,0,10*ROW('Hygiene Data'!H124)))</f>
        <v/>
      </c>
      <c r="EC130" s="353" t="str">
        <f ca="1">+IF(OFFSET('Hygiene Data'!$H$13,0,10*ROW('Hygiene Data'!H124))="","",OFFSET('Hygiene Data'!$H$13,0,10*ROW('Hygiene Data'!H124)))</f>
        <v/>
      </c>
      <c r="ED130" s="353" t="str">
        <f ca="1">+IF(OFFSET('Hygiene Data'!$I$11,0,10*ROW('Hygiene Data'!I124))="","",OFFSET('Hygiene Data'!$I$11,0,10*ROW('Hygiene Data'!I124)))</f>
        <v/>
      </c>
      <c r="EE130" s="353" t="str">
        <f ca="1">+IF(OFFSET('Hygiene Data'!$I$12,0,10*ROW('Hygiene Data'!I124))="","",OFFSET('Hygiene Data'!$I$12,0,10*ROW('Hygiene Data'!I124)))</f>
        <v/>
      </c>
      <c r="EF130" s="353" t="str">
        <f ca="1">+IF(OFFSET('Hygiene Data'!$I$13,0,10*ROW('Hygiene Data'!I124))="","",OFFSET('Hygiene Data'!$I$13,0,10*ROW('Hygiene Data'!I124)))</f>
        <v/>
      </c>
    </row>
    <row r="131" spans="1:136" x14ac:dyDescent="0.25">
      <c r="A131" s="462" t="str">
        <f ca="1">+IF(OFFSET('Water Data'!$B$2,0,10*ROW('Water Data'!E125))="","",OFFSET('Water Data'!$B$2,0,10*ROW('Water Data'!E125)))</f>
        <v/>
      </c>
      <c r="B131" s="46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89" t="str">
        <f t="shared" ca="1" si="1"/>
        <v/>
      </c>
      <c r="D131" s="49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6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3" t="str">
        <f ca="1">+IF(OFFSET('Water Data'!$D$27,0,10*ROW('Water Data'!D125))="","",OFFSET('Water Data'!$D$27,0,10*ROW('Water Data'!D125)))</f>
        <v/>
      </c>
      <c r="BT131" s="353" t="str">
        <f ca="1">+IF(OFFSET('Water Data'!$D$28,0,10*ROW('Water Data'!D125))="","",OFFSET('Water Data'!$D$28,0,10*ROW('Water Data'!D125)))</f>
        <v/>
      </c>
      <c r="BU131" s="353" t="str">
        <f ca="1">+IF(OFFSET('Water Data'!$D$29,0,10*ROW('Water Data'!D125))="","",OFFSET('Water Data'!$D$29,0,10*ROW('Water Data'!D125)))</f>
        <v/>
      </c>
      <c r="BV131" s="353" t="str">
        <f ca="1">+IF(OFFSET('Water Data'!$E$27,0,10*ROW('Water Data'!E125))="","",OFFSET('Water Data'!$E$27,0,10*ROW('Water Data'!E125)))</f>
        <v/>
      </c>
      <c r="BW131" s="353" t="str">
        <f ca="1">+IF(OFFSET('Water Data'!$E$28,0,10*ROW('Water Data'!E125))="","",OFFSET('Water Data'!$E$28,0,10*ROW('Water Data'!E125)))</f>
        <v/>
      </c>
      <c r="BX131" s="353" t="str">
        <f ca="1">+IF(OFFSET('Water Data'!$E$29,0,10*ROW('Water Data'!E125))="","",OFFSET('Water Data'!$E$29,0,10*ROW('Water Data'!E125)))</f>
        <v/>
      </c>
      <c r="BY131" s="353" t="str">
        <f ca="1">+IF(OFFSET('Water Data'!$F$27,0,10*ROW('Water Data'!F125))="","",OFFSET('Water Data'!$F$27,0,10*ROW('Water Data'!F125)))</f>
        <v/>
      </c>
      <c r="BZ131" s="353" t="str">
        <f ca="1">+IF(OFFSET('Water Data'!$F$28,0,10*ROW('Water Data'!F125))="","",OFFSET('Water Data'!$F$28,0,10*ROW('Water Data'!F125)))</f>
        <v/>
      </c>
      <c r="CA131" s="353" t="str">
        <f ca="1">+IF(OFFSET('Water Data'!$F$29,0,10*ROW('Water Data'!F125))="","",OFFSET('Water Data'!$F$29,0,10*ROW('Water Data'!F125)))</f>
        <v/>
      </c>
      <c r="CB131" s="353" t="str">
        <f ca="1">+IF(OFFSET('Water Data'!$G$27,0,10*ROW('Water Data'!G125))="","",OFFSET('Water Data'!$G$27,0,10*ROW('Water Data'!G125)))</f>
        <v/>
      </c>
      <c r="CC131" s="353" t="str">
        <f ca="1">+IF(OFFSET('Water Data'!$G$28,0,10*ROW('Water Data'!G125))="","",OFFSET('Water Data'!$G$28,0,10*ROW('Water Data'!G125)))</f>
        <v/>
      </c>
      <c r="CD131" s="353" t="str">
        <f ca="1">+IF(OFFSET('Water Data'!$G$29,0,10*ROW('Water Data'!G125))="","",OFFSET('Water Data'!$G$29,0,10*ROW('Water Data'!G125)))</f>
        <v/>
      </c>
      <c r="CE131" s="353" t="str">
        <f ca="1">+IF(OFFSET('Water Data'!$H$27,0,10*ROW('Water Data'!H125))="","",OFFSET('Water Data'!$H$27,0,10*ROW('Water Data'!H125)))</f>
        <v/>
      </c>
      <c r="CF131" s="353" t="str">
        <f ca="1">+IF(OFFSET('Water Data'!$H$28,0,10*ROW('Water Data'!H125))="","",OFFSET('Water Data'!$H$28,0,10*ROW('Water Data'!H125)))</f>
        <v/>
      </c>
      <c r="CG131" s="353" t="str">
        <f ca="1">+IF(OFFSET('Water Data'!$H$29,0,10*ROW('Water Data'!H125))="","",OFFSET('Water Data'!$H$29,0,10*ROW('Water Data'!H125)))</f>
        <v/>
      </c>
      <c r="CH131" s="353" t="str">
        <f ca="1">+IF(OFFSET('Water Data'!$I$27,0,10*ROW('Water Data'!I125))="","",OFFSET('Water Data'!$I$27,0,10*ROW('Water Data'!I125)))</f>
        <v/>
      </c>
      <c r="CI131" s="353" t="str">
        <f ca="1">+IF(OFFSET('Water Data'!$I$28,0,10*ROW('Water Data'!I125))="","",OFFSET('Water Data'!$I$28,0,10*ROW('Water Data'!I125)))</f>
        <v/>
      </c>
      <c r="CJ131" s="353" t="str">
        <f ca="1">+IF(OFFSET('Water Data'!$I$29,0,10*ROW('Water Data'!I125))="","",OFFSET('Water Data'!$I$29,0,10*ROW('Water Data'!I125)))</f>
        <v/>
      </c>
      <c r="CK131" s="353" t="str">
        <f ca="1">+IF(OFFSET('Sanitation Data'!$D$28,0,10*ROW('Sanitation Data'!D125))="","",OFFSET('Sanitation Data'!$D$28,0,10*ROW('Sanitation Data'!D125)))</f>
        <v/>
      </c>
      <c r="CL131" s="353" t="str">
        <f ca="1">+IF(OFFSET('Sanitation Data'!$D$29,0,10*ROW('Sanitation Data'!D125))="","",OFFSET('Sanitation Data'!$D$29,0,10*ROW('Sanitation Data'!D125)))</f>
        <v/>
      </c>
      <c r="CM131" s="353" t="str">
        <f ca="1">+IF(OFFSET('Sanitation Data'!$D$30,0,10*ROW('Sanitation Data'!D125))="","",OFFSET('Sanitation Data'!$D$30,0,10*ROW('Sanitation Data'!D125)))</f>
        <v/>
      </c>
      <c r="CN131" s="353" t="str">
        <f ca="1">+IF(OFFSET('Sanitation Data'!$D$31,0,10*ROW('Sanitation Data'!D125))="","",OFFSET('Sanitation Data'!$D$31,0,10*ROW('Sanitation Data'!D125)))</f>
        <v/>
      </c>
      <c r="CO131" s="353" t="str">
        <f ca="1">+IF(OFFSET('Sanitation Data'!$D$32,0,10*ROW('Sanitation Data'!D125))="","",OFFSET('Sanitation Data'!$D$32,0,10*ROW('Sanitation Data'!D125)))</f>
        <v/>
      </c>
      <c r="CP131" s="353" t="str">
        <f ca="1">+IF(OFFSET('Sanitation Data'!$E$28,0,10*ROW('Sanitation Data'!E125))="","",OFFSET('Sanitation Data'!$E$28,0,10*ROW('Sanitation Data'!E125)))</f>
        <v/>
      </c>
      <c r="CQ131" s="353" t="str">
        <f ca="1">+IF(OFFSET('Sanitation Data'!$E$29,0,10*ROW('Sanitation Data'!E125))="","",OFFSET('Sanitation Data'!$E$29,0,10*ROW('Sanitation Data'!E125)))</f>
        <v/>
      </c>
      <c r="CR131" s="353" t="str">
        <f ca="1">+IF(OFFSET('Sanitation Data'!$E$30,0,10*ROW('Sanitation Data'!E125))="","",OFFSET('Sanitation Data'!$E$30,0,10*ROW('Sanitation Data'!E125)))</f>
        <v/>
      </c>
      <c r="CS131" s="353" t="str">
        <f ca="1">+IF(OFFSET('Sanitation Data'!$E$31,0,10*ROW('Sanitation Data'!E125))="","",OFFSET('Sanitation Data'!$E$31,0,10*ROW('Sanitation Data'!E125)))</f>
        <v/>
      </c>
      <c r="CT131" s="353" t="str">
        <f ca="1">+IF(OFFSET('Sanitation Data'!$E$32,0,10*ROW('Sanitation Data'!E125))="","",OFFSET('Sanitation Data'!$E$32,0,10*ROW('Sanitation Data'!E125)))</f>
        <v/>
      </c>
      <c r="CU131" s="353" t="str">
        <f ca="1">+IF(OFFSET('Sanitation Data'!$F$28,0,10*ROW('Sanitation Data'!F125))="","",OFFSET('Sanitation Data'!$F$28,0,10*ROW('Sanitation Data'!F125)))</f>
        <v/>
      </c>
      <c r="CV131" s="353" t="str">
        <f ca="1">+IF(OFFSET('Sanitation Data'!$F$29,0,10*ROW('Sanitation Data'!F125))="","",OFFSET('Sanitation Data'!$F$29,0,10*ROW('Sanitation Data'!F125)))</f>
        <v/>
      </c>
      <c r="CW131" s="353" t="str">
        <f ca="1">+IF(OFFSET('Sanitation Data'!$F$30,0,10*ROW('Sanitation Data'!F125))="","",OFFSET('Sanitation Data'!$F$30,0,10*ROW('Sanitation Data'!F125)))</f>
        <v/>
      </c>
      <c r="CX131" s="353" t="str">
        <f ca="1">+IF(OFFSET('Sanitation Data'!$F$31,0,10*ROW('Sanitation Data'!F125))="","",OFFSET('Sanitation Data'!$F$31,0,10*ROW('Sanitation Data'!F125)))</f>
        <v/>
      </c>
      <c r="CY131" s="353" t="str">
        <f ca="1">+IF(OFFSET('Sanitation Data'!$F$32,0,10*ROW('Sanitation Data'!F125))="","",OFFSET('Sanitation Data'!$F$32,0,10*ROW('Sanitation Data'!F125)))</f>
        <v/>
      </c>
      <c r="CZ131" s="353" t="str">
        <f ca="1">+IF(OFFSET('Sanitation Data'!$G$28,0,10*ROW('Sanitation Data'!G125))="","",OFFSET('Sanitation Data'!$G$28,0,10*ROW('Sanitation Data'!G125)))</f>
        <v/>
      </c>
      <c r="DA131" s="353" t="str">
        <f ca="1">+IF(OFFSET('Sanitation Data'!$G$29,0,10*ROW('Sanitation Data'!G125))="","",OFFSET('Sanitation Data'!$G$29,0,10*ROW('Sanitation Data'!G125)))</f>
        <v/>
      </c>
      <c r="DB131" s="353" t="str">
        <f ca="1">+IF(OFFSET('Sanitation Data'!$G$30,0,10*ROW('Sanitation Data'!G125))="","",OFFSET('Sanitation Data'!$G$30,0,10*ROW('Sanitation Data'!G125)))</f>
        <v/>
      </c>
      <c r="DC131" s="353" t="str">
        <f ca="1">+IF(OFFSET('Sanitation Data'!$G$31,0,10*ROW('Sanitation Data'!G125))="","",OFFSET('Sanitation Data'!$G$31,0,10*ROW('Sanitation Data'!G125)))</f>
        <v/>
      </c>
      <c r="DD131" s="353" t="str">
        <f ca="1">+IF(OFFSET('Sanitation Data'!$G$32,0,10*ROW('Sanitation Data'!G125))="","",OFFSET('Sanitation Data'!$G$32,0,10*ROW('Sanitation Data'!G125)))</f>
        <v/>
      </c>
      <c r="DE131" s="353" t="str">
        <f ca="1">+IF(OFFSET('Sanitation Data'!$H$28,0,10*ROW('Sanitation Data'!H125))="","",OFFSET('Sanitation Data'!$H$28,0,10*ROW('Sanitation Data'!H125)))</f>
        <v/>
      </c>
      <c r="DF131" s="353" t="str">
        <f ca="1">+IF(OFFSET('Sanitation Data'!$H$29,0,10*ROW('Sanitation Data'!H125))="","",OFFSET('Sanitation Data'!$H$29,0,10*ROW('Sanitation Data'!H125)))</f>
        <v/>
      </c>
      <c r="DG131" s="353" t="str">
        <f ca="1">+IF(OFFSET('Sanitation Data'!$H$30,0,10*ROW('Sanitation Data'!H125))="","",OFFSET('Sanitation Data'!$H$30,0,10*ROW('Sanitation Data'!H125)))</f>
        <v/>
      </c>
      <c r="DH131" s="353" t="str">
        <f ca="1">+IF(OFFSET('Sanitation Data'!$H$31,0,10*ROW('Sanitation Data'!H125))="","",OFFSET('Sanitation Data'!$H$31,0,10*ROW('Sanitation Data'!H125)))</f>
        <v/>
      </c>
      <c r="DI131" s="353" t="str">
        <f ca="1">+IF(OFFSET('Sanitation Data'!$H$32,0,10*ROW('Sanitation Data'!H125))="","",OFFSET('Sanitation Data'!$H$32,0,10*ROW('Sanitation Data'!H125)))</f>
        <v/>
      </c>
      <c r="DJ131" s="353" t="str">
        <f ca="1">+IF(OFFSET('Sanitation Data'!$I$28,0,10*ROW('Sanitation Data'!I125))="","",OFFSET('Sanitation Data'!$I$28,0,10*ROW('Sanitation Data'!I125)))</f>
        <v/>
      </c>
      <c r="DK131" s="353" t="str">
        <f ca="1">+IF(OFFSET('Sanitation Data'!$I$29,0,10*ROW('Sanitation Data'!I125))="","",OFFSET('Sanitation Data'!$I$29,0,10*ROW('Sanitation Data'!I125)))</f>
        <v/>
      </c>
      <c r="DL131" s="353" t="str">
        <f ca="1">+IF(OFFSET('Sanitation Data'!$I$30,0,10*ROW('Sanitation Data'!I125))="","",OFFSET('Sanitation Data'!$I$30,0,10*ROW('Sanitation Data'!I125)))</f>
        <v/>
      </c>
      <c r="DM131" s="353" t="str">
        <f ca="1">+IF(OFFSET('Sanitation Data'!$I$31,0,10*ROW('Sanitation Data'!I125))="","",OFFSET('Sanitation Data'!$I$31,0,10*ROW('Sanitation Data'!I125)))</f>
        <v/>
      </c>
      <c r="DN131" s="353" t="str">
        <f ca="1">+IF(OFFSET('Sanitation Data'!$I$32,0,10*ROW('Sanitation Data'!I125))="","",OFFSET('Sanitation Data'!$I$32,0,10*ROW('Sanitation Data'!I125)))</f>
        <v/>
      </c>
      <c r="DO131" s="353" t="str">
        <f ca="1">+IF(OFFSET('Hygiene Data'!$D$11,0,10*ROW('Hygiene Data'!D125))="","",OFFSET('Hygiene Data'!$D$11,0,10*ROW('Hygiene Data'!D125)))</f>
        <v/>
      </c>
      <c r="DP131" s="353" t="str">
        <f ca="1">+IF(OFFSET('Hygiene Data'!$D$12,0,10*ROW('Hygiene Data'!D125))="","",OFFSET('Hygiene Data'!$D$12,0,10*ROW('Hygiene Data'!D125)))</f>
        <v/>
      </c>
      <c r="DQ131" s="353" t="str">
        <f ca="1">+IF(OFFSET('Hygiene Data'!$D$13,0,10*ROW('Hygiene Data'!D125))="","",OFFSET('Hygiene Data'!$D$13,0,10*ROW('Hygiene Data'!D125)))</f>
        <v/>
      </c>
      <c r="DR131" s="353" t="str">
        <f ca="1">+IF(OFFSET('Hygiene Data'!$E$11,0,10*ROW('Hygiene Data'!E125))="","",OFFSET('Hygiene Data'!$E$11,0,10*ROW('Hygiene Data'!E125)))</f>
        <v/>
      </c>
      <c r="DS131" s="353" t="str">
        <f ca="1">+IF(OFFSET('Hygiene Data'!$E$12,0,10*ROW('Hygiene Data'!E125))="","",OFFSET('Hygiene Data'!$E$12,0,10*ROW('Hygiene Data'!E125)))</f>
        <v/>
      </c>
      <c r="DT131" s="353" t="str">
        <f ca="1">+IF(OFFSET('Hygiene Data'!$E$13,0,10*ROW('Hygiene Data'!E125))="","",OFFSET('Hygiene Data'!$E$13,0,10*ROW('Hygiene Data'!E125)))</f>
        <v/>
      </c>
      <c r="DU131" s="353" t="str">
        <f ca="1">+IF(OFFSET('Hygiene Data'!$F$11,0,10*ROW('Hygiene Data'!F125))="","",OFFSET('Hygiene Data'!$F$11,0,10*ROW('Hygiene Data'!F125)))</f>
        <v/>
      </c>
      <c r="DV131" s="353" t="str">
        <f ca="1">+IF(OFFSET('Hygiene Data'!$F$12,0,10*ROW('Hygiene Data'!F125))="","",OFFSET('Hygiene Data'!$F$12,0,10*ROW('Hygiene Data'!F125)))</f>
        <v/>
      </c>
      <c r="DW131" s="353" t="str">
        <f ca="1">+IF(OFFSET('Hygiene Data'!$F$13,0,10*ROW('Hygiene Data'!F125))="","",OFFSET('Hygiene Data'!$F$13,0,10*ROW('Hygiene Data'!F125)))</f>
        <v/>
      </c>
      <c r="DX131" s="353" t="str">
        <f ca="1">+IF(OFFSET('Hygiene Data'!$G$11,0,10*ROW('Hygiene Data'!G125))="","",OFFSET('Hygiene Data'!$G$11,0,10*ROW('Hygiene Data'!G125)))</f>
        <v/>
      </c>
      <c r="DY131" s="353" t="str">
        <f ca="1">+IF(OFFSET('Hygiene Data'!$G$12,0,10*ROW('Hygiene Data'!G125))="","",OFFSET('Hygiene Data'!$G$12,0,10*ROW('Hygiene Data'!G125)))</f>
        <v/>
      </c>
      <c r="DZ131" s="353" t="str">
        <f ca="1">+IF(OFFSET('Hygiene Data'!$G$13,0,10*ROW('Hygiene Data'!G125))="","",OFFSET('Hygiene Data'!$G$13,0,10*ROW('Hygiene Data'!G125)))</f>
        <v/>
      </c>
      <c r="EA131" s="353" t="str">
        <f ca="1">+IF(OFFSET('Hygiene Data'!$H$11,0,10*ROW('Hygiene Data'!H125))="","",OFFSET('Hygiene Data'!$H$11,0,10*ROW('Hygiene Data'!H125)))</f>
        <v/>
      </c>
      <c r="EB131" s="353" t="str">
        <f ca="1">+IF(OFFSET('Hygiene Data'!$H$12,0,10*ROW('Hygiene Data'!H125))="","",OFFSET('Hygiene Data'!$H$12,0,10*ROW('Hygiene Data'!H125)))</f>
        <v/>
      </c>
      <c r="EC131" s="353" t="str">
        <f ca="1">+IF(OFFSET('Hygiene Data'!$H$13,0,10*ROW('Hygiene Data'!H125))="","",OFFSET('Hygiene Data'!$H$13,0,10*ROW('Hygiene Data'!H125)))</f>
        <v/>
      </c>
      <c r="ED131" s="353" t="str">
        <f ca="1">+IF(OFFSET('Hygiene Data'!$I$11,0,10*ROW('Hygiene Data'!I125))="","",OFFSET('Hygiene Data'!$I$11,0,10*ROW('Hygiene Data'!I125)))</f>
        <v/>
      </c>
      <c r="EE131" s="353" t="str">
        <f ca="1">+IF(OFFSET('Hygiene Data'!$I$12,0,10*ROW('Hygiene Data'!I125))="","",OFFSET('Hygiene Data'!$I$12,0,10*ROW('Hygiene Data'!I125)))</f>
        <v/>
      </c>
      <c r="EF131" s="353" t="str">
        <f ca="1">+IF(OFFSET('Hygiene Data'!$I$13,0,10*ROW('Hygiene Data'!I125))="","",OFFSET('Hygiene Data'!$I$13,0,10*ROW('Hygiene Data'!I125)))</f>
        <v/>
      </c>
    </row>
    <row r="132" spans="1:136" x14ac:dyDescent="0.25">
      <c r="A132" s="462" t="str">
        <f ca="1">+IF(OFFSET('Water Data'!$B$2,0,10*ROW('Water Data'!E126))="","",OFFSET('Water Data'!$B$2,0,10*ROW('Water Data'!E126)))</f>
        <v/>
      </c>
      <c r="B132" s="46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89" t="str">
        <f t="shared" ca="1" si="1"/>
        <v/>
      </c>
      <c r="D132" s="49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6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3" t="str">
        <f ca="1">+IF(OFFSET('Water Data'!$D$27,0,10*ROW('Water Data'!D126))="","",OFFSET('Water Data'!$D$27,0,10*ROW('Water Data'!D126)))</f>
        <v/>
      </c>
      <c r="BT132" s="353" t="str">
        <f ca="1">+IF(OFFSET('Water Data'!$D$28,0,10*ROW('Water Data'!D126))="","",OFFSET('Water Data'!$D$28,0,10*ROW('Water Data'!D126)))</f>
        <v/>
      </c>
      <c r="BU132" s="353" t="str">
        <f ca="1">+IF(OFFSET('Water Data'!$D$29,0,10*ROW('Water Data'!D126))="","",OFFSET('Water Data'!$D$29,0,10*ROW('Water Data'!D126)))</f>
        <v/>
      </c>
      <c r="BV132" s="353" t="str">
        <f ca="1">+IF(OFFSET('Water Data'!$E$27,0,10*ROW('Water Data'!E126))="","",OFFSET('Water Data'!$E$27,0,10*ROW('Water Data'!E126)))</f>
        <v/>
      </c>
      <c r="BW132" s="353" t="str">
        <f ca="1">+IF(OFFSET('Water Data'!$E$28,0,10*ROW('Water Data'!E126))="","",OFFSET('Water Data'!$E$28,0,10*ROW('Water Data'!E126)))</f>
        <v/>
      </c>
      <c r="BX132" s="353" t="str">
        <f ca="1">+IF(OFFSET('Water Data'!$E$29,0,10*ROW('Water Data'!E126))="","",OFFSET('Water Data'!$E$29,0,10*ROW('Water Data'!E126)))</f>
        <v/>
      </c>
      <c r="BY132" s="353" t="str">
        <f ca="1">+IF(OFFSET('Water Data'!$F$27,0,10*ROW('Water Data'!F126))="","",OFFSET('Water Data'!$F$27,0,10*ROW('Water Data'!F126)))</f>
        <v/>
      </c>
      <c r="BZ132" s="353" t="str">
        <f ca="1">+IF(OFFSET('Water Data'!$F$28,0,10*ROW('Water Data'!F126))="","",OFFSET('Water Data'!$F$28,0,10*ROW('Water Data'!F126)))</f>
        <v/>
      </c>
      <c r="CA132" s="353" t="str">
        <f ca="1">+IF(OFFSET('Water Data'!$F$29,0,10*ROW('Water Data'!F126))="","",OFFSET('Water Data'!$F$29,0,10*ROW('Water Data'!F126)))</f>
        <v/>
      </c>
      <c r="CB132" s="353" t="str">
        <f ca="1">+IF(OFFSET('Water Data'!$G$27,0,10*ROW('Water Data'!G126))="","",OFFSET('Water Data'!$G$27,0,10*ROW('Water Data'!G126)))</f>
        <v/>
      </c>
      <c r="CC132" s="353" t="str">
        <f ca="1">+IF(OFFSET('Water Data'!$G$28,0,10*ROW('Water Data'!G126))="","",OFFSET('Water Data'!$G$28,0,10*ROW('Water Data'!G126)))</f>
        <v/>
      </c>
      <c r="CD132" s="353" t="str">
        <f ca="1">+IF(OFFSET('Water Data'!$G$29,0,10*ROW('Water Data'!G126))="","",OFFSET('Water Data'!$G$29,0,10*ROW('Water Data'!G126)))</f>
        <v/>
      </c>
      <c r="CE132" s="353" t="str">
        <f ca="1">+IF(OFFSET('Water Data'!$H$27,0,10*ROW('Water Data'!H126))="","",OFFSET('Water Data'!$H$27,0,10*ROW('Water Data'!H126)))</f>
        <v/>
      </c>
      <c r="CF132" s="353" t="str">
        <f ca="1">+IF(OFFSET('Water Data'!$H$28,0,10*ROW('Water Data'!H126))="","",OFFSET('Water Data'!$H$28,0,10*ROW('Water Data'!H126)))</f>
        <v/>
      </c>
      <c r="CG132" s="353" t="str">
        <f ca="1">+IF(OFFSET('Water Data'!$H$29,0,10*ROW('Water Data'!H126))="","",OFFSET('Water Data'!$H$29,0,10*ROW('Water Data'!H126)))</f>
        <v/>
      </c>
      <c r="CH132" s="353" t="str">
        <f ca="1">+IF(OFFSET('Water Data'!$I$27,0,10*ROW('Water Data'!I126))="","",OFFSET('Water Data'!$I$27,0,10*ROW('Water Data'!I126)))</f>
        <v/>
      </c>
      <c r="CI132" s="353" t="str">
        <f ca="1">+IF(OFFSET('Water Data'!$I$28,0,10*ROW('Water Data'!I126))="","",OFFSET('Water Data'!$I$28,0,10*ROW('Water Data'!I126)))</f>
        <v/>
      </c>
      <c r="CJ132" s="353" t="str">
        <f ca="1">+IF(OFFSET('Water Data'!$I$29,0,10*ROW('Water Data'!I126))="","",OFFSET('Water Data'!$I$29,0,10*ROW('Water Data'!I126)))</f>
        <v/>
      </c>
      <c r="CK132" s="353" t="str">
        <f ca="1">+IF(OFFSET('Sanitation Data'!$D$28,0,10*ROW('Sanitation Data'!D126))="","",OFFSET('Sanitation Data'!$D$28,0,10*ROW('Sanitation Data'!D126)))</f>
        <v/>
      </c>
      <c r="CL132" s="353" t="str">
        <f ca="1">+IF(OFFSET('Sanitation Data'!$D$29,0,10*ROW('Sanitation Data'!D126))="","",OFFSET('Sanitation Data'!$D$29,0,10*ROW('Sanitation Data'!D126)))</f>
        <v/>
      </c>
      <c r="CM132" s="353" t="str">
        <f ca="1">+IF(OFFSET('Sanitation Data'!$D$30,0,10*ROW('Sanitation Data'!D126))="","",OFFSET('Sanitation Data'!$D$30,0,10*ROW('Sanitation Data'!D126)))</f>
        <v/>
      </c>
      <c r="CN132" s="353" t="str">
        <f ca="1">+IF(OFFSET('Sanitation Data'!$D$31,0,10*ROW('Sanitation Data'!D126))="","",OFFSET('Sanitation Data'!$D$31,0,10*ROW('Sanitation Data'!D126)))</f>
        <v/>
      </c>
      <c r="CO132" s="353" t="str">
        <f ca="1">+IF(OFFSET('Sanitation Data'!$D$32,0,10*ROW('Sanitation Data'!D126))="","",OFFSET('Sanitation Data'!$D$32,0,10*ROW('Sanitation Data'!D126)))</f>
        <v/>
      </c>
      <c r="CP132" s="353" t="str">
        <f ca="1">+IF(OFFSET('Sanitation Data'!$E$28,0,10*ROW('Sanitation Data'!E126))="","",OFFSET('Sanitation Data'!$E$28,0,10*ROW('Sanitation Data'!E126)))</f>
        <v/>
      </c>
      <c r="CQ132" s="353" t="str">
        <f ca="1">+IF(OFFSET('Sanitation Data'!$E$29,0,10*ROW('Sanitation Data'!E126))="","",OFFSET('Sanitation Data'!$E$29,0,10*ROW('Sanitation Data'!E126)))</f>
        <v/>
      </c>
      <c r="CR132" s="353" t="str">
        <f ca="1">+IF(OFFSET('Sanitation Data'!$E$30,0,10*ROW('Sanitation Data'!E126))="","",OFFSET('Sanitation Data'!$E$30,0,10*ROW('Sanitation Data'!E126)))</f>
        <v/>
      </c>
      <c r="CS132" s="353" t="str">
        <f ca="1">+IF(OFFSET('Sanitation Data'!$E$31,0,10*ROW('Sanitation Data'!E126))="","",OFFSET('Sanitation Data'!$E$31,0,10*ROW('Sanitation Data'!E126)))</f>
        <v/>
      </c>
      <c r="CT132" s="353" t="str">
        <f ca="1">+IF(OFFSET('Sanitation Data'!$E$32,0,10*ROW('Sanitation Data'!E126))="","",OFFSET('Sanitation Data'!$E$32,0,10*ROW('Sanitation Data'!E126)))</f>
        <v/>
      </c>
      <c r="CU132" s="353" t="str">
        <f ca="1">+IF(OFFSET('Sanitation Data'!$F$28,0,10*ROW('Sanitation Data'!F126))="","",OFFSET('Sanitation Data'!$F$28,0,10*ROW('Sanitation Data'!F126)))</f>
        <v/>
      </c>
      <c r="CV132" s="353" t="str">
        <f ca="1">+IF(OFFSET('Sanitation Data'!$F$29,0,10*ROW('Sanitation Data'!F126))="","",OFFSET('Sanitation Data'!$F$29,0,10*ROW('Sanitation Data'!F126)))</f>
        <v/>
      </c>
      <c r="CW132" s="353" t="str">
        <f ca="1">+IF(OFFSET('Sanitation Data'!$F$30,0,10*ROW('Sanitation Data'!F126))="","",OFFSET('Sanitation Data'!$F$30,0,10*ROW('Sanitation Data'!F126)))</f>
        <v/>
      </c>
      <c r="CX132" s="353" t="str">
        <f ca="1">+IF(OFFSET('Sanitation Data'!$F$31,0,10*ROW('Sanitation Data'!F126))="","",OFFSET('Sanitation Data'!$F$31,0,10*ROW('Sanitation Data'!F126)))</f>
        <v/>
      </c>
      <c r="CY132" s="353" t="str">
        <f ca="1">+IF(OFFSET('Sanitation Data'!$F$32,0,10*ROW('Sanitation Data'!F126))="","",OFFSET('Sanitation Data'!$F$32,0,10*ROW('Sanitation Data'!F126)))</f>
        <v/>
      </c>
      <c r="CZ132" s="353" t="str">
        <f ca="1">+IF(OFFSET('Sanitation Data'!$G$28,0,10*ROW('Sanitation Data'!G126))="","",OFFSET('Sanitation Data'!$G$28,0,10*ROW('Sanitation Data'!G126)))</f>
        <v/>
      </c>
      <c r="DA132" s="353" t="str">
        <f ca="1">+IF(OFFSET('Sanitation Data'!$G$29,0,10*ROW('Sanitation Data'!G126))="","",OFFSET('Sanitation Data'!$G$29,0,10*ROW('Sanitation Data'!G126)))</f>
        <v/>
      </c>
      <c r="DB132" s="353" t="str">
        <f ca="1">+IF(OFFSET('Sanitation Data'!$G$30,0,10*ROW('Sanitation Data'!G126))="","",OFFSET('Sanitation Data'!$G$30,0,10*ROW('Sanitation Data'!G126)))</f>
        <v/>
      </c>
      <c r="DC132" s="353" t="str">
        <f ca="1">+IF(OFFSET('Sanitation Data'!$G$31,0,10*ROW('Sanitation Data'!G126))="","",OFFSET('Sanitation Data'!$G$31,0,10*ROW('Sanitation Data'!G126)))</f>
        <v/>
      </c>
      <c r="DD132" s="353" t="str">
        <f ca="1">+IF(OFFSET('Sanitation Data'!$G$32,0,10*ROW('Sanitation Data'!G126))="","",OFFSET('Sanitation Data'!$G$32,0,10*ROW('Sanitation Data'!G126)))</f>
        <v/>
      </c>
      <c r="DE132" s="353" t="str">
        <f ca="1">+IF(OFFSET('Sanitation Data'!$H$28,0,10*ROW('Sanitation Data'!H126))="","",OFFSET('Sanitation Data'!$H$28,0,10*ROW('Sanitation Data'!H126)))</f>
        <v/>
      </c>
      <c r="DF132" s="353" t="str">
        <f ca="1">+IF(OFFSET('Sanitation Data'!$H$29,0,10*ROW('Sanitation Data'!H126))="","",OFFSET('Sanitation Data'!$H$29,0,10*ROW('Sanitation Data'!H126)))</f>
        <v/>
      </c>
      <c r="DG132" s="353" t="str">
        <f ca="1">+IF(OFFSET('Sanitation Data'!$H$30,0,10*ROW('Sanitation Data'!H126))="","",OFFSET('Sanitation Data'!$H$30,0,10*ROW('Sanitation Data'!H126)))</f>
        <v/>
      </c>
      <c r="DH132" s="353" t="str">
        <f ca="1">+IF(OFFSET('Sanitation Data'!$H$31,0,10*ROW('Sanitation Data'!H126))="","",OFFSET('Sanitation Data'!$H$31,0,10*ROW('Sanitation Data'!H126)))</f>
        <v/>
      </c>
      <c r="DI132" s="353" t="str">
        <f ca="1">+IF(OFFSET('Sanitation Data'!$H$32,0,10*ROW('Sanitation Data'!H126))="","",OFFSET('Sanitation Data'!$H$32,0,10*ROW('Sanitation Data'!H126)))</f>
        <v/>
      </c>
      <c r="DJ132" s="353" t="str">
        <f ca="1">+IF(OFFSET('Sanitation Data'!$I$28,0,10*ROW('Sanitation Data'!I126))="","",OFFSET('Sanitation Data'!$I$28,0,10*ROW('Sanitation Data'!I126)))</f>
        <v/>
      </c>
      <c r="DK132" s="353" t="str">
        <f ca="1">+IF(OFFSET('Sanitation Data'!$I$29,0,10*ROW('Sanitation Data'!I126))="","",OFFSET('Sanitation Data'!$I$29,0,10*ROW('Sanitation Data'!I126)))</f>
        <v/>
      </c>
      <c r="DL132" s="353" t="str">
        <f ca="1">+IF(OFFSET('Sanitation Data'!$I$30,0,10*ROW('Sanitation Data'!I126))="","",OFFSET('Sanitation Data'!$I$30,0,10*ROW('Sanitation Data'!I126)))</f>
        <v/>
      </c>
      <c r="DM132" s="353" t="str">
        <f ca="1">+IF(OFFSET('Sanitation Data'!$I$31,0,10*ROW('Sanitation Data'!I126))="","",OFFSET('Sanitation Data'!$I$31,0,10*ROW('Sanitation Data'!I126)))</f>
        <v/>
      </c>
      <c r="DN132" s="353" t="str">
        <f ca="1">+IF(OFFSET('Sanitation Data'!$I$32,0,10*ROW('Sanitation Data'!I126))="","",OFFSET('Sanitation Data'!$I$32,0,10*ROW('Sanitation Data'!I126)))</f>
        <v/>
      </c>
      <c r="DO132" s="353" t="str">
        <f ca="1">+IF(OFFSET('Hygiene Data'!$D$11,0,10*ROW('Hygiene Data'!D126))="","",OFFSET('Hygiene Data'!$D$11,0,10*ROW('Hygiene Data'!D126)))</f>
        <v/>
      </c>
      <c r="DP132" s="353" t="str">
        <f ca="1">+IF(OFFSET('Hygiene Data'!$D$12,0,10*ROW('Hygiene Data'!D126))="","",OFFSET('Hygiene Data'!$D$12,0,10*ROW('Hygiene Data'!D126)))</f>
        <v/>
      </c>
      <c r="DQ132" s="353" t="str">
        <f ca="1">+IF(OFFSET('Hygiene Data'!$D$13,0,10*ROW('Hygiene Data'!D126))="","",OFFSET('Hygiene Data'!$D$13,0,10*ROW('Hygiene Data'!D126)))</f>
        <v/>
      </c>
      <c r="DR132" s="353" t="str">
        <f ca="1">+IF(OFFSET('Hygiene Data'!$E$11,0,10*ROW('Hygiene Data'!E126))="","",OFFSET('Hygiene Data'!$E$11,0,10*ROW('Hygiene Data'!E126)))</f>
        <v/>
      </c>
      <c r="DS132" s="353" t="str">
        <f ca="1">+IF(OFFSET('Hygiene Data'!$E$12,0,10*ROW('Hygiene Data'!E126))="","",OFFSET('Hygiene Data'!$E$12,0,10*ROW('Hygiene Data'!E126)))</f>
        <v/>
      </c>
      <c r="DT132" s="353" t="str">
        <f ca="1">+IF(OFFSET('Hygiene Data'!$E$13,0,10*ROW('Hygiene Data'!E126))="","",OFFSET('Hygiene Data'!$E$13,0,10*ROW('Hygiene Data'!E126)))</f>
        <v/>
      </c>
      <c r="DU132" s="353" t="str">
        <f ca="1">+IF(OFFSET('Hygiene Data'!$F$11,0,10*ROW('Hygiene Data'!F126))="","",OFFSET('Hygiene Data'!$F$11,0,10*ROW('Hygiene Data'!F126)))</f>
        <v/>
      </c>
      <c r="DV132" s="353" t="str">
        <f ca="1">+IF(OFFSET('Hygiene Data'!$F$12,0,10*ROW('Hygiene Data'!F126))="","",OFFSET('Hygiene Data'!$F$12,0,10*ROW('Hygiene Data'!F126)))</f>
        <v/>
      </c>
      <c r="DW132" s="353" t="str">
        <f ca="1">+IF(OFFSET('Hygiene Data'!$F$13,0,10*ROW('Hygiene Data'!F126))="","",OFFSET('Hygiene Data'!$F$13,0,10*ROW('Hygiene Data'!F126)))</f>
        <v/>
      </c>
      <c r="DX132" s="353" t="str">
        <f ca="1">+IF(OFFSET('Hygiene Data'!$G$11,0,10*ROW('Hygiene Data'!G126))="","",OFFSET('Hygiene Data'!$G$11,0,10*ROW('Hygiene Data'!G126)))</f>
        <v/>
      </c>
      <c r="DY132" s="353" t="str">
        <f ca="1">+IF(OFFSET('Hygiene Data'!$G$12,0,10*ROW('Hygiene Data'!G126))="","",OFFSET('Hygiene Data'!$G$12,0,10*ROW('Hygiene Data'!G126)))</f>
        <v/>
      </c>
      <c r="DZ132" s="353" t="str">
        <f ca="1">+IF(OFFSET('Hygiene Data'!$G$13,0,10*ROW('Hygiene Data'!G126))="","",OFFSET('Hygiene Data'!$G$13,0,10*ROW('Hygiene Data'!G126)))</f>
        <v/>
      </c>
      <c r="EA132" s="353" t="str">
        <f ca="1">+IF(OFFSET('Hygiene Data'!$H$11,0,10*ROW('Hygiene Data'!H126))="","",OFFSET('Hygiene Data'!$H$11,0,10*ROW('Hygiene Data'!H126)))</f>
        <v/>
      </c>
      <c r="EB132" s="353" t="str">
        <f ca="1">+IF(OFFSET('Hygiene Data'!$H$12,0,10*ROW('Hygiene Data'!H126))="","",OFFSET('Hygiene Data'!$H$12,0,10*ROW('Hygiene Data'!H126)))</f>
        <v/>
      </c>
      <c r="EC132" s="353" t="str">
        <f ca="1">+IF(OFFSET('Hygiene Data'!$H$13,0,10*ROW('Hygiene Data'!H126))="","",OFFSET('Hygiene Data'!$H$13,0,10*ROW('Hygiene Data'!H126)))</f>
        <v/>
      </c>
      <c r="ED132" s="353" t="str">
        <f ca="1">+IF(OFFSET('Hygiene Data'!$I$11,0,10*ROW('Hygiene Data'!I126))="","",OFFSET('Hygiene Data'!$I$11,0,10*ROW('Hygiene Data'!I126)))</f>
        <v/>
      </c>
      <c r="EE132" s="353" t="str">
        <f ca="1">+IF(OFFSET('Hygiene Data'!$I$12,0,10*ROW('Hygiene Data'!I126))="","",OFFSET('Hygiene Data'!$I$12,0,10*ROW('Hygiene Data'!I126)))</f>
        <v/>
      </c>
      <c r="EF132" s="353" t="str">
        <f ca="1">+IF(OFFSET('Hygiene Data'!$I$13,0,10*ROW('Hygiene Data'!I126))="","",OFFSET('Hygiene Data'!$I$13,0,10*ROW('Hygiene Data'!I126)))</f>
        <v/>
      </c>
    </row>
    <row r="133" spans="1:136" x14ac:dyDescent="0.25">
      <c r="A133" s="462" t="str">
        <f ca="1">+IF(OFFSET('Water Data'!$B$2,0,10*ROW('Water Data'!E127))="","",OFFSET('Water Data'!$B$2,0,10*ROW('Water Data'!E127)))</f>
        <v/>
      </c>
      <c r="B133" s="46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89" t="str">
        <f t="shared" ca="1" si="1"/>
        <v/>
      </c>
      <c r="D133" s="49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6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3" t="str">
        <f ca="1">+IF(OFFSET('Water Data'!$D$27,0,10*ROW('Water Data'!D127))="","",OFFSET('Water Data'!$D$27,0,10*ROW('Water Data'!D127)))</f>
        <v/>
      </c>
      <c r="BT133" s="353" t="str">
        <f ca="1">+IF(OFFSET('Water Data'!$D$28,0,10*ROW('Water Data'!D127))="","",OFFSET('Water Data'!$D$28,0,10*ROW('Water Data'!D127)))</f>
        <v/>
      </c>
      <c r="BU133" s="353" t="str">
        <f ca="1">+IF(OFFSET('Water Data'!$D$29,0,10*ROW('Water Data'!D127))="","",OFFSET('Water Data'!$D$29,0,10*ROW('Water Data'!D127)))</f>
        <v/>
      </c>
      <c r="BV133" s="353" t="str">
        <f ca="1">+IF(OFFSET('Water Data'!$E$27,0,10*ROW('Water Data'!E127))="","",OFFSET('Water Data'!$E$27,0,10*ROW('Water Data'!E127)))</f>
        <v/>
      </c>
      <c r="BW133" s="353" t="str">
        <f ca="1">+IF(OFFSET('Water Data'!$E$28,0,10*ROW('Water Data'!E127))="","",OFFSET('Water Data'!$E$28,0,10*ROW('Water Data'!E127)))</f>
        <v/>
      </c>
      <c r="BX133" s="353" t="str">
        <f ca="1">+IF(OFFSET('Water Data'!$E$29,0,10*ROW('Water Data'!E127))="","",OFFSET('Water Data'!$E$29,0,10*ROW('Water Data'!E127)))</f>
        <v/>
      </c>
      <c r="BY133" s="353" t="str">
        <f ca="1">+IF(OFFSET('Water Data'!$F$27,0,10*ROW('Water Data'!F127))="","",OFFSET('Water Data'!$F$27,0,10*ROW('Water Data'!F127)))</f>
        <v/>
      </c>
      <c r="BZ133" s="353" t="str">
        <f ca="1">+IF(OFFSET('Water Data'!$F$28,0,10*ROW('Water Data'!F127))="","",OFFSET('Water Data'!$F$28,0,10*ROW('Water Data'!F127)))</f>
        <v/>
      </c>
      <c r="CA133" s="353" t="str">
        <f ca="1">+IF(OFFSET('Water Data'!$F$29,0,10*ROW('Water Data'!F127))="","",OFFSET('Water Data'!$F$29,0,10*ROW('Water Data'!F127)))</f>
        <v/>
      </c>
      <c r="CB133" s="353" t="str">
        <f ca="1">+IF(OFFSET('Water Data'!$G$27,0,10*ROW('Water Data'!G127))="","",OFFSET('Water Data'!$G$27,0,10*ROW('Water Data'!G127)))</f>
        <v/>
      </c>
      <c r="CC133" s="353" t="str">
        <f ca="1">+IF(OFFSET('Water Data'!$G$28,0,10*ROW('Water Data'!G127))="","",OFFSET('Water Data'!$G$28,0,10*ROW('Water Data'!G127)))</f>
        <v/>
      </c>
      <c r="CD133" s="353" t="str">
        <f ca="1">+IF(OFFSET('Water Data'!$G$29,0,10*ROW('Water Data'!G127))="","",OFFSET('Water Data'!$G$29,0,10*ROW('Water Data'!G127)))</f>
        <v/>
      </c>
      <c r="CE133" s="353" t="str">
        <f ca="1">+IF(OFFSET('Water Data'!$H$27,0,10*ROW('Water Data'!H127))="","",OFFSET('Water Data'!$H$27,0,10*ROW('Water Data'!H127)))</f>
        <v/>
      </c>
      <c r="CF133" s="353" t="str">
        <f ca="1">+IF(OFFSET('Water Data'!$H$28,0,10*ROW('Water Data'!H127))="","",OFFSET('Water Data'!$H$28,0,10*ROW('Water Data'!H127)))</f>
        <v/>
      </c>
      <c r="CG133" s="353" t="str">
        <f ca="1">+IF(OFFSET('Water Data'!$H$29,0,10*ROW('Water Data'!H127))="","",OFFSET('Water Data'!$H$29,0,10*ROW('Water Data'!H127)))</f>
        <v/>
      </c>
      <c r="CH133" s="353" t="str">
        <f ca="1">+IF(OFFSET('Water Data'!$I$27,0,10*ROW('Water Data'!I127))="","",OFFSET('Water Data'!$I$27,0,10*ROW('Water Data'!I127)))</f>
        <v/>
      </c>
      <c r="CI133" s="353" t="str">
        <f ca="1">+IF(OFFSET('Water Data'!$I$28,0,10*ROW('Water Data'!I127))="","",OFFSET('Water Data'!$I$28,0,10*ROW('Water Data'!I127)))</f>
        <v/>
      </c>
      <c r="CJ133" s="353" t="str">
        <f ca="1">+IF(OFFSET('Water Data'!$I$29,0,10*ROW('Water Data'!I127))="","",OFFSET('Water Data'!$I$29,0,10*ROW('Water Data'!I127)))</f>
        <v/>
      </c>
      <c r="CK133" s="353" t="str">
        <f ca="1">+IF(OFFSET('Sanitation Data'!$D$28,0,10*ROW('Sanitation Data'!D127))="","",OFFSET('Sanitation Data'!$D$28,0,10*ROW('Sanitation Data'!D127)))</f>
        <v/>
      </c>
      <c r="CL133" s="353" t="str">
        <f ca="1">+IF(OFFSET('Sanitation Data'!$D$29,0,10*ROW('Sanitation Data'!D127))="","",OFFSET('Sanitation Data'!$D$29,0,10*ROW('Sanitation Data'!D127)))</f>
        <v/>
      </c>
      <c r="CM133" s="353" t="str">
        <f ca="1">+IF(OFFSET('Sanitation Data'!$D$30,0,10*ROW('Sanitation Data'!D127))="","",OFFSET('Sanitation Data'!$D$30,0,10*ROW('Sanitation Data'!D127)))</f>
        <v/>
      </c>
      <c r="CN133" s="353" t="str">
        <f ca="1">+IF(OFFSET('Sanitation Data'!$D$31,0,10*ROW('Sanitation Data'!D127))="","",OFFSET('Sanitation Data'!$D$31,0,10*ROW('Sanitation Data'!D127)))</f>
        <v/>
      </c>
      <c r="CO133" s="353" t="str">
        <f ca="1">+IF(OFFSET('Sanitation Data'!$D$32,0,10*ROW('Sanitation Data'!D127))="","",OFFSET('Sanitation Data'!$D$32,0,10*ROW('Sanitation Data'!D127)))</f>
        <v/>
      </c>
      <c r="CP133" s="353" t="str">
        <f ca="1">+IF(OFFSET('Sanitation Data'!$E$28,0,10*ROW('Sanitation Data'!E127))="","",OFFSET('Sanitation Data'!$E$28,0,10*ROW('Sanitation Data'!E127)))</f>
        <v/>
      </c>
      <c r="CQ133" s="353" t="str">
        <f ca="1">+IF(OFFSET('Sanitation Data'!$E$29,0,10*ROW('Sanitation Data'!E127))="","",OFFSET('Sanitation Data'!$E$29,0,10*ROW('Sanitation Data'!E127)))</f>
        <v/>
      </c>
      <c r="CR133" s="353" t="str">
        <f ca="1">+IF(OFFSET('Sanitation Data'!$E$30,0,10*ROW('Sanitation Data'!E127))="","",OFFSET('Sanitation Data'!$E$30,0,10*ROW('Sanitation Data'!E127)))</f>
        <v/>
      </c>
      <c r="CS133" s="353" t="str">
        <f ca="1">+IF(OFFSET('Sanitation Data'!$E$31,0,10*ROW('Sanitation Data'!E127))="","",OFFSET('Sanitation Data'!$E$31,0,10*ROW('Sanitation Data'!E127)))</f>
        <v/>
      </c>
      <c r="CT133" s="353" t="str">
        <f ca="1">+IF(OFFSET('Sanitation Data'!$E$32,0,10*ROW('Sanitation Data'!E127))="","",OFFSET('Sanitation Data'!$E$32,0,10*ROW('Sanitation Data'!E127)))</f>
        <v/>
      </c>
      <c r="CU133" s="353" t="str">
        <f ca="1">+IF(OFFSET('Sanitation Data'!$F$28,0,10*ROW('Sanitation Data'!F127))="","",OFFSET('Sanitation Data'!$F$28,0,10*ROW('Sanitation Data'!F127)))</f>
        <v/>
      </c>
      <c r="CV133" s="353" t="str">
        <f ca="1">+IF(OFFSET('Sanitation Data'!$F$29,0,10*ROW('Sanitation Data'!F127))="","",OFFSET('Sanitation Data'!$F$29,0,10*ROW('Sanitation Data'!F127)))</f>
        <v/>
      </c>
      <c r="CW133" s="353" t="str">
        <f ca="1">+IF(OFFSET('Sanitation Data'!$F$30,0,10*ROW('Sanitation Data'!F127))="","",OFFSET('Sanitation Data'!$F$30,0,10*ROW('Sanitation Data'!F127)))</f>
        <v/>
      </c>
      <c r="CX133" s="353" t="str">
        <f ca="1">+IF(OFFSET('Sanitation Data'!$F$31,0,10*ROW('Sanitation Data'!F127))="","",OFFSET('Sanitation Data'!$F$31,0,10*ROW('Sanitation Data'!F127)))</f>
        <v/>
      </c>
      <c r="CY133" s="353" t="str">
        <f ca="1">+IF(OFFSET('Sanitation Data'!$F$32,0,10*ROW('Sanitation Data'!F127))="","",OFFSET('Sanitation Data'!$F$32,0,10*ROW('Sanitation Data'!F127)))</f>
        <v/>
      </c>
      <c r="CZ133" s="353" t="str">
        <f ca="1">+IF(OFFSET('Sanitation Data'!$G$28,0,10*ROW('Sanitation Data'!G127))="","",OFFSET('Sanitation Data'!$G$28,0,10*ROW('Sanitation Data'!G127)))</f>
        <v/>
      </c>
      <c r="DA133" s="353" t="str">
        <f ca="1">+IF(OFFSET('Sanitation Data'!$G$29,0,10*ROW('Sanitation Data'!G127))="","",OFFSET('Sanitation Data'!$G$29,0,10*ROW('Sanitation Data'!G127)))</f>
        <v/>
      </c>
      <c r="DB133" s="353" t="str">
        <f ca="1">+IF(OFFSET('Sanitation Data'!$G$30,0,10*ROW('Sanitation Data'!G127))="","",OFFSET('Sanitation Data'!$G$30,0,10*ROW('Sanitation Data'!G127)))</f>
        <v/>
      </c>
      <c r="DC133" s="353" t="str">
        <f ca="1">+IF(OFFSET('Sanitation Data'!$G$31,0,10*ROW('Sanitation Data'!G127))="","",OFFSET('Sanitation Data'!$G$31,0,10*ROW('Sanitation Data'!G127)))</f>
        <v/>
      </c>
      <c r="DD133" s="353" t="str">
        <f ca="1">+IF(OFFSET('Sanitation Data'!$G$32,0,10*ROW('Sanitation Data'!G127))="","",OFFSET('Sanitation Data'!$G$32,0,10*ROW('Sanitation Data'!G127)))</f>
        <v/>
      </c>
      <c r="DE133" s="353" t="str">
        <f ca="1">+IF(OFFSET('Sanitation Data'!$H$28,0,10*ROW('Sanitation Data'!H127))="","",OFFSET('Sanitation Data'!$H$28,0,10*ROW('Sanitation Data'!H127)))</f>
        <v/>
      </c>
      <c r="DF133" s="353" t="str">
        <f ca="1">+IF(OFFSET('Sanitation Data'!$H$29,0,10*ROW('Sanitation Data'!H127))="","",OFFSET('Sanitation Data'!$H$29,0,10*ROW('Sanitation Data'!H127)))</f>
        <v/>
      </c>
      <c r="DG133" s="353" t="str">
        <f ca="1">+IF(OFFSET('Sanitation Data'!$H$30,0,10*ROW('Sanitation Data'!H127))="","",OFFSET('Sanitation Data'!$H$30,0,10*ROW('Sanitation Data'!H127)))</f>
        <v/>
      </c>
      <c r="DH133" s="353" t="str">
        <f ca="1">+IF(OFFSET('Sanitation Data'!$H$31,0,10*ROW('Sanitation Data'!H127))="","",OFFSET('Sanitation Data'!$H$31,0,10*ROW('Sanitation Data'!H127)))</f>
        <v/>
      </c>
      <c r="DI133" s="353" t="str">
        <f ca="1">+IF(OFFSET('Sanitation Data'!$H$32,0,10*ROW('Sanitation Data'!H127))="","",OFFSET('Sanitation Data'!$H$32,0,10*ROW('Sanitation Data'!H127)))</f>
        <v/>
      </c>
      <c r="DJ133" s="353" t="str">
        <f ca="1">+IF(OFFSET('Sanitation Data'!$I$28,0,10*ROW('Sanitation Data'!I127))="","",OFFSET('Sanitation Data'!$I$28,0,10*ROW('Sanitation Data'!I127)))</f>
        <v/>
      </c>
      <c r="DK133" s="353" t="str">
        <f ca="1">+IF(OFFSET('Sanitation Data'!$I$29,0,10*ROW('Sanitation Data'!I127))="","",OFFSET('Sanitation Data'!$I$29,0,10*ROW('Sanitation Data'!I127)))</f>
        <v/>
      </c>
      <c r="DL133" s="353" t="str">
        <f ca="1">+IF(OFFSET('Sanitation Data'!$I$30,0,10*ROW('Sanitation Data'!I127))="","",OFFSET('Sanitation Data'!$I$30,0,10*ROW('Sanitation Data'!I127)))</f>
        <v/>
      </c>
      <c r="DM133" s="353" t="str">
        <f ca="1">+IF(OFFSET('Sanitation Data'!$I$31,0,10*ROW('Sanitation Data'!I127))="","",OFFSET('Sanitation Data'!$I$31,0,10*ROW('Sanitation Data'!I127)))</f>
        <v/>
      </c>
      <c r="DN133" s="353" t="str">
        <f ca="1">+IF(OFFSET('Sanitation Data'!$I$32,0,10*ROW('Sanitation Data'!I127))="","",OFFSET('Sanitation Data'!$I$32,0,10*ROW('Sanitation Data'!I127)))</f>
        <v/>
      </c>
      <c r="DO133" s="353" t="str">
        <f ca="1">+IF(OFFSET('Hygiene Data'!$D$11,0,10*ROW('Hygiene Data'!D127))="","",OFFSET('Hygiene Data'!$D$11,0,10*ROW('Hygiene Data'!D127)))</f>
        <v/>
      </c>
      <c r="DP133" s="353" t="str">
        <f ca="1">+IF(OFFSET('Hygiene Data'!$D$12,0,10*ROW('Hygiene Data'!D127))="","",OFFSET('Hygiene Data'!$D$12,0,10*ROW('Hygiene Data'!D127)))</f>
        <v/>
      </c>
      <c r="DQ133" s="353" t="str">
        <f ca="1">+IF(OFFSET('Hygiene Data'!$D$13,0,10*ROW('Hygiene Data'!D127))="","",OFFSET('Hygiene Data'!$D$13,0,10*ROW('Hygiene Data'!D127)))</f>
        <v/>
      </c>
      <c r="DR133" s="353" t="str">
        <f ca="1">+IF(OFFSET('Hygiene Data'!$E$11,0,10*ROW('Hygiene Data'!E127))="","",OFFSET('Hygiene Data'!$E$11,0,10*ROW('Hygiene Data'!E127)))</f>
        <v/>
      </c>
      <c r="DS133" s="353" t="str">
        <f ca="1">+IF(OFFSET('Hygiene Data'!$E$12,0,10*ROW('Hygiene Data'!E127))="","",OFFSET('Hygiene Data'!$E$12,0,10*ROW('Hygiene Data'!E127)))</f>
        <v/>
      </c>
      <c r="DT133" s="353" t="str">
        <f ca="1">+IF(OFFSET('Hygiene Data'!$E$13,0,10*ROW('Hygiene Data'!E127))="","",OFFSET('Hygiene Data'!$E$13,0,10*ROW('Hygiene Data'!E127)))</f>
        <v/>
      </c>
      <c r="DU133" s="353" t="str">
        <f ca="1">+IF(OFFSET('Hygiene Data'!$F$11,0,10*ROW('Hygiene Data'!F127))="","",OFFSET('Hygiene Data'!$F$11,0,10*ROW('Hygiene Data'!F127)))</f>
        <v/>
      </c>
      <c r="DV133" s="353" t="str">
        <f ca="1">+IF(OFFSET('Hygiene Data'!$F$12,0,10*ROW('Hygiene Data'!F127))="","",OFFSET('Hygiene Data'!$F$12,0,10*ROW('Hygiene Data'!F127)))</f>
        <v/>
      </c>
      <c r="DW133" s="353" t="str">
        <f ca="1">+IF(OFFSET('Hygiene Data'!$F$13,0,10*ROW('Hygiene Data'!F127))="","",OFFSET('Hygiene Data'!$F$13,0,10*ROW('Hygiene Data'!F127)))</f>
        <v/>
      </c>
      <c r="DX133" s="353" t="str">
        <f ca="1">+IF(OFFSET('Hygiene Data'!$G$11,0,10*ROW('Hygiene Data'!G127))="","",OFFSET('Hygiene Data'!$G$11,0,10*ROW('Hygiene Data'!G127)))</f>
        <v/>
      </c>
      <c r="DY133" s="353" t="str">
        <f ca="1">+IF(OFFSET('Hygiene Data'!$G$12,0,10*ROW('Hygiene Data'!G127))="","",OFFSET('Hygiene Data'!$G$12,0,10*ROW('Hygiene Data'!G127)))</f>
        <v/>
      </c>
      <c r="DZ133" s="353" t="str">
        <f ca="1">+IF(OFFSET('Hygiene Data'!$G$13,0,10*ROW('Hygiene Data'!G127))="","",OFFSET('Hygiene Data'!$G$13,0,10*ROW('Hygiene Data'!G127)))</f>
        <v/>
      </c>
      <c r="EA133" s="353" t="str">
        <f ca="1">+IF(OFFSET('Hygiene Data'!$H$11,0,10*ROW('Hygiene Data'!H127))="","",OFFSET('Hygiene Data'!$H$11,0,10*ROW('Hygiene Data'!H127)))</f>
        <v/>
      </c>
      <c r="EB133" s="353" t="str">
        <f ca="1">+IF(OFFSET('Hygiene Data'!$H$12,0,10*ROW('Hygiene Data'!H127))="","",OFFSET('Hygiene Data'!$H$12,0,10*ROW('Hygiene Data'!H127)))</f>
        <v/>
      </c>
      <c r="EC133" s="353" t="str">
        <f ca="1">+IF(OFFSET('Hygiene Data'!$H$13,0,10*ROW('Hygiene Data'!H127))="","",OFFSET('Hygiene Data'!$H$13,0,10*ROW('Hygiene Data'!H127)))</f>
        <v/>
      </c>
      <c r="ED133" s="353" t="str">
        <f ca="1">+IF(OFFSET('Hygiene Data'!$I$11,0,10*ROW('Hygiene Data'!I127))="","",OFFSET('Hygiene Data'!$I$11,0,10*ROW('Hygiene Data'!I127)))</f>
        <v/>
      </c>
      <c r="EE133" s="353" t="str">
        <f ca="1">+IF(OFFSET('Hygiene Data'!$I$12,0,10*ROW('Hygiene Data'!I127))="","",OFFSET('Hygiene Data'!$I$12,0,10*ROW('Hygiene Data'!I127)))</f>
        <v/>
      </c>
      <c r="EF133" s="353" t="str">
        <f ca="1">+IF(OFFSET('Hygiene Data'!$I$13,0,10*ROW('Hygiene Data'!I127))="","",OFFSET('Hygiene Data'!$I$13,0,10*ROW('Hygiene Data'!I127)))</f>
        <v/>
      </c>
    </row>
    <row r="134" spans="1:136" x14ac:dyDescent="0.25">
      <c r="A134" s="462" t="str">
        <f ca="1">+IF(OFFSET('Water Data'!$B$2,0,10*ROW('Water Data'!E128))="","",OFFSET('Water Data'!$B$2,0,10*ROW('Water Data'!E128)))</f>
        <v/>
      </c>
      <c r="B134" s="46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89" t="str">
        <f t="shared" ca="1" si="1"/>
        <v/>
      </c>
      <c r="D134" s="49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6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3" t="str">
        <f ca="1">+IF(OFFSET('Water Data'!$D$27,0,10*ROW('Water Data'!D128))="","",OFFSET('Water Data'!$D$27,0,10*ROW('Water Data'!D128)))</f>
        <v/>
      </c>
      <c r="BT134" s="353" t="str">
        <f ca="1">+IF(OFFSET('Water Data'!$D$28,0,10*ROW('Water Data'!D128))="","",OFFSET('Water Data'!$D$28,0,10*ROW('Water Data'!D128)))</f>
        <v/>
      </c>
      <c r="BU134" s="353" t="str">
        <f ca="1">+IF(OFFSET('Water Data'!$D$29,0,10*ROW('Water Data'!D128))="","",OFFSET('Water Data'!$D$29,0,10*ROW('Water Data'!D128)))</f>
        <v/>
      </c>
      <c r="BV134" s="353" t="str">
        <f ca="1">+IF(OFFSET('Water Data'!$E$27,0,10*ROW('Water Data'!E128))="","",OFFSET('Water Data'!$E$27,0,10*ROW('Water Data'!E128)))</f>
        <v/>
      </c>
      <c r="BW134" s="353" t="str">
        <f ca="1">+IF(OFFSET('Water Data'!$E$28,0,10*ROW('Water Data'!E128))="","",OFFSET('Water Data'!$E$28,0,10*ROW('Water Data'!E128)))</f>
        <v/>
      </c>
      <c r="BX134" s="353" t="str">
        <f ca="1">+IF(OFFSET('Water Data'!$E$29,0,10*ROW('Water Data'!E128))="","",OFFSET('Water Data'!$E$29,0,10*ROW('Water Data'!E128)))</f>
        <v/>
      </c>
      <c r="BY134" s="353" t="str">
        <f ca="1">+IF(OFFSET('Water Data'!$F$27,0,10*ROW('Water Data'!F128))="","",OFFSET('Water Data'!$F$27,0,10*ROW('Water Data'!F128)))</f>
        <v/>
      </c>
      <c r="BZ134" s="353" t="str">
        <f ca="1">+IF(OFFSET('Water Data'!$F$28,0,10*ROW('Water Data'!F128))="","",OFFSET('Water Data'!$F$28,0,10*ROW('Water Data'!F128)))</f>
        <v/>
      </c>
      <c r="CA134" s="353" t="str">
        <f ca="1">+IF(OFFSET('Water Data'!$F$29,0,10*ROW('Water Data'!F128))="","",OFFSET('Water Data'!$F$29,0,10*ROW('Water Data'!F128)))</f>
        <v/>
      </c>
      <c r="CB134" s="353" t="str">
        <f ca="1">+IF(OFFSET('Water Data'!$G$27,0,10*ROW('Water Data'!G128))="","",OFFSET('Water Data'!$G$27,0,10*ROW('Water Data'!G128)))</f>
        <v/>
      </c>
      <c r="CC134" s="353" t="str">
        <f ca="1">+IF(OFFSET('Water Data'!$G$28,0,10*ROW('Water Data'!G128))="","",OFFSET('Water Data'!$G$28,0,10*ROW('Water Data'!G128)))</f>
        <v/>
      </c>
      <c r="CD134" s="353" t="str">
        <f ca="1">+IF(OFFSET('Water Data'!$G$29,0,10*ROW('Water Data'!G128))="","",OFFSET('Water Data'!$G$29,0,10*ROW('Water Data'!G128)))</f>
        <v/>
      </c>
      <c r="CE134" s="353" t="str">
        <f ca="1">+IF(OFFSET('Water Data'!$H$27,0,10*ROW('Water Data'!H128))="","",OFFSET('Water Data'!$H$27,0,10*ROW('Water Data'!H128)))</f>
        <v/>
      </c>
      <c r="CF134" s="353" t="str">
        <f ca="1">+IF(OFFSET('Water Data'!$H$28,0,10*ROW('Water Data'!H128))="","",OFFSET('Water Data'!$H$28,0,10*ROW('Water Data'!H128)))</f>
        <v/>
      </c>
      <c r="CG134" s="353" t="str">
        <f ca="1">+IF(OFFSET('Water Data'!$H$29,0,10*ROW('Water Data'!H128))="","",OFFSET('Water Data'!$H$29,0,10*ROW('Water Data'!H128)))</f>
        <v/>
      </c>
      <c r="CH134" s="353" t="str">
        <f ca="1">+IF(OFFSET('Water Data'!$I$27,0,10*ROW('Water Data'!I128))="","",OFFSET('Water Data'!$I$27,0,10*ROW('Water Data'!I128)))</f>
        <v/>
      </c>
      <c r="CI134" s="353" t="str">
        <f ca="1">+IF(OFFSET('Water Data'!$I$28,0,10*ROW('Water Data'!I128))="","",OFFSET('Water Data'!$I$28,0,10*ROW('Water Data'!I128)))</f>
        <v/>
      </c>
      <c r="CJ134" s="353" t="str">
        <f ca="1">+IF(OFFSET('Water Data'!$I$29,0,10*ROW('Water Data'!I128))="","",OFFSET('Water Data'!$I$29,0,10*ROW('Water Data'!I128)))</f>
        <v/>
      </c>
      <c r="CK134" s="353" t="str">
        <f ca="1">+IF(OFFSET('Sanitation Data'!$D$28,0,10*ROW('Sanitation Data'!D128))="","",OFFSET('Sanitation Data'!$D$28,0,10*ROW('Sanitation Data'!D128)))</f>
        <v/>
      </c>
      <c r="CL134" s="353" t="str">
        <f ca="1">+IF(OFFSET('Sanitation Data'!$D$29,0,10*ROW('Sanitation Data'!D128))="","",OFFSET('Sanitation Data'!$D$29,0,10*ROW('Sanitation Data'!D128)))</f>
        <v/>
      </c>
      <c r="CM134" s="353" t="str">
        <f ca="1">+IF(OFFSET('Sanitation Data'!$D$30,0,10*ROW('Sanitation Data'!D128))="","",OFFSET('Sanitation Data'!$D$30,0,10*ROW('Sanitation Data'!D128)))</f>
        <v/>
      </c>
      <c r="CN134" s="353" t="str">
        <f ca="1">+IF(OFFSET('Sanitation Data'!$D$31,0,10*ROW('Sanitation Data'!D128))="","",OFFSET('Sanitation Data'!$D$31,0,10*ROW('Sanitation Data'!D128)))</f>
        <v/>
      </c>
      <c r="CO134" s="353" t="str">
        <f ca="1">+IF(OFFSET('Sanitation Data'!$D$32,0,10*ROW('Sanitation Data'!D128))="","",OFFSET('Sanitation Data'!$D$32,0,10*ROW('Sanitation Data'!D128)))</f>
        <v/>
      </c>
      <c r="CP134" s="353" t="str">
        <f ca="1">+IF(OFFSET('Sanitation Data'!$E$28,0,10*ROW('Sanitation Data'!E128))="","",OFFSET('Sanitation Data'!$E$28,0,10*ROW('Sanitation Data'!E128)))</f>
        <v/>
      </c>
      <c r="CQ134" s="353" t="str">
        <f ca="1">+IF(OFFSET('Sanitation Data'!$E$29,0,10*ROW('Sanitation Data'!E128))="","",OFFSET('Sanitation Data'!$E$29,0,10*ROW('Sanitation Data'!E128)))</f>
        <v/>
      </c>
      <c r="CR134" s="353" t="str">
        <f ca="1">+IF(OFFSET('Sanitation Data'!$E$30,0,10*ROW('Sanitation Data'!E128))="","",OFFSET('Sanitation Data'!$E$30,0,10*ROW('Sanitation Data'!E128)))</f>
        <v/>
      </c>
      <c r="CS134" s="353" t="str">
        <f ca="1">+IF(OFFSET('Sanitation Data'!$E$31,0,10*ROW('Sanitation Data'!E128))="","",OFFSET('Sanitation Data'!$E$31,0,10*ROW('Sanitation Data'!E128)))</f>
        <v/>
      </c>
      <c r="CT134" s="353" t="str">
        <f ca="1">+IF(OFFSET('Sanitation Data'!$E$32,0,10*ROW('Sanitation Data'!E128))="","",OFFSET('Sanitation Data'!$E$32,0,10*ROW('Sanitation Data'!E128)))</f>
        <v/>
      </c>
      <c r="CU134" s="353" t="str">
        <f ca="1">+IF(OFFSET('Sanitation Data'!$F$28,0,10*ROW('Sanitation Data'!F128))="","",OFFSET('Sanitation Data'!$F$28,0,10*ROW('Sanitation Data'!F128)))</f>
        <v/>
      </c>
      <c r="CV134" s="353" t="str">
        <f ca="1">+IF(OFFSET('Sanitation Data'!$F$29,0,10*ROW('Sanitation Data'!F128))="","",OFFSET('Sanitation Data'!$F$29,0,10*ROW('Sanitation Data'!F128)))</f>
        <v/>
      </c>
      <c r="CW134" s="353" t="str">
        <f ca="1">+IF(OFFSET('Sanitation Data'!$F$30,0,10*ROW('Sanitation Data'!F128))="","",OFFSET('Sanitation Data'!$F$30,0,10*ROW('Sanitation Data'!F128)))</f>
        <v/>
      </c>
      <c r="CX134" s="353" t="str">
        <f ca="1">+IF(OFFSET('Sanitation Data'!$F$31,0,10*ROW('Sanitation Data'!F128))="","",OFFSET('Sanitation Data'!$F$31,0,10*ROW('Sanitation Data'!F128)))</f>
        <v/>
      </c>
      <c r="CY134" s="353" t="str">
        <f ca="1">+IF(OFFSET('Sanitation Data'!$F$32,0,10*ROW('Sanitation Data'!F128))="","",OFFSET('Sanitation Data'!$F$32,0,10*ROW('Sanitation Data'!F128)))</f>
        <v/>
      </c>
      <c r="CZ134" s="353" t="str">
        <f ca="1">+IF(OFFSET('Sanitation Data'!$G$28,0,10*ROW('Sanitation Data'!G128))="","",OFFSET('Sanitation Data'!$G$28,0,10*ROW('Sanitation Data'!G128)))</f>
        <v/>
      </c>
      <c r="DA134" s="353" t="str">
        <f ca="1">+IF(OFFSET('Sanitation Data'!$G$29,0,10*ROW('Sanitation Data'!G128))="","",OFFSET('Sanitation Data'!$G$29,0,10*ROW('Sanitation Data'!G128)))</f>
        <v/>
      </c>
      <c r="DB134" s="353" t="str">
        <f ca="1">+IF(OFFSET('Sanitation Data'!$G$30,0,10*ROW('Sanitation Data'!G128))="","",OFFSET('Sanitation Data'!$G$30,0,10*ROW('Sanitation Data'!G128)))</f>
        <v/>
      </c>
      <c r="DC134" s="353" t="str">
        <f ca="1">+IF(OFFSET('Sanitation Data'!$G$31,0,10*ROW('Sanitation Data'!G128))="","",OFFSET('Sanitation Data'!$G$31,0,10*ROW('Sanitation Data'!G128)))</f>
        <v/>
      </c>
      <c r="DD134" s="353" t="str">
        <f ca="1">+IF(OFFSET('Sanitation Data'!$G$32,0,10*ROW('Sanitation Data'!G128))="","",OFFSET('Sanitation Data'!$G$32,0,10*ROW('Sanitation Data'!G128)))</f>
        <v/>
      </c>
      <c r="DE134" s="353" t="str">
        <f ca="1">+IF(OFFSET('Sanitation Data'!$H$28,0,10*ROW('Sanitation Data'!H128))="","",OFFSET('Sanitation Data'!$H$28,0,10*ROW('Sanitation Data'!H128)))</f>
        <v/>
      </c>
      <c r="DF134" s="353" t="str">
        <f ca="1">+IF(OFFSET('Sanitation Data'!$H$29,0,10*ROW('Sanitation Data'!H128))="","",OFFSET('Sanitation Data'!$H$29,0,10*ROW('Sanitation Data'!H128)))</f>
        <v/>
      </c>
      <c r="DG134" s="353" t="str">
        <f ca="1">+IF(OFFSET('Sanitation Data'!$H$30,0,10*ROW('Sanitation Data'!H128))="","",OFFSET('Sanitation Data'!$H$30,0,10*ROW('Sanitation Data'!H128)))</f>
        <v/>
      </c>
      <c r="DH134" s="353" t="str">
        <f ca="1">+IF(OFFSET('Sanitation Data'!$H$31,0,10*ROW('Sanitation Data'!H128))="","",OFFSET('Sanitation Data'!$H$31,0,10*ROW('Sanitation Data'!H128)))</f>
        <v/>
      </c>
      <c r="DI134" s="353" t="str">
        <f ca="1">+IF(OFFSET('Sanitation Data'!$H$32,0,10*ROW('Sanitation Data'!H128))="","",OFFSET('Sanitation Data'!$H$32,0,10*ROW('Sanitation Data'!H128)))</f>
        <v/>
      </c>
      <c r="DJ134" s="353" t="str">
        <f ca="1">+IF(OFFSET('Sanitation Data'!$I$28,0,10*ROW('Sanitation Data'!I128))="","",OFFSET('Sanitation Data'!$I$28,0,10*ROW('Sanitation Data'!I128)))</f>
        <v/>
      </c>
      <c r="DK134" s="353" t="str">
        <f ca="1">+IF(OFFSET('Sanitation Data'!$I$29,0,10*ROW('Sanitation Data'!I128))="","",OFFSET('Sanitation Data'!$I$29,0,10*ROW('Sanitation Data'!I128)))</f>
        <v/>
      </c>
      <c r="DL134" s="353" t="str">
        <f ca="1">+IF(OFFSET('Sanitation Data'!$I$30,0,10*ROW('Sanitation Data'!I128))="","",OFFSET('Sanitation Data'!$I$30,0,10*ROW('Sanitation Data'!I128)))</f>
        <v/>
      </c>
      <c r="DM134" s="353" t="str">
        <f ca="1">+IF(OFFSET('Sanitation Data'!$I$31,0,10*ROW('Sanitation Data'!I128))="","",OFFSET('Sanitation Data'!$I$31,0,10*ROW('Sanitation Data'!I128)))</f>
        <v/>
      </c>
      <c r="DN134" s="353" t="str">
        <f ca="1">+IF(OFFSET('Sanitation Data'!$I$32,0,10*ROW('Sanitation Data'!I128))="","",OFFSET('Sanitation Data'!$I$32,0,10*ROW('Sanitation Data'!I128)))</f>
        <v/>
      </c>
      <c r="DO134" s="353" t="str">
        <f ca="1">+IF(OFFSET('Hygiene Data'!$D$11,0,10*ROW('Hygiene Data'!D128))="","",OFFSET('Hygiene Data'!$D$11,0,10*ROW('Hygiene Data'!D128)))</f>
        <v/>
      </c>
      <c r="DP134" s="353" t="str">
        <f ca="1">+IF(OFFSET('Hygiene Data'!$D$12,0,10*ROW('Hygiene Data'!D128))="","",OFFSET('Hygiene Data'!$D$12,0,10*ROW('Hygiene Data'!D128)))</f>
        <v/>
      </c>
      <c r="DQ134" s="353" t="str">
        <f ca="1">+IF(OFFSET('Hygiene Data'!$D$13,0,10*ROW('Hygiene Data'!D128))="","",OFFSET('Hygiene Data'!$D$13,0,10*ROW('Hygiene Data'!D128)))</f>
        <v/>
      </c>
      <c r="DR134" s="353" t="str">
        <f ca="1">+IF(OFFSET('Hygiene Data'!$E$11,0,10*ROW('Hygiene Data'!E128))="","",OFFSET('Hygiene Data'!$E$11,0,10*ROW('Hygiene Data'!E128)))</f>
        <v/>
      </c>
      <c r="DS134" s="353" t="str">
        <f ca="1">+IF(OFFSET('Hygiene Data'!$E$12,0,10*ROW('Hygiene Data'!E128))="","",OFFSET('Hygiene Data'!$E$12,0,10*ROW('Hygiene Data'!E128)))</f>
        <v/>
      </c>
      <c r="DT134" s="353" t="str">
        <f ca="1">+IF(OFFSET('Hygiene Data'!$E$13,0,10*ROW('Hygiene Data'!E128))="","",OFFSET('Hygiene Data'!$E$13,0,10*ROW('Hygiene Data'!E128)))</f>
        <v/>
      </c>
      <c r="DU134" s="353" t="str">
        <f ca="1">+IF(OFFSET('Hygiene Data'!$F$11,0,10*ROW('Hygiene Data'!F128))="","",OFFSET('Hygiene Data'!$F$11,0,10*ROW('Hygiene Data'!F128)))</f>
        <v/>
      </c>
      <c r="DV134" s="353" t="str">
        <f ca="1">+IF(OFFSET('Hygiene Data'!$F$12,0,10*ROW('Hygiene Data'!F128))="","",OFFSET('Hygiene Data'!$F$12,0,10*ROW('Hygiene Data'!F128)))</f>
        <v/>
      </c>
      <c r="DW134" s="353" t="str">
        <f ca="1">+IF(OFFSET('Hygiene Data'!$F$13,0,10*ROW('Hygiene Data'!F128))="","",OFFSET('Hygiene Data'!$F$13,0,10*ROW('Hygiene Data'!F128)))</f>
        <v/>
      </c>
      <c r="DX134" s="353" t="str">
        <f ca="1">+IF(OFFSET('Hygiene Data'!$G$11,0,10*ROW('Hygiene Data'!G128))="","",OFFSET('Hygiene Data'!$G$11,0,10*ROW('Hygiene Data'!G128)))</f>
        <v/>
      </c>
      <c r="DY134" s="353" t="str">
        <f ca="1">+IF(OFFSET('Hygiene Data'!$G$12,0,10*ROW('Hygiene Data'!G128))="","",OFFSET('Hygiene Data'!$G$12,0,10*ROW('Hygiene Data'!G128)))</f>
        <v/>
      </c>
      <c r="DZ134" s="353" t="str">
        <f ca="1">+IF(OFFSET('Hygiene Data'!$G$13,0,10*ROW('Hygiene Data'!G128))="","",OFFSET('Hygiene Data'!$G$13,0,10*ROW('Hygiene Data'!G128)))</f>
        <v/>
      </c>
      <c r="EA134" s="353" t="str">
        <f ca="1">+IF(OFFSET('Hygiene Data'!$H$11,0,10*ROW('Hygiene Data'!H128))="","",OFFSET('Hygiene Data'!$H$11,0,10*ROW('Hygiene Data'!H128)))</f>
        <v/>
      </c>
      <c r="EB134" s="353" t="str">
        <f ca="1">+IF(OFFSET('Hygiene Data'!$H$12,0,10*ROW('Hygiene Data'!H128))="","",OFFSET('Hygiene Data'!$H$12,0,10*ROW('Hygiene Data'!H128)))</f>
        <v/>
      </c>
      <c r="EC134" s="353" t="str">
        <f ca="1">+IF(OFFSET('Hygiene Data'!$H$13,0,10*ROW('Hygiene Data'!H128))="","",OFFSET('Hygiene Data'!$H$13,0,10*ROW('Hygiene Data'!H128)))</f>
        <v/>
      </c>
      <c r="ED134" s="353" t="str">
        <f ca="1">+IF(OFFSET('Hygiene Data'!$I$11,0,10*ROW('Hygiene Data'!I128))="","",OFFSET('Hygiene Data'!$I$11,0,10*ROW('Hygiene Data'!I128)))</f>
        <v/>
      </c>
      <c r="EE134" s="353" t="str">
        <f ca="1">+IF(OFFSET('Hygiene Data'!$I$12,0,10*ROW('Hygiene Data'!I128))="","",OFFSET('Hygiene Data'!$I$12,0,10*ROW('Hygiene Data'!I128)))</f>
        <v/>
      </c>
      <c r="EF134" s="353" t="str">
        <f ca="1">+IF(OFFSET('Hygiene Data'!$I$13,0,10*ROW('Hygiene Data'!I128))="","",OFFSET('Hygiene Data'!$I$13,0,10*ROW('Hygiene Data'!I128)))</f>
        <v/>
      </c>
    </row>
    <row r="135" spans="1:136" x14ac:dyDescent="0.25">
      <c r="A135" s="462" t="str">
        <f ca="1">+IF(OFFSET('Water Data'!$B$2,0,10*ROW('Water Data'!E129))="","",OFFSET('Water Data'!$B$2,0,10*ROW('Water Data'!E129)))</f>
        <v/>
      </c>
      <c r="B135" s="46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89" t="str">
        <f t="shared" ref="C135:C198" ca="1" si="2">+IF(ISNUMBER(VALUE(MID(A135,5,4))), VALUE(MID(A135, 5,4)),"")</f>
        <v/>
      </c>
      <c r="D135" s="49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6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3" t="str">
        <f ca="1">+IF(OFFSET('Water Data'!$D$27,0,10*ROW('Water Data'!D129))="","",OFFSET('Water Data'!$D$27,0,10*ROW('Water Data'!D129)))</f>
        <v/>
      </c>
      <c r="BT135" s="353" t="str">
        <f ca="1">+IF(OFFSET('Water Data'!$D$28,0,10*ROW('Water Data'!D129))="","",OFFSET('Water Data'!$D$28,0,10*ROW('Water Data'!D129)))</f>
        <v/>
      </c>
      <c r="BU135" s="353" t="str">
        <f ca="1">+IF(OFFSET('Water Data'!$D$29,0,10*ROW('Water Data'!D129))="","",OFFSET('Water Data'!$D$29,0,10*ROW('Water Data'!D129)))</f>
        <v/>
      </c>
      <c r="BV135" s="353" t="str">
        <f ca="1">+IF(OFFSET('Water Data'!$E$27,0,10*ROW('Water Data'!E129))="","",OFFSET('Water Data'!$E$27,0,10*ROW('Water Data'!E129)))</f>
        <v/>
      </c>
      <c r="BW135" s="353" t="str">
        <f ca="1">+IF(OFFSET('Water Data'!$E$28,0,10*ROW('Water Data'!E129))="","",OFFSET('Water Data'!$E$28,0,10*ROW('Water Data'!E129)))</f>
        <v/>
      </c>
      <c r="BX135" s="353" t="str">
        <f ca="1">+IF(OFFSET('Water Data'!$E$29,0,10*ROW('Water Data'!E129))="","",OFFSET('Water Data'!$E$29,0,10*ROW('Water Data'!E129)))</f>
        <v/>
      </c>
      <c r="BY135" s="353" t="str">
        <f ca="1">+IF(OFFSET('Water Data'!$F$27,0,10*ROW('Water Data'!F129))="","",OFFSET('Water Data'!$F$27,0,10*ROW('Water Data'!F129)))</f>
        <v/>
      </c>
      <c r="BZ135" s="353" t="str">
        <f ca="1">+IF(OFFSET('Water Data'!$F$28,0,10*ROW('Water Data'!F129))="","",OFFSET('Water Data'!$F$28,0,10*ROW('Water Data'!F129)))</f>
        <v/>
      </c>
      <c r="CA135" s="353" t="str">
        <f ca="1">+IF(OFFSET('Water Data'!$F$29,0,10*ROW('Water Data'!F129))="","",OFFSET('Water Data'!$F$29,0,10*ROW('Water Data'!F129)))</f>
        <v/>
      </c>
      <c r="CB135" s="353" t="str">
        <f ca="1">+IF(OFFSET('Water Data'!$G$27,0,10*ROW('Water Data'!G129))="","",OFFSET('Water Data'!$G$27,0,10*ROW('Water Data'!G129)))</f>
        <v/>
      </c>
      <c r="CC135" s="353" t="str">
        <f ca="1">+IF(OFFSET('Water Data'!$G$28,0,10*ROW('Water Data'!G129))="","",OFFSET('Water Data'!$G$28,0,10*ROW('Water Data'!G129)))</f>
        <v/>
      </c>
      <c r="CD135" s="353" t="str">
        <f ca="1">+IF(OFFSET('Water Data'!$G$29,0,10*ROW('Water Data'!G129))="","",OFFSET('Water Data'!$G$29,0,10*ROW('Water Data'!G129)))</f>
        <v/>
      </c>
      <c r="CE135" s="353" t="str">
        <f ca="1">+IF(OFFSET('Water Data'!$H$27,0,10*ROW('Water Data'!H129))="","",OFFSET('Water Data'!$H$27,0,10*ROW('Water Data'!H129)))</f>
        <v/>
      </c>
      <c r="CF135" s="353" t="str">
        <f ca="1">+IF(OFFSET('Water Data'!$H$28,0,10*ROW('Water Data'!H129))="","",OFFSET('Water Data'!$H$28,0,10*ROW('Water Data'!H129)))</f>
        <v/>
      </c>
      <c r="CG135" s="353" t="str">
        <f ca="1">+IF(OFFSET('Water Data'!$H$29,0,10*ROW('Water Data'!H129))="","",OFFSET('Water Data'!$H$29,0,10*ROW('Water Data'!H129)))</f>
        <v/>
      </c>
      <c r="CH135" s="353" t="str">
        <f ca="1">+IF(OFFSET('Water Data'!$I$27,0,10*ROW('Water Data'!I129))="","",OFFSET('Water Data'!$I$27,0,10*ROW('Water Data'!I129)))</f>
        <v/>
      </c>
      <c r="CI135" s="353" t="str">
        <f ca="1">+IF(OFFSET('Water Data'!$I$28,0,10*ROW('Water Data'!I129))="","",OFFSET('Water Data'!$I$28,0,10*ROW('Water Data'!I129)))</f>
        <v/>
      </c>
      <c r="CJ135" s="353" t="str">
        <f ca="1">+IF(OFFSET('Water Data'!$I$29,0,10*ROW('Water Data'!I129))="","",OFFSET('Water Data'!$I$29,0,10*ROW('Water Data'!I129)))</f>
        <v/>
      </c>
      <c r="CK135" s="353" t="str">
        <f ca="1">+IF(OFFSET('Sanitation Data'!$D$28,0,10*ROW('Sanitation Data'!D129))="","",OFFSET('Sanitation Data'!$D$28,0,10*ROW('Sanitation Data'!D129)))</f>
        <v/>
      </c>
      <c r="CL135" s="353" t="str">
        <f ca="1">+IF(OFFSET('Sanitation Data'!$D$29,0,10*ROW('Sanitation Data'!D129))="","",OFFSET('Sanitation Data'!$D$29,0,10*ROW('Sanitation Data'!D129)))</f>
        <v/>
      </c>
      <c r="CM135" s="353" t="str">
        <f ca="1">+IF(OFFSET('Sanitation Data'!$D$30,0,10*ROW('Sanitation Data'!D129))="","",OFFSET('Sanitation Data'!$D$30,0,10*ROW('Sanitation Data'!D129)))</f>
        <v/>
      </c>
      <c r="CN135" s="353" t="str">
        <f ca="1">+IF(OFFSET('Sanitation Data'!$D$31,0,10*ROW('Sanitation Data'!D129))="","",OFFSET('Sanitation Data'!$D$31,0,10*ROW('Sanitation Data'!D129)))</f>
        <v/>
      </c>
      <c r="CO135" s="353" t="str">
        <f ca="1">+IF(OFFSET('Sanitation Data'!$D$32,0,10*ROW('Sanitation Data'!D129))="","",OFFSET('Sanitation Data'!$D$32,0,10*ROW('Sanitation Data'!D129)))</f>
        <v/>
      </c>
      <c r="CP135" s="353" t="str">
        <f ca="1">+IF(OFFSET('Sanitation Data'!$E$28,0,10*ROW('Sanitation Data'!E129))="","",OFFSET('Sanitation Data'!$E$28,0,10*ROW('Sanitation Data'!E129)))</f>
        <v/>
      </c>
      <c r="CQ135" s="353" t="str">
        <f ca="1">+IF(OFFSET('Sanitation Data'!$E$29,0,10*ROW('Sanitation Data'!E129))="","",OFFSET('Sanitation Data'!$E$29,0,10*ROW('Sanitation Data'!E129)))</f>
        <v/>
      </c>
      <c r="CR135" s="353" t="str">
        <f ca="1">+IF(OFFSET('Sanitation Data'!$E$30,0,10*ROW('Sanitation Data'!E129))="","",OFFSET('Sanitation Data'!$E$30,0,10*ROW('Sanitation Data'!E129)))</f>
        <v/>
      </c>
      <c r="CS135" s="353" t="str">
        <f ca="1">+IF(OFFSET('Sanitation Data'!$E$31,0,10*ROW('Sanitation Data'!E129))="","",OFFSET('Sanitation Data'!$E$31,0,10*ROW('Sanitation Data'!E129)))</f>
        <v/>
      </c>
      <c r="CT135" s="353" t="str">
        <f ca="1">+IF(OFFSET('Sanitation Data'!$E$32,0,10*ROW('Sanitation Data'!E129))="","",OFFSET('Sanitation Data'!$E$32,0,10*ROW('Sanitation Data'!E129)))</f>
        <v/>
      </c>
      <c r="CU135" s="353" t="str">
        <f ca="1">+IF(OFFSET('Sanitation Data'!$F$28,0,10*ROW('Sanitation Data'!F129))="","",OFFSET('Sanitation Data'!$F$28,0,10*ROW('Sanitation Data'!F129)))</f>
        <v/>
      </c>
      <c r="CV135" s="353" t="str">
        <f ca="1">+IF(OFFSET('Sanitation Data'!$F$29,0,10*ROW('Sanitation Data'!F129))="","",OFFSET('Sanitation Data'!$F$29,0,10*ROW('Sanitation Data'!F129)))</f>
        <v/>
      </c>
      <c r="CW135" s="353" t="str">
        <f ca="1">+IF(OFFSET('Sanitation Data'!$F$30,0,10*ROW('Sanitation Data'!F129))="","",OFFSET('Sanitation Data'!$F$30,0,10*ROW('Sanitation Data'!F129)))</f>
        <v/>
      </c>
      <c r="CX135" s="353" t="str">
        <f ca="1">+IF(OFFSET('Sanitation Data'!$F$31,0,10*ROW('Sanitation Data'!F129))="","",OFFSET('Sanitation Data'!$F$31,0,10*ROW('Sanitation Data'!F129)))</f>
        <v/>
      </c>
      <c r="CY135" s="353" t="str">
        <f ca="1">+IF(OFFSET('Sanitation Data'!$F$32,0,10*ROW('Sanitation Data'!F129))="","",OFFSET('Sanitation Data'!$F$32,0,10*ROW('Sanitation Data'!F129)))</f>
        <v/>
      </c>
      <c r="CZ135" s="353" t="str">
        <f ca="1">+IF(OFFSET('Sanitation Data'!$G$28,0,10*ROW('Sanitation Data'!G129))="","",OFFSET('Sanitation Data'!$G$28,0,10*ROW('Sanitation Data'!G129)))</f>
        <v/>
      </c>
      <c r="DA135" s="353" t="str">
        <f ca="1">+IF(OFFSET('Sanitation Data'!$G$29,0,10*ROW('Sanitation Data'!G129))="","",OFFSET('Sanitation Data'!$G$29,0,10*ROW('Sanitation Data'!G129)))</f>
        <v/>
      </c>
      <c r="DB135" s="353" t="str">
        <f ca="1">+IF(OFFSET('Sanitation Data'!$G$30,0,10*ROW('Sanitation Data'!G129))="","",OFFSET('Sanitation Data'!$G$30,0,10*ROW('Sanitation Data'!G129)))</f>
        <v/>
      </c>
      <c r="DC135" s="353" t="str">
        <f ca="1">+IF(OFFSET('Sanitation Data'!$G$31,0,10*ROW('Sanitation Data'!G129))="","",OFFSET('Sanitation Data'!$G$31,0,10*ROW('Sanitation Data'!G129)))</f>
        <v/>
      </c>
      <c r="DD135" s="353" t="str">
        <f ca="1">+IF(OFFSET('Sanitation Data'!$G$32,0,10*ROW('Sanitation Data'!G129))="","",OFFSET('Sanitation Data'!$G$32,0,10*ROW('Sanitation Data'!G129)))</f>
        <v/>
      </c>
      <c r="DE135" s="353" t="str">
        <f ca="1">+IF(OFFSET('Sanitation Data'!$H$28,0,10*ROW('Sanitation Data'!H129))="","",OFFSET('Sanitation Data'!$H$28,0,10*ROW('Sanitation Data'!H129)))</f>
        <v/>
      </c>
      <c r="DF135" s="353" t="str">
        <f ca="1">+IF(OFFSET('Sanitation Data'!$H$29,0,10*ROW('Sanitation Data'!H129))="","",OFFSET('Sanitation Data'!$H$29,0,10*ROW('Sanitation Data'!H129)))</f>
        <v/>
      </c>
      <c r="DG135" s="353" t="str">
        <f ca="1">+IF(OFFSET('Sanitation Data'!$H$30,0,10*ROW('Sanitation Data'!H129))="","",OFFSET('Sanitation Data'!$H$30,0,10*ROW('Sanitation Data'!H129)))</f>
        <v/>
      </c>
      <c r="DH135" s="353" t="str">
        <f ca="1">+IF(OFFSET('Sanitation Data'!$H$31,0,10*ROW('Sanitation Data'!H129))="","",OFFSET('Sanitation Data'!$H$31,0,10*ROW('Sanitation Data'!H129)))</f>
        <v/>
      </c>
      <c r="DI135" s="353" t="str">
        <f ca="1">+IF(OFFSET('Sanitation Data'!$H$32,0,10*ROW('Sanitation Data'!H129))="","",OFFSET('Sanitation Data'!$H$32,0,10*ROW('Sanitation Data'!H129)))</f>
        <v/>
      </c>
      <c r="DJ135" s="353" t="str">
        <f ca="1">+IF(OFFSET('Sanitation Data'!$I$28,0,10*ROW('Sanitation Data'!I129))="","",OFFSET('Sanitation Data'!$I$28,0,10*ROW('Sanitation Data'!I129)))</f>
        <v/>
      </c>
      <c r="DK135" s="353" t="str">
        <f ca="1">+IF(OFFSET('Sanitation Data'!$I$29,0,10*ROW('Sanitation Data'!I129))="","",OFFSET('Sanitation Data'!$I$29,0,10*ROW('Sanitation Data'!I129)))</f>
        <v/>
      </c>
      <c r="DL135" s="353" t="str">
        <f ca="1">+IF(OFFSET('Sanitation Data'!$I$30,0,10*ROW('Sanitation Data'!I129))="","",OFFSET('Sanitation Data'!$I$30,0,10*ROW('Sanitation Data'!I129)))</f>
        <v/>
      </c>
      <c r="DM135" s="353" t="str">
        <f ca="1">+IF(OFFSET('Sanitation Data'!$I$31,0,10*ROW('Sanitation Data'!I129))="","",OFFSET('Sanitation Data'!$I$31,0,10*ROW('Sanitation Data'!I129)))</f>
        <v/>
      </c>
      <c r="DN135" s="353" t="str">
        <f ca="1">+IF(OFFSET('Sanitation Data'!$I$32,0,10*ROW('Sanitation Data'!I129))="","",OFFSET('Sanitation Data'!$I$32,0,10*ROW('Sanitation Data'!I129)))</f>
        <v/>
      </c>
      <c r="DO135" s="353" t="str">
        <f ca="1">+IF(OFFSET('Hygiene Data'!$D$11,0,10*ROW('Hygiene Data'!D129))="","",OFFSET('Hygiene Data'!$D$11,0,10*ROW('Hygiene Data'!D129)))</f>
        <v/>
      </c>
      <c r="DP135" s="353" t="str">
        <f ca="1">+IF(OFFSET('Hygiene Data'!$D$12,0,10*ROW('Hygiene Data'!D129))="","",OFFSET('Hygiene Data'!$D$12,0,10*ROW('Hygiene Data'!D129)))</f>
        <v/>
      </c>
      <c r="DQ135" s="353" t="str">
        <f ca="1">+IF(OFFSET('Hygiene Data'!$D$13,0,10*ROW('Hygiene Data'!D129))="","",OFFSET('Hygiene Data'!$D$13,0,10*ROW('Hygiene Data'!D129)))</f>
        <v/>
      </c>
      <c r="DR135" s="353" t="str">
        <f ca="1">+IF(OFFSET('Hygiene Data'!$E$11,0,10*ROW('Hygiene Data'!E129))="","",OFFSET('Hygiene Data'!$E$11,0,10*ROW('Hygiene Data'!E129)))</f>
        <v/>
      </c>
      <c r="DS135" s="353" t="str">
        <f ca="1">+IF(OFFSET('Hygiene Data'!$E$12,0,10*ROW('Hygiene Data'!E129))="","",OFFSET('Hygiene Data'!$E$12,0,10*ROW('Hygiene Data'!E129)))</f>
        <v/>
      </c>
      <c r="DT135" s="353" t="str">
        <f ca="1">+IF(OFFSET('Hygiene Data'!$E$13,0,10*ROW('Hygiene Data'!E129))="","",OFFSET('Hygiene Data'!$E$13,0,10*ROW('Hygiene Data'!E129)))</f>
        <v/>
      </c>
      <c r="DU135" s="353" t="str">
        <f ca="1">+IF(OFFSET('Hygiene Data'!$F$11,0,10*ROW('Hygiene Data'!F129))="","",OFFSET('Hygiene Data'!$F$11,0,10*ROW('Hygiene Data'!F129)))</f>
        <v/>
      </c>
      <c r="DV135" s="353" t="str">
        <f ca="1">+IF(OFFSET('Hygiene Data'!$F$12,0,10*ROW('Hygiene Data'!F129))="","",OFFSET('Hygiene Data'!$F$12,0,10*ROW('Hygiene Data'!F129)))</f>
        <v/>
      </c>
      <c r="DW135" s="353" t="str">
        <f ca="1">+IF(OFFSET('Hygiene Data'!$F$13,0,10*ROW('Hygiene Data'!F129))="","",OFFSET('Hygiene Data'!$F$13,0,10*ROW('Hygiene Data'!F129)))</f>
        <v/>
      </c>
      <c r="DX135" s="353" t="str">
        <f ca="1">+IF(OFFSET('Hygiene Data'!$G$11,0,10*ROW('Hygiene Data'!G129))="","",OFFSET('Hygiene Data'!$G$11,0,10*ROW('Hygiene Data'!G129)))</f>
        <v/>
      </c>
      <c r="DY135" s="353" t="str">
        <f ca="1">+IF(OFFSET('Hygiene Data'!$G$12,0,10*ROW('Hygiene Data'!G129))="","",OFFSET('Hygiene Data'!$G$12,0,10*ROW('Hygiene Data'!G129)))</f>
        <v/>
      </c>
      <c r="DZ135" s="353" t="str">
        <f ca="1">+IF(OFFSET('Hygiene Data'!$G$13,0,10*ROW('Hygiene Data'!G129))="","",OFFSET('Hygiene Data'!$G$13,0,10*ROW('Hygiene Data'!G129)))</f>
        <v/>
      </c>
      <c r="EA135" s="353" t="str">
        <f ca="1">+IF(OFFSET('Hygiene Data'!$H$11,0,10*ROW('Hygiene Data'!H129))="","",OFFSET('Hygiene Data'!$H$11,0,10*ROW('Hygiene Data'!H129)))</f>
        <v/>
      </c>
      <c r="EB135" s="353" t="str">
        <f ca="1">+IF(OFFSET('Hygiene Data'!$H$12,0,10*ROW('Hygiene Data'!H129))="","",OFFSET('Hygiene Data'!$H$12,0,10*ROW('Hygiene Data'!H129)))</f>
        <v/>
      </c>
      <c r="EC135" s="353" t="str">
        <f ca="1">+IF(OFFSET('Hygiene Data'!$H$13,0,10*ROW('Hygiene Data'!H129))="","",OFFSET('Hygiene Data'!$H$13,0,10*ROW('Hygiene Data'!H129)))</f>
        <v/>
      </c>
      <c r="ED135" s="353" t="str">
        <f ca="1">+IF(OFFSET('Hygiene Data'!$I$11,0,10*ROW('Hygiene Data'!I129))="","",OFFSET('Hygiene Data'!$I$11,0,10*ROW('Hygiene Data'!I129)))</f>
        <v/>
      </c>
      <c r="EE135" s="353" t="str">
        <f ca="1">+IF(OFFSET('Hygiene Data'!$I$12,0,10*ROW('Hygiene Data'!I129))="","",OFFSET('Hygiene Data'!$I$12,0,10*ROW('Hygiene Data'!I129)))</f>
        <v/>
      </c>
      <c r="EF135" s="353" t="str">
        <f ca="1">+IF(OFFSET('Hygiene Data'!$I$13,0,10*ROW('Hygiene Data'!I129))="","",OFFSET('Hygiene Data'!$I$13,0,10*ROW('Hygiene Data'!I129)))</f>
        <v/>
      </c>
    </row>
    <row r="136" spans="1:136" x14ac:dyDescent="0.25">
      <c r="A136" s="462" t="str">
        <f ca="1">+IF(OFFSET('Water Data'!$B$2,0,10*ROW('Water Data'!E130))="","",OFFSET('Water Data'!$B$2,0,10*ROW('Water Data'!E130)))</f>
        <v/>
      </c>
      <c r="B136" s="46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89" t="str">
        <f t="shared" ca="1" si="2"/>
        <v/>
      </c>
      <c r="D136" s="49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6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3" t="str">
        <f ca="1">+IF(OFFSET('Water Data'!$D$27,0,10*ROW('Water Data'!D130))="","",OFFSET('Water Data'!$D$27,0,10*ROW('Water Data'!D130)))</f>
        <v/>
      </c>
      <c r="BT136" s="353" t="str">
        <f ca="1">+IF(OFFSET('Water Data'!$D$28,0,10*ROW('Water Data'!D130))="","",OFFSET('Water Data'!$D$28,0,10*ROW('Water Data'!D130)))</f>
        <v/>
      </c>
      <c r="BU136" s="353" t="str">
        <f ca="1">+IF(OFFSET('Water Data'!$D$29,0,10*ROW('Water Data'!D130))="","",OFFSET('Water Data'!$D$29,0,10*ROW('Water Data'!D130)))</f>
        <v/>
      </c>
      <c r="BV136" s="353" t="str">
        <f ca="1">+IF(OFFSET('Water Data'!$E$27,0,10*ROW('Water Data'!E130))="","",OFFSET('Water Data'!$E$27,0,10*ROW('Water Data'!E130)))</f>
        <v/>
      </c>
      <c r="BW136" s="353" t="str">
        <f ca="1">+IF(OFFSET('Water Data'!$E$28,0,10*ROW('Water Data'!E130))="","",OFFSET('Water Data'!$E$28,0,10*ROW('Water Data'!E130)))</f>
        <v/>
      </c>
      <c r="BX136" s="353" t="str">
        <f ca="1">+IF(OFFSET('Water Data'!$E$29,0,10*ROW('Water Data'!E130))="","",OFFSET('Water Data'!$E$29,0,10*ROW('Water Data'!E130)))</f>
        <v/>
      </c>
      <c r="BY136" s="353" t="str">
        <f ca="1">+IF(OFFSET('Water Data'!$F$27,0,10*ROW('Water Data'!F130))="","",OFFSET('Water Data'!$F$27,0,10*ROW('Water Data'!F130)))</f>
        <v/>
      </c>
      <c r="BZ136" s="353" t="str">
        <f ca="1">+IF(OFFSET('Water Data'!$F$28,0,10*ROW('Water Data'!F130))="","",OFFSET('Water Data'!$F$28,0,10*ROW('Water Data'!F130)))</f>
        <v/>
      </c>
      <c r="CA136" s="353" t="str">
        <f ca="1">+IF(OFFSET('Water Data'!$F$29,0,10*ROW('Water Data'!F130))="","",OFFSET('Water Data'!$F$29,0,10*ROW('Water Data'!F130)))</f>
        <v/>
      </c>
      <c r="CB136" s="353" t="str">
        <f ca="1">+IF(OFFSET('Water Data'!$G$27,0,10*ROW('Water Data'!G130))="","",OFFSET('Water Data'!$G$27,0,10*ROW('Water Data'!G130)))</f>
        <v/>
      </c>
      <c r="CC136" s="353" t="str">
        <f ca="1">+IF(OFFSET('Water Data'!$G$28,0,10*ROW('Water Data'!G130))="","",OFFSET('Water Data'!$G$28,0,10*ROW('Water Data'!G130)))</f>
        <v/>
      </c>
      <c r="CD136" s="353" t="str">
        <f ca="1">+IF(OFFSET('Water Data'!$G$29,0,10*ROW('Water Data'!G130))="","",OFFSET('Water Data'!$G$29,0,10*ROW('Water Data'!G130)))</f>
        <v/>
      </c>
      <c r="CE136" s="353" t="str">
        <f ca="1">+IF(OFFSET('Water Data'!$H$27,0,10*ROW('Water Data'!H130))="","",OFFSET('Water Data'!$H$27,0,10*ROW('Water Data'!H130)))</f>
        <v/>
      </c>
      <c r="CF136" s="353" t="str">
        <f ca="1">+IF(OFFSET('Water Data'!$H$28,0,10*ROW('Water Data'!H130))="","",OFFSET('Water Data'!$H$28,0,10*ROW('Water Data'!H130)))</f>
        <v/>
      </c>
      <c r="CG136" s="353" t="str">
        <f ca="1">+IF(OFFSET('Water Data'!$H$29,0,10*ROW('Water Data'!H130))="","",OFFSET('Water Data'!$H$29,0,10*ROW('Water Data'!H130)))</f>
        <v/>
      </c>
      <c r="CH136" s="353" t="str">
        <f ca="1">+IF(OFFSET('Water Data'!$I$27,0,10*ROW('Water Data'!I130))="","",OFFSET('Water Data'!$I$27,0,10*ROW('Water Data'!I130)))</f>
        <v/>
      </c>
      <c r="CI136" s="353" t="str">
        <f ca="1">+IF(OFFSET('Water Data'!$I$28,0,10*ROW('Water Data'!I130))="","",OFFSET('Water Data'!$I$28,0,10*ROW('Water Data'!I130)))</f>
        <v/>
      </c>
      <c r="CJ136" s="353" t="str">
        <f ca="1">+IF(OFFSET('Water Data'!$I$29,0,10*ROW('Water Data'!I130))="","",OFFSET('Water Data'!$I$29,0,10*ROW('Water Data'!I130)))</f>
        <v/>
      </c>
      <c r="CK136" s="353" t="str">
        <f ca="1">+IF(OFFSET('Sanitation Data'!$D$28,0,10*ROW('Sanitation Data'!D130))="","",OFFSET('Sanitation Data'!$D$28,0,10*ROW('Sanitation Data'!D130)))</f>
        <v/>
      </c>
      <c r="CL136" s="353" t="str">
        <f ca="1">+IF(OFFSET('Sanitation Data'!$D$29,0,10*ROW('Sanitation Data'!D130))="","",OFFSET('Sanitation Data'!$D$29,0,10*ROW('Sanitation Data'!D130)))</f>
        <v/>
      </c>
      <c r="CM136" s="353" t="str">
        <f ca="1">+IF(OFFSET('Sanitation Data'!$D$30,0,10*ROW('Sanitation Data'!D130))="","",OFFSET('Sanitation Data'!$D$30,0,10*ROW('Sanitation Data'!D130)))</f>
        <v/>
      </c>
      <c r="CN136" s="353" t="str">
        <f ca="1">+IF(OFFSET('Sanitation Data'!$D$31,0,10*ROW('Sanitation Data'!D130))="","",OFFSET('Sanitation Data'!$D$31,0,10*ROW('Sanitation Data'!D130)))</f>
        <v/>
      </c>
      <c r="CO136" s="353" t="str">
        <f ca="1">+IF(OFFSET('Sanitation Data'!$D$32,0,10*ROW('Sanitation Data'!D130))="","",OFFSET('Sanitation Data'!$D$32,0,10*ROW('Sanitation Data'!D130)))</f>
        <v/>
      </c>
      <c r="CP136" s="353" t="str">
        <f ca="1">+IF(OFFSET('Sanitation Data'!$E$28,0,10*ROW('Sanitation Data'!E130))="","",OFFSET('Sanitation Data'!$E$28,0,10*ROW('Sanitation Data'!E130)))</f>
        <v/>
      </c>
      <c r="CQ136" s="353" t="str">
        <f ca="1">+IF(OFFSET('Sanitation Data'!$E$29,0,10*ROW('Sanitation Data'!E130))="","",OFFSET('Sanitation Data'!$E$29,0,10*ROW('Sanitation Data'!E130)))</f>
        <v/>
      </c>
      <c r="CR136" s="353" t="str">
        <f ca="1">+IF(OFFSET('Sanitation Data'!$E$30,0,10*ROW('Sanitation Data'!E130))="","",OFFSET('Sanitation Data'!$E$30,0,10*ROW('Sanitation Data'!E130)))</f>
        <v/>
      </c>
      <c r="CS136" s="353" t="str">
        <f ca="1">+IF(OFFSET('Sanitation Data'!$E$31,0,10*ROW('Sanitation Data'!E130))="","",OFFSET('Sanitation Data'!$E$31,0,10*ROW('Sanitation Data'!E130)))</f>
        <v/>
      </c>
      <c r="CT136" s="353" t="str">
        <f ca="1">+IF(OFFSET('Sanitation Data'!$E$32,0,10*ROW('Sanitation Data'!E130))="","",OFFSET('Sanitation Data'!$E$32,0,10*ROW('Sanitation Data'!E130)))</f>
        <v/>
      </c>
      <c r="CU136" s="353" t="str">
        <f ca="1">+IF(OFFSET('Sanitation Data'!$F$28,0,10*ROW('Sanitation Data'!F130))="","",OFFSET('Sanitation Data'!$F$28,0,10*ROW('Sanitation Data'!F130)))</f>
        <v/>
      </c>
      <c r="CV136" s="353" t="str">
        <f ca="1">+IF(OFFSET('Sanitation Data'!$F$29,0,10*ROW('Sanitation Data'!F130))="","",OFFSET('Sanitation Data'!$F$29,0,10*ROW('Sanitation Data'!F130)))</f>
        <v/>
      </c>
      <c r="CW136" s="353" t="str">
        <f ca="1">+IF(OFFSET('Sanitation Data'!$F$30,0,10*ROW('Sanitation Data'!F130))="","",OFFSET('Sanitation Data'!$F$30,0,10*ROW('Sanitation Data'!F130)))</f>
        <v/>
      </c>
      <c r="CX136" s="353" t="str">
        <f ca="1">+IF(OFFSET('Sanitation Data'!$F$31,0,10*ROW('Sanitation Data'!F130))="","",OFFSET('Sanitation Data'!$F$31,0,10*ROW('Sanitation Data'!F130)))</f>
        <v/>
      </c>
      <c r="CY136" s="353" t="str">
        <f ca="1">+IF(OFFSET('Sanitation Data'!$F$32,0,10*ROW('Sanitation Data'!F130))="","",OFFSET('Sanitation Data'!$F$32,0,10*ROW('Sanitation Data'!F130)))</f>
        <v/>
      </c>
      <c r="CZ136" s="353" t="str">
        <f ca="1">+IF(OFFSET('Sanitation Data'!$G$28,0,10*ROW('Sanitation Data'!G130))="","",OFFSET('Sanitation Data'!$G$28,0,10*ROW('Sanitation Data'!G130)))</f>
        <v/>
      </c>
      <c r="DA136" s="353" t="str">
        <f ca="1">+IF(OFFSET('Sanitation Data'!$G$29,0,10*ROW('Sanitation Data'!G130))="","",OFFSET('Sanitation Data'!$G$29,0,10*ROW('Sanitation Data'!G130)))</f>
        <v/>
      </c>
      <c r="DB136" s="353" t="str">
        <f ca="1">+IF(OFFSET('Sanitation Data'!$G$30,0,10*ROW('Sanitation Data'!G130))="","",OFFSET('Sanitation Data'!$G$30,0,10*ROW('Sanitation Data'!G130)))</f>
        <v/>
      </c>
      <c r="DC136" s="353" t="str">
        <f ca="1">+IF(OFFSET('Sanitation Data'!$G$31,0,10*ROW('Sanitation Data'!G130))="","",OFFSET('Sanitation Data'!$G$31,0,10*ROW('Sanitation Data'!G130)))</f>
        <v/>
      </c>
      <c r="DD136" s="353" t="str">
        <f ca="1">+IF(OFFSET('Sanitation Data'!$G$32,0,10*ROW('Sanitation Data'!G130))="","",OFFSET('Sanitation Data'!$G$32,0,10*ROW('Sanitation Data'!G130)))</f>
        <v/>
      </c>
      <c r="DE136" s="353" t="str">
        <f ca="1">+IF(OFFSET('Sanitation Data'!$H$28,0,10*ROW('Sanitation Data'!H130))="","",OFFSET('Sanitation Data'!$H$28,0,10*ROW('Sanitation Data'!H130)))</f>
        <v/>
      </c>
      <c r="DF136" s="353" t="str">
        <f ca="1">+IF(OFFSET('Sanitation Data'!$H$29,0,10*ROW('Sanitation Data'!H130))="","",OFFSET('Sanitation Data'!$H$29,0,10*ROW('Sanitation Data'!H130)))</f>
        <v/>
      </c>
      <c r="DG136" s="353" t="str">
        <f ca="1">+IF(OFFSET('Sanitation Data'!$H$30,0,10*ROW('Sanitation Data'!H130))="","",OFFSET('Sanitation Data'!$H$30,0,10*ROW('Sanitation Data'!H130)))</f>
        <v/>
      </c>
      <c r="DH136" s="353" t="str">
        <f ca="1">+IF(OFFSET('Sanitation Data'!$H$31,0,10*ROW('Sanitation Data'!H130))="","",OFFSET('Sanitation Data'!$H$31,0,10*ROW('Sanitation Data'!H130)))</f>
        <v/>
      </c>
      <c r="DI136" s="353" t="str">
        <f ca="1">+IF(OFFSET('Sanitation Data'!$H$32,0,10*ROW('Sanitation Data'!H130))="","",OFFSET('Sanitation Data'!$H$32,0,10*ROW('Sanitation Data'!H130)))</f>
        <v/>
      </c>
      <c r="DJ136" s="353" t="str">
        <f ca="1">+IF(OFFSET('Sanitation Data'!$I$28,0,10*ROW('Sanitation Data'!I130))="","",OFFSET('Sanitation Data'!$I$28,0,10*ROW('Sanitation Data'!I130)))</f>
        <v/>
      </c>
      <c r="DK136" s="353" t="str">
        <f ca="1">+IF(OFFSET('Sanitation Data'!$I$29,0,10*ROW('Sanitation Data'!I130))="","",OFFSET('Sanitation Data'!$I$29,0,10*ROW('Sanitation Data'!I130)))</f>
        <v/>
      </c>
      <c r="DL136" s="353" t="str">
        <f ca="1">+IF(OFFSET('Sanitation Data'!$I$30,0,10*ROW('Sanitation Data'!I130))="","",OFFSET('Sanitation Data'!$I$30,0,10*ROW('Sanitation Data'!I130)))</f>
        <v/>
      </c>
      <c r="DM136" s="353" t="str">
        <f ca="1">+IF(OFFSET('Sanitation Data'!$I$31,0,10*ROW('Sanitation Data'!I130))="","",OFFSET('Sanitation Data'!$I$31,0,10*ROW('Sanitation Data'!I130)))</f>
        <v/>
      </c>
      <c r="DN136" s="353" t="str">
        <f ca="1">+IF(OFFSET('Sanitation Data'!$I$32,0,10*ROW('Sanitation Data'!I130))="","",OFFSET('Sanitation Data'!$I$32,0,10*ROW('Sanitation Data'!I130)))</f>
        <v/>
      </c>
      <c r="DO136" s="353" t="str">
        <f ca="1">+IF(OFFSET('Hygiene Data'!$D$11,0,10*ROW('Hygiene Data'!D130))="","",OFFSET('Hygiene Data'!$D$11,0,10*ROW('Hygiene Data'!D130)))</f>
        <v/>
      </c>
      <c r="DP136" s="353" t="str">
        <f ca="1">+IF(OFFSET('Hygiene Data'!$D$12,0,10*ROW('Hygiene Data'!D130))="","",OFFSET('Hygiene Data'!$D$12,0,10*ROW('Hygiene Data'!D130)))</f>
        <v/>
      </c>
      <c r="DQ136" s="353" t="str">
        <f ca="1">+IF(OFFSET('Hygiene Data'!$D$13,0,10*ROW('Hygiene Data'!D130))="","",OFFSET('Hygiene Data'!$D$13,0,10*ROW('Hygiene Data'!D130)))</f>
        <v/>
      </c>
      <c r="DR136" s="353" t="str">
        <f ca="1">+IF(OFFSET('Hygiene Data'!$E$11,0,10*ROW('Hygiene Data'!E130))="","",OFFSET('Hygiene Data'!$E$11,0,10*ROW('Hygiene Data'!E130)))</f>
        <v/>
      </c>
      <c r="DS136" s="353" t="str">
        <f ca="1">+IF(OFFSET('Hygiene Data'!$E$12,0,10*ROW('Hygiene Data'!E130))="","",OFFSET('Hygiene Data'!$E$12,0,10*ROW('Hygiene Data'!E130)))</f>
        <v/>
      </c>
      <c r="DT136" s="353" t="str">
        <f ca="1">+IF(OFFSET('Hygiene Data'!$E$13,0,10*ROW('Hygiene Data'!E130))="","",OFFSET('Hygiene Data'!$E$13,0,10*ROW('Hygiene Data'!E130)))</f>
        <v/>
      </c>
      <c r="DU136" s="353" t="str">
        <f ca="1">+IF(OFFSET('Hygiene Data'!$F$11,0,10*ROW('Hygiene Data'!F130))="","",OFFSET('Hygiene Data'!$F$11,0,10*ROW('Hygiene Data'!F130)))</f>
        <v/>
      </c>
      <c r="DV136" s="353" t="str">
        <f ca="1">+IF(OFFSET('Hygiene Data'!$F$12,0,10*ROW('Hygiene Data'!F130))="","",OFFSET('Hygiene Data'!$F$12,0,10*ROW('Hygiene Data'!F130)))</f>
        <v/>
      </c>
      <c r="DW136" s="353" t="str">
        <f ca="1">+IF(OFFSET('Hygiene Data'!$F$13,0,10*ROW('Hygiene Data'!F130))="","",OFFSET('Hygiene Data'!$F$13,0,10*ROW('Hygiene Data'!F130)))</f>
        <v/>
      </c>
      <c r="DX136" s="353" t="str">
        <f ca="1">+IF(OFFSET('Hygiene Data'!$G$11,0,10*ROW('Hygiene Data'!G130))="","",OFFSET('Hygiene Data'!$G$11,0,10*ROW('Hygiene Data'!G130)))</f>
        <v/>
      </c>
      <c r="DY136" s="353" t="str">
        <f ca="1">+IF(OFFSET('Hygiene Data'!$G$12,0,10*ROW('Hygiene Data'!G130))="","",OFFSET('Hygiene Data'!$G$12,0,10*ROW('Hygiene Data'!G130)))</f>
        <v/>
      </c>
      <c r="DZ136" s="353" t="str">
        <f ca="1">+IF(OFFSET('Hygiene Data'!$G$13,0,10*ROW('Hygiene Data'!G130))="","",OFFSET('Hygiene Data'!$G$13,0,10*ROW('Hygiene Data'!G130)))</f>
        <v/>
      </c>
      <c r="EA136" s="353" t="str">
        <f ca="1">+IF(OFFSET('Hygiene Data'!$H$11,0,10*ROW('Hygiene Data'!H130))="","",OFFSET('Hygiene Data'!$H$11,0,10*ROW('Hygiene Data'!H130)))</f>
        <v/>
      </c>
      <c r="EB136" s="353" t="str">
        <f ca="1">+IF(OFFSET('Hygiene Data'!$H$12,0,10*ROW('Hygiene Data'!H130))="","",OFFSET('Hygiene Data'!$H$12,0,10*ROW('Hygiene Data'!H130)))</f>
        <v/>
      </c>
      <c r="EC136" s="353" t="str">
        <f ca="1">+IF(OFFSET('Hygiene Data'!$H$13,0,10*ROW('Hygiene Data'!H130))="","",OFFSET('Hygiene Data'!$H$13,0,10*ROW('Hygiene Data'!H130)))</f>
        <v/>
      </c>
      <c r="ED136" s="353" t="str">
        <f ca="1">+IF(OFFSET('Hygiene Data'!$I$11,0,10*ROW('Hygiene Data'!I130))="","",OFFSET('Hygiene Data'!$I$11,0,10*ROW('Hygiene Data'!I130)))</f>
        <v/>
      </c>
      <c r="EE136" s="353" t="str">
        <f ca="1">+IF(OFFSET('Hygiene Data'!$I$12,0,10*ROW('Hygiene Data'!I130))="","",OFFSET('Hygiene Data'!$I$12,0,10*ROW('Hygiene Data'!I130)))</f>
        <v/>
      </c>
      <c r="EF136" s="353" t="str">
        <f ca="1">+IF(OFFSET('Hygiene Data'!$I$13,0,10*ROW('Hygiene Data'!I130))="","",OFFSET('Hygiene Data'!$I$13,0,10*ROW('Hygiene Data'!I130)))</f>
        <v/>
      </c>
    </row>
    <row r="137" spans="1:136" x14ac:dyDescent="0.25">
      <c r="A137" s="462" t="str">
        <f ca="1">+IF(OFFSET('Water Data'!$B$2,0,10*ROW('Water Data'!E131))="","",OFFSET('Water Data'!$B$2,0,10*ROW('Water Data'!E131)))</f>
        <v/>
      </c>
      <c r="B137" s="46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89" t="str">
        <f t="shared" ca="1" si="2"/>
        <v/>
      </c>
      <c r="D137" s="49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6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3" t="str">
        <f ca="1">+IF(OFFSET('Water Data'!$D$27,0,10*ROW('Water Data'!D131))="","",OFFSET('Water Data'!$D$27,0,10*ROW('Water Data'!D131)))</f>
        <v/>
      </c>
      <c r="BT137" s="353" t="str">
        <f ca="1">+IF(OFFSET('Water Data'!$D$28,0,10*ROW('Water Data'!D131))="","",OFFSET('Water Data'!$D$28,0,10*ROW('Water Data'!D131)))</f>
        <v/>
      </c>
      <c r="BU137" s="353" t="str">
        <f ca="1">+IF(OFFSET('Water Data'!$D$29,0,10*ROW('Water Data'!D131))="","",OFFSET('Water Data'!$D$29,0,10*ROW('Water Data'!D131)))</f>
        <v/>
      </c>
      <c r="BV137" s="353" t="str">
        <f ca="1">+IF(OFFSET('Water Data'!$E$27,0,10*ROW('Water Data'!E131))="","",OFFSET('Water Data'!$E$27,0,10*ROW('Water Data'!E131)))</f>
        <v/>
      </c>
      <c r="BW137" s="353" t="str">
        <f ca="1">+IF(OFFSET('Water Data'!$E$28,0,10*ROW('Water Data'!E131))="","",OFFSET('Water Data'!$E$28,0,10*ROW('Water Data'!E131)))</f>
        <v/>
      </c>
      <c r="BX137" s="353" t="str">
        <f ca="1">+IF(OFFSET('Water Data'!$E$29,0,10*ROW('Water Data'!E131))="","",OFFSET('Water Data'!$E$29,0,10*ROW('Water Data'!E131)))</f>
        <v/>
      </c>
      <c r="BY137" s="353" t="str">
        <f ca="1">+IF(OFFSET('Water Data'!$F$27,0,10*ROW('Water Data'!F131))="","",OFFSET('Water Data'!$F$27,0,10*ROW('Water Data'!F131)))</f>
        <v/>
      </c>
      <c r="BZ137" s="353" t="str">
        <f ca="1">+IF(OFFSET('Water Data'!$F$28,0,10*ROW('Water Data'!F131))="","",OFFSET('Water Data'!$F$28,0,10*ROW('Water Data'!F131)))</f>
        <v/>
      </c>
      <c r="CA137" s="353" t="str">
        <f ca="1">+IF(OFFSET('Water Data'!$F$29,0,10*ROW('Water Data'!F131))="","",OFFSET('Water Data'!$F$29,0,10*ROW('Water Data'!F131)))</f>
        <v/>
      </c>
      <c r="CB137" s="353" t="str">
        <f ca="1">+IF(OFFSET('Water Data'!$G$27,0,10*ROW('Water Data'!G131))="","",OFFSET('Water Data'!$G$27,0,10*ROW('Water Data'!G131)))</f>
        <v/>
      </c>
      <c r="CC137" s="353" t="str">
        <f ca="1">+IF(OFFSET('Water Data'!$G$28,0,10*ROW('Water Data'!G131))="","",OFFSET('Water Data'!$G$28,0,10*ROW('Water Data'!G131)))</f>
        <v/>
      </c>
      <c r="CD137" s="353" t="str">
        <f ca="1">+IF(OFFSET('Water Data'!$G$29,0,10*ROW('Water Data'!G131))="","",OFFSET('Water Data'!$G$29,0,10*ROW('Water Data'!G131)))</f>
        <v/>
      </c>
      <c r="CE137" s="353" t="str">
        <f ca="1">+IF(OFFSET('Water Data'!$H$27,0,10*ROW('Water Data'!H131))="","",OFFSET('Water Data'!$H$27,0,10*ROW('Water Data'!H131)))</f>
        <v/>
      </c>
      <c r="CF137" s="353" t="str">
        <f ca="1">+IF(OFFSET('Water Data'!$H$28,0,10*ROW('Water Data'!H131))="","",OFFSET('Water Data'!$H$28,0,10*ROW('Water Data'!H131)))</f>
        <v/>
      </c>
      <c r="CG137" s="353" t="str">
        <f ca="1">+IF(OFFSET('Water Data'!$H$29,0,10*ROW('Water Data'!H131))="","",OFFSET('Water Data'!$H$29,0,10*ROW('Water Data'!H131)))</f>
        <v/>
      </c>
      <c r="CH137" s="353" t="str">
        <f ca="1">+IF(OFFSET('Water Data'!$I$27,0,10*ROW('Water Data'!I131))="","",OFFSET('Water Data'!$I$27,0,10*ROW('Water Data'!I131)))</f>
        <v/>
      </c>
      <c r="CI137" s="353" t="str">
        <f ca="1">+IF(OFFSET('Water Data'!$I$28,0,10*ROW('Water Data'!I131))="","",OFFSET('Water Data'!$I$28,0,10*ROW('Water Data'!I131)))</f>
        <v/>
      </c>
      <c r="CJ137" s="353" t="str">
        <f ca="1">+IF(OFFSET('Water Data'!$I$29,0,10*ROW('Water Data'!I131))="","",OFFSET('Water Data'!$I$29,0,10*ROW('Water Data'!I131)))</f>
        <v/>
      </c>
      <c r="CK137" s="353" t="str">
        <f ca="1">+IF(OFFSET('Sanitation Data'!$D$28,0,10*ROW('Sanitation Data'!D131))="","",OFFSET('Sanitation Data'!$D$28,0,10*ROW('Sanitation Data'!D131)))</f>
        <v/>
      </c>
      <c r="CL137" s="353" t="str">
        <f ca="1">+IF(OFFSET('Sanitation Data'!$D$29,0,10*ROW('Sanitation Data'!D131))="","",OFFSET('Sanitation Data'!$D$29,0,10*ROW('Sanitation Data'!D131)))</f>
        <v/>
      </c>
      <c r="CM137" s="353" t="str">
        <f ca="1">+IF(OFFSET('Sanitation Data'!$D$30,0,10*ROW('Sanitation Data'!D131))="","",OFFSET('Sanitation Data'!$D$30,0,10*ROW('Sanitation Data'!D131)))</f>
        <v/>
      </c>
      <c r="CN137" s="353" t="str">
        <f ca="1">+IF(OFFSET('Sanitation Data'!$D$31,0,10*ROW('Sanitation Data'!D131))="","",OFFSET('Sanitation Data'!$D$31,0,10*ROW('Sanitation Data'!D131)))</f>
        <v/>
      </c>
      <c r="CO137" s="353" t="str">
        <f ca="1">+IF(OFFSET('Sanitation Data'!$D$32,0,10*ROW('Sanitation Data'!D131))="","",OFFSET('Sanitation Data'!$D$32,0,10*ROW('Sanitation Data'!D131)))</f>
        <v/>
      </c>
      <c r="CP137" s="353" t="str">
        <f ca="1">+IF(OFFSET('Sanitation Data'!$E$28,0,10*ROW('Sanitation Data'!E131))="","",OFFSET('Sanitation Data'!$E$28,0,10*ROW('Sanitation Data'!E131)))</f>
        <v/>
      </c>
      <c r="CQ137" s="353" t="str">
        <f ca="1">+IF(OFFSET('Sanitation Data'!$E$29,0,10*ROW('Sanitation Data'!E131))="","",OFFSET('Sanitation Data'!$E$29,0,10*ROW('Sanitation Data'!E131)))</f>
        <v/>
      </c>
      <c r="CR137" s="353" t="str">
        <f ca="1">+IF(OFFSET('Sanitation Data'!$E$30,0,10*ROW('Sanitation Data'!E131))="","",OFFSET('Sanitation Data'!$E$30,0,10*ROW('Sanitation Data'!E131)))</f>
        <v/>
      </c>
      <c r="CS137" s="353" t="str">
        <f ca="1">+IF(OFFSET('Sanitation Data'!$E$31,0,10*ROW('Sanitation Data'!E131))="","",OFFSET('Sanitation Data'!$E$31,0,10*ROW('Sanitation Data'!E131)))</f>
        <v/>
      </c>
      <c r="CT137" s="353" t="str">
        <f ca="1">+IF(OFFSET('Sanitation Data'!$E$32,0,10*ROW('Sanitation Data'!E131))="","",OFFSET('Sanitation Data'!$E$32,0,10*ROW('Sanitation Data'!E131)))</f>
        <v/>
      </c>
      <c r="CU137" s="353" t="str">
        <f ca="1">+IF(OFFSET('Sanitation Data'!$F$28,0,10*ROW('Sanitation Data'!F131))="","",OFFSET('Sanitation Data'!$F$28,0,10*ROW('Sanitation Data'!F131)))</f>
        <v/>
      </c>
      <c r="CV137" s="353" t="str">
        <f ca="1">+IF(OFFSET('Sanitation Data'!$F$29,0,10*ROW('Sanitation Data'!F131))="","",OFFSET('Sanitation Data'!$F$29,0,10*ROW('Sanitation Data'!F131)))</f>
        <v/>
      </c>
      <c r="CW137" s="353" t="str">
        <f ca="1">+IF(OFFSET('Sanitation Data'!$F$30,0,10*ROW('Sanitation Data'!F131))="","",OFFSET('Sanitation Data'!$F$30,0,10*ROW('Sanitation Data'!F131)))</f>
        <v/>
      </c>
      <c r="CX137" s="353" t="str">
        <f ca="1">+IF(OFFSET('Sanitation Data'!$F$31,0,10*ROW('Sanitation Data'!F131))="","",OFFSET('Sanitation Data'!$F$31,0,10*ROW('Sanitation Data'!F131)))</f>
        <v/>
      </c>
      <c r="CY137" s="353" t="str">
        <f ca="1">+IF(OFFSET('Sanitation Data'!$F$32,0,10*ROW('Sanitation Data'!F131))="","",OFFSET('Sanitation Data'!$F$32,0,10*ROW('Sanitation Data'!F131)))</f>
        <v/>
      </c>
      <c r="CZ137" s="353" t="str">
        <f ca="1">+IF(OFFSET('Sanitation Data'!$G$28,0,10*ROW('Sanitation Data'!G131))="","",OFFSET('Sanitation Data'!$G$28,0,10*ROW('Sanitation Data'!G131)))</f>
        <v/>
      </c>
      <c r="DA137" s="353" t="str">
        <f ca="1">+IF(OFFSET('Sanitation Data'!$G$29,0,10*ROW('Sanitation Data'!G131))="","",OFFSET('Sanitation Data'!$G$29,0,10*ROW('Sanitation Data'!G131)))</f>
        <v/>
      </c>
      <c r="DB137" s="353" t="str">
        <f ca="1">+IF(OFFSET('Sanitation Data'!$G$30,0,10*ROW('Sanitation Data'!G131))="","",OFFSET('Sanitation Data'!$G$30,0,10*ROW('Sanitation Data'!G131)))</f>
        <v/>
      </c>
      <c r="DC137" s="353" t="str">
        <f ca="1">+IF(OFFSET('Sanitation Data'!$G$31,0,10*ROW('Sanitation Data'!G131))="","",OFFSET('Sanitation Data'!$G$31,0,10*ROW('Sanitation Data'!G131)))</f>
        <v/>
      </c>
      <c r="DD137" s="353" t="str">
        <f ca="1">+IF(OFFSET('Sanitation Data'!$G$32,0,10*ROW('Sanitation Data'!G131))="","",OFFSET('Sanitation Data'!$G$32,0,10*ROW('Sanitation Data'!G131)))</f>
        <v/>
      </c>
      <c r="DE137" s="353" t="str">
        <f ca="1">+IF(OFFSET('Sanitation Data'!$H$28,0,10*ROW('Sanitation Data'!H131))="","",OFFSET('Sanitation Data'!$H$28,0,10*ROW('Sanitation Data'!H131)))</f>
        <v/>
      </c>
      <c r="DF137" s="353" t="str">
        <f ca="1">+IF(OFFSET('Sanitation Data'!$H$29,0,10*ROW('Sanitation Data'!H131))="","",OFFSET('Sanitation Data'!$H$29,0,10*ROW('Sanitation Data'!H131)))</f>
        <v/>
      </c>
      <c r="DG137" s="353" t="str">
        <f ca="1">+IF(OFFSET('Sanitation Data'!$H$30,0,10*ROW('Sanitation Data'!H131))="","",OFFSET('Sanitation Data'!$H$30,0,10*ROW('Sanitation Data'!H131)))</f>
        <v/>
      </c>
      <c r="DH137" s="353" t="str">
        <f ca="1">+IF(OFFSET('Sanitation Data'!$H$31,0,10*ROW('Sanitation Data'!H131))="","",OFFSET('Sanitation Data'!$H$31,0,10*ROW('Sanitation Data'!H131)))</f>
        <v/>
      </c>
      <c r="DI137" s="353" t="str">
        <f ca="1">+IF(OFFSET('Sanitation Data'!$H$32,0,10*ROW('Sanitation Data'!H131))="","",OFFSET('Sanitation Data'!$H$32,0,10*ROW('Sanitation Data'!H131)))</f>
        <v/>
      </c>
      <c r="DJ137" s="353" t="str">
        <f ca="1">+IF(OFFSET('Sanitation Data'!$I$28,0,10*ROW('Sanitation Data'!I131))="","",OFFSET('Sanitation Data'!$I$28,0,10*ROW('Sanitation Data'!I131)))</f>
        <v/>
      </c>
      <c r="DK137" s="353" t="str">
        <f ca="1">+IF(OFFSET('Sanitation Data'!$I$29,0,10*ROW('Sanitation Data'!I131))="","",OFFSET('Sanitation Data'!$I$29,0,10*ROW('Sanitation Data'!I131)))</f>
        <v/>
      </c>
      <c r="DL137" s="353" t="str">
        <f ca="1">+IF(OFFSET('Sanitation Data'!$I$30,0,10*ROW('Sanitation Data'!I131))="","",OFFSET('Sanitation Data'!$I$30,0,10*ROW('Sanitation Data'!I131)))</f>
        <v/>
      </c>
      <c r="DM137" s="353" t="str">
        <f ca="1">+IF(OFFSET('Sanitation Data'!$I$31,0,10*ROW('Sanitation Data'!I131))="","",OFFSET('Sanitation Data'!$I$31,0,10*ROW('Sanitation Data'!I131)))</f>
        <v/>
      </c>
      <c r="DN137" s="353" t="str">
        <f ca="1">+IF(OFFSET('Sanitation Data'!$I$32,0,10*ROW('Sanitation Data'!I131))="","",OFFSET('Sanitation Data'!$I$32,0,10*ROW('Sanitation Data'!I131)))</f>
        <v/>
      </c>
      <c r="DO137" s="353" t="str">
        <f ca="1">+IF(OFFSET('Hygiene Data'!$D$11,0,10*ROW('Hygiene Data'!D131))="","",OFFSET('Hygiene Data'!$D$11,0,10*ROW('Hygiene Data'!D131)))</f>
        <v/>
      </c>
      <c r="DP137" s="353" t="str">
        <f ca="1">+IF(OFFSET('Hygiene Data'!$D$12,0,10*ROW('Hygiene Data'!D131))="","",OFFSET('Hygiene Data'!$D$12,0,10*ROW('Hygiene Data'!D131)))</f>
        <v/>
      </c>
      <c r="DQ137" s="353" t="str">
        <f ca="1">+IF(OFFSET('Hygiene Data'!$D$13,0,10*ROW('Hygiene Data'!D131))="","",OFFSET('Hygiene Data'!$D$13,0,10*ROW('Hygiene Data'!D131)))</f>
        <v/>
      </c>
      <c r="DR137" s="353" t="str">
        <f ca="1">+IF(OFFSET('Hygiene Data'!$E$11,0,10*ROW('Hygiene Data'!E131))="","",OFFSET('Hygiene Data'!$E$11,0,10*ROW('Hygiene Data'!E131)))</f>
        <v/>
      </c>
      <c r="DS137" s="353" t="str">
        <f ca="1">+IF(OFFSET('Hygiene Data'!$E$12,0,10*ROW('Hygiene Data'!E131))="","",OFFSET('Hygiene Data'!$E$12,0,10*ROW('Hygiene Data'!E131)))</f>
        <v/>
      </c>
      <c r="DT137" s="353" t="str">
        <f ca="1">+IF(OFFSET('Hygiene Data'!$E$13,0,10*ROW('Hygiene Data'!E131))="","",OFFSET('Hygiene Data'!$E$13,0,10*ROW('Hygiene Data'!E131)))</f>
        <v/>
      </c>
      <c r="DU137" s="353" t="str">
        <f ca="1">+IF(OFFSET('Hygiene Data'!$F$11,0,10*ROW('Hygiene Data'!F131))="","",OFFSET('Hygiene Data'!$F$11,0,10*ROW('Hygiene Data'!F131)))</f>
        <v/>
      </c>
      <c r="DV137" s="353" t="str">
        <f ca="1">+IF(OFFSET('Hygiene Data'!$F$12,0,10*ROW('Hygiene Data'!F131))="","",OFFSET('Hygiene Data'!$F$12,0,10*ROW('Hygiene Data'!F131)))</f>
        <v/>
      </c>
      <c r="DW137" s="353" t="str">
        <f ca="1">+IF(OFFSET('Hygiene Data'!$F$13,0,10*ROW('Hygiene Data'!F131))="","",OFFSET('Hygiene Data'!$F$13,0,10*ROW('Hygiene Data'!F131)))</f>
        <v/>
      </c>
      <c r="DX137" s="353" t="str">
        <f ca="1">+IF(OFFSET('Hygiene Data'!$G$11,0,10*ROW('Hygiene Data'!G131))="","",OFFSET('Hygiene Data'!$G$11,0,10*ROW('Hygiene Data'!G131)))</f>
        <v/>
      </c>
      <c r="DY137" s="353" t="str">
        <f ca="1">+IF(OFFSET('Hygiene Data'!$G$12,0,10*ROW('Hygiene Data'!G131))="","",OFFSET('Hygiene Data'!$G$12,0,10*ROW('Hygiene Data'!G131)))</f>
        <v/>
      </c>
      <c r="DZ137" s="353" t="str">
        <f ca="1">+IF(OFFSET('Hygiene Data'!$G$13,0,10*ROW('Hygiene Data'!G131))="","",OFFSET('Hygiene Data'!$G$13,0,10*ROW('Hygiene Data'!G131)))</f>
        <v/>
      </c>
      <c r="EA137" s="353" t="str">
        <f ca="1">+IF(OFFSET('Hygiene Data'!$H$11,0,10*ROW('Hygiene Data'!H131))="","",OFFSET('Hygiene Data'!$H$11,0,10*ROW('Hygiene Data'!H131)))</f>
        <v/>
      </c>
      <c r="EB137" s="353" t="str">
        <f ca="1">+IF(OFFSET('Hygiene Data'!$H$12,0,10*ROW('Hygiene Data'!H131))="","",OFFSET('Hygiene Data'!$H$12,0,10*ROW('Hygiene Data'!H131)))</f>
        <v/>
      </c>
      <c r="EC137" s="353" t="str">
        <f ca="1">+IF(OFFSET('Hygiene Data'!$H$13,0,10*ROW('Hygiene Data'!H131))="","",OFFSET('Hygiene Data'!$H$13,0,10*ROW('Hygiene Data'!H131)))</f>
        <v/>
      </c>
      <c r="ED137" s="353" t="str">
        <f ca="1">+IF(OFFSET('Hygiene Data'!$I$11,0,10*ROW('Hygiene Data'!I131))="","",OFFSET('Hygiene Data'!$I$11,0,10*ROW('Hygiene Data'!I131)))</f>
        <v/>
      </c>
      <c r="EE137" s="353" t="str">
        <f ca="1">+IF(OFFSET('Hygiene Data'!$I$12,0,10*ROW('Hygiene Data'!I131))="","",OFFSET('Hygiene Data'!$I$12,0,10*ROW('Hygiene Data'!I131)))</f>
        <v/>
      </c>
      <c r="EF137" s="353" t="str">
        <f ca="1">+IF(OFFSET('Hygiene Data'!$I$13,0,10*ROW('Hygiene Data'!I131))="","",OFFSET('Hygiene Data'!$I$13,0,10*ROW('Hygiene Data'!I131)))</f>
        <v/>
      </c>
    </row>
    <row r="138" spans="1:136" x14ac:dyDescent="0.25">
      <c r="A138" s="462" t="str">
        <f ca="1">+IF(OFFSET('Water Data'!$B$2,0,10*ROW('Water Data'!E132))="","",OFFSET('Water Data'!$B$2,0,10*ROW('Water Data'!E132)))</f>
        <v/>
      </c>
      <c r="B138" s="46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89" t="str">
        <f t="shared" ca="1" si="2"/>
        <v/>
      </c>
      <c r="D138" s="49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6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3" t="str">
        <f ca="1">+IF(OFFSET('Water Data'!$D$27,0,10*ROW('Water Data'!D132))="","",OFFSET('Water Data'!$D$27,0,10*ROW('Water Data'!D132)))</f>
        <v/>
      </c>
      <c r="BT138" s="353" t="str">
        <f ca="1">+IF(OFFSET('Water Data'!$D$28,0,10*ROW('Water Data'!D132))="","",OFFSET('Water Data'!$D$28,0,10*ROW('Water Data'!D132)))</f>
        <v/>
      </c>
      <c r="BU138" s="353" t="str">
        <f ca="1">+IF(OFFSET('Water Data'!$D$29,0,10*ROW('Water Data'!D132))="","",OFFSET('Water Data'!$D$29,0,10*ROW('Water Data'!D132)))</f>
        <v/>
      </c>
      <c r="BV138" s="353" t="str">
        <f ca="1">+IF(OFFSET('Water Data'!$E$27,0,10*ROW('Water Data'!E132))="","",OFFSET('Water Data'!$E$27,0,10*ROW('Water Data'!E132)))</f>
        <v/>
      </c>
      <c r="BW138" s="353" t="str">
        <f ca="1">+IF(OFFSET('Water Data'!$E$28,0,10*ROW('Water Data'!E132))="","",OFFSET('Water Data'!$E$28,0,10*ROW('Water Data'!E132)))</f>
        <v/>
      </c>
      <c r="BX138" s="353" t="str">
        <f ca="1">+IF(OFFSET('Water Data'!$E$29,0,10*ROW('Water Data'!E132))="","",OFFSET('Water Data'!$E$29,0,10*ROW('Water Data'!E132)))</f>
        <v/>
      </c>
      <c r="BY138" s="353" t="str">
        <f ca="1">+IF(OFFSET('Water Data'!$F$27,0,10*ROW('Water Data'!F132))="","",OFFSET('Water Data'!$F$27,0,10*ROW('Water Data'!F132)))</f>
        <v/>
      </c>
      <c r="BZ138" s="353" t="str">
        <f ca="1">+IF(OFFSET('Water Data'!$F$28,0,10*ROW('Water Data'!F132))="","",OFFSET('Water Data'!$F$28,0,10*ROW('Water Data'!F132)))</f>
        <v/>
      </c>
      <c r="CA138" s="353" t="str">
        <f ca="1">+IF(OFFSET('Water Data'!$F$29,0,10*ROW('Water Data'!F132))="","",OFFSET('Water Data'!$F$29,0,10*ROW('Water Data'!F132)))</f>
        <v/>
      </c>
      <c r="CB138" s="353" t="str">
        <f ca="1">+IF(OFFSET('Water Data'!$G$27,0,10*ROW('Water Data'!G132))="","",OFFSET('Water Data'!$G$27,0,10*ROW('Water Data'!G132)))</f>
        <v/>
      </c>
      <c r="CC138" s="353" t="str">
        <f ca="1">+IF(OFFSET('Water Data'!$G$28,0,10*ROW('Water Data'!G132))="","",OFFSET('Water Data'!$G$28,0,10*ROW('Water Data'!G132)))</f>
        <v/>
      </c>
      <c r="CD138" s="353" t="str">
        <f ca="1">+IF(OFFSET('Water Data'!$G$29,0,10*ROW('Water Data'!G132))="","",OFFSET('Water Data'!$G$29,0,10*ROW('Water Data'!G132)))</f>
        <v/>
      </c>
      <c r="CE138" s="353" t="str">
        <f ca="1">+IF(OFFSET('Water Data'!$H$27,0,10*ROW('Water Data'!H132))="","",OFFSET('Water Data'!$H$27,0,10*ROW('Water Data'!H132)))</f>
        <v/>
      </c>
      <c r="CF138" s="353" t="str">
        <f ca="1">+IF(OFFSET('Water Data'!$H$28,0,10*ROW('Water Data'!H132))="","",OFFSET('Water Data'!$H$28,0,10*ROW('Water Data'!H132)))</f>
        <v/>
      </c>
      <c r="CG138" s="353" t="str">
        <f ca="1">+IF(OFFSET('Water Data'!$H$29,0,10*ROW('Water Data'!H132))="","",OFFSET('Water Data'!$H$29,0,10*ROW('Water Data'!H132)))</f>
        <v/>
      </c>
      <c r="CH138" s="353" t="str">
        <f ca="1">+IF(OFFSET('Water Data'!$I$27,0,10*ROW('Water Data'!I132))="","",OFFSET('Water Data'!$I$27,0,10*ROW('Water Data'!I132)))</f>
        <v/>
      </c>
      <c r="CI138" s="353" t="str">
        <f ca="1">+IF(OFFSET('Water Data'!$I$28,0,10*ROW('Water Data'!I132))="","",OFFSET('Water Data'!$I$28,0,10*ROW('Water Data'!I132)))</f>
        <v/>
      </c>
      <c r="CJ138" s="353" t="str">
        <f ca="1">+IF(OFFSET('Water Data'!$I$29,0,10*ROW('Water Data'!I132))="","",OFFSET('Water Data'!$I$29,0,10*ROW('Water Data'!I132)))</f>
        <v/>
      </c>
      <c r="CK138" s="353" t="str">
        <f ca="1">+IF(OFFSET('Sanitation Data'!$D$28,0,10*ROW('Sanitation Data'!D132))="","",OFFSET('Sanitation Data'!$D$28,0,10*ROW('Sanitation Data'!D132)))</f>
        <v/>
      </c>
      <c r="CL138" s="353" t="str">
        <f ca="1">+IF(OFFSET('Sanitation Data'!$D$29,0,10*ROW('Sanitation Data'!D132))="","",OFFSET('Sanitation Data'!$D$29,0,10*ROW('Sanitation Data'!D132)))</f>
        <v/>
      </c>
      <c r="CM138" s="353" t="str">
        <f ca="1">+IF(OFFSET('Sanitation Data'!$D$30,0,10*ROW('Sanitation Data'!D132))="","",OFFSET('Sanitation Data'!$D$30,0,10*ROW('Sanitation Data'!D132)))</f>
        <v/>
      </c>
      <c r="CN138" s="353" t="str">
        <f ca="1">+IF(OFFSET('Sanitation Data'!$D$31,0,10*ROW('Sanitation Data'!D132))="","",OFFSET('Sanitation Data'!$D$31,0,10*ROW('Sanitation Data'!D132)))</f>
        <v/>
      </c>
      <c r="CO138" s="353" t="str">
        <f ca="1">+IF(OFFSET('Sanitation Data'!$D$32,0,10*ROW('Sanitation Data'!D132))="","",OFFSET('Sanitation Data'!$D$32,0,10*ROW('Sanitation Data'!D132)))</f>
        <v/>
      </c>
      <c r="CP138" s="353" t="str">
        <f ca="1">+IF(OFFSET('Sanitation Data'!$E$28,0,10*ROW('Sanitation Data'!E132))="","",OFFSET('Sanitation Data'!$E$28,0,10*ROW('Sanitation Data'!E132)))</f>
        <v/>
      </c>
      <c r="CQ138" s="353" t="str">
        <f ca="1">+IF(OFFSET('Sanitation Data'!$E$29,0,10*ROW('Sanitation Data'!E132))="","",OFFSET('Sanitation Data'!$E$29,0,10*ROW('Sanitation Data'!E132)))</f>
        <v/>
      </c>
      <c r="CR138" s="353" t="str">
        <f ca="1">+IF(OFFSET('Sanitation Data'!$E$30,0,10*ROW('Sanitation Data'!E132))="","",OFFSET('Sanitation Data'!$E$30,0,10*ROW('Sanitation Data'!E132)))</f>
        <v/>
      </c>
      <c r="CS138" s="353" t="str">
        <f ca="1">+IF(OFFSET('Sanitation Data'!$E$31,0,10*ROW('Sanitation Data'!E132))="","",OFFSET('Sanitation Data'!$E$31,0,10*ROW('Sanitation Data'!E132)))</f>
        <v/>
      </c>
      <c r="CT138" s="353" t="str">
        <f ca="1">+IF(OFFSET('Sanitation Data'!$E$32,0,10*ROW('Sanitation Data'!E132))="","",OFFSET('Sanitation Data'!$E$32,0,10*ROW('Sanitation Data'!E132)))</f>
        <v/>
      </c>
      <c r="CU138" s="353" t="str">
        <f ca="1">+IF(OFFSET('Sanitation Data'!$F$28,0,10*ROW('Sanitation Data'!F132))="","",OFFSET('Sanitation Data'!$F$28,0,10*ROW('Sanitation Data'!F132)))</f>
        <v/>
      </c>
      <c r="CV138" s="353" t="str">
        <f ca="1">+IF(OFFSET('Sanitation Data'!$F$29,0,10*ROW('Sanitation Data'!F132))="","",OFFSET('Sanitation Data'!$F$29,0,10*ROW('Sanitation Data'!F132)))</f>
        <v/>
      </c>
      <c r="CW138" s="353" t="str">
        <f ca="1">+IF(OFFSET('Sanitation Data'!$F$30,0,10*ROW('Sanitation Data'!F132))="","",OFFSET('Sanitation Data'!$F$30,0,10*ROW('Sanitation Data'!F132)))</f>
        <v/>
      </c>
      <c r="CX138" s="353" t="str">
        <f ca="1">+IF(OFFSET('Sanitation Data'!$F$31,0,10*ROW('Sanitation Data'!F132))="","",OFFSET('Sanitation Data'!$F$31,0,10*ROW('Sanitation Data'!F132)))</f>
        <v/>
      </c>
      <c r="CY138" s="353" t="str">
        <f ca="1">+IF(OFFSET('Sanitation Data'!$F$32,0,10*ROW('Sanitation Data'!F132))="","",OFFSET('Sanitation Data'!$F$32,0,10*ROW('Sanitation Data'!F132)))</f>
        <v/>
      </c>
      <c r="CZ138" s="353" t="str">
        <f ca="1">+IF(OFFSET('Sanitation Data'!$G$28,0,10*ROW('Sanitation Data'!G132))="","",OFFSET('Sanitation Data'!$G$28,0,10*ROW('Sanitation Data'!G132)))</f>
        <v/>
      </c>
      <c r="DA138" s="353" t="str">
        <f ca="1">+IF(OFFSET('Sanitation Data'!$G$29,0,10*ROW('Sanitation Data'!G132))="","",OFFSET('Sanitation Data'!$G$29,0,10*ROW('Sanitation Data'!G132)))</f>
        <v/>
      </c>
      <c r="DB138" s="353" t="str">
        <f ca="1">+IF(OFFSET('Sanitation Data'!$G$30,0,10*ROW('Sanitation Data'!G132))="","",OFFSET('Sanitation Data'!$G$30,0,10*ROW('Sanitation Data'!G132)))</f>
        <v/>
      </c>
      <c r="DC138" s="353" t="str">
        <f ca="1">+IF(OFFSET('Sanitation Data'!$G$31,0,10*ROW('Sanitation Data'!G132))="","",OFFSET('Sanitation Data'!$G$31,0,10*ROW('Sanitation Data'!G132)))</f>
        <v/>
      </c>
      <c r="DD138" s="353" t="str">
        <f ca="1">+IF(OFFSET('Sanitation Data'!$G$32,0,10*ROW('Sanitation Data'!G132))="","",OFFSET('Sanitation Data'!$G$32,0,10*ROW('Sanitation Data'!G132)))</f>
        <v/>
      </c>
      <c r="DE138" s="353" t="str">
        <f ca="1">+IF(OFFSET('Sanitation Data'!$H$28,0,10*ROW('Sanitation Data'!H132))="","",OFFSET('Sanitation Data'!$H$28,0,10*ROW('Sanitation Data'!H132)))</f>
        <v/>
      </c>
      <c r="DF138" s="353" t="str">
        <f ca="1">+IF(OFFSET('Sanitation Data'!$H$29,0,10*ROW('Sanitation Data'!H132))="","",OFFSET('Sanitation Data'!$H$29,0,10*ROW('Sanitation Data'!H132)))</f>
        <v/>
      </c>
      <c r="DG138" s="353" t="str">
        <f ca="1">+IF(OFFSET('Sanitation Data'!$H$30,0,10*ROW('Sanitation Data'!H132))="","",OFFSET('Sanitation Data'!$H$30,0,10*ROW('Sanitation Data'!H132)))</f>
        <v/>
      </c>
      <c r="DH138" s="353" t="str">
        <f ca="1">+IF(OFFSET('Sanitation Data'!$H$31,0,10*ROW('Sanitation Data'!H132))="","",OFFSET('Sanitation Data'!$H$31,0,10*ROW('Sanitation Data'!H132)))</f>
        <v/>
      </c>
      <c r="DI138" s="353" t="str">
        <f ca="1">+IF(OFFSET('Sanitation Data'!$H$32,0,10*ROW('Sanitation Data'!H132))="","",OFFSET('Sanitation Data'!$H$32,0,10*ROW('Sanitation Data'!H132)))</f>
        <v/>
      </c>
      <c r="DJ138" s="353" t="str">
        <f ca="1">+IF(OFFSET('Sanitation Data'!$I$28,0,10*ROW('Sanitation Data'!I132))="","",OFFSET('Sanitation Data'!$I$28,0,10*ROW('Sanitation Data'!I132)))</f>
        <v/>
      </c>
      <c r="DK138" s="353" t="str">
        <f ca="1">+IF(OFFSET('Sanitation Data'!$I$29,0,10*ROW('Sanitation Data'!I132))="","",OFFSET('Sanitation Data'!$I$29,0,10*ROW('Sanitation Data'!I132)))</f>
        <v/>
      </c>
      <c r="DL138" s="353" t="str">
        <f ca="1">+IF(OFFSET('Sanitation Data'!$I$30,0,10*ROW('Sanitation Data'!I132))="","",OFFSET('Sanitation Data'!$I$30,0,10*ROW('Sanitation Data'!I132)))</f>
        <v/>
      </c>
      <c r="DM138" s="353" t="str">
        <f ca="1">+IF(OFFSET('Sanitation Data'!$I$31,0,10*ROW('Sanitation Data'!I132))="","",OFFSET('Sanitation Data'!$I$31,0,10*ROW('Sanitation Data'!I132)))</f>
        <v/>
      </c>
      <c r="DN138" s="353" t="str">
        <f ca="1">+IF(OFFSET('Sanitation Data'!$I$32,0,10*ROW('Sanitation Data'!I132))="","",OFFSET('Sanitation Data'!$I$32,0,10*ROW('Sanitation Data'!I132)))</f>
        <v/>
      </c>
      <c r="DO138" s="353" t="str">
        <f ca="1">+IF(OFFSET('Hygiene Data'!$D$11,0,10*ROW('Hygiene Data'!D132))="","",OFFSET('Hygiene Data'!$D$11,0,10*ROW('Hygiene Data'!D132)))</f>
        <v/>
      </c>
      <c r="DP138" s="353" t="str">
        <f ca="1">+IF(OFFSET('Hygiene Data'!$D$12,0,10*ROW('Hygiene Data'!D132))="","",OFFSET('Hygiene Data'!$D$12,0,10*ROW('Hygiene Data'!D132)))</f>
        <v/>
      </c>
      <c r="DQ138" s="353" t="str">
        <f ca="1">+IF(OFFSET('Hygiene Data'!$D$13,0,10*ROW('Hygiene Data'!D132))="","",OFFSET('Hygiene Data'!$D$13,0,10*ROW('Hygiene Data'!D132)))</f>
        <v/>
      </c>
      <c r="DR138" s="353" t="str">
        <f ca="1">+IF(OFFSET('Hygiene Data'!$E$11,0,10*ROW('Hygiene Data'!E132))="","",OFFSET('Hygiene Data'!$E$11,0,10*ROW('Hygiene Data'!E132)))</f>
        <v/>
      </c>
      <c r="DS138" s="353" t="str">
        <f ca="1">+IF(OFFSET('Hygiene Data'!$E$12,0,10*ROW('Hygiene Data'!E132))="","",OFFSET('Hygiene Data'!$E$12,0,10*ROW('Hygiene Data'!E132)))</f>
        <v/>
      </c>
      <c r="DT138" s="353" t="str">
        <f ca="1">+IF(OFFSET('Hygiene Data'!$E$13,0,10*ROW('Hygiene Data'!E132))="","",OFFSET('Hygiene Data'!$E$13,0,10*ROW('Hygiene Data'!E132)))</f>
        <v/>
      </c>
      <c r="DU138" s="353" t="str">
        <f ca="1">+IF(OFFSET('Hygiene Data'!$F$11,0,10*ROW('Hygiene Data'!F132))="","",OFFSET('Hygiene Data'!$F$11,0,10*ROW('Hygiene Data'!F132)))</f>
        <v/>
      </c>
      <c r="DV138" s="353" t="str">
        <f ca="1">+IF(OFFSET('Hygiene Data'!$F$12,0,10*ROW('Hygiene Data'!F132))="","",OFFSET('Hygiene Data'!$F$12,0,10*ROW('Hygiene Data'!F132)))</f>
        <v/>
      </c>
      <c r="DW138" s="353" t="str">
        <f ca="1">+IF(OFFSET('Hygiene Data'!$F$13,0,10*ROW('Hygiene Data'!F132))="","",OFFSET('Hygiene Data'!$F$13,0,10*ROW('Hygiene Data'!F132)))</f>
        <v/>
      </c>
      <c r="DX138" s="353" t="str">
        <f ca="1">+IF(OFFSET('Hygiene Data'!$G$11,0,10*ROW('Hygiene Data'!G132))="","",OFFSET('Hygiene Data'!$G$11,0,10*ROW('Hygiene Data'!G132)))</f>
        <v/>
      </c>
      <c r="DY138" s="353" t="str">
        <f ca="1">+IF(OFFSET('Hygiene Data'!$G$12,0,10*ROW('Hygiene Data'!G132))="","",OFFSET('Hygiene Data'!$G$12,0,10*ROW('Hygiene Data'!G132)))</f>
        <v/>
      </c>
      <c r="DZ138" s="353" t="str">
        <f ca="1">+IF(OFFSET('Hygiene Data'!$G$13,0,10*ROW('Hygiene Data'!G132))="","",OFFSET('Hygiene Data'!$G$13,0,10*ROW('Hygiene Data'!G132)))</f>
        <v/>
      </c>
      <c r="EA138" s="353" t="str">
        <f ca="1">+IF(OFFSET('Hygiene Data'!$H$11,0,10*ROW('Hygiene Data'!H132))="","",OFFSET('Hygiene Data'!$H$11,0,10*ROW('Hygiene Data'!H132)))</f>
        <v/>
      </c>
      <c r="EB138" s="353" t="str">
        <f ca="1">+IF(OFFSET('Hygiene Data'!$H$12,0,10*ROW('Hygiene Data'!H132))="","",OFFSET('Hygiene Data'!$H$12,0,10*ROW('Hygiene Data'!H132)))</f>
        <v/>
      </c>
      <c r="EC138" s="353" t="str">
        <f ca="1">+IF(OFFSET('Hygiene Data'!$H$13,0,10*ROW('Hygiene Data'!H132))="","",OFFSET('Hygiene Data'!$H$13,0,10*ROW('Hygiene Data'!H132)))</f>
        <v/>
      </c>
      <c r="ED138" s="353" t="str">
        <f ca="1">+IF(OFFSET('Hygiene Data'!$I$11,0,10*ROW('Hygiene Data'!I132))="","",OFFSET('Hygiene Data'!$I$11,0,10*ROW('Hygiene Data'!I132)))</f>
        <v/>
      </c>
      <c r="EE138" s="353" t="str">
        <f ca="1">+IF(OFFSET('Hygiene Data'!$I$12,0,10*ROW('Hygiene Data'!I132))="","",OFFSET('Hygiene Data'!$I$12,0,10*ROW('Hygiene Data'!I132)))</f>
        <v/>
      </c>
      <c r="EF138" s="353" t="str">
        <f ca="1">+IF(OFFSET('Hygiene Data'!$I$13,0,10*ROW('Hygiene Data'!I132))="","",OFFSET('Hygiene Data'!$I$13,0,10*ROW('Hygiene Data'!I132)))</f>
        <v/>
      </c>
    </row>
    <row r="139" spans="1:136" x14ac:dyDescent="0.25">
      <c r="A139" s="462" t="str">
        <f ca="1">+IF(OFFSET('Water Data'!$B$2,0,10*ROW('Water Data'!E133))="","",OFFSET('Water Data'!$B$2,0,10*ROW('Water Data'!E133)))</f>
        <v/>
      </c>
      <c r="B139" s="46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89" t="str">
        <f t="shared" ca="1" si="2"/>
        <v/>
      </c>
      <c r="D139" s="49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6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3" t="str">
        <f ca="1">+IF(OFFSET('Water Data'!$D$27,0,10*ROW('Water Data'!D133))="","",OFFSET('Water Data'!$D$27,0,10*ROW('Water Data'!D133)))</f>
        <v/>
      </c>
      <c r="BT139" s="353" t="str">
        <f ca="1">+IF(OFFSET('Water Data'!$D$28,0,10*ROW('Water Data'!D133))="","",OFFSET('Water Data'!$D$28,0,10*ROW('Water Data'!D133)))</f>
        <v/>
      </c>
      <c r="BU139" s="353" t="str">
        <f ca="1">+IF(OFFSET('Water Data'!$D$29,0,10*ROW('Water Data'!D133))="","",OFFSET('Water Data'!$D$29,0,10*ROW('Water Data'!D133)))</f>
        <v/>
      </c>
      <c r="BV139" s="353" t="str">
        <f ca="1">+IF(OFFSET('Water Data'!$E$27,0,10*ROW('Water Data'!E133))="","",OFFSET('Water Data'!$E$27,0,10*ROW('Water Data'!E133)))</f>
        <v/>
      </c>
      <c r="BW139" s="353" t="str">
        <f ca="1">+IF(OFFSET('Water Data'!$E$28,0,10*ROW('Water Data'!E133))="","",OFFSET('Water Data'!$E$28,0,10*ROW('Water Data'!E133)))</f>
        <v/>
      </c>
      <c r="BX139" s="353" t="str">
        <f ca="1">+IF(OFFSET('Water Data'!$E$29,0,10*ROW('Water Data'!E133))="","",OFFSET('Water Data'!$E$29,0,10*ROW('Water Data'!E133)))</f>
        <v/>
      </c>
      <c r="BY139" s="353" t="str">
        <f ca="1">+IF(OFFSET('Water Data'!$F$27,0,10*ROW('Water Data'!F133))="","",OFFSET('Water Data'!$F$27,0,10*ROW('Water Data'!F133)))</f>
        <v/>
      </c>
      <c r="BZ139" s="353" t="str">
        <f ca="1">+IF(OFFSET('Water Data'!$F$28,0,10*ROW('Water Data'!F133))="","",OFFSET('Water Data'!$F$28,0,10*ROW('Water Data'!F133)))</f>
        <v/>
      </c>
      <c r="CA139" s="353" t="str">
        <f ca="1">+IF(OFFSET('Water Data'!$F$29,0,10*ROW('Water Data'!F133))="","",OFFSET('Water Data'!$F$29,0,10*ROW('Water Data'!F133)))</f>
        <v/>
      </c>
      <c r="CB139" s="353" t="str">
        <f ca="1">+IF(OFFSET('Water Data'!$G$27,0,10*ROW('Water Data'!G133))="","",OFFSET('Water Data'!$G$27,0,10*ROW('Water Data'!G133)))</f>
        <v/>
      </c>
      <c r="CC139" s="353" t="str">
        <f ca="1">+IF(OFFSET('Water Data'!$G$28,0,10*ROW('Water Data'!G133))="","",OFFSET('Water Data'!$G$28,0,10*ROW('Water Data'!G133)))</f>
        <v/>
      </c>
      <c r="CD139" s="353" t="str">
        <f ca="1">+IF(OFFSET('Water Data'!$G$29,0,10*ROW('Water Data'!G133))="","",OFFSET('Water Data'!$G$29,0,10*ROW('Water Data'!G133)))</f>
        <v/>
      </c>
      <c r="CE139" s="353" t="str">
        <f ca="1">+IF(OFFSET('Water Data'!$H$27,0,10*ROW('Water Data'!H133))="","",OFFSET('Water Data'!$H$27,0,10*ROW('Water Data'!H133)))</f>
        <v/>
      </c>
      <c r="CF139" s="353" t="str">
        <f ca="1">+IF(OFFSET('Water Data'!$H$28,0,10*ROW('Water Data'!H133))="","",OFFSET('Water Data'!$H$28,0,10*ROW('Water Data'!H133)))</f>
        <v/>
      </c>
      <c r="CG139" s="353" t="str">
        <f ca="1">+IF(OFFSET('Water Data'!$H$29,0,10*ROW('Water Data'!H133))="","",OFFSET('Water Data'!$H$29,0,10*ROW('Water Data'!H133)))</f>
        <v/>
      </c>
      <c r="CH139" s="353" t="str">
        <f ca="1">+IF(OFFSET('Water Data'!$I$27,0,10*ROW('Water Data'!I133))="","",OFFSET('Water Data'!$I$27,0,10*ROW('Water Data'!I133)))</f>
        <v/>
      </c>
      <c r="CI139" s="353" t="str">
        <f ca="1">+IF(OFFSET('Water Data'!$I$28,0,10*ROW('Water Data'!I133))="","",OFFSET('Water Data'!$I$28,0,10*ROW('Water Data'!I133)))</f>
        <v/>
      </c>
      <c r="CJ139" s="353" t="str">
        <f ca="1">+IF(OFFSET('Water Data'!$I$29,0,10*ROW('Water Data'!I133))="","",OFFSET('Water Data'!$I$29,0,10*ROW('Water Data'!I133)))</f>
        <v/>
      </c>
      <c r="CK139" s="353" t="str">
        <f ca="1">+IF(OFFSET('Sanitation Data'!$D$28,0,10*ROW('Sanitation Data'!D133))="","",OFFSET('Sanitation Data'!$D$28,0,10*ROW('Sanitation Data'!D133)))</f>
        <v/>
      </c>
      <c r="CL139" s="353" t="str">
        <f ca="1">+IF(OFFSET('Sanitation Data'!$D$29,0,10*ROW('Sanitation Data'!D133))="","",OFFSET('Sanitation Data'!$D$29,0,10*ROW('Sanitation Data'!D133)))</f>
        <v/>
      </c>
      <c r="CM139" s="353" t="str">
        <f ca="1">+IF(OFFSET('Sanitation Data'!$D$30,0,10*ROW('Sanitation Data'!D133))="","",OFFSET('Sanitation Data'!$D$30,0,10*ROW('Sanitation Data'!D133)))</f>
        <v/>
      </c>
      <c r="CN139" s="353" t="str">
        <f ca="1">+IF(OFFSET('Sanitation Data'!$D$31,0,10*ROW('Sanitation Data'!D133))="","",OFFSET('Sanitation Data'!$D$31,0,10*ROW('Sanitation Data'!D133)))</f>
        <v/>
      </c>
      <c r="CO139" s="353" t="str">
        <f ca="1">+IF(OFFSET('Sanitation Data'!$D$32,0,10*ROW('Sanitation Data'!D133))="","",OFFSET('Sanitation Data'!$D$32,0,10*ROW('Sanitation Data'!D133)))</f>
        <v/>
      </c>
      <c r="CP139" s="353" t="str">
        <f ca="1">+IF(OFFSET('Sanitation Data'!$E$28,0,10*ROW('Sanitation Data'!E133))="","",OFFSET('Sanitation Data'!$E$28,0,10*ROW('Sanitation Data'!E133)))</f>
        <v/>
      </c>
      <c r="CQ139" s="353" t="str">
        <f ca="1">+IF(OFFSET('Sanitation Data'!$E$29,0,10*ROW('Sanitation Data'!E133))="","",OFFSET('Sanitation Data'!$E$29,0,10*ROW('Sanitation Data'!E133)))</f>
        <v/>
      </c>
      <c r="CR139" s="353" t="str">
        <f ca="1">+IF(OFFSET('Sanitation Data'!$E$30,0,10*ROW('Sanitation Data'!E133))="","",OFFSET('Sanitation Data'!$E$30,0,10*ROW('Sanitation Data'!E133)))</f>
        <v/>
      </c>
      <c r="CS139" s="353" t="str">
        <f ca="1">+IF(OFFSET('Sanitation Data'!$E$31,0,10*ROW('Sanitation Data'!E133))="","",OFFSET('Sanitation Data'!$E$31,0,10*ROW('Sanitation Data'!E133)))</f>
        <v/>
      </c>
      <c r="CT139" s="353" t="str">
        <f ca="1">+IF(OFFSET('Sanitation Data'!$E$32,0,10*ROW('Sanitation Data'!E133))="","",OFFSET('Sanitation Data'!$E$32,0,10*ROW('Sanitation Data'!E133)))</f>
        <v/>
      </c>
      <c r="CU139" s="353" t="str">
        <f ca="1">+IF(OFFSET('Sanitation Data'!$F$28,0,10*ROW('Sanitation Data'!F133))="","",OFFSET('Sanitation Data'!$F$28,0,10*ROW('Sanitation Data'!F133)))</f>
        <v/>
      </c>
      <c r="CV139" s="353" t="str">
        <f ca="1">+IF(OFFSET('Sanitation Data'!$F$29,0,10*ROW('Sanitation Data'!F133))="","",OFFSET('Sanitation Data'!$F$29,0,10*ROW('Sanitation Data'!F133)))</f>
        <v/>
      </c>
      <c r="CW139" s="353" t="str">
        <f ca="1">+IF(OFFSET('Sanitation Data'!$F$30,0,10*ROW('Sanitation Data'!F133))="","",OFFSET('Sanitation Data'!$F$30,0,10*ROW('Sanitation Data'!F133)))</f>
        <v/>
      </c>
      <c r="CX139" s="353" t="str">
        <f ca="1">+IF(OFFSET('Sanitation Data'!$F$31,0,10*ROW('Sanitation Data'!F133))="","",OFFSET('Sanitation Data'!$F$31,0,10*ROW('Sanitation Data'!F133)))</f>
        <v/>
      </c>
      <c r="CY139" s="353" t="str">
        <f ca="1">+IF(OFFSET('Sanitation Data'!$F$32,0,10*ROW('Sanitation Data'!F133))="","",OFFSET('Sanitation Data'!$F$32,0,10*ROW('Sanitation Data'!F133)))</f>
        <v/>
      </c>
      <c r="CZ139" s="353" t="str">
        <f ca="1">+IF(OFFSET('Sanitation Data'!$G$28,0,10*ROW('Sanitation Data'!G133))="","",OFFSET('Sanitation Data'!$G$28,0,10*ROW('Sanitation Data'!G133)))</f>
        <v/>
      </c>
      <c r="DA139" s="353" t="str">
        <f ca="1">+IF(OFFSET('Sanitation Data'!$G$29,0,10*ROW('Sanitation Data'!G133))="","",OFFSET('Sanitation Data'!$G$29,0,10*ROW('Sanitation Data'!G133)))</f>
        <v/>
      </c>
      <c r="DB139" s="353" t="str">
        <f ca="1">+IF(OFFSET('Sanitation Data'!$G$30,0,10*ROW('Sanitation Data'!G133))="","",OFFSET('Sanitation Data'!$G$30,0,10*ROW('Sanitation Data'!G133)))</f>
        <v/>
      </c>
      <c r="DC139" s="353" t="str">
        <f ca="1">+IF(OFFSET('Sanitation Data'!$G$31,0,10*ROW('Sanitation Data'!G133))="","",OFFSET('Sanitation Data'!$G$31,0,10*ROW('Sanitation Data'!G133)))</f>
        <v/>
      </c>
      <c r="DD139" s="353" t="str">
        <f ca="1">+IF(OFFSET('Sanitation Data'!$G$32,0,10*ROW('Sanitation Data'!G133))="","",OFFSET('Sanitation Data'!$G$32,0,10*ROW('Sanitation Data'!G133)))</f>
        <v/>
      </c>
      <c r="DE139" s="353" t="str">
        <f ca="1">+IF(OFFSET('Sanitation Data'!$H$28,0,10*ROW('Sanitation Data'!H133))="","",OFFSET('Sanitation Data'!$H$28,0,10*ROW('Sanitation Data'!H133)))</f>
        <v/>
      </c>
      <c r="DF139" s="353" t="str">
        <f ca="1">+IF(OFFSET('Sanitation Data'!$H$29,0,10*ROW('Sanitation Data'!H133))="","",OFFSET('Sanitation Data'!$H$29,0,10*ROW('Sanitation Data'!H133)))</f>
        <v/>
      </c>
      <c r="DG139" s="353" t="str">
        <f ca="1">+IF(OFFSET('Sanitation Data'!$H$30,0,10*ROW('Sanitation Data'!H133))="","",OFFSET('Sanitation Data'!$H$30,0,10*ROW('Sanitation Data'!H133)))</f>
        <v/>
      </c>
      <c r="DH139" s="353" t="str">
        <f ca="1">+IF(OFFSET('Sanitation Data'!$H$31,0,10*ROW('Sanitation Data'!H133))="","",OFFSET('Sanitation Data'!$H$31,0,10*ROW('Sanitation Data'!H133)))</f>
        <v/>
      </c>
      <c r="DI139" s="353" t="str">
        <f ca="1">+IF(OFFSET('Sanitation Data'!$H$32,0,10*ROW('Sanitation Data'!H133))="","",OFFSET('Sanitation Data'!$H$32,0,10*ROW('Sanitation Data'!H133)))</f>
        <v/>
      </c>
      <c r="DJ139" s="353" t="str">
        <f ca="1">+IF(OFFSET('Sanitation Data'!$I$28,0,10*ROW('Sanitation Data'!I133))="","",OFFSET('Sanitation Data'!$I$28,0,10*ROW('Sanitation Data'!I133)))</f>
        <v/>
      </c>
      <c r="DK139" s="353" t="str">
        <f ca="1">+IF(OFFSET('Sanitation Data'!$I$29,0,10*ROW('Sanitation Data'!I133))="","",OFFSET('Sanitation Data'!$I$29,0,10*ROW('Sanitation Data'!I133)))</f>
        <v/>
      </c>
      <c r="DL139" s="353" t="str">
        <f ca="1">+IF(OFFSET('Sanitation Data'!$I$30,0,10*ROW('Sanitation Data'!I133))="","",OFFSET('Sanitation Data'!$I$30,0,10*ROW('Sanitation Data'!I133)))</f>
        <v/>
      </c>
      <c r="DM139" s="353" t="str">
        <f ca="1">+IF(OFFSET('Sanitation Data'!$I$31,0,10*ROW('Sanitation Data'!I133))="","",OFFSET('Sanitation Data'!$I$31,0,10*ROW('Sanitation Data'!I133)))</f>
        <v/>
      </c>
      <c r="DN139" s="353" t="str">
        <f ca="1">+IF(OFFSET('Sanitation Data'!$I$32,0,10*ROW('Sanitation Data'!I133))="","",OFFSET('Sanitation Data'!$I$32,0,10*ROW('Sanitation Data'!I133)))</f>
        <v/>
      </c>
      <c r="DO139" s="353" t="str">
        <f ca="1">+IF(OFFSET('Hygiene Data'!$D$11,0,10*ROW('Hygiene Data'!D133))="","",OFFSET('Hygiene Data'!$D$11,0,10*ROW('Hygiene Data'!D133)))</f>
        <v/>
      </c>
      <c r="DP139" s="353" t="str">
        <f ca="1">+IF(OFFSET('Hygiene Data'!$D$12,0,10*ROW('Hygiene Data'!D133))="","",OFFSET('Hygiene Data'!$D$12,0,10*ROW('Hygiene Data'!D133)))</f>
        <v/>
      </c>
      <c r="DQ139" s="353" t="str">
        <f ca="1">+IF(OFFSET('Hygiene Data'!$D$13,0,10*ROW('Hygiene Data'!D133))="","",OFFSET('Hygiene Data'!$D$13,0,10*ROW('Hygiene Data'!D133)))</f>
        <v/>
      </c>
      <c r="DR139" s="353" t="str">
        <f ca="1">+IF(OFFSET('Hygiene Data'!$E$11,0,10*ROW('Hygiene Data'!E133))="","",OFFSET('Hygiene Data'!$E$11,0,10*ROW('Hygiene Data'!E133)))</f>
        <v/>
      </c>
      <c r="DS139" s="353" t="str">
        <f ca="1">+IF(OFFSET('Hygiene Data'!$E$12,0,10*ROW('Hygiene Data'!E133))="","",OFFSET('Hygiene Data'!$E$12,0,10*ROW('Hygiene Data'!E133)))</f>
        <v/>
      </c>
      <c r="DT139" s="353" t="str">
        <f ca="1">+IF(OFFSET('Hygiene Data'!$E$13,0,10*ROW('Hygiene Data'!E133))="","",OFFSET('Hygiene Data'!$E$13,0,10*ROW('Hygiene Data'!E133)))</f>
        <v/>
      </c>
      <c r="DU139" s="353" t="str">
        <f ca="1">+IF(OFFSET('Hygiene Data'!$F$11,0,10*ROW('Hygiene Data'!F133))="","",OFFSET('Hygiene Data'!$F$11,0,10*ROW('Hygiene Data'!F133)))</f>
        <v/>
      </c>
      <c r="DV139" s="353" t="str">
        <f ca="1">+IF(OFFSET('Hygiene Data'!$F$12,0,10*ROW('Hygiene Data'!F133))="","",OFFSET('Hygiene Data'!$F$12,0,10*ROW('Hygiene Data'!F133)))</f>
        <v/>
      </c>
      <c r="DW139" s="353" t="str">
        <f ca="1">+IF(OFFSET('Hygiene Data'!$F$13,0,10*ROW('Hygiene Data'!F133))="","",OFFSET('Hygiene Data'!$F$13,0,10*ROW('Hygiene Data'!F133)))</f>
        <v/>
      </c>
      <c r="DX139" s="353" t="str">
        <f ca="1">+IF(OFFSET('Hygiene Data'!$G$11,0,10*ROW('Hygiene Data'!G133))="","",OFFSET('Hygiene Data'!$G$11,0,10*ROW('Hygiene Data'!G133)))</f>
        <v/>
      </c>
      <c r="DY139" s="353" t="str">
        <f ca="1">+IF(OFFSET('Hygiene Data'!$G$12,0,10*ROW('Hygiene Data'!G133))="","",OFFSET('Hygiene Data'!$G$12,0,10*ROW('Hygiene Data'!G133)))</f>
        <v/>
      </c>
      <c r="DZ139" s="353" t="str">
        <f ca="1">+IF(OFFSET('Hygiene Data'!$G$13,0,10*ROW('Hygiene Data'!G133))="","",OFFSET('Hygiene Data'!$G$13,0,10*ROW('Hygiene Data'!G133)))</f>
        <v/>
      </c>
      <c r="EA139" s="353" t="str">
        <f ca="1">+IF(OFFSET('Hygiene Data'!$H$11,0,10*ROW('Hygiene Data'!H133))="","",OFFSET('Hygiene Data'!$H$11,0,10*ROW('Hygiene Data'!H133)))</f>
        <v/>
      </c>
      <c r="EB139" s="353" t="str">
        <f ca="1">+IF(OFFSET('Hygiene Data'!$H$12,0,10*ROW('Hygiene Data'!H133))="","",OFFSET('Hygiene Data'!$H$12,0,10*ROW('Hygiene Data'!H133)))</f>
        <v/>
      </c>
      <c r="EC139" s="353" t="str">
        <f ca="1">+IF(OFFSET('Hygiene Data'!$H$13,0,10*ROW('Hygiene Data'!H133))="","",OFFSET('Hygiene Data'!$H$13,0,10*ROW('Hygiene Data'!H133)))</f>
        <v/>
      </c>
      <c r="ED139" s="353" t="str">
        <f ca="1">+IF(OFFSET('Hygiene Data'!$I$11,0,10*ROW('Hygiene Data'!I133))="","",OFFSET('Hygiene Data'!$I$11,0,10*ROW('Hygiene Data'!I133)))</f>
        <v/>
      </c>
      <c r="EE139" s="353" t="str">
        <f ca="1">+IF(OFFSET('Hygiene Data'!$I$12,0,10*ROW('Hygiene Data'!I133))="","",OFFSET('Hygiene Data'!$I$12,0,10*ROW('Hygiene Data'!I133)))</f>
        <v/>
      </c>
      <c r="EF139" s="353" t="str">
        <f ca="1">+IF(OFFSET('Hygiene Data'!$I$13,0,10*ROW('Hygiene Data'!I133))="","",OFFSET('Hygiene Data'!$I$13,0,10*ROW('Hygiene Data'!I133)))</f>
        <v/>
      </c>
    </row>
    <row r="140" spans="1:136" x14ac:dyDescent="0.25">
      <c r="A140" s="462" t="str">
        <f ca="1">+IF(OFFSET('Water Data'!$B$2,0,10*ROW('Water Data'!E134))="","",OFFSET('Water Data'!$B$2,0,10*ROW('Water Data'!E134)))</f>
        <v/>
      </c>
      <c r="B140" s="46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89" t="str">
        <f t="shared" ca="1" si="2"/>
        <v/>
      </c>
      <c r="D140" s="49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6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3" t="str">
        <f ca="1">+IF(OFFSET('Water Data'!$D$27,0,10*ROW('Water Data'!D134))="","",OFFSET('Water Data'!$D$27,0,10*ROW('Water Data'!D134)))</f>
        <v/>
      </c>
      <c r="BT140" s="353" t="str">
        <f ca="1">+IF(OFFSET('Water Data'!$D$28,0,10*ROW('Water Data'!D134))="","",OFFSET('Water Data'!$D$28,0,10*ROW('Water Data'!D134)))</f>
        <v/>
      </c>
      <c r="BU140" s="353" t="str">
        <f ca="1">+IF(OFFSET('Water Data'!$D$29,0,10*ROW('Water Data'!D134))="","",OFFSET('Water Data'!$D$29,0,10*ROW('Water Data'!D134)))</f>
        <v/>
      </c>
      <c r="BV140" s="353" t="str">
        <f ca="1">+IF(OFFSET('Water Data'!$E$27,0,10*ROW('Water Data'!E134))="","",OFFSET('Water Data'!$E$27,0,10*ROW('Water Data'!E134)))</f>
        <v/>
      </c>
      <c r="BW140" s="353" t="str">
        <f ca="1">+IF(OFFSET('Water Data'!$E$28,0,10*ROW('Water Data'!E134))="","",OFFSET('Water Data'!$E$28,0,10*ROW('Water Data'!E134)))</f>
        <v/>
      </c>
      <c r="BX140" s="353" t="str">
        <f ca="1">+IF(OFFSET('Water Data'!$E$29,0,10*ROW('Water Data'!E134))="","",OFFSET('Water Data'!$E$29,0,10*ROW('Water Data'!E134)))</f>
        <v/>
      </c>
      <c r="BY140" s="353" t="str">
        <f ca="1">+IF(OFFSET('Water Data'!$F$27,0,10*ROW('Water Data'!F134))="","",OFFSET('Water Data'!$F$27,0,10*ROW('Water Data'!F134)))</f>
        <v/>
      </c>
      <c r="BZ140" s="353" t="str">
        <f ca="1">+IF(OFFSET('Water Data'!$F$28,0,10*ROW('Water Data'!F134))="","",OFFSET('Water Data'!$F$28,0,10*ROW('Water Data'!F134)))</f>
        <v/>
      </c>
      <c r="CA140" s="353" t="str">
        <f ca="1">+IF(OFFSET('Water Data'!$F$29,0,10*ROW('Water Data'!F134))="","",OFFSET('Water Data'!$F$29,0,10*ROW('Water Data'!F134)))</f>
        <v/>
      </c>
      <c r="CB140" s="353" t="str">
        <f ca="1">+IF(OFFSET('Water Data'!$G$27,0,10*ROW('Water Data'!G134))="","",OFFSET('Water Data'!$G$27,0,10*ROW('Water Data'!G134)))</f>
        <v/>
      </c>
      <c r="CC140" s="353" t="str">
        <f ca="1">+IF(OFFSET('Water Data'!$G$28,0,10*ROW('Water Data'!G134))="","",OFFSET('Water Data'!$G$28,0,10*ROW('Water Data'!G134)))</f>
        <v/>
      </c>
      <c r="CD140" s="353" t="str">
        <f ca="1">+IF(OFFSET('Water Data'!$G$29,0,10*ROW('Water Data'!G134))="","",OFFSET('Water Data'!$G$29,0,10*ROW('Water Data'!G134)))</f>
        <v/>
      </c>
      <c r="CE140" s="353" t="str">
        <f ca="1">+IF(OFFSET('Water Data'!$H$27,0,10*ROW('Water Data'!H134))="","",OFFSET('Water Data'!$H$27,0,10*ROW('Water Data'!H134)))</f>
        <v/>
      </c>
      <c r="CF140" s="353" t="str">
        <f ca="1">+IF(OFFSET('Water Data'!$H$28,0,10*ROW('Water Data'!H134))="","",OFFSET('Water Data'!$H$28,0,10*ROW('Water Data'!H134)))</f>
        <v/>
      </c>
      <c r="CG140" s="353" t="str">
        <f ca="1">+IF(OFFSET('Water Data'!$H$29,0,10*ROW('Water Data'!H134))="","",OFFSET('Water Data'!$H$29,0,10*ROW('Water Data'!H134)))</f>
        <v/>
      </c>
      <c r="CH140" s="353" t="str">
        <f ca="1">+IF(OFFSET('Water Data'!$I$27,0,10*ROW('Water Data'!I134))="","",OFFSET('Water Data'!$I$27,0,10*ROW('Water Data'!I134)))</f>
        <v/>
      </c>
      <c r="CI140" s="353" t="str">
        <f ca="1">+IF(OFFSET('Water Data'!$I$28,0,10*ROW('Water Data'!I134))="","",OFFSET('Water Data'!$I$28,0,10*ROW('Water Data'!I134)))</f>
        <v/>
      </c>
      <c r="CJ140" s="353" t="str">
        <f ca="1">+IF(OFFSET('Water Data'!$I$29,0,10*ROW('Water Data'!I134))="","",OFFSET('Water Data'!$I$29,0,10*ROW('Water Data'!I134)))</f>
        <v/>
      </c>
      <c r="CK140" s="353" t="str">
        <f ca="1">+IF(OFFSET('Sanitation Data'!$D$28,0,10*ROW('Sanitation Data'!D134))="","",OFFSET('Sanitation Data'!$D$28,0,10*ROW('Sanitation Data'!D134)))</f>
        <v/>
      </c>
      <c r="CL140" s="353" t="str">
        <f ca="1">+IF(OFFSET('Sanitation Data'!$D$29,0,10*ROW('Sanitation Data'!D134))="","",OFFSET('Sanitation Data'!$D$29,0,10*ROW('Sanitation Data'!D134)))</f>
        <v/>
      </c>
      <c r="CM140" s="353" t="str">
        <f ca="1">+IF(OFFSET('Sanitation Data'!$D$30,0,10*ROW('Sanitation Data'!D134))="","",OFFSET('Sanitation Data'!$D$30,0,10*ROW('Sanitation Data'!D134)))</f>
        <v/>
      </c>
      <c r="CN140" s="353" t="str">
        <f ca="1">+IF(OFFSET('Sanitation Data'!$D$31,0,10*ROW('Sanitation Data'!D134))="","",OFFSET('Sanitation Data'!$D$31,0,10*ROW('Sanitation Data'!D134)))</f>
        <v/>
      </c>
      <c r="CO140" s="353" t="str">
        <f ca="1">+IF(OFFSET('Sanitation Data'!$D$32,0,10*ROW('Sanitation Data'!D134))="","",OFFSET('Sanitation Data'!$D$32,0,10*ROW('Sanitation Data'!D134)))</f>
        <v/>
      </c>
      <c r="CP140" s="353" t="str">
        <f ca="1">+IF(OFFSET('Sanitation Data'!$E$28,0,10*ROW('Sanitation Data'!E134))="","",OFFSET('Sanitation Data'!$E$28,0,10*ROW('Sanitation Data'!E134)))</f>
        <v/>
      </c>
      <c r="CQ140" s="353" t="str">
        <f ca="1">+IF(OFFSET('Sanitation Data'!$E$29,0,10*ROW('Sanitation Data'!E134))="","",OFFSET('Sanitation Data'!$E$29,0,10*ROW('Sanitation Data'!E134)))</f>
        <v/>
      </c>
      <c r="CR140" s="353" t="str">
        <f ca="1">+IF(OFFSET('Sanitation Data'!$E$30,0,10*ROW('Sanitation Data'!E134))="","",OFFSET('Sanitation Data'!$E$30,0,10*ROW('Sanitation Data'!E134)))</f>
        <v/>
      </c>
      <c r="CS140" s="353" t="str">
        <f ca="1">+IF(OFFSET('Sanitation Data'!$E$31,0,10*ROW('Sanitation Data'!E134))="","",OFFSET('Sanitation Data'!$E$31,0,10*ROW('Sanitation Data'!E134)))</f>
        <v/>
      </c>
      <c r="CT140" s="353" t="str">
        <f ca="1">+IF(OFFSET('Sanitation Data'!$E$32,0,10*ROW('Sanitation Data'!E134))="","",OFFSET('Sanitation Data'!$E$32,0,10*ROW('Sanitation Data'!E134)))</f>
        <v/>
      </c>
      <c r="CU140" s="353" t="str">
        <f ca="1">+IF(OFFSET('Sanitation Data'!$F$28,0,10*ROW('Sanitation Data'!F134))="","",OFFSET('Sanitation Data'!$F$28,0,10*ROW('Sanitation Data'!F134)))</f>
        <v/>
      </c>
      <c r="CV140" s="353" t="str">
        <f ca="1">+IF(OFFSET('Sanitation Data'!$F$29,0,10*ROW('Sanitation Data'!F134))="","",OFFSET('Sanitation Data'!$F$29,0,10*ROW('Sanitation Data'!F134)))</f>
        <v/>
      </c>
      <c r="CW140" s="353" t="str">
        <f ca="1">+IF(OFFSET('Sanitation Data'!$F$30,0,10*ROW('Sanitation Data'!F134))="","",OFFSET('Sanitation Data'!$F$30,0,10*ROW('Sanitation Data'!F134)))</f>
        <v/>
      </c>
      <c r="CX140" s="353" t="str">
        <f ca="1">+IF(OFFSET('Sanitation Data'!$F$31,0,10*ROW('Sanitation Data'!F134))="","",OFFSET('Sanitation Data'!$F$31,0,10*ROW('Sanitation Data'!F134)))</f>
        <v/>
      </c>
      <c r="CY140" s="353" t="str">
        <f ca="1">+IF(OFFSET('Sanitation Data'!$F$32,0,10*ROW('Sanitation Data'!F134))="","",OFFSET('Sanitation Data'!$F$32,0,10*ROW('Sanitation Data'!F134)))</f>
        <v/>
      </c>
      <c r="CZ140" s="353" t="str">
        <f ca="1">+IF(OFFSET('Sanitation Data'!$G$28,0,10*ROW('Sanitation Data'!G134))="","",OFFSET('Sanitation Data'!$G$28,0,10*ROW('Sanitation Data'!G134)))</f>
        <v/>
      </c>
      <c r="DA140" s="353" t="str">
        <f ca="1">+IF(OFFSET('Sanitation Data'!$G$29,0,10*ROW('Sanitation Data'!G134))="","",OFFSET('Sanitation Data'!$G$29,0,10*ROW('Sanitation Data'!G134)))</f>
        <v/>
      </c>
      <c r="DB140" s="353" t="str">
        <f ca="1">+IF(OFFSET('Sanitation Data'!$G$30,0,10*ROW('Sanitation Data'!G134))="","",OFFSET('Sanitation Data'!$G$30,0,10*ROW('Sanitation Data'!G134)))</f>
        <v/>
      </c>
      <c r="DC140" s="353" t="str">
        <f ca="1">+IF(OFFSET('Sanitation Data'!$G$31,0,10*ROW('Sanitation Data'!G134))="","",OFFSET('Sanitation Data'!$G$31,0,10*ROW('Sanitation Data'!G134)))</f>
        <v/>
      </c>
      <c r="DD140" s="353" t="str">
        <f ca="1">+IF(OFFSET('Sanitation Data'!$G$32,0,10*ROW('Sanitation Data'!G134))="","",OFFSET('Sanitation Data'!$G$32,0,10*ROW('Sanitation Data'!G134)))</f>
        <v/>
      </c>
      <c r="DE140" s="353" t="str">
        <f ca="1">+IF(OFFSET('Sanitation Data'!$H$28,0,10*ROW('Sanitation Data'!H134))="","",OFFSET('Sanitation Data'!$H$28,0,10*ROW('Sanitation Data'!H134)))</f>
        <v/>
      </c>
      <c r="DF140" s="353" t="str">
        <f ca="1">+IF(OFFSET('Sanitation Data'!$H$29,0,10*ROW('Sanitation Data'!H134))="","",OFFSET('Sanitation Data'!$H$29,0,10*ROW('Sanitation Data'!H134)))</f>
        <v/>
      </c>
      <c r="DG140" s="353" t="str">
        <f ca="1">+IF(OFFSET('Sanitation Data'!$H$30,0,10*ROW('Sanitation Data'!H134))="","",OFFSET('Sanitation Data'!$H$30,0,10*ROW('Sanitation Data'!H134)))</f>
        <v/>
      </c>
      <c r="DH140" s="353" t="str">
        <f ca="1">+IF(OFFSET('Sanitation Data'!$H$31,0,10*ROW('Sanitation Data'!H134))="","",OFFSET('Sanitation Data'!$H$31,0,10*ROW('Sanitation Data'!H134)))</f>
        <v/>
      </c>
      <c r="DI140" s="353" t="str">
        <f ca="1">+IF(OFFSET('Sanitation Data'!$H$32,0,10*ROW('Sanitation Data'!H134))="","",OFFSET('Sanitation Data'!$H$32,0,10*ROW('Sanitation Data'!H134)))</f>
        <v/>
      </c>
      <c r="DJ140" s="353" t="str">
        <f ca="1">+IF(OFFSET('Sanitation Data'!$I$28,0,10*ROW('Sanitation Data'!I134))="","",OFFSET('Sanitation Data'!$I$28,0,10*ROW('Sanitation Data'!I134)))</f>
        <v/>
      </c>
      <c r="DK140" s="353" t="str">
        <f ca="1">+IF(OFFSET('Sanitation Data'!$I$29,0,10*ROW('Sanitation Data'!I134))="","",OFFSET('Sanitation Data'!$I$29,0,10*ROW('Sanitation Data'!I134)))</f>
        <v/>
      </c>
      <c r="DL140" s="353" t="str">
        <f ca="1">+IF(OFFSET('Sanitation Data'!$I$30,0,10*ROW('Sanitation Data'!I134))="","",OFFSET('Sanitation Data'!$I$30,0,10*ROW('Sanitation Data'!I134)))</f>
        <v/>
      </c>
      <c r="DM140" s="353" t="str">
        <f ca="1">+IF(OFFSET('Sanitation Data'!$I$31,0,10*ROW('Sanitation Data'!I134))="","",OFFSET('Sanitation Data'!$I$31,0,10*ROW('Sanitation Data'!I134)))</f>
        <v/>
      </c>
      <c r="DN140" s="353" t="str">
        <f ca="1">+IF(OFFSET('Sanitation Data'!$I$32,0,10*ROW('Sanitation Data'!I134))="","",OFFSET('Sanitation Data'!$I$32,0,10*ROW('Sanitation Data'!I134)))</f>
        <v/>
      </c>
      <c r="DO140" s="353" t="str">
        <f ca="1">+IF(OFFSET('Hygiene Data'!$D$11,0,10*ROW('Hygiene Data'!D134))="","",OFFSET('Hygiene Data'!$D$11,0,10*ROW('Hygiene Data'!D134)))</f>
        <v/>
      </c>
      <c r="DP140" s="353" t="str">
        <f ca="1">+IF(OFFSET('Hygiene Data'!$D$12,0,10*ROW('Hygiene Data'!D134))="","",OFFSET('Hygiene Data'!$D$12,0,10*ROW('Hygiene Data'!D134)))</f>
        <v/>
      </c>
      <c r="DQ140" s="353" t="str">
        <f ca="1">+IF(OFFSET('Hygiene Data'!$D$13,0,10*ROW('Hygiene Data'!D134))="","",OFFSET('Hygiene Data'!$D$13,0,10*ROW('Hygiene Data'!D134)))</f>
        <v/>
      </c>
      <c r="DR140" s="353" t="str">
        <f ca="1">+IF(OFFSET('Hygiene Data'!$E$11,0,10*ROW('Hygiene Data'!E134))="","",OFFSET('Hygiene Data'!$E$11,0,10*ROW('Hygiene Data'!E134)))</f>
        <v/>
      </c>
      <c r="DS140" s="353" t="str">
        <f ca="1">+IF(OFFSET('Hygiene Data'!$E$12,0,10*ROW('Hygiene Data'!E134))="","",OFFSET('Hygiene Data'!$E$12,0,10*ROW('Hygiene Data'!E134)))</f>
        <v/>
      </c>
      <c r="DT140" s="353" t="str">
        <f ca="1">+IF(OFFSET('Hygiene Data'!$E$13,0,10*ROW('Hygiene Data'!E134))="","",OFFSET('Hygiene Data'!$E$13,0,10*ROW('Hygiene Data'!E134)))</f>
        <v/>
      </c>
      <c r="DU140" s="353" t="str">
        <f ca="1">+IF(OFFSET('Hygiene Data'!$F$11,0,10*ROW('Hygiene Data'!F134))="","",OFFSET('Hygiene Data'!$F$11,0,10*ROW('Hygiene Data'!F134)))</f>
        <v/>
      </c>
      <c r="DV140" s="353" t="str">
        <f ca="1">+IF(OFFSET('Hygiene Data'!$F$12,0,10*ROW('Hygiene Data'!F134))="","",OFFSET('Hygiene Data'!$F$12,0,10*ROW('Hygiene Data'!F134)))</f>
        <v/>
      </c>
      <c r="DW140" s="353" t="str">
        <f ca="1">+IF(OFFSET('Hygiene Data'!$F$13,0,10*ROW('Hygiene Data'!F134))="","",OFFSET('Hygiene Data'!$F$13,0,10*ROW('Hygiene Data'!F134)))</f>
        <v/>
      </c>
      <c r="DX140" s="353" t="str">
        <f ca="1">+IF(OFFSET('Hygiene Data'!$G$11,0,10*ROW('Hygiene Data'!G134))="","",OFFSET('Hygiene Data'!$G$11,0,10*ROW('Hygiene Data'!G134)))</f>
        <v/>
      </c>
      <c r="DY140" s="353" t="str">
        <f ca="1">+IF(OFFSET('Hygiene Data'!$G$12,0,10*ROW('Hygiene Data'!G134))="","",OFFSET('Hygiene Data'!$G$12,0,10*ROW('Hygiene Data'!G134)))</f>
        <v/>
      </c>
      <c r="DZ140" s="353" t="str">
        <f ca="1">+IF(OFFSET('Hygiene Data'!$G$13,0,10*ROW('Hygiene Data'!G134))="","",OFFSET('Hygiene Data'!$G$13,0,10*ROW('Hygiene Data'!G134)))</f>
        <v/>
      </c>
      <c r="EA140" s="353" t="str">
        <f ca="1">+IF(OFFSET('Hygiene Data'!$H$11,0,10*ROW('Hygiene Data'!H134))="","",OFFSET('Hygiene Data'!$H$11,0,10*ROW('Hygiene Data'!H134)))</f>
        <v/>
      </c>
      <c r="EB140" s="353" t="str">
        <f ca="1">+IF(OFFSET('Hygiene Data'!$H$12,0,10*ROW('Hygiene Data'!H134))="","",OFFSET('Hygiene Data'!$H$12,0,10*ROW('Hygiene Data'!H134)))</f>
        <v/>
      </c>
      <c r="EC140" s="353" t="str">
        <f ca="1">+IF(OFFSET('Hygiene Data'!$H$13,0,10*ROW('Hygiene Data'!H134))="","",OFFSET('Hygiene Data'!$H$13,0,10*ROW('Hygiene Data'!H134)))</f>
        <v/>
      </c>
      <c r="ED140" s="353" t="str">
        <f ca="1">+IF(OFFSET('Hygiene Data'!$I$11,0,10*ROW('Hygiene Data'!I134))="","",OFFSET('Hygiene Data'!$I$11,0,10*ROW('Hygiene Data'!I134)))</f>
        <v/>
      </c>
      <c r="EE140" s="353" t="str">
        <f ca="1">+IF(OFFSET('Hygiene Data'!$I$12,0,10*ROW('Hygiene Data'!I134))="","",OFFSET('Hygiene Data'!$I$12,0,10*ROW('Hygiene Data'!I134)))</f>
        <v/>
      </c>
      <c r="EF140" s="353" t="str">
        <f ca="1">+IF(OFFSET('Hygiene Data'!$I$13,0,10*ROW('Hygiene Data'!I134))="","",OFFSET('Hygiene Data'!$I$13,0,10*ROW('Hygiene Data'!I134)))</f>
        <v/>
      </c>
    </row>
    <row r="141" spans="1:136" x14ac:dyDescent="0.25">
      <c r="A141" s="462" t="str">
        <f ca="1">+IF(OFFSET('Water Data'!$B$2,0,10*ROW('Water Data'!E135))="","",OFFSET('Water Data'!$B$2,0,10*ROW('Water Data'!E135)))</f>
        <v/>
      </c>
      <c r="B141" s="46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89" t="str">
        <f t="shared" ca="1" si="2"/>
        <v/>
      </c>
      <c r="D141" s="49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6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3" t="str">
        <f ca="1">+IF(OFFSET('Water Data'!$D$27,0,10*ROW('Water Data'!D135))="","",OFFSET('Water Data'!$D$27,0,10*ROW('Water Data'!D135)))</f>
        <v/>
      </c>
      <c r="BT141" s="353" t="str">
        <f ca="1">+IF(OFFSET('Water Data'!$D$28,0,10*ROW('Water Data'!D135))="","",OFFSET('Water Data'!$D$28,0,10*ROW('Water Data'!D135)))</f>
        <v/>
      </c>
      <c r="BU141" s="353" t="str">
        <f ca="1">+IF(OFFSET('Water Data'!$D$29,0,10*ROW('Water Data'!D135))="","",OFFSET('Water Data'!$D$29,0,10*ROW('Water Data'!D135)))</f>
        <v/>
      </c>
      <c r="BV141" s="353" t="str">
        <f ca="1">+IF(OFFSET('Water Data'!$E$27,0,10*ROW('Water Data'!E135))="","",OFFSET('Water Data'!$E$27,0,10*ROW('Water Data'!E135)))</f>
        <v/>
      </c>
      <c r="BW141" s="353" t="str">
        <f ca="1">+IF(OFFSET('Water Data'!$E$28,0,10*ROW('Water Data'!E135))="","",OFFSET('Water Data'!$E$28,0,10*ROW('Water Data'!E135)))</f>
        <v/>
      </c>
      <c r="BX141" s="353" t="str">
        <f ca="1">+IF(OFFSET('Water Data'!$E$29,0,10*ROW('Water Data'!E135))="","",OFFSET('Water Data'!$E$29,0,10*ROW('Water Data'!E135)))</f>
        <v/>
      </c>
      <c r="BY141" s="353" t="str">
        <f ca="1">+IF(OFFSET('Water Data'!$F$27,0,10*ROW('Water Data'!F135))="","",OFFSET('Water Data'!$F$27,0,10*ROW('Water Data'!F135)))</f>
        <v/>
      </c>
      <c r="BZ141" s="353" t="str">
        <f ca="1">+IF(OFFSET('Water Data'!$F$28,0,10*ROW('Water Data'!F135))="","",OFFSET('Water Data'!$F$28,0,10*ROW('Water Data'!F135)))</f>
        <v/>
      </c>
      <c r="CA141" s="353" t="str">
        <f ca="1">+IF(OFFSET('Water Data'!$F$29,0,10*ROW('Water Data'!F135))="","",OFFSET('Water Data'!$F$29,0,10*ROW('Water Data'!F135)))</f>
        <v/>
      </c>
      <c r="CB141" s="353" t="str">
        <f ca="1">+IF(OFFSET('Water Data'!$G$27,0,10*ROW('Water Data'!G135))="","",OFFSET('Water Data'!$G$27,0,10*ROW('Water Data'!G135)))</f>
        <v/>
      </c>
      <c r="CC141" s="353" t="str">
        <f ca="1">+IF(OFFSET('Water Data'!$G$28,0,10*ROW('Water Data'!G135))="","",OFFSET('Water Data'!$G$28,0,10*ROW('Water Data'!G135)))</f>
        <v/>
      </c>
      <c r="CD141" s="353" t="str">
        <f ca="1">+IF(OFFSET('Water Data'!$G$29,0,10*ROW('Water Data'!G135))="","",OFFSET('Water Data'!$G$29,0,10*ROW('Water Data'!G135)))</f>
        <v/>
      </c>
      <c r="CE141" s="353" t="str">
        <f ca="1">+IF(OFFSET('Water Data'!$H$27,0,10*ROW('Water Data'!H135))="","",OFFSET('Water Data'!$H$27,0,10*ROW('Water Data'!H135)))</f>
        <v/>
      </c>
      <c r="CF141" s="353" t="str">
        <f ca="1">+IF(OFFSET('Water Data'!$H$28,0,10*ROW('Water Data'!H135))="","",OFFSET('Water Data'!$H$28,0,10*ROW('Water Data'!H135)))</f>
        <v/>
      </c>
      <c r="CG141" s="353" t="str">
        <f ca="1">+IF(OFFSET('Water Data'!$H$29,0,10*ROW('Water Data'!H135))="","",OFFSET('Water Data'!$H$29,0,10*ROW('Water Data'!H135)))</f>
        <v/>
      </c>
      <c r="CH141" s="353" t="str">
        <f ca="1">+IF(OFFSET('Water Data'!$I$27,0,10*ROW('Water Data'!I135))="","",OFFSET('Water Data'!$I$27,0,10*ROW('Water Data'!I135)))</f>
        <v/>
      </c>
      <c r="CI141" s="353" t="str">
        <f ca="1">+IF(OFFSET('Water Data'!$I$28,0,10*ROW('Water Data'!I135))="","",OFFSET('Water Data'!$I$28,0,10*ROW('Water Data'!I135)))</f>
        <v/>
      </c>
      <c r="CJ141" s="353" t="str">
        <f ca="1">+IF(OFFSET('Water Data'!$I$29,0,10*ROW('Water Data'!I135))="","",OFFSET('Water Data'!$I$29,0,10*ROW('Water Data'!I135)))</f>
        <v/>
      </c>
      <c r="CK141" s="353" t="str">
        <f ca="1">+IF(OFFSET('Sanitation Data'!$D$28,0,10*ROW('Sanitation Data'!D135))="","",OFFSET('Sanitation Data'!$D$28,0,10*ROW('Sanitation Data'!D135)))</f>
        <v/>
      </c>
      <c r="CL141" s="353" t="str">
        <f ca="1">+IF(OFFSET('Sanitation Data'!$D$29,0,10*ROW('Sanitation Data'!D135))="","",OFFSET('Sanitation Data'!$D$29,0,10*ROW('Sanitation Data'!D135)))</f>
        <v/>
      </c>
      <c r="CM141" s="353" t="str">
        <f ca="1">+IF(OFFSET('Sanitation Data'!$D$30,0,10*ROW('Sanitation Data'!D135))="","",OFFSET('Sanitation Data'!$D$30,0,10*ROW('Sanitation Data'!D135)))</f>
        <v/>
      </c>
      <c r="CN141" s="353" t="str">
        <f ca="1">+IF(OFFSET('Sanitation Data'!$D$31,0,10*ROW('Sanitation Data'!D135))="","",OFFSET('Sanitation Data'!$D$31,0,10*ROW('Sanitation Data'!D135)))</f>
        <v/>
      </c>
      <c r="CO141" s="353" t="str">
        <f ca="1">+IF(OFFSET('Sanitation Data'!$D$32,0,10*ROW('Sanitation Data'!D135))="","",OFFSET('Sanitation Data'!$D$32,0,10*ROW('Sanitation Data'!D135)))</f>
        <v/>
      </c>
      <c r="CP141" s="353" t="str">
        <f ca="1">+IF(OFFSET('Sanitation Data'!$E$28,0,10*ROW('Sanitation Data'!E135))="","",OFFSET('Sanitation Data'!$E$28,0,10*ROW('Sanitation Data'!E135)))</f>
        <v/>
      </c>
      <c r="CQ141" s="353" t="str">
        <f ca="1">+IF(OFFSET('Sanitation Data'!$E$29,0,10*ROW('Sanitation Data'!E135))="","",OFFSET('Sanitation Data'!$E$29,0,10*ROW('Sanitation Data'!E135)))</f>
        <v/>
      </c>
      <c r="CR141" s="353" t="str">
        <f ca="1">+IF(OFFSET('Sanitation Data'!$E$30,0,10*ROW('Sanitation Data'!E135))="","",OFFSET('Sanitation Data'!$E$30,0,10*ROW('Sanitation Data'!E135)))</f>
        <v/>
      </c>
      <c r="CS141" s="353" t="str">
        <f ca="1">+IF(OFFSET('Sanitation Data'!$E$31,0,10*ROW('Sanitation Data'!E135))="","",OFFSET('Sanitation Data'!$E$31,0,10*ROW('Sanitation Data'!E135)))</f>
        <v/>
      </c>
      <c r="CT141" s="353" t="str">
        <f ca="1">+IF(OFFSET('Sanitation Data'!$E$32,0,10*ROW('Sanitation Data'!E135))="","",OFFSET('Sanitation Data'!$E$32,0,10*ROW('Sanitation Data'!E135)))</f>
        <v/>
      </c>
      <c r="CU141" s="353" t="str">
        <f ca="1">+IF(OFFSET('Sanitation Data'!$F$28,0,10*ROW('Sanitation Data'!F135))="","",OFFSET('Sanitation Data'!$F$28,0,10*ROW('Sanitation Data'!F135)))</f>
        <v/>
      </c>
      <c r="CV141" s="353" t="str">
        <f ca="1">+IF(OFFSET('Sanitation Data'!$F$29,0,10*ROW('Sanitation Data'!F135))="","",OFFSET('Sanitation Data'!$F$29,0,10*ROW('Sanitation Data'!F135)))</f>
        <v/>
      </c>
      <c r="CW141" s="353" t="str">
        <f ca="1">+IF(OFFSET('Sanitation Data'!$F$30,0,10*ROW('Sanitation Data'!F135))="","",OFFSET('Sanitation Data'!$F$30,0,10*ROW('Sanitation Data'!F135)))</f>
        <v/>
      </c>
      <c r="CX141" s="353" t="str">
        <f ca="1">+IF(OFFSET('Sanitation Data'!$F$31,0,10*ROW('Sanitation Data'!F135))="","",OFFSET('Sanitation Data'!$F$31,0,10*ROW('Sanitation Data'!F135)))</f>
        <v/>
      </c>
      <c r="CY141" s="353" t="str">
        <f ca="1">+IF(OFFSET('Sanitation Data'!$F$32,0,10*ROW('Sanitation Data'!F135))="","",OFFSET('Sanitation Data'!$F$32,0,10*ROW('Sanitation Data'!F135)))</f>
        <v/>
      </c>
      <c r="CZ141" s="353" t="str">
        <f ca="1">+IF(OFFSET('Sanitation Data'!$G$28,0,10*ROW('Sanitation Data'!G135))="","",OFFSET('Sanitation Data'!$G$28,0,10*ROW('Sanitation Data'!G135)))</f>
        <v/>
      </c>
      <c r="DA141" s="353" t="str">
        <f ca="1">+IF(OFFSET('Sanitation Data'!$G$29,0,10*ROW('Sanitation Data'!G135))="","",OFFSET('Sanitation Data'!$G$29,0,10*ROW('Sanitation Data'!G135)))</f>
        <v/>
      </c>
      <c r="DB141" s="353" t="str">
        <f ca="1">+IF(OFFSET('Sanitation Data'!$G$30,0,10*ROW('Sanitation Data'!G135))="","",OFFSET('Sanitation Data'!$G$30,0,10*ROW('Sanitation Data'!G135)))</f>
        <v/>
      </c>
      <c r="DC141" s="353" t="str">
        <f ca="1">+IF(OFFSET('Sanitation Data'!$G$31,0,10*ROW('Sanitation Data'!G135))="","",OFFSET('Sanitation Data'!$G$31,0,10*ROW('Sanitation Data'!G135)))</f>
        <v/>
      </c>
      <c r="DD141" s="353" t="str">
        <f ca="1">+IF(OFFSET('Sanitation Data'!$G$32,0,10*ROW('Sanitation Data'!G135))="","",OFFSET('Sanitation Data'!$G$32,0,10*ROW('Sanitation Data'!G135)))</f>
        <v/>
      </c>
      <c r="DE141" s="353" t="str">
        <f ca="1">+IF(OFFSET('Sanitation Data'!$H$28,0,10*ROW('Sanitation Data'!H135))="","",OFFSET('Sanitation Data'!$H$28,0,10*ROW('Sanitation Data'!H135)))</f>
        <v/>
      </c>
      <c r="DF141" s="353" t="str">
        <f ca="1">+IF(OFFSET('Sanitation Data'!$H$29,0,10*ROW('Sanitation Data'!H135))="","",OFFSET('Sanitation Data'!$H$29,0,10*ROW('Sanitation Data'!H135)))</f>
        <v/>
      </c>
      <c r="DG141" s="353" t="str">
        <f ca="1">+IF(OFFSET('Sanitation Data'!$H$30,0,10*ROW('Sanitation Data'!H135))="","",OFFSET('Sanitation Data'!$H$30,0,10*ROW('Sanitation Data'!H135)))</f>
        <v/>
      </c>
      <c r="DH141" s="353" t="str">
        <f ca="1">+IF(OFFSET('Sanitation Data'!$H$31,0,10*ROW('Sanitation Data'!H135))="","",OFFSET('Sanitation Data'!$H$31,0,10*ROW('Sanitation Data'!H135)))</f>
        <v/>
      </c>
      <c r="DI141" s="353" t="str">
        <f ca="1">+IF(OFFSET('Sanitation Data'!$H$32,0,10*ROW('Sanitation Data'!H135))="","",OFFSET('Sanitation Data'!$H$32,0,10*ROW('Sanitation Data'!H135)))</f>
        <v/>
      </c>
      <c r="DJ141" s="353" t="str">
        <f ca="1">+IF(OFFSET('Sanitation Data'!$I$28,0,10*ROW('Sanitation Data'!I135))="","",OFFSET('Sanitation Data'!$I$28,0,10*ROW('Sanitation Data'!I135)))</f>
        <v/>
      </c>
      <c r="DK141" s="353" t="str">
        <f ca="1">+IF(OFFSET('Sanitation Data'!$I$29,0,10*ROW('Sanitation Data'!I135))="","",OFFSET('Sanitation Data'!$I$29,0,10*ROW('Sanitation Data'!I135)))</f>
        <v/>
      </c>
      <c r="DL141" s="353" t="str">
        <f ca="1">+IF(OFFSET('Sanitation Data'!$I$30,0,10*ROW('Sanitation Data'!I135))="","",OFFSET('Sanitation Data'!$I$30,0,10*ROW('Sanitation Data'!I135)))</f>
        <v/>
      </c>
      <c r="DM141" s="353" t="str">
        <f ca="1">+IF(OFFSET('Sanitation Data'!$I$31,0,10*ROW('Sanitation Data'!I135))="","",OFFSET('Sanitation Data'!$I$31,0,10*ROW('Sanitation Data'!I135)))</f>
        <v/>
      </c>
      <c r="DN141" s="353" t="str">
        <f ca="1">+IF(OFFSET('Sanitation Data'!$I$32,0,10*ROW('Sanitation Data'!I135))="","",OFFSET('Sanitation Data'!$I$32,0,10*ROW('Sanitation Data'!I135)))</f>
        <v/>
      </c>
      <c r="DO141" s="353" t="str">
        <f ca="1">+IF(OFFSET('Hygiene Data'!$D$11,0,10*ROW('Hygiene Data'!D135))="","",OFFSET('Hygiene Data'!$D$11,0,10*ROW('Hygiene Data'!D135)))</f>
        <v/>
      </c>
      <c r="DP141" s="353" t="str">
        <f ca="1">+IF(OFFSET('Hygiene Data'!$D$12,0,10*ROW('Hygiene Data'!D135))="","",OFFSET('Hygiene Data'!$D$12,0,10*ROW('Hygiene Data'!D135)))</f>
        <v/>
      </c>
      <c r="DQ141" s="353" t="str">
        <f ca="1">+IF(OFFSET('Hygiene Data'!$D$13,0,10*ROW('Hygiene Data'!D135))="","",OFFSET('Hygiene Data'!$D$13,0,10*ROW('Hygiene Data'!D135)))</f>
        <v/>
      </c>
      <c r="DR141" s="353" t="str">
        <f ca="1">+IF(OFFSET('Hygiene Data'!$E$11,0,10*ROW('Hygiene Data'!E135))="","",OFFSET('Hygiene Data'!$E$11,0,10*ROW('Hygiene Data'!E135)))</f>
        <v/>
      </c>
      <c r="DS141" s="353" t="str">
        <f ca="1">+IF(OFFSET('Hygiene Data'!$E$12,0,10*ROW('Hygiene Data'!E135))="","",OFFSET('Hygiene Data'!$E$12,0,10*ROW('Hygiene Data'!E135)))</f>
        <v/>
      </c>
      <c r="DT141" s="353" t="str">
        <f ca="1">+IF(OFFSET('Hygiene Data'!$E$13,0,10*ROW('Hygiene Data'!E135))="","",OFFSET('Hygiene Data'!$E$13,0,10*ROW('Hygiene Data'!E135)))</f>
        <v/>
      </c>
      <c r="DU141" s="353" t="str">
        <f ca="1">+IF(OFFSET('Hygiene Data'!$F$11,0,10*ROW('Hygiene Data'!F135))="","",OFFSET('Hygiene Data'!$F$11,0,10*ROW('Hygiene Data'!F135)))</f>
        <v/>
      </c>
      <c r="DV141" s="353" t="str">
        <f ca="1">+IF(OFFSET('Hygiene Data'!$F$12,0,10*ROW('Hygiene Data'!F135))="","",OFFSET('Hygiene Data'!$F$12,0,10*ROW('Hygiene Data'!F135)))</f>
        <v/>
      </c>
      <c r="DW141" s="353" t="str">
        <f ca="1">+IF(OFFSET('Hygiene Data'!$F$13,0,10*ROW('Hygiene Data'!F135))="","",OFFSET('Hygiene Data'!$F$13,0,10*ROW('Hygiene Data'!F135)))</f>
        <v/>
      </c>
      <c r="DX141" s="353" t="str">
        <f ca="1">+IF(OFFSET('Hygiene Data'!$G$11,0,10*ROW('Hygiene Data'!G135))="","",OFFSET('Hygiene Data'!$G$11,0,10*ROW('Hygiene Data'!G135)))</f>
        <v/>
      </c>
      <c r="DY141" s="353" t="str">
        <f ca="1">+IF(OFFSET('Hygiene Data'!$G$12,0,10*ROW('Hygiene Data'!G135))="","",OFFSET('Hygiene Data'!$G$12,0,10*ROW('Hygiene Data'!G135)))</f>
        <v/>
      </c>
      <c r="DZ141" s="353" t="str">
        <f ca="1">+IF(OFFSET('Hygiene Data'!$G$13,0,10*ROW('Hygiene Data'!G135))="","",OFFSET('Hygiene Data'!$G$13,0,10*ROW('Hygiene Data'!G135)))</f>
        <v/>
      </c>
      <c r="EA141" s="353" t="str">
        <f ca="1">+IF(OFFSET('Hygiene Data'!$H$11,0,10*ROW('Hygiene Data'!H135))="","",OFFSET('Hygiene Data'!$H$11,0,10*ROW('Hygiene Data'!H135)))</f>
        <v/>
      </c>
      <c r="EB141" s="353" t="str">
        <f ca="1">+IF(OFFSET('Hygiene Data'!$H$12,0,10*ROW('Hygiene Data'!H135))="","",OFFSET('Hygiene Data'!$H$12,0,10*ROW('Hygiene Data'!H135)))</f>
        <v/>
      </c>
      <c r="EC141" s="353" t="str">
        <f ca="1">+IF(OFFSET('Hygiene Data'!$H$13,0,10*ROW('Hygiene Data'!H135))="","",OFFSET('Hygiene Data'!$H$13,0,10*ROW('Hygiene Data'!H135)))</f>
        <v/>
      </c>
      <c r="ED141" s="353" t="str">
        <f ca="1">+IF(OFFSET('Hygiene Data'!$I$11,0,10*ROW('Hygiene Data'!I135))="","",OFFSET('Hygiene Data'!$I$11,0,10*ROW('Hygiene Data'!I135)))</f>
        <v/>
      </c>
      <c r="EE141" s="353" t="str">
        <f ca="1">+IF(OFFSET('Hygiene Data'!$I$12,0,10*ROW('Hygiene Data'!I135))="","",OFFSET('Hygiene Data'!$I$12,0,10*ROW('Hygiene Data'!I135)))</f>
        <v/>
      </c>
      <c r="EF141" s="353" t="str">
        <f ca="1">+IF(OFFSET('Hygiene Data'!$I$13,0,10*ROW('Hygiene Data'!I135))="","",OFFSET('Hygiene Data'!$I$13,0,10*ROW('Hygiene Data'!I135)))</f>
        <v/>
      </c>
    </row>
    <row r="142" spans="1:136" x14ac:dyDescent="0.25">
      <c r="A142" s="462" t="str">
        <f ca="1">+IF(OFFSET('Water Data'!$B$2,0,10*ROW('Water Data'!E136))="","",OFFSET('Water Data'!$B$2,0,10*ROW('Water Data'!E136)))</f>
        <v/>
      </c>
      <c r="B142" s="46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89" t="str">
        <f t="shared" ca="1" si="2"/>
        <v/>
      </c>
      <c r="D142" s="49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6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3" t="str">
        <f ca="1">+IF(OFFSET('Water Data'!$D$27,0,10*ROW('Water Data'!D136))="","",OFFSET('Water Data'!$D$27,0,10*ROW('Water Data'!D136)))</f>
        <v/>
      </c>
      <c r="BT142" s="353" t="str">
        <f ca="1">+IF(OFFSET('Water Data'!$D$28,0,10*ROW('Water Data'!D136))="","",OFFSET('Water Data'!$D$28,0,10*ROW('Water Data'!D136)))</f>
        <v/>
      </c>
      <c r="BU142" s="353" t="str">
        <f ca="1">+IF(OFFSET('Water Data'!$D$29,0,10*ROW('Water Data'!D136))="","",OFFSET('Water Data'!$D$29,0,10*ROW('Water Data'!D136)))</f>
        <v/>
      </c>
      <c r="BV142" s="353" t="str">
        <f ca="1">+IF(OFFSET('Water Data'!$E$27,0,10*ROW('Water Data'!E136))="","",OFFSET('Water Data'!$E$27,0,10*ROW('Water Data'!E136)))</f>
        <v/>
      </c>
      <c r="BW142" s="353" t="str">
        <f ca="1">+IF(OFFSET('Water Data'!$E$28,0,10*ROW('Water Data'!E136))="","",OFFSET('Water Data'!$E$28,0,10*ROW('Water Data'!E136)))</f>
        <v/>
      </c>
      <c r="BX142" s="353" t="str">
        <f ca="1">+IF(OFFSET('Water Data'!$E$29,0,10*ROW('Water Data'!E136))="","",OFFSET('Water Data'!$E$29,0,10*ROW('Water Data'!E136)))</f>
        <v/>
      </c>
      <c r="BY142" s="353" t="str">
        <f ca="1">+IF(OFFSET('Water Data'!$F$27,0,10*ROW('Water Data'!F136))="","",OFFSET('Water Data'!$F$27,0,10*ROW('Water Data'!F136)))</f>
        <v/>
      </c>
      <c r="BZ142" s="353" t="str">
        <f ca="1">+IF(OFFSET('Water Data'!$F$28,0,10*ROW('Water Data'!F136))="","",OFFSET('Water Data'!$F$28,0,10*ROW('Water Data'!F136)))</f>
        <v/>
      </c>
      <c r="CA142" s="353" t="str">
        <f ca="1">+IF(OFFSET('Water Data'!$F$29,0,10*ROW('Water Data'!F136))="","",OFFSET('Water Data'!$F$29,0,10*ROW('Water Data'!F136)))</f>
        <v/>
      </c>
      <c r="CB142" s="353" t="str">
        <f ca="1">+IF(OFFSET('Water Data'!$G$27,0,10*ROW('Water Data'!G136))="","",OFFSET('Water Data'!$G$27,0,10*ROW('Water Data'!G136)))</f>
        <v/>
      </c>
      <c r="CC142" s="353" t="str">
        <f ca="1">+IF(OFFSET('Water Data'!$G$28,0,10*ROW('Water Data'!G136))="","",OFFSET('Water Data'!$G$28,0,10*ROW('Water Data'!G136)))</f>
        <v/>
      </c>
      <c r="CD142" s="353" t="str">
        <f ca="1">+IF(OFFSET('Water Data'!$G$29,0,10*ROW('Water Data'!G136))="","",OFFSET('Water Data'!$G$29,0,10*ROW('Water Data'!G136)))</f>
        <v/>
      </c>
      <c r="CE142" s="353" t="str">
        <f ca="1">+IF(OFFSET('Water Data'!$H$27,0,10*ROW('Water Data'!H136))="","",OFFSET('Water Data'!$H$27,0,10*ROW('Water Data'!H136)))</f>
        <v/>
      </c>
      <c r="CF142" s="353" t="str">
        <f ca="1">+IF(OFFSET('Water Data'!$H$28,0,10*ROW('Water Data'!H136))="","",OFFSET('Water Data'!$H$28,0,10*ROW('Water Data'!H136)))</f>
        <v/>
      </c>
      <c r="CG142" s="353" t="str">
        <f ca="1">+IF(OFFSET('Water Data'!$H$29,0,10*ROW('Water Data'!H136))="","",OFFSET('Water Data'!$H$29,0,10*ROW('Water Data'!H136)))</f>
        <v/>
      </c>
      <c r="CH142" s="353" t="str">
        <f ca="1">+IF(OFFSET('Water Data'!$I$27,0,10*ROW('Water Data'!I136))="","",OFFSET('Water Data'!$I$27,0,10*ROW('Water Data'!I136)))</f>
        <v/>
      </c>
      <c r="CI142" s="353" t="str">
        <f ca="1">+IF(OFFSET('Water Data'!$I$28,0,10*ROW('Water Data'!I136))="","",OFFSET('Water Data'!$I$28,0,10*ROW('Water Data'!I136)))</f>
        <v/>
      </c>
      <c r="CJ142" s="353" t="str">
        <f ca="1">+IF(OFFSET('Water Data'!$I$29,0,10*ROW('Water Data'!I136))="","",OFFSET('Water Data'!$I$29,0,10*ROW('Water Data'!I136)))</f>
        <v/>
      </c>
      <c r="CK142" s="353" t="str">
        <f ca="1">+IF(OFFSET('Sanitation Data'!$D$28,0,10*ROW('Sanitation Data'!D136))="","",OFFSET('Sanitation Data'!$D$28,0,10*ROW('Sanitation Data'!D136)))</f>
        <v/>
      </c>
      <c r="CL142" s="353" t="str">
        <f ca="1">+IF(OFFSET('Sanitation Data'!$D$29,0,10*ROW('Sanitation Data'!D136))="","",OFFSET('Sanitation Data'!$D$29,0,10*ROW('Sanitation Data'!D136)))</f>
        <v/>
      </c>
      <c r="CM142" s="353" t="str">
        <f ca="1">+IF(OFFSET('Sanitation Data'!$D$30,0,10*ROW('Sanitation Data'!D136))="","",OFFSET('Sanitation Data'!$D$30,0,10*ROW('Sanitation Data'!D136)))</f>
        <v/>
      </c>
      <c r="CN142" s="353" t="str">
        <f ca="1">+IF(OFFSET('Sanitation Data'!$D$31,0,10*ROW('Sanitation Data'!D136))="","",OFFSET('Sanitation Data'!$D$31,0,10*ROW('Sanitation Data'!D136)))</f>
        <v/>
      </c>
      <c r="CO142" s="353" t="str">
        <f ca="1">+IF(OFFSET('Sanitation Data'!$D$32,0,10*ROW('Sanitation Data'!D136))="","",OFFSET('Sanitation Data'!$D$32,0,10*ROW('Sanitation Data'!D136)))</f>
        <v/>
      </c>
      <c r="CP142" s="353" t="str">
        <f ca="1">+IF(OFFSET('Sanitation Data'!$E$28,0,10*ROW('Sanitation Data'!E136))="","",OFFSET('Sanitation Data'!$E$28,0,10*ROW('Sanitation Data'!E136)))</f>
        <v/>
      </c>
      <c r="CQ142" s="353" t="str">
        <f ca="1">+IF(OFFSET('Sanitation Data'!$E$29,0,10*ROW('Sanitation Data'!E136))="","",OFFSET('Sanitation Data'!$E$29,0,10*ROW('Sanitation Data'!E136)))</f>
        <v/>
      </c>
      <c r="CR142" s="353" t="str">
        <f ca="1">+IF(OFFSET('Sanitation Data'!$E$30,0,10*ROW('Sanitation Data'!E136))="","",OFFSET('Sanitation Data'!$E$30,0,10*ROW('Sanitation Data'!E136)))</f>
        <v/>
      </c>
      <c r="CS142" s="353" t="str">
        <f ca="1">+IF(OFFSET('Sanitation Data'!$E$31,0,10*ROW('Sanitation Data'!E136))="","",OFFSET('Sanitation Data'!$E$31,0,10*ROW('Sanitation Data'!E136)))</f>
        <v/>
      </c>
      <c r="CT142" s="353" t="str">
        <f ca="1">+IF(OFFSET('Sanitation Data'!$E$32,0,10*ROW('Sanitation Data'!E136))="","",OFFSET('Sanitation Data'!$E$32,0,10*ROW('Sanitation Data'!E136)))</f>
        <v/>
      </c>
      <c r="CU142" s="353" t="str">
        <f ca="1">+IF(OFFSET('Sanitation Data'!$F$28,0,10*ROW('Sanitation Data'!F136))="","",OFFSET('Sanitation Data'!$F$28,0,10*ROW('Sanitation Data'!F136)))</f>
        <v/>
      </c>
      <c r="CV142" s="353" t="str">
        <f ca="1">+IF(OFFSET('Sanitation Data'!$F$29,0,10*ROW('Sanitation Data'!F136))="","",OFFSET('Sanitation Data'!$F$29,0,10*ROW('Sanitation Data'!F136)))</f>
        <v/>
      </c>
      <c r="CW142" s="353" t="str">
        <f ca="1">+IF(OFFSET('Sanitation Data'!$F$30,0,10*ROW('Sanitation Data'!F136))="","",OFFSET('Sanitation Data'!$F$30,0,10*ROW('Sanitation Data'!F136)))</f>
        <v/>
      </c>
      <c r="CX142" s="353" t="str">
        <f ca="1">+IF(OFFSET('Sanitation Data'!$F$31,0,10*ROW('Sanitation Data'!F136))="","",OFFSET('Sanitation Data'!$F$31,0,10*ROW('Sanitation Data'!F136)))</f>
        <v/>
      </c>
      <c r="CY142" s="353" t="str">
        <f ca="1">+IF(OFFSET('Sanitation Data'!$F$32,0,10*ROW('Sanitation Data'!F136))="","",OFFSET('Sanitation Data'!$F$32,0,10*ROW('Sanitation Data'!F136)))</f>
        <v/>
      </c>
      <c r="CZ142" s="353" t="str">
        <f ca="1">+IF(OFFSET('Sanitation Data'!$G$28,0,10*ROW('Sanitation Data'!G136))="","",OFFSET('Sanitation Data'!$G$28,0,10*ROW('Sanitation Data'!G136)))</f>
        <v/>
      </c>
      <c r="DA142" s="353" t="str">
        <f ca="1">+IF(OFFSET('Sanitation Data'!$G$29,0,10*ROW('Sanitation Data'!G136))="","",OFFSET('Sanitation Data'!$G$29,0,10*ROW('Sanitation Data'!G136)))</f>
        <v/>
      </c>
      <c r="DB142" s="353" t="str">
        <f ca="1">+IF(OFFSET('Sanitation Data'!$G$30,0,10*ROW('Sanitation Data'!G136))="","",OFFSET('Sanitation Data'!$G$30,0,10*ROW('Sanitation Data'!G136)))</f>
        <v/>
      </c>
      <c r="DC142" s="353" t="str">
        <f ca="1">+IF(OFFSET('Sanitation Data'!$G$31,0,10*ROW('Sanitation Data'!G136))="","",OFFSET('Sanitation Data'!$G$31,0,10*ROW('Sanitation Data'!G136)))</f>
        <v/>
      </c>
      <c r="DD142" s="353" t="str">
        <f ca="1">+IF(OFFSET('Sanitation Data'!$G$32,0,10*ROW('Sanitation Data'!G136))="","",OFFSET('Sanitation Data'!$G$32,0,10*ROW('Sanitation Data'!G136)))</f>
        <v/>
      </c>
      <c r="DE142" s="353" t="str">
        <f ca="1">+IF(OFFSET('Sanitation Data'!$H$28,0,10*ROW('Sanitation Data'!H136))="","",OFFSET('Sanitation Data'!$H$28,0,10*ROW('Sanitation Data'!H136)))</f>
        <v/>
      </c>
      <c r="DF142" s="353" t="str">
        <f ca="1">+IF(OFFSET('Sanitation Data'!$H$29,0,10*ROW('Sanitation Data'!H136))="","",OFFSET('Sanitation Data'!$H$29,0,10*ROW('Sanitation Data'!H136)))</f>
        <v/>
      </c>
      <c r="DG142" s="353" t="str">
        <f ca="1">+IF(OFFSET('Sanitation Data'!$H$30,0,10*ROW('Sanitation Data'!H136))="","",OFFSET('Sanitation Data'!$H$30,0,10*ROW('Sanitation Data'!H136)))</f>
        <v/>
      </c>
      <c r="DH142" s="353" t="str">
        <f ca="1">+IF(OFFSET('Sanitation Data'!$H$31,0,10*ROW('Sanitation Data'!H136))="","",OFFSET('Sanitation Data'!$H$31,0,10*ROW('Sanitation Data'!H136)))</f>
        <v/>
      </c>
      <c r="DI142" s="353" t="str">
        <f ca="1">+IF(OFFSET('Sanitation Data'!$H$32,0,10*ROW('Sanitation Data'!H136))="","",OFFSET('Sanitation Data'!$H$32,0,10*ROW('Sanitation Data'!H136)))</f>
        <v/>
      </c>
      <c r="DJ142" s="353" t="str">
        <f ca="1">+IF(OFFSET('Sanitation Data'!$I$28,0,10*ROW('Sanitation Data'!I136))="","",OFFSET('Sanitation Data'!$I$28,0,10*ROW('Sanitation Data'!I136)))</f>
        <v/>
      </c>
      <c r="DK142" s="353" t="str">
        <f ca="1">+IF(OFFSET('Sanitation Data'!$I$29,0,10*ROW('Sanitation Data'!I136))="","",OFFSET('Sanitation Data'!$I$29,0,10*ROW('Sanitation Data'!I136)))</f>
        <v/>
      </c>
      <c r="DL142" s="353" t="str">
        <f ca="1">+IF(OFFSET('Sanitation Data'!$I$30,0,10*ROW('Sanitation Data'!I136))="","",OFFSET('Sanitation Data'!$I$30,0,10*ROW('Sanitation Data'!I136)))</f>
        <v/>
      </c>
      <c r="DM142" s="353" t="str">
        <f ca="1">+IF(OFFSET('Sanitation Data'!$I$31,0,10*ROW('Sanitation Data'!I136))="","",OFFSET('Sanitation Data'!$I$31,0,10*ROW('Sanitation Data'!I136)))</f>
        <v/>
      </c>
      <c r="DN142" s="353" t="str">
        <f ca="1">+IF(OFFSET('Sanitation Data'!$I$32,0,10*ROW('Sanitation Data'!I136))="","",OFFSET('Sanitation Data'!$I$32,0,10*ROW('Sanitation Data'!I136)))</f>
        <v/>
      </c>
      <c r="DO142" s="353" t="str">
        <f ca="1">+IF(OFFSET('Hygiene Data'!$D$11,0,10*ROW('Hygiene Data'!D136))="","",OFFSET('Hygiene Data'!$D$11,0,10*ROW('Hygiene Data'!D136)))</f>
        <v/>
      </c>
      <c r="DP142" s="353" t="str">
        <f ca="1">+IF(OFFSET('Hygiene Data'!$D$12,0,10*ROW('Hygiene Data'!D136))="","",OFFSET('Hygiene Data'!$D$12,0,10*ROW('Hygiene Data'!D136)))</f>
        <v/>
      </c>
      <c r="DQ142" s="353" t="str">
        <f ca="1">+IF(OFFSET('Hygiene Data'!$D$13,0,10*ROW('Hygiene Data'!D136))="","",OFFSET('Hygiene Data'!$D$13,0,10*ROW('Hygiene Data'!D136)))</f>
        <v/>
      </c>
      <c r="DR142" s="353" t="str">
        <f ca="1">+IF(OFFSET('Hygiene Data'!$E$11,0,10*ROW('Hygiene Data'!E136))="","",OFFSET('Hygiene Data'!$E$11,0,10*ROW('Hygiene Data'!E136)))</f>
        <v/>
      </c>
      <c r="DS142" s="353" t="str">
        <f ca="1">+IF(OFFSET('Hygiene Data'!$E$12,0,10*ROW('Hygiene Data'!E136))="","",OFFSET('Hygiene Data'!$E$12,0,10*ROW('Hygiene Data'!E136)))</f>
        <v/>
      </c>
      <c r="DT142" s="353" t="str">
        <f ca="1">+IF(OFFSET('Hygiene Data'!$E$13,0,10*ROW('Hygiene Data'!E136))="","",OFFSET('Hygiene Data'!$E$13,0,10*ROW('Hygiene Data'!E136)))</f>
        <v/>
      </c>
      <c r="DU142" s="353" t="str">
        <f ca="1">+IF(OFFSET('Hygiene Data'!$F$11,0,10*ROW('Hygiene Data'!F136))="","",OFFSET('Hygiene Data'!$F$11,0,10*ROW('Hygiene Data'!F136)))</f>
        <v/>
      </c>
      <c r="DV142" s="353" t="str">
        <f ca="1">+IF(OFFSET('Hygiene Data'!$F$12,0,10*ROW('Hygiene Data'!F136))="","",OFFSET('Hygiene Data'!$F$12,0,10*ROW('Hygiene Data'!F136)))</f>
        <v/>
      </c>
      <c r="DW142" s="353" t="str">
        <f ca="1">+IF(OFFSET('Hygiene Data'!$F$13,0,10*ROW('Hygiene Data'!F136))="","",OFFSET('Hygiene Data'!$F$13,0,10*ROW('Hygiene Data'!F136)))</f>
        <v/>
      </c>
      <c r="DX142" s="353" t="str">
        <f ca="1">+IF(OFFSET('Hygiene Data'!$G$11,0,10*ROW('Hygiene Data'!G136))="","",OFFSET('Hygiene Data'!$G$11,0,10*ROW('Hygiene Data'!G136)))</f>
        <v/>
      </c>
      <c r="DY142" s="353" t="str">
        <f ca="1">+IF(OFFSET('Hygiene Data'!$G$12,0,10*ROW('Hygiene Data'!G136))="","",OFFSET('Hygiene Data'!$G$12,0,10*ROW('Hygiene Data'!G136)))</f>
        <v/>
      </c>
      <c r="DZ142" s="353" t="str">
        <f ca="1">+IF(OFFSET('Hygiene Data'!$G$13,0,10*ROW('Hygiene Data'!G136))="","",OFFSET('Hygiene Data'!$G$13,0,10*ROW('Hygiene Data'!G136)))</f>
        <v/>
      </c>
      <c r="EA142" s="353" t="str">
        <f ca="1">+IF(OFFSET('Hygiene Data'!$H$11,0,10*ROW('Hygiene Data'!H136))="","",OFFSET('Hygiene Data'!$H$11,0,10*ROW('Hygiene Data'!H136)))</f>
        <v/>
      </c>
      <c r="EB142" s="353" t="str">
        <f ca="1">+IF(OFFSET('Hygiene Data'!$H$12,0,10*ROW('Hygiene Data'!H136))="","",OFFSET('Hygiene Data'!$H$12,0,10*ROW('Hygiene Data'!H136)))</f>
        <v/>
      </c>
      <c r="EC142" s="353" t="str">
        <f ca="1">+IF(OFFSET('Hygiene Data'!$H$13,0,10*ROW('Hygiene Data'!H136))="","",OFFSET('Hygiene Data'!$H$13,0,10*ROW('Hygiene Data'!H136)))</f>
        <v/>
      </c>
      <c r="ED142" s="353" t="str">
        <f ca="1">+IF(OFFSET('Hygiene Data'!$I$11,0,10*ROW('Hygiene Data'!I136))="","",OFFSET('Hygiene Data'!$I$11,0,10*ROW('Hygiene Data'!I136)))</f>
        <v/>
      </c>
      <c r="EE142" s="353" t="str">
        <f ca="1">+IF(OFFSET('Hygiene Data'!$I$12,0,10*ROW('Hygiene Data'!I136))="","",OFFSET('Hygiene Data'!$I$12,0,10*ROW('Hygiene Data'!I136)))</f>
        <v/>
      </c>
      <c r="EF142" s="353" t="str">
        <f ca="1">+IF(OFFSET('Hygiene Data'!$I$13,0,10*ROW('Hygiene Data'!I136))="","",OFFSET('Hygiene Data'!$I$13,0,10*ROW('Hygiene Data'!I136)))</f>
        <v/>
      </c>
    </row>
    <row r="143" spans="1:136" x14ac:dyDescent="0.25">
      <c r="A143" s="462" t="str">
        <f ca="1">+IF(OFFSET('Water Data'!$B$2,0,10*ROW('Water Data'!E137))="","",OFFSET('Water Data'!$B$2,0,10*ROW('Water Data'!E137)))</f>
        <v/>
      </c>
      <c r="B143" s="46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89" t="str">
        <f t="shared" ca="1" si="2"/>
        <v/>
      </c>
      <c r="D143" s="49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6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3" t="str">
        <f ca="1">+IF(OFFSET('Water Data'!$D$27,0,10*ROW('Water Data'!D137))="","",OFFSET('Water Data'!$D$27,0,10*ROW('Water Data'!D137)))</f>
        <v/>
      </c>
      <c r="BT143" s="353" t="str">
        <f ca="1">+IF(OFFSET('Water Data'!$D$28,0,10*ROW('Water Data'!D137))="","",OFFSET('Water Data'!$D$28,0,10*ROW('Water Data'!D137)))</f>
        <v/>
      </c>
      <c r="BU143" s="353" t="str">
        <f ca="1">+IF(OFFSET('Water Data'!$D$29,0,10*ROW('Water Data'!D137))="","",OFFSET('Water Data'!$D$29,0,10*ROW('Water Data'!D137)))</f>
        <v/>
      </c>
      <c r="BV143" s="353" t="str">
        <f ca="1">+IF(OFFSET('Water Data'!$E$27,0,10*ROW('Water Data'!E137))="","",OFFSET('Water Data'!$E$27,0,10*ROW('Water Data'!E137)))</f>
        <v/>
      </c>
      <c r="BW143" s="353" t="str">
        <f ca="1">+IF(OFFSET('Water Data'!$E$28,0,10*ROW('Water Data'!E137))="","",OFFSET('Water Data'!$E$28,0,10*ROW('Water Data'!E137)))</f>
        <v/>
      </c>
      <c r="BX143" s="353" t="str">
        <f ca="1">+IF(OFFSET('Water Data'!$E$29,0,10*ROW('Water Data'!E137))="","",OFFSET('Water Data'!$E$29,0,10*ROW('Water Data'!E137)))</f>
        <v/>
      </c>
      <c r="BY143" s="353" t="str">
        <f ca="1">+IF(OFFSET('Water Data'!$F$27,0,10*ROW('Water Data'!F137))="","",OFFSET('Water Data'!$F$27,0,10*ROW('Water Data'!F137)))</f>
        <v/>
      </c>
      <c r="BZ143" s="353" t="str">
        <f ca="1">+IF(OFFSET('Water Data'!$F$28,0,10*ROW('Water Data'!F137))="","",OFFSET('Water Data'!$F$28,0,10*ROW('Water Data'!F137)))</f>
        <v/>
      </c>
      <c r="CA143" s="353" t="str">
        <f ca="1">+IF(OFFSET('Water Data'!$F$29,0,10*ROW('Water Data'!F137))="","",OFFSET('Water Data'!$F$29,0,10*ROW('Water Data'!F137)))</f>
        <v/>
      </c>
      <c r="CB143" s="353" t="str">
        <f ca="1">+IF(OFFSET('Water Data'!$G$27,0,10*ROW('Water Data'!G137))="","",OFFSET('Water Data'!$G$27,0,10*ROW('Water Data'!G137)))</f>
        <v/>
      </c>
      <c r="CC143" s="353" t="str">
        <f ca="1">+IF(OFFSET('Water Data'!$G$28,0,10*ROW('Water Data'!G137))="","",OFFSET('Water Data'!$G$28,0,10*ROW('Water Data'!G137)))</f>
        <v/>
      </c>
      <c r="CD143" s="353" t="str">
        <f ca="1">+IF(OFFSET('Water Data'!$G$29,0,10*ROW('Water Data'!G137))="","",OFFSET('Water Data'!$G$29,0,10*ROW('Water Data'!G137)))</f>
        <v/>
      </c>
      <c r="CE143" s="353" t="str">
        <f ca="1">+IF(OFFSET('Water Data'!$H$27,0,10*ROW('Water Data'!H137))="","",OFFSET('Water Data'!$H$27,0,10*ROW('Water Data'!H137)))</f>
        <v/>
      </c>
      <c r="CF143" s="353" t="str">
        <f ca="1">+IF(OFFSET('Water Data'!$H$28,0,10*ROW('Water Data'!H137))="","",OFFSET('Water Data'!$H$28,0,10*ROW('Water Data'!H137)))</f>
        <v/>
      </c>
      <c r="CG143" s="353" t="str">
        <f ca="1">+IF(OFFSET('Water Data'!$H$29,0,10*ROW('Water Data'!H137))="","",OFFSET('Water Data'!$H$29,0,10*ROW('Water Data'!H137)))</f>
        <v/>
      </c>
      <c r="CH143" s="353" t="str">
        <f ca="1">+IF(OFFSET('Water Data'!$I$27,0,10*ROW('Water Data'!I137))="","",OFFSET('Water Data'!$I$27,0,10*ROW('Water Data'!I137)))</f>
        <v/>
      </c>
      <c r="CI143" s="353" t="str">
        <f ca="1">+IF(OFFSET('Water Data'!$I$28,0,10*ROW('Water Data'!I137))="","",OFFSET('Water Data'!$I$28,0,10*ROW('Water Data'!I137)))</f>
        <v/>
      </c>
      <c r="CJ143" s="353" t="str">
        <f ca="1">+IF(OFFSET('Water Data'!$I$29,0,10*ROW('Water Data'!I137))="","",OFFSET('Water Data'!$I$29,0,10*ROW('Water Data'!I137)))</f>
        <v/>
      </c>
      <c r="CK143" s="353" t="str">
        <f ca="1">+IF(OFFSET('Sanitation Data'!$D$28,0,10*ROW('Sanitation Data'!D137))="","",OFFSET('Sanitation Data'!$D$28,0,10*ROW('Sanitation Data'!D137)))</f>
        <v/>
      </c>
      <c r="CL143" s="353" t="str">
        <f ca="1">+IF(OFFSET('Sanitation Data'!$D$29,0,10*ROW('Sanitation Data'!D137))="","",OFFSET('Sanitation Data'!$D$29,0,10*ROW('Sanitation Data'!D137)))</f>
        <v/>
      </c>
      <c r="CM143" s="353" t="str">
        <f ca="1">+IF(OFFSET('Sanitation Data'!$D$30,0,10*ROW('Sanitation Data'!D137))="","",OFFSET('Sanitation Data'!$D$30,0,10*ROW('Sanitation Data'!D137)))</f>
        <v/>
      </c>
      <c r="CN143" s="353" t="str">
        <f ca="1">+IF(OFFSET('Sanitation Data'!$D$31,0,10*ROW('Sanitation Data'!D137))="","",OFFSET('Sanitation Data'!$D$31,0,10*ROW('Sanitation Data'!D137)))</f>
        <v/>
      </c>
      <c r="CO143" s="353" t="str">
        <f ca="1">+IF(OFFSET('Sanitation Data'!$D$32,0,10*ROW('Sanitation Data'!D137))="","",OFFSET('Sanitation Data'!$D$32,0,10*ROW('Sanitation Data'!D137)))</f>
        <v/>
      </c>
      <c r="CP143" s="353" t="str">
        <f ca="1">+IF(OFFSET('Sanitation Data'!$E$28,0,10*ROW('Sanitation Data'!E137))="","",OFFSET('Sanitation Data'!$E$28,0,10*ROW('Sanitation Data'!E137)))</f>
        <v/>
      </c>
      <c r="CQ143" s="353" t="str">
        <f ca="1">+IF(OFFSET('Sanitation Data'!$E$29,0,10*ROW('Sanitation Data'!E137))="","",OFFSET('Sanitation Data'!$E$29,0,10*ROW('Sanitation Data'!E137)))</f>
        <v/>
      </c>
      <c r="CR143" s="353" t="str">
        <f ca="1">+IF(OFFSET('Sanitation Data'!$E$30,0,10*ROW('Sanitation Data'!E137))="","",OFFSET('Sanitation Data'!$E$30,0,10*ROW('Sanitation Data'!E137)))</f>
        <v/>
      </c>
      <c r="CS143" s="353" t="str">
        <f ca="1">+IF(OFFSET('Sanitation Data'!$E$31,0,10*ROW('Sanitation Data'!E137))="","",OFFSET('Sanitation Data'!$E$31,0,10*ROW('Sanitation Data'!E137)))</f>
        <v/>
      </c>
      <c r="CT143" s="353" t="str">
        <f ca="1">+IF(OFFSET('Sanitation Data'!$E$32,0,10*ROW('Sanitation Data'!E137))="","",OFFSET('Sanitation Data'!$E$32,0,10*ROW('Sanitation Data'!E137)))</f>
        <v/>
      </c>
      <c r="CU143" s="353" t="str">
        <f ca="1">+IF(OFFSET('Sanitation Data'!$F$28,0,10*ROW('Sanitation Data'!F137))="","",OFFSET('Sanitation Data'!$F$28,0,10*ROW('Sanitation Data'!F137)))</f>
        <v/>
      </c>
      <c r="CV143" s="353" t="str">
        <f ca="1">+IF(OFFSET('Sanitation Data'!$F$29,0,10*ROW('Sanitation Data'!F137))="","",OFFSET('Sanitation Data'!$F$29,0,10*ROW('Sanitation Data'!F137)))</f>
        <v/>
      </c>
      <c r="CW143" s="353" t="str">
        <f ca="1">+IF(OFFSET('Sanitation Data'!$F$30,0,10*ROW('Sanitation Data'!F137))="","",OFFSET('Sanitation Data'!$F$30,0,10*ROW('Sanitation Data'!F137)))</f>
        <v/>
      </c>
      <c r="CX143" s="353" t="str">
        <f ca="1">+IF(OFFSET('Sanitation Data'!$F$31,0,10*ROW('Sanitation Data'!F137))="","",OFFSET('Sanitation Data'!$F$31,0,10*ROW('Sanitation Data'!F137)))</f>
        <v/>
      </c>
      <c r="CY143" s="353" t="str">
        <f ca="1">+IF(OFFSET('Sanitation Data'!$F$32,0,10*ROW('Sanitation Data'!F137))="","",OFFSET('Sanitation Data'!$F$32,0,10*ROW('Sanitation Data'!F137)))</f>
        <v/>
      </c>
      <c r="CZ143" s="353" t="str">
        <f ca="1">+IF(OFFSET('Sanitation Data'!$G$28,0,10*ROW('Sanitation Data'!G137))="","",OFFSET('Sanitation Data'!$G$28,0,10*ROW('Sanitation Data'!G137)))</f>
        <v/>
      </c>
      <c r="DA143" s="353" t="str">
        <f ca="1">+IF(OFFSET('Sanitation Data'!$G$29,0,10*ROW('Sanitation Data'!G137))="","",OFFSET('Sanitation Data'!$G$29,0,10*ROW('Sanitation Data'!G137)))</f>
        <v/>
      </c>
      <c r="DB143" s="353" t="str">
        <f ca="1">+IF(OFFSET('Sanitation Data'!$G$30,0,10*ROW('Sanitation Data'!G137))="","",OFFSET('Sanitation Data'!$G$30,0,10*ROW('Sanitation Data'!G137)))</f>
        <v/>
      </c>
      <c r="DC143" s="353" t="str">
        <f ca="1">+IF(OFFSET('Sanitation Data'!$G$31,0,10*ROW('Sanitation Data'!G137))="","",OFFSET('Sanitation Data'!$G$31,0,10*ROW('Sanitation Data'!G137)))</f>
        <v/>
      </c>
      <c r="DD143" s="353" t="str">
        <f ca="1">+IF(OFFSET('Sanitation Data'!$G$32,0,10*ROW('Sanitation Data'!G137))="","",OFFSET('Sanitation Data'!$G$32,0,10*ROW('Sanitation Data'!G137)))</f>
        <v/>
      </c>
      <c r="DE143" s="353" t="str">
        <f ca="1">+IF(OFFSET('Sanitation Data'!$H$28,0,10*ROW('Sanitation Data'!H137))="","",OFFSET('Sanitation Data'!$H$28,0,10*ROW('Sanitation Data'!H137)))</f>
        <v/>
      </c>
      <c r="DF143" s="353" t="str">
        <f ca="1">+IF(OFFSET('Sanitation Data'!$H$29,0,10*ROW('Sanitation Data'!H137))="","",OFFSET('Sanitation Data'!$H$29,0,10*ROW('Sanitation Data'!H137)))</f>
        <v/>
      </c>
      <c r="DG143" s="353" t="str">
        <f ca="1">+IF(OFFSET('Sanitation Data'!$H$30,0,10*ROW('Sanitation Data'!H137))="","",OFFSET('Sanitation Data'!$H$30,0,10*ROW('Sanitation Data'!H137)))</f>
        <v/>
      </c>
      <c r="DH143" s="353" t="str">
        <f ca="1">+IF(OFFSET('Sanitation Data'!$H$31,0,10*ROW('Sanitation Data'!H137))="","",OFFSET('Sanitation Data'!$H$31,0,10*ROW('Sanitation Data'!H137)))</f>
        <v/>
      </c>
      <c r="DI143" s="353" t="str">
        <f ca="1">+IF(OFFSET('Sanitation Data'!$H$32,0,10*ROW('Sanitation Data'!H137))="","",OFFSET('Sanitation Data'!$H$32,0,10*ROW('Sanitation Data'!H137)))</f>
        <v/>
      </c>
      <c r="DJ143" s="353" t="str">
        <f ca="1">+IF(OFFSET('Sanitation Data'!$I$28,0,10*ROW('Sanitation Data'!I137))="","",OFFSET('Sanitation Data'!$I$28,0,10*ROW('Sanitation Data'!I137)))</f>
        <v/>
      </c>
      <c r="DK143" s="353" t="str">
        <f ca="1">+IF(OFFSET('Sanitation Data'!$I$29,0,10*ROW('Sanitation Data'!I137))="","",OFFSET('Sanitation Data'!$I$29,0,10*ROW('Sanitation Data'!I137)))</f>
        <v/>
      </c>
      <c r="DL143" s="353" t="str">
        <f ca="1">+IF(OFFSET('Sanitation Data'!$I$30,0,10*ROW('Sanitation Data'!I137))="","",OFFSET('Sanitation Data'!$I$30,0,10*ROW('Sanitation Data'!I137)))</f>
        <v/>
      </c>
      <c r="DM143" s="353" t="str">
        <f ca="1">+IF(OFFSET('Sanitation Data'!$I$31,0,10*ROW('Sanitation Data'!I137))="","",OFFSET('Sanitation Data'!$I$31,0,10*ROW('Sanitation Data'!I137)))</f>
        <v/>
      </c>
      <c r="DN143" s="353" t="str">
        <f ca="1">+IF(OFFSET('Sanitation Data'!$I$32,0,10*ROW('Sanitation Data'!I137))="","",OFFSET('Sanitation Data'!$I$32,0,10*ROW('Sanitation Data'!I137)))</f>
        <v/>
      </c>
      <c r="DO143" s="353" t="str">
        <f ca="1">+IF(OFFSET('Hygiene Data'!$D$11,0,10*ROW('Hygiene Data'!D137))="","",OFFSET('Hygiene Data'!$D$11,0,10*ROW('Hygiene Data'!D137)))</f>
        <v/>
      </c>
      <c r="DP143" s="353" t="str">
        <f ca="1">+IF(OFFSET('Hygiene Data'!$D$12,0,10*ROW('Hygiene Data'!D137))="","",OFFSET('Hygiene Data'!$D$12,0,10*ROW('Hygiene Data'!D137)))</f>
        <v/>
      </c>
      <c r="DQ143" s="353" t="str">
        <f ca="1">+IF(OFFSET('Hygiene Data'!$D$13,0,10*ROW('Hygiene Data'!D137))="","",OFFSET('Hygiene Data'!$D$13,0,10*ROW('Hygiene Data'!D137)))</f>
        <v/>
      </c>
      <c r="DR143" s="353" t="str">
        <f ca="1">+IF(OFFSET('Hygiene Data'!$E$11,0,10*ROW('Hygiene Data'!E137))="","",OFFSET('Hygiene Data'!$E$11,0,10*ROW('Hygiene Data'!E137)))</f>
        <v/>
      </c>
      <c r="DS143" s="353" t="str">
        <f ca="1">+IF(OFFSET('Hygiene Data'!$E$12,0,10*ROW('Hygiene Data'!E137))="","",OFFSET('Hygiene Data'!$E$12,0,10*ROW('Hygiene Data'!E137)))</f>
        <v/>
      </c>
      <c r="DT143" s="353" t="str">
        <f ca="1">+IF(OFFSET('Hygiene Data'!$E$13,0,10*ROW('Hygiene Data'!E137))="","",OFFSET('Hygiene Data'!$E$13,0,10*ROW('Hygiene Data'!E137)))</f>
        <v/>
      </c>
      <c r="DU143" s="353" t="str">
        <f ca="1">+IF(OFFSET('Hygiene Data'!$F$11,0,10*ROW('Hygiene Data'!F137))="","",OFFSET('Hygiene Data'!$F$11,0,10*ROW('Hygiene Data'!F137)))</f>
        <v/>
      </c>
      <c r="DV143" s="353" t="str">
        <f ca="1">+IF(OFFSET('Hygiene Data'!$F$12,0,10*ROW('Hygiene Data'!F137))="","",OFFSET('Hygiene Data'!$F$12,0,10*ROW('Hygiene Data'!F137)))</f>
        <v/>
      </c>
      <c r="DW143" s="353" t="str">
        <f ca="1">+IF(OFFSET('Hygiene Data'!$F$13,0,10*ROW('Hygiene Data'!F137))="","",OFFSET('Hygiene Data'!$F$13,0,10*ROW('Hygiene Data'!F137)))</f>
        <v/>
      </c>
      <c r="DX143" s="353" t="str">
        <f ca="1">+IF(OFFSET('Hygiene Data'!$G$11,0,10*ROW('Hygiene Data'!G137))="","",OFFSET('Hygiene Data'!$G$11,0,10*ROW('Hygiene Data'!G137)))</f>
        <v/>
      </c>
      <c r="DY143" s="353" t="str">
        <f ca="1">+IF(OFFSET('Hygiene Data'!$G$12,0,10*ROW('Hygiene Data'!G137))="","",OFFSET('Hygiene Data'!$G$12,0,10*ROW('Hygiene Data'!G137)))</f>
        <v/>
      </c>
      <c r="DZ143" s="353" t="str">
        <f ca="1">+IF(OFFSET('Hygiene Data'!$G$13,0,10*ROW('Hygiene Data'!G137))="","",OFFSET('Hygiene Data'!$G$13,0,10*ROW('Hygiene Data'!G137)))</f>
        <v/>
      </c>
      <c r="EA143" s="353" t="str">
        <f ca="1">+IF(OFFSET('Hygiene Data'!$H$11,0,10*ROW('Hygiene Data'!H137))="","",OFFSET('Hygiene Data'!$H$11,0,10*ROW('Hygiene Data'!H137)))</f>
        <v/>
      </c>
      <c r="EB143" s="353" t="str">
        <f ca="1">+IF(OFFSET('Hygiene Data'!$H$12,0,10*ROW('Hygiene Data'!H137))="","",OFFSET('Hygiene Data'!$H$12,0,10*ROW('Hygiene Data'!H137)))</f>
        <v/>
      </c>
      <c r="EC143" s="353" t="str">
        <f ca="1">+IF(OFFSET('Hygiene Data'!$H$13,0,10*ROW('Hygiene Data'!H137))="","",OFFSET('Hygiene Data'!$H$13,0,10*ROW('Hygiene Data'!H137)))</f>
        <v/>
      </c>
      <c r="ED143" s="353" t="str">
        <f ca="1">+IF(OFFSET('Hygiene Data'!$I$11,0,10*ROW('Hygiene Data'!I137))="","",OFFSET('Hygiene Data'!$I$11,0,10*ROW('Hygiene Data'!I137)))</f>
        <v/>
      </c>
      <c r="EE143" s="353" t="str">
        <f ca="1">+IF(OFFSET('Hygiene Data'!$I$12,0,10*ROW('Hygiene Data'!I137))="","",OFFSET('Hygiene Data'!$I$12,0,10*ROW('Hygiene Data'!I137)))</f>
        <v/>
      </c>
      <c r="EF143" s="353" t="str">
        <f ca="1">+IF(OFFSET('Hygiene Data'!$I$13,0,10*ROW('Hygiene Data'!I137))="","",OFFSET('Hygiene Data'!$I$13,0,10*ROW('Hygiene Data'!I137)))</f>
        <v/>
      </c>
    </row>
    <row r="144" spans="1:136" x14ac:dyDescent="0.25">
      <c r="A144" s="462" t="str">
        <f ca="1">+IF(OFFSET('Water Data'!$B$2,0,10*ROW('Water Data'!E138))="","",OFFSET('Water Data'!$B$2,0,10*ROW('Water Data'!E138)))</f>
        <v/>
      </c>
      <c r="B144" s="46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89" t="str">
        <f t="shared" ca="1" si="2"/>
        <v/>
      </c>
      <c r="D144" s="49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6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3" t="str">
        <f ca="1">+IF(OFFSET('Water Data'!$D$27,0,10*ROW('Water Data'!D138))="","",OFFSET('Water Data'!$D$27,0,10*ROW('Water Data'!D138)))</f>
        <v/>
      </c>
      <c r="BT144" s="353" t="str">
        <f ca="1">+IF(OFFSET('Water Data'!$D$28,0,10*ROW('Water Data'!D138))="","",OFFSET('Water Data'!$D$28,0,10*ROW('Water Data'!D138)))</f>
        <v/>
      </c>
      <c r="BU144" s="353" t="str">
        <f ca="1">+IF(OFFSET('Water Data'!$D$29,0,10*ROW('Water Data'!D138))="","",OFFSET('Water Data'!$D$29,0,10*ROW('Water Data'!D138)))</f>
        <v/>
      </c>
      <c r="BV144" s="353" t="str">
        <f ca="1">+IF(OFFSET('Water Data'!$E$27,0,10*ROW('Water Data'!E138))="","",OFFSET('Water Data'!$E$27,0,10*ROW('Water Data'!E138)))</f>
        <v/>
      </c>
      <c r="BW144" s="353" t="str">
        <f ca="1">+IF(OFFSET('Water Data'!$E$28,0,10*ROW('Water Data'!E138))="","",OFFSET('Water Data'!$E$28,0,10*ROW('Water Data'!E138)))</f>
        <v/>
      </c>
      <c r="BX144" s="353" t="str">
        <f ca="1">+IF(OFFSET('Water Data'!$E$29,0,10*ROW('Water Data'!E138))="","",OFFSET('Water Data'!$E$29,0,10*ROW('Water Data'!E138)))</f>
        <v/>
      </c>
      <c r="BY144" s="353" t="str">
        <f ca="1">+IF(OFFSET('Water Data'!$F$27,0,10*ROW('Water Data'!F138))="","",OFFSET('Water Data'!$F$27,0,10*ROW('Water Data'!F138)))</f>
        <v/>
      </c>
      <c r="BZ144" s="353" t="str">
        <f ca="1">+IF(OFFSET('Water Data'!$F$28,0,10*ROW('Water Data'!F138))="","",OFFSET('Water Data'!$F$28,0,10*ROW('Water Data'!F138)))</f>
        <v/>
      </c>
      <c r="CA144" s="353" t="str">
        <f ca="1">+IF(OFFSET('Water Data'!$F$29,0,10*ROW('Water Data'!F138))="","",OFFSET('Water Data'!$F$29,0,10*ROW('Water Data'!F138)))</f>
        <v/>
      </c>
      <c r="CB144" s="353" t="str">
        <f ca="1">+IF(OFFSET('Water Data'!$G$27,0,10*ROW('Water Data'!G138))="","",OFFSET('Water Data'!$G$27,0,10*ROW('Water Data'!G138)))</f>
        <v/>
      </c>
      <c r="CC144" s="353" t="str">
        <f ca="1">+IF(OFFSET('Water Data'!$G$28,0,10*ROW('Water Data'!G138))="","",OFFSET('Water Data'!$G$28,0,10*ROW('Water Data'!G138)))</f>
        <v/>
      </c>
      <c r="CD144" s="353" t="str">
        <f ca="1">+IF(OFFSET('Water Data'!$G$29,0,10*ROW('Water Data'!G138))="","",OFFSET('Water Data'!$G$29,0,10*ROW('Water Data'!G138)))</f>
        <v/>
      </c>
      <c r="CE144" s="353" t="str">
        <f ca="1">+IF(OFFSET('Water Data'!$H$27,0,10*ROW('Water Data'!H138))="","",OFFSET('Water Data'!$H$27,0,10*ROW('Water Data'!H138)))</f>
        <v/>
      </c>
      <c r="CF144" s="353" t="str">
        <f ca="1">+IF(OFFSET('Water Data'!$H$28,0,10*ROW('Water Data'!H138))="","",OFFSET('Water Data'!$H$28,0,10*ROW('Water Data'!H138)))</f>
        <v/>
      </c>
      <c r="CG144" s="353" t="str">
        <f ca="1">+IF(OFFSET('Water Data'!$H$29,0,10*ROW('Water Data'!H138))="","",OFFSET('Water Data'!$H$29,0,10*ROW('Water Data'!H138)))</f>
        <v/>
      </c>
      <c r="CH144" s="353" t="str">
        <f ca="1">+IF(OFFSET('Water Data'!$I$27,0,10*ROW('Water Data'!I138))="","",OFFSET('Water Data'!$I$27,0,10*ROW('Water Data'!I138)))</f>
        <v/>
      </c>
      <c r="CI144" s="353" t="str">
        <f ca="1">+IF(OFFSET('Water Data'!$I$28,0,10*ROW('Water Data'!I138))="","",OFFSET('Water Data'!$I$28,0,10*ROW('Water Data'!I138)))</f>
        <v/>
      </c>
      <c r="CJ144" s="353" t="str">
        <f ca="1">+IF(OFFSET('Water Data'!$I$29,0,10*ROW('Water Data'!I138))="","",OFFSET('Water Data'!$I$29,0,10*ROW('Water Data'!I138)))</f>
        <v/>
      </c>
      <c r="CK144" s="353" t="str">
        <f ca="1">+IF(OFFSET('Sanitation Data'!$D$28,0,10*ROW('Sanitation Data'!D138))="","",OFFSET('Sanitation Data'!$D$28,0,10*ROW('Sanitation Data'!D138)))</f>
        <v/>
      </c>
      <c r="CL144" s="353" t="str">
        <f ca="1">+IF(OFFSET('Sanitation Data'!$D$29,0,10*ROW('Sanitation Data'!D138))="","",OFFSET('Sanitation Data'!$D$29,0,10*ROW('Sanitation Data'!D138)))</f>
        <v/>
      </c>
      <c r="CM144" s="353" t="str">
        <f ca="1">+IF(OFFSET('Sanitation Data'!$D$30,0,10*ROW('Sanitation Data'!D138))="","",OFFSET('Sanitation Data'!$D$30,0,10*ROW('Sanitation Data'!D138)))</f>
        <v/>
      </c>
      <c r="CN144" s="353" t="str">
        <f ca="1">+IF(OFFSET('Sanitation Data'!$D$31,0,10*ROW('Sanitation Data'!D138))="","",OFFSET('Sanitation Data'!$D$31,0,10*ROW('Sanitation Data'!D138)))</f>
        <v/>
      </c>
      <c r="CO144" s="353" t="str">
        <f ca="1">+IF(OFFSET('Sanitation Data'!$D$32,0,10*ROW('Sanitation Data'!D138))="","",OFFSET('Sanitation Data'!$D$32,0,10*ROW('Sanitation Data'!D138)))</f>
        <v/>
      </c>
      <c r="CP144" s="353" t="str">
        <f ca="1">+IF(OFFSET('Sanitation Data'!$E$28,0,10*ROW('Sanitation Data'!E138))="","",OFFSET('Sanitation Data'!$E$28,0,10*ROW('Sanitation Data'!E138)))</f>
        <v/>
      </c>
      <c r="CQ144" s="353" t="str">
        <f ca="1">+IF(OFFSET('Sanitation Data'!$E$29,0,10*ROW('Sanitation Data'!E138))="","",OFFSET('Sanitation Data'!$E$29,0,10*ROW('Sanitation Data'!E138)))</f>
        <v/>
      </c>
      <c r="CR144" s="353" t="str">
        <f ca="1">+IF(OFFSET('Sanitation Data'!$E$30,0,10*ROW('Sanitation Data'!E138))="","",OFFSET('Sanitation Data'!$E$30,0,10*ROW('Sanitation Data'!E138)))</f>
        <v/>
      </c>
      <c r="CS144" s="353" t="str">
        <f ca="1">+IF(OFFSET('Sanitation Data'!$E$31,0,10*ROW('Sanitation Data'!E138))="","",OFFSET('Sanitation Data'!$E$31,0,10*ROW('Sanitation Data'!E138)))</f>
        <v/>
      </c>
      <c r="CT144" s="353" t="str">
        <f ca="1">+IF(OFFSET('Sanitation Data'!$E$32,0,10*ROW('Sanitation Data'!E138))="","",OFFSET('Sanitation Data'!$E$32,0,10*ROW('Sanitation Data'!E138)))</f>
        <v/>
      </c>
      <c r="CU144" s="353" t="str">
        <f ca="1">+IF(OFFSET('Sanitation Data'!$F$28,0,10*ROW('Sanitation Data'!F138))="","",OFFSET('Sanitation Data'!$F$28,0,10*ROW('Sanitation Data'!F138)))</f>
        <v/>
      </c>
      <c r="CV144" s="353" t="str">
        <f ca="1">+IF(OFFSET('Sanitation Data'!$F$29,0,10*ROW('Sanitation Data'!F138))="","",OFFSET('Sanitation Data'!$F$29,0,10*ROW('Sanitation Data'!F138)))</f>
        <v/>
      </c>
      <c r="CW144" s="353" t="str">
        <f ca="1">+IF(OFFSET('Sanitation Data'!$F$30,0,10*ROW('Sanitation Data'!F138))="","",OFFSET('Sanitation Data'!$F$30,0,10*ROW('Sanitation Data'!F138)))</f>
        <v/>
      </c>
      <c r="CX144" s="353" t="str">
        <f ca="1">+IF(OFFSET('Sanitation Data'!$F$31,0,10*ROW('Sanitation Data'!F138))="","",OFFSET('Sanitation Data'!$F$31,0,10*ROW('Sanitation Data'!F138)))</f>
        <v/>
      </c>
      <c r="CY144" s="353" t="str">
        <f ca="1">+IF(OFFSET('Sanitation Data'!$F$32,0,10*ROW('Sanitation Data'!F138))="","",OFFSET('Sanitation Data'!$F$32,0,10*ROW('Sanitation Data'!F138)))</f>
        <v/>
      </c>
      <c r="CZ144" s="353" t="str">
        <f ca="1">+IF(OFFSET('Sanitation Data'!$G$28,0,10*ROW('Sanitation Data'!G138))="","",OFFSET('Sanitation Data'!$G$28,0,10*ROW('Sanitation Data'!G138)))</f>
        <v/>
      </c>
      <c r="DA144" s="353" t="str">
        <f ca="1">+IF(OFFSET('Sanitation Data'!$G$29,0,10*ROW('Sanitation Data'!G138))="","",OFFSET('Sanitation Data'!$G$29,0,10*ROW('Sanitation Data'!G138)))</f>
        <v/>
      </c>
      <c r="DB144" s="353" t="str">
        <f ca="1">+IF(OFFSET('Sanitation Data'!$G$30,0,10*ROW('Sanitation Data'!G138))="","",OFFSET('Sanitation Data'!$G$30,0,10*ROW('Sanitation Data'!G138)))</f>
        <v/>
      </c>
      <c r="DC144" s="353" t="str">
        <f ca="1">+IF(OFFSET('Sanitation Data'!$G$31,0,10*ROW('Sanitation Data'!G138))="","",OFFSET('Sanitation Data'!$G$31,0,10*ROW('Sanitation Data'!G138)))</f>
        <v/>
      </c>
      <c r="DD144" s="353" t="str">
        <f ca="1">+IF(OFFSET('Sanitation Data'!$G$32,0,10*ROW('Sanitation Data'!G138))="","",OFFSET('Sanitation Data'!$G$32,0,10*ROW('Sanitation Data'!G138)))</f>
        <v/>
      </c>
      <c r="DE144" s="353" t="str">
        <f ca="1">+IF(OFFSET('Sanitation Data'!$H$28,0,10*ROW('Sanitation Data'!H138))="","",OFFSET('Sanitation Data'!$H$28,0,10*ROW('Sanitation Data'!H138)))</f>
        <v/>
      </c>
      <c r="DF144" s="353" t="str">
        <f ca="1">+IF(OFFSET('Sanitation Data'!$H$29,0,10*ROW('Sanitation Data'!H138))="","",OFFSET('Sanitation Data'!$H$29,0,10*ROW('Sanitation Data'!H138)))</f>
        <v/>
      </c>
      <c r="DG144" s="353" t="str">
        <f ca="1">+IF(OFFSET('Sanitation Data'!$H$30,0,10*ROW('Sanitation Data'!H138))="","",OFFSET('Sanitation Data'!$H$30,0,10*ROW('Sanitation Data'!H138)))</f>
        <v/>
      </c>
      <c r="DH144" s="353" t="str">
        <f ca="1">+IF(OFFSET('Sanitation Data'!$H$31,0,10*ROW('Sanitation Data'!H138))="","",OFFSET('Sanitation Data'!$H$31,0,10*ROW('Sanitation Data'!H138)))</f>
        <v/>
      </c>
      <c r="DI144" s="353" t="str">
        <f ca="1">+IF(OFFSET('Sanitation Data'!$H$32,0,10*ROW('Sanitation Data'!H138))="","",OFFSET('Sanitation Data'!$H$32,0,10*ROW('Sanitation Data'!H138)))</f>
        <v/>
      </c>
      <c r="DJ144" s="353" t="str">
        <f ca="1">+IF(OFFSET('Sanitation Data'!$I$28,0,10*ROW('Sanitation Data'!I138))="","",OFFSET('Sanitation Data'!$I$28,0,10*ROW('Sanitation Data'!I138)))</f>
        <v/>
      </c>
      <c r="DK144" s="353" t="str">
        <f ca="1">+IF(OFFSET('Sanitation Data'!$I$29,0,10*ROW('Sanitation Data'!I138))="","",OFFSET('Sanitation Data'!$I$29,0,10*ROW('Sanitation Data'!I138)))</f>
        <v/>
      </c>
      <c r="DL144" s="353" t="str">
        <f ca="1">+IF(OFFSET('Sanitation Data'!$I$30,0,10*ROW('Sanitation Data'!I138))="","",OFFSET('Sanitation Data'!$I$30,0,10*ROW('Sanitation Data'!I138)))</f>
        <v/>
      </c>
      <c r="DM144" s="353" t="str">
        <f ca="1">+IF(OFFSET('Sanitation Data'!$I$31,0,10*ROW('Sanitation Data'!I138))="","",OFFSET('Sanitation Data'!$I$31,0,10*ROW('Sanitation Data'!I138)))</f>
        <v/>
      </c>
      <c r="DN144" s="353" t="str">
        <f ca="1">+IF(OFFSET('Sanitation Data'!$I$32,0,10*ROW('Sanitation Data'!I138))="","",OFFSET('Sanitation Data'!$I$32,0,10*ROW('Sanitation Data'!I138)))</f>
        <v/>
      </c>
      <c r="DO144" s="353" t="str">
        <f ca="1">+IF(OFFSET('Hygiene Data'!$D$11,0,10*ROW('Hygiene Data'!D138))="","",OFFSET('Hygiene Data'!$D$11,0,10*ROW('Hygiene Data'!D138)))</f>
        <v/>
      </c>
      <c r="DP144" s="353" t="str">
        <f ca="1">+IF(OFFSET('Hygiene Data'!$D$12,0,10*ROW('Hygiene Data'!D138))="","",OFFSET('Hygiene Data'!$D$12,0,10*ROW('Hygiene Data'!D138)))</f>
        <v/>
      </c>
      <c r="DQ144" s="353" t="str">
        <f ca="1">+IF(OFFSET('Hygiene Data'!$D$13,0,10*ROW('Hygiene Data'!D138))="","",OFFSET('Hygiene Data'!$D$13,0,10*ROW('Hygiene Data'!D138)))</f>
        <v/>
      </c>
      <c r="DR144" s="353" t="str">
        <f ca="1">+IF(OFFSET('Hygiene Data'!$E$11,0,10*ROW('Hygiene Data'!E138))="","",OFFSET('Hygiene Data'!$E$11,0,10*ROW('Hygiene Data'!E138)))</f>
        <v/>
      </c>
      <c r="DS144" s="353" t="str">
        <f ca="1">+IF(OFFSET('Hygiene Data'!$E$12,0,10*ROW('Hygiene Data'!E138))="","",OFFSET('Hygiene Data'!$E$12,0,10*ROW('Hygiene Data'!E138)))</f>
        <v/>
      </c>
      <c r="DT144" s="353" t="str">
        <f ca="1">+IF(OFFSET('Hygiene Data'!$E$13,0,10*ROW('Hygiene Data'!E138))="","",OFFSET('Hygiene Data'!$E$13,0,10*ROW('Hygiene Data'!E138)))</f>
        <v/>
      </c>
      <c r="DU144" s="353" t="str">
        <f ca="1">+IF(OFFSET('Hygiene Data'!$F$11,0,10*ROW('Hygiene Data'!F138))="","",OFFSET('Hygiene Data'!$F$11,0,10*ROW('Hygiene Data'!F138)))</f>
        <v/>
      </c>
      <c r="DV144" s="353" t="str">
        <f ca="1">+IF(OFFSET('Hygiene Data'!$F$12,0,10*ROW('Hygiene Data'!F138))="","",OFFSET('Hygiene Data'!$F$12,0,10*ROW('Hygiene Data'!F138)))</f>
        <v/>
      </c>
      <c r="DW144" s="353" t="str">
        <f ca="1">+IF(OFFSET('Hygiene Data'!$F$13,0,10*ROW('Hygiene Data'!F138))="","",OFFSET('Hygiene Data'!$F$13,0,10*ROW('Hygiene Data'!F138)))</f>
        <v/>
      </c>
      <c r="DX144" s="353" t="str">
        <f ca="1">+IF(OFFSET('Hygiene Data'!$G$11,0,10*ROW('Hygiene Data'!G138))="","",OFFSET('Hygiene Data'!$G$11,0,10*ROW('Hygiene Data'!G138)))</f>
        <v/>
      </c>
      <c r="DY144" s="353" t="str">
        <f ca="1">+IF(OFFSET('Hygiene Data'!$G$12,0,10*ROW('Hygiene Data'!G138))="","",OFFSET('Hygiene Data'!$G$12,0,10*ROW('Hygiene Data'!G138)))</f>
        <v/>
      </c>
      <c r="DZ144" s="353" t="str">
        <f ca="1">+IF(OFFSET('Hygiene Data'!$G$13,0,10*ROW('Hygiene Data'!G138))="","",OFFSET('Hygiene Data'!$G$13,0,10*ROW('Hygiene Data'!G138)))</f>
        <v/>
      </c>
      <c r="EA144" s="353" t="str">
        <f ca="1">+IF(OFFSET('Hygiene Data'!$H$11,0,10*ROW('Hygiene Data'!H138))="","",OFFSET('Hygiene Data'!$H$11,0,10*ROW('Hygiene Data'!H138)))</f>
        <v/>
      </c>
      <c r="EB144" s="353" t="str">
        <f ca="1">+IF(OFFSET('Hygiene Data'!$H$12,0,10*ROW('Hygiene Data'!H138))="","",OFFSET('Hygiene Data'!$H$12,0,10*ROW('Hygiene Data'!H138)))</f>
        <v/>
      </c>
      <c r="EC144" s="353" t="str">
        <f ca="1">+IF(OFFSET('Hygiene Data'!$H$13,0,10*ROW('Hygiene Data'!H138))="","",OFFSET('Hygiene Data'!$H$13,0,10*ROW('Hygiene Data'!H138)))</f>
        <v/>
      </c>
      <c r="ED144" s="353" t="str">
        <f ca="1">+IF(OFFSET('Hygiene Data'!$I$11,0,10*ROW('Hygiene Data'!I138))="","",OFFSET('Hygiene Data'!$I$11,0,10*ROW('Hygiene Data'!I138)))</f>
        <v/>
      </c>
      <c r="EE144" s="353" t="str">
        <f ca="1">+IF(OFFSET('Hygiene Data'!$I$12,0,10*ROW('Hygiene Data'!I138))="","",OFFSET('Hygiene Data'!$I$12,0,10*ROW('Hygiene Data'!I138)))</f>
        <v/>
      </c>
      <c r="EF144" s="353" t="str">
        <f ca="1">+IF(OFFSET('Hygiene Data'!$I$13,0,10*ROW('Hygiene Data'!I138))="","",OFFSET('Hygiene Data'!$I$13,0,10*ROW('Hygiene Data'!I138)))</f>
        <v/>
      </c>
    </row>
    <row r="145" spans="1:136" x14ac:dyDescent="0.25">
      <c r="A145" s="462" t="str">
        <f ca="1">+IF(OFFSET('Water Data'!$B$2,0,10*ROW('Water Data'!E139))="","",OFFSET('Water Data'!$B$2,0,10*ROW('Water Data'!E139)))</f>
        <v/>
      </c>
      <c r="B145" s="46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89" t="str">
        <f t="shared" ca="1" si="2"/>
        <v/>
      </c>
      <c r="D145" s="49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6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3" t="str">
        <f ca="1">+IF(OFFSET('Water Data'!$D$27,0,10*ROW('Water Data'!D139))="","",OFFSET('Water Data'!$D$27,0,10*ROW('Water Data'!D139)))</f>
        <v/>
      </c>
      <c r="BT145" s="353" t="str">
        <f ca="1">+IF(OFFSET('Water Data'!$D$28,0,10*ROW('Water Data'!D139))="","",OFFSET('Water Data'!$D$28,0,10*ROW('Water Data'!D139)))</f>
        <v/>
      </c>
      <c r="BU145" s="353" t="str">
        <f ca="1">+IF(OFFSET('Water Data'!$D$29,0,10*ROW('Water Data'!D139))="","",OFFSET('Water Data'!$D$29,0,10*ROW('Water Data'!D139)))</f>
        <v/>
      </c>
      <c r="BV145" s="353" t="str">
        <f ca="1">+IF(OFFSET('Water Data'!$E$27,0,10*ROW('Water Data'!E139))="","",OFFSET('Water Data'!$E$27,0,10*ROW('Water Data'!E139)))</f>
        <v/>
      </c>
      <c r="BW145" s="353" t="str">
        <f ca="1">+IF(OFFSET('Water Data'!$E$28,0,10*ROW('Water Data'!E139))="","",OFFSET('Water Data'!$E$28,0,10*ROW('Water Data'!E139)))</f>
        <v/>
      </c>
      <c r="BX145" s="353" t="str">
        <f ca="1">+IF(OFFSET('Water Data'!$E$29,0,10*ROW('Water Data'!E139))="","",OFFSET('Water Data'!$E$29,0,10*ROW('Water Data'!E139)))</f>
        <v/>
      </c>
      <c r="BY145" s="353" t="str">
        <f ca="1">+IF(OFFSET('Water Data'!$F$27,0,10*ROW('Water Data'!F139))="","",OFFSET('Water Data'!$F$27,0,10*ROW('Water Data'!F139)))</f>
        <v/>
      </c>
      <c r="BZ145" s="353" t="str">
        <f ca="1">+IF(OFFSET('Water Data'!$F$28,0,10*ROW('Water Data'!F139))="","",OFFSET('Water Data'!$F$28,0,10*ROW('Water Data'!F139)))</f>
        <v/>
      </c>
      <c r="CA145" s="353" t="str">
        <f ca="1">+IF(OFFSET('Water Data'!$F$29,0,10*ROW('Water Data'!F139))="","",OFFSET('Water Data'!$F$29,0,10*ROW('Water Data'!F139)))</f>
        <v/>
      </c>
      <c r="CB145" s="353" t="str">
        <f ca="1">+IF(OFFSET('Water Data'!$G$27,0,10*ROW('Water Data'!G139))="","",OFFSET('Water Data'!$G$27,0,10*ROW('Water Data'!G139)))</f>
        <v/>
      </c>
      <c r="CC145" s="353" t="str">
        <f ca="1">+IF(OFFSET('Water Data'!$G$28,0,10*ROW('Water Data'!G139))="","",OFFSET('Water Data'!$G$28,0,10*ROW('Water Data'!G139)))</f>
        <v/>
      </c>
      <c r="CD145" s="353" t="str">
        <f ca="1">+IF(OFFSET('Water Data'!$G$29,0,10*ROW('Water Data'!G139))="","",OFFSET('Water Data'!$G$29,0,10*ROW('Water Data'!G139)))</f>
        <v/>
      </c>
      <c r="CE145" s="353" t="str">
        <f ca="1">+IF(OFFSET('Water Data'!$H$27,0,10*ROW('Water Data'!H139))="","",OFFSET('Water Data'!$H$27,0,10*ROW('Water Data'!H139)))</f>
        <v/>
      </c>
      <c r="CF145" s="353" t="str">
        <f ca="1">+IF(OFFSET('Water Data'!$H$28,0,10*ROW('Water Data'!H139))="","",OFFSET('Water Data'!$H$28,0,10*ROW('Water Data'!H139)))</f>
        <v/>
      </c>
      <c r="CG145" s="353" t="str">
        <f ca="1">+IF(OFFSET('Water Data'!$H$29,0,10*ROW('Water Data'!H139))="","",OFFSET('Water Data'!$H$29,0,10*ROW('Water Data'!H139)))</f>
        <v/>
      </c>
      <c r="CH145" s="353" t="str">
        <f ca="1">+IF(OFFSET('Water Data'!$I$27,0,10*ROW('Water Data'!I139))="","",OFFSET('Water Data'!$I$27,0,10*ROW('Water Data'!I139)))</f>
        <v/>
      </c>
      <c r="CI145" s="353" t="str">
        <f ca="1">+IF(OFFSET('Water Data'!$I$28,0,10*ROW('Water Data'!I139))="","",OFFSET('Water Data'!$I$28,0,10*ROW('Water Data'!I139)))</f>
        <v/>
      </c>
      <c r="CJ145" s="353" t="str">
        <f ca="1">+IF(OFFSET('Water Data'!$I$29,0,10*ROW('Water Data'!I139))="","",OFFSET('Water Data'!$I$29,0,10*ROW('Water Data'!I139)))</f>
        <v/>
      </c>
      <c r="CK145" s="353" t="str">
        <f ca="1">+IF(OFFSET('Sanitation Data'!$D$28,0,10*ROW('Sanitation Data'!D139))="","",OFFSET('Sanitation Data'!$D$28,0,10*ROW('Sanitation Data'!D139)))</f>
        <v/>
      </c>
      <c r="CL145" s="353" t="str">
        <f ca="1">+IF(OFFSET('Sanitation Data'!$D$29,0,10*ROW('Sanitation Data'!D139))="","",OFFSET('Sanitation Data'!$D$29,0,10*ROW('Sanitation Data'!D139)))</f>
        <v/>
      </c>
      <c r="CM145" s="353" t="str">
        <f ca="1">+IF(OFFSET('Sanitation Data'!$D$30,0,10*ROW('Sanitation Data'!D139))="","",OFFSET('Sanitation Data'!$D$30,0,10*ROW('Sanitation Data'!D139)))</f>
        <v/>
      </c>
      <c r="CN145" s="353" t="str">
        <f ca="1">+IF(OFFSET('Sanitation Data'!$D$31,0,10*ROW('Sanitation Data'!D139))="","",OFFSET('Sanitation Data'!$D$31,0,10*ROW('Sanitation Data'!D139)))</f>
        <v/>
      </c>
      <c r="CO145" s="353" t="str">
        <f ca="1">+IF(OFFSET('Sanitation Data'!$D$32,0,10*ROW('Sanitation Data'!D139))="","",OFFSET('Sanitation Data'!$D$32,0,10*ROW('Sanitation Data'!D139)))</f>
        <v/>
      </c>
      <c r="CP145" s="353" t="str">
        <f ca="1">+IF(OFFSET('Sanitation Data'!$E$28,0,10*ROW('Sanitation Data'!E139))="","",OFFSET('Sanitation Data'!$E$28,0,10*ROW('Sanitation Data'!E139)))</f>
        <v/>
      </c>
      <c r="CQ145" s="353" t="str">
        <f ca="1">+IF(OFFSET('Sanitation Data'!$E$29,0,10*ROW('Sanitation Data'!E139))="","",OFFSET('Sanitation Data'!$E$29,0,10*ROW('Sanitation Data'!E139)))</f>
        <v/>
      </c>
      <c r="CR145" s="353" t="str">
        <f ca="1">+IF(OFFSET('Sanitation Data'!$E$30,0,10*ROW('Sanitation Data'!E139))="","",OFFSET('Sanitation Data'!$E$30,0,10*ROW('Sanitation Data'!E139)))</f>
        <v/>
      </c>
      <c r="CS145" s="353" t="str">
        <f ca="1">+IF(OFFSET('Sanitation Data'!$E$31,0,10*ROW('Sanitation Data'!E139))="","",OFFSET('Sanitation Data'!$E$31,0,10*ROW('Sanitation Data'!E139)))</f>
        <v/>
      </c>
      <c r="CT145" s="353" t="str">
        <f ca="1">+IF(OFFSET('Sanitation Data'!$E$32,0,10*ROW('Sanitation Data'!E139))="","",OFFSET('Sanitation Data'!$E$32,0,10*ROW('Sanitation Data'!E139)))</f>
        <v/>
      </c>
      <c r="CU145" s="353" t="str">
        <f ca="1">+IF(OFFSET('Sanitation Data'!$F$28,0,10*ROW('Sanitation Data'!F139))="","",OFFSET('Sanitation Data'!$F$28,0,10*ROW('Sanitation Data'!F139)))</f>
        <v/>
      </c>
      <c r="CV145" s="353" t="str">
        <f ca="1">+IF(OFFSET('Sanitation Data'!$F$29,0,10*ROW('Sanitation Data'!F139))="","",OFFSET('Sanitation Data'!$F$29,0,10*ROW('Sanitation Data'!F139)))</f>
        <v/>
      </c>
      <c r="CW145" s="353" t="str">
        <f ca="1">+IF(OFFSET('Sanitation Data'!$F$30,0,10*ROW('Sanitation Data'!F139))="","",OFFSET('Sanitation Data'!$F$30,0,10*ROW('Sanitation Data'!F139)))</f>
        <v/>
      </c>
      <c r="CX145" s="353" t="str">
        <f ca="1">+IF(OFFSET('Sanitation Data'!$F$31,0,10*ROW('Sanitation Data'!F139))="","",OFFSET('Sanitation Data'!$F$31,0,10*ROW('Sanitation Data'!F139)))</f>
        <v/>
      </c>
      <c r="CY145" s="353" t="str">
        <f ca="1">+IF(OFFSET('Sanitation Data'!$F$32,0,10*ROW('Sanitation Data'!F139))="","",OFFSET('Sanitation Data'!$F$32,0,10*ROW('Sanitation Data'!F139)))</f>
        <v/>
      </c>
      <c r="CZ145" s="353" t="str">
        <f ca="1">+IF(OFFSET('Sanitation Data'!$G$28,0,10*ROW('Sanitation Data'!G139))="","",OFFSET('Sanitation Data'!$G$28,0,10*ROW('Sanitation Data'!G139)))</f>
        <v/>
      </c>
      <c r="DA145" s="353" t="str">
        <f ca="1">+IF(OFFSET('Sanitation Data'!$G$29,0,10*ROW('Sanitation Data'!G139))="","",OFFSET('Sanitation Data'!$G$29,0,10*ROW('Sanitation Data'!G139)))</f>
        <v/>
      </c>
      <c r="DB145" s="353" t="str">
        <f ca="1">+IF(OFFSET('Sanitation Data'!$G$30,0,10*ROW('Sanitation Data'!G139))="","",OFFSET('Sanitation Data'!$G$30,0,10*ROW('Sanitation Data'!G139)))</f>
        <v/>
      </c>
      <c r="DC145" s="353" t="str">
        <f ca="1">+IF(OFFSET('Sanitation Data'!$G$31,0,10*ROW('Sanitation Data'!G139))="","",OFFSET('Sanitation Data'!$G$31,0,10*ROW('Sanitation Data'!G139)))</f>
        <v/>
      </c>
      <c r="DD145" s="353" t="str">
        <f ca="1">+IF(OFFSET('Sanitation Data'!$G$32,0,10*ROW('Sanitation Data'!G139))="","",OFFSET('Sanitation Data'!$G$32,0,10*ROW('Sanitation Data'!G139)))</f>
        <v/>
      </c>
      <c r="DE145" s="353" t="str">
        <f ca="1">+IF(OFFSET('Sanitation Data'!$H$28,0,10*ROW('Sanitation Data'!H139))="","",OFFSET('Sanitation Data'!$H$28,0,10*ROW('Sanitation Data'!H139)))</f>
        <v/>
      </c>
      <c r="DF145" s="353" t="str">
        <f ca="1">+IF(OFFSET('Sanitation Data'!$H$29,0,10*ROW('Sanitation Data'!H139))="","",OFFSET('Sanitation Data'!$H$29,0,10*ROW('Sanitation Data'!H139)))</f>
        <v/>
      </c>
      <c r="DG145" s="353" t="str">
        <f ca="1">+IF(OFFSET('Sanitation Data'!$H$30,0,10*ROW('Sanitation Data'!H139))="","",OFFSET('Sanitation Data'!$H$30,0,10*ROW('Sanitation Data'!H139)))</f>
        <v/>
      </c>
      <c r="DH145" s="353" t="str">
        <f ca="1">+IF(OFFSET('Sanitation Data'!$H$31,0,10*ROW('Sanitation Data'!H139))="","",OFFSET('Sanitation Data'!$H$31,0,10*ROW('Sanitation Data'!H139)))</f>
        <v/>
      </c>
      <c r="DI145" s="353" t="str">
        <f ca="1">+IF(OFFSET('Sanitation Data'!$H$32,0,10*ROW('Sanitation Data'!H139))="","",OFFSET('Sanitation Data'!$H$32,0,10*ROW('Sanitation Data'!H139)))</f>
        <v/>
      </c>
      <c r="DJ145" s="353" t="str">
        <f ca="1">+IF(OFFSET('Sanitation Data'!$I$28,0,10*ROW('Sanitation Data'!I139))="","",OFFSET('Sanitation Data'!$I$28,0,10*ROW('Sanitation Data'!I139)))</f>
        <v/>
      </c>
      <c r="DK145" s="353" t="str">
        <f ca="1">+IF(OFFSET('Sanitation Data'!$I$29,0,10*ROW('Sanitation Data'!I139))="","",OFFSET('Sanitation Data'!$I$29,0,10*ROW('Sanitation Data'!I139)))</f>
        <v/>
      </c>
      <c r="DL145" s="353" t="str">
        <f ca="1">+IF(OFFSET('Sanitation Data'!$I$30,0,10*ROW('Sanitation Data'!I139))="","",OFFSET('Sanitation Data'!$I$30,0,10*ROW('Sanitation Data'!I139)))</f>
        <v/>
      </c>
      <c r="DM145" s="353" t="str">
        <f ca="1">+IF(OFFSET('Sanitation Data'!$I$31,0,10*ROW('Sanitation Data'!I139))="","",OFFSET('Sanitation Data'!$I$31,0,10*ROW('Sanitation Data'!I139)))</f>
        <v/>
      </c>
      <c r="DN145" s="353" t="str">
        <f ca="1">+IF(OFFSET('Sanitation Data'!$I$32,0,10*ROW('Sanitation Data'!I139))="","",OFFSET('Sanitation Data'!$I$32,0,10*ROW('Sanitation Data'!I139)))</f>
        <v/>
      </c>
      <c r="DO145" s="353" t="str">
        <f ca="1">+IF(OFFSET('Hygiene Data'!$D$11,0,10*ROW('Hygiene Data'!D139))="","",OFFSET('Hygiene Data'!$D$11,0,10*ROW('Hygiene Data'!D139)))</f>
        <v/>
      </c>
      <c r="DP145" s="353" t="str">
        <f ca="1">+IF(OFFSET('Hygiene Data'!$D$12,0,10*ROW('Hygiene Data'!D139))="","",OFFSET('Hygiene Data'!$D$12,0,10*ROW('Hygiene Data'!D139)))</f>
        <v/>
      </c>
      <c r="DQ145" s="353" t="str">
        <f ca="1">+IF(OFFSET('Hygiene Data'!$D$13,0,10*ROW('Hygiene Data'!D139))="","",OFFSET('Hygiene Data'!$D$13,0,10*ROW('Hygiene Data'!D139)))</f>
        <v/>
      </c>
      <c r="DR145" s="353" t="str">
        <f ca="1">+IF(OFFSET('Hygiene Data'!$E$11,0,10*ROW('Hygiene Data'!E139))="","",OFFSET('Hygiene Data'!$E$11,0,10*ROW('Hygiene Data'!E139)))</f>
        <v/>
      </c>
      <c r="DS145" s="353" t="str">
        <f ca="1">+IF(OFFSET('Hygiene Data'!$E$12,0,10*ROW('Hygiene Data'!E139))="","",OFFSET('Hygiene Data'!$E$12,0,10*ROW('Hygiene Data'!E139)))</f>
        <v/>
      </c>
      <c r="DT145" s="353" t="str">
        <f ca="1">+IF(OFFSET('Hygiene Data'!$E$13,0,10*ROW('Hygiene Data'!E139))="","",OFFSET('Hygiene Data'!$E$13,0,10*ROW('Hygiene Data'!E139)))</f>
        <v/>
      </c>
      <c r="DU145" s="353" t="str">
        <f ca="1">+IF(OFFSET('Hygiene Data'!$F$11,0,10*ROW('Hygiene Data'!F139))="","",OFFSET('Hygiene Data'!$F$11,0,10*ROW('Hygiene Data'!F139)))</f>
        <v/>
      </c>
      <c r="DV145" s="353" t="str">
        <f ca="1">+IF(OFFSET('Hygiene Data'!$F$12,0,10*ROW('Hygiene Data'!F139))="","",OFFSET('Hygiene Data'!$F$12,0,10*ROW('Hygiene Data'!F139)))</f>
        <v/>
      </c>
      <c r="DW145" s="353" t="str">
        <f ca="1">+IF(OFFSET('Hygiene Data'!$F$13,0,10*ROW('Hygiene Data'!F139))="","",OFFSET('Hygiene Data'!$F$13,0,10*ROW('Hygiene Data'!F139)))</f>
        <v/>
      </c>
      <c r="DX145" s="353" t="str">
        <f ca="1">+IF(OFFSET('Hygiene Data'!$G$11,0,10*ROW('Hygiene Data'!G139))="","",OFFSET('Hygiene Data'!$G$11,0,10*ROW('Hygiene Data'!G139)))</f>
        <v/>
      </c>
      <c r="DY145" s="353" t="str">
        <f ca="1">+IF(OFFSET('Hygiene Data'!$G$12,0,10*ROW('Hygiene Data'!G139))="","",OFFSET('Hygiene Data'!$G$12,0,10*ROW('Hygiene Data'!G139)))</f>
        <v/>
      </c>
      <c r="DZ145" s="353" t="str">
        <f ca="1">+IF(OFFSET('Hygiene Data'!$G$13,0,10*ROW('Hygiene Data'!G139))="","",OFFSET('Hygiene Data'!$G$13,0,10*ROW('Hygiene Data'!G139)))</f>
        <v/>
      </c>
      <c r="EA145" s="353" t="str">
        <f ca="1">+IF(OFFSET('Hygiene Data'!$H$11,0,10*ROW('Hygiene Data'!H139))="","",OFFSET('Hygiene Data'!$H$11,0,10*ROW('Hygiene Data'!H139)))</f>
        <v/>
      </c>
      <c r="EB145" s="353" t="str">
        <f ca="1">+IF(OFFSET('Hygiene Data'!$H$12,0,10*ROW('Hygiene Data'!H139))="","",OFFSET('Hygiene Data'!$H$12,0,10*ROW('Hygiene Data'!H139)))</f>
        <v/>
      </c>
      <c r="EC145" s="353" t="str">
        <f ca="1">+IF(OFFSET('Hygiene Data'!$H$13,0,10*ROW('Hygiene Data'!H139))="","",OFFSET('Hygiene Data'!$H$13,0,10*ROW('Hygiene Data'!H139)))</f>
        <v/>
      </c>
      <c r="ED145" s="353" t="str">
        <f ca="1">+IF(OFFSET('Hygiene Data'!$I$11,0,10*ROW('Hygiene Data'!I139))="","",OFFSET('Hygiene Data'!$I$11,0,10*ROW('Hygiene Data'!I139)))</f>
        <v/>
      </c>
      <c r="EE145" s="353" t="str">
        <f ca="1">+IF(OFFSET('Hygiene Data'!$I$12,0,10*ROW('Hygiene Data'!I139))="","",OFFSET('Hygiene Data'!$I$12,0,10*ROW('Hygiene Data'!I139)))</f>
        <v/>
      </c>
      <c r="EF145" s="353" t="str">
        <f ca="1">+IF(OFFSET('Hygiene Data'!$I$13,0,10*ROW('Hygiene Data'!I139))="","",OFFSET('Hygiene Data'!$I$13,0,10*ROW('Hygiene Data'!I139)))</f>
        <v/>
      </c>
    </row>
    <row r="146" spans="1:136" x14ac:dyDescent="0.25">
      <c r="A146" s="462" t="str">
        <f ca="1">+IF(OFFSET('Water Data'!$B$2,0,10*ROW('Water Data'!E140))="","",OFFSET('Water Data'!$B$2,0,10*ROW('Water Data'!E140)))</f>
        <v/>
      </c>
      <c r="B146" s="46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89" t="str">
        <f t="shared" ca="1" si="2"/>
        <v/>
      </c>
      <c r="D146" s="49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6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3" t="str">
        <f ca="1">+IF(OFFSET('Water Data'!$D$27,0,10*ROW('Water Data'!D140))="","",OFFSET('Water Data'!$D$27,0,10*ROW('Water Data'!D140)))</f>
        <v/>
      </c>
      <c r="BT146" s="353" t="str">
        <f ca="1">+IF(OFFSET('Water Data'!$D$28,0,10*ROW('Water Data'!D140))="","",OFFSET('Water Data'!$D$28,0,10*ROW('Water Data'!D140)))</f>
        <v/>
      </c>
      <c r="BU146" s="353" t="str">
        <f ca="1">+IF(OFFSET('Water Data'!$D$29,0,10*ROW('Water Data'!D140))="","",OFFSET('Water Data'!$D$29,0,10*ROW('Water Data'!D140)))</f>
        <v/>
      </c>
      <c r="BV146" s="353" t="str">
        <f ca="1">+IF(OFFSET('Water Data'!$E$27,0,10*ROW('Water Data'!E140))="","",OFFSET('Water Data'!$E$27,0,10*ROW('Water Data'!E140)))</f>
        <v/>
      </c>
      <c r="BW146" s="353" t="str">
        <f ca="1">+IF(OFFSET('Water Data'!$E$28,0,10*ROW('Water Data'!E140))="","",OFFSET('Water Data'!$E$28,0,10*ROW('Water Data'!E140)))</f>
        <v/>
      </c>
      <c r="BX146" s="353" t="str">
        <f ca="1">+IF(OFFSET('Water Data'!$E$29,0,10*ROW('Water Data'!E140))="","",OFFSET('Water Data'!$E$29,0,10*ROW('Water Data'!E140)))</f>
        <v/>
      </c>
      <c r="BY146" s="353" t="str">
        <f ca="1">+IF(OFFSET('Water Data'!$F$27,0,10*ROW('Water Data'!F140))="","",OFFSET('Water Data'!$F$27,0,10*ROW('Water Data'!F140)))</f>
        <v/>
      </c>
      <c r="BZ146" s="353" t="str">
        <f ca="1">+IF(OFFSET('Water Data'!$F$28,0,10*ROW('Water Data'!F140))="","",OFFSET('Water Data'!$F$28,0,10*ROW('Water Data'!F140)))</f>
        <v/>
      </c>
      <c r="CA146" s="353" t="str">
        <f ca="1">+IF(OFFSET('Water Data'!$F$29,0,10*ROW('Water Data'!F140))="","",OFFSET('Water Data'!$F$29,0,10*ROW('Water Data'!F140)))</f>
        <v/>
      </c>
      <c r="CB146" s="353" t="str">
        <f ca="1">+IF(OFFSET('Water Data'!$G$27,0,10*ROW('Water Data'!G140))="","",OFFSET('Water Data'!$G$27,0,10*ROW('Water Data'!G140)))</f>
        <v/>
      </c>
      <c r="CC146" s="353" t="str">
        <f ca="1">+IF(OFFSET('Water Data'!$G$28,0,10*ROW('Water Data'!G140))="","",OFFSET('Water Data'!$G$28,0,10*ROW('Water Data'!G140)))</f>
        <v/>
      </c>
      <c r="CD146" s="353" t="str">
        <f ca="1">+IF(OFFSET('Water Data'!$G$29,0,10*ROW('Water Data'!G140))="","",OFFSET('Water Data'!$G$29,0,10*ROW('Water Data'!G140)))</f>
        <v/>
      </c>
      <c r="CE146" s="353" t="str">
        <f ca="1">+IF(OFFSET('Water Data'!$H$27,0,10*ROW('Water Data'!H140))="","",OFFSET('Water Data'!$H$27,0,10*ROW('Water Data'!H140)))</f>
        <v/>
      </c>
      <c r="CF146" s="353" t="str">
        <f ca="1">+IF(OFFSET('Water Data'!$H$28,0,10*ROW('Water Data'!H140))="","",OFFSET('Water Data'!$H$28,0,10*ROW('Water Data'!H140)))</f>
        <v/>
      </c>
      <c r="CG146" s="353" t="str">
        <f ca="1">+IF(OFFSET('Water Data'!$H$29,0,10*ROW('Water Data'!H140))="","",OFFSET('Water Data'!$H$29,0,10*ROW('Water Data'!H140)))</f>
        <v/>
      </c>
      <c r="CH146" s="353" t="str">
        <f ca="1">+IF(OFFSET('Water Data'!$I$27,0,10*ROW('Water Data'!I140))="","",OFFSET('Water Data'!$I$27,0,10*ROW('Water Data'!I140)))</f>
        <v/>
      </c>
      <c r="CI146" s="353" t="str">
        <f ca="1">+IF(OFFSET('Water Data'!$I$28,0,10*ROW('Water Data'!I140))="","",OFFSET('Water Data'!$I$28,0,10*ROW('Water Data'!I140)))</f>
        <v/>
      </c>
      <c r="CJ146" s="353" t="str">
        <f ca="1">+IF(OFFSET('Water Data'!$I$29,0,10*ROW('Water Data'!I140))="","",OFFSET('Water Data'!$I$29,0,10*ROW('Water Data'!I140)))</f>
        <v/>
      </c>
      <c r="CK146" s="353" t="str">
        <f ca="1">+IF(OFFSET('Sanitation Data'!$D$28,0,10*ROW('Sanitation Data'!D140))="","",OFFSET('Sanitation Data'!$D$28,0,10*ROW('Sanitation Data'!D140)))</f>
        <v/>
      </c>
      <c r="CL146" s="353" t="str">
        <f ca="1">+IF(OFFSET('Sanitation Data'!$D$29,0,10*ROW('Sanitation Data'!D140))="","",OFFSET('Sanitation Data'!$D$29,0,10*ROW('Sanitation Data'!D140)))</f>
        <v/>
      </c>
      <c r="CM146" s="353" t="str">
        <f ca="1">+IF(OFFSET('Sanitation Data'!$D$30,0,10*ROW('Sanitation Data'!D140))="","",OFFSET('Sanitation Data'!$D$30,0,10*ROW('Sanitation Data'!D140)))</f>
        <v/>
      </c>
      <c r="CN146" s="353" t="str">
        <f ca="1">+IF(OFFSET('Sanitation Data'!$D$31,0,10*ROW('Sanitation Data'!D140))="","",OFFSET('Sanitation Data'!$D$31,0,10*ROW('Sanitation Data'!D140)))</f>
        <v/>
      </c>
      <c r="CO146" s="353" t="str">
        <f ca="1">+IF(OFFSET('Sanitation Data'!$D$32,0,10*ROW('Sanitation Data'!D140))="","",OFFSET('Sanitation Data'!$D$32,0,10*ROW('Sanitation Data'!D140)))</f>
        <v/>
      </c>
      <c r="CP146" s="353" t="str">
        <f ca="1">+IF(OFFSET('Sanitation Data'!$E$28,0,10*ROW('Sanitation Data'!E140))="","",OFFSET('Sanitation Data'!$E$28,0,10*ROW('Sanitation Data'!E140)))</f>
        <v/>
      </c>
      <c r="CQ146" s="353" t="str">
        <f ca="1">+IF(OFFSET('Sanitation Data'!$E$29,0,10*ROW('Sanitation Data'!E140))="","",OFFSET('Sanitation Data'!$E$29,0,10*ROW('Sanitation Data'!E140)))</f>
        <v/>
      </c>
      <c r="CR146" s="353" t="str">
        <f ca="1">+IF(OFFSET('Sanitation Data'!$E$30,0,10*ROW('Sanitation Data'!E140))="","",OFFSET('Sanitation Data'!$E$30,0,10*ROW('Sanitation Data'!E140)))</f>
        <v/>
      </c>
      <c r="CS146" s="353" t="str">
        <f ca="1">+IF(OFFSET('Sanitation Data'!$E$31,0,10*ROW('Sanitation Data'!E140))="","",OFFSET('Sanitation Data'!$E$31,0,10*ROW('Sanitation Data'!E140)))</f>
        <v/>
      </c>
      <c r="CT146" s="353" t="str">
        <f ca="1">+IF(OFFSET('Sanitation Data'!$E$32,0,10*ROW('Sanitation Data'!E140))="","",OFFSET('Sanitation Data'!$E$32,0,10*ROW('Sanitation Data'!E140)))</f>
        <v/>
      </c>
      <c r="CU146" s="353" t="str">
        <f ca="1">+IF(OFFSET('Sanitation Data'!$F$28,0,10*ROW('Sanitation Data'!F140))="","",OFFSET('Sanitation Data'!$F$28,0,10*ROW('Sanitation Data'!F140)))</f>
        <v/>
      </c>
      <c r="CV146" s="353" t="str">
        <f ca="1">+IF(OFFSET('Sanitation Data'!$F$29,0,10*ROW('Sanitation Data'!F140))="","",OFFSET('Sanitation Data'!$F$29,0,10*ROW('Sanitation Data'!F140)))</f>
        <v/>
      </c>
      <c r="CW146" s="353" t="str">
        <f ca="1">+IF(OFFSET('Sanitation Data'!$F$30,0,10*ROW('Sanitation Data'!F140))="","",OFFSET('Sanitation Data'!$F$30,0,10*ROW('Sanitation Data'!F140)))</f>
        <v/>
      </c>
      <c r="CX146" s="353" t="str">
        <f ca="1">+IF(OFFSET('Sanitation Data'!$F$31,0,10*ROW('Sanitation Data'!F140))="","",OFFSET('Sanitation Data'!$F$31,0,10*ROW('Sanitation Data'!F140)))</f>
        <v/>
      </c>
      <c r="CY146" s="353" t="str">
        <f ca="1">+IF(OFFSET('Sanitation Data'!$F$32,0,10*ROW('Sanitation Data'!F140))="","",OFFSET('Sanitation Data'!$F$32,0,10*ROW('Sanitation Data'!F140)))</f>
        <v/>
      </c>
      <c r="CZ146" s="353" t="str">
        <f ca="1">+IF(OFFSET('Sanitation Data'!$G$28,0,10*ROW('Sanitation Data'!G140))="","",OFFSET('Sanitation Data'!$G$28,0,10*ROW('Sanitation Data'!G140)))</f>
        <v/>
      </c>
      <c r="DA146" s="353" t="str">
        <f ca="1">+IF(OFFSET('Sanitation Data'!$G$29,0,10*ROW('Sanitation Data'!G140))="","",OFFSET('Sanitation Data'!$G$29,0,10*ROW('Sanitation Data'!G140)))</f>
        <v/>
      </c>
      <c r="DB146" s="353" t="str">
        <f ca="1">+IF(OFFSET('Sanitation Data'!$G$30,0,10*ROW('Sanitation Data'!G140))="","",OFFSET('Sanitation Data'!$G$30,0,10*ROW('Sanitation Data'!G140)))</f>
        <v/>
      </c>
      <c r="DC146" s="353" t="str">
        <f ca="1">+IF(OFFSET('Sanitation Data'!$G$31,0,10*ROW('Sanitation Data'!G140))="","",OFFSET('Sanitation Data'!$G$31,0,10*ROW('Sanitation Data'!G140)))</f>
        <v/>
      </c>
      <c r="DD146" s="353" t="str">
        <f ca="1">+IF(OFFSET('Sanitation Data'!$G$32,0,10*ROW('Sanitation Data'!G140))="","",OFFSET('Sanitation Data'!$G$32,0,10*ROW('Sanitation Data'!G140)))</f>
        <v/>
      </c>
      <c r="DE146" s="353" t="str">
        <f ca="1">+IF(OFFSET('Sanitation Data'!$H$28,0,10*ROW('Sanitation Data'!H140))="","",OFFSET('Sanitation Data'!$H$28,0,10*ROW('Sanitation Data'!H140)))</f>
        <v/>
      </c>
      <c r="DF146" s="353" t="str">
        <f ca="1">+IF(OFFSET('Sanitation Data'!$H$29,0,10*ROW('Sanitation Data'!H140))="","",OFFSET('Sanitation Data'!$H$29,0,10*ROW('Sanitation Data'!H140)))</f>
        <v/>
      </c>
      <c r="DG146" s="353" t="str">
        <f ca="1">+IF(OFFSET('Sanitation Data'!$H$30,0,10*ROW('Sanitation Data'!H140))="","",OFFSET('Sanitation Data'!$H$30,0,10*ROW('Sanitation Data'!H140)))</f>
        <v/>
      </c>
      <c r="DH146" s="353" t="str">
        <f ca="1">+IF(OFFSET('Sanitation Data'!$H$31,0,10*ROW('Sanitation Data'!H140))="","",OFFSET('Sanitation Data'!$H$31,0,10*ROW('Sanitation Data'!H140)))</f>
        <v/>
      </c>
      <c r="DI146" s="353" t="str">
        <f ca="1">+IF(OFFSET('Sanitation Data'!$H$32,0,10*ROW('Sanitation Data'!H140))="","",OFFSET('Sanitation Data'!$H$32,0,10*ROW('Sanitation Data'!H140)))</f>
        <v/>
      </c>
      <c r="DJ146" s="353" t="str">
        <f ca="1">+IF(OFFSET('Sanitation Data'!$I$28,0,10*ROW('Sanitation Data'!I140))="","",OFFSET('Sanitation Data'!$I$28,0,10*ROW('Sanitation Data'!I140)))</f>
        <v/>
      </c>
      <c r="DK146" s="353" t="str">
        <f ca="1">+IF(OFFSET('Sanitation Data'!$I$29,0,10*ROW('Sanitation Data'!I140))="","",OFFSET('Sanitation Data'!$I$29,0,10*ROW('Sanitation Data'!I140)))</f>
        <v/>
      </c>
      <c r="DL146" s="353" t="str">
        <f ca="1">+IF(OFFSET('Sanitation Data'!$I$30,0,10*ROW('Sanitation Data'!I140))="","",OFFSET('Sanitation Data'!$I$30,0,10*ROW('Sanitation Data'!I140)))</f>
        <v/>
      </c>
      <c r="DM146" s="353" t="str">
        <f ca="1">+IF(OFFSET('Sanitation Data'!$I$31,0,10*ROW('Sanitation Data'!I140))="","",OFFSET('Sanitation Data'!$I$31,0,10*ROW('Sanitation Data'!I140)))</f>
        <v/>
      </c>
      <c r="DN146" s="353" t="str">
        <f ca="1">+IF(OFFSET('Sanitation Data'!$I$32,0,10*ROW('Sanitation Data'!I140))="","",OFFSET('Sanitation Data'!$I$32,0,10*ROW('Sanitation Data'!I140)))</f>
        <v/>
      </c>
      <c r="DO146" s="353" t="str">
        <f ca="1">+IF(OFFSET('Hygiene Data'!$D$11,0,10*ROW('Hygiene Data'!D140))="","",OFFSET('Hygiene Data'!$D$11,0,10*ROW('Hygiene Data'!D140)))</f>
        <v/>
      </c>
      <c r="DP146" s="353" t="str">
        <f ca="1">+IF(OFFSET('Hygiene Data'!$D$12,0,10*ROW('Hygiene Data'!D140))="","",OFFSET('Hygiene Data'!$D$12,0,10*ROW('Hygiene Data'!D140)))</f>
        <v/>
      </c>
      <c r="DQ146" s="353" t="str">
        <f ca="1">+IF(OFFSET('Hygiene Data'!$D$13,0,10*ROW('Hygiene Data'!D140))="","",OFFSET('Hygiene Data'!$D$13,0,10*ROW('Hygiene Data'!D140)))</f>
        <v/>
      </c>
      <c r="DR146" s="353" t="str">
        <f ca="1">+IF(OFFSET('Hygiene Data'!$E$11,0,10*ROW('Hygiene Data'!E140))="","",OFFSET('Hygiene Data'!$E$11,0,10*ROW('Hygiene Data'!E140)))</f>
        <v/>
      </c>
      <c r="DS146" s="353" t="str">
        <f ca="1">+IF(OFFSET('Hygiene Data'!$E$12,0,10*ROW('Hygiene Data'!E140))="","",OFFSET('Hygiene Data'!$E$12,0,10*ROW('Hygiene Data'!E140)))</f>
        <v/>
      </c>
      <c r="DT146" s="353" t="str">
        <f ca="1">+IF(OFFSET('Hygiene Data'!$E$13,0,10*ROW('Hygiene Data'!E140))="","",OFFSET('Hygiene Data'!$E$13,0,10*ROW('Hygiene Data'!E140)))</f>
        <v/>
      </c>
      <c r="DU146" s="353" t="str">
        <f ca="1">+IF(OFFSET('Hygiene Data'!$F$11,0,10*ROW('Hygiene Data'!F140))="","",OFFSET('Hygiene Data'!$F$11,0,10*ROW('Hygiene Data'!F140)))</f>
        <v/>
      </c>
      <c r="DV146" s="353" t="str">
        <f ca="1">+IF(OFFSET('Hygiene Data'!$F$12,0,10*ROW('Hygiene Data'!F140))="","",OFFSET('Hygiene Data'!$F$12,0,10*ROW('Hygiene Data'!F140)))</f>
        <v/>
      </c>
      <c r="DW146" s="353" t="str">
        <f ca="1">+IF(OFFSET('Hygiene Data'!$F$13,0,10*ROW('Hygiene Data'!F140))="","",OFFSET('Hygiene Data'!$F$13,0,10*ROW('Hygiene Data'!F140)))</f>
        <v/>
      </c>
      <c r="DX146" s="353" t="str">
        <f ca="1">+IF(OFFSET('Hygiene Data'!$G$11,0,10*ROW('Hygiene Data'!G140))="","",OFFSET('Hygiene Data'!$G$11,0,10*ROW('Hygiene Data'!G140)))</f>
        <v/>
      </c>
      <c r="DY146" s="353" t="str">
        <f ca="1">+IF(OFFSET('Hygiene Data'!$G$12,0,10*ROW('Hygiene Data'!G140))="","",OFFSET('Hygiene Data'!$G$12,0,10*ROW('Hygiene Data'!G140)))</f>
        <v/>
      </c>
      <c r="DZ146" s="353" t="str">
        <f ca="1">+IF(OFFSET('Hygiene Data'!$G$13,0,10*ROW('Hygiene Data'!G140))="","",OFFSET('Hygiene Data'!$G$13,0,10*ROW('Hygiene Data'!G140)))</f>
        <v/>
      </c>
      <c r="EA146" s="353" t="str">
        <f ca="1">+IF(OFFSET('Hygiene Data'!$H$11,0,10*ROW('Hygiene Data'!H140))="","",OFFSET('Hygiene Data'!$H$11,0,10*ROW('Hygiene Data'!H140)))</f>
        <v/>
      </c>
      <c r="EB146" s="353" t="str">
        <f ca="1">+IF(OFFSET('Hygiene Data'!$H$12,0,10*ROW('Hygiene Data'!H140))="","",OFFSET('Hygiene Data'!$H$12,0,10*ROW('Hygiene Data'!H140)))</f>
        <v/>
      </c>
      <c r="EC146" s="353" t="str">
        <f ca="1">+IF(OFFSET('Hygiene Data'!$H$13,0,10*ROW('Hygiene Data'!H140))="","",OFFSET('Hygiene Data'!$H$13,0,10*ROW('Hygiene Data'!H140)))</f>
        <v/>
      </c>
      <c r="ED146" s="353" t="str">
        <f ca="1">+IF(OFFSET('Hygiene Data'!$I$11,0,10*ROW('Hygiene Data'!I140))="","",OFFSET('Hygiene Data'!$I$11,0,10*ROW('Hygiene Data'!I140)))</f>
        <v/>
      </c>
      <c r="EE146" s="353" t="str">
        <f ca="1">+IF(OFFSET('Hygiene Data'!$I$12,0,10*ROW('Hygiene Data'!I140))="","",OFFSET('Hygiene Data'!$I$12,0,10*ROW('Hygiene Data'!I140)))</f>
        <v/>
      </c>
      <c r="EF146" s="353" t="str">
        <f ca="1">+IF(OFFSET('Hygiene Data'!$I$13,0,10*ROW('Hygiene Data'!I140))="","",OFFSET('Hygiene Data'!$I$13,0,10*ROW('Hygiene Data'!I140)))</f>
        <v/>
      </c>
    </row>
    <row r="147" spans="1:136" x14ac:dyDescent="0.25">
      <c r="A147" s="462" t="str">
        <f ca="1">+IF(OFFSET('Water Data'!$B$2,0,10*ROW('Water Data'!E141))="","",OFFSET('Water Data'!$B$2,0,10*ROW('Water Data'!E141)))</f>
        <v/>
      </c>
      <c r="B147" s="46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89" t="str">
        <f t="shared" ca="1" si="2"/>
        <v/>
      </c>
      <c r="D147" s="49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6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3" t="str">
        <f ca="1">+IF(OFFSET('Water Data'!$D$27,0,10*ROW('Water Data'!D141))="","",OFFSET('Water Data'!$D$27,0,10*ROW('Water Data'!D141)))</f>
        <v/>
      </c>
      <c r="BT147" s="353" t="str">
        <f ca="1">+IF(OFFSET('Water Data'!$D$28,0,10*ROW('Water Data'!D141))="","",OFFSET('Water Data'!$D$28,0,10*ROW('Water Data'!D141)))</f>
        <v/>
      </c>
      <c r="BU147" s="353" t="str">
        <f ca="1">+IF(OFFSET('Water Data'!$D$29,0,10*ROW('Water Data'!D141))="","",OFFSET('Water Data'!$D$29,0,10*ROW('Water Data'!D141)))</f>
        <v/>
      </c>
      <c r="BV147" s="353" t="str">
        <f ca="1">+IF(OFFSET('Water Data'!$E$27,0,10*ROW('Water Data'!E141))="","",OFFSET('Water Data'!$E$27,0,10*ROW('Water Data'!E141)))</f>
        <v/>
      </c>
      <c r="BW147" s="353" t="str">
        <f ca="1">+IF(OFFSET('Water Data'!$E$28,0,10*ROW('Water Data'!E141))="","",OFFSET('Water Data'!$E$28,0,10*ROW('Water Data'!E141)))</f>
        <v/>
      </c>
      <c r="BX147" s="353" t="str">
        <f ca="1">+IF(OFFSET('Water Data'!$E$29,0,10*ROW('Water Data'!E141))="","",OFFSET('Water Data'!$E$29,0,10*ROW('Water Data'!E141)))</f>
        <v/>
      </c>
      <c r="BY147" s="353" t="str">
        <f ca="1">+IF(OFFSET('Water Data'!$F$27,0,10*ROW('Water Data'!F141))="","",OFFSET('Water Data'!$F$27,0,10*ROW('Water Data'!F141)))</f>
        <v/>
      </c>
      <c r="BZ147" s="353" t="str">
        <f ca="1">+IF(OFFSET('Water Data'!$F$28,0,10*ROW('Water Data'!F141))="","",OFFSET('Water Data'!$F$28,0,10*ROW('Water Data'!F141)))</f>
        <v/>
      </c>
      <c r="CA147" s="353" t="str">
        <f ca="1">+IF(OFFSET('Water Data'!$F$29,0,10*ROW('Water Data'!F141))="","",OFFSET('Water Data'!$F$29,0,10*ROW('Water Data'!F141)))</f>
        <v/>
      </c>
      <c r="CB147" s="353" t="str">
        <f ca="1">+IF(OFFSET('Water Data'!$G$27,0,10*ROW('Water Data'!G141))="","",OFFSET('Water Data'!$G$27,0,10*ROW('Water Data'!G141)))</f>
        <v/>
      </c>
      <c r="CC147" s="353" t="str">
        <f ca="1">+IF(OFFSET('Water Data'!$G$28,0,10*ROW('Water Data'!G141))="","",OFFSET('Water Data'!$G$28,0,10*ROW('Water Data'!G141)))</f>
        <v/>
      </c>
      <c r="CD147" s="353" t="str">
        <f ca="1">+IF(OFFSET('Water Data'!$G$29,0,10*ROW('Water Data'!G141))="","",OFFSET('Water Data'!$G$29,0,10*ROW('Water Data'!G141)))</f>
        <v/>
      </c>
      <c r="CE147" s="353" t="str">
        <f ca="1">+IF(OFFSET('Water Data'!$H$27,0,10*ROW('Water Data'!H141))="","",OFFSET('Water Data'!$H$27,0,10*ROW('Water Data'!H141)))</f>
        <v/>
      </c>
      <c r="CF147" s="353" t="str">
        <f ca="1">+IF(OFFSET('Water Data'!$H$28,0,10*ROW('Water Data'!H141))="","",OFFSET('Water Data'!$H$28,0,10*ROW('Water Data'!H141)))</f>
        <v/>
      </c>
      <c r="CG147" s="353" t="str">
        <f ca="1">+IF(OFFSET('Water Data'!$H$29,0,10*ROW('Water Data'!H141))="","",OFFSET('Water Data'!$H$29,0,10*ROW('Water Data'!H141)))</f>
        <v/>
      </c>
      <c r="CH147" s="353" t="str">
        <f ca="1">+IF(OFFSET('Water Data'!$I$27,0,10*ROW('Water Data'!I141))="","",OFFSET('Water Data'!$I$27,0,10*ROW('Water Data'!I141)))</f>
        <v/>
      </c>
      <c r="CI147" s="353" t="str">
        <f ca="1">+IF(OFFSET('Water Data'!$I$28,0,10*ROW('Water Data'!I141))="","",OFFSET('Water Data'!$I$28,0,10*ROW('Water Data'!I141)))</f>
        <v/>
      </c>
      <c r="CJ147" s="353" t="str">
        <f ca="1">+IF(OFFSET('Water Data'!$I$29,0,10*ROW('Water Data'!I141))="","",OFFSET('Water Data'!$I$29,0,10*ROW('Water Data'!I141)))</f>
        <v/>
      </c>
      <c r="CK147" s="353" t="str">
        <f ca="1">+IF(OFFSET('Sanitation Data'!$D$28,0,10*ROW('Sanitation Data'!D141))="","",OFFSET('Sanitation Data'!$D$28,0,10*ROW('Sanitation Data'!D141)))</f>
        <v/>
      </c>
      <c r="CL147" s="353" t="str">
        <f ca="1">+IF(OFFSET('Sanitation Data'!$D$29,0,10*ROW('Sanitation Data'!D141))="","",OFFSET('Sanitation Data'!$D$29,0,10*ROW('Sanitation Data'!D141)))</f>
        <v/>
      </c>
      <c r="CM147" s="353" t="str">
        <f ca="1">+IF(OFFSET('Sanitation Data'!$D$30,0,10*ROW('Sanitation Data'!D141))="","",OFFSET('Sanitation Data'!$D$30,0,10*ROW('Sanitation Data'!D141)))</f>
        <v/>
      </c>
      <c r="CN147" s="353" t="str">
        <f ca="1">+IF(OFFSET('Sanitation Data'!$D$31,0,10*ROW('Sanitation Data'!D141))="","",OFFSET('Sanitation Data'!$D$31,0,10*ROW('Sanitation Data'!D141)))</f>
        <v/>
      </c>
      <c r="CO147" s="353" t="str">
        <f ca="1">+IF(OFFSET('Sanitation Data'!$D$32,0,10*ROW('Sanitation Data'!D141))="","",OFFSET('Sanitation Data'!$D$32,0,10*ROW('Sanitation Data'!D141)))</f>
        <v/>
      </c>
      <c r="CP147" s="353" t="str">
        <f ca="1">+IF(OFFSET('Sanitation Data'!$E$28,0,10*ROW('Sanitation Data'!E141))="","",OFFSET('Sanitation Data'!$E$28,0,10*ROW('Sanitation Data'!E141)))</f>
        <v/>
      </c>
      <c r="CQ147" s="353" t="str">
        <f ca="1">+IF(OFFSET('Sanitation Data'!$E$29,0,10*ROW('Sanitation Data'!E141))="","",OFFSET('Sanitation Data'!$E$29,0,10*ROW('Sanitation Data'!E141)))</f>
        <v/>
      </c>
      <c r="CR147" s="353" t="str">
        <f ca="1">+IF(OFFSET('Sanitation Data'!$E$30,0,10*ROW('Sanitation Data'!E141))="","",OFFSET('Sanitation Data'!$E$30,0,10*ROW('Sanitation Data'!E141)))</f>
        <v/>
      </c>
      <c r="CS147" s="353" t="str">
        <f ca="1">+IF(OFFSET('Sanitation Data'!$E$31,0,10*ROW('Sanitation Data'!E141))="","",OFFSET('Sanitation Data'!$E$31,0,10*ROW('Sanitation Data'!E141)))</f>
        <v/>
      </c>
      <c r="CT147" s="353" t="str">
        <f ca="1">+IF(OFFSET('Sanitation Data'!$E$32,0,10*ROW('Sanitation Data'!E141))="","",OFFSET('Sanitation Data'!$E$32,0,10*ROW('Sanitation Data'!E141)))</f>
        <v/>
      </c>
      <c r="CU147" s="353" t="str">
        <f ca="1">+IF(OFFSET('Sanitation Data'!$F$28,0,10*ROW('Sanitation Data'!F141))="","",OFFSET('Sanitation Data'!$F$28,0,10*ROW('Sanitation Data'!F141)))</f>
        <v/>
      </c>
      <c r="CV147" s="353" t="str">
        <f ca="1">+IF(OFFSET('Sanitation Data'!$F$29,0,10*ROW('Sanitation Data'!F141))="","",OFFSET('Sanitation Data'!$F$29,0,10*ROW('Sanitation Data'!F141)))</f>
        <v/>
      </c>
      <c r="CW147" s="353" t="str">
        <f ca="1">+IF(OFFSET('Sanitation Data'!$F$30,0,10*ROW('Sanitation Data'!F141))="","",OFFSET('Sanitation Data'!$F$30,0,10*ROW('Sanitation Data'!F141)))</f>
        <v/>
      </c>
      <c r="CX147" s="353" t="str">
        <f ca="1">+IF(OFFSET('Sanitation Data'!$F$31,0,10*ROW('Sanitation Data'!F141))="","",OFFSET('Sanitation Data'!$F$31,0,10*ROW('Sanitation Data'!F141)))</f>
        <v/>
      </c>
      <c r="CY147" s="353" t="str">
        <f ca="1">+IF(OFFSET('Sanitation Data'!$F$32,0,10*ROW('Sanitation Data'!F141))="","",OFFSET('Sanitation Data'!$F$32,0,10*ROW('Sanitation Data'!F141)))</f>
        <v/>
      </c>
      <c r="CZ147" s="353" t="str">
        <f ca="1">+IF(OFFSET('Sanitation Data'!$G$28,0,10*ROW('Sanitation Data'!G141))="","",OFFSET('Sanitation Data'!$G$28,0,10*ROW('Sanitation Data'!G141)))</f>
        <v/>
      </c>
      <c r="DA147" s="353" t="str">
        <f ca="1">+IF(OFFSET('Sanitation Data'!$G$29,0,10*ROW('Sanitation Data'!G141))="","",OFFSET('Sanitation Data'!$G$29,0,10*ROW('Sanitation Data'!G141)))</f>
        <v/>
      </c>
      <c r="DB147" s="353" t="str">
        <f ca="1">+IF(OFFSET('Sanitation Data'!$G$30,0,10*ROW('Sanitation Data'!G141))="","",OFFSET('Sanitation Data'!$G$30,0,10*ROW('Sanitation Data'!G141)))</f>
        <v/>
      </c>
      <c r="DC147" s="353" t="str">
        <f ca="1">+IF(OFFSET('Sanitation Data'!$G$31,0,10*ROW('Sanitation Data'!G141))="","",OFFSET('Sanitation Data'!$G$31,0,10*ROW('Sanitation Data'!G141)))</f>
        <v/>
      </c>
      <c r="DD147" s="353" t="str">
        <f ca="1">+IF(OFFSET('Sanitation Data'!$G$32,0,10*ROW('Sanitation Data'!G141))="","",OFFSET('Sanitation Data'!$G$32,0,10*ROW('Sanitation Data'!G141)))</f>
        <v/>
      </c>
      <c r="DE147" s="353" t="str">
        <f ca="1">+IF(OFFSET('Sanitation Data'!$H$28,0,10*ROW('Sanitation Data'!H141))="","",OFFSET('Sanitation Data'!$H$28,0,10*ROW('Sanitation Data'!H141)))</f>
        <v/>
      </c>
      <c r="DF147" s="353" t="str">
        <f ca="1">+IF(OFFSET('Sanitation Data'!$H$29,0,10*ROW('Sanitation Data'!H141))="","",OFFSET('Sanitation Data'!$H$29,0,10*ROW('Sanitation Data'!H141)))</f>
        <v/>
      </c>
      <c r="DG147" s="353" t="str">
        <f ca="1">+IF(OFFSET('Sanitation Data'!$H$30,0,10*ROW('Sanitation Data'!H141))="","",OFFSET('Sanitation Data'!$H$30,0,10*ROW('Sanitation Data'!H141)))</f>
        <v/>
      </c>
      <c r="DH147" s="353" t="str">
        <f ca="1">+IF(OFFSET('Sanitation Data'!$H$31,0,10*ROW('Sanitation Data'!H141))="","",OFFSET('Sanitation Data'!$H$31,0,10*ROW('Sanitation Data'!H141)))</f>
        <v/>
      </c>
      <c r="DI147" s="353" t="str">
        <f ca="1">+IF(OFFSET('Sanitation Data'!$H$32,0,10*ROW('Sanitation Data'!H141))="","",OFFSET('Sanitation Data'!$H$32,0,10*ROW('Sanitation Data'!H141)))</f>
        <v/>
      </c>
      <c r="DJ147" s="353" t="str">
        <f ca="1">+IF(OFFSET('Sanitation Data'!$I$28,0,10*ROW('Sanitation Data'!I141))="","",OFFSET('Sanitation Data'!$I$28,0,10*ROW('Sanitation Data'!I141)))</f>
        <v/>
      </c>
      <c r="DK147" s="353" t="str">
        <f ca="1">+IF(OFFSET('Sanitation Data'!$I$29,0,10*ROW('Sanitation Data'!I141))="","",OFFSET('Sanitation Data'!$I$29,0,10*ROW('Sanitation Data'!I141)))</f>
        <v/>
      </c>
      <c r="DL147" s="353" t="str">
        <f ca="1">+IF(OFFSET('Sanitation Data'!$I$30,0,10*ROW('Sanitation Data'!I141))="","",OFFSET('Sanitation Data'!$I$30,0,10*ROW('Sanitation Data'!I141)))</f>
        <v/>
      </c>
      <c r="DM147" s="353" t="str">
        <f ca="1">+IF(OFFSET('Sanitation Data'!$I$31,0,10*ROW('Sanitation Data'!I141))="","",OFFSET('Sanitation Data'!$I$31,0,10*ROW('Sanitation Data'!I141)))</f>
        <v/>
      </c>
      <c r="DN147" s="353" t="str">
        <f ca="1">+IF(OFFSET('Sanitation Data'!$I$32,0,10*ROW('Sanitation Data'!I141))="","",OFFSET('Sanitation Data'!$I$32,0,10*ROW('Sanitation Data'!I141)))</f>
        <v/>
      </c>
      <c r="DO147" s="353" t="str">
        <f ca="1">+IF(OFFSET('Hygiene Data'!$D$11,0,10*ROW('Hygiene Data'!D141))="","",OFFSET('Hygiene Data'!$D$11,0,10*ROW('Hygiene Data'!D141)))</f>
        <v/>
      </c>
      <c r="DP147" s="353" t="str">
        <f ca="1">+IF(OFFSET('Hygiene Data'!$D$12,0,10*ROW('Hygiene Data'!D141))="","",OFFSET('Hygiene Data'!$D$12,0,10*ROW('Hygiene Data'!D141)))</f>
        <v/>
      </c>
      <c r="DQ147" s="353" t="str">
        <f ca="1">+IF(OFFSET('Hygiene Data'!$D$13,0,10*ROW('Hygiene Data'!D141))="","",OFFSET('Hygiene Data'!$D$13,0,10*ROW('Hygiene Data'!D141)))</f>
        <v/>
      </c>
      <c r="DR147" s="353" t="str">
        <f ca="1">+IF(OFFSET('Hygiene Data'!$E$11,0,10*ROW('Hygiene Data'!E141))="","",OFFSET('Hygiene Data'!$E$11,0,10*ROW('Hygiene Data'!E141)))</f>
        <v/>
      </c>
      <c r="DS147" s="353" t="str">
        <f ca="1">+IF(OFFSET('Hygiene Data'!$E$12,0,10*ROW('Hygiene Data'!E141))="","",OFFSET('Hygiene Data'!$E$12,0,10*ROW('Hygiene Data'!E141)))</f>
        <v/>
      </c>
      <c r="DT147" s="353" t="str">
        <f ca="1">+IF(OFFSET('Hygiene Data'!$E$13,0,10*ROW('Hygiene Data'!E141))="","",OFFSET('Hygiene Data'!$E$13,0,10*ROW('Hygiene Data'!E141)))</f>
        <v/>
      </c>
      <c r="DU147" s="353" t="str">
        <f ca="1">+IF(OFFSET('Hygiene Data'!$F$11,0,10*ROW('Hygiene Data'!F141))="","",OFFSET('Hygiene Data'!$F$11,0,10*ROW('Hygiene Data'!F141)))</f>
        <v/>
      </c>
      <c r="DV147" s="353" t="str">
        <f ca="1">+IF(OFFSET('Hygiene Data'!$F$12,0,10*ROW('Hygiene Data'!F141))="","",OFFSET('Hygiene Data'!$F$12,0,10*ROW('Hygiene Data'!F141)))</f>
        <v/>
      </c>
      <c r="DW147" s="353" t="str">
        <f ca="1">+IF(OFFSET('Hygiene Data'!$F$13,0,10*ROW('Hygiene Data'!F141))="","",OFFSET('Hygiene Data'!$F$13,0,10*ROW('Hygiene Data'!F141)))</f>
        <v/>
      </c>
      <c r="DX147" s="353" t="str">
        <f ca="1">+IF(OFFSET('Hygiene Data'!$G$11,0,10*ROW('Hygiene Data'!G141))="","",OFFSET('Hygiene Data'!$G$11,0,10*ROW('Hygiene Data'!G141)))</f>
        <v/>
      </c>
      <c r="DY147" s="353" t="str">
        <f ca="1">+IF(OFFSET('Hygiene Data'!$G$12,0,10*ROW('Hygiene Data'!G141))="","",OFFSET('Hygiene Data'!$G$12,0,10*ROW('Hygiene Data'!G141)))</f>
        <v/>
      </c>
      <c r="DZ147" s="353" t="str">
        <f ca="1">+IF(OFFSET('Hygiene Data'!$G$13,0,10*ROW('Hygiene Data'!G141))="","",OFFSET('Hygiene Data'!$G$13,0,10*ROW('Hygiene Data'!G141)))</f>
        <v/>
      </c>
      <c r="EA147" s="353" t="str">
        <f ca="1">+IF(OFFSET('Hygiene Data'!$H$11,0,10*ROW('Hygiene Data'!H141))="","",OFFSET('Hygiene Data'!$H$11,0,10*ROW('Hygiene Data'!H141)))</f>
        <v/>
      </c>
      <c r="EB147" s="353" t="str">
        <f ca="1">+IF(OFFSET('Hygiene Data'!$H$12,0,10*ROW('Hygiene Data'!H141))="","",OFFSET('Hygiene Data'!$H$12,0,10*ROW('Hygiene Data'!H141)))</f>
        <v/>
      </c>
      <c r="EC147" s="353" t="str">
        <f ca="1">+IF(OFFSET('Hygiene Data'!$H$13,0,10*ROW('Hygiene Data'!H141))="","",OFFSET('Hygiene Data'!$H$13,0,10*ROW('Hygiene Data'!H141)))</f>
        <v/>
      </c>
      <c r="ED147" s="353" t="str">
        <f ca="1">+IF(OFFSET('Hygiene Data'!$I$11,0,10*ROW('Hygiene Data'!I141))="","",OFFSET('Hygiene Data'!$I$11,0,10*ROW('Hygiene Data'!I141)))</f>
        <v/>
      </c>
      <c r="EE147" s="353" t="str">
        <f ca="1">+IF(OFFSET('Hygiene Data'!$I$12,0,10*ROW('Hygiene Data'!I141))="","",OFFSET('Hygiene Data'!$I$12,0,10*ROW('Hygiene Data'!I141)))</f>
        <v/>
      </c>
      <c r="EF147" s="353" t="str">
        <f ca="1">+IF(OFFSET('Hygiene Data'!$I$13,0,10*ROW('Hygiene Data'!I141))="","",OFFSET('Hygiene Data'!$I$13,0,10*ROW('Hygiene Data'!I141)))</f>
        <v/>
      </c>
    </row>
    <row r="148" spans="1:136" x14ac:dyDescent="0.25">
      <c r="A148" s="462" t="str">
        <f ca="1">+IF(OFFSET('Water Data'!$B$2,0,10*ROW('Water Data'!E142))="","",OFFSET('Water Data'!$B$2,0,10*ROW('Water Data'!E142)))</f>
        <v/>
      </c>
      <c r="B148" s="46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89" t="str">
        <f t="shared" ca="1" si="2"/>
        <v/>
      </c>
      <c r="D148" s="49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6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3" t="str">
        <f ca="1">+IF(OFFSET('Water Data'!$D$27,0,10*ROW('Water Data'!D142))="","",OFFSET('Water Data'!$D$27,0,10*ROW('Water Data'!D142)))</f>
        <v/>
      </c>
      <c r="BT148" s="353" t="str">
        <f ca="1">+IF(OFFSET('Water Data'!$D$28,0,10*ROW('Water Data'!D142))="","",OFFSET('Water Data'!$D$28,0,10*ROW('Water Data'!D142)))</f>
        <v/>
      </c>
      <c r="BU148" s="353" t="str">
        <f ca="1">+IF(OFFSET('Water Data'!$D$29,0,10*ROW('Water Data'!D142))="","",OFFSET('Water Data'!$D$29,0,10*ROW('Water Data'!D142)))</f>
        <v/>
      </c>
      <c r="BV148" s="353" t="str">
        <f ca="1">+IF(OFFSET('Water Data'!$E$27,0,10*ROW('Water Data'!E142))="","",OFFSET('Water Data'!$E$27,0,10*ROW('Water Data'!E142)))</f>
        <v/>
      </c>
      <c r="BW148" s="353" t="str">
        <f ca="1">+IF(OFFSET('Water Data'!$E$28,0,10*ROW('Water Data'!E142))="","",OFFSET('Water Data'!$E$28,0,10*ROW('Water Data'!E142)))</f>
        <v/>
      </c>
      <c r="BX148" s="353" t="str">
        <f ca="1">+IF(OFFSET('Water Data'!$E$29,0,10*ROW('Water Data'!E142))="","",OFFSET('Water Data'!$E$29,0,10*ROW('Water Data'!E142)))</f>
        <v/>
      </c>
      <c r="BY148" s="353" t="str">
        <f ca="1">+IF(OFFSET('Water Data'!$F$27,0,10*ROW('Water Data'!F142))="","",OFFSET('Water Data'!$F$27,0,10*ROW('Water Data'!F142)))</f>
        <v/>
      </c>
      <c r="BZ148" s="353" t="str">
        <f ca="1">+IF(OFFSET('Water Data'!$F$28,0,10*ROW('Water Data'!F142))="","",OFFSET('Water Data'!$F$28,0,10*ROW('Water Data'!F142)))</f>
        <v/>
      </c>
      <c r="CA148" s="353" t="str">
        <f ca="1">+IF(OFFSET('Water Data'!$F$29,0,10*ROW('Water Data'!F142))="","",OFFSET('Water Data'!$F$29,0,10*ROW('Water Data'!F142)))</f>
        <v/>
      </c>
      <c r="CB148" s="353" t="str">
        <f ca="1">+IF(OFFSET('Water Data'!$G$27,0,10*ROW('Water Data'!G142))="","",OFFSET('Water Data'!$G$27,0,10*ROW('Water Data'!G142)))</f>
        <v/>
      </c>
      <c r="CC148" s="353" t="str">
        <f ca="1">+IF(OFFSET('Water Data'!$G$28,0,10*ROW('Water Data'!G142))="","",OFFSET('Water Data'!$G$28,0,10*ROW('Water Data'!G142)))</f>
        <v/>
      </c>
      <c r="CD148" s="353" t="str">
        <f ca="1">+IF(OFFSET('Water Data'!$G$29,0,10*ROW('Water Data'!G142))="","",OFFSET('Water Data'!$G$29,0,10*ROW('Water Data'!G142)))</f>
        <v/>
      </c>
      <c r="CE148" s="353" t="str">
        <f ca="1">+IF(OFFSET('Water Data'!$H$27,0,10*ROW('Water Data'!H142))="","",OFFSET('Water Data'!$H$27,0,10*ROW('Water Data'!H142)))</f>
        <v/>
      </c>
      <c r="CF148" s="353" t="str">
        <f ca="1">+IF(OFFSET('Water Data'!$H$28,0,10*ROW('Water Data'!H142))="","",OFFSET('Water Data'!$H$28,0,10*ROW('Water Data'!H142)))</f>
        <v/>
      </c>
      <c r="CG148" s="353" t="str">
        <f ca="1">+IF(OFFSET('Water Data'!$H$29,0,10*ROW('Water Data'!H142))="","",OFFSET('Water Data'!$H$29,0,10*ROW('Water Data'!H142)))</f>
        <v/>
      </c>
      <c r="CH148" s="353" t="str">
        <f ca="1">+IF(OFFSET('Water Data'!$I$27,0,10*ROW('Water Data'!I142))="","",OFFSET('Water Data'!$I$27,0,10*ROW('Water Data'!I142)))</f>
        <v/>
      </c>
      <c r="CI148" s="353" t="str">
        <f ca="1">+IF(OFFSET('Water Data'!$I$28,0,10*ROW('Water Data'!I142))="","",OFFSET('Water Data'!$I$28,0,10*ROW('Water Data'!I142)))</f>
        <v/>
      </c>
      <c r="CJ148" s="353" t="str">
        <f ca="1">+IF(OFFSET('Water Data'!$I$29,0,10*ROW('Water Data'!I142))="","",OFFSET('Water Data'!$I$29,0,10*ROW('Water Data'!I142)))</f>
        <v/>
      </c>
      <c r="CK148" s="353" t="str">
        <f ca="1">+IF(OFFSET('Sanitation Data'!$D$28,0,10*ROW('Sanitation Data'!D142))="","",OFFSET('Sanitation Data'!$D$28,0,10*ROW('Sanitation Data'!D142)))</f>
        <v/>
      </c>
      <c r="CL148" s="353" t="str">
        <f ca="1">+IF(OFFSET('Sanitation Data'!$D$29,0,10*ROW('Sanitation Data'!D142))="","",OFFSET('Sanitation Data'!$D$29,0,10*ROW('Sanitation Data'!D142)))</f>
        <v/>
      </c>
      <c r="CM148" s="353" t="str">
        <f ca="1">+IF(OFFSET('Sanitation Data'!$D$30,0,10*ROW('Sanitation Data'!D142))="","",OFFSET('Sanitation Data'!$D$30,0,10*ROW('Sanitation Data'!D142)))</f>
        <v/>
      </c>
      <c r="CN148" s="353" t="str">
        <f ca="1">+IF(OFFSET('Sanitation Data'!$D$31,0,10*ROW('Sanitation Data'!D142))="","",OFFSET('Sanitation Data'!$D$31,0,10*ROW('Sanitation Data'!D142)))</f>
        <v/>
      </c>
      <c r="CO148" s="353" t="str">
        <f ca="1">+IF(OFFSET('Sanitation Data'!$D$32,0,10*ROW('Sanitation Data'!D142))="","",OFFSET('Sanitation Data'!$D$32,0,10*ROW('Sanitation Data'!D142)))</f>
        <v/>
      </c>
      <c r="CP148" s="353" t="str">
        <f ca="1">+IF(OFFSET('Sanitation Data'!$E$28,0,10*ROW('Sanitation Data'!E142))="","",OFFSET('Sanitation Data'!$E$28,0,10*ROW('Sanitation Data'!E142)))</f>
        <v/>
      </c>
      <c r="CQ148" s="353" t="str">
        <f ca="1">+IF(OFFSET('Sanitation Data'!$E$29,0,10*ROW('Sanitation Data'!E142))="","",OFFSET('Sanitation Data'!$E$29,0,10*ROW('Sanitation Data'!E142)))</f>
        <v/>
      </c>
      <c r="CR148" s="353" t="str">
        <f ca="1">+IF(OFFSET('Sanitation Data'!$E$30,0,10*ROW('Sanitation Data'!E142))="","",OFFSET('Sanitation Data'!$E$30,0,10*ROW('Sanitation Data'!E142)))</f>
        <v/>
      </c>
      <c r="CS148" s="353" t="str">
        <f ca="1">+IF(OFFSET('Sanitation Data'!$E$31,0,10*ROW('Sanitation Data'!E142))="","",OFFSET('Sanitation Data'!$E$31,0,10*ROW('Sanitation Data'!E142)))</f>
        <v/>
      </c>
      <c r="CT148" s="353" t="str">
        <f ca="1">+IF(OFFSET('Sanitation Data'!$E$32,0,10*ROW('Sanitation Data'!E142))="","",OFFSET('Sanitation Data'!$E$32,0,10*ROW('Sanitation Data'!E142)))</f>
        <v/>
      </c>
      <c r="CU148" s="353" t="str">
        <f ca="1">+IF(OFFSET('Sanitation Data'!$F$28,0,10*ROW('Sanitation Data'!F142))="","",OFFSET('Sanitation Data'!$F$28,0,10*ROW('Sanitation Data'!F142)))</f>
        <v/>
      </c>
      <c r="CV148" s="353" t="str">
        <f ca="1">+IF(OFFSET('Sanitation Data'!$F$29,0,10*ROW('Sanitation Data'!F142))="","",OFFSET('Sanitation Data'!$F$29,0,10*ROW('Sanitation Data'!F142)))</f>
        <v/>
      </c>
      <c r="CW148" s="353" t="str">
        <f ca="1">+IF(OFFSET('Sanitation Data'!$F$30,0,10*ROW('Sanitation Data'!F142))="","",OFFSET('Sanitation Data'!$F$30,0,10*ROW('Sanitation Data'!F142)))</f>
        <v/>
      </c>
      <c r="CX148" s="353" t="str">
        <f ca="1">+IF(OFFSET('Sanitation Data'!$F$31,0,10*ROW('Sanitation Data'!F142))="","",OFFSET('Sanitation Data'!$F$31,0,10*ROW('Sanitation Data'!F142)))</f>
        <v/>
      </c>
      <c r="CY148" s="353" t="str">
        <f ca="1">+IF(OFFSET('Sanitation Data'!$F$32,0,10*ROW('Sanitation Data'!F142))="","",OFFSET('Sanitation Data'!$F$32,0,10*ROW('Sanitation Data'!F142)))</f>
        <v/>
      </c>
      <c r="CZ148" s="353" t="str">
        <f ca="1">+IF(OFFSET('Sanitation Data'!$G$28,0,10*ROW('Sanitation Data'!G142))="","",OFFSET('Sanitation Data'!$G$28,0,10*ROW('Sanitation Data'!G142)))</f>
        <v/>
      </c>
      <c r="DA148" s="353" t="str">
        <f ca="1">+IF(OFFSET('Sanitation Data'!$G$29,0,10*ROW('Sanitation Data'!G142))="","",OFFSET('Sanitation Data'!$G$29,0,10*ROW('Sanitation Data'!G142)))</f>
        <v/>
      </c>
      <c r="DB148" s="353" t="str">
        <f ca="1">+IF(OFFSET('Sanitation Data'!$G$30,0,10*ROW('Sanitation Data'!G142))="","",OFFSET('Sanitation Data'!$G$30,0,10*ROW('Sanitation Data'!G142)))</f>
        <v/>
      </c>
      <c r="DC148" s="353" t="str">
        <f ca="1">+IF(OFFSET('Sanitation Data'!$G$31,0,10*ROW('Sanitation Data'!G142))="","",OFFSET('Sanitation Data'!$G$31,0,10*ROW('Sanitation Data'!G142)))</f>
        <v/>
      </c>
      <c r="DD148" s="353" t="str">
        <f ca="1">+IF(OFFSET('Sanitation Data'!$G$32,0,10*ROW('Sanitation Data'!G142))="","",OFFSET('Sanitation Data'!$G$32,0,10*ROW('Sanitation Data'!G142)))</f>
        <v/>
      </c>
      <c r="DE148" s="353" t="str">
        <f ca="1">+IF(OFFSET('Sanitation Data'!$H$28,0,10*ROW('Sanitation Data'!H142))="","",OFFSET('Sanitation Data'!$H$28,0,10*ROW('Sanitation Data'!H142)))</f>
        <v/>
      </c>
      <c r="DF148" s="353" t="str">
        <f ca="1">+IF(OFFSET('Sanitation Data'!$H$29,0,10*ROW('Sanitation Data'!H142))="","",OFFSET('Sanitation Data'!$H$29,0,10*ROW('Sanitation Data'!H142)))</f>
        <v/>
      </c>
      <c r="DG148" s="353" t="str">
        <f ca="1">+IF(OFFSET('Sanitation Data'!$H$30,0,10*ROW('Sanitation Data'!H142))="","",OFFSET('Sanitation Data'!$H$30,0,10*ROW('Sanitation Data'!H142)))</f>
        <v/>
      </c>
      <c r="DH148" s="353" t="str">
        <f ca="1">+IF(OFFSET('Sanitation Data'!$H$31,0,10*ROW('Sanitation Data'!H142))="","",OFFSET('Sanitation Data'!$H$31,0,10*ROW('Sanitation Data'!H142)))</f>
        <v/>
      </c>
      <c r="DI148" s="353" t="str">
        <f ca="1">+IF(OFFSET('Sanitation Data'!$H$32,0,10*ROW('Sanitation Data'!H142))="","",OFFSET('Sanitation Data'!$H$32,0,10*ROW('Sanitation Data'!H142)))</f>
        <v/>
      </c>
      <c r="DJ148" s="353" t="str">
        <f ca="1">+IF(OFFSET('Sanitation Data'!$I$28,0,10*ROW('Sanitation Data'!I142))="","",OFFSET('Sanitation Data'!$I$28,0,10*ROW('Sanitation Data'!I142)))</f>
        <v/>
      </c>
      <c r="DK148" s="353" t="str">
        <f ca="1">+IF(OFFSET('Sanitation Data'!$I$29,0,10*ROW('Sanitation Data'!I142))="","",OFFSET('Sanitation Data'!$I$29,0,10*ROW('Sanitation Data'!I142)))</f>
        <v/>
      </c>
      <c r="DL148" s="353" t="str">
        <f ca="1">+IF(OFFSET('Sanitation Data'!$I$30,0,10*ROW('Sanitation Data'!I142))="","",OFFSET('Sanitation Data'!$I$30,0,10*ROW('Sanitation Data'!I142)))</f>
        <v/>
      </c>
      <c r="DM148" s="353" t="str">
        <f ca="1">+IF(OFFSET('Sanitation Data'!$I$31,0,10*ROW('Sanitation Data'!I142))="","",OFFSET('Sanitation Data'!$I$31,0,10*ROW('Sanitation Data'!I142)))</f>
        <v/>
      </c>
      <c r="DN148" s="353" t="str">
        <f ca="1">+IF(OFFSET('Sanitation Data'!$I$32,0,10*ROW('Sanitation Data'!I142))="","",OFFSET('Sanitation Data'!$I$32,0,10*ROW('Sanitation Data'!I142)))</f>
        <v/>
      </c>
      <c r="DO148" s="353" t="str">
        <f ca="1">+IF(OFFSET('Hygiene Data'!$D$11,0,10*ROW('Hygiene Data'!D142))="","",OFFSET('Hygiene Data'!$D$11,0,10*ROW('Hygiene Data'!D142)))</f>
        <v/>
      </c>
      <c r="DP148" s="353" t="str">
        <f ca="1">+IF(OFFSET('Hygiene Data'!$D$12,0,10*ROW('Hygiene Data'!D142))="","",OFFSET('Hygiene Data'!$D$12,0,10*ROW('Hygiene Data'!D142)))</f>
        <v/>
      </c>
      <c r="DQ148" s="353" t="str">
        <f ca="1">+IF(OFFSET('Hygiene Data'!$D$13,0,10*ROW('Hygiene Data'!D142))="","",OFFSET('Hygiene Data'!$D$13,0,10*ROW('Hygiene Data'!D142)))</f>
        <v/>
      </c>
      <c r="DR148" s="353" t="str">
        <f ca="1">+IF(OFFSET('Hygiene Data'!$E$11,0,10*ROW('Hygiene Data'!E142))="","",OFFSET('Hygiene Data'!$E$11,0,10*ROW('Hygiene Data'!E142)))</f>
        <v/>
      </c>
      <c r="DS148" s="353" t="str">
        <f ca="1">+IF(OFFSET('Hygiene Data'!$E$12,0,10*ROW('Hygiene Data'!E142))="","",OFFSET('Hygiene Data'!$E$12,0,10*ROW('Hygiene Data'!E142)))</f>
        <v/>
      </c>
      <c r="DT148" s="353" t="str">
        <f ca="1">+IF(OFFSET('Hygiene Data'!$E$13,0,10*ROW('Hygiene Data'!E142))="","",OFFSET('Hygiene Data'!$E$13,0,10*ROW('Hygiene Data'!E142)))</f>
        <v/>
      </c>
      <c r="DU148" s="353" t="str">
        <f ca="1">+IF(OFFSET('Hygiene Data'!$F$11,0,10*ROW('Hygiene Data'!F142))="","",OFFSET('Hygiene Data'!$F$11,0,10*ROW('Hygiene Data'!F142)))</f>
        <v/>
      </c>
      <c r="DV148" s="353" t="str">
        <f ca="1">+IF(OFFSET('Hygiene Data'!$F$12,0,10*ROW('Hygiene Data'!F142))="","",OFFSET('Hygiene Data'!$F$12,0,10*ROW('Hygiene Data'!F142)))</f>
        <v/>
      </c>
      <c r="DW148" s="353" t="str">
        <f ca="1">+IF(OFFSET('Hygiene Data'!$F$13,0,10*ROW('Hygiene Data'!F142))="","",OFFSET('Hygiene Data'!$F$13,0,10*ROW('Hygiene Data'!F142)))</f>
        <v/>
      </c>
      <c r="DX148" s="353" t="str">
        <f ca="1">+IF(OFFSET('Hygiene Data'!$G$11,0,10*ROW('Hygiene Data'!G142))="","",OFFSET('Hygiene Data'!$G$11,0,10*ROW('Hygiene Data'!G142)))</f>
        <v/>
      </c>
      <c r="DY148" s="353" t="str">
        <f ca="1">+IF(OFFSET('Hygiene Data'!$G$12,0,10*ROW('Hygiene Data'!G142))="","",OFFSET('Hygiene Data'!$G$12,0,10*ROW('Hygiene Data'!G142)))</f>
        <v/>
      </c>
      <c r="DZ148" s="353" t="str">
        <f ca="1">+IF(OFFSET('Hygiene Data'!$G$13,0,10*ROW('Hygiene Data'!G142))="","",OFFSET('Hygiene Data'!$G$13,0,10*ROW('Hygiene Data'!G142)))</f>
        <v/>
      </c>
      <c r="EA148" s="353" t="str">
        <f ca="1">+IF(OFFSET('Hygiene Data'!$H$11,0,10*ROW('Hygiene Data'!H142))="","",OFFSET('Hygiene Data'!$H$11,0,10*ROW('Hygiene Data'!H142)))</f>
        <v/>
      </c>
      <c r="EB148" s="353" t="str">
        <f ca="1">+IF(OFFSET('Hygiene Data'!$H$12,0,10*ROW('Hygiene Data'!H142))="","",OFFSET('Hygiene Data'!$H$12,0,10*ROW('Hygiene Data'!H142)))</f>
        <v/>
      </c>
      <c r="EC148" s="353" t="str">
        <f ca="1">+IF(OFFSET('Hygiene Data'!$H$13,0,10*ROW('Hygiene Data'!H142))="","",OFFSET('Hygiene Data'!$H$13,0,10*ROW('Hygiene Data'!H142)))</f>
        <v/>
      </c>
      <c r="ED148" s="353" t="str">
        <f ca="1">+IF(OFFSET('Hygiene Data'!$I$11,0,10*ROW('Hygiene Data'!I142))="","",OFFSET('Hygiene Data'!$I$11,0,10*ROW('Hygiene Data'!I142)))</f>
        <v/>
      </c>
      <c r="EE148" s="353" t="str">
        <f ca="1">+IF(OFFSET('Hygiene Data'!$I$12,0,10*ROW('Hygiene Data'!I142))="","",OFFSET('Hygiene Data'!$I$12,0,10*ROW('Hygiene Data'!I142)))</f>
        <v/>
      </c>
      <c r="EF148" s="353" t="str">
        <f ca="1">+IF(OFFSET('Hygiene Data'!$I$13,0,10*ROW('Hygiene Data'!I142))="","",OFFSET('Hygiene Data'!$I$13,0,10*ROW('Hygiene Data'!I142)))</f>
        <v/>
      </c>
    </row>
    <row r="149" spans="1:136" x14ac:dyDescent="0.25">
      <c r="A149" s="462" t="str">
        <f ca="1">+IF(OFFSET('Water Data'!$B$2,0,10*ROW('Water Data'!E143))="","",OFFSET('Water Data'!$B$2,0,10*ROW('Water Data'!E143)))</f>
        <v/>
      </c>
      <c r="B149" s="46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89" t="str">
        <f t="shared" ca="1" si="2"/>
        <v/>
      </c>
      <c r="D149" s="49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6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3" t="str">
        <f ca="1">+IF(OFFSET('Water Data'!$D$27,0,10*ROW('Water Data'!D143))="","",OFFSET('Water Data'!$D$27,0,10*ROW('Water Data'!D143)))</f>
        <v/>
      </c>
      <c r="BT149" s="353" t="str">
        <f ca="1">+IF(OFFSET('Water Data'!$D$28,0,10*ROW('Water Data'!D143))="","",OFFSET('Water Data'!$D$28,0,10*ROW('Water Data'!D143)))</f>
        <v/>
      </c>
      <c r="BU149" s="353" t="str">
        <f ca="1">+IF(OFFSET('Water Data'!$D$29,0,10*ROW('Water Data'!D143))="","",OFFSET('Water Data'!$D$29,0,10*ROW('Water Data'!D143)))</f>
        <v/>
      </c>
      <c r="BV149" s="353" t="str">
        <f ca="1">+IF(OFFSET('Water Data'!$E$27,0,10*ROW('Water Data'!E143))="","",OFFSET('Water Data'!$E$27,0,10*ROW('Water Data'!E143)))</f>
        <v/>
      </c>
      <c r="BW149" s="353" t="str">
        <f ca="1">+IF(OFFSET('Water Data'!$E$28,0,10*ROW('Water Data'!E143))="","",OFFSET('Water Data'!$E$28,0,10*ROW('Water Data'!E143)))</f>
        <v/>
      </c>
      <c r="BX149" s="353" t="str">
        <f ca="1">+IF(OFFSET('Water Data'!$E$29,0,10*ROW('Water Data'!E143))="","",OFFSET('Water Data'!$E$29,0,10*ROW('Water Data'!E143)))</f>
        <v/>
      </c>
      <c r="BY149" s="353" t="str">
        <f ca="1">+IF(OFFSET('Water Data'!$F$27,0,10*ROW('Water Data'!F143))="","",OFFSET('Water Data'!$F$27,0,10*ROW('Water Data'!F143)))</f>
        <v/>
      </c>
      <c r="BZ149" s="353" t="str">
        <f ca="1">+IF(OFFSET('Water Data'!$F$28,0,10*ROW('Water Data'!F143))="","",OFFSET('Water Data'!$F$28,0,10*ROW('Water Data'!F143)))</f>
        <v/>
      </c>
      <c r="CA149" s="353" t="str">
        <f ca="1">+IF(OFFSET('Water Data'!$F$29,0,10*ROW('Water Data'!F143))="","",OFFSET('Water Data'!$F$29,0,10*ROW('Water Data'!F143)))</f>
        <v/>
      </c>
      <c r="CB149" s="353" t="str">
        <f ca="1">+IF(OFFSET('Water Data'!$G$27,0,10*ROW('Water Data'!G143))="","",OFFSET('Water Data'!$G$27,0,10*ROW('Water Data'!G143)))</f>
        <v/>
      </c>
      <c r="CC149" s="353" t="str">
        <f ca="1">+IF(OFFSET('Water Data'!$G$28,0,10*ROW('Water Data'!G143))="","",OFFSET('Water Data'!$G$28,0,10*ROW('Water Data'!G143)))</f>
        <v/>
      </c>
      <c r="CD149" s="353" t="str">
        <f ca="1">+IF(OFFSET('Water Data'!$G$29,0,10*ROW('Water Data'!G143))="","",OFFSET('Water Data'!$G$29,0,10*ROW('Water Data'!G143)))</f>
        <v/>
      </c>
      <c r="CE149" s="353" t="str">
        <f ca="1">+IF(OFFSET('Water Data'!$H$27,0,10*ROW('Water Data'!H143))="","",OFFSET('Water Data'!$H$27,0,10*ROW('Water Data'!H143)))</f>
        <v/>
      </c>
      <c r="CF149" s="353" t="str">
        <f ca="1">+IF(OFFSET('Water Data'!$H$28,0,10*ROW('Water Data'!H143))="","",OFFSET('Water Data'!$H$28,0,10*ROW('Water Data'!H143)))</f>
        <v/>
      </c>
      <c r="CG149" s="353" t="str">
        <f ca="1">+IF(OFFSET('Water Data'!$H$29,0,10*ROW('Water Data'!H143))="","",OFFSET('Water Data'!$H$29,0,10*ROW('Water Data'!H143)))</f>
        <v/>
      </c>
      <c r="CH149" s="353" t="str">
        <f ca="1">+IF(OFFSET('Water Data'!$I$27,0,10*ROW('Water Data'!I143))="","",OFFSET('Water Data'!$I$27,0,10*ROW('Water Data'!I143)))</f>
        <v/>
      </c>
      <c r="CI149" s="353" t="str">
        <f ca="1">+IF(OFFSET('Water Data'!$I$28,0,10*ROW('Water Data'!I143))="","",OFFSET('Water Data'!$I$28,0,10*ROW('Water Data'!I143)))</f>
        <v/>
      </c>
      <c r="CJ149" s="353" t="str">
        <f ca="1">+IF(OFFSET('Water Data'!$I$29,0,10*ROW('Water Data'!I143))="","",OFFSET('Water Data'!$I$29,0,10*ROW('Water Data'!I143)))</f>
        <v/>
      </c>
      <c r="CK149" s="353" t="str">
        <f ca="1">+IF(OFFSET('Sanitation Data'!$D$28,0,10*ROW('Sanitation Data'!D143))="","",OFFSET('Sanitation Data'!$D$28,0,10*ROW('Sanitation Data'!D143)))</f>
        <v/>
      </c>
      <c r="CL149" s="353" t="str">
        <f ca="1">+IF(OFFSET('Sanitation Data'!$D$29,0,10*ROW('Sanitation Data'!D143))="","",OFFSET('Sanitation Data'!$D$29,0,10*ROW('Sanitation Data'!D143)))</f>
        <v/>
      </c>
      <c r="CM149" s="353" t="str">
        <f ca="1">+IF(OFFSET('Sanitation Data'!$D$30,0,10*ROW('Sanitation Data'!D143))="","",OFFSET('Sanitation Data'!$D$30,0,10*ROW('Sanitation Data'!D143)))</f>
        <v/>
      </c>
      <c r="CN149" s="353" t="str">
        <f ca="1">+IF(OFFSET('Sanitation Data'!$D$31,0,10*ROW('Sanitation Data'!D143))="","",OFFSET('Sanitation Data'!$D$31,0,10*ROW('Sanitation Data'!D143)))</f>
        <v/>
      </c>
      <c r="CO149" s="353" t="str">
        <f ca="1">+IF(OFFSET('Sanitation Data'!$D$32,0,10*ROW('Sanitation Data'!D143))="","",OFFSET('Sanitation Data'!$D$32,0,10*ROW('Sanitation Data'!D143)))</f>
        <v/>
      </c>
      <c r="CP149" s="353" t="str">
        <f ca="1">+IF(OFFSET('Sanitation Data'!$E$28,0,10*ROW('Sanitation Data'!E143))="","",OFFSET('Sanitation Data'!$E$28,0,10*ROW('Sanitation Data'!E143)))</f>
        <v/>
      </c>
      <c r="CQ149" s="353" t="str">
        <f ca="1">+IF(OFFSET('Sanitation Data'!$E$29,0,10*ROW('Sanitation Data'!E143))="","",OFFSET('Sanitation Data'!$E$29,0,10*ROW('Sanitation Data'!E143)))</f>
        <v/>
      </c>
      <c r="CR149" s="353" t="str">
        <f ca="1">+IF(OFFSET('Sanitation Data'!$E$30,0,10*ROW('Sanitation Data'!E143))="","",OFFSET('Sanitation Data'!$E$30,0,10*ROW('Sanitation Data'!E143)))</f>
        <v/>
      </c>
      <c r="CS149" s="353" t="str">
        <f ca="1">+IF(OFFSET('Sanitation Data'!$E$31,0,10*ROW('Sanitation Data'!E143))="","",OFFSET('Sanitation Data'!$E$31,0,10*ROW('Sanitation Data'!E143)))</f>
        <v/>
      </c>
      <c r="CT149" s="353" t="str">
        <f ca="1">+IF(OFFSET('Sanitation Data'!$E$32,0,10*ROW('Sanitation Data'!E143))="","",OFFSET('Sanitation Data'!$E$32,0,10*ROW('Sanitation Data'!E143)))</f>
        <v/>
      </c>
      <c r="CU149" s="353" t="str">
        <f ca="1">+IF(OFFSET('Sanitation Data'!$F$28,0,10*ROW('Sanitation Data'!F143))="","",OFFSET('Sanitation Data'!$F$28,0,10*ROW('Sanitation Data'!F143)))</f>
        <v/>
      </c>
      <c r="CV149" s="353" t="str">
        <f ca="1">+IF(OFFSET('Sanitation Data'!$F$29,0,10*ROW('Sanitation Data'!F143))="","",OFFSET('Sanitation Data'!$F$29,0,10*ROW('Sanitation Data'!F143)))</f>
        <v/>
      </c>
      <c r="CW149" s="353" t="str">
        <f ca="1">+IF(OFFSET('Sanitation Data'!$F$30,0,10*ROW('Sanitation Data'!F143))="","",OFFSET('Sanitation Data'!$F$30,0,10*ROW('Sanitation Data'!F143)))</f>
        <v/>
      </c>
      <c r="CX149" s="353" t="str">
        <f ca="1">+IF(OFFSET('Sanitation Data'!$F$31,0,10*ROW('Sanitation Data'!F143))="","",OFFSET('Sanitation Data'!$F$31,0,10*ROW('Sanitation Data'!F143)))</f>
        <v/>
      </c>
      <c r="CY149" s="353" t="str">
        <f ca="1">+IF(OFFSET('Sanitation Data'!$F$32,0,10*ROW('Sanitation Data'!F143))="","",OFFSET('Sanitation Data'!$F$32,0,10*ROW('Sanitation Data'!F143)))</f>
        <v/>
      </c>
      <c r="CZ149" s="353" t="str">
        <f ca="1">+IF(OFFSET('Sanitation Data'!$G$28,0,10*ROW('Sanitation Data'!G143))="","",OFFSET('Sanitation Data'!$G$28,0,10*ROW('Sanitation Data'!G143)))</f>
        <v/>
      </c>
      <c r="DA149" s="353" t="str">
        <f ca="1">+IF(OFFSET('Sanitation Data'!$G$29,0,10*ROW('Sanitation Data'!G143))="","",OFFSET('Sanitation Data'!$G$29,0,10*ROW('Sanitation Data'!G143)))</f>
        <v/>
      </c>
      <c r="DB149" s="353" t="str">
        <f ca="1">+IF(OFFSET('Sanitation Data'!$G$30,0,10*ROW('Sanitation Data'!G143))="","",OFFSET('Sanitation Data'!$G$30,0,10*ROW('Sanitation Data'!G143)))</f>
        <v/>
      </c>
      <c r="DC149" s="353" t="str">
        <f ca="1">+IF(OFFSET('Sanitation Data'!$G$31,0,10*ROW('Sanitation Data'!G143))="","",OFFSET('Sanitation Data'!$G$31,0,10*ROW('Sanitation Data'!G143)))</f>
        <v/>
      </c>
      <c r="DD149" s="353" t="str">
        <f ca="1">+IF(OFFSET('Sanitation Data'!$G$32,0,10*ROW('Sanitation Data'!G143))="","",OFFSET('Sanitation Data'!$G$32,0,10*ROW('Sanitation Data'!G143)))</f>
        <v/>
      </c>
      <c r="DE149" s="353" t="str">
        <f ca="1">+IF(OFFSET('Sanitation Data'!$H$28,0,10*ROW('Sanitation Data'!H143))="","",OFFSET('Sanitation Data'!$H$28,0,10*ROW('Sanitation Data'!H143)))</f>
        <v/>
      </c>
      <c r="DF149" s="353" t="str">
        <f ca="1">+IF(OFFSET('Sanitation Data'!$H$29,0,10*ROW('Sanitation Data'!H143))="","",OFFSET('Sanitation Data'!$H$29,0,10*ROW('Sanitation Data'!H143)))</f>
        <v/>
      </c>
      <c r="DG149" s="353" t="str">
        <f ca="1">+IF(OFFSET('Sanitation Data'!$H$30,0,10*ROW('Sanitation Data'!H143))="","",OFFSET('Sanitation Data'!$H$30,0,10*ROW('Sanitation Data'!H143)))</f>
        <v/>
      </c>
      <c r="DH149" s="353" t="str">
        <f ca="1">+IF(OFFSET('Sanitation Data'!$H$31,0,10*ROW('Sanitation Data'!H143))="","",OFFSET('Sanitation Data'!$H$31,0,10*ROW('Sanitation Data'!H143)))</f>
        <v/>
      </c>
      <c r="DI149" s="353" t="str">
        <f ca="1">+IF(OFFSET('Sanitation Data'!$H$32,0,10*ROW('Sanitation Data'!H143))="","",OFFSET('Sanitation Data'!$H$32,0,10*ROW('Sanitation Data'!H143)))</f>
        <v/>
      </c>
      <c r="DJ149" s="353" t="str">
        <f ca="1">+IF(OFFSET('Sanitation Data'!$I$28,0,10*ROW('Sanitation Data'!I143))="","",OFFSET('Sanitation Data'!$I$28,0,10*ROW('Sanitation Data'!I143)))</f>
        <v/>
      </c>
      <c r="DK149" s="353" t="str">
        <f ca="1">+IF(OFFSET('Sanitation Data'!$I$29,0,10*ROW('Sanitation Data'!I143))="","",OFFSET('Sanitation Data'!$I$29,0,10*ROW('Sanitation Data'!I143)))</f>
        <v/>
      </c>
      <c r="DL149" s="353" t="str">
        <f ca="1">+IF(OFFSET('Sanitation Data'!$I$30,0,10*ROW('Sanitation Data'!I143))="","",OFFSET('Sanitation Data'!$I$30,0,10*ROW('Sanitation Data'!I143)))</f>
        <v/>
      </c>
      <c r="DM149" s="353" t="str">
        <f ca="1">+IF(OFFSET('Sanitation Data'!$I$31,0,10*ROW('Sanitation Data'!I143))="","",OFFSET('Sanitation Data'!$I$31,0,10*ROW('Sanitation Data'!I143)))</f>
        <v/>
      </c>
      <c r="DN149" s="353" t="str">
        <f ca="1">+IF(OFFSET('Sanitation Data'!$I$32,0,10*ROW('Sanitation Data'!I143))="","",OFFSET('Sanitation Data'!$I$32,0,10*ROW('Sanitation Data'!I143)))</f>
        <v/>
      </c>
      <c r="DO149" s="353" t="str">
        <f ca="1">+IF(OFFSET('Hygiene Data'!$D$11,0,10*ROW('Hygiene Data'!D143))="","",OFFSET('Hygiene Data'!$D$11,0,10*ROW('Hygiene Data'!D143)))</f>
        <v/>
      </c>
      <c r="DP149" s="353" t="str">
        <f ca="1">+IF(OFFSET('Hygiene Data'!$D$12,0,10*ROW('Hygiene Data'!D143))="","",OFFSET('Hygiene Data'!$D$12,0,10*ROW('Hygiene Data'!D143)))</f>
        <v/>
      </c>
      <c r="DQ149" s="353" t="str">
        <f ca="1">+IF(OFFSET('Hygiene Data'!$D$13,0,10*ROW('Hygiene Data'!D143))="","",OFFSET('Hygiene Data'!$D$13,0,10*ROW('Hygiene Data'!D143)))</f>
        <v/>
      </c>
      <c r="DR149" s="353" t="str">
        <f ca="1">+IF(OFFSET('Hygiene Data'!$E$11,0,10*ROW('Hygiene Data'!E143))="","",OFFSET('Hygiene Data'!$E$11,0,10*ROW('Hygiene Data'!E143)))</f>
        <v/>
      </c>
      <c r="DS149" s="353" t="str">
        <f ca="1">+IF(OFFSET('Hygiene Data'!$E$12,0,10*ROW('Hygiene Data'!E143))="","",OFFSET('Hygiene Data'!$E$12,0,10*ROW('Hygiene Data'!E143)))</f>
        <v/>
      </c>
      <c r="DT149" s="353" t="str">
        <f ca="1">+IF(OFFSET('Hygiene Data'!$E$13,0,10*ROW('Hygiene Data'!E143))="","",OFFSET('Hygiene Data'!$E$13,0,10*ROW('Hygiene Data'!E143)))</f>
        <v/>
      </c>
      <c r="DU149" s="353" t="str">
        <f ca="1">+IF(OFFSET('Hygiene Data'!$F$11,0,10*ROW('Hygiene Data'!F143))="","",OFFSET('Hygiene Data'!$F$11,0,10*ROW('Hygiene Data'!F143)))</f>
        <v/>
      </c>
      <c r="DV149" s="353" t="str">
        <f ca="1">+IF(OFFSET('Hygiene Data'!$F$12,0,10*ROW('Hygiene Data'!F143))="","",OFFSET('Hygiene Data'!$F$12,0,10*ROW('Hygiene Data'!F143)))</f>
        <v/>
      </c>
      <c r="DW149" s="353" t="str">
        <f ca="1">+IF(OFFSET('Hygiene Data'!$F$13,0,10*ROW('Hygiene Data'!F143))="","",OFFSET('Hygiene Data'!$F$13,0,10*ROW('Hygiene Data'!F143)))</f>
        <v/>
      </c>
      <c r="DX149" s="353" t="str">
        <f ca="1">+IF(OFFSET('Hygiene Data'!$G$11,0,10*ROW('Hygiene Data'!G143))="","",OFFSET('Hygiene Data'!$G$11,0,10*ROW('Hygiene Data'!G143)))</f>
        <v/>
      </c>
      <c r="DY149" s="353" t="str">
        <f ca="1">+IF(OFFSET('Hygiene Data'!$G$12,0,10*ROW('Hygiene Data'!G143))="","",OFFSET('Hygiene Data'!$G$12,0,10*ROW('Hygiene Data'!G143)))</f>
        <v/>
      </c>
      <c r="DZ149" s="353" t="str">
        <f ca="1">+IF(OFFSET('Hygiene Data'!$G$13,0,10*ROW('Hygiene Data'!G143))="","",OFFSET('Hygiene Data'!$G$13,0,10*ROW('Hygiene Data'!G143)))</f>
        <v/>
      </c>
      <c r="EA149" s="353" t="str">
        <f ca="1">+IF(OFFSET('Hygiene Data'!$H$11,0,10*ROW('Hygiene Data'!H143))="","",OFFSET('Hygiene Data'!$H$11,0,10*ROW('Hygiene Data'!H143)))</f>
        <v/>
      </c>
      <c r="EB149" s="353" t="str">
        <f ca="1">+IF(OFFSET('Hygiene Data'!$H$12,0,10*ROW('Hygiene Data'!H143))="","",OFFSET('Hygiene Data'!$H$12,0,10*ROW('Hygiene Data'!H143)))</f>
        <v/>
      </c>
      <c r="EC149" s="353" t="str">
        <f ca="1">+IF(OFFSET('Hygiene Data'!$H$13,0,10*ROW('Hygiene Data'!H143))="","",OFFSET('Hygiene Data'!$H$13,0,10*ROW('Hygiene Data'!H143)))</f>
        <v/>
      </c>
      <c r="ED149" s="353" t="str">
        <f ca="1">+IF(OFFSET('Hygiene Data'!$I$11,0,10*ROW('Hygiene Data'!I143))="","",OFFSET('Hygiene Data'!$I$11,0,10*ROW('Hygiene Data'!I143)))</f>
        <v/>
      </c>
      <c r="EE149" s="353" t="str">
        <f ca="1">+IF(OFFSET('Hygiene Data'!$I$12,0,10*ROW('Hygiene Data'!I143))="","",OFFSET('Hygiene Data'!$I$12,0,10*ROW('Hygiene Data'!I143)))</f>
        <v/>
      </c>
      <c r="EF149" s="353" t="str">
        <f ca="1">+IF(OFFSET('Hygiene Data'!$I$13,0,10*ROW('Hygiene Data'!I143))="","",OFFSET('Hygiene Data'!$I$13,0,10*ROW('Hygiene Data'!I143)))</f>
        <v/>
      </c>
    </row>
    <row r="150" spans="1:136" x14ac:dyDescent="0.25">
      <c r="A150" s="462" t="str">
        <f ca="1">+IF(OFFSET('Water Data'!$B$2,0,10*ROW('Water Data'!E144))="","",OFFSET('Water Data'!$B$2,0,10*ROW('Water Data'!E144)))</f>
        <v/>
      </c>
      <c r="B150" s="46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89" t="str">
        <f t="shared" ca="1" si="2"/>
        <v/>
      </c>
      <c r="D150" s="49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6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3" t="str">
        <f ca="1">+IF(OFFSET('Water Data'!$D$27,0,10*ROW('Water Data'!D144))="","",OFFSET('Water Data'!$D$27,0,10*ROW('Water Data'!D144)))</f>
        <v/>
      </c>
      <c r="BT150" s="353" t="str">
        <f ca="1">+IF(OFFSET('Water Data'!$D$28,0,10*ROW('Water Data'!D144))="","",OFFSET('Water Data'!$D$28,0,10*ROW('Water Data'!D144)))</f>
        <v/>
      </c>
      <c r="BU150" s="353" t="str">
        <f ca="1">+IF(OFFSET('Water Data'!$D$29,0,10*ROW('Water Data'!D144))="","",OFFSET('Water Data'!$D$29,0,10*ROW('Water Data'!D144)))</f>
        <v/>
      </c>
      <c r="BV150" s="353" t="str">
        <f ca="1">+IF(OFFSET('Water Data'!$E$27,0,10*ROW('Water Data'!E144))="","",OFFSET('Water Data'!$E$27,0,10*ROW('Water Data'!E144)))</f>
        <v/>
      </c>
      <c r="BW150" s="353" t="str">
        <f ca="1">+IF(OFFSET('Water Data'!$E$28,0,10*ROW('Water Data'!E144))="","",OFFSET('Water Data'!$E$28,0,10*ROW('Water Data'!E144)))</f>
        <v/>
      </c>
      <c r="BX150" s="353" t="str">
        <f ca="1">+IF(OFFSET('Water Data'!$E$29,0,10*ROW('Water Data'!E144))="","",OFFSET('Water Data'!$E$29,0,10*ROW('Water Data'!E144)))</f>
        <v/>
      </c>
      <c r="BY150" s="353" t="str">
        <f ca="1">+IF(OFFSET('Water Data'!$F$27,0,10*ROW('Water Data'!F144))="","",OFFSET('Water Data'!$F$27,0,10*ROW('Water Data'!F144)))</f>
        <v/>
      </c>
      <c r="BZ150" s="353" t="str">
        <f ca="1">+IF(OFFSET('Water Data'!$F$28,0,10*ROW('Water Data'!F144))="","",OFFSET('Water Data'!$F$28,0,10*ROW('Water Data'!F144)))</f>
        <v/>
      </c>
      <c r="CA150" s="353" t="str">
        <f ca="1">+IF(OFFSET('Water Data'!$F$29,0,10*ROW('Water Data'!F144))="","",OFFSET('Water Data'!$F$29,0,10*ROW('Water Data'!F144)))</f>
        <v/>
      </c>
      <c r="CB150" s="353" t="str">
        <f ca="1">+IF(OFFSET('Water Data'!$G$27,0,10*ROW('Water Data'!G144))="","",OFFSET('Water Data'!$G$27,0,10*ROW('Water Data'!G144)))</f>
        <v/>
      </c>
      <c r="CC150" s="353" t="str">
        <f ca="1">+IF(OFFSET('Water Data'!$G$28,0,10*ROW('Water Data'!G144))="","",OFFSET('Water Data'!$G$28,0,10*ROW('Water Data'!G144)))</f>
        <v/>
      </c>
      <c r="CD150" s="353" t="str">
        <f ca="1">+IF(OFFSET('Water Data'!$G$29,0,10*ROW('Water Data'!G144))="","",OFFSET('Water Data'!$G$29,0,10*ROW('Water Data'!G144)))</f>
        <v/>
      </c>
      <c r="CE150" s="353" t="str">
        <f ca="1">+IF(OFFSET('Water Data'!$H$27,0,10*ROW('Water Data'!H144))="","",OFFSET('Water Data'!$H$27,0,10*ROW('Water Data'!H144)))</f>
        <v/>
      </c>
      <c r="CF150" s="353" t="str">
        <f ca="1">+IF(OFFSET('Water Data'!$H$28,0,10*ROW('Water Data'!H144))="","",OFFSET('Water Data'!$H$28,0,10*ROW('Water Data'!H144)))</f>
        <v/>
      </c>
      <c r="CG150" s="353" t="str">
        <f ca="1">+IF(OFFSET('Water Data'!$H$29,0,10*ROW('Water Data'!H144))="","",OFFSET('Water Data'!$H$29,0,10*ROW('Water Data'!H144)))</f>
        <v/>
      </c>
      <c r="CH150" s="353" t="str">
        <f ca="1">+IF(OFFSET('Water Data'!$I$27,0,10*ROW('Water Data'!I144))="","",OFFSET('Water Data'!$I$27,0,10*ROW('Water Data'!I144)))</f>
        <v/>
      </c>
      <c r="CI150" s="353" t="str">
        <f ca="1">+IF(OFFSET('Water Data'!$I$28,0,10*ROW('Water Data'!I144))="","",OFFSET('Water Data'!$I$28,0,10*ROW('Water Data'!I144)))</f>
        <v/>
      </c>
      <c r="CJ150" s="353" t="str">
        <f ca="1">+IF(OFFSET('Water Data'!$I$29,0,10*ROW('Water Data'!I144))="","",OFFSET('Water Data'!$I$29,0,10*ROW('Water Data'!I144)))</f>
        <v/>
      </c>
      <c r="CK150" s="353" t="str">
        <f ca="1">+IF(OFFSET('Sanitation Data'!$D$28,0,10*ROW('Sanitation Data'!D144))="","",OFFSET('Sanitation Data'!$D$28,0,10*ROW('Sanitation Data'!D144)))</f>
        <v/>
      </c>
      <c r="CL150" s="353" t="str">
        <f ca="1">+IF(OFFSET('Sanitation Data'!$D$29,0,10*ROW('Sanitation Data'!D144))="","",OFFSET('Sanitation Data'!$D$29,0,10*ROW('Sanitation Data'!D144)))</f>
        <v/>
      </c>
      <c r="CM150" s="353" t="str">
        <f ca="1">+IF(OFFSET('Sanitation Data'!$D$30,0,10*ROW('Sanitation Data'!D144))="","",OFFSET('Sanitation Data'!$D$30,0,10*ROW('Sanitation Data'!D144)))</f>
        <v/>
      </c>
      <c r="CN150" s="353" t="str">
        <f ca="1">+IF(OFFSET('Sanitation Data'!$D$31,0,10*ROW('Sanitation Data'!D144))="","",OFFSET('Sanitation Data'!$D$31,0,10*ROW('Sanitation Data'!D144)))</f>
        <v/>
      </c>
      <c r="CO150" s="353" t="str">
        <f ca="1">+IF(OFFSET('Sanitation Data'!$D$32,0,10*ROW('Sanitation Data'!D144))="","",OFFSET('Sanitation Data'!$D$32,0,10*ROW('Sanitation Data'!D144)))</f>
        <v/>
      </c>
      <c r="CP150" s="353" t="str">
        <f ca="1">+IF(OFFSET('Sanitation Data'!$E$28,0,10*ROW('Sanitation Data'!E144))="","",OFFSET('Sanitation Data'!$E$28,0,10*ROW('Sanitation Data'!E144)))</f>
        <v/>
      </c>
      <c r="CQ150" s="353" t="str">
        <f ca="1">+IF(OFFSET('Sanitation Data'!$E$29,0,10*ROW('Sanitation Data'!E144))="","",OFFSET('Sanitation Data'!$E$29,0,10*ROW('Sanitation Data'!E144)))</f>
        <v/>
      </c>
      <c r="CR150" s="353" t="str">
        <f ca="1">+IF(OFFSET('Sanitation Data'!$E$30,0,10*ROW('Sanitation Data'!E144))="","",OFFSET('Sanitation Data'!$E$30,0,10*ROW('Sanitation Data'!E144)))</f>
        <v/>
      </c>
      <c r="CS150" s="353" t="str">
        <f ca="1">+IF(OFFSET('Sanitation Data'!$E$31,0,10*ROW('Sanitation Data'!E144))="","",OFFSET('Sanitation Data'!$E$31,0,10*ROW('Sanitation Data'!E144)))</f>
        <v/>
      </c>
      <c r="CT150" s="353" t="str">
        <f ca="1">+IF(OFFSET('Sanitation Data'!$E$32,0,10*ROW('Sanitation Data'!E144))="","",OFFSET('Sanitation Data'!$E$32,0,10*ROW('Sanitation Data'!E144)))</f>
        <v/>
      </c>
      <c r="CU150" s="353" t="str">
        <f ca="1">+IF(OFFSET('Sanitation Data'!$F$28,0,10*ROW('Sanitation Data'!F144))="","",OFFSET('Sanitation Data'!$F$28,0,10*ROW('Sanitation Data'!F144)))</f>
        <v/>
      </c>
      <c r="CV150" s="353" t="str">
        <f ca="1">+IF(OFFSET('Sanitation Data'!$F$29,0,10*ROW('Sanitation Data'!F144))="","",OFFSET('Sanitation Data'!$F$29,0,10*ROW('Sanitation Data'!F144)))</f>
        <v/>
      </c>
      <c r="CW150" s="353" t="str">
        <f ca="1">+IF(OFFSET('Sanitation Data'!$F$30,0,10*ROW('Sanitation Data'!F144))="","",OFFSET('Sanitation Data'!$F$30,0,10*ROW('Sanitation Data'!F144)))</f>
        <v/>
      </c>
      <c r="CX150" s="353" t="str">
        <f ca="1">+IF(OFFSET('Sanitation Data'!$F$31,0,10*ROW('Sanitation Data'!F144))="","",OFFSET('Sanitation Data'!$F$31,0,10*ROW('Sanitation Data'!F144)))</f>
        <v/>
      </c>
      <c r="CY150" s="353" t="str">
        <f ca="1">+IF(OFFSET('Sanitation Data'!$F$32,0,10*ROW('Sanitation Data'!F144))="","",OFFSET('Sanitation Data'!$F$32,0,10*ROW('Sanitation Data'!F144)))</f>
        <v/>
      </c>
      <c r="CZ150" s="353" t="str">
        <f ca="1">+IF(OFFSET('Sanitation Data'!$G$28,0,10*ROW('Sanitation Data'!G144))="","",OFFSET('Sanitation Data'!$G$28,0,10*ROW('Sanitation Data'!G144)))</f>
        <v/>
      </c>
      <c r="DA150" s="353" t="str">
        <f ca="1">+IF(OFFSET('Sanitation Data'!$G$29,0,10*ROW('Sanitation Data'!G144))="","",OFFSET('Sanitation Data'!$G$29,0,10*ROW('Sanitation Data'!G144)))</f>
        <v/>
      </c>
      <c r="DB150" s="353" t="str">
        <f ca="1">+IF(OFFSET('Sanitation Data'!$G$30,0,10*ROW('Sanitation Data'!G144))="","",OFFSET('Sanitation Data'!$G$30,0,10*ROW('Sanitation Data'!G144)))</f>
        <v/>
      </c>
      <c r="DC150" s="353" t="str">
        <f ca="1">+IF(OFFSET('Sanitation Data'!$G$31,0,10*ROW('Sanitation Data'!G144))="","",OFFSET('Sanitation Data'!$G$31,0,10*ROW('Sanitation Data'!G144)))</f>
        <v/>
      </c>
      <c r="DD150" s="353" t="str">
        <f ca="1">+IF(OFFSET('Sanitation Data'!$G$32,0,10*ROW('Sanitation Data'!G144))="","",OFFSET('Sanitation Data'!$G$32,0,10*ROW('Sanitation Data'!G144)))</f>
        <v/>
      </c>
      <c r="DE150" s="353" t="str">
        <f ca="1">+IF(OFFSET('Sanitation Data'!$H$28,0,10*ROW('Sanitation Data'!H144))="","",OFFSET('Sanitation Data'!$H$28,0,10*ROW('Sanitation Data'!H144)))</f>
        <v/>
      </c>
      <c r="DF150" s="353" t="str">
        <f ca="1">+IF(OFFSET('Sanitation Data'!$H$29,0,10*ROW('Sanitation Data'!H144))="","",OFFSET('Sanitation Data'!$H$29,0,10*ROW('Sanitation Data'!H144)))</f>
        <v/>
      </c>
      <c r="DG150" s="353" t="str">
        <f ca="1">+IF(OFFSET('Sanitation Data'!$H$30,0,10*ROW('Sanitation Data'!H144))="","",OFFSET('Sanitation Data'!$H$30,0,10*ROW('Sanitation Data'!H144)))</f>
        <v/>
      </c>
      <c r="DH150" s="353" t="str">
        <f ca="1">+IF(OFFSET('Sanitation Data'!$H$31,0,10*ROW('Sanitation Data'!H144))="","",OFFSET('Sanitation Data'!$H$31,0,10*ROW('Sanitation Data'!H144)))</f>
        <v/>
      </c>
      <c r="DI150" s="353" t="str">
        <f ca="1">+IF(OFFSET('Sanitation Data'!$H$32,0,10*ROW('Sanitation Data'!H144))="","",OFFSET('Sanitation Data'!$H$32,0,10*ROW('Sanitation Data'!H144)))</f>
        <v/>
      </c>
      <c r="DJ150" s="353" t="str">
        <f ca="1">+IF(OFFSET('Sanitation Data'!$I$28,0,10*ROW('Sanitation Data'!I144))="","",OFFSET('Sanitation Data'!$I$28,0,10*ROW('Sanitation Data'!I144)))</f>
        <v/>
      </c>
      <c r="DK150" s="353" t="str">
        <f ca="1">+IF(OFFSET('Sanitation Data'!$I$29,0,10*ROW('Sanitation Data'!I144))="","",OFFSET('Sanitation Data'!$I$29,0,10*ROW('Sanitation Data'!I144)))</f>
        <v/>
      </c>
      <c r="DL150" s="353" t="str">
        <f ca="1">+IF(OFFSET('Sanitation Data'!$I$30,0,10*ROW('Sanitation Data'!I144))="","",OFFSET('Sanitation Data'!$I$30,0,10*ROW('Sanitation Data'!I144)))</f>
        <v/>
      </c>
      <c r="DM150" s="353" t="str">
        <f ca="1">+IF(OFFSET('Sanitation Data'!$I$31,0,10*ROW('Sanitation Data'!I144))="","",OFFSET('Sanitation Data'!$I$31,0,10*ROW('Sanitation Data'!I144)))</f>
        <v/>
      </c>
      <c r="DN150" s="353" t="str">
        <f ca="1">+IF(OFFSET('Sanitation Data'!$I$32,0,10*ROW('Sanitation Data'!I144))="","",OFFSET('Sanitation Data'!$I$32,0,10*ROW('Sanitation Data'!I144)))</f>
        <v/>
      </c>
      <c r="DO150" s="353" t="str">
        <f ca="1">+IF(OFFSET('Hygiene Data'!$D$11,0,10*ROW('Hygiene Data'!D144))="","",OFFSET('Hygiene Data'!$D$11,0,10*ROW('Hygiene Data'!D144)))</f>
        <v/>
      </c>
      <c r="DP150" s="353" t="str">
        <f ca="1">+IF(OFFSET('Hygiene Data'!$D$12,0,10*ROW('Hygiene Data'!D144))="","",OFFSET('Hygiene Data'!$D$12,0,10*ROW('Hygiene Data'!D144)))</f>
        <v/>
      </c>
      <c r="DQ150" s="353" t="str">
        <f ca="1">+IF(OFFSET('Hygiene Data'!$D$13,0,10*ROW('Hygiene Data'!D144))="","",OFFSET('Hygiene Data'!$D$13,0,10*ROW('Hygiene Data'!D144)))</f>
        <v/>
      </c>
      <c r="DR150" s="353" t="str">
        <f ca="1">+IF(OFFSET('Hygiene Data'!$E$11,0,10*ROW('Hygiene Data'!E144))="","",OFFSET('Hygiene Data'!$E$11,0,10*ROW('Hygiene Data'!E144)))</f>
        <v/>
      </c>
      <c r="DS150" s="353" t="str">
        <f ca="1">+IF(OFFSET('Hygiene Data'!$E$12,0,10*ROW('Hygiene Data'!E144))="","",OFFSET('Hygiene Data'!$E$12,0,10*ROW('Hygiene Data'!E144)))</f>
        <v/>
      </c>
      <c r="DT150" s="353" t="str">
        <f ca="1">+IF(OFFSET('Hygiene Data'!$E$13,0,10*ROW('Hygiene Data'!E144))="","",OFFSET('Hygiene Data'!$E$13,0,10*ROW('Hygiene Data'!E144)))</f>
        <v/>
      </c>
      <c r="DU150" s="353" t="str">
        <f ca="1">+IF(OFFSET('Hygiene Data'!$F$11,0,10*ROW('Hygiene Data'!F144))="","",OFFSET('Hygiene Data'!$F$11,0,10*ROW('Hygiene Data'!F144)))</f>
        <v/>
      </c>
      <c r="DV150" s="353" t="str">
        <f ca="1">+IF(OFFSET('Hygiene Data'!$F$12,0,10*ROW('Hygiene Data'!F144))="","",OFFSET('Hygiene Data'!$F$12,0,10*ROW('Hygiene Data'!F144)))</f>
        <v/>
      </c>
      <c r="DW150" s="353" t="str">
        <f ca="1">+IF(OFFSET('Hygiene Data'!$F$13,0,10*ROW('Hygiene Data'!F144))="","",OFFSET('Hygiene Data'!$F$13,0,10*ROW('Hygiene Data'!F144)))</f>
        <v/>
      </c>
      <c r="DX150" s="353" t="str">
        <f ca="1">+IF(OFFSET('Hygiene Data'!$G$11,0,10*ROW('Hygiene Data'!G144))="","",OFFSET('Hygiene Data'!$G$11,0,10*ROW('Hygiene Data'!G144)))</f>
        <v/>
      </c>
      <c r="DY150" s="353" t="str">
        <f ca="1">+IF(OFFSET('Hygiene Data'!$G$12,0,10*ROW('Hygiene Data'!G144))="","",OFFSET('Hygiene Data'!$G$12,0,10*ROW('Hygiene Data'!G144)))</f>
        <v/>
      </c>
      <c r="DZ150" s="353" t="str">
        <f ca="1">+IF(OFFSET('Hygiene Data'!$G$13,0,10*ROW('Hygiene Data'!G144))="","",OFFSET('Hygiene Data'!$G$13,0,10*ROW('Hygiene Data'!G144)))</f>
        <v/>
      </c>
      <c r="EA150" s="353" t="str">
        <f ca="1">+IF(OFFSET('Hygiene Data'!$H$11,0,10*ROW('Hygiene Data'!H144))="","",OFFSET('Hygiene Data'!$H$11,0,10*ROW('Hygiene Data'!H144)))</f>
        <v/>
      </c>
      <c r="EB150" s="353" t="str">
        <f ca="1">+IF(OFFSET('Hygiene Data'!$H$12,0,10*ROW('Hygiene Data'!H144))="","",OFFSET('Hygiene Data'!$H$12,0,10*ROW('Hygiene Data'!H144)))</f>
        <v/>
      </c>
      <c r="EC150" s="353" t="str">
        <f ca="1">+IF(OFFSET('Hygiene Data'!$H$13,0,10*ROW('Hygiene Data'!H144))="","",OFFSET('Hygiene Data'!$H$13,0,10*ROW('Hygiene Data'!H144)))</f>
        <v/>
      </c>
      <c r="ED150" s="353" t="str">
        <f ca="1">+IF(OFFSET('Hygiene Data'!$I$11,0,10*ROW('Hygiene Data'!I144))="","",OFFSET('Hygiene Data'!$I$11,0,10*ROW('Hygiene Data'!I144)))</f>
        <v/>
      </c>
      <c r="EE150" s="353" t="str">
        <f ca="1">+IF(OFFSET('Hygiene Data'!$I$12,0,10*ROW('Hygiene Data'!I144))="","",OFFSET('Hygiene Data'!$I$12,0,10*ROW('Hygiene Data'!I144)))</f>
        <v/>
      </c>
      <c r="EF150" s="353" t="str">
        <f ca="1">+IF(OFFSET('Hygiene Data'!$I$13,0,10*ROW('Hygiene Data'!I144))="","",OFFSET('Hygiene Data'!$I$13,0,10*ROW('Hygiene Data'!I144)))</f>
        <v/>
      </c>
    </row>
    <row r="151" spans="1:136" x14ac:dyDescent="0.25">
      <c r="A151" s="462" t="str">
        <f ca="1">+IF(OFFSET('Water Data'!$B$2,0,10*ROW('Water Data'!E145))="","",OFFSET('Water Data'!$B$2,0,10*ROW('Water Data'!E145)))</f>
        <v/>
      </c>
      <c r="B151" s="46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89" t="str">
        <f t="shared" ca="1" si="2"/>
        <v/>
      </c>
      <c r="D151" s="49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6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3" t="str">
        <f ca="1">+IF(OFFSET('Water Data'!$D$27,0,10*ROW('Water Data'!D145))="","",OFFSET('Water Data'!$D$27,0,10*ROW('Water Data'!D145)))</f>
        <v/>
      </c>
      <c r="BT151" s="353" t="str">
        <f ca="1">+IF(OFFSET('Water Data'!$D$28,0,10*ROW('Water Data'!D145))="","",OFFSET('Water Data'!$D$28,0,10*ROW('Water Data'!D145)))</f>
        <v/>
      </c>
      <c r="BU151" s="353" t="str">
        <f ca="1">+IF(OFFSET('Water Data'!$D$29,0,10*ROW('Water Data'!D145))="","",OFFSET('Water Data'!$D$29,0,10*ROW('Water Data'!D145)))</f>
        <v/>
      </c>
      <c r="BV151" s="353" t="str">
        <f ca="1">+IF(OFFSET('Water Data'!$E$27,0,10*ROW('Water Data'!E145))="","",OFFSET('Water Data'!$E$27,0,10*ROW('Water Data'!E145)))</f>
        <v/>
      </c>
      <c r="BW151" s="353" t="str">
        <f ca="1">+IF(OFFSET('Water Data'!$E$28,0,10*ROW('Water Data'!E145))="","",OFFSET('Water Data'!$E$28,0,10*ROW('Water Data'!E145)))</f>
        <v/>
      </c>
      <c r="BX151" s="353" t="str">
        <f ca="1">+IF(OFFSET('Water Data'!$E$29,0,10*ROW('Water Data'!E145))="","",OFFSET('Water Data'!$E$29,0,10*ROW('Water Data'!E145)))</f>
        <v/>
      </c>
      <c r="BY151" s="353" t="str">
        <f ca="1">+IF(OFFSET('Water Data'!$F$27,0,10*ROW('Water Data'!F145))="","",OFFSET('Water Data'!$F$27,0,10*ROW('Water Data'!F145)))</f>
        <v/>
      </c>
      <c r="BZ151" s="353" t="str">
        <f ca="1">+IF(OFFSET('Water Data'!$F$28,0,10*ROW('Water Data'!F145))="","",OFFSET('Water Data'!$F$28,0,10*ROW('Water Data'!F145)))</f>
        <v/>
      </c>
      <c r="CA151" s="353" t="str">
        <f ca="1">+IF(OFFSET('Water Data'!$F$29,0,10*ROW('Water Data'!F145))="","",OFFSET('Water Data'!$F$29,0,10*ROW('Water Data'!F145)))</f>
        <v/>
      </c>
      <c r="CB151" s="353" t="str">
        <f ca="1">+IF(OFFSET('Water Data'!$G$27,0,10*ROW('Water Data'!G145))="","",OFFSET('Water Data'!$G$27,0,10*ROW('Water Data'!G145)))</f>
        <v/>
      </c>
      <c r="CC151" s="353" t="str">
        <f ca="1">+IF(OFFSET('Water Data'!$G$28,0,10*ROW('Water Data'!G145))="","",OFFSET('Water Data'!$G$28,0,10*ROW('Water Data'!G145)))</f>
        <v/>
      </c>
      <c r="CD151" s="353" t="str">
        <f ca="1">+IF(OFFSET('Water Data'!$G$29,0,10*ROW('Water Data'!G145))="","",OFFSET('Water Data'!$G$29,0,10*ROW('Water Data'!G145)))</f>
        <v/>
      </c>
      <c r="CE151" s="353" t="str">
        <f ca="1">+IF(OFFSET('Water Data'!$H$27,0,10*ROW('Water Data'!H145))="","",OFFSET('Water Data'!$H$27,0,10*ROW('Water Data'!H145)))</f>
        <v/>
      </c>
      <c r="CF151" s="353" t="str">
        <f ca="1">+IF(OFFSET('Water Data'!$H$28,0,10*ROW('Water Data'!H145))="","",OFFSET('Water Data'!$H$28,0,10*ROW('Water Data'!H145)))</f>
        <v/>
      </c>
      <c r="CG151" s="353" t="str">
        <f ca="1">+IF(OFFSET('Water Data'!$H$29,0,10*ROW('Water Data'!H145))="","",OFFSET('Water Data'!$H$29,0,10*ROW('Water Data'!H145)))</f>
        <v/>
      </c>
      <c r="CH151" s="353" t="str">
        <f ca="1">+IF(OFFSET('Water Data'!$I$27,0,10*ROW('Water Data'!I145))="","",OFFSET('Water Data'!$I$27,0,10*ROW('Water Data'!I145)))</f>
        <v/>
      </c>
      <c r="CI151" s="353" t="str">
        <f ca="1">+IF(OFFSET('Water Data'!$I$28,0,10*ROW('Water Data'!I145))="","",OFFSET('Water Data'!$I$28,0,10*ROW('Water Data'!I145)))</f>
        <v/>
      </c>
      <c r="CJ151" s="353" t="str">
        <f ca="1">+IF(OFFSET('Water Data'!$I$29,0,10*ROW('Water Data'!I145))="","",OFFSET('Water Data'!$I$29,0,10*ROW('Water Data'!I145)))</f>
        <v/>
      </c>
      <c r="CK151" s="353" t="str">
        <f ca="1">+IF(OFFSET('Sanitation Data'!$D$28,0,10*ROW('Sanitation Data'!D145))="","",OFFSET('Sanitation Data'!$D$28,0,10*ROW('Sanitation Data'!D145)))</f>
        <v/>
      </c>
      <c r="CL151" s="353" t="str">
        <f ca="1">+IF(OFFSET('Sanitation Data'!$D$29,0,10*ROW('Sanitation Data'!D145))="","",OFFSET('Sanitation Data'!$D$29,0,10*ROW('Sanitation Data'!D145)))</f>
        <v/>
      </c>
      <c r="CM151" s="353" t="str">
        <f ca="1">+IF(OFFSET('Sanitation Data'!$D$30,0,10*ROW('Sanitation Data'!D145))="","",OFFSET('Sanitation Data'!$D$30,0,10*ROW('Sanitation Data'!D145)))</f>
        <v/>
      </c>
      <c r="CN151" s="353" t="str">
        <f ca="1">+IF(OFFSET('Sanitation Data'!$D$31,0,10*ROW('Sanitation Data'!D145))="","",OFFSET('Sanitation Data'!$D$31,0,10*ROW('Sanitation Data'!D145)))</f>
        <v/>
      </c>
      <c r="CO151" s="353" t="str">
        <f ca="1">+IF(OFFSET('Sanitation Data'!$D$32,0,10*ROW('Sanitation Data'!D145))="","",OFFSET('Sanitation Data'!$D$32,0,10*ROW('Sanitation Data'!D145)))</f>
        <v/>
      </c>
      <c r="CP151" s="353" t="str">
        <f ca="1">+IF(OFFSET('Sanitation Data'!$E$28,0,10*ROW('Sanitation Data'!E145))="","",OFFSET('Sanitation Data'!$E$28,0,10*ROW('Sanitation Data'!E145)))</f>
        <v/>
      </c>
      <c r="CQ151" s="353" t="str">
        <f ca="1">+IF(OFFSET('Sanitation Data'!$E$29,0,10*ROW('Sanitation Data'!E145))="","",OFFSET('Sanitation Data'!$E$29,0,10*ROW('Sanitation Data'!E145)))</f>
        <v/>
      </c>
      <c r="CR151" s="353" t="str">
        <f ca="1">+IF(OFFSET('Sanitation Data'!$E$30,0,10*ROW('Sanitation Data'!E145))="","",OFFSET('Sanitation Data'!$E$30,0,10*ROW('Sanitation Data'!E145)))</f>
        <v/>
      </c>
      <c r="CS151" s="353" t="str">
        <f ca="1">+IF(OFFSET('Sanitation Data'!$E$31,0,10*ROW('Sanitation Data'!E145))="","",OFFSET('Sanitation Data'!$E$31,0,10*ROW('Sanitation Data'!E145)))</f>
        <v/>
      </c>
      <c r="CT151" s="353" t="str">
        <f ca="1">+IF(OFFSET('Sanitation Data'!$E$32,0,10*ROW('Sanitation Data'!E145))="","",OFFSET('Sanitation Data'!$E$32,0,10*ROW('Sanitation Data'!E145)))</f>
        <v/>
      </c>
      <c r="CU151" s="353" t="str">
        <f ca="1">+IF(OFFSET('Sanitation Data'!$F$28,0,10*ROW('Sanitation Data'!F145))="","",OFFSET('Sanitation Data'!$F$28,0,10*ROW('Sanitation Data'!F145)))</f>
        <v/>
      </c>
      <c r="CV151" s="353" t="str">
        <f ca="1">+IF(OFFSET('Sanitation Data'!$F$29,0,10*ROW('Sanitation Data'!F145))="","",OFFSET('Sanitation Data'!$F$29,0,10*ROW('Sanitation Data'!F145)))</f>
        <v/>
      </c>
      <c r="CW151" s="353" t="str">
        <f ca="1">+IF(OFFSET('Sanitation Data'!$F$30,0,10*ROW('Sanitation Data'!F145))="","",OFFSET('Sanitation Data'!$F$30,0,10*ROW('Sanitation Data'!F145)))</f>
        <v/>
      </c>
      <c r="CX151" s="353" t="str">
        <f ca="1">+IF(OFFSET('Sanitation Data'!$F$31,0,10*ROW('Sanitation Data'!F145))="","",OFFSET('Sanitation Data'!$F$31,0,10*ROW('Sanitation Data'!F145)))</f>
        <v/>
      </c>
      <c r="CY151" s="353" t="str">
        <f ca="1">+IF(OFFSET('Sanitation Data'!$F$32,0,10*ROW('Sanitation Data'!F145))="","",OFFSET('Sanitation Data'!$F$32,0,10*ROW('Sanitation Data'!F145)))</f>
        <v/>
      </c>
      <c r="CZ151" s="353" t="str">
        <f ca="1">+IF(OFFSET('Sanitation Data'!$G$28,0,10*ROW('Sanitation Data'!G145))="","",OFFSET('Sanitation Data'!$G$28,0,10*ROW('Sanitation Data'!G145)))</f>
        <v/>
      </c>
      <c r="DA151" s="353" t="str">
        <f ca="1">+IF(OFFSET('Sanitation Data'!$G$29,0,10*ROW('Sanitation Data'!G145))="","",OFFSET('Sanitation Data'!$G$29,0,10*ROW('Sanitation Data'!G145)))</f>
        <v/>
      </c>
      <c r="DB151" s="353" t="str">
        <f ca="1">+IF(OFFSET('Sanitation Data'!$G$30,0,10*ROW('Sanitation Data'!G145))="","",OFFSET('Sanitation Data'!$G$30,0,10*ROW('Sanitation Data'!G145)))</f>
        <v/>
      </c>
      <c r="DC151" s="353" t="str">
        <f ca="1">+IF(OFFSET('Sanitation Data'!$G$31,0,10*ROW('Sanitation Data'!G145))="","",OFFSET('Sanitation Data'!$G$31,0,10*ROW('Sanitation Data'!G145)))</f>
        <v/>
      </c>
      <c r="DD151" s="353" t="str">
        <f ca="1">+IF(OFFSET('Sanitation Data'!$G$32,0,10*ROW('Sanitation Data'!G145))="","",OFFSET('Sanitation Data'!$G$32,0,10*ROW('Sanitation Data'!G145)))</f>
        <v/>
      </c>
      <c r="DE151" s="353" t="str">
        <f ca="1">+IF(OFFSET('Sanitation Data'!$H$28,0,10*ROW('Sanitation Data'!H145))="","",OFFSET('Sanitation Data'!$H$28,0,10*ROW('Sanitation Data'!H145)))</f>
        <v/>
      </c>
      <c r="DF151" s="353" t="str">
        <f ca="1">+IF(OFFSET('Sanitation Data'!$H$29,0,10*ROW('Sanitation Data'!H145))="","",OFFSET('Sanitation Data'!$H$29,0,10*ROW('Sanitation Data'!H145)))</f>
        <v/>
      </c>
      <c r="DG151" s="353" t="str">
        <f ca="1">+IF(OFFSET('Sanitation Data'!$H$30,0,10*ROW('Sanitation Data'!H145))="","",OFFSET('Sanitation Data'!$H$30,0,10*ROW('Sanitation Data'!H145)))</f>
        <v/>
      </c>
      <c r="DH151" s="353" t="str">
        <f ca="1">+IF(OFFSET('Sanitation Data'!$H$31,0,10*ROW('Sanitation Data'!H145))="","",OFFSET('Sanitation Data'!$H$31,0,10*ROW('Sanitation Data'!H145)))</f>
        <v/>
      </c>
      <c r="DI151" s="353" t="str">
        <f ca="1">+IF(OFFSET('Sanitation Data'!$H$32,0,10*ROW('Sanitation Data'!H145))="","",OFFSET('Sanitation Data'!$H$32,0,10*ROW('Sanitation Data'!H145)))</f>
        <v/>
      </c>
      <c r="DJ151" s="353" t="str">
        <f ca="1">+IF(OFFSET('Sanitation Data'!$I$28,0,10*ROW('Sanitation Data'!I145))="","",OFFSET('Sanitation Data'!$I$28,0,10*ROW('Sanitation Data'!I145)))</f>
        <v/>
      </c>
      <c r="DK151" s="353" t="str">
        <f ca="1">+IF(OFFSET('Sanitation Data'!$I$29,0,10*ROW('Sanitation Data'!I145))="","",OFFSET('Sanitation Data'!$I$29,0,10*ROW('Sanitation Data'!I145)))</f>
        <v/>
      </c>
      <c r="DL151" s="353" t="str">
        <f ca="1">+IF(OFFSET('Sanitation Data'!$I$30,0,10*ROW('Sanitation Data'!I145))="","",OFFSET('Sanitation Data'!$I$30,0,10*ROW('Sanitation Data'!I145)))</f>
        <v/>
      </c>
      <c r="DM151" s="353" t="str">
        <f ca="1">+IF(OFFSET('Sanitation Data'!$I$31,0,10*ROW('Sanitation Data'!I145))="","",OFFSET('Sanitation Data'!$I$31,0,10*ROW('Sanitation Data'!I145)))</f>
        <v/>
      </c>
      <c r="DN151" s="353" t="str">
        <f ca="1">+IF(OFFSET('Sanitation Data'!$I$32,0,10*ROW('Sanitation Data'!I145))="","",OFFSET('Sanitation Data'!$I$32,0,10*ROW('Sanitation Data'!I145)))</f>
        <v/>
      </c>
      <c r="DO151" s="353" t="str">
        <f ca="1">+IF(OFFSET('Hygiene Data'!$D$11,0,10*ROW('Hygiene Data'!D145))="","",OFFSET('Hygiene Data'!$D$11,0,10*ROW('Hygiene Data'!D145)))</f>
        <v/>
      </c>
      <c r="DP151" s="353" t="str">
        <f ca="1">+IF(OFFSET('Hygiene Data'!$D$12,0,10*ROW('Hygiene Data'!D145))="","",OFFSET('Hygiene Data'!$D$12,0,10*ROW('Hygiene Data'!D145)))</f>
        <v/>
      </c>
      <c r="DQ151" s="353" t="str">
        <f ca="1">+IF(OFFSET('Hygiene Data'!$D$13,0,10*ROW('Hygiene Data'!D145))="","",OFFSET('Hygiene Data'!$D$13,0,10*ROW('Hygiene Data'!D145)))</f>
        <v/>
      </c>
      <c r="DR151" s="353" t="str">
        <f ca="1">+IF(OFFSET('Hygiene Data'!$E$11,0,10*ROW('Hygiene Data'!E145))="","",OFFSET('Hygiene Data'!$E$11,0,10*ROW('Hygiene Data'!E145)))</f>
        <v/>
      </c>
      <c r="DS151" s="353" t="str">
        <f ca="1">+IF(OFFSET('Hygiene Data'!$E$12,0,10*ROW('Hygiene Data'!E145))="","",OFFSET('Hygiene Data'!$E$12,0,10*ROW('Hygiene Data'!E145)))</f>
        <v/>
      </c>
      <c r="DT151" s="353" t="str">
        <f ca="1">+IF(OFFSET('Hygiene Data'!$E$13,0,10*ROW('Hygiene Data'!E145))="","",OFFSET('Hygiene Data'!$E$13,0,10*ROW('Hygiene Data'!E145)))</f>
        <v/>
      </c>
      <c r="DU151" s="353" t="str">
        <f ca="1">+IF(OFFSET('Hygiene Data'!$F$11,0,10*ROW('Hygiene Data'!F145))="","",OFFSET('Hygiene Data'!$F$11,0,10*ROW('Hygiene Data'!F145)))</f>
        <v/>
      </c>
      <c r="DV151" s="353" t="str">
        <f ca="1">+IF(OFFSET('Hygiene Data'!$F$12,0,10*ROW('Hygiene Data'!F145))="","",OFFSET('Hygiene Data'!$F$12,0,10*ROW('Hygiene Data'!F145)))</f>
        <v/>
      </c>
      <c r="DW151" s="353" t="str">
        <f ca="1">+IF(OFFSET('Hygiene Data'!$F$13,0,10*ROW('Hygiene Data'!F145))="","",OFFSET('Hygiene Data'!$F$13,0,10*ROW('Hygiene Data'!F145)))</f>
        <v/>
      </c>
      <c r="DX151" s="353" t="str">
        <f ca="1">+IF(OFFSET('Hygiene Data'!$G$11,0,10*ROW('Hygiene Data'!G145))="","",OFFSET('Hygiene Data'!$G$11,0,10*ROW('Hygiene Data'!G145)))</f>
        <v/>
      </c>
      <c r="DY151" s="353" t="str">
        <f ca="1">+IF(OFFSET('Hygiene Data'!$G$12,0,10*ROW('Hygiene Data'!G145))="","",OFFSET('Hygiene Data'!$G$12,0,10*ROW('Hygiene Data'!G145)))</f>
        <v/>
      </c>
      <c r="DZ151" s="353" t="str">
        <f ca="1">+IF(OFFSET('Hygiene Data'!$G$13,0,10*ROW('Hygiene Data'!G145))="","",OFFSET('Hygiene Data'!$G$13,0,10*ROW('Hygiene Data'!G145)))</f>
        <v/>
      </c>
      <c r="EA151" s="353" t="str">
        <f ca="1">+IF(OFFSET('Hygiene Data'!$H$11,0,10*ROW('Hygiene Data'!H145))="","",OFFSET('Hygiene Data'!$H$11,0,10*ROW('Hygiene Data'!H145)))</f>
        <v/>
      </c>
      <c r="EB151" s="353" t="str">
        <f ca="1">+IF(OFFSET('Hygiene Data'!$H$12,0,10*ROW('Hygiene Data'!H145))="","",OFFSET('Hygiene Data'!$H$12,0,10*ROW('Hygiene Data'!H145)))</f>
        <v/>
      </c>
      <c r="EC151" s="353" t="str">
        <f ca="1">+IF(OFFSET('Hygiene Data'!$H$13,0,10*ROW('Hygiene Data'!H145))="","",OFFSET('Hygiene Data'!$H$13,0,10*ROW('Hygiene Data'!H145)))</f>
        <v/>
      </c>
      <c r="ED151" s="353" t="str">
        <f ca="1">+IF(OFFSET('Hygiene Data'!$I$11,0,10*ROW('Hygiene Data'!I145))="","",OFFSET('Hygiene Data'!$I$11,0,10*ROW('Hygiene Data'!I145)))</f>
        <v/>
      </c>
      <c r="EE151" s="353" t="str">
        <f ca="1">+IF(OFFSET('Hygiene Data'!$I$12,0,10*ROW('Hygiene Data'!I145))="","",OFFSET('Hygiene Data'!$I$12,0,10*ROW('Hygiene Data'!I145)))</f>
        <v/>
      </c>
      <c r="EF151" s="353" t="str">
        <f ca="1">+IF(OFFSET('Hygiene Data'!$I$13,0,10*ROW('Hygiene Data'!I145))="","",OFFSET('Hygiene Data'!$I$13,0,10*ROW('Hygiene Data'!I145)))</f>
        <v/>
      </c>
    </row>
    <row r="152" spans="1:136" x14ac:dyDescent="0.25">
      <c r="A152" s="462" t="str">
        <f ca="1">+IF(OFFSET('Water Data'!$B$2,0,10*ROW('Water Data'!E146))="","",OFFSET('Water Data'!$B$2,0,10*ROW('Water Data'!E146)))</f>
        <v/>
      </c>
      <c r="B152" s="46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89" t="str">
        <f t="shared" ca="1" si="2"/>
        <v/>
      </c>
      <c r="D152" s="49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6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3" t="str">
        <f ca="1">+IF(OFFSET('Water Data'!$D$27,0,10*ROW('Water Data'!D146))="","",OFFSET('Water Data'!$D$27,0,10*ROW('Water Data'!D146)))</f>
        <v/>
      </c>
      <c r="BT152" s="353" t="str">
        <f ca="1">+IF(OFFSET('Water Data'!$D$28,0,10*ROW('Water Data'!D146))="","",OFFSET('Water Data'!$D$28,0,10*ROW('Water Data'!D146)))</f>
        <v/>
      </c>
      <c r="BU152" s="353" t="str">
        <f ca="1">+IF(OFFSET('Water Data'!$D$29,0,10*ROW('Water Data'!D146))="","",OFFSET('Water Data'!$D$29,0,10*ROW('Water Data'!D146)))</f>
        <v/>
      </c>
      <c r="BV152" s="353" t="str">
        <f ca="1">+IF(OFFSET('Water Data'!$E$27,0,10*ROW('Water Data'!E146))="","",OFFSET('Water Data'!$E$27,0,10*ROW('Water Data'!E146)))</f>
        <v/>
      </c>
      <c r="BW152" s="353" t="str">
        <f ca="1">+IF(OFFSET('Water Data'!$E$28,0,10*ROW('Water Data'!E146))="","",OFFSET('Water Data'!$E$28,0,10*ROW('Water Data'!E146)))</f>
        <v/>
      </c>
      <c r="BX152" s="353" t="str">
        <f ca="1">+IF(OFFSET('Water Data'!$E$29,0,10*ROW('Water Data'!E146))="","",OFFSET('Water Data'!$E$29,0,10*ROW('Water Data'!E146)))</f>
        <v/>
      </c>
      <c r="BY152" s="353" t="str">
        <f ca="1">+IF(OFFSET('Water Data'!$F$27,0,10*ROW('Water Data'!F146))="","",OFFSET('Water Data'!$F$27,0,10*ROW('Water Data'!F146)))</f>
        <v/>
      </c>
      <c r="BZ152" s="353" t="str">
        <f ca="1">+IF(OFFSET('Water Data'!$F$28,0,10*ROW('Water Data'!F146))="","",OFFSET('Water Data'!$F$28,0,10*ROW('Water Data'!F146)))</f>
        <v/>
      </c>
      <c r="CA152" s="353" t="str">
        <f ca="1">+IF(OFFSET('Water Data'!$F$29,0,10*ROW('Water Data'!F146))="","",OFFSET('Water Data'!$F$29,0,10*ROW('Water Data'!F146)))</f>
        <v/>
      </c>
      <c r="CB152" s="353" t="str">
        <f ca="1">+IF(OFFSET('Water Data'!$G$27,0,10*ROW('Water Data'!G146))="","",OFFSET('Water Data'!$G$27,0,10*ROW('Water Data'!G146)))</f>
        <v/>
      </c>
      <c r="CC152" s="353" t="str">
        <f ca="1">+IF(OFFSET('Water Data'!$G$28,0,10*ROW('Water Data'!G146))="","",OFFSET('Water Data'!$G$28,0,10*ROW('Water Data'!G146)))</f>
        <v/>
      </c>
      <c r="CD152" s="353" t="str">
        <f ca="1">+IF(OFFSET('Water Data'!$G$29,0,10*ROW('Water Data'!G146))="","",OFFSET('Water Data'!$G$29,0,10*ROW('Water Data'!G146)))</f>
        <v/>
      </c>
      <c r="CE152" s="353" t="str">
        <f ca="1">+IF(OFFSET('Water Data'!$H$27,0,10*ROW('Water Data'!H146))="","",OFFSET('Water Data'!$H$27,0,10*ROW('Water Data'!H146)))</f>
        <v/>
      </c>
      <c r="CF152" s="353" t="str">
        <f ca="1">+IF(OFFSET('Water Data'!$H$28,0,10*ROW('Water Data'!H146))="","",OFFSET('Water Data'!$H$28,0,10*ROW('Water Data'!H146)))</f>
        <v/>
      </c>
      <c r="CG152" s="353" t="str">
        <f ca="1">+IF(OFFSET('Water Data'!$H$29,0,10*ROW('Water Data'!H146))="","",OFFSET('Water Data'!$H$29,0,10*ROW('Water Data'!H146)))</f>
        <v/>
      </c>
      <c r="CH152" s="353" t="str">
        <f ca="1">+IF(OFFSET('Water Data'!$I$27,0,10*ROW('Water Data'!I146))="","",OFFSET('Water Data'!$I$27,0,10*ROW('Water Data'!I146)))</f>
        <v/>
      </c>
      <c r="CI152" s="353" t="str">
        <f ca="1">+IF(OFFSET('Water Data'!$I$28,0,10*ROW('Water Data'!I146))="","",OFFSET('Water Data'!$I$28,0,10*ROW('Water Data'!I146)))</f>
        <v/>
      </c>
      <c r="CJ152" s="353" t="str">
        <f ca="1">+IF(OFFSET('Water Data'!$I$29,0,10*ROW('Water Data'!I146))="","",OFFSET('Water Data'!$I$29,0,10*ROW('Water Data'!I146)))</f>
        <v/>
      </c>
      <c r="CK152" s="353" t="str">
        <f ca="1">+IF(OFFSET('Sanitation Data'!$D$28,0,10*ROW('Sanitation Data'!D146))="","",OFFSET('Sanitation Data'!$D$28,0,10*ROW('Sanitation Data'!D146)))</f>
        <v/>
      </c>
      <c r="CL152" s="353" t="str">
        <f ca="1">+IF(OFFSET('Sanitation Data'!$D$29,0,10*ROW('Sanitation Data'!D146))="","",OFFSET('Sanitation Data'!$D$29,0,10*ROW('Sanitation Data'!D146)))</f>
        <v/>
      </c>
      <c r="CM152" s="353" t="str">
        <f ca="1">+IF(OFFSET('Sanitation Data'!$D$30,0,10*ROW('Sanitation Data'!D146))="","",OFFSET('Sanitation Data'!$D$30,0,10*ROW('Sanitation Data'!D146)))</f>
        <v/>
      </c>
      <c r="CN152" s="353" t="str">
        <f ca="1">+IF(OFFSET('Sanitation Data'!$D$31,0,10*ROW('Sanitation Data'!D146))="","",OFFSET('Sanitation Data'!$D$31,0,10*ROW('Sanitation Data'!D146)))</f>
        <v/>
      </c>
      <c r="CO152" s="353" t="str">
        <f ca="1">+IF(OFFSET('Sanitation Data'!$D$32,0,10*ROW('Sanitation Data'!D146))="","",OFFSET('Sanitation Data'!$D$32,0,10*ROW('Sanitation Data'!D146)))</f>
        <v/>
      </c>
      <c r="CP152" s="353" t="str">
        <f ca="1">+IF(OFFSET('Sanitation Data'!$E$28,0,10*ROW('Sanitation Data'!E146))="","",OFFSET('Sanitation Data'!$E$28,0,10*ROW('Sanitation Data'!E146)))</f>
        <v/>
      </c>
      <c r="CQ152" s="353" t="str">
        <f ca="1">+IF(OFFSET('Sanitation Data'!$E$29,0,10*ROW('Sanitation Data'!E146))="","",OFFSET('Sanitation Data'!$E$29,0,10*ROW('Sanitation Data'!E146)))</f>
        <v/>
      </c>
      <c r="CR152" s="353" t="str">
        <f ca="1">+IF(OFFSET('Sanitation Data'!$E$30,0,10*ROW('Sanitation Data'!E146))="","",OFFSET('Sanitation Data'!$E$30,0,10*ROW('Sanitation Data'!E146)))</f>
        <v/>
      </c>
      <c r="CS152" s="353" t="str">
        <f ca="1">+IF(OFFSET('Sanitation Data'!$E$31,0,10*ROW('Sanitation Data'!E146))="","",OFFSET('Sanitation Data'!$E$31,0,10*ROW('Sanitation Data'!E146)))</f>
        <v/>
      </c>
      <c r="CT152" s="353" t="str">
        <f ca="1">+IF(OFFSET('Sanitation Data'!$E$32,0,10*ROW('Sanitation Data'!E146))="","",OFFSET('Sanitation Data'!$E$32,0,10*ROW('Sanitation Data'!E146)))</f>
        <v/>
      </c>
      <c r="CU152" s="353" t="str">
        <f ca="1">+IF(OFFSET('Sanitation Data'!$F$28,0,10*ROW('Sanitation Data'!F146))="","",OFFSET('Sanitation Data'!$F$28,0,10*ROW('Sanitation Data'!F146)))</f>
        <v/>
      </c>
      <c r="CV152" s="353" t="str">
        <f ca="1">+IF(OFFSET('Sanitation Data'!$F$29,0,10*ROW('Sanitation Data'!F146))="","",OFFSET('Sanitation Data'!$F$29,0,10*ROW('Sanitation Data'!F146)))</f>
        <v/>
      </c>
      <c r="CW152" s="353" t="str">
        <f ca="1">+IF(OFFSET('Sanitation Data'!$F$30,0,10*ROW('Sanitation Data'!F146))="","",OFFSET('Sanitation Data'!$F$30,0,10*ROW('Sanitation Data'!F146)))</f>
        <v/>
      </c>
      <c r="CX152" s="353" t="str">
        <f ca="1">+IF(OFFSET('Sanitation Data'!$F$31,0,10*ROW('Sanitation Data'!F146))="","",OFFSET('Sanitation Data'!$F$31,0,10*ROW('Sanitation Data'!F146)))</f>
        <v/>
      </c>
      <c r="CY152" s="353" t="str">
        <f ca="1">+IF(OFFSET('Sanitation Data'!$F$32,0,10*ROW('Sanitation Data'!F146))="","",OFFSET('Sanitation Data'!$F$32,0,10*ROW('Sanitation Data'!F146)))</f>
        <v/>
      </c>
      <c r="CZ152" s="353" t="str">
        <f ca="1">+IF(OFFSET('Sanitation Data'!$G$28,0,10*ROW('Sanitation Data'!G146))="","",OFFSET('Sanitation Data'!$G$28,0,10*ROW('Sanitation Data'!G146)))</f>
        <v/>
      </c>
      <c r="DA152" s="353" t="str">
        <f ca="1">+IF(OFFSET('Sanitation Data'!$G$29,0,10*ROW('Sanitation Data'!G146))="","",OFFSET('Sanitation Data'!$G$29,0,10*ROW('Sanitation Data'!G146)))</f>
        <v/>
      </c>
      <c r="DB152" s="353" t="str">
        <f ca="1">+IF(OFFSET('Sanitation Data'!$G$30,0,10*ROW('Sanitation Data'!G146))="","",OFFSET('Sanitation Data'!$G$30,0,10*ROW('Sanitation Data'!G146)))</f>
        <v/>
      </c>
      <c r="DC152" s="353" t="str">
        <f ca="1">+IF(OFFSET('Sanitation Data'!$G$31,0,10*ROW('Sanitation Data'!G146))="","",OFFSET('Sanitation Data'!$G$31,0,10*ROW('Sanitation Data'!G146)))</f>
        <v/>
      </c>
      <c r="DD152" s="353" t="str">
        <f ca="1">+IF(OFFSET('Sanitation Data'!$G$32,0,10*ROW('Sanitation Data'!G146))="","",OFFSET('Sanitation Data'!$G$32,0,10*ROW('Sanitation Data'!G146)))</f>
        <v/>
      </c>
      <c r="DE152" s="353" t="str">
        <f ca="1">+IF(OFFSET('Sanitation Data'!$H$28,0,10*ROW('Sanitation Data'!H146))="","",OFFSET('Sanitation Data'!$H$28,0,10*ROW('Sanitation Data'!H146)))</f>
        <v/>
      </c>
      <c r="DF152" s="353" t="str">
        <f ca="1">+IF(OFFSET('Sanitation Data'!$H$29,0,10*ROW('Sanitation Data'!H146))="","",OFFSET('Sanitation Data'!$H$29,0,10*ROW('Sanitation Data'!H146)))</f>
        <v/>
      </c>
      <c r="DG152" s="353" t="str">
        <f ca="1">+IF(OFFSET('Sanitation Data'!$H$30,0,10*ROW('Sanitation Data'!H146))="","",OFFSET('Sanitation Data'!$H$30,0,10*ROW('Sanitation Data'!H146)))</f>
        <v/>
      </c>
      <c r="DH152" s="353" t="str">
        <f ca="1">+IF(OFFSET('Sanitation Data'!$H$31,0,10*ROW('Sanitation Data'!H146))="","",OFFSET('Sanitation Data'!$H$31,0,10*ROW('Sanitation Data'!H146)))</f>
        <v/>
      </c>
      <c r="DI152" s="353" t="str">
        <f ca="1">+IF(OFFSET('Sanitation Data'!$H$32,0,10*ROW('Sanitation Data'!H146))="","",OFFSET('Sanitation Data'!$H$32,0,10*ROW('Sanitation Data'!H146)))</f>
        <v/>
      </c>
      <c r="DJ152" s="353" t="str">
        <f ca="1">+IF(OFFSET('Sanitation Data'!$I$28,0,10*ROW('Sanitation Data'!I146))="","",OFFSET('Sanitation Data'!$I$28,0,10*ROW('Sanitation Data'!I146)))</f>
        <v/>
      </c>
      <c r="DK152" s="353" t="str">
        <f ca="1">+IF(OFFSET('Sanitation Data'!$I$29,0,10*ROW('Sanitation Data'!I146))="","",OFFSET('Sanitation Data'!$I$29,0,10*ROW('Sanitation Data'!I146)))</f>
        <v/>
      </c>
      <c r="DL152" s="353" t="str">
        <f ca="1">+IF(OFFSET('Sanitation Data'!$I$30,0,10*ROW('Sanitation Data'!I146))="","",OFFSET('Sanitation Data'!$I$30,0,10*ROW('Sanitation Data'!I146)))</f>
        <v/>
      </c>
      <c r="DM152" s="353" t="str">
        <f ca="1">+IF(OFFSET('Sanitation Data'!$I$31,0,10*ROW('Sanitation Data'!I146))="","",OFFSET('Sanitation Data'!$I$31,0,10*ROW('Sanitation Data'!I146)))</f>
        <v/>
      </c>
      <c r="DN152" s="353" t="str">
        <f ca="1">+IF(OFFSET('Sanitation Data'!$I$32,0,10*ROW('Sanitation Data'!I146))="","",OFFSET('Sanitation Data'!$I$32,0,10*ROW('Sanitation Data'!I146)))</f>
        <v/>
      </c>
      <c r="DO152" s="353" t="str">
        <f ca="1">+IF(OFFSET('Hygiene Data'!$D$11,0,10*ROW('Hygiene Data'!D146))="","",OFFSET('Hygiene Data'!$D$11,0,10*ROW('Hygiene Data'!D146)))</f>
        <v/>
      </c>
      <c r="DP152" s="353" t="str">
        <f ca="1">+IF(OFFSET('Hygiene Data'!$D$12,0,10*ROW('Hygiene Data'!D146))="","",OFFSET('Hygiene Data'!$D$12,0,10*ROW('Hygiene Data'!D146)))</f>
        <v/>
      </c>
      <c r="DQ152" s="353" t="str">
        <f ca="1">+IF(OFFSET('Hygiene Data'!$D$13,0,10*ROW('Hygiene Data'!D146))="","",OFFSET('Hygiene Data'!$D$13,0,10*ROW('Hygiene Data'!D146)))</f>
        <v/>
      </c>
      <c r="DR152" s="353" t="str">
        <f ca="1">+IF(OFFSET('Hygiene Data'!$E$11,0,10*ROW('Hygiene Data'!E146))="","",OFFSET('Hygiene Data'!$E$11,0,10*ROW('Hygiene Data'!E146)))</f>
        <v/>
      </c>
      <c r="DS152" s="353" t="str">
        <f ca="1">+IF(OFFSET('Hygiene Data'!$E$12,0,10*ROW('Hygiene Data'!E146))="","",OFFSET('Hygiene Data'!$E$12,0,10*ROW('Hygiene Data'!E146)))</f>
        <v/>
      </c>
      <c r="DT152" s="353" t="str">
        <f ca="1">+IF(OFFSET('Hygiene Data'!$E$13,0,10*ROW('Hygiene Data'!E146))="","",OFFSET('Hygiene Data'!$E$13,0,10*ROW('Hygiene Data'!E146)))</f>
        <v/>
      </c>
      <c r="DU152" s="353" t="str">
        <f ca="1">+IF(OFFSET('Hygiene Data'!$F$11,0,10*ROW('Hygiene Data'!F146))="","",OFFSET('Hygiene Data'!$F$11,0,10*ROW('Hygiene Data'!F146)))</f>
        <v/>
      </c>
      <c r="DV152" s="353" t="str">
        <f ca="1">+IF(OFFSET('Hygiene Data'!$F$12,0,10*ROW('Hygiene Data'!F146))="","",OFFSET('Hygiene Data'!$F$12,0,10*ROW('Hygiene Data'!F146)))</f>
        <v/>
      </c>
      <c r="DW152" s="353" t="str">
        <f ca="1">+IF(OFFSET('Hygiene Data'!$F$13,0,10*ROW('Hygiene Data'!F146))="","",OFFSET('Hygiene Data'!$F$13,0,10*ROW('Hygiene Data'!F146)))</f>
        <v/>
      </c>
      <c r="DX152" s="353" t="str">
        <f ca="1">+IF(OFFSET('Hygiene Data'!$G$11,0,10*ROW('Hygiene Data'!G146))="","",OFFSET('Hygiene Data'!$G$11,0,10*ROW('Hygiene Data'!G146)))</f>
        <v/>
      </c>
      <c r="DY152" s="353" t="str">
        <f ca="1">+IF(OFFSET('Hygiene Data'!$G$12,0,10*ROW('Hygiene Data'!G146))="","",OFFSET('Hygiene Data'!$G$12,0,10*ROW('Hygiene Data'!G146)))</f>
        <v/>
      </c>
      <c r="DZ152" s="353" t="str">
        <f ca="1">+IF(OFFSET('Hygiene Data'!$G$13,0,10*ROW('Hygiene Data'!G146))="","",OFFSET('Hygiene Data'!$G$13,0,10*ROW('Hygiene Data'!G146)))</f>
        <v/>
      </c>
      <c r="EA152" s="353" t="str">
        <f ca="1">+IF(OFFSET('Hygiene Data'!$H$11,0,10*ROW('Hygiene Data'!H146))="","",OFFSET('Hygiene Data'!$H$11,0,10*ROW('Hygiene Data'!H146)))</f>
        <v/>
      </c>
      <c r="EB152" s="353" t="str">
        <f ca="1">+IF(OFFSET('Hygiene Data'!$H$12,0,10*ROW('Hygiene Data'!H146))="","",OFFSET('Hygiene Data'!$H$12,0,10*ROW('Hygiene Data'!H146)))</f>
        <v/>
      </c>
      <c r="EC152" s="353" t="str">
        <f ca="1">+IF(OFFSET('Hygiene Data'!$H$13,0,10*ROW('Hygiene Data'!H146))="","",OFFSET('Hygiene Data'!$H$13,0,10*ROW('Hygiene Data'!H146)))</f>
        <v/>
      </c>
      <c r="ED152" s="353" t="str">
        <f ca="1">+IF(OFFSET('Hygiene Data'!$I$11,0,10*ROW('Hygiene Data'!I146))="","",OFFSET('Hygiene Data'!$I$11,0,10*ROW('Hygiene Data'!I146)))</f>
        <v/>
      </c>
      <c r="EE152" s="353" t="str">
        <f ca="1">+IF(OFFSET('Hygiene Data'!$I$12,0,10*ROW('Hygiene Data'!I146))="","",OFFSET('Hygiene Data'!$I$12,0,10*ROW('Hygiene Data'!I146)))</f>
        <v/>
      </c>
      <c r="EF152" s="353" t="str">
        <f ca="1">+IF(OFFSET('Hygiene Data'!$I$13,0,10*ROW('Hygiene Data'!I146))="","",OFFSET('Hygiene Data'!$I$13,0,10*ROW('Hygiene Data'!I146)))</f>
        <v/>
      </c>
    </row>
    <row r="153" spans="1:136" x14ac:dyDescent="0.25">
      <c r="A153" s="462" t="str">
        <f ca="1">+IF(OFFSET('Water Data'!$B$2,0,10*ROW('Water Data'!E147))="","",OFFSET('Water Data'!$B$2,0,10*ROW('Water Data'!E147)))</f>
        <v/>
      </c>
      <c r="B153" s="46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89" t="str">
        <f t="shared" ca="1" si="2"/>
        <v/>
      </c>
      <c r="D153" s="49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6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3" t="str">
        <f ca="1">+IF(OFFSET('Water Data'!$D$27,0,10*ROW('Water Data'!D147))="","",OFFSET('Water Data'!$D$27,0,10*ROW('Water Data'!D147)))</f>
        <v/>
      </c>
      <c r="BT153" s="353" t="str">
        <f ca="1">+IF(OFFSET('Water Data'!$D$28,0,10*ROW('Water Data'!D147))="","",OFFSET('Water Data'!$D$28,0,10*ROW('Water Data'!D147)))</f>
        <v/>
      </c>
      <c r="BU153" s="353" t="str">
        <f ca="1">+IF(OFFSET('Water Data'!$D$29,0,10*ROW('Water Data'!D147))="","",OFFSET('Water Data'!$D$29,0,10*ROW('Water Data'!D147)))</f>
        <v/>
      </c>
      <c r="BV153" s="353" t="str">
        <f ca="1">+IF(OFFSET('Water Data'!$E$27,0,10*ROW('Water Data'!E147))="","",OFFSET('Water Data'!$E$27,0,10*ROW('Water Data'!E147)))</f>
        <v/>
      </c>
      <c r="BW153" s="353" t="str">
        <f ca="1">+IF(OFFSET('Water Data'!$E$28,0,10*ROW('Water Data'!E147))="","",OFFSET('Water Data'!$E$28,0,10*ROW('Water Data'!E147)))</f>
        <v/>
      </c>
      <c r="BX153" s="353" t="str">
        <f ca="1">+IF(OFFSET('Water Data'!$E$29,0,10*ROW('Water Data'!E147))="","",OFFSET('Water Data'!$E$29,0,10*ROW('Water Data'!E147)))</f>
        <v/>
      </c>
      <c r="BY153" s="353" t="str">
        <f ca="1">+IF(OFFSET('Water Data'!$F$27,0,10*ROW('Water Data'!F147))="","",OFFSET('Water Data'!$F$27,0,10*ROW('Water Data'!F147)))</f>
        <v/>
      </c>
      <c r="BZ153" s="353" t="str">
        <f ca="1">+IF(OFFSET('Water Data'!$F$28,0,10*ROW('Water Data'!F147))="","",OFFSET('Water Data'!$F$28,0,10*ROW('Water Data'!F147)))</f>
        <v/>
      </c>
      <c r="CA153" s="353" t="str">
        <f ca="1">+IF(OFFSET('Water Data'!$F$29,0,10*ROW('Water Data'!F147))="","",OFFSET('Water Data'!$F$29,0,10*ROW('Water Data'!F147)))</f>
        <v/>
      </c>
      <c r="CB153" s="353" t="str">
        <f ca="1">+IF(OFFSET('Water Data'!$G$27,0,10*ROW('Water Data'!G147))="","",OFFSET('Water Data'!$G$27,0,10*ROW('Water Data'!G147)))</f>
        <v/>
      </c>
      <c r="CC153" s="353" t="str">
        <f ca="1">+IF(OFFSET('Water Data'!$G$28,0,10*ROW('Water Data'!G147))="","",OFFSET('Water Data'!$G$28,0,10*ROW('Water Data'!G147)))</f>
        <v/>
      </c>
      <c r="CD153" s="353" t="str">
        <f ca="1">+IF(OFFSET('Water Data'!$G$29,0,10*ROW('Water Data'!G147))="","",OFFSET('Water Data'!$G$29,0,10*ROW('Water Data'!G147)))</f>
        <v/>
      </c>
      <c r="CE153" s="353" t="str">
        <f ca="1">+IF(OFFSET('Water Data'!$H$27,0,10*ROW('Water Data'!H147))="","",OFFSET('Water Data'!$H$27,0,10*ROW('Water Data'!H147)))</f>
        <v/>
      </c>
      <c r="CF153" s="353" t="str">
        <f ca="1">+IF(OFFSET('Water Data'!$H$28,0,10*ROW('Water Data'!H147))="","",OFFSET('Water Data'!$H$28,0,10*ROW('Water Data'!H147)))</f>
        <v/>
      </c>
      <c r="CG153" s="353" t="str">
        <f ca="1">+IF(OFFSET('Water Data'!$H$29,0,10*ROW('Water Data'!H147))="","",OFFSET('Water Data'!$H$29,0,10*ROW('Water Data'!H147)))</f>
        <v/>
      </c>
      <c r="CH153" s="353" t="str">
        <f ca="1">+IF(OFFSET('Water Data'!$I$27,0,10*ROW('Water Data'!I147))="","",OFFSET('Water Data'!$I$27,0,10*ROW('Water Data'!I147)))</f>
        <v/>
      </c>
      <c r="CI153" s="353" t="str">
        <f ca="1">+IF(OFFSET('Water Data'!$I$28,0,10*ROW('Water Data'!I147))="","",OFFSET('Water Data'!$I$28,0,10*ROW('Water Data'!I147)))</f>
        <v/>
      </c>
      <c r="CJ153" s="353" t="str">
        <f ca="1">+IF(OFFSET('Water Data'!$I$29,0,10*ROW('Water Data'!I147))="","",OFFSET('Water Data'!$I$29,0,10*ROW('Water Data'!I147)))</f>
        <v/>
      </c>
      <c r="CK153" s="353" t="str">
        <f ca="1">+IF(OFFSET('Sanitation Data'!$D$28,0,10*ROW('Sanitation Data'!D147))="","",OFFSET('Sanitation Data'!$D$28,0,10*ROW('Sanitation Data'!D147)))</f>
        <v/>
      </c>
      <c r="CL153" s="353" t="str">
        <f ca="1">+IF(OFFSET('Sanitation Data'!$D$29,0,10*ROW('Sanitation Data'!D147))="","",OFFSET('Sanitation Data'!$D$29,0,10*ROW('Sanitation Data'!D147)))</f>
        <v/>
      </c>
      <c r="CM153" s="353" t="str">
        <f ca="1">+IF(OFFSET('Sanitation Data'!$D$30,0,10*ROW('Sanitation Data'!D147))="","",OFFSET('Sanitation Data'!$D$30,0,10*ROW('Sanitation Data'!D147)))</f>
        <v/>
      </c>
      <c r="CN153" s="353" t="str">
        <f ca="1">+IF(OFFSET('Sanitation Data'!$D$31,0,10*ROW('Sanitation Data'!D147))="","",OFFSET('Sanitation Data'!$D$31,0,10*ROW('Sanitation Data'!D147)))</f>
        <v/>
      </c>
      <c r="CO153" s="353" t="str">
        <f ca="1">+IF(OFFSET('Sanitation Data'!$D$32,0,10*ROW('Sanitation Data'!D147))="","",OFFSET('Sanitation Data'!$D$32,0,10*ROW('Sanitation Data'!D147)))</f>
        <v/>
      </c>
      <c r="CP153" s="353" t="str">
        <f ca="1">+IF(OFFSET('Sanitation Data'!$E$28,0,10*ROW('Sanitation Data'!E147))="","",OFFSET('Sanitation Data'!$E$28,0,10*ROW('Sanitation Data'!E147)))</f>
        <v/>
      </c>
      <c r="CQ153" s="353" t="str">
        <f ca="1">+IF(OFFSET('Sanitation Data'!$E$29,0,10*ROW('Sanitation Data'!E147))="","",OFFSET('Sanitation Data'!$E$29,0,10*ROW('Sanitation Data'!E147)))</f>
        <v/>
      </c>
      <c r="CR153" s="353" t="str">
        <f ca="1">+IF(OFFSET('Sanitation Data'!$E$30,0,10*ROW('Sanitation Data'!E147))="","",OFFSET('Sanitation Data'!$E$30,0,10*ROW('Sanitation Data'!E147)))</f>
        <v/>
      </c>
      <c r="CS153" s="353" t="str">
        <f ca="1">+IF(OFFSET('Sanitation Data'!$E$31,0,10*ROW('Sanitation Data'!E147))="","",OFFSET('Sanitation Data'!$E$31,0,10*ROW('Sanitation Data'!E147)))</f>
        <v/>
      </c>
      <c r="CT153" s="353" t="str">
        <f ca="1">+IF(OFFSET('Sanitation Data'!$E$32,0,10*ROW('Sanitation Data'!E147))="","",OFFSET('Sanitation Data'!$E$32,0,10*ROW('Sanitation Data'!E147)))</f>
        <v/>
      </c>
      <c r="CU153" s="353" t="str">
        <f ca="1">+IF(OFFSET('Sanitation Data'!$F$28,0,10*ROW('Sanitation Data'!F147))="","",OFFSET('Sanitation Data'!$F$28,0,10*ROW('Sanitation Data'!F147)))</f>
        <v/>
      </c>
      <c r="CV153" s="353" t="str">
        <f ca="1">+IF(OFFSET('Sanitation Data'!$F$29,0,10*ROW('Sanitation Data'!F147))="","",OFFSET('Sanitation Data'!$F$29,0,10*ROW('Sanitation Data'!F147)))</f>
        <v/>
      </c>
      <c r="CW153" s="353" t="str">
        <f ca="1">+IF(OFFSET('Sanitation Data'!$F$30,0,10*ROW('Sanitation Data'!F147))="","",OFFSET('Sanitation Data'!$F$30,0,10*ROW('Sanitation Data'!F147)))</f>
        <v/>
      </c>
      <c r="CX153" s="353" t="str">
        <f ca="1">+IF(OFFSET('Sanitation Data'!$F$31,0,10*ROW('Sanitation Data'!F147))="","",OFFSET('Sanitation Data'!$F$31,0,10*ROW('Sanitation Data'!F147)))</f>
        <v/>
      </c>
      <c r="CY153" s="353" t="str">
        <f ca="1">+IF(OFFSET('Sanitation Data'!$F$32,0,10*ROW('Sanitation Data'!F147))="","",OFFSET('Sanitation Data'!$F$32,0,10*ROW('Sanitation Data'!F147)))</f>
        <v/>
      </c>
      <c r="CZ153" s="353" t="str">
        <f ca="1">+IF(OFFSET('Sanitation Data'!$G$28,0,10*ROW('Sanitation Data'!G147))="","",OFFSET('Sanitation Data'!$G$28,0,10*ROW('Sanitation Data'!G147)))</f>
        <v/>
      </c>
      <c r="DA153" s="353" t="str">
        <f ca="1">+IF(OFFSET('Sanitation Data'!$G$29,0,10*ROW('Sanitation Data'!G147))="","",OFFSET('Sanitation Data'!$G$29,0,10*ROW('Sanitation Data'!G147)))</f>
        <v/>
      </c>
      <c r="DB153" s="353" t="str">
        <f ca="1">+IF(OFFSET('Sanitation Data'!$G$30,0,10*ROW('Sanitation Data'!G147))="","",OFFSET('Sanitation Data'!$G$30,0,10*ROW('Sanitation Data'!G147)))</f>
        <v/>
      </c>
      <c r="DC153" s="353" t="str">
        <f ca="1">+IF(OFFSET('Sanitation Data'!$G$31,0,10*ROW('Sanitation Data'!G147))="","",OFFSET('Sanitation Data'!$G$31,0,10*ROW('Sanitation Data'!G147)))</f>
        <v/>
      </c>
      <c r="DD153" s="353" t="str">
        <f ca="1">+IF(OFFSET('Sanitation Data'!$G$32,0,10*ROW('Sanitation Data'!G147))="","",OFFSET('Sanitation Data'!$G$32,0,10*ROW('Sanitation Data'!G147)))</f>
        <v/>
      </c>
      <c r="DE153" s="353" t="str">
        <f ca="1">+IF(OFFSET('Sanitation Data'!$H$28,0,10*ROW('Sanitation Data'!H147))="","",OFFSET('Sanitation Data'!$H$28,0,10*ROW('Sanitation Data'!H147)))</f>
        <v/>
      </c>
      <c r="DF153" s="353" t="str">
        <f ca="1">+IF(OFFSET('Sanitation Data'!$H$29,0,10*ROW('Sanitation Data'!H147))="","",OFFSET('Sanitation Data'!$H$29,0,10*ROW('Sanitation Data'!H147)))</f>
        <v/>
      </c>
      <c r="DG153" s="353" t="str">
        <f ca="1">+IF(OFFSET('Sanitation Data'!$H$30,0,10*ROW('Sanitation Data'!H147))="","",OFFSET('Sanitation Data'!$H$30,0,10*ROW('Sanitation Data'!H147)))</f>
        <v/>
      </c>
      <c r="DH153" s="353" t="str">
        <f ca="1">+IF(OFFSET('Sanitation Data'!$H$31,0,10*ROW('Sanitation Data'!H147))="","",OFFSET('Sanitation Data'!$H$31,0,10*ROW('Sanitation Data'!H147)))</f>
        <v/>
      </c>
      <c r="DI153" s="353" t="str">
        <f ca="1">+IF(OFFSET('Sanitation Data'!$H$32,0,10*ROW('Sanitation Data'!H147))="","",OFFSET('Sanitation Data'!$H$32,0,10*ROW('Sanitation Data'!H147)))</f>
        <v/>
      </c>
      <c r="DJ153" s="353" t="str">
        <f ca="1">+IF(OFFSET('Sanitation Data'!$I$28,0,10*ROW('Sanitation Data'!I147))="","",OFFSET('Sanitation Data'!$I$28,0,10*ROW('Sanitation Data'!I147)))</f>
        <v/>
      </c>
      <c r="DK153" s="353" t="str">
        <f ca="1">+IF(OFFSET('Sanitation Data'!$I$29,0,10*ROW('Sanitation Data'!I147))="","",OFFSET('Sanitation Data'!$I$29,0,10*ROW('Sanitation Data'!I147)))</f>
        <v/>
      </c>
      <c r="DL153" s="353" t="str">
        <f ca="1">+IF(OFFSET('Sanitation Data'!$I$30,0,10*ROW('Sanitation Data'!I147))="","",OFFSET('Sanitation Data'!$I$30,0,10*ROW('Sanitation Data'!I147)))</f>
        <v/>
      </c>
      <c r="DM153" s="353" t="str">
        <f ca="1">+IF(OFFSET('Sanitation Data'!$I$31,0,10*ROW('Sanitation Data'!I147))="","",OFFSET('Sanitation Data'!$I$31,0,10*ROW('Sanitation Data'!I147)))</f>
        <v/>
      </c>
      <c r="DN153" s="353" t="str">
        <f ca="1">+IF(OFFSET('Sanitation Data'!$I$32,0,10*ROW('Sanitation Data'!I147))="","",OFFSET('Sanitation Data'!$I$32,0,10*ROW('Sanitation Data'!I147)))</f>
        <v/>
      </c>
      <c r="DO153" s="353" t="str">
        <f ca="1">+IF(OFFSET('Hygiene Data'!$D$11,0,10*ROW('Hygiene Data'!D147))="","",OFFSET('Hygiene Data'!$D$11,0,10*ROW('Hygiene Data'!D147)))</f>
        <v/>
      </c>
      <c r="DP153" s="353" t="str">
        <f ca="1">+IF(OFFSET('Hygiene Data'!$D$12,0,10*ROW('Hygiene Data'!D147))="","",OFFSET('Hygiene Data'!$D$12,0,10*ROW('Hygiene Data'!D147)))</f>
        <v/>
      </c>
      <c r="DQ153" s="353" t="str">
        <f ca="1">+IF(OFFSET('Hygiene Data'!$D$13,0,10*ROW('Hygiene Data'!D147))="","",OFFSET('Hygiene Data'!$D$13,0,10*ROW('Hygiene Data'!D147)))</f>
        <v/>
      </c>
      <c r="DR153" s="353" t="str">
        <f ca="1">+IF(OFFSET('Hygiene Data'!$E$11,0,10*ROW('Hygiene Data'!E147))="","",OFFSET('Hygiene Data'!$E$11,0,10*ROW('Hygiene Data'!E147)))</f>
        <v/>
      </c>
      <c r="DS153" s="353" t="str">
        <f ca="1">+IF(OFFSET('Hygiene Data'!$E$12,0,10*ROW('Hygiene Data'!E147))="","",OFFSET('Hygiene Data'!$E$12,0,10*ROW('Hygiene Data'!E147)))</f>
        <v/>
      </c>
      <c r="DT153" s="353" t="str">
        <f ca="1">+IF(OFFSET('Hygiene Data'!$E$13,0,10*ROW('Hygiene Data'!E147))="","",OFFSET('Hygiene Data'!$E$13,0,10*ROW('Hygiene Data'!E147)))</f>
        <v/>
      </c>
      <c r="DU153" s="353" t="str">
        <f ca="1">+IF(OFFSET('Hygiene Data'!$F$11,0,10*ROW('Hygiene Data'!F147))="","",OFFSET('Hygiene Data'!$F$11,0,10*ROW('Hygiene Data'!F147)))</f>
        <v/>
      </c>
      <c r="DV153" s="353" t="str">
        <f ca="1">+IF(OFFSET('Hygiene Data'!$F$12,0,10*ROW('Hygiene Data'!F147))="","",OFFSET('Hygiene Data'!$F$12,0,10*ROW('Hygiene Data'!F147)))</f>
        <v/>
      </c>
      <c r="DW153" s="353" t="str">
        <f ca="1">+IF(OFFSET('Hygiene Data'!$F$13,0,10*ROW('Hygiene Data'!F147))="","",OFFSET('Hygiene Data'!$F$13,0,10*ROW('Hygiene Data'!F147)))</f>
        <v/>
      </c>
      <c r="DX153" s="353" t="str">
        <f ca="1">+IF(OFFSET('Hygiene Data'!$G$11,0,10*ROW('Hygiene Data'!G147))="","",OFFSET('Hygiene Data'!$G$11,0,10*ROW('Hygiene Data'!G147)))</f>
        <v/>
      </c>
      <c r="DY153" s="353" t="str">
        <f ca="1">+IF(OFFSET('Hygiene Data'!$G$12,0,10*ROW('Hygiene Data'!G147))="","",OFFSET('Hygiene Data'!$G$12,0,10*ROW('Hygiene Data'!G147)))</f>
        <v/>
      </c>
      <c r="DZ153" s="353" t="str">
        <f ca="1">+IF(OFFSET('Hygiene Data'!$G$13,0,10*ROW('Hygiene Data'!G147))="","",OFFSET('Hygiene Data'!$G$13,0,10*ROW('Hygiene Data'!G147)))</f>
        <v/>
      </c>
      <c r="EA153" s="353" t="str">
        <f ca="1">+IF(OFFSET('Hygiene Data'!$H$11,0,10*ROW('Hygiene Data'!H147))="","",OFFSET('Hygiene Data'!$H$11,0,10*ROW('Hygiene Data'!H147)))</f>
        <v/>
      </c>
      <c r="EB153" s="353" t="str">
        <f ca="1">+IF(OFFSET('Hygiene Data'!$H$12,0,10*ROW('Hygiene Data'!H147))="","",OFFSET('Hygiene Data'!$H$12,0,10*ROW('Hygiene Data'!H147)))</f>
        <v/>
      </c>
      <c r="EC153" s="353" t="str">
        <f ca="1">+IF(OFFSET('Hygiene Data'!$H$13,0,10*ROW('Hygiene Data'!H147))="","",OFFSET('Hygiene Data'!$H$13,0,10*ROW('Hygiene Data'!H147)))</f>
        <v/>
      </c>
      <c r="ED153" s="353" t="str">
        <f ca="1">+IF(OFFSET('Hygiene Data'!$I$11,0,10*ROW('Hygiene Data'!I147))="","",OFFSET('Hygiene Data'!$I$11,0,10*ROW('Hygiene Data'!I147)))</f>
        <v/>
      </c>
      <c r="EE153" s="353" t="str">
        <f ca="1">+IF(OFFSET('Hygiene Data'!$I$12,0,10*ROW('Hygiene Data'!I147))="","",OFFSET('Hygiene Data'!$I$12,0,10*ROW('Hygiene Data'!I147)))</f>
        <v/>
      </c>
      <c r="EF153" s="353" t="str">
        <f ca="1">+IF(OFFSET('Hygiene Data'!$I$13,0,10*ROW('Hygiene Data'!I147))="","",OFFSET('Hygiene Data'!$I$13,0,10*ROW('Hygiene Data'!I147)))</f>
        <v/>
      </c>
    </row>
    <row r="154" spans="1:136" x14ac:dyDescent="0.25">
      <c r="A154" s="462" t="str">
        <f ca="1">+IF(OFFSET('Water Data'!$B$2,0,10*ROW('Water Data'!E148))="","",OFFSET('Water Data'!$B$2,0,10*ROW('Water Data'!E148)))</f>
        <v/>
      </c>
      <c r="B154" s="46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89" t="str">
        <f t="shared" ca="1" si="2"/>
        <v/>
      </c>
      <c r="D154" s="49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6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3" t="str">
        <f ca="1">+IF(OFFSET('Water Data'!$D$27,0,10*ROW('Water Data'!D148))="","",OFFSET('Water Data'!$D$27,0,10*ROW('Water Data'!D148)))</f>
        <v/>
      </c>
      <c r="BT154" s="353" t="str">
        <f ca="1">+IF(OFFSET('Water Data'!$D$28,0,10*ROW('Water Data'!D148))="","",OFFSET('Water Data'!$D$28,0,10*ROW('Water Data'!D148)))</f>
        <v/>
      </c>
      <c r="BU154" s="353" t="str">
        <f ca="1">+IF(OFFSET('Water Data'!$D$29,0,10*ROW('Water Data'!D148))="","",OFFSET('Water Data'!$D$29,0,10*ROW('Water Data'!D148)))</f>
        <v/>
      </c>
      <c r="BV154" s="353" t="str">
        <f ca="1">+IF(OFFSET('Water Data'!$E$27,0,10*ROW('Water Data'!E148))="","",OFFSET('Water Data'!$E$27,0,10*ROW('Water Data'!E148)))</f>
        <v/>
      </c>
      <c r="BW154" s="353" t="str">
        <f ca="1">+IF(OFFSET('Water Data'!$E$28,0,10*ROW('Water Data'!E148))="","",OFFSET('Water Data'!$E$28,0,10*ROW('Water Data'!E148)))</f>
        <v/>
      </c>
      <c r="BX154" s="353" t="str">
        <f ca="1">+IF(OFFSET('Water Data'!$E$29,0,10*ROW('Water Data'!E148))="","",OFFSET('Water Data'!$E$29,0,10*ROW('Water Data'!E148)))</f>
        <v/>
      </c>
      <c r="BY154" s="353" t="str">
        <f ca="1">+IF(OFFSET('Water Data'!$F$27,0,10*ROW('Water Data'!F148))="","",OFFSET('Water Data'!$F$27,0,10*ROW('Water Data'!F148)))</f>
        <v/>
      </c>
      <c r="BZ154" s="353" t="str">
        <f ca="1">+IF(OFFSET('Water Data'!$F$28,0,10*ROW('Water Data'!F148))="","",OFFSET('Water Data'!$F$28,0,10*ROW('Water Data'!F148)))</f>
        <v/>
      </c>
      <c r="CA154" s="353" t="str">
        <f ca="1">+IF(OFFSET('Water Data'!$F$29,0,10*ROW('Water Data'!F148))="","",OFFSET('Water Data'!$F$29,0,10*ROW('Water Data'!F148)))</f>
        <v/>
      </c>
      <c r="CB154" s="353" t="str">
        <f ca="1">+IF(OFFSET('Water Data'!$G$27,0,10*ROW('Water Data'!G148))="","",OFFSET('Water Data'!$G$27,0,10*ROW('Water Data'!G148)))</f>
        <v/>
      </c>
      <c r="CC154" s="353" t="str">
        <f ca="1">+IF(OFFSET('Water Data'!$G$28,0,10*ROW('Water Data'!G148))="","",OFFSET('Water Data'!$G$28,0,10*ROW('Water Data'!G148)))</f>
        <v/>
      </c>
      <c r="CD154" s="353" t="str">
        <f ca="1">+IF(OFFSET('Water Data'!$G$29,0,10*ROW('Water Data'!G148))="","",OFFSET('Water Data'!$G$29,0,10*ROW('Water Data'!G148)))</f>
        <v/>
      </c>
      <c r="CE154" s="353" t="str">
        <f ca="1">+IF(OFFSET('Water Data'!$H$27,0,10*ROW('Water Data'!H148))="","",OFFSET('Water Data'!$H$27,0,10*ROW('Water Data'!H148)))</f>
        <v/>
      </c>
      <c r="CF154" s="353" t="str">
        <f ca="1">+IF(OFFSET('Water Data'!$H$28,0,10*ROW('Water Data'!H148))="","",OFFSET('Water Data'!$H$28,0,10*ROW('Water Data'!H148)))</f>
        <v/>
      </c>
      <c r="CG154" s="353" t="str">
        <f ca="1">+IF(OFFSET('Water Data'!$H$29,0,10*ROW('Water Data'!H148))="","",OFFSET('Water Data'!$H$29,0,10*ROW('Water Data'!H148)))</f>
        <v/>
      </c>
      <c r="CH154" s="353" t="str">
        <f ca="1">+IF(OFFSET('Water Data'!$I$27,0,10*ROW('Water Data'!I148))="","",OFFSET('Water Data'!$I$27,0,10*ROW('Water Data'!I148)))</f>
        <v/>
      </c>
      <c r="CI154" s="353" t="str">
        <f ca="1">+IF(OFFSET('Water Data'!$I$28,0,10*ROW('Water Data'!I148))="","",OFFSET('Water Data'!$I$28,0,10*ROW('Water Data'!I148)))</f>
        <v/>
      </c>
      <c r="CJ154" s="353" t="str">
        <f ca="1">+IF(OFFSET('Water Data'!$I$29,0,10*ROW('Water Data'!I148))="","",OFFSET('Water Data'!$I$29,0,10*ROW('Water Data'!I148)))</f>
        <v/>
      </c>
      <c r="CK154" s="353" t="str">
        <f ca="1">+IF(OFFSET('Sanitation Data'!$D$28,0,10*ROW('Sanitation Data'!D148))="","",OFFSET('Sanitation Data'!$D$28,0,10*ROW('Sanitation Data'!D148)))</f>
        <v/>
      </c>
      <c r="CL154" s="353" t="str">
        <f ca="1">+IF(OFFSET('Sanitation Data'!$D$29,0,10*ROW('Sanitation Data'!D148))="","",OFFSET('Sanitation Data'!$D$29,0,10*ROW('Sanitation Data'!D148)))</f>
        <v/>
      </c>
      <c r="CM154" s="353" t="str">
        <f ca="1">+IF(OFFSET('Sanitation Data'!$D$30,0,10*ROW('Sanitation Data'!D148))="","",OFFSET('Sanitation Data'!$D$30,0,10*ROW('Sanitation Data'!D148)))</f>
        <v/>
      </c>
      <c r="CN154" s="353" t="str">
        <f ca="1">+IF(OFFSET('Sanitation Data'!$D$31,0,10*ROW('Sanitation Data'!D148))="","",OFFSET('Sanitation Data'!$D$31,0,10*ROW('Sanitation Data'!D148)))</f>
        <v/>
      </c>
      <c r="CO154" s="353" t="str">
        <f ca="1">+IF(OFFSET('Sanitation Data'!$D$32,0,10*ROW('Sanitation Data'!D148))="","",OFFSET('Sanitation Data'!$D$32,0,10*ROW('Sanitation Data'!D148)))</f>
        <v/>
      </c>
      <c r="CP154" s="353" t="str">
        <f ca="1">+IF(OFFSET('Sanitation Data'!$E$28,0,10*ROW('Sanitation Data'!E148))="","",OFFSET('Sanitation Data'!$E$28,0,10*ROW('Sanitation Data'!E148)))</f>
        <v/>
      </c>
      <c r="CQ154" s="353" t="str">
        <f ca="1">+IF(OFFSET('Sanitation Data'!$E$29,0,10*ROW('Sanitation Data'!E148))="","",OFFSET('Sanitation Data'!$E$29,0,10*ROW('Sanitation Data'!E148)))</f>
        <v/>
      </c>
      <c r="CR154" s="353" t="str">
        <f ca="1">+IF(OFFSET('Sanitation Data'!$E$30,0,10*ROW('Sanitation Data'!E148))="","",OFFSET('Sanitation Data'!$E$30,0,10*ROW('Sanitation Data'!E148)))</f>
        <v/>
      </c>
      <c r="CS154" s="353" t="str">
        <f ca="1">+IF(OFFSET('Sanitation Data'!$E$31,0,10*ROW('Sanitation Data'!E148))="","",OFFSET('Sanitation Data'!$E$31,0,10*ROW('Sanitation Data'!E148)))</f>
        <v/>
      </c>
      <c r="CT154" s="353" t="str">
        <f ca="1">+IF(OFFSET('Sanitation Data'!$E$32,0,10*ROW('Sanitation Data'!E148))="","",OFFSET('Sanitation Data'!$E$32,0,10*ROW('Sanitation Data'!E148)))</f>
        <v/>
      </c>
      <c r="CU154" s="353" t="str">
        <f ca="1">+IF(OFFSET('Sanitation Data'!$F$28,0,10*ROW('Sanitation Data'!F148))="","",OFFSET('Sanitation Data'!$F$28,0,10*ROW('Sanitation Data'!F148)))</f>
        <v/>
      </c>
      <c r="CV154" s="353" t="str">
        <f ca="1">+IF(OFFSET('Sanitation Data'!$F$29,0,10*ROW('Sanitation Data'!F148))="","",OFFSET('Sanitation Data'!$F$29,0,10*ROW('Sanitation Data'!F148)))</f>
        <v/>
      </c>
      <c r="CW154" s="353" t="str">
        <f ca="1">+IF(OFFSET('Sanitation Data'!$F$30,0,10*ROW('Sanitation Data'!F148))="","",OFFSET('Sanitation Data'!$F$30,0,10*ROW('Sanitation Data'!F148)))</f>
        <v/>
      </c>
      <c r="CX154" s="353" t="str">
        <f ca="1">+IF(OFFSET('Sanitation Data'!$F$31,0,10*ROW('Sanitation Data'!F148))="","",OFFSET('Sanitation Data'!$F$31,0,10*ROW('Sanitation Data'!F148)))</f>
        <v/>
      </c>
      <c r="CY154" s="353" t="str">
        <f ca="1">+IF(OFFSET('Sanitation Data'!$F$32,0,10*ROW('Sanitation Data'!F148))="","",OFFSET('Sanitation Data'!$F$32,0,10*ROW('Sanitation Data'!F148)))</f>
        <v/>
      </c>
      <c r="CZ154" s="353" t="str">
        <f ca="1">+IF(OFFSET('Sanitation Data'!$G$28,0,10*ROW('Sanitation Data'!G148))="","",OFFSET('Sanitation Data'!$G$28,0,10*ROW('Sanitation Data'!G148)))</f>
        <v/>
      </c>
      <c r="DA154" s="353" t="str">
        <f ca="1">+IF(OFFSET('Sanitation Data'!$G$29,0,10*ROW('Sanitation Data'!G148))="","",OFFSET('Sanitation Data'!$G$29,0,10*ROW('Sanitation Data'!G148)))</f>
        <v/>
      </c>
      <c r="DB154" s="353" t="str">
        <f ca="1">+IF(OFFSET('Sanitation Data'!$G$30,0,10*ROW('Sanitation Data'!G148))="","",OFFSET('Sanitation Data'!$G$30,0,10*ROW('Sanitation Data'!G148)))</f>
        <v/>
      </c>
      <c r="DC154" s="353" t="str">
        <f ca="1">+IF(OFFSET('Sanitation Data'!$G$31,0,10*ROW('Sanitation Data'!G148))="","",OFFSET('Sanitation Data'!$G$31,0,10*ROW('Sanitation Data'!G148)))</f>
        <v/>
      </c>
      <c r="DD154" s="353" t="str">
        <f ca="1">+IF(OFFSET('Sanitation Data'!$G$32,0,10*ROW('Sanitation Data'!G148))="","",OFFSET('Sanitation Data'!$G$32,0,10*ROW('Sanitation Data'!G148)))</f>
        <v/>
      </c>
      <c r="DE154" s="353" t="str">
        <f ca="1">+IF(OFFSET('Sanitation Data'!$H$28,0,10*ROW('Sanitation Data'!H148))="","",OFFSET('Sanitation Data'!$H$28,0,10*ROW('Sanitation Data'!H148)))</f>
        <v/>
      </c>
      <c r="DF154" s="353" t="str">
        <f ca="1">+IF(OFFSET('Sanitation Data'!$H$29,0,10*ROW('Sanitation Data'!H148))="","",OFFSET('Sanitation Data'!$H$29,0,10*ROW('Sanitation Data'!H148)))</f>
        <v/>
      </c>
      <c r="DG154" s="353" t="str">
        <f ca="1">+IF(OFFSET('Sanitation Data'!$H$30,0,10*ROW('Sanitation Data'!H148))="","",OFFSET('Sanitation Data'!$H$30,0,10*ROW('Sanitation Data'!H148)))</f>
        <v/>
      </c>
      <c r="DH154" s="353" t="str">
        <f ca="1">+IF(OFFSET('Sanitation Data'!$H$31,0,10*ROW('Sanitation Data'!H148))="","",OFFSET('Sanitation Data'!$H$31,0,10*ROW('Sanitation Data'!H148)))</f>
        <v/>
      </c>
      <c r="DI154" s="353" t="str">
        <f ca="1">+IF(OFFSET('Sanitation Data'!$H$32,0,10*ROW('Sanitation Data'!H148))="","",OFFSET('Sanitation Data'!$H$32,0,10*ROW('Sanitation Data'!H148)))</f>
        <v/>
      </c>
      <c r="DJ154" s="353" t="str">
        <f ca="1">+IF(OFFSET('Sanitation Data'!$I$28,0,10*ROW('Sanitation Data'!I148))="","",OFFSET('Sanitation Data'!$I$28,0,10*ROW('Sanitation Data'!I148)))</f>
        <v/>
      </c>
      <c r="DK154" s="353" t="str">
        <f ca="1">+IF(OFFSET('Sanitation Data'!$I$29,0,10*ROW('Sanitation Data'!I148))="","",OFFSET('Sanitation Data'!$I$29,0,10*ROW('Sanitation Data'!I148)))</f>
        <v/>
      </c>
      <c r="DL154" s="353" t="str">
        <f ca="1">+IF(OFFSET('Sanitation Data'!$I$30,0,10*ROW('Sanitation Data'!I148))="","",OFFSET('Sanitation Data'!$I$30,0,10*ROW('Sanitation Data'!I148)))</f>
        <v/>
      </c>
      <c r="DM154" s="353" t="str">
        <f ca="1">+IF(OFFSET('Sanitation Data'!$I$31,0,10*ROW('Sanitation Data'!I148))="","",OFFSET('Sanitation Data'!$I$31,0,10*ROW('Sanitation Data'!I148)))</f>
        <v/>
      </c>
      <c r="DN154" s="353" t="str">
        <f ca="1">+IF(OFFSET('Sanitation Data'!$I$32,0,10*ROW('Sanitation Data'!I148))="","",OFFSET('Sanitation Data'!$I$32,0,10*ROW('Sanitation Data'!I148)))</f>
        <v/>
      </c>
      <c r="DO154" s="353" t="str">
        <f ca="1">+IF(OFFSET('Hygiene Data'!$D$11,0,10*ROW('Hygiene Data'!D148))="","",OFFSET('Hygiene Data'!$D$11,0,10*ROW('Hygiene Data'!D148)))</f>
        <v/>
      </c>
      <c r="DP154" s="353" t="str">
        <f ca="1">+IF(OFFSET('Hygiene Data'!$D$12,0,10*ROW('Hygiene Data'!D148))="","",OFFSET('Hygiene Data'!$D$12,0,10*ROW('Hygiene Data'!D148)))</f>
        <v/>
      </c>
      <c r="DQ154" s="353" t="str">
        <f ca="1">+IF(OFFSET('Hygiene Data'!$D$13,0,10*ROW('Hygiene Data'!D148))="","",OFFSET('Hygiene Data'!$D$13,0,10*ROW('Hygiene Data'!D148)))</f>
        <v/>
      </c>
      <c r="DR154" s="353" t="str">
        <f ca="1">+IF(OFFSET('Hygiene Data'!$E$11,0,10*ROW('Hygiene Data'!E148))="","",OFFSET('Hygiene Data'!$E$11,0,10*ROW('Hygiene Data'!E148)))</f>
        <v/>
      </c>
      <c r="DS154" s="353" t="str">
        <f ca="1">+IF(OFFSET('Hygiene Data'!$E$12,0,10*ROW('Hygiene Data'!E148))="","",OFFSET('Hygiene Data'!$E$12,0,10*ROW('Hygiene Data'!E148)))</f>
        <v/>
      </c>
      <c r="DT154" s="353" t="str">
        <f ca="1">+IF(OFFSET('Hygiene Data'!$E$13,0,10*ROW('Hygiene Data'!E148))="","",OFFSET('Hygiene Data'!$E$13,0,10*ROW('Hygiene Data'!E148)))</f>
        <v/>
      </c>
      <c r="DU154" s="353" t="str">
        <f ca="1">+IF(OFFSET('Hygiene Data'!$F$11,0,10*ROW('Hygiene Data'!F148))="","",OFFSET('Hygiene Data'!$F$11,0,10*ROW('Hygiene Data'!F148)))</f>
        <v/>
      </c>
      <c r="DV154" s="353" t="str">
        <f ca="1">+IF(OFFSET('Hygiene Data'!$F$12,0,10*ROW('Hygiene Data'!F148))="","",OFFSET('Hygiene Data'!$F$12,0,10*ROW('Hygiene Data'!F148)))</f>
        <v/>
      </c>
      <c r="DW154" s="353" t="str">
        <f ca="1">+IF(OFFSET('Hygiene Data'!$F$13,0,10*ROW('Hygiene Data'!F148))="","",OFFSET('Hygiene Data'!$F$13,0,10*ROW('Hygiene Data'!F148)))</f>
        <v/>
      </c>
      <c r="DX154" s="353" t="str">
        <f ca="1">+IF(OFFSET('Hygiene Data'!$G$11,0,10*ROW('Hygiene Data'!G148))="","",OFFSET('Hygiene Data'!$G$11,0,10*ROW('Hygiene Data'!G148)))</f>
        <v/>
      </c>
      <c r="DY154" s="353" t="str">
        <f ca="1">+IF(OFFSET('Hygiene Data'!$G$12,0,10*ROW('Hygiene Data'!G148))="","",OFFSET('Hygiene Data'!$G$12,0,10*ROW('Hygiene Data'!G148)))</f>
        <v/>
      </c>
      <c r="DZ154" s="353" t="str">
        <f ca="1">+IF(OFFSET('Hygiene Data'!$G$13,0,10*ROW('Hygiene Data'!G148))="","",OFFSET('Hygiene Data'!$G$13,0,10*ROW('Hygiene Data'!G148)))</f>
        <v/>
      </c>
      <c r="EA154" s="353" t="str">
        <f ca="1">+IF(OFFSET('Hygiene Data'!$H$11,0,10*ROW('Hygiene Data'!H148))="","",OFFSET('Hygiene Data'!$H$11,0,10*ROW('Hygiene Data'!H148)))</f>
        <v/>
      </c>
      <c r="EB154" s="353" t="str">
        <f ca="1">+IF(OFFSET('Hygiene Data'!$H$12,0,10*ROW('Hygiene Data'!H148))="","",OFFSET('Hygiene Data'!$H$12,0,10*ROW('Hygiene Data'!H148)))</f>
        <v/>
      </c>
      <c r="EC154" s="353" t="str">
        <f ca="1">+IF(OFFSET('Hygiene Data'!$H$13,0,10*ROW('Hygiene Data'!H148))="","",OFFSET('Hygiene Data'!$H$13,0,10*ROW('Hygiene Data'!H148)))</f>
        <v/>
      </c>
      <c r="ED154" s="353" t="str">
        <f ca="1">+IF(OFFSET('Hygiene Data'!$I$11,0,10*ROW('Hygiene Data'!I148))="","",OFFSET('Hygiene Data'!$I$11,0,10*ROW('Hygiene Data'!I148)))</f>
        <v/>
      </c>
      <c r="EE154" s="353" t="str">
        <f ca="1">+IF(OFFSET('Hygiene Data'!$I$12,0,10*ROW('Hygiene Data'!I148))="","",OFFSET('Hygiene Data'!$I$12,0,10*ROW('Hygiene Data'!I148)))</f>
        <v/>
      </c>
      <c r="EF154" s="353" t="str">
        <f ca="1">+IF(OFFSET('Hygiene Data'!$I$13,0,10*ROW('Hygiene Data'!I148))="","",OFFSET('Hygiene Data'!$I$13,0,10*ROW('Hygiene Data'!I148)))</f>
        <v/>
      </c>
    </row>
    <row r="155" spans="1:136" x14ac:dyDescent="0.25">
      <c r="A155" s="462" t="str">
        <f ca="1">+IF(OFFSET('Water Data'!$B$2,0,10*ROW('Water Data'!E149))="","",OFFSET('Water Data'!$B$2,0,10*ROW('Water Data'!E149)))</f>
        <v/>
      </c>
      <c r="B155" s="46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89" t="str">
        <f t="shared" ca="1" si="2"/>
        <v/>
      </c>
      <c r="D155" s="49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6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3" t="str">
        <f ca="1">+IF(OFFSET('Water Data'!$D$27,0,10*ROW('Water Data'!D149))="","",OFFSET('Water Data'!$D$27,0,10*ROW('Water Data'!D149)))</f>
        <v/>
      </c>
      <c r="BT155" s="353" t="str">
        <f ca="1">+IF(OFFSET('Water Data'!$D$28,0,10*ROW('Water Data'!D149))="","",OFFSET('Water Data'!$D$28,0,10*ROW('Water Data'!D149)))</f>
        <v/>
      </c>
      <c r="BU155" s="353" t="str">
        <f ca="1">+IF(OFFSET('Water Data'!$D$29,0,10*ROW('Water Data'!D149))="","",OFFSET('Water Data'!$D$29,0,10*ROW('Water Data'!D149)))</f>
        <v/>
      </c>
      <c r="BV155" s="353" t="str">
        <f ca="1">+IF(OFFSET('Water Data'!$E$27,0,10*ROW('Water Data'!E149))="","",OFFSET('Water Data'!$E$27,0,10*ROW('Water Data'!E149)))</f>
        <v/>
      </c>
      <c r="BW155" s="353" t="str">
        <f ca="1">+IF(OFFSET('Water Data'!$E$28,0,10*ROW('Water Data'!E149))="","",OFFSET('Water Data'!$E$28,0,10*ROW('Water Data'!E149)))</f>
        <v/>
      </c>
      <c r="BX155" s="353" t="str">
        <f ca="1">+IF(OFFSET('Water Data'!$E$29,0,10*ROW('Water Data'!E149))="","",OFFSET('Water Data'!$E$29,0,10*ROW('Water Data'!E149)))</f>
        <v/>
      </c>
      <c r="BY155" s="353" t="str">
        <f ca="1">+IF(OFFSET('Water Data'!$F$27,0,10*ROW('Water Data'!F149))="","",OFFSET('Water Data'!$F$27,0,10*ROW('Water Data'!F149)))</f>
        <v/>
      </c>
      <c r="BZ155" s="353" t="str">
        <f ca="1">+IF(OFFSET('Water Data'!$F$28,0,10*ROW('Water Data'!F149))="","",OFFSET('Water Data'!$F$28,0,10*ROW('Water Data'!F149)))</f>
        <v/>
      </c>
      <c r="CA155" s="353" t="str">
        <f ca="1">+IF(OFFSET('Water Data'!$F$29,0,10*ROW('Water Data'!F149))="","",OFFSET('Water Data'!$F$29,0,10*ROW('Water Data'!F149)))</f>
        <v/>
      </c>
      <c r="CB155" s="353" t="str">
        <f ca="1">+IF(OFFSET('Water Data'!$G$27,0,10*ROW('Water Data'!G149))="","",OFFSET('Water Data'!$G$27,0,10*ROW('Water Data'!G149)))</f>
        <v/>
      </c>
      <c r="CC155" s="353" t="str">
        <f ca="1">+IF(OFFSET('Water Data'!$G$28,0,10*ROW('Water Data'!G149))="","",OFFSET('Water Data'!$G$28,0,10*ROW('Water Data'!G149)))</f>
        <v/>
      </c>
      <c r="CD155" s="353" t="str">
        <f ca="1">+IF(OFFSET('Water Data'!$G$29,0,10*ROW('Water Data'!G149))="","",OFFSET('Water Data'!$G$29,0,10*ROW('Water Data'!G149)))</f>
        <v/>
      </c>
      <c r="CE155" s="353" t="str">
        <f ca="1">+IF(OFFSET('Water Data'!$H$27,0,10*ROW('Water Data'!H149))="","",OFFSET('Water Data'!$H$27,0,10*ROW('Water Data'!H149)))</f>
        <v/>
      </c>
      <c r="CF155" s="353" t="str">
        <f ca="1">+IF(OFFSET('Water Data'!$H$28,0,10*ROW('Water Data'!H149))="","",OFFSET('Water Data'!$H$28,0,10*ROW('Water Data'!H149)))</f>
        <v/>
      </c>
      <c r="CG155" s="353" t="str">
        <f ca="1">+IF(OFFSET('Water Data'!$H$29,0,10*ROW('Water Data'!H149))="","",OFFSET('Water Data'!$H$29,0,10*ROW('Water Data'!H149)))</f>
        <v/>
      </c>
      <c r="CH155" s="353" t="str">
        <f ca="1">+IF(OFFSET('Water Data'!$I$27,0,10*ROW('Water Data'!I149))="","",OFFSET('Water Data'!$I$27,0,10*ROW('Water Data'!I149)))</f>
        <v/>
      </c>
      <c r="CI155" s="353" t="str">
        <f ca="1">+IF(OFFSET('Water Data'!$I$28,0,10*ROW('Water Data'!I149))="","",OFFSET('Water Data'!$I$28,0,10*ROW('Water Data'!I149)))</f>
        <v/>
      </c>
      <c r="CJ155" s="353" t="str">
        <f ca="1">+IF(OFFSET('Water Data'!$I$29,0,10*ROW('Water Data'!I149))="","",OFFSET('Water Data'!$I$29,0,10*ROW('Water Data'!I149)))</f>
        <v/>
      </c>
      <c r="CK155" s="353" t="str">
        <f ca="1">+IF(OFFSET('Sanitation Data'!$D$28,0,10*ROW('Sanitation Data'!D149))="","",OFFSET('Sanitation Data'!$D$28,0,10*ROW('Sanitation Data'!D149)))</f>
        <v/>
      </c>
      <c r="CL155" s="353" t="str">
        <f ca="1">+IF(OFFSET('Sanitation Data'!$D$29,0,10*ROW('Sanitation Data'!D149))="","",OFFSET('Sanitation Data'!$D$29,0,10*ROW('Sanitation Data'!D149)))</f>
        <v/>
      </c>
      <c r="CM155" s="353" t="str">
        <f ca="1">+IF(OFFSET('Sanitation Data'!$D$30,0,10*ROW('Sanitation Data'!D149))="","",OFFSET('Sanitation Data'!$D$30,0,10*ROW('Sanitation Data'!D149)))</f>
        <v/>
      </c>
      <c r="CN155" s="353" t="str">
        <f ca="1">+IF(OFFSET('Sanitation Data'!$D$31,0,10*ROW('Sanitation Data'!D149))="","",OFFSET('Sanitation Data'!$D$31,0,10*ROW('Sanitation Data'!D149)))</f>
        <v/>
      </c>
      <c r="CO155" s="353" t="str">
        <f ca="1">+IF(OFFSET('Sanitation Data'!$D$32,0,10*ROW('Sanitation Data'!D149))="","",OFFSET('Sanitation Data'!$D$32,0,10*ROW('Sanitation Data'!D149)))</f>
        <v/>
      </c>
      <c r="CP155" s="353" t="str">
        <f ca="1">+IF(OFFSET('Sanitation Data'!$E$28,0,10*ROW('Sanitation Data'!E149))="","",OFFSET('Sanitation Data'!$E$28,0,10*ROW('Sanitation Data'!E149)))</f>
        <v/>
      </c>
      <c r="CQ155" s="353" t="str">
        <f ca="1">+IF(OFFSET('Sanitation Data'!$E$29,0,10*ROW('Sanitation Data'!E149))="","",OFFSET('Sanitation Data'!$E$29,0,10*ROW('Sanitation Data'!E149)))</f>
        <v/>
      </c>
      <c r="CR155" s="353" t="str">
        <f ca="1">+IF(OFFSET('Sanitation Data'!$E$30,0,10*ROW('Sanitation Data'!E149))="","",OFFSET('Sanitation Data'!$E$30,0,10*ROW('Sanitation Data'!E149)))</f>
        <v/>
      </c>
      <c r="CS155" s="353" t="str">
        <f ca="1">+IF(OFFSET('Sanitation Data'!$E$31,0,10*ROW('Sanitation Data'!E149))="","",OFFSET('Sanitation Data'!$E$31,0,10*ROW('Sanitation Data'!E149)))</f>
        <v/>
      </c>
      <c r="CT155" s="353" t="str">
        <f ca="1">+IF(OFFSET('Sanitation Data'!$E$32,0,10*ROW('Sanitation Data'!E149))="","",OFFSET('Sanitation Data'!$E$32,0,10*ROW('Sanitation Data'!E149)))</f>
        <v/>
      </c>
      <c r="CU155" s="353" t="str">
        <f ca="1">+IF(OFFSET('Sanitation Data'!$F$28,0,10*ROW('Sanitation Data'!F149))="","",OFFSET('Sanitation Data'!$F$28,0,10*ROW('Sanitation Data'!F149)))</f>
        <v/>
      </c>
      <c r="CV155" s="353" t="str">
        <f ca="1">+IF(OFFSET('Sanitation Data'!$F$29,0,10*ROW('Sanitation Data'!F149))="","",OFFSET('Sanitation Data'!$F$29,0,10*ROW('Sanitation Data'!F149)))</f>
        <v/>
      </c>
      <c r="CW155" s="353" t="str">
        <f ca="1">+IF(OFFSET('Sanitation Data'!$F$30,0,10*ROW('Sanitation Data'!F149))="","",OFFSET('Sanitation Data'!$F$30,0,10*ROW('Sanitation Data'!F149)))</f>
        <v/>
      </c>
      <c r="CX155" s="353" t="str">
        <f ca="1">+IF(OFFSET('Sanitation Data'!$F$31,0,10*ROW('Sanitation Data'!F149))="","",OFFSET('Sanitation Data'!$F$31,0,10*ROW('Sanitation Data'!F149)))</f>
        <v/>
      </c>
      <c r="CY155" s="353" t="str">
        <f ca="1">+IF(OFFSET('Sanitation Data'!$F$32,0,10*ROW('Sanitation Data'!F149))="","",OFFSET('Sanitation Data'!$F$32,0,10*ROW('Sanitation Data'!F149)))</f>
        <v/>
      </c>
      <c r="CZ155" s="353" t="str">
        <f ca="1">+IF(OFFSET('Sanitation Data'!$G$28,0,10*ROW('Sanitation Data'!G149))="","",OFFSET('Sanitation Data'!$G$28,0,10*ROW('Sanitation Data'!G149)))</f>
        <v/>
      </c>
      <c r="DA155" s="353" t="str">
        <f ca="1">+IF(OFFSET('Sanitation Data'!$G$29,0,10*ROW('Sanitation Data'!G149))="","",OFFSET('Sanitation Data'!$G$29,0,10*ROW('Sanitation Data'!G149)))</f>
        <v/>
      </c>
      <c r="DB155" s="353" t="str">
        <f ca="1">+IF(OFFSET('Sanitation Data'!$G$30,0,10*ROW('Sanitation Data'!G149))="","",OFFSET('Sanitation Data'!$G$30,0,10*ROW('Sanitation Data'!G149)))</f>
        <v/>
      </c>
      <c r="DC155" s="353" t="str">
        <f ca="1">+IF(OFFSET('Sanitation Data'!$G$31,0,10*ROW('Sanitation Data'!G149))="","",OFFSET('Sanitation Data'!$G$31,0,10*ROW('Sanitation Data'!G149)))</f>
        <v/>
      </c>
      <c r="DD155" s="353" t="str">
        <f ca="1">+IF(OFFSET('Sanitation Data'!$G$32,0,10*ROW('Sanitation Data'!G149))="","",OFFSET('Sanitation Data'!$G$32,0,10*ROW('Sanitation Data'!G149)))</f>
        <v/>
      </c>
      <c r="DE155" s="353" t="str">
        <f ca="1">+IF(OFFSET('Sanitation Data'!$H$28,0,10*ROW('Sanitation Data'!H149))="","",OFFSET('Sanitation Data'!$H$28,0,10*ROW('Sanitation Data'!H149)))</f>
        <v/>
      </c>
      <c r="DF155" s="353" t="str">
        <f ca="1">+IF(OFFSET('Sanitation Data'!$H$29,0,10*ROW('Sanitation Data'!H149))="","",OFFSET('Sanitation Data'!$H$29,0,10*ROW('Sanitation Data'!H149)))</f>
        <v/>
      </c>
      <c r="DG155" s="353" t="str">
        <f ca="1">+IF(OFFSET('Sanitation Data'!$H$30,0,10*ROW('Sanitation Data'!H149))="","",OFFSET('Sanitation Data'!$H$30,0,10*ROW('Sanitation Data'!H149)))</f>
        <v/>
      </c>
      <c r="DH155" s="353" t="str">
        <f ca="1">+IF(OFFSET('Sanitation Data'!$H$31,0,10*ROW('Sanitation Data'!H149))="","",OFFSET('Sanitation Data'!$H$31,0,10*ROW('Sanitation Data'!H149)))</f>
        <v/>
      </c>
      <c r="DI155" s="353" t="str">
        <f ca="1">+IF(OFFSET('Sanitation Data'!$H$32,0,10*ROW('Sanitation Data'!H149))="","",OFFSET('Sanitation Data'!$H$32,0,10*ROW('Sanitation Data'!H149)))</f>
        <v/>
      </c>
      <c r="DJ155" s="353" t="str">
        <f ca="1">+IF(OFFSET('Sanitation Data'!$I$28,0,10*ROW('Sanitation Data'!I149))="","",OFFSET('Sanitation Data'!$I$28,0,10*ROW('Sanitation Data'!I149)))</f>
        <v/>
      </c>
      <c r="DK155" s="353" t="str">
        <f ca="1">+IF(OFFSET('Sanitation Data'!$I$29,0,10*ROW('Sanitation Data'!I149))="","",OFFSET('Sanitation Data'!$I$29,0,10*ROW('Sanitation Data'!I149)))</f>
        <v/>
      </c>
      <c r="DL155" s="353" t="str">
        <f ca="1">+IF(OFFSET('Sanitation Data'!$I$30,0,10*ROW('Sanitation Data'!I149))="","",OFFSET('Sanitation Data'!$I$30,0,10*ROW('Sanitation Data'!I149)))</f>
        <v/>
      </c>
      <c r="DM155" s="353" t="str">
        <f ca="1">+IF(OFFSET('Sanitation Data'!$I$31,0,10*ROW('Sanitation Data'!I149))="","",OFFSET('Sanitation Data'!$I$31,0,10*ROW('Sanitation Data'!I149)))</f>
        <v/>
      </c>
      <c r="DN155" s="353" t="str">
        <f ca="1">+IF(OFFSET('Sanitation Data'!$I$32,0,10*ROW('Sanitation Data'!I149))="","",OFFSET('Sanitation Data'!$I$32,0,10*ROW('Sanitation Data'!I149)))</f>
        <v/>
      </c>
      <c r="DO155" s="353" t="str">
        <f ca="1">+IF(OFFSET('Hygiene Data'!$D$11,0,10*ROW('Hygiene Data'!D149))="","",OFFSET('Hygiene Data'!$D$11,0,10*ROW('Hygiene Data'!D149)))</f>
        <v/>
      </c>
      <c r="DP155" s="353" t="str">
        <f ca="1">+IF(OFFSET('Hygiene Data'!$D$12,0,10*ROW('Hygiene Data'!D149))="","",OFFSET('Hygiene Data'!$D$12,0,10*ROW('Hygiene Data'!D149)))</f>
        <v/>
      </c>
      <c r="DQ155" s="353" t="str">
        <f ca="1">+IF(OFFSET('Hygiene Data'!$D$13,0,10*ROW('Hygiene Data'!D149))="","",OFFSET('Hygiene Data'!$D$13,0,10*ROW('Hygiene Data'!D149)))</f>
        <v/>
      </c>
      <c r="DR155" s="353" t="str">
        <f ca="1">+IF(OFFSET('Hygiene Data'!$E$11,0,10*ROW('Hygiene Data'!E149))="","",OFFSET('Hygiene Data'!$E$11,0,10*ROW('Hygiene Data'!E149)))</f>
        <v/>
      </c>
      <c r="DS155" s="353" t="str">
        <f ca="1">+IF(OFFSET('Hygiene Data'!$E$12,0,10*ROW('Hygiene Data'!E149))="","",OFFSET('Hygiene Data'!$E$12,0,10*ROW('Hygiene Data'!E149)))</f>
        <v/>
      </c>
      <c r="DT155" s="353" t="str">
        <f ca="1">+IF(OFFSET('Hygiene Data'!$E$13,0,10*ROW('Hygiene Data'!E149))="","",OFFSET('Hygiene Data'!$E$13,0,10*ROW('Hygiene Data'!E149)))</f>
        <v/>
      </c>
      <c r="DU155" s="353" t="str">
        <f ca="1">+IF(OFFSET('Hygiene Data'!$F$11,0,10*ROW('Hygiene Data'!F149))="","",OFFSET('Hygiene Data'!$F$11,0,10*ROW('Hygiene Data'!F149)))</f>
        <v/>
      </c>
      <c r="DV155" s="353" t="str">
        <f ca="1">+IF(OFFSET('Hygiene Data'!$F$12,0,10*ROW('Hygiene Data'!F149))="","",OFFSET('Hygiene Data'!$F$12,0,10*ROW('Hygiene Data'!F149)))</f>
        <v/>
      </c>
      <c r="DW155" s="353" t="str">
        <f ca="1">+IF(OFFSET('Hygiene Data'!$F$13,0,10*ROW('Hygiene Data'!F149))="","",OFFSET('Hygiene Data'!$F$13,0,10*ROW('Hygiene Data'!F149)))</f>
        <v/>
      </c>
      <c r="DX155" s="353" t="str">
        <f ca="1">+IF(OFFSET('Hygiene Data'!$G$11,0,10*ROW('Hygiene Data'!G149))="","",OFFSET('Hygiene Data'!$G$11,0,10*ROW('Hygiene Data'!G149)))</f>
        <v/>
      </c>
      <c r="DY155" s="353" t="str">
        <f ca="1">+IF(OFFSET('Hygiene Data'!$G$12,0,10*ROW('Hygiene Data'!G149))="","",OFFSET('Hygiene Data'!$G$12,0,10*ROW('Hygiene Data'!G149)))</f>
        <v/>
      </c>
      <c r="DZ155" s="353" t="str">
        <f ca="1">+IF(OFFSET('Hygiene Data'!$G$13,0,10*ROW('Hygiene Data'!G149))="","",OFFSET('Hygiene Data'!$G$13,0,10*ROW('Hygiene Data'!G149)))</f>
        <v/>
      </c>
      <c r="EA155" s="353" t="str">
        <f ca="1">+IF(OFFSET('Hygiene Data'!$H$11,0,10*ROW('Hygiene Data'!H149))="","",OFFSET('Hygiene Data'!$H$11,0,10*ROW('Hygiene Data'!H149)))</f>
        <v/>
      </c>
      <c r="EB155" s="353" t="str">
        <f ca="1">+IF(OFFSET('Hygiene Data'!$H$12,0,10*ROW('Hygiene Data'!H149))="","",OFFSET('Hygiene Data'!$H$12,0,10*ROW('Hygiene Data'!H149)))</f>
        <v/>
      </c>
      <c r="EC155" s="353" t="str">
        <f ca="1">+IF(OFFSET('Hygiene Data'!$H$13,0,10*ROW('Hygiene Data'!H149))="","",OFFSET('Hygiene Data'!$H$13,0,10*ROW('Hygiene Data'!H149)))</f>
        <v/>
      </c>
      <c r="ED155" s="353" t="str">
        <f ca="1">+IF(OFFSET('Hygiene Data'!$I$11,0,10*ROW('Hygiene Data'!I149))="","",OFFSET('Hygiene Data'!$I$11,0,10*ROW('Hygiene Data'!I149)))</f>
        <v/>
      </c>
      <c r="EE155" s="353" t="str">
        <f ca="1">+IF(OFFSET('Hygiene Data'!$I$12,0,10*ROW('Hygiene Data'!I149))="","",OFFSET('Hygiene Data'!$I$12,0,10*ROW('Hygiene Data'!I149)))</f>
        <v/>
      </c>
      <c r="EF155" s="353" t="str">
        <f ca="1">+IF(OFFSET('Hygiene Data'!$I$13,0,10*ROW('Hygiene Data'!I149))="","",OFFSET('Hygiene Data'!$I$13,0,10*ROW('Hygiene Data'!I149)))</f>
        <v/>
      </c>
    </row>
    <row r="156" spans="1:136" x14ac:dyDescent="0.25">
      <c r="A156" s="462" t="str">
        <f ca="1">+IF(OFFSET('Water Data'!$B$2,0,10*ROW('Water Data'!E150))="","",OFFSET('Water Data'!$B$2,0,10*ROW('Water Data'!E150)))</f>
        <v/>
      </c>
      <c r="B156" s="46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89" t="str">
        <f t="shared" ca="1" si="2"/>
        <v/>
      </c>
      <c r="D156" s="49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6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3" t="str">
        <f ca="1">+IF(OFFSET('Water Data'!$D$27,0,10*ROW('Water Data'!D150))="","",OFFSET('Water Data'!$D$27,0,10*ROW('Water Data'!D150)))</f>
        <v/>
      </c>
      <c r="BT156" s="353" t="str">
        <f ca="1">+IF(OFFSET('Water Data'!$D$28,0,10*ROW('Water Data'!D150))="","",OFFSET('Water Data'!$D$28,0,10*ROW('Water Data'!D150)))</f>
        <v/>
      </c>
      <c r="BU156" s="353" t="str">
        <f ca="1">+IF(OFFSET('Water Data'!$D$29,0,10*ROW('Water Data'!D150))="","",OFFSET('Water Data'!$D$29,0,10*ROW('Water Data'!D150)))</f>
        <v/>
      </c>
      <c r="BV156" s="353" t="str">
        <f ca="1">+IF(OFFSET('Water Data'!$E$27,0,10*ROW('Water Data'!E150))="","",OFFSET('Water Data'!$E$27,0,10*ROW('Water Data'!E150)))</f>
        <v/>
      </c>
      <c r="BW156" s="353" t="str">
        <f ca="1">+IF(OFFSET('Water Data'!$E$28,0,10*ROW('Water Data'!E150))="","",OFFSET('Water Data'!$E$28,0,10*ROW('Water Data'!E150)))</f>
        <v/>
      </c>
      <c r="BX156" s="353" t="str">
        <f ca="1">+IF(OFFSET('Water Data'!$E$29,0,10*ROW('Water Data'!E150))="","",OFFSET('Water Data'!$E$29,0,10*ROW('Water Data'!E150)))</f>
        <v/>
      </c>
      <c r="BY156" s="353" t="str">
        <f ca="1">+IF(OFFSET('Water Data'!$F$27,0,10*ROW('Water Data'!F150))="","",OFFSET('Water Data'!$F$27,0,10*ROW('Water Data'!F150)))</f>
        <v/>
      </c>
      <c r="BZ156" s="353" t="str">
        <f ca="1">+IF(OFFSET('Water Data'!$F$28,0,10*ROW('Water Data'!F150))="","",OFFSET('Water Data'!$F$28,0,10*ROW('Water Data'!F150)))</f>
        <v/>
      </c>
      <c r="CA156" s="353" t="str">
        <f ca="1">+IF(OFFSET('Water Data'!$F$29,0,10*ROW('Water Data'!F150))="","",OFFSET('Water Data'!$F$29,0,10*ROW('Water Data'!F150)))</f>
        <v/>
      </c>
      <c r="CB156" s="353" t="str">
        <f ca="1">+IF(OFFSET('Water Data'!$G$27,0,10*ROW('Water Data'!G150))="","",OFFSET('Water Data'!$G$27,0,10*ROW('Water Data'!G150)))</f>
        <v/>
      </c>
      <c r="CC156" s="353" t="str">
        <f ca="1">+IF(OFFSET('Water Data'!$G$28,0,10*ROW('Water Data'!G150))="","",OFFSET('Water Data'!$G$28,0,10*ROW('Water Data'!G150)))</f>
        <v/>
      </c>
      <c r="CD156" s="353" t="str">
        <f ca="1">+IF(OFFSET('Water Data'!$G$29,0,10*ROW('Water Data'!G150))="","",OFFSET('Water Data'!$G$29,0,10*ROW('Water Data'!G150)))</f>
        <v/>
      </c>
      <c r="CE156" s="353" t="str">
        <f ca="1">+IF(OFFSET('Water Data'!$H$27,0,10*ROW('Water Data'!H150))="","",OFFSET('Water Data'!$H$27,0,10*ROW('Water Data'!H150)))</f>
        <v/>
      </c>
      <c r="CF156" s="353" t="str">
        <f ca="1">+IF(OFFSET('Water Data'!$H$28,0,10*ROW('Water Data'!H150))="","",OFFSET('Water Data'!$H$28,0,10*ROW('Water Data'!H150)))</f>
        <v/>
      </c>
      <c r="CG156" s="353" t="str">
        <f ca="1">+IF(OFFSET('Water Data'!$H$29,0,10*ROW('Water Data'!H150))="","",OFFSET('Water Data'!$H$29,0,10*ROW('Water Data'!H150)))</f>
        <v/>
      </c>
      <c r="CH156" s="353" t="str">
        <f ca="1">+IF(OFFSET('Water Data'!$I$27,0,10*ROW('Water Data'!I150))="","",OFFSET('Water Data'!$I$27,0,10*ROW('Water Data'!I150)))</f>
        <v/>
      </c>
      <c r="CI156" s="353" t="str">
        <f ca="1">+IF(OFFSET('Water Data'!$I$28,0,10*ROW('Water Data'!I150))="","",OFFSET('Water Data'!$I$28,0,10*ROW('Water Data'!I150)))</f>
        <v/>
      </c>
      <c r="CJ156" s="353" t="str">
        <f ca="1">+IF(OFFSET('Water Data'!$I$29,0,10*ROW('Water Data'!I150))="","",OFFSET('Water Data'!$I$29,0,10*ROW('Water Data'!I150)))</f>
        <v/>
      </c>
      <c r="CK156" s="353" t="str">
        <f ca="1">+IF(OFFSET('Sanitation Data'!$D$28,0,10*ROW('Sanitation Data'!D150))="","",OFFSET('Sanitation Data'!$D$28,0,10*ROW('Sanitation Data'!D150)))</f>
        <v/>
      </c>
      <c r="CL156" s="353" t="str">
        <f ca="1">+IF(OFFSET('Sanitation Data'!$D$29,0,10*ROW('Sanitation Data'!D150))="","",OFFSET('Sanitation Data'!$D$29,0,10*ROW('Sanitation Data'!D150)))</f>
        <v/>
      </c>
      <c r="CM156" s="353" t="str">
        <f ca="1">+IF(OFFSET('Sanitation Data'!$D$30,0,10*ROW('Sanitation Data'!D150))="","",OFFSET('Sanitation Data'!$D$30,0,10*ROW('Sanitation Data'!D150)))</f>
        <v/>
      </c>
      <c r="CN156" s="353" t="str">
        <f ca="1">+IF(OFFSET('Sanitation Data'!$D$31,0,10*ROW('Sanitation Data'!D150))="","",OFFSET('Sanitation Data'!$D$31,0,10*ROW('Sanitation Data'!D150)))</f>
        <v/>
      </c>
      <c r="CO156" s="353" t="str">
        <f ca="1">+IF(OFFSET('Sanitation Data'!$D$32,0,10*ROW('Sanitation Data'!D150))="","",OFFSET('Sanitation Data'!$D$32,0,10*ROW('Sanitation Data'!D150)))</f>
        <v/>
      </c>
      <c r="CP156" s="353" t="str">
        <f ca="1">+IF(OFFSET('Sanitation Data'!$E$28,0,10*ROW('Sanitation Data'!E150))="","",OFFSET('Sanitation Data'!$E$28,0,10*ROW('Sanitation Data'!E150)))</f>
        <v/>
      </c>
      <c r="CQ156" s="353" t="str">
        <f ca="1">+IF(OFFSET('Sanitation Data'!$E$29,0,10*ROW('Sanitation Data'!E150))="","",OFFSET('Sanitation Data'!$E$29,0,10*ROW('Sanitation Data'!E150)))</f>
        <v/>
      </c>
      <c r="CR156" s="353" t="str">
        <f ca="1">+IF(OFFSET('Sanitation Data'!$E$30,0,10*ROW('Sanitation Data'!E150))="","",OFFSET('Sanitation Data'!$E$30,0,10*ROW('Sanitation Data'!E150)))</f>
        <v/>
      </c>
      <c r="CS156" s="353" t="str">
        <f ca="1">+IF(OFFSET('Sanitation Data'!$E$31,0,10*ROW('Sanitation Data'!E150))="","",OFFSET('Sanitation Data'!$E$31,0,10*ROW('Sanitation Data'!E150)))</f>
        <v/>
      </c>
      <c r="CT156" s="353" t="str">
        <f ca="1">+IF(OFFSET('Sanitation Data'!$E$32,0,10*ROW('Sanitation Data'!E150))="","",OFFSET('Sanitation Data'!$E$32,0,10*ROW('Sanitation Data'!E150)))</f>
        <v/>
      </c>
      <c r="CU156" s="353" t="str">
        <f ca="1">+IF(OFFSET('Sanitation Data'!$F$28,0,10*ROW('Sanitation Data'!F150))="","",OFFSET('Sanitation Data'!$F$28,0,10*ROW('Sanitation Data'!F150)))</f>
        <v/>
      </c>
      <c r="CV156" s="353" t="str">
        <f ca="1">+IF(OFFSET('Sanitation Data'!$F$29,0,10*ROW('Sanitation Data'!F150))="","",OFFSET('Sanitation Data'!$F$29,0,10*ROW('Sanitation Data'!F150)))</f>
        <v/>
      </c>
      <c r="CW156" s="353" t="str">
        <f ca="1">+IF(OFFSET('Sanitation Data'!$F$30,0,10*ROW('Sanitation Data'!F150))="","",OFFSET('Sanitation Data'!$F$30,0,10*ROW('Sanitation Data'!F150)))</f>
        <v/>
      </c>
      <c r="CX156" s="353" t="str">
        <f ca="1">+IF(OFFSET('Sanitation Data'!$F$31,0,10*ROW('Sanitation Data'!F150))="","",OFFSET('Sanitation Data'!$F$31,0,10*ROW('Sanitation Data'!F150)))</f>
        <v/>
      </c>
      <c r="CY156" s="353" t="str">
        <f ca="1">+IF(OFFSET('Sanitation Data'!$F$32,0,10*ROW('Sanitation Data'!F150))="","",OFFSET('Sanitation Data'!$F$32,0,10*ROW('Sanitation Data'!F150)))</f>
        <v/>
      </c>
      <c r="CZ156" s="353" t="str">
        <f ca="1">+IF(OFFSET('Sanitation Data'!$G$28,0,10*ROW('Sanitation Data'!G150))="","",OFFSET('Sanitation Data'!$G$28,0,10*ROW('Sanitation Data'!G150)))</f>
        <v/>
      </c>
      <c r="DA156" s="353" t="str">
        <f ca="1">+IF(OFFSET('Sanitation Data'!$G$29,0,10*ROW('Sanitation Data'!G150))="","",OFFSET('Sanitation Data'!$G$29,0,10*ROW('Sanitation Data'!G150)))</f>
        <v/>
      </c>
      <c r="DB156" s="353" t="str">
        <f ca="1">+IF(OFFSET('Sanitation Data'!$G$30,0,10*ROW('Sanitation Data'!G150))="","",OFFSET('Sanitation Data'!$G$30,0,10*ROW('Sanitation Data'!G150)))</f>
        <v/>
      </c>
      <c r="DC156" s="353" t="str">
        <f ca="1">+IF(OFFSET('Sanitation Data'!$G$31,0,10*ROW('Sanitation Data'!G150))="","",OFFSET('Sanitation Data'!$G$31,0,10*ROW('Sanitation Data'!G150)))</f>
        <v/>
      </c>
      <c r="DD156" s="353" t="str">
        <f ca="1">+IF(OFFSET('Sanitation Data'!$G$32,0,10*ROW('Sanitation Data'!G150))="","",OFFSET('Sanitation Data'!$G$32,0,10*ROW('Sanitation Data'!G150)))</f>
        <v/>
      </c>
      <c r="DE156" s="353" t="str">
        <f ca="1">+IF(OFFSET('Sanitation Data'!$H$28,0,10*ROW('Sanitation Data'!H150))="","",OFFSET('Sanitation Data'!$H$28,0,10*ROW('Sanitation Data'!H150)))</f>
        <v/>
      </c>
      <c r="DF156" s="353" t="str">
        <f ca="1">+IF(OFFSET('Sanitation Data'!$H$29,0,10*ROW('Sanitation Data'!H150))="","",OFFSET('Sanitation Data'!$H$29,0,10*ROW('Sanitation Data'!H150)))</f>
        <v/>
      </c>
      <c r="DG156" s="353" t="str">
        <f ca="1">+IF(OFFSET('Sanitation Data'!$H$30,0,10*ROW('Sanitation Data'!H150))="","",OFFSET('Sanitation Data'!$H$30,0,10*ROW('Sanitation Data'!H150)))</f>
        <v/>
      </c>
      <c r="DH156" s="353" t="str">
        <f ca="1">+IF(OFFSET('Sanitation Data'!$H$31,0,10*ROW('Sanitation Data'!H150))="","",OFFSET('Sanitation Data'!$H$31,0,10*ROW('Sanitation Data'!H150)))</f>
        <v/>
      </c>
      <c r="DI156" s="353" t="str">
        <f ca="1">+IF(OFFSET('Sanitation Data'!$H$32,0,10*ROW('Sanitation Data'!H150))="","",OFFSET('Sanitation Data'!$H$32,0,10*ROW('Sanitation Data'!H150)))</f>
        <v/>
      </c>
      <c r="DJ156" s="353" t="str">
        <f ca="1">+IF(OFFSET('Sanitation Data'!$I$28,0,10*ROW('Sanitation Data'!I150))="","",OFFSET('Sanitation Data'!$I$28,0,10*ROW('Sanitation Data'!I150)))</f>
        <v/>
      </c>
      <c r="DK156" s="353" t="str">
        <f ca="1">+IF(OFFSET('Sanitation Data'!$I$29,0,10*ROW('Sanitation Data'!I150))="","",OFFSET('Sanitation Data'!$I$29,0,10*ROW('Sanitation Data'!I150)))</f>
        <v/>
      </c>
      <c r="DL156" s="353" t="str">
        <f ca="1">+IF(OFFSET('Sanitation Data'!$I$30,0,10*ROW('Sanitation Data'!I150))="","",OFFSET('Sanitation Data'!$I$30,0,10*ROW('Sanitation Data'!I150)))</f>
        <v/>
      </c>
      <c r="DM156" s="353" t="str">
        <f ca="1">+IF(OFFSET('Sanitation Data'!$I$31,0,10*ROW('Sanitation Data'!I150))="","",OFFSET('Sanitation Data'!$I$31,0,10*ROW('Sanitation Data'!I150)))</f>
        <v/>
      </c>
      <c r="DN156" s="353" t="str">
        <f ca="1">+IF(OFFSET('Sanitation Data'!$I$32,0,10*ROW('Sanitation Data'!I150))="","",OFFSET('Sanitation Data'!$I$32,0,10*ROW('Sanitation Data'!I150)))</f>
        <v/>
      </c>
      <c r="DO156" s="353" t="str">
        <f ca="1">+IF(OFFSET('Hygiene Data'!$D$11,0,10*ROW('Hygiene Data'!D150))="","",OFFSET('Hygiene Data'!$D$11,0,10*ROW('Hygiene Data'!D150)))</f>
        <v/>
      </c>
      <c r="DP156" s="353" t="str">
        <f ca="1">+IF(OFFSET('Hygiene Data'!$D$12,0,10*ROW('Hygiene Data'!D150))="","",OFFSET('Hygiene Data'!$D$12,0,10*ROW('Hygiene Data'!D150)))</f>
        <v/>
      </c>
      <c r="DQ156" s="353" t="str">
        <f ca="1">+IF(OFFSET('Hygiene Data'!$D$13,0,10*ROW('Hygiene Data'!D150))="","",OFFSET('Hygiene Data'!$D$13,0,10*ROW('Hygiene Data'!D150)))</f>
        <v/>
      </c>
      <c r="DR156" s="353" t="str">
        <f ca="1">+IF(OFFSET('Hygiene Data'!$E$11,0,10*ROW('Hygiene Data'!E150))="","",OFFSET('Hygiene Data'!$E$11,0,10*ROW('Hygiene Data'!E150)))</f>
        <v/>
      </c>
      <c r="DS156" s="353" t="str">
        <f ca="1">+IF(OFFSET('Hygiene Data'!$E$12,0,10*ROW('Hygiene Data'!E150))="","",OFFSET('Hygiene Data'!$E$12,0,10*ROW('Hygiene Data'!E150)))</f>
        <v/>
      </c>
      <c r="DT156" s="353" t="str">
        <f ca="1">+IF(OFFSET('Hygiene Data'!$E$13,0,10*ROW('Hygiene Data'!E150))="","",OFFSET('Hygiene Data'!$E$13,0,10*ROW('Hygiene Data'!E150)))</f>
        <v/>
      </c>
      <c r="DU156" s="353" t="str">
        <f ca="1">+IF(OFFSET('Hygiene Data'!$F$11,0,10*ROW('Hygiene Data'!F150))="","",OFFSET('Hygiene Data'!$F$11,0,10*ROW('Hygiene Data'!F150)))</f>
        <v/>
      </c>
      <c r="DV156" s="353" t="str">
        <f ca="1">+IF(OFFSET('Hygiene Data'!$F$12,0,10*ROW('Hygiene Data'!F150))="","",OFFSET('Hygiene Data'!$F$12,0,10*ROW('Hygiene Data'!F150)))</f>
        <v/>
      </c>
      <c r="DW156" s="353" t="str">
        <f ca="1">+IF(OFFSET('Hygiene Data'!$F$13,0,10*ROW('Hygiene Data'!F150))="","",OFFSET('Hygiene Data'!$F$13,0,10*ROW('Hygiene Data'!F150)))</f>
        <v/>
      </c>
      <c r="DX156" s="353" t="str">
        <f ca="1">+IF(OFFSET('Hygiene Data'!$G$11,0,10*ROW('Hygiene Data'!G150))="","",OFFSET('Hygiene Data'!$G$11,0,10*ROW('Hygiene Data'!G150)))</f>
        <v/>
      </c>
      <c r="DY156" s="353" t="str">
        <f ca="1">+IF(OFFSET('Hygiene Data'!$G$12,0,10*ROW('Hygiene Data'!G150))="","",OFFSET('Hygiene Data'!$G$12,0,10*ROW('Hygiene Data'!G150)))</f>
        <v/>
      </c>
      <c r="DZ156" s="353" t="str">
        <f ca="1">+IF(OFFSET('Hygiene Data'!$G$13,0,10*ROW('Hygiene Data'!G150))="","",OFFSET('Hygiene Data'!$G$13,0,10*ROW('Hygiene Data'!G150)))</f>
        <v/>
      </c>
      <c r="EA156" s="353" t="str">
        <f ca="1">+IF(OFFSET('Hygiene Data'!$H$11,0,10*ROW('Hygiene Data'!H150))="","",OFFSET('Hygiene Data'!$H$11,0,10*ROW('Hygiene Data'!H150)))</f>
        <v/>
      </c>
      <c r="EB156" s="353" t="str">
        <f ca="1">+IF(OFFSET('Hygiene Data'!$H$12,0,10*ROW('Hygiene Data'!H150))="","",OFFSET('Hygiene Data'!$H$12,0,10*ROW('Hygiene Data'!H150)))</f>
        <v/>
      </c>
      <c r="EC156" s="353" t="str">
        <f ca="1">+IF(OFFSET('Hygiene Data'!$H$13,0,10*ROW('Hygiene Data'!H150))="","",OFFSET('Hygiene Data'!$H$13,0,10*ROW('Hygiene Data'!H150)))</f>
        <v/>
      </c>
      <c r="ED156" s="353" t="str">
        <f ca="1">+IF(OFFSET('Hygiene Data'!$I$11,0,10*ROW('Hygiene Data'!I150))="","",OFFSET('Hygiene Data'!$I$11,0,10*ROW('Hygiene Data'!I150)))</f>
        <v/>
      </c>
      <c r="EE156" s="353" t="str">
        <f ca="1">+IF(OFFSET('Hygiene Data'!$I$12,0,10*ROW('Hygiene Data'!I150))="","",OFFSET('Hygiene Data'!$I$12,0,10*ROW('Hygiene Data'!I150)))</f>
        <v/>
      </c>
      <c r="EF156" s="353" t="str">
        <f ca="1">+IF(OFFSET('Hygiene Data'!$I$13,0,10*ROW('Hygiene Data'!I150))="","",OFFSET('Hygiene Data'!$I$13,0,10*ROW('Hygiene Data'!I150)))</f>
        <v/>
      </c>
    </row>
    <row r="157" spans="1:136" x14ac:dyDescent="0.25">
      <c r="A157" s="462" t="str">
        <f ca="1">+IF(OFFSET('Water Data'!$B$2,0,10*ROW('Water Data'!E151))="","",OFFSET('Water Data'!$B$2,0,10*ROW('Water Data'!E151)))</f>
        <v/>
      </c>
      <c r="B157" s="46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89" t="str">
        <f t="shared" ca="1" si="2"/>
        <v/>
      </c>
      <c r="D157" s="49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6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3" t="str">
        <f ca="1">+IF(OFFSET('Water Data'!$D$27,0,10*ROW('Water Data'!D151))="","",OFFSET('Water Data'!$D$27,0,10*ROW('Water Data'!D151)))</f>
        <v/>
      </c>
      <c r="BT157" s="353" t="str">
        <f ca="1">+IF(OFFSET('Water Data'!$D$28,0,10*ROW('Water Data'!D151))="","",OFFSET('Water Data'!$D$28,0,10*ROW('Water Data'!D151)))</f>
        <v/>
      </c>
      <c r="BU157" s="353" t="str">
        <f ca="1">+IF(OFFSET('Water Data'!$D$29,0,10*ROW('Water Data'!D151))="","",OFFSET('Water Data'!$D$29,0,10*ROW('Water Data'!D151)))</f>
        <v/>
      </c>
      <c r="BV157" s="353" t="str">
        <f ca="1">+IF(OFFSET('Water Data'!$E$27,0,10*ROW('Water Data'!E151))="","",OFFSET('Water Data'!$E$27,0,10*ROW('Water Data'!E151)))</f>
        <v/>
      </c>
      <c r="BW157" s="353" t="str">
        <f ca="1">+IF(OFFSET('Water Data'!$E$28,0,10*ROW('Water Data'!E151))="","",OFFSET('Water Data'!$E$28,0,10*ROW('Water Data'!E151)))</f>
        <v/>
      </c>
      <c r="BX157" s="353" t="str">
        <f ca="1">+IF(OFFSET('Water Data'!$E$29,0,10*ROW('Water Data'!E151))="","",OFFSET('Water Data'!$E$29,0,10*ROW('Water Data'!E151)))</f>
        <v/>
      </c>
      <c r="BY157" s="353" t="str">
        <f ca="1">+IF(OFFSET('Water Data'!$F$27,0,10*ROW('Water Data'!F151))="","",OFFSET('Water Data'!$F$27,0,10*ROW('Water Data'!F151)))</f>
        <v/>
      </c>
      <c r="BZ157" s="353" t="str">
        <f ca="1">+IF(OFFSET('Water Data'!$F$28,0,10*ROW('Water Data'!F151))="","",OFFSET('Water Data'!$F$28,0,10*ROW('Water Data'!F151)))</f>
        <v/>
      </c>
      <c r="CA157" s="353" t="str">
        <f ca="1">+IF(OFFSET('Water Data'!$F$29,0,10*ROW('Water Data'!F151))="","",OFFSET('Water Data'!$F$29,0,10*ROW('Water Data'!F151)))</f>
        <v/>
      </c>
      <c r="CB157" s="353" t="str">
        <f ca="1">+IF(OFFSET('Water Data'!$G$27,0,10*ROW('Water Data'!G151))="","",OFFSET('Water Data'!$G$27,0,10*ROW('Water Data'!G151)))</f>
        <v/>
      </c>
      <c r="CC157" s="353" t="str">
        <f ca="1">+IF(OFFSET('Water Data'!$G$28,0,10*ROW('Water Data'!G151))="","",OFFSET('Water Data'!$G$28,0,10*ROW('Water Data'!G151)))</f>
        <v/>
      </c>
      <c r="CD157" s="353" t="str">
        <f ca="1">+IF(OFFSET('Water Data'!$G$29,0,10*ROW('Water Data'!G151))="","",OFFSET('Water Data'!$G$29,0,10*ROW('Water Data'!G151)))</f>
        <v/>
      </c>
      <c r="CE157" s="353" t="str">
        <f ca="1">+IF(OFFSET('Water Data'!$H$27,0,10*ROW('Water Data'!H151))="","",OFFSET('Water Data'!$H$27,0,10*ROW('Water Data'!H151)))</f>
        <v/>
      </c>
      <c r="CF157" s="353" t="str">
        <f ca="1">+IF(OFFSET('Water Data'!$H$28,0,10*ROW('Water Data'!H151))="","",OFFSET('Water Data'!$H$28,0,10*ROW('Water Data'!H151)))</f>
        <v/>
      </c>
      <c r="CG157" s="353" t="str">
        <f ca="1">+IF(OFFSET('Water Data'!$H$29,0,10*ROW('Water Data'!H151))="","",OFFSET('Water Data'!$H$29,0,10*ROW('Water Data'!H151)))</f>
        <v/>
      </c>
      <c r="CH157" s="353" t="str">
        <f ca="1">+IF(OFFSET('Water Data'!$I$27,0,10*ROW('Water Data'!I151))="","",OFFSET('Water Data'!$I$27,0,10*ROW('Water Data'!I151)))</f>
        <v/>
      </c>
      <c r="CI157" s="353" t="str">
        <f ca="1">+IF(OFFSET('Water Data'!$I$28,0,10*ROW('Water Data'!I151))="","",OFFSET('Water Data'!$I$28,0,10*ROW('Water Data'!I151)))</f>
        <v/>
      </c>
      <c r="CJ157" s="353" t="str">
        <f ca="1">+IF(OFFSET('Water Data'!$I$29,0,10*ROW('Water Data'!I151))="","",OFFSET('Water Data'!$I$29,0,10*ROW('Water Data'!I151)))</f>
        <v/>
      </c>
      <c r="CK157" s="353" t="str">
        <f ca="1">+IF(OFFSET('Sanitation Data'!$D$28,0,10*ROW('Sanitation Data'!D151))="","",OFFSET('Sanitation Data'!$D$28,0,10*ROW('Sanitation Data'!D151)))</f>
        <v/>
      </c>
      <c r="CL157" s="353" t="str">
        <f ca="1">+IF(OFFSET('Sanitation Data'!$D$29,0,10*ROW('Sanitation Data'!D151))="","",OFFSET('Sanitation Data'!$D$29,0,10*ROW('Sanitation Data'!D151)))</f>
        <v/>
      </c>
      <c r="CM157" s="353" t="str">
        <f ca="1">+IF(OFFSET('Sanitation Data'!$D$30,0,10*ROW('Sanitation Data'!D151))="","",OFFSET('Sanitation Data'!$D$30,0,10*ROW('Sanitation Data'!D151)))</f>
        <v/>
      </c>
      <c r="CN157" s="353" t="str">
        <f ca="1">+IF(OFFSET('Sanitation Data'!$D$31,0,10*ROW('Sanitation Data'!D151))="","",OFFSET('Sanitation Data'!$D$31,0,10*ROW('Sanitation Data'!D151)))</f>
        <v/>
      </c>
      <c r="CO157" s="353" t="str">
        <f ca="1">+IF(OFFSET('Sanitation Data'!$D$32,0,10*ROW('Sanitation Data'!D151))="","",OFFSET('Sanitation Data'!$D$32,0,10*ROW('Sanitation Data'!D151)))</f>
        <v/>
      </c>
      <c r="CP157" s="353" t="str">
        <f ca="1">+IF(OFFSET('Sanitation Data'!$E$28,0,10*ROW('Sanitation Data'!E151))="","",OFFSET('Sanitation Data'!$E$28,0,10*ROW('Sanitation Data'!E151)))</f>
        <v/>
      </c>
      <c r="CQ157" s="353" t="str">
        <f ca="1">+IF(OFFSET('Sanitation Data'!$E$29,0,10*ROW('Sanitation Data'!E151))="","",OFFSET('Sanitation Data'!$E$29,0,10*ROW('Sanitation Data'!E151)))</f>
        <v/>
      </c>
      <c r="CR157" s="353" t="str">
        <f ca="1">+IF(OFFSET('Sanitation Data'!$E$30,0,10*ROW('Sanitation Data'!E151))="","",OFFSET('Sanitation Data'!$E$30,0,10*ROW('Sanitation Data'!E151)))</f>
        <v/>
      </c>
      <c r="CS157" s="353" t="str">
        <f ca="1">+IF(OFFSET('Sanitation Data'!$E$31,0,10*ROW('Sanitation Data'!E151))="","",OFFSET('Sanitation Data'!$E$31,0,10*ROW('Sanitation Data'!E151)))</f>
        <v/>
      </c>
      <c r="CT157" s="353" t="str">
        <f ca="1">+IF(OFFSET('Sanitation Data'!$E$32,0,10*ROW('Sanitation Data'!E151))="","",OFFSET('Sanitation Data'!$E$32,0,10*ROW('Sanitation Data'!E151)))</f>
        <v/>
      </c>
      <c r="CU157" s="353" t="str">
        <f ca="1">+IF(OFFSET('Sanitation Data'!$F$28,0,10*ROW('Sanitation Data'!F151))="","",OFFSET('Sanitation Data'!$F$28,0,10*ROW('Sanitation Data'!F151)))</f>
        <v/>
      </c>
      <c r="CV157" s="353" t="str">
        <f ca="1">+IF(OFFSET('Sanitation Data'!$F$29,0,10*ROW('Sanitation Data'!F151))="","",OFFSET('Sanitation Data'!$F$29,0,10*ROW('Sanitation Data'!F151)))</f>
        <v/>
      </c>
      <c r="CW157" s="353" t="str">
        <f ca="1">+IF(OFFSET('Sanitation Data'!$F$30,0,10*ROW('Sanitation Data'!F151))="","",OFFSET('Sanitation Data'!$F$30,0,10*ROW('Sanitation Data'!F151)))</f>
        <v/>
      </c>
      <c r="CX157" s="353" t="str">
        <f ca="1">+IF(OFFSET('Sanitation Data'!$F$31,0,10*ROW('Sanitation Data'!F151))="","",OFFSET('Sanitation Data'!$F$31,0,10*ROW('Sanitation Data'!F151)))</f>
        <v/>
      </c>
      <c r="CY157" s="353" t="str">
        <f ca="1">+IF(OFFSET('Sanitation Data'!$F$32,0,10*ROW('Sanitation Data'!F151))="","",OFFSET('Sanitation Data'!$F$32,0,10*ROW('Sanitation Data'!F151)))</f>
        <v/>
      </c>
      <c r="CZ157" s="353" t="str">
        <f ca="1">+IF(OFFSET('Sanitation Data'!$G$28,0,10*ROW('Sanitation Data'!G151))="","",OFFSET('Sanitation Data'!$G$28,0,10*ROW('Sanitation Data'!G151)))</f>
        <v/>
      </c>
      <c r="DA157" s="353" t="str">
        <f ca="1">+IF(OFFSET('Sanitation Data'!$G$29,0,10*ROW('Sanitation Data'!G151))="","",OFFSET('Sanitation Data'!$G$29,0,10*ROW('Sanitation Data'!G151)))</f>
        <v/>
      </c>
      <c r="DB157" s="353" t="str">
        <f ca="1">+IF(OFFSET('Sanitation Data'!$G$30,0,10*ROW('Sanitation Data'!G151))="","",OFFSET('Sanitation Data'!$G$30,0,10*ROW('Sanitation Data'!G151)))</f>
        <v/>
      </c>
      <c r="DC157" s="353" t="str">
        <f ca="1">+IF(OFFSET('Sanitation Data'!$G$31,0,10*ROW('Sanitation Data'!G151))="","",OFFSET('Sanitation Data'!$G$31,0,10*ROW('Sanitation Data'!G151)))</f>
        <v/>
      </c>
      <c r="DD157" s="353" t="str">
        <f ca="1">+IF(OFFSET('Sanitation Data'!$G$32,0,10*ROW('Sanitation Data'!G151))="","",OFFSET('Sanitation Data'!$G$32,0,10*ROW('Sanitation Data'!G151)))</f>
        <v/>
      </c>
      <c r="DE157" s="353" t="str">
        <f ca="1">+IF(OFFSET('Sanitation Data'!$H$28,0,10*ROW('Sanitation Data'!H151))="","",OFFSET('Sanitation Data'!$H$28,0,10*ROW('Sanitation Data'!H151)))</f>
        <v/>
      </c>
      <c r="DF157" s="353" t="str">
        <f ca="1">+IF(OFFSET('Sanitation Data'!$H$29,0,10*ROW('Sanitation Data'!H151))="","",OFFSET('Sanitation Data'!$H$29,0,10*ROW('Sanitation Data'!H151)))</f>
        <v/>
      </c>
      <c r="DG157" s="353" t="str">
        <f ca="1">+IF(OFFSET('Sanitation Data'!$H$30,0,10*ROW('Sanitation Data'!H151))="","",OFFSET('Sanitation Data'!$H$30,0,10*ROW('Sanitation Data'!H151)))</f>
        <v/>
      </c>
      <c r="DH157" s="353" t="str">
        <f ca="1">+IF(OFFSET('Sanitation Data'!$H$31,0,10*ROW('Sanitation Data'!H151))="","",OFFSET('Sanitation Data'!$H$31,0,10*ROW('Sanitation Data'!H151)))</f>
        <v/>
      </c>
      <c r="DI157" s="353" t="str">
        <f ca="1">+IF(OFFSET('Sanitation Data'!$H$32,0,10*ROW('Sanitation Data'!H151))="","",OFFSET('Sanitation Data'!$H$32,0,10*ROW('Sanitation Data'!H151)))</f>
        <v/>
      </c>
      <c r="DJ157" s="353" t="str">
        <f ca="1">+IF(OFFSET('Sanitation Data'!$I$28,0,10*ROW('Sanitation Data'!I151))="","",OFFSET('Sanitation Data'!$I$28,0,10*ROW('Sanitation Data'!I151)))</f>
        <v/>
      </c>
      <c r="DK157" s="353" t="str">
        <f ca="1">+IF(OFFSET('Sanitation Data'!$I$29,0,10*ROW('Sanitation Data'!I151))="","",OFFSET('Sanitation Data'!$I$29,0,10*ROW('Sanitation Data'!I151)))</f>
        <v/>
      </c>
      <c r="DL157" s="353" t="str">
        <f ca="1">+IF(OFFSET('Sanitation Data'!$I$30,0,10*ROW('Sanitation Data'!I151))="","",OFFSET('Sanitation Data'!$I$30,0,10*ROW('Sanitation Data'!I151)))</f>
        <v/>
      </c>
      <c r="DM157" s="353" t="str">
        <f ca="1">+IF(OFFSET('Sanitation Data'!$I$31,0,10*ROW('Sanitation Data'!I151))="","",OFFSET('Sanitation Data'!$I$31,0,10*ROW('Sanitation Data'!I151)))</f>
        <v/>
      </c>
      <c r="DN157" s="353" t="str">
        <f ca="1">+IF(OFFSET('Sanitation Data'!$I$32,0,10*ROW('Sanitation Data'!I151))="","",OFFSET('Sanitation Data'!$I$32,0,10*ROW('Sanitation Data'!I151)))</f>
        <v/>
      </c>
      <c r="DO157" s="353" t="str">
        <f ca="1">+IF(OFFSET('Hygiene Data'!$D$11,0,10*ROW('Hygiene Data'!D151))="","",OFFSET('Hygiene Data'!$D$11,0,10*ROW('Hygiene Data'!D151)))</f>
        <v/>
      </c>
      <c r="DP157" s="353" t="str">
        <f ca="1">+IF(OFFSET('Hygiene Data'!$D$12,0,10*ROW('Hygiene Data'!D151))="","",OFFSET('Hygiene Data'!$D$12,0,10*ROW('Hygiene Data'!D151)))</f>
        <v/>
      </c>
      <c r="DQ157" s="353" t="str">
        <f ca="1">+IF(OFFSET('Hygiene Data'!$D$13,0,10*ROW('Hygiene Data'!D151))="","",OFFSET('Hygiene Data'!$D$13,0,10*ROW('Hygiene Data'!D151)))</f>
        <v/>
      </c>
      <c r="DR157" s="353" t="str">
        <f ca="1">+IF(OFFSET('Hygiene Data'!$E$11,0,10*ROW('Hygiene Data'!E151))="","",OFFSET('Hygiene Data'!$E$11,0,10*ROW('Hygiene Data'!E151)))</f>
        <v/>
      </c>
      <c r="DS157" s="353" t="str">
        <f ca="1">+IF(OFFSET('Hygiene Data'!$E$12,0,10*ROW('Hygiene Data'!E151))="","",OFFSET('Hygiene Data'!$E$12,0,10*ROW('Hygiene Data'!E151)))</f>
        <v/>
      </c>
      <c r="DT157" s="353" t="str">
        <f ca="1">+IF(OFFSET('Hygiene Data'!$E$13,0,10*ROW('Hygiene Data'!E151))="","",OFFSET('Hygiene Data'!$E$13,0,10*ROW('Hygiene Data'!E151)))</f>
        <v/>
      </c>
      <c r="DU157" s="353" t="str">
        <f ca="1">+IF(OFFSET('Hygiene Data'!$F$11,0,10*ROW('Hygiene Data'!F151))="","",OFFSET('Hygiene Data'!$F$11,0,10*ROW('Hygiene Data'!F151)))</f>
        <v/>
      </c>
      <c r="DV157" s="353" t="str">
        <f ca="1">+IF(OFFSET('Hygiene Data'!$F$12,0,10*ROW('Hygiene Data'!F151))="","",OFFSET('Hygiene Data'!$F$12,0,10*ROW('Hygiene Data'!F151)))</f>
        <v/>
      </c>
      <c r="DW157" s="353" t="str">
        <f ca="1">+IF(OFFSET('Hygiene Data'!$F$13,0,10*ROW('Hygiene Data'!F151))="","",OFFSET('Hygiene Data'!$F$13,0,10*ROW('Hygiene Data'!F151)))</f>
        <v/>
      </c>
      <c r="DX157" s="353" t="str">
        <f ca="1">+IF(OFFSET('Hygiene Data'!$G$11,0,10*ROW('Hygiene Data'!G151))="","",OFFSET('Hygiene Data'!$G$11,0,10*ROW('Hygiene Data'!G151)))</f>
        <v/>
      </c>
      <c r="DY157" s="353" t="str">
        <f ca="1">+IF(OFFSET('Hygiene Data'!$G$12,0,10*ROW('Hygiene Data'!G151))="","",OFFSET('Hygiene Data'!$G$12,0,10*ROW('Hygiene Data'!G151)))</f>
        <v/>
      </c>
      <c r="DZ157" s="353" t="str">
        <f ca="1">+IF(OFFSET('Hygiene Data'!$G$13,0,10*ROW('Hygiene Data'!G151))="","",OFFSET('Hygiene Data'!$G$13,0,10*ROW('Hygiene Data'!G151)))</f>
        <v/>
      </c>
      <c r="EA157" s="353" t="str">
        <f ca="1">+IF(OFFSET('Hygiene Data'!$H$11,0,10*ROW('Hygiene Data'!H151))="","",OFFSET('Hygiene Data'!$H$11,0,10*ROW('Hygiene Data'!H151)))</f>
        <v/>
      </c>
      <c r="EB157" s="353" t="str">
        <f ca="1">+IF(OFFSET('Hygiene Data'!$H$12,0,10*ROW('Hygiene Data'!H151))="","",OFFSET('Hygiene Data'!$H$12,0,10*ROW('Hygiene Data'!H151)))</f>
        <v/>
      </c>
      <c r="EC157" s="353" t="str">
        <f ca="1">+IF(OFFSET('Hygiene Data'!$H$13,0,10*ROW('Hygiene Data'!H151))="","",OFFSET('Hygiene Data'!$H$13,0,10*ROW('Hygiene Data'!H151)))</f>
        <v/>
      </c>
      <c r="ED157" s="353" t="str">
        <f ca="1">+IF(OFFSET('Hygiene Data'!$I$11,0,10*ROW('Hygiene Data'!I151))="","",OFFSET('Hygiene Data'!$I$11,0,10*ROW('Hygiene Data'!I151)))</f>
        <v/>
      </c>
      <c r="EE157" s="353" t="str">
        <f ca="1">+IF(OFFSET('Hygiene Data'!$I$12,0,10*ROW('Hygiene Data'!I151))="","",OFFSET('Hygiene Data'!$I$12,0,10*ROW('Hygiene Data'!I151)))</f>
        <v/>
      </c>
      <c r="EF157" s="353" t="str">
        <f ca="1">+IF(OFFSET('Hygiene Data'!$I$13,0,10*ROW('Hygiene Data'!I151))="","",OFFSET('Hygiene Data'!$I$13,0,10*ROW('Hygiene Data'!I151)))</f>
        <v/>
      </c>
    </row>
    <row r="158" spans="1:136" x14ac:dyDescent="0.25">
      <c r="A158" s="462" t="str">
        <f ca="1">+IF(OFFSET('Water Data'!$B$2,0,10*ROW('Water Data'!E152))="","",OFFSET('Water Data'!$B$2,0,10*ROW('Water Data'!E152)))</f>
        <v/>
      </c>
      <c r="B158" s="46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89" t="str">
        <f t="shared" ca="1" si="2"/>
        <v/>
      </c>
      <c r="D158" s="49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6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3" t="str">
        <f ca="1">+IF(OFFSET('Water Data'!$D$27,0,10*ROW('Water Data'!D152))="","",OFFSET('Water Data'!$D$27,0,10*ROW('Water Data'!D152)))</f>
        <v/>
      </c>
      <c r="BT158" s="353" t="str">
        <f ca="1">+IF(OFFSET('Water Data'!$D$28,0,10*ROW('Water Data'!D152))="","",OFFSET('Water Data'!$D$28,0,10*ROW('Water Data'!D152)))</f>
        <v/>
      </c>
      <c r="BU158" s="353" t="str">
        <f ca="1">+IF(OFFSET('Water Data'!$D$29,0,10*ROW('Water Data'!D152))="","",OFFSET('Water Data'!$D$29,0,10*ROW('Water Data'!D152)))</f>
        <v/>
      </c>
      <c r="BV158" s="353" t="str">
        <f ca="1">+IF(OFFSET('Water Data'!$E$27,0,10*ROW('Water Data'!E152))="","",OFFSET('Water Data'!$E$27,0,10*ROW('Water Data'!E152)))</f>
        <v/>
      </c>
      <c r="BW158" s="353" t="str">
        <f ca="1">+IF(OFFSET('Water Data'!$E$28,0,10*ROW('Water Data'!E152))="","",OFFSET('Water Data'!$E$28,0,10*ROW('Water Data'!E152)))</f>
        <v/>
      </c>
      <c r="BX158" s="353" t="str">
        <f ca="1">+IF(OFFSET('Water Data'!$E$29,0,10*ROW('Water Data'!E152))="","",OFFSET('Water Data'!$E$29,0,10*ROW('Water Data'!E152)))</f>
        <v/>
      </c>
      <c r="BY158" s="353" t="str">
        <f ca="1">+IF(OFFSET('Water Data'!$F$27,0,10*ROW('Water Data'!F152))="","",OFFSET('Water Data'!$F$27,0,10*ROW('Water Data'!F152)))</f>
        <v/>
      </c>
      <c r="BZ158" s="353" t="str">
        <f ca="1">+IF(OFFSET('Water Data'!$F$28,0,10*ROW('Water Data'!F152))="","",OFFSET('Water Data'!$F$28,0,10*ROW('Water Data'!F152)))</f>
        <v/>
      </c>
      <c r="CA158" s="353" t="str">
        <f ca="1">+IF(OFFSET('Water Data'!$F$29,0,10*ROW('Water Data'!F152))="","",OFFSET('Water Data'!$F$29,0,10*ROW('Water Data'!F152)))</f>
        <v/>
      </c>
      <c r="CB158" s="353" t="str">
        <f ca="1">+IF(OFFSET('Water Data'!$G$27,0,10*ROW('Water Data'!G152))="","",OFFSET('Water Data'!$G$27,0,10*ROW('Water Data'!G152)))</f>
        <v/>
      </c>
      <c r="CC158" s="353" t="str">
        <f ca="1">+IF(OFFSET('Water Data'!$G$28,0,10*ROW('Water Data'!G152))="","",OFFSET('Water Data'!$G$28,0,10*ROW('Water Data'!G152)))</f>
        <v/>
      </c>
      <c r="CD158" s="353" t="str">
        <f ca="1">+IF(OFFSET('Water Data'!$G$29,0,10*ROW('Water Data'!G152))="","",OFFSET('Water Data'!$G$29,0,10*ROW('Water Data'!G152)))</f>
        <v/>
      </c>
      <c r="CE158" s="353" t="str">
        <f ca="1">+IF(OFFSET('Water Data'!$H$27,0,10*ROW('Water Data'!H152))="","",OFFSET('Water Data'!$H$27,0,10*ROW('Water Data'!H152)))</f>
        <v/>
      </c>
      <c r="CF158" s="353" t="str">
        <f ca="1">+IF(OFFSET('Water Data'!$H$28,0,10*ROW('Water Data'!H152))="","",OFFSET('Water Data'!$H$28,0,10*ROW('Water Data'!H152)))</f>
        <v/>
      </c>
      <c r="CG158" s="353" t="str">
        <f ca="1">+IF(OFFSET('Water Data'!$H$29,0,10*ROW('Water Data'!H152))="","",OFFSET('Water Data'!$H$29,0,10*ROW('Water Data'!H152)))</f>
        <v/>
      </c>
      <c r="CH158" s="353" t="str">
        <f ca="1">+IF(OFFSET('Water Data'!$I$27,0,10*ROW('Water Data'!I152))="","",OFFSET('Water Data'!$I$27,0,10*ROW('Water Data'!I152)))</f>
        <v/>
      </c>
      <c r="CI158" s="353" t="str">
        <f ca="1">+IF(OFFSET('Water Data'!$I$28,0,10*ROW('Water Data'!I152))="","",OFFSET('Water Data'!$I$28,0,10*ROW('Water Data'!I152)))</f>
        <v/>
      </c>
      <c r="CJ158" s="353" t="str">
        <f ca="1">+IF(OFFSET('Water Data'!$I$29,0,10*ROW('Water Data'!I152))="","",OFFSET('Water Data'!$I$29,0,10*ROW('Water Data'!I152)))</f>
        <v/>
      </c>
      <c r="CK158" s="353" t="str">
        <f ca="1">+IF(OFFSET('Sanitation Data'!$D$28,0,10*ROW('Sanitation Data'!D152))="","",OFFSET('Sanitation Data'!$D$28,0,10*ROW('Sanitation Data'!D152)))</f>
        <v/>
      </c>
      <c r="CL158" s="353" t="str">
        <f ca="1">+IF(OFFSET('Sanitation Data'!$D$29,0,10*ROW('Sanitation Data'!D152))="","",OFFSET('Sanitation Data'!$D$29,0,10*ROW('Sanitation Data'!D152)))</f>
        <v/>
      </c>
      <c r="CM158" s="353" t="str">
        <f ca="1">+IF(OFFSET('Sanitation Data'!$D$30,0,10*ROW('Sanitation Data'!D152))="","",OFFSET('Sanitation Data'!$D$30,0,10*ROW('Sanitation Data'!D152)))</f>
        <v/>
      </c>
      <c r="CN158" s="353" t="str">
        <f ca="1">+IF(OFFSET('Sanitation Data'!$D$31,0,10*ROW('Sanitation Data'!D152))="","",OFFSET('Sanitation Data'!$D$31,0,10*ROW('Sanitation Data'!D152)))</f>
        <v/>
      </c>
      <c r="CO158" s="353" t="str">
        <f ca="1">+IF(OFFSET('Sanitation Data'!$D$32,0,10*ROW('Sanitation Data'!D152))="","",OFFSET('Sanitation Data'!$D$32,0,10*ROW('Sanitation Data'!D152)))</f>
        <v/>
      </c>
      <c r="CP158" s="353" t="str">
        <f ca="1">+IF(OFFSET('Sanitation Data'!$E$28,0,10*ROW('Sanitation Data'!E152))="","",OFFSET('Sanitation Data'!$E$28,0,10*ROW('Sanitation Data'!E152)))</f>
        <v/>
      </c>
      <c r="CQ158" s="353" t="str">
        <f ca="1">+IF(OFFSET('Sanitation Data'!$E$29,0,10*ROW('Sanitation Data'!E152))="","",OFFSET('Sanitation Data'!$E$29,0,10*ROW('Sanitation Data'!E152)))</f>
        <v/>
      </c>
      <c r="CR158" s="353" t="str">
        <f ca="1">+IF(OFFSET('Sanitation Data'!$E$30,0,10*ROW('Sanitation Data'!E152))="","",OFFSET('Sanitation Data'!$E$30,0,10*ROW('Sanitation Data'!E152)))</f>
        <v/>
      </c>
      <c r="CS158" s="353" t="str">
        <f ca="1">+IF(OFFSET('Sanitation Data'!$E$31,0,10*ROW('Sanitation Data'!E152))="","",OFFSET('Sanitation Data'!$E$31,0,10*ROW('Sanitation Data'!E152)))</f>
        <v/>
      </c>
      <c r="CT158" s="353" t="str">
        <f ca="1">+IF(OFFSET('Sanitation Data'!$E$32,0,10*ROW('Sanitation Data'!E152))="","",OFFSET('Sanitation Data'!$E$32,0,10*ROW('Sanitation Data'!E152)))</f>
        <v/>
      </c>
      <c r="CU158" s="353" t="str">
        <f ca="1">+IF(OFFSET('Sanitation Data'!$F$28,0,10*ROW('Sanitation Data'!F152))="","",OFFSET('Sanitation Data'!$F$28,0,10*ROW('Sanitation Data'!F152)))</f>
        <v/>
      </c>
      <c r="CV158" s="353" t="str">
        <f ca="1">+IF(OFFSET('Sanitation Data'!$F$29,0,10*ROW('Sanitation Data'!F152))="","",OFFSET('Sanitation Data'!$F$29,0,10*ROW('Sanitation Data'!F152)))</f>
        <v/>
      </c>
      <c r="CW158" s="353" t="str">
        <f ca="1">+IF(OFFSET('Sanitation Data'!$F$30,0,10*ROW('Sanitation Data'!F152))="","",OFFSET('Sanitation Data'!$F$30,0,10*ROW('Sanitation Data'!F152)))</f>
        <v/>
      </c>
      <c r="CX158" s="353" t="str">
        <f ca="1">+IF(OFFSET('Sanitation Data'!$F$31,0,10*ROW('Sanitation Data'!F152))="","",OFFSET('Sanitation Data'!$F$31,0,10*ROW('Sanitation Data'!F152)))</f>
        <v/>
      </c>
      <c r="CY158" s="353" t="str">
        <f ca="1">+IF(OFFSET('Sanitation Data'!$F$32,0,10*ROW('Sanitation Data'!F152))="","",OFFSET('Sanitation Data'!$F$32,0,10*ROW('Sanitation Data'!F152)))</f>
        <v/>
      </c>
      <c r="CZ158" s="353" t="str">
        <f ca="1">+IF(OFFSET('Sanitation Data'!$G$28,0,10*ROW('Sanitation Data'!G152))="","",OFFSET('Sanitation Data'!$G$28,0,10*ROW('Sanitation Data'!G152)))</f>
        <v/>
      </c>
      <c r="DA158" s="353" t="str">
        <f ca="1">+IF(OFFSET('Sanitation Data'!$G$29,0,10*ROW('Sanitation Data'!G152))="","",OFFSET('Sanitation Data'!$G$29,0,10*ROW('Sanitation Data'!G152)))</f>
        <v/>
      </c>
      <c r="DB158" s="353" t="str">
        <f ca="1">+IF(OFFSET('Sanitation Data'!$G$30,0,10*ROW('Sanitation Data'!G152))="","",OFFSET('Sanitation Data'!$G$30,0,10*ROW('Sanitation Data'!G152)))</f>
        <v/>
      </c>
      <c r="DC158" s="353" t="str">
        <f ca="1">+IF(OFFSET('Sanitation Data'!$G$31,0,10*ROW('Sanitation Data'!G152))="","",OFFSET('Sanitation Data'!$G$31,0,10*ROW('Sanitation Data'!G152)))</f>
        <v/>
      </c>
      <c r="DD158" s="353" t="str">
        <f ca="1">+IF(OFFSET('Sanitation Data'!$G$32,0,10*ROW('Sanitation Data'!G152))="","",OFFSET('Sanitation Data'!$G$32,0,10*ROW('Sanitation Data'!G152)))</f>
        <v/>
      </c>
      <c r="DE158" s="353" t="str">
        <f ca="1">+IF(OFFSET('Sanitation Data'!$H$28,0,10*ROW('Sanitation Data'!H152))="","",OFFSET('Sanitation Data'!$H$28,0,10*ROW('Sanitation Data'!H152)))</f>
        <v/>
      </c>
      <c r="DF158" s="353" t="str">
        <f ca="1">+IF(OFFSET('Sanitation Data'!$H$29,0,10*ROW('Sanitation Data'!H152))="","",OFFSET('Sanitation Data'!$H$29,0,10*ROW('Sanitation Data'!H152)))</f>
        <v/>
      </c>
      <c r="DG158" s="353" t="str">
        <f ca="1">+IF(OFFSET('Sanitation Data'!$H$30,0,10*ROW('Sanitation Data'!H152))="","",OFFSET('Sanitation Data'!$H$30,0,10*ROW('Sanitation Data'!H152)))</f>
        <v/>
      </c>
      <c r="DH158" s="353" t="str">
        <f ca="1">+IF(OFFSET('Sanitation Data'!$H$31,0,10*ROW('Sanitation Data'!H152))="","",OFFSET('Sanitation Data'!$H$31,0,10*ROW('Sanitation Data'!H152)))</f>
        <v/>
      </c>
      <c r="DI158" s="353" t="str">
        <f ca="1">+IF(OFFSET('Sanitation Data'!$H$32,0,10*ROW('Sanitation Data'!H152))="","",OFFSET('Sanitation Data'!$H$32,0,10*ROW('Sanitation Data'!H152)))</f>
        <v/>
      </c>
      <c r="DJ158" s="353" t="str">
        <f ca="1">+IF(OFFSET('Sanitation Data'!$I$28,0,10*ROW('Sanitation Data'!I152))="","",OFFSET('Sanitation Data'!$I$28,0,10*ROW('Sanitation Data'!I152)))</f>
        <v/>
      </c>
      <c r="DK158" s="353" t="str">
        <f ca="1">+IF(OFFSET('Sanitation Data'!$I$29,0,10*ROW('Sanitation Data'!I152))="","",OFFSET('Sanitation Data'!$I$29,0,10*ROW('Sanitation Data'!I152)))</f>
        <v/>
      </c>
      <c r="DL158" s="353" t="str">
        <f ca="1">+IF(OFFSET('Sanitation Data'!$I$30,0,10*ROW('Sanitation Data'!I152))="","",OFFSET('Sanitation Data'!$I$30,0,10*ROW('Sanitation Data'!I152)))</f>
        <v/>
      </c>
      <c r="DM158" s="353" t="str">
        <f ca="1">+IF(OFFSET('Sanitation Data'!$I$31,0,10*ROW('Sanitation Data'!I152))="","",OFFSET('Sanitation Data'!$I$31,0,10*ROW('Sanitation Data'!I152)))</f>
        <v/>
      </c>
      <c r="DN158" s="353" t="str">
        <f ca="1">+IF(OFFSET('Sanitation Data'!$I$32,0,10*ROW('Sanitation Data'!I152))="","",OFFSET('Sanitation Data'!$I$32,0,10*ROW('Sanitation Data'!I152)))</f>
        <v/>
      </c>
      <c r="DO158" s="353" t="str">
        <f ca="1">+IF(OFFSET('Hygiene Data'!$D$11,0,10*ROW('Hygiene Data'!D152))="","",OFFSET('Hygiene Data'!$D$11,0,10*ROW('Hygiene Data'!D152)))</f>
        <v/>
      </c>
      <c r="DP158" s="353" t="str">
        <f ca="1">+IF(OFFSET('Hygiene Data'!$D$12,0,10*ROW('Hygiene Data'!D152))="","",OFFSET('Hygiene Data'!$D$12,0,10*ROW('Hygiene Data'!D152)))</f>
        <v/>
      </c>
      <c r="DQ158" s="353" t="str">
        <f ca="1">+IF(OFFSET('Hygiene Data'!$D$13,0,10*ROW('Hygiene Data'!D152))="","",OFFSET('Hygiene Data'!$D$13,0,10*ROW('Hygiene Data'!D152)))</f>
        <v/>
      </c>
      <c r="DR158" s="353" t="str">
        <f ca="1">+IF(OFFSET('Hygiene Data'!$E$11,0,10*ROW('Hygiene Data'!E152))="","",OFFSET('Hygiene Data'!$E$11,0,10*ROW('Hygiene Data'!E152)))</f>
        <v/>
      </c>
      <c r="DS158" s="353" t="str">
        <f ca="1">+IF(OFFSET('Hygiene Data'!$E$12,0,10*ROW('Hygiene Data'!E152))="","",OFFSET('Hygiene Data'!$E$12,0,10*ROW('Hygiene Data'!E152)))</f>
        <v/>
      </c>
      <c r="DT158" s="353" t="str">
        <f ca="1">+IF(OFFSET('Hygiene Data'!$E$13,0,10*ROW('Hygiene Data'!E152))="","",OFFSET('Hygiene Data'!$E$13,0,10*ROW('Hygiene Data'!E152)))</f>
        <v/>
      </c>
      <c r="DU158" s="353" t="str">
        <f ca="1">+IF(OFFSET('Hygiene Data'!$F$11,0,10*ROW('Hygiene Data'!F152))="","",OFFSET('Hygiene Data'!$F$11,0,10*ROW('Hygiene Data'!F152)))</f>
        <v/>
      </c>
      <c r="DV158" s="353" t="str">
        <f ca="1">+IF(OFFSET('Hygiene Data'!$F$12,0,10*ROW('Hygiene Data'!F152))="","",OFFSET('Hygiene Data'!$F$12,0,10*ROW('Hygiene Data'!F152)))</f>
        <v/>
      </c>
      <c r="DW158" s="353" t="str">
        <f ca="1">+IF(OFFSET('Hygiene Data'!$F$13,0,10*ROW('Hygiene Data'!F152))="","",OFFSET('Hygiene Data'!$F$13,0,10*ROW('Hygiene Data'!F152)))</f>
        <v/>
      </c>
      <c r="DX158" s="353" t="str">
        <f ca="1">+IF(OFFSET('Hygiene Data'!$G$11,0,10*ROW('Hygiene Data'!G152))="","",OFFSET('Hygiene Data'!$G$11,0,10*ROW('Hygiene Data'!G152)))</f>
        <v/>
      </c>
      <c r="DY158" s="353" t="str">
        <f ca="1">+IF(OFFSET('Hygiene Data'!$G$12,0,10*ROW('Hygiene Data'!G152))="","",OFFSET('Hygiene Data'!$G$12,0,10*ROW('Hygiene Data'!G152)))</f>
        <v/>
      </c>
      <c r="DZ158" s="353" t="str">
        <f ca="1">+IF(OFFSET('Hygiene Data'!$G$13,0,10*ROW('Hygiene Data'!G152))="","",OFFSET('Hygiene Data'!$G$13,0,10*ROW('Hygiene Data'!G152)))</f>
        <v/>
      </c>
      <c r="EA158" s="353" t="str">
        <f ca="1">+IF(OFFSET('Hygiene Data'!$H$11,0,10*ROW('Hygiene Data'!H152))="","",OFFSET('Hygiene Data'!$H$11,0,10*ROW('Hygiene Data'!H152)))</f>
        <v/>
      </c>
      <c r="EB158" s="353" t="str">
        <f ca="1">+IF(OFFSET('Hygiene Data'!$H$12,0,10*ROW('Hygiene Data'!H152))="","",OFFSET('Hygiene Data'!$H$12,0,10*ROW('Hygiene Data'!H152)))</f>
        <v/>
      </c>
      <c r="EC158" s="353" t="str">
        <f ca="1">+IF(OFFSET('Hygiene Data'!$H$13,0,10*ROW('Hygiene Data'!H152))="","",OFFSET('Hygiene Data'!$H$13,0,10*ROW('Hygiene Data'!H152)))</f>
        <v/>
      </c>
      <c r="ED158" s="353" t="str">
        <f ca="1">+IF(OFFSET('Hygiene Data'!$I$11,0,10*ROW('Hygiene Data'!I152))="","",OFFSET('Hygiene Data'!$I$11,0,10*ROW('Hygiene Data'!I152)))</f>
        <v/>
      </c>
      <c r="EE158" s="353" t="str">
        <f ca="1">+IF(OFFSET('Hygiene Data'!$I$12,0,10*ROW('Hygiene Data'!I152))="","",OFFSET('Hygiene Data'!$I$12,0,10*ROW('Hygiene Data'!I152)))</f>
        <v/>
      </c>
      <c r="EF158" s="353" t="str">
        <f ca="1">+IF(OFFSET('Hygiene Data'!$I$13,0,10*ROW('Hygiene Data'!I152))="","",OFFSET('Hygiene Data'!$I$13,0,10*ROW('Hygiene Data'!I152)))</f>
        <v/>
      </c>
    </row>
    <row r="159" spans="1:136" x14ac:dyDescent="0.25">
      <c r="A159" s="462" t="str">
        <f ca="1">+IF(OFFSET('Water Data'!$B$2,0,10*ROW('Water Data'!E153))="","",OFFSET('Water Data'!$B$2,0,10*ROW('Water Data'!E153)))</f>
        <v/>
      </c>
      <c r="B159" s="46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89" t="str">
        <f t="shared" ca="1" si="2"/>
        <v/>
      </c>
      <c r="D159" s="49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6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3" t="str">
        <f ca="1">+IF(OFFSET('Water Data'!$D$27,0,10*ROW('Water Data'!D153))="","",OFFSET('Water Data'!$D$27,0,10*ROW('Water Data'!D153)))</f>
        <v/>
      </c>
      <c r="BT159" s="353" t="str">
        <f ca="1">+IF(OFFSET('Water Data'!$D$28,0,10*ROW('Water Data'!D153))="","",OFFSET('Water Data'!$D$28,0,10*ROW('Water Data'!D153)))</f>
        <v/>
      </c>
      <c r="BU159" s="353" t="str">
        <f ca="1">+IF(OFFSET('Water Data'!$D$29,0,10*ROW('Water Data'!D153))="","",OFFSET('Water Data'!$D$29,0,10*ROW('Water Data'!D153)))</f>
        <v/>
      </c>
      <c r="BV159" s="353" t="str">
        <f ca="1">+IF(OFFSET('Water Data'!$E$27,0,10*ROW('Water Data'!E153))="","",OFFSET('Water Data'!$E$27,0,10*ROW('Water Data'!E153)))</f>
        <v/>
      </c>
      <c r="BW159" s="353" t="str">
        <f ca="1">+IF(OFFSET('Water Data'!$E$28,0,10*ROW('Water Data'!E153))="","",OFFSET('Water Data'!$E$28,0,10*ROW('Water Data'!E153)))</f>
        <v/>
      </c>
      <c r="BX159" s="353" t="str">
        <f ca="1">+IF(OFFSET('Water Data'!$E$29,0,10*ROW('Water Data'!E153))="","",OFFSET('Water Data'!$E$29,0,10*ROW('Water Data'!E153)))</f>
        <v/>
      </c>
      <c r="BY159" s="353" t="str">
        <f ca="1">+IF(OFFSET('Water Data'!$F$27,0,10*ROW('Water Data'!F153))="","",OFFSET('Water Data'!$F$27,0,10*ROW('Water Data'!F153)))</f>
        <v/>
      </c>
      <c r="BZ159" s="353" t="str">
        <f ca="1">+IF(OFFSET('Water Data'!$F$28,0,10*ROW('Water Data'!F153))="","",OFFSET('Water Data'!$F$28,0,10*ROW('Water Data'!F153)))</f>
        <v/>
      </c>
      <c r="CA159" s="353" t="str">
        <f ca="1">+IF(OFFSET('Water Data'!$F$29,0,10*ROW('Water Data'!F153))="","",OFFSET('Water Data'!$F$29,0,10*ROW('Water Data'!F153)))</f>
        <v/>
      </c>
      <c r="CB159" s="353" t="str">
        <f ca="1">+IF(OFFSET('Water Data'!$G$27,0,10*ROW('Water Data'!G153))="","",OFFSET('Water Data'!$G$27,0,10*ROW('Water Data'!G153)))</f>
        <v/>
      </c>
      <c r="CC159" s="353" t="str">
        <f ca="1">+IF(OFFSET('Water Data'!$G$28,0,10*ROW('Water Data'!G153))="","",OFFSET('Water Data'!$G$28,0,10*ROW('Water Data'!G153)))</f>
        <v/>
      </c>
      <c r="CD159" s="353" t="str">
        <f ca="1">+IF(OFFSET('Water Data'!$G$29,0,10*ROW('Water Data'!G153))="","",OFFSET('Water Data'!$G$29,0,10*ROW('Water Data'!G153)))</f>
        <v/>
      </c>
      <c r="CE159" s="353" t="str">
        <f ca="1">+IF(OFFSET('Water Data'!$H$27,0,10*ROW('Water Data'!H153))="","",OFFSET('Water Data'!$H$27,0,10*ROW('Water Data'!H153)))</f>
        <v/>
      </c>
      <c r="CF159" s="353" t="str">
        <f ca="1">+IF(OFFSET('Water Data'!$H$28,0,10*ROW('Water Data'!H153))="","",OFFSET('Water Data'!$H$28,0,10*ROW('Water Data'!H153)))</f>
        <v/>
      </c>
      <c r="CG159" s="353" t="str">
        <f ca="1">+IF(OFFSET('Water Data'!$H$29,0,10*ROW('Water Data'!H153))="","",OFFSET('Water Data'!$H$29,0,10*ROW('Water Data'!H153)))</f>
        <v/>
      </c>
      <c r="CH159" s="353" t="str">
        <f ca="1">+IF(OFFSET('Water Data'!$I$27,0,10*ROW('Water Data'!I153))="","",OFFSET('Water Data'!$I$27,0,10*ROW('Water Data'!I153)))</f>
        <v/>
      </c>
      <c r="CI159" s="353" t="str">
        <f ca="1">+IF(OFFSET('Water Data'!$I$28,0,10*ROW('Water Data'!I153))="","",OFFSET('Water Data'!$I$28,0,10*ROW('Water Data'!I153)))</f>
        <v/>
      </c>
      <c r="CJ159" s="353" t="str">
        <f ca="1">+IF(OFFSET('Water Data'!$I$29,0,10*ROW('Water Data'!I153))="","",OFFSET('Water Data'!$I$29,0,10*ROW('Water Data'!I153)))</f>
        <v/>
      </c>
      <c r="CK159" s="353" t="str">
        <f ca="1">+IF(OFFSET('Sanitation Data'!$D$28,0,10*ROW('Sanitation Data'!D153))="","",OFFSET('Sanitation Data'!$D$28,0,10*ROW('Sanitation Data'!D153)))</f>
        <v/>
      </c>
      <c r="CL159" s="353" t="str">
        <f ca="1">+IF(OFFSET('Sanitation Data'!$D$29,0,10*ROW('Sanitation Data'!D153))="","",OFFSET('Sanitation Data'!$D$29,0,10*ROW('Sanitation Data'!D153)))</f>
        <v/>
      </c>
      <c r="CM159" s="353" t="str">
        <f ca="1">+IF(OFFSET('Sanitation Data'!$D$30,0,10*ROW('Sanitation Data'!D153))="","",OFFSET('Sanitation Data'!$D$30,0,10*ROW('Sanitation Data'!D153)))</f>
        <v/>
      </c>
      <c r="CN159" s="353" t="str">
        <f ca="1">+IF(OFFSET('Sanitation Data'!$D$31,0,10*ROW('Sanitation Data'!D153))="","",OFFSET('Sanitation Data'!$D$31,0,10*ROW('Sanitation Data'!D153)))</f>
        <v/>
      </c>
      <c r="CO159" s="353" t="str">
        <f ca="1">+IF(OFFSET('Sanitation Data'!$D$32,0,10*ROW('Sanitation Data'!D153))="","",OFFSET('Sanitation Data'!$D$32,0,10*ROW('Sanitation Data'!D153)))</f>
        <v/>
      </c>
      <c r="CP159" s="353" t="str">
        <f ca="1">+IF(OFFSET('Sanitation Data'!$E$28,0,10*ROW('Sanitation Data'!E153))="","",OFFSET('Sanitation Data'!$E$28,0,10*ROW('Sanitation Data'!E153)))</f>
        <v/>
      </c>
      <c r="CQ159" s="353" t="str">
        <f ca="1">+IF(OFFSET('Sanitation Data'!$E$29,0,10*ROW('Sanitation Data'!E153))="","",OFFSET('Sanitation Data'!$E$29,0,10*ROW('Sanitation Data'!E153)))</f>
        <v/>
      </c>
      <c r="CR159" s="353" t="str">
        <f ca="1">+IF(OFFSET('Sanitation Data'!$E$30,0,10*ROW('Sanitation Data'!E153))="","",OFFSET('Sanitation Data'!$E$30,0,10*ROW('Sanitation Data'!E153)))</f>
        <v/>
      </c>
      <c r="CS159" s="353" t="str">
        <f ca="1">+IF(OFFSET('Sanitation Data'!$E$31,0,10*ROW('Sanitation Data'!E153))="","",OFFSET('Sanitation Data'!$E$31,0,10*ROW('Sanitation Data'!E153)))</f>
        <v/>
      </c>
      <c r="CT159" s="353" t="str">
        <f ca="1">+IF(OFFSET('Sanitation Data'!$E$32,0,10*ROW('Sanitation Data'!E153))="","",OFFSET('Sanitation Data'!$E$32,0,10*ROW('Sanitation Data'!E153)))</f>
        <v/>
      </c>
      <c r="CU159" s="353" t="str">
        <f ca="1">+IF(OFFSET('Sanitation Data'!$F$28,0,10*ROW('Sanitation Data'!F153))="","",OFFSET('Sanitation Data'!$F$28,0,10*ROW('Sanitation Data'!F153)))</f>
        <v/>
      </c>
      <c r="CV159" s="353" t="str">
        <f ca="1">+IF(OFFSET('Sanitation Data'!$F$29,0,10*ROW('Sanitation Data'!F153))="","",OFFSET('Sanitation Data'!$F$29,0,10*ROW('Sanitation Data'!F153)))</f>
        <v/>
      </c>
      <c r="CW159" s="353" t="str">
        <f ca="1">+IF(OFFSET('Sanitation Data'!$F$30,0,10*ROW('Sanitation Data'!F153))="","",OFFSET('Sanitation Data'!$F$30,0,10*ROW('Sanitation Data'!F153)))</f>
        <v/>
      </c>
      <c r="CX159" s="353" t="str">
        <f ca="1">+IF(OFFSET('Sanitation Data'!$F$31,0,10*ROW('Sanitation Data'!F153))="","",OFFSET('Sanitation Data'!$F$31,0,10*ROW('Sanitation Data'!F153)))</f>
        <v/>
      </c>
      <c r="CY159" s="353" t="str">
        <f ca="1">+IF(OFFSET('Sanitation Data'!$F$32,0,10*ROW('Sanitation Data'!F153))="","",OFFSET('Sanitation Data'!$F$32,0,10*ROW('Sanitation Data'!F153)))</f>
        <v/>
      </c>
      <c r="CZ159" s="353" t="str">
        <f ca="1">+IF(OFFSET('Sanitation Data'!$G$28,0,10*ROW('Sanitation Data'!G153))="","",OFFSET('Sanitation Data'!$G$28,0,10*ROW('Sanitation Data'!G153)))</f>
        <v/>
      </c>
      <c r="DA159" s="353" t="str">
        <f ca="1">+IF(OFFSET('Sanitation Data'!$G$29,0,10*ROW('Sanitation Data'!G153))="","",OFFSET('Sanitation Data'!$G$29,0,10*ROW('Sanitation Data'!G153)))</f>
        <v/>
      </c>
      <c r="DB159" s="353" t="str">
        <f ca="1">+IF(OFFSET('Sanitation Data'!$G$30,0,10*ROW('Sanitation Data'!G153))="","",OFFSET('Sanitation Data'!$G$30,0,10*ROW('Sanitation Data'!G153)))</f>
        <v/>
      </c>
      <c r="DC159" s="353" t="str">
        <f ca="1">+IF(OFFSET('Sanitation Data'!$G$31,0,10*ROW('Sanitation Data'!G153))="","",OFFSET('Sanitation Data'!$G$31,0,10*ROW('Sanitation Data'!G153)))</f>
        <v/>
      </c>
      <c r="DD159" s="353" t="str">
        <f ca="1">+IF(OFFSET('Sanitation Data'!$G$32,0,10*ROW('Sanitation Data'!G153))="","",OFFSET('Sanitation Data'!$G$32,0,10*ROW('Sanitation Data'!G153)))</f>
        <v/>
      </c>
      <c r="DE159" s="353" t="str">
        <f ca="1">+IF(OFFSET('Sanitation Data'!$H$28,0,10*ROW('Sanitation Data'!H153))="","",OFFSET('Sanitation Data'!$H$28,0,10*ROW('Sanitation Data'!H153)))</f>
        <v/>
      </c>
      <c r="DF159" s="353" t="str">
        <f ca="1">+IF(OFFSET('Sanitation Data'!$H$29,0,10*ROW('Sanitation Data'!H153))="","",OFFSET('Sanitation Data'!$H$29,0,10*ROW('Sanitation Data'!H153)))</f>
        <v/>
      </c>
      <c r="DG159" s="353" t="str">
        <f ca="1">+IF(OFFSET('Sanitation Data'!$H$30,0,10*ROW('Sanitation Data'!H153))="","",OFFSET('Sanitation Data'!$H$30,0,10*ROW('Sanitation Data'!H153)))</f>
        <v/>
      </c>
      <c r="DH159" s="353" t="str">
        <f ca="1">+IF(OFFSET('Sanitation Data'!$H$31,0,10*ROW('Sanitation Data'!H153))="","",OFFSET('Sanitation Data'!$H$31,0,10*ROW('Sanitation Data'!H153)))</f>
        <v/>
      </c>
      <c r="DI159" s="353" t="str">
        <f ca="1">+IF(OFFSET('Sanitation Data'!$H$32,0,10*ROW('Sanitation Data'!H153))="","",OFFSET('Sanitation Data'!$H$32,0,10*ROW('Sanitation Data'!H153)))</f>
        <v/>
      </c>
      <c r="DJ159" s="353" t="str">
        <f ca="1">+IF(OFFSET('Sanitation Data'!$I$28,0,10*ROW('Sanitation Data'!I153))="","",OFFSET('Sanitation Data'!$I$28,0,10*ROW('Sanitation Data'!I153)))</f>
        <v/>
      </c>
      <c r="DK159" s="353" t="str">
        <f ca="1">+IF(OFFSET('Sanitation Data'!$I$29,0,10*ROW('Sanitation Data'!I153))="","",OFFSET('Sanitation Data'!$I$29,0,10*ROW('Sanitation Data'!I153)))</f>
        <v/>
      </c>
      <c r="DL159" s="353" t="str">
        <f ca="1">+IF(OFFSET('Sanitation Data'!$I$30,0,10*ROW('Sanitation Data'!I153))="","",OFFSET('Sanitation Data'!$I$30,0,10*ROW('Sanitation Data'!I153)))</f>
        <v/>
      </c>
      <c r="DM159" s="353" t="str">
        <f ca="1">+IF(OFFSET('Sanitation Data'!$I$31,0,10*ROW('Sanitation Data'!I153))="","",OFFSET('Sanitation Data'!$I$31,0,10*ROW('Sanitation Data'!I153)))</f>
        <v/>
      </c>
      <c r="DN159" s="353" t="str">
        <f ca="1">+IF(OFFSET('Sanitation Data'!$I$32,0,10*ROW('Sanitation Data'!I153))="","",OFFSET('Sanitation Data'!$I$32,0,10*ROW('Sanitation Data'!I153)))</f>
        <v/>
      </c>
      <c r="DO159" s="353" t="str">
        <f ca="1">+IF(OFFSET('Hygiene Data'!$D$11,0,10*ROW('Hygiene Data'!D153))="","",OFFSET('Hygiene Data'!$D$11,0,10*ROW('Hygiene Data'!D153)))</f>
        <v/>
      </c>
      <c r="DP159" s="353" t="str">
        <f ca="1">+IF(OFFSET('Hygiene Data'!$D$12,0,10*ROW('Hygiene Data'!D153))="","",OFFSET('Hygiene Data'!$D$12,0,10*ROW('Hygiene Data'!D153)))</f>
        <v/>
      </c>
      <c r="DQ159" s="353" t="str">
        <f ca="1">+IF(OFFSET('Hygiene Data'!$D$13,0,10*ROW('Hygiene Data'!D153))="","",OFFSET('Hygiene Data'!$D$13,0,10*ROW('Hygiene Data'!D153)))</f>
        <v/>
      </c>
      <c r="DR159" s="353" t="str">
        <f ca="1">+IF(OFFSET('Hygiene Data'!$E$11,0,10*ROW('Hygiene Data'!E153))="","",OFFSET('Hygiene Data'!$E$11,0,10*ROW('Hygiene Data'!E153)))</f>
        <v/>
      </c>
      <c r="DS159" s="353" t="str">
        <f ca="1">+IF(OFFSET('Hygiene Data'!$E$12,0,10*ROW('Hygiene Data'!E153))="","",OFFSET('Hygiene Data'!$E$12,0,10*ROW('Hygiene Data'!E153)))</f>
        <v/>
      </c>
      <c r="DT159" s="353" t="str">
        <f ca="1">+IF(OFFSET('Hygiene Data'!$E$13,0,10*ROW('Hygiene Data'!E153))="","",OFFSET('Hygiene Data'!$E$13,0,10*ROW('Hygiene Data'!E153)))</f>
        <v/>
      </c>
      <c r="DU159" s="353" t="str">
        <f ca="1">+IF(OFFSET('Hygiene Data'!$F$11,0,10*ROW('Hygiene Data'!F153))="","",OFFSET('Hygiene Data'!$F$11,0,10*ROW('Hygiene Data'!F153)))</f>
        <v/>
      </c>
      <c r="DV159" s="353" t="str">
        <f ca="1">+IF(OFFSET('Hygiene Data'!$F$12,0,10*ROW('Hygiene Data'!F153))="","",OFFSET('Hygiene Data'!$F$12,0,10*ROW('Hygiene Data'!F153)))</f>
        <v/>
      </c>
      <c r="DW159" s="353" t="str">
        <f ca="1">+IF(OFFSET('Hygiene Data'!$F$13,0,10*ROW('Hygiene Data'!F153))="","",OFFSET('Hygiene Data'!$F$13,0,10*ROW('Hygiene Data'!F153)))</f>
        <v/>
      </c>
      <c r="DX159" s="353" t="str">
        <f ca="1">+IF(OFFSET('Hygiene Data'!$G$11,0,10*ROW('Hygiene Data'!G153))="","",OFFSET('Hygiene Data'!$G$11,0,10*ROW('Hygiene Data'!G153)))</f>
        <v/>
      </c>
      <c r="DY159" s="353" t="str">
        <f ca="1">+IF(OFFSET('Hygiene Data'!$G$12,0,10*ROW('Hygiene Data'!G153))="","",OFFSET('Hygiene Data'!$G$12,0,10*ROW('Hygiene Data'!G153)))</f>
        <v/>
      </c>
      <c r="DZ159" s="353" t="str">
        <f ca="1">+IF(OFFSET('Hygiene Data'!$G$13,0,10*ROW('Hygiene Data'!G153))="","",OFFSET('Hygiene Data'!$G$13,0,10*ROW('Hygiene Data'!G153)))</f>
        <v/>
      </c>
      <c r="EA159" s="353" t="str">
        <f ca="1">+IF(OFFSET('Hygiene Data'!$H$11,0,10*ROW('Hygiene Data'!H153))="","",OFFSET('Hygiene Data'!$H$11,0,10*ROW('Hygiene Data'!H153)))</f>
        <v/>
      </c>
      <c r="EB159" s="353" t="str">
        <f ca="1">+IF(OFFSET('Hygiene Data'!$H$12,0,10*ROW('Hygiene Data'!H153))="","",OFFSET('Hygiene Data'!$H$12,0,10*ROW('Hygiene Data'!H153)))</f>
        <v/>
      </c>
      <c r="EC159" s="353" t="str">
        <f ca="1">+IF(OFFSET('Hygiene Data'!$H$13,0,10*ROW('Hygiene Data'!H153))="","",OFFSET('Hygiene Data'!$H$13,0,10*ROW('Hygiene Data'!H153)))</f>
        <v/>
      </c>
      <c r="ED159" s="353" t="str">
        <f ca="1">+IF(OFFSET('Hygiene Data'!$I$11,0,10*ROW('Hygiene Data'!I153))="","",OFFSET('Hygiene Data'!$I$11,0,10*ROW('Hygiene Data'!I153)))</f>
        <v/>
      </c>
      <c r="EE159" s="353" t="str">
        <f ca="1">+IF(OFFSET('Hygiene Data'!$I$12,0,10*ROW('Hygiene Data'!I153))="","",OFFSET('Hygiene Data'!$I$12,0,10*ROW('Hygiene Data'!I153)))</f>
        <v/>
      </c>
      <c r="EF159" s="353" t="str">
        <f ca="1">+IF(OFFSET('Hygiene Data'!$I$13,0,10*ROW('Hygiene Data'!I153))="","",OFFSET('Hygiene Data'!$I$13,0,10*ROW('Hygiene Data'!I153)))</f>
        <v/>
      </c>
    </row>
    <row r="160" spans="1:136" x14ac:dyDescent="0.25">
      <c r="A160" s="462" t="str">
        <f ca="1">+IF(OFFSET('Water Data'!$B$2,0,10*ROW('Water Data'!E154))="","",OFFSET('Water Data'!$B$2,0,10*ROW('Water Data'!E154)))</f>
        <v/>
      </c>
      <c r="B160" s="46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89" t="str">
        <f t="shared" ca="1" si="2"/>
        <v/>
      </c>
      <c r="D160" s="49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6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3" t="str">
        <f ca="1">+IF(OFFSET('Water Data'!$D$27,0,10*ROW('Water Data'!D154))="","",OFFSET('Water Data'!$D$27,0,10*ROW('Water Data'!D154)))</f>
        <v/>
      </c>
      <c r="BT160" s="353" t="str">
        <f ca="1">+IF(OFFSET('Water Data'!$D$28,0,10*ROW('Water Data'!D154))="","",OFFSET('Water Data'!$D$28,0,10*ROW('Water Data'!D154)))</f>
        <v/>
      </c>
      <c r="BU160" s="353" t="str">
        <f ca="1">+IF(OFFSET('Water Data'!$D$29,0,10*ROW('Water Data'!D154))="","",OFFSET('Water Data'!$D$29,0,10*ROW('Water Data'!D154)))</f>
        <v/>
      </c>
      <c r="BV160" s="353" t="str">
        <f ca="1">+IF(OFFSET('Water Data'!$E$27,0,10*ROW('Water Data'!E154))="","",OFFSET('Water Data'!$E$27,0,10*ROW('Water Data'!E154)))</f>
        <v/>
      </c>
      <c r="BW160" s="353" t="str">
        <f ca="1">+IF(OFFSET('Water Data'!$E$28,0,10*ROW('Water Data'!E154))="","",OFFSET('Water Data'!$E$28,0,10*ROW('Water Data'!E154)))</f>
        <v/>
      </c>
      <c r="BX160" s="353" t="str">
        <f ca="1">+IF(OFFSET('Water Data'!$E$29,0,10*ROW('Water Data'!E154))="","",OFFSET('Water Data'!$E$29,0,10*ROW('Water Data'!E154)))</f>
        <v/>
      </c>
      <c r="BY160" s="353" t="str">
        <f ca="1">+IF(OFFSET('Water Data'!$F$27,0,10*ROW('Water Data'!F154))="","",OFFSET('Water Data'!$F$27,0,10*ROW('Water Data'!F154)))</f>
        <v/>
      </c>
      <c r="BZ160" s="353" t="str">
        <f ca="1">+IF(OFFSET('Water Data'!$F$28,0,10*ROW('Water Data'!F154))="","",OFFSET('Water Data'!$F$28,0,10*ROW('Water Data'!F154)))</f>
        <v/>
      </c>
      <c r="CA160" s="353" t="str">
        <f ca="1">+IF(OFFSET('Water Data'!$F$29,0,10*ROW('Water Data'!F154))="","",OFFSET('Water Data'!$F$29,0,10*ROW('Water Data'!F154)))</f>
        <v/>
      </c>
      <c r="CB160" s="353" t="str">
        <f ca="1">+IF(OFFSET('Water Data'!$G$27,0,10*ROW('Water Data'!G154))="","",OFFSET('Water Data'!$G$27,0,10*ROW('Water Data'!G154)))</f>
        <v/>
      </c>
      <c r="CC160" s="353" t="str">
        <f ca="1">+IF(OFFSET('Water Data'!$G$28,0,10*ROW('Water Data'!G154))="","",OFFSET('Water Data'!$G$28,0,10*ROW('Water Data'!G154)))</f>
        <v/>
      </c>
      <c r="CD160" s="353" t="str">
        <f ca="1">+IF(OFFSET('Water Data'!$G$29,0,10*ROW('Water Data'!G154))="","",OFFSET('Water Data'!$G$29,0,10*ROW('Water Data'!G154)))</f>
        <v/>
      </c>
      <c r="CE160" s="353" t="str">
        <f ca="1">+IF(OFFSET('Water Data'!$H$27,0,10*ROW('Water Data'!H154))="","",OFFSET('Water Data'!$H$27,0,10*ROW('Water Data'!H154)))</f>
        <v/>
      </c>
      <c r="CF160" s="353" t="str">
        <f ca="1">+IF(OFFSET('Water Data'!$H$28,0,10*ROW('Water Data'!H154))="","",OFFSET('Water Data'!$H$28,0,10*ROW('Water Data'!H154)))</f>
        <v/>
      </c>
      <c r="CG160" s="353" t="str">
        <f ca="1">+IF(OFFSET('Water Data'!$H$29,0,10*ROW('Water Data'!H154))="","",OFFSET('Water Data'!$H$29,0,10*ROW('Water Data'!H154)))</f>
        <v/>
      </c>
      <c r="CH160" s="353" t="str">
        <f ca="1">+IF(OFFSET('Water Data'!$I$27,0,10*ROW('Water Data'!I154))="","",OFFSET('Water Data'!$I$27,0,10*ROW('Water Data'!I154)))</f>
        <v/>
      </c>
      <c r="CI160" s="353" t="str">
        <f ca="1">+IF(OFFSET('Water Data'!$I$28,0,10*ROW('Water Data'!I154))="","",OFFSET('Water Data'!$I$28,0,10*ROW('Water Data'!I154)))</f>
        <v/>
      </c>
      <c r="CJ160" s="353" t="str">
        <f ca="1">+IF(OFFSET('Water Data'!$I$29,0,10*ROW('Water Data'!I154))="","",OFFSET('Water Data'!$I$29,0,10*ROW('Water Data'!I154)))</f>
        <v/>
      </c>
      <c r="CK160" s="353" t="str">
        <f ca="1">+IF(OFFSET('Sanitation Data'!$D$28,0,10*ROW('Sanitation Data'!D154))="","",OFFSET('Sanitation Data'!$D$28,0,10*ROW('Sanitation Data'!D154)))</f>
        <v/>
      </c>
      <c r="CL160" s="353" t="str">
        <f ca="1">+IF(OFFSET('Sanitation Data'!$D$29,0,10*ROW('Sanitation Data'!D154))="","",OFFSET('Sanitation Data'!$D$29,0,10*ROW('Sanitation Data'!D154)))</f>
        <v/>
      </c>
      <c r="CM160" s="353" t="str">
        <f ca="1">+IF(OFFSET('Sanitation Data'!$D$30,0,10*ROW('Sanitation Data'!D154))="","",OFFSET('Sanitation Data'!$D$30,0,10*ROW('Sanitation Data'!D154)))</f>
        <v/>
      </c>
      <c r="CN160" s="353" t="str">
        <f ca="1">+IF(OFFSET('Sanitation Data'!$D$31,0,10*ROW('Sanitation Data'!D154))="","",OFFSET('Sanitation Data'!$D$31,0,10*ROW('Sanitation Data'!D154)))</f>
        <v/>
      </c>
      <c r="CO160" s="353" t="str">
        <f ca="1">+IF(OFFSET('Sanitation Data'!$D$32,0,10*ROW('Sanitation Data'!D154))="","",OFFSET('Sanitation Data'!$D$32,0,10*ROW('Sanitation Data'!D154)))</f>
        <v/>
      </c>
      <c r="CP160" s="353" t="str">
        <f ca="1">+IF(OFFSET('Sanitation Data'!$E$28,0,10*ROW('Sanitation Data'!E154))="","",OFFSET('Sanitation Data'!$E$28,0,10*ROW('Sanitation Data'!E154)))</f>
        <v/>
      </c>
      <c r="CQ160" s="353" t="str">
        <f ca="1">+IF(OFFSET('Sanitation Data'!$E$29,0,10*ROW('Sanitation Data'!E154))="","",OFFSET('Sanitation Data'!$E$29,0,10*ROW('Sanitation Data'!E154)))</f>
        <v/>
      </c>
      <c r="CR160" s="353" t="str">
        <f ca="1">+IF(OFFSET('Sanitation Data'!$E$30,0,10*ROW('Sanitation Data'!E154))="","",OFFSET('Sanitation Data'!$E$30,0,10*ROW('Sanitation Data'!E154)))</f>
        <v/>
      </c>
      <c r="CS160" s="353" t="str">
        <f ca="1">+IF(OFFSET('Sanitation Data'!$E$31,0,10*ROW('Sanitation Data'!E154))="","",OFFSET('Sanitation Data'!$E$31,0,10*ROW('Sanitation Data'!E154)))</f>
        <v/>
      </c>
      <c r="CT160" s="353" t="str">
        <f ca="1">+IF(OFFSET('Sanitation Data'!$E$32,0,10*ROW('Sanitation Data'!E154))="","",OFFSET('Sanitation Data'!$E$32,0,10*ROW('Sanitation Data'!E154)))</f>
        <v/>
      </c>
      <c r="CU160" s="353" t="str">
        <f ca="1">+IF(OFFSET('Sanitation Data'!$F$28,0,10*ROW('Sanitation Data'!F154))="","",OFFSET('Sanitation Data'!$F$28,0,10*ROW('Sanitation Data'!F154)))</f>
        <v/>
      </c>
      <c r="CV160" s="353" t="str">
        <f ca="1">+IF(OFFSET('Sanitation Data'!$F$29,0,10*ROW('Sanitation Data'!F154))="","",OFFSET('Sanitation Data'!$F$29,0,10*ROW('Sanitation Data'!F154)))</f>
        <v/>
      </c>
      <c r="CW160" s="353" t="str">
        <f ca="1">+IF(OFFSET('Sanitation Data'!$F$30,0,10*ROW('Sanitation Data'!F154))="","",OFFSET('Sanitation Data'!$F$30,0,10*ROW('Sanitation Data'!F154)))</f>
        <v/>
      </c>
      <c r="CX160" s="353" t="str">
        <f ca="1">+IF(OFFSET('Sanitation Data'!$F$31,0,10*ROW('Sanitation Data'!F154))="","",OFFSET('Sanitation Data'!$F$31,0,10*ROW('Sanitation Data'!F154)))</f>
        <v/>
      </c>
      <c r="CY160" s="353" t="str">
        <f ca="1">+IF(OFFSET('Sanitation Data'!$F$32,0,10*ROW('Sanitation Data'!F154))="","",OFFSET('Sanitation Data'!$F$32,0,10*ROW('Sanitation Data'!F154)))</f>
        <v/>
      </c>
      <c r="CZ160" s="353" t="str">
        <f ca="1">+IF(OFFSET('Sanitation Data'!$G$28,0,10*ROW('Sanitation Data'!G154))="","",OFFSET('Sanitation Data'!$G$28,0,10*ROW('Sanitation Data'!G154)))</f>
        <v/>
      </c>
      <c r="DA160" s="353" t="str">
        <f ca="1">+IF(OFFSET('Sanitation Data'!$G$29,0,10*ROW('Sanitation Data'!G154))="","",OFFSET('Sanitation Data'!$G$29,0,10*ROW('Sanitation Data'!G154)))</f>
        <v/>
      </c>
      <c r="DB160" s="353" t="str">
        <f ca="1">+IF(OFFSET('Sanitation Data'!$G$30,0,10*ROW('Sanitation Data'!G154))="","",OFFSET('Sanitation Data'!$G$30,0,10*ROW('Sanitation Data'!G154)))</f>
        <v/>
      </c>
      <c r="DC160" s="353" t="str">
        <f ca="1">+IF(OFFSET('Sanitation Data'!$G$31,0,10*ROW('Sanitation Data'!G154))="","",OFFSET('Sanitation Data'!$G$31,0,10*ROW('Sanitation Data'!G154)))</f>
        <v/>
      </c>
      <c r="DD160" s="353" t="str">
        <f ca="1">+IF(OFFSET('Sanitation Data'!$G$32,0,10*ROW('Sanitation Data'!G154))="","",OFFSET('Sanitation Data'!$G$32,0,10*ROW('Sanitation Data'!G154)))</f>
        <v/>
      </c>
      <c r="DE160" s="353" t="str">
        <f ca="1">+IF(OFFSET('Sanitation Data'!$H$28,0,10*ROW('Sanitation Data'!H154))="","",OFFSET('Sanitation Data'!$H$28,0,10*ROW('Sanitation Data'!H154)))</f>
        <v/>
      </c>
      <c r="DF160" s="353" t="str">
        <f ca="1">+IF(OFFSET('Sanitation Data'!$H$29,0,10*ROW('Sanitation Data'!H154))="","",OFFSET('Sanitation Data'!$H$29,0,10*ROW('Sanitation Data'!H154)))</f>
        <v/>
      </c>
      <c r="DG160" s="353" t="str">
        <f ca="1">+IF(OFFSET('Sanitation Data'!$H$30,0,10*ROW('Sanitation Data'!H154))="","",OFFSET('Sanitation Data'!$H$30,0,10*ROW('Sanitation Data'!H154)))</f>
        <v/>
      </c>
      <c r="DH160" s="353" t="str">
        <f ca="1">+IF(OFFSET('Sanitation Data'!$H$31,0,10*ROW('Sanitation Data'!H154))="","",OFFSET('Sanitation Data'!$H$31,0,10*ROW('Sanitation Data'!H154)))</f>
        <v/>
      </c>
      <c r="DI160" s="353" t="str">
        <f ca="1">+IF(OFFSET('Sanitation Data'!$H$32,0,10*ROW('Sanitation Data'!H154))="","",OFFSET('Sanitation Data'!$H$32,0,10*ROW('Sanitation Data'!H154)))</f>
        <v/>
      </c>
      <c r="DJ160" s="353" t="str">
        <f ca="1">+IF(OFFSET('Sanitation Data'!$I$28,0,10*ROW('Sanitation Data'!I154))="","",OFFSET('Sanitation Data'!$I$28,0,10*ROW('Sanitation Data'!I154)))</f>
        <v/>
      </c>
      <c r="DK160" s="353" t="str">
        <f ca="1">+IF(OFFSET('Sanitation Data'!$I$29,0,10*ROW('Sanitation Data'!I154))="","",OFFSET('Sanitation Data'!$I$29,0,10*ROW('Sanitation Data'!I154)))</f>
        <v/>
      </c>
      <c r="DL160" s="353" t="str">
        <f ca="1">+IF(OFFSET('Sanitation Data'!$I$30,0,10*ROW('Sanitation Data'!I154))="","",OFFSET('Sanitation Data'!$I$30,0,10*ROW('Sanitation Data'!I154)))</f>
        <v/>
      </c>
      <c r="DM160" s="353" t="str">
        <f ca="1">+IF(OFFSET('Sanitation Data'!$I$31,0,10*ROW('Sanitation Data'!I154))="","",OFFSET('Sanitation Data'!$I$31,0,10*ROW('Sanitation Data'!I154)))</f>
        <v/>
      </c>
      <c r="DN160" s="353" t="str">
        <f ca="1">+IF(OFFSET('Sanitation Data'!$I$32,0,10*ROW('Sanitation Data'!I154))="","",OFFSET('Sanitation Data'!$I$32,0,10*ROW('Sanitation Data'!I154)))</f>
        <v/>
      </c>
      <c r="DO160" s="353" t="str">
        <f ca="1">+IF(OFFSET('Hygiene Data'!$D$11,0,10*ROW('Hygiene Data'!D154))="","",OFFSET('Hygiene Data'!$D$11,0,10*ROW('Hygiene Data'!D154)))</f>
        <v/>
      </c>
      <c r="DP160" s="353" t="str">
        <f ca="1">+IF(OFFSET('Hygiene Data'!$D$12,0,10*ROW('Hygiene Data'!D154))="","",OFFSET('Hygiene Data'!$D$12,0,10*ROW('Hygiene Data'!D154)))</f>
        <v/>
      </c>
      <c r="DQ160" s="353" t="str">
        <f ca="1">+IF(OFFSET('Hygiene Data'!$D$13,0,10*ROW('Hygiene Data'!D154))="","",OFFSET('Hygiene Data'!$D$13,0,10*ROW('Hygiene Data'!D154)))</f>
        <v/>
      </c>
      <c r="DR160" s="353" t="str">
        <f ca="1">+IF(OFFSET('Hygiene Data'!$E$11,0,10*ROW('Hygiene Data'!E154))="","",OFFSET('Hygiene Data'!$E$11,0,10*ROW('Hygiene Data'!E154)))</f>
        <v/>
      </c>
      <c r="DS160" s="353" t="str">
        <f ca="1">+IF(OFFSET('Hygiene Data'!$E$12,0,10*ROW('Hygiene Data'!E154))="","",OFFSET('Hygiene Data'!$E$12,0,10*ROW('Hygiene Data'!E154)))</f>
        <v/>
      </c>
      <c r="DT160" s="353" t="str">
        <f ca="1">+IF(OFFSET('Hygiene Data'!$E$13,0,10*ROW('Hygiene Data'!E154))="","",OFFSET('Hygiene Data'!$E$13,0,10*ROW('Hygiene Data'!E154)))</f>
        <v/>
      </c>
      <c r="DU160" s="353" t="str">
        <f ca="1">+IF(OFFSET('Hygiene Data'!$F$11,0,10*ROW('Hygiene Data'!F154))="","",OFFSET('Hygiene Data'!$F$11,0,10*ROW('Hygiene Data'!F154)))</f>
        <v/>
      </c>
      <c r="DV160" s="353" t="str">
        <f ca="1">+IF(OFFSET('Hygiene Data'!$F$12,0,10*ROW('Hygiene Data'!F154))="","",OFFSET('Hygiene Data'!$F$12,0,10*ROW('Hygiene Data'!F154)))</f>
        <v/>
      </c>
      <c r="DW160" s="353" t="str">
        <f ca="1">+IF(OFFSET('Hygiene Data'!$F$13,0,10*ROW('Hygiene Data'!F154))="","",OFFSET('Hygiene Data'!$F$13,0,10*ROW('Hygiene Data'!F154)))</f>
        <v/>
      </c>
      <c r="DX160" s="353" t="str">
        <f ca="1">+IF(OFFSET('Hygiene Data'!$G$11,0,10*ROW('Hygiene Data'!G154))="","",OFFSET('Hygiene Data'!$G$11,0,10*ROW('Hygiene Data'!G154)))</f>
        <v/>
      </c>
      <c r="DY160" s="353" t="str">
        <f ca="1">+IF(OFFSET('Hygiene Data'!$G$12,0,10*ROW('Hygiene Data'!G154))="","",OFFSET('Hygiene Data'!$G$12,0,10*ROW('Hygiene Data'!G154)))</f>
        <v/>
      </c>
      <c r="DZ160" s="353" t="str">
        <f ca="1">+IF(OFFSET('Hygiene Data'!$G$13,0,10*ROW('Hygiene Data'!G154))="","",OFFSET('Hygiene Data'!$G$13,0,10*ROW('Hygiene Data'!G154)))</f>
        <v/>
      </c>
      <c r="EA160" s="353" t="str">
        <f ca="1">+IF(OFFSET('Hygiene Data'!$H$11,0,10*ROW('Hygiene Data'!H154))="","",OFFSET('Hygiene Data'!$H$11,0,10*ROW('Hygiene Data'!H154)))</f>
        <v/>
      </c>
      <c r="EB160" s="353" t="str">
        <f ca="1">+IF(OFFSET('Hygiene Data'!$H$12,0,10*ROW('Hygiene Data'!H154))="","",OFFSET('Hygiene Data'!$H$12,0,10*ROW('Hygiene Data'!H154)))</f>
        <v/>
      </c>
      <c r="EC160" s="353" t="str">
        <f ca="1">+IF(OFFSET('Hygiene Data'!$H$13,0,10*ROW('Hygiene Data'!H154))="","",OFFSET('Hygiene Data'!$H$13,0,10*ROW('Hygiene Data'!H154)))</f>
        <v/>
      </c>
      <c r="ED160" s="353" t="str">
        <f ca="1">+IF(OFFSET('Hygiene Data'!$I$11,0,10*ROW('Hygiene Data'!I154))="","",OFFSET('Hygiene Data'!$I$11,0,10*ROW('Hygiene Data'!I154)))</f>
        <v/>
      </c>
      <c r="EE160" s="353" t="str">
        <f ca="1">+IF(OFFSET('Hygiene Data'!$I$12,0,10*ROW('Hygiene Data'!I154))="","",OFFSET('Hygiene Data'!$I$12,0,10*ROW('Hygiene Data'!I154)))</f>
        <v/>
      </c>
      <c r="EF160" s="353" t="str">
        <f ca="1">+IF(OFFSET('Hygiene Data'!$I$13,0,10*ROW('Hygiene Data'!I154))="","",OFFSET('Hygiene Data'!$I$13,0,10*ROW('Hygiene Data'!I154)))</f>
        <v/>
      </c>
    </row>
    <row r="161" spans="1:136" x14ac:dyDescent="0.25">
      <c r="A161" s="462" t="str">
        <f ca="1">+IF(OFFSET('Water Data'!$B$2,0,10*ROW('Water Data'!E155))="","",OFFSET('Water Data'!$B$2,0,10*ROW('Water Data'!E155)))</f>
        <v/>
      </c>
      <c r="B161" s="46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89" t="str">
        <f t="shared" ca="1" si="2"/>
        <v/>
      </c>
      <c r="D161" s="49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6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3" t="str">
        <f ca="1">+IF(OFFSET('Water Data'!$D$27,0,10*ROW('Water Data'!D155))="","",OFFSET('Water Data'!$D$27,0,10*ROW('Water Data'!D155)))</f>
        <v/>
      </c>
      <c r="BT161" s="353" t="str">
        <f ca="1">+IF(OFFSET('Water Data'!$D$28,0,10*ROW('Water Data'!D155))="","",OFFSET('Water Data'!$D$28,0,10*ROW('Water Data'!D155)))</f>
        <v/>
      </c>
      <c r="BU161" s="353" t="str">
        <f ca="1">+IF(OFFSET('Water Data'!$D$29,0,10*ROW('Water Data'!D155))="","",OFFSET('Water Data'!$D$29,0,10*ROW('Water Data'!D155)))</f>
        <v/>
      </c>
      <c r="BV161" s="353" t="str">
        <f ca="1">+IF(OFFSET('Water Data'!$E$27,0,10*ROW('Water Data'!E155))="","",OFFSET('Water Data'!$E$27,0,10*ROW('Water Data'!E155)))</f>
        <v/>
      </c>
      <c r="BW161" s="353" t="str">
        <f ca="1">+IF(OFFSET('Water Data'!$E$28,0,10*ROW('Water Data'!E155))="","",OFFSET('Water Data'!$E$28,0,10*ROW('Water Data'!E155)))</f>
        <v/>
      </c>
      <c r="BX161" s="353" t="str">
        <f ca="1">+IF(OFFSET('Water Data'!$E$29,0,10*ROW('Water Data'!E155))="","",OFFSET('Water Data'!$E$29,0,10*ROW('Water Data'!E155)))</f>
        <v/>
      </c>
      <c r="BY161" s="353" t="str">
        <f ca="1">+IF(OFFSET('Water Data'!$F$27,0,10*ROW('Water Data'!F155))="","",OFFSET('Water Data'!$F$27,0,10*ROW('Water Data'!F155)))</f>
        <v/>
      </c>
      <c r="BZ161" s="353" t="str">
        <f ca="1">+IF(OFFSET('Water Data'!$F$28,0,10*ROW('Water Data'!F155))="","",OFFSET('Water Data'!$F$28,0,10*ROW('Water Data'!F155)))</f>
        <v/>
      </c>
      <c r="CA161" s="353" t="str">
        <f ca="1">+IF(OFFSET('Water Data'!$F$29,0,10*ROW('Water Data'!F155))="","",OFFSET('Water Data'!$F$29,0,10*ROW('Water Data'!F155)))</f>
        <v/>
      </c>
      <c r="CB161" s="353" t="str">
        <f ca="1">+IF(OFFSET('Water Data'!$G$27,0,10*ROW('Water Data'!G155))="","",OFFSET('Water Data'!$G$27,0,10*ROW('Water Data'!G155)))</f>
        <v/>
      </c>
      <c r="CC161" s="353" t="str">
        <f ca="1">+IF(OFFSET('Water Data'!$G$28,0,10*ROW('Water Data'!G155))="","",OFFSET('Water Data'!$G$28,0,10*ROW('Water Data'!G155)))</f>
        <v/>
      </c>
      <c r="CD161" s="353" t="str">
        <f ca="1">+IF(OFFSET('Water Data'!$G$29,0,10*ROW('Water Data'!G155))="","",OFFSET('Water Data'!$G$29,0,10*ROW('Water Data'!G155)))</f>
        <v/>
      </c>
      <c r="CE161" s="353" t="str">
        <f ca="1">+IF(OFFSET('Water Data'!$H$27,0,10*ROW('Water Data'!H155))="","",OFFSET('Water Data'!$H$27,0,10*ROW('Water Data'!H155)))</f>
        <v/>
      </c>
      <c r="CF161" s="353" t="str">
        <f ca="1">+IF(OFFSET('Water Data'!$H$28,0,10*ROW('Water Data'!H155))="","",OFFSET('Water Data'!$H$28,0,10*ROW('Water Data'!H155)))</f>
        <v/>
      </c>
      <c r="CG161" s="353" t="str">
        <f ca="1">+IF(OFFSET('Water Data'!$H$29,0,10*ROW('Water Data'!H155))="","",OFFSET('Water Data'!$H$29,0,10*ROW('Water Data'!H155)))</f>
        <v/>
      </c>
      <c r="CH161" s="353" t="str">
        <f ca="1">+IF(OFFSET('Water Data'!$I$27,0,10*ROW('Water Data'!I155))="","",OFFSET('Water Data'!$I$27,0,10*ROW('Water Data'!I155)))</f>
        <v/>
      </c>
      <c r="CI161" s="353" t="str">
        <f ca="1">+IF(OFFSET('Water Data'!$I$28,0,10*ROW('Water Data'!I155))="","",OFFSET('Water Data'!$I$28,0,10*ROW('Water Data'!I155)))</f>
        <v/>
      </c>
      <c r="CJ161" s="353" t="str">
        <f ca="1">+IF(OFFSET('Water Data'!$I$29,0,10*ROW('Water Data'!I155))="","",OFFSET('Water Data'!$I$29,0,10*ROW('Water Data'!I155)))</f>
        <v/>
      </c>
      <c r="CK161" s="353" t="str">
        <f ca="1">+IF(OFFSET('Sanitation Data'!$D$28,0,10*ROW('Sanitation Data'!D155))="","",OFFSET('Sanitation Data'!$D$28,0,10*ROW('Sanitation Data'!D155)))</f>
        <v/>
      </c>
      <c r="CL161" s="353" t="str">
        <f ca="1">+IF(OFFSET('Sanitation Data'!$D$29,0,10*ROW('Sanitation Data'!D155))="","",OFFSET('Sanitation Data'!$D$29,0,10*ROW('Sanitation Data'!D155)))</f>
        <v/>
      </c>
      <c r="CM161" s="353" t="str">
        <f ca="1">+IF(OFFSET('Sanitation Data'!$D$30,0,10*ROW('Sanitation Data'!D155))="","",OFFSET('Sanitation Data'!$D$30,0,10*ROW('Sanitation Data'!D155)))</f>
        <v/>
      </c>
      <c r="CN161" s="353" t="str">
        <f ca="1">+IF(OFFSET('Sanitation Data'!$D$31,0,10*ROW('Sanitation Data'!D155))="","",OFFSET('Sanitation Data'!$D$31,0,10*ROW('Sanitation Data'!D155)))</f>
        <v/>
      </c>
      <c r="CO161" s="353" t="str">
        <f ca="1">+IF(OFFSET('Sanitation Data'!$D$32,0,10*ROW('Sanitation Data'!D155))="","",OFFSET('Sanitation Data'!$D$32,0,10*ROW('Sanitation Data'!D155)))</f>
        <v/>
      </c>
      <c r="CP161" s="353" t="str">
        <f ca="1">+IF(OFFSET('Sanitation Data'!$E$28,0,10*ROW('Sanitation Data'!E155))="","",OFFSET('Sanitation Data'!$E$28,0,10*ROW('Sanitation Data'!E155)))</f>
        <v/>
      </c>
      <c r="CQ161" s="353" t="str">
        <f ca="1">+IF(OFFSET('Sanitation Data'!$E$29,0,10*ROW('Sanitation Data'!E155))="","",OFFSET('Sanitation Data'!$E$29,0,10*ROW('Sanitation Data'!E155)))</f>
        <v/>
      </c>
      <c r="CR161" s="353" t="str">
        <f ca="1">+IF(OFFSET('Sanitation Data'!$E$30,0,10*ROW('Sanitation Data'!E155))="","",OFFSET('Sanitation Data'!$E$30,0,10*ROW('Sanitation Data'!E155)))</f>
        <v/>
      </c>
      <c r="CS161" s="353" t="str">
        <f ca="1">+IF(OFFSET('Sanitation Data'!$E$31,0,10*ROW('Sanitation Data'!E155))="","",OFFSET('Sanitation Data'!$E$31,0,10*ROW('Sanitation Data'!E155)))</f>
        <v/>
      </c>
      <c r="CT161" s="353" t="str">
        <f ca="1">+IF(OFFSET('Sanitation Data'!$E$32,0,10*ROW('Sanitation Data'!E155))="","",OFFSET('Sanitation Data'!$E$32,0,10*ROW('Sanitation Data'!E155)))</f>
        <v/>
      </c>
      <c r="CU161" s="353" t="str">
        <f ca="1">+IF(OFFSET('Sanitation Data'!$F$28,0,10*ROW('Sanitation Data'!F155))="","",OFFSET('Sanitation Data'!$F$28,0,10*ROW('Sanitation Data'!F155)))</f>
        <v/>
      </c>
      <c r="CV161" s="353" t="str">
        <f ca="1">+IF(OFFSET('Sanitation Data'!$F$29,0,10*ROW('Sanitation Data'!F155))="","",OFFSET('Sanitation Data'!$F$29,0,10*ROW('Sanitation Data'!F155)))</f>
        <v/>
      </c>
      <c r="CW161" s="353" t="str">
        <f ca="1">+IF(OFFSET('Sanitation Data'!$F$30,0,10*ROW('Sanitation Data'!F155))="","",OFFSET('Sanitation Data'!$F$30,0,10*ROW('Sanitation Data'!F155)))</f>
        <v/>
      </c>
      <c r="CX161" s="353" t="str">
        <f ca="1">+IF(OFFSET('Sanitation Data'!$F$31,0,10*ROW('Sanitation Data'!F155))="","",OFFSET('Sanitation Data'!$F$31,0,10*ROW('Sanitation Data'!F155)))</f>
        <v/>
      </c>
      <c r="CY161" s="353" t="str">
        <f ca="1">+IF(OFFSET('Sanitation Data'!$F$32,0,10*ROW('Sanitation Data'!F155))="","",OFFSET('Sanitation Data'!$F$32,0,10*ROW('Sanitation Data'!F155)))</f>
        <v/>
      </c>
      <c r="CZ161" s="353" t="str">
        <f ca="1">+IF(OFFSET('Sanitation Data'!$G$28,0,10*ROW('Sanitation Data'!G155))="","",OFFSET('Sanitation Data'!$G$28,0,10*ROW('Sanitation Data'!G155)))</f>
        <v/>
      </c>
      <c r="DA161" s="353" t="str">
        <f ca="1">+IF(OFFSET('Sanitation Data'!$G$29,0,10*ROW('Sanitation Data'!G155))="","",OFFSET('Sanitation Data'!$G$29,0,10*ROW('Sanitation Data'!G155)))</f>
        <v/>
      </c>
      <c r="DB161" s="353" t="str">
        <f ca="1">+IF(OFFSET('Sanitation Data'!$G$30,0,10*ROW('Sanitation Data'!G155))="","",OFFSET('Sanitation Data'!$G$30,0,10*ROW('Sanitation Data'!G155)))</f>
        <v/>
      </c>
      <c r="DC161" s="353" t="str">
        <f ca="1">+IF(OFFSET('Sanitation Data'!$G$31,0,10*ROW('Sanitation Data'!G155))="","",OFFSET('Sanitation Data'!$G$31,0,10*ROW('Sanitation Data'!G155)))</f>
        <v/>
      </c>
      <c r="DD161" s="353" t="str">
        <f ca="1">+IF(OFFSET('Sanitation Data'!$G$32,0,10*ROW('Sanitation Data'!G155))="","",OFFSET('Sanitation Data'!$G$32,0,10*ROW('Sanitation Data'!G155)))</f>
        <v/>
      </c>
      <c r="DE161" s="353" t="str">
        <f ca="1">+IF(OFFSET('Sanitation Data'!$H$28,0,10*ROW('Sanitation Data'!H155))="","",OFFSET('Sanitation Data'!$H$28,0,10*ROW('Sanitation Data'!H155)))</f>
        <v/>
      </c>
      <c r="DF161" s="353" t="str">
        <f ca="1">+IF(OFFSET('Sanitation Data'!$H$29,0,10*ROW('Sanitation Data'!H155))="","",OFFSET('Sanitation Data'!$H$29,0,10*ROW('Sanitation Data'!H155)))</f>
        <v/>
      </c>
      <c r="DG161" s="353" t="str">
        <f ca="1">+IF(OFFSET('Sanitation Data'!$H$30,0,10*ROW('Sanitation Data'!H155))="","",OFFSET('Sanitation Data'!$H$30,0,10*ROW('Sanitation Data'!H155)))</f>
        <v/>
      </c>
      <c r="DH161" s="353" t="str">
        <f ca="1">+IF(OFFSET('Sanitation Data'!$H$31,0,10*ROW('Sanitation Data'!H155))="","",OFFSET('Sanitation Data'!$H$31,0,10*ROW('Sanitation Data'!H155)))</f>
        <v/>
      </c>
      <c r="DI161" s="353" t="str">
        <f ca="1">+IF(OFFSET('Sanitation Data'!$H$32,0,10*ROW('Sanitation Data'!H155))="","",OFFSET('Sanitation Data'!$H$32,0,10*ROW('Sanitation Data'!H155)))</f>
        <v/>
      </c>
      <c r="DJ161" s="353" t="str">
        <f ca="1">+IF(OFFSET('Sanitation Data'!$I$28,0,10*ROW('Sanitation Data'!I155))="","",OFFSET('Sanitation Data'!$I$28,0,10*ROW('Sanitation Data'!I155)))</f>
        <v/>
      </c>
      <c r="DK161" s="353" t="str">
        <f ca="1">+IF(OFFSET('Sanitation Data'!$I$29,0,10*ROW('Sanitation Data'!I155))="","",OFFSET('Sanitation Data'!$I$29,0,10*ROW('Sanitation Data'!I155)))</f>
        <v/>
      </c>
      <c r="DL161" s="353" t="str">
        <f ca="1">+IF(OFFSET('Sanitation Data'!$I$30,0,10*ROW('Sanitation Data'!I155))="","",OFFSET('Sanitation Data'!$I$30,0,10*ROW('Sanitation Data'!I155)))</f>
        <v/>
      </c>
      <c r="DM161" s="353" t="str">
        <f ca="1">+IF(OFFSET('Sanitation Data'!$I$31,0,10*ROW('Sanitation Data'!I155))="","",OFFSET('Sanitation Data'!$I$31,0,10*ROW('Sanitation Data'!I155)))</f>
        <v/>
      </c>
      <c r="DN161" s="353" t="str">
        <f ca="1">+IF(OFFSET('Sanitation Data'!$I$32,0,10*ROW('Sanitation Data'!I155))="","",OFFSET('Sanitation Data'!$I$32,0,10*ROW('Sanitation Data'!I155)))</f>
        <v/>
      </c>
      <c r="DO161" s="353" t="str">
        <f ca="1">+IF(OFFSET('Hygiene Data'!$D$11,0,10*ROW('Hygiene Data'!D155))="","",OFFSET('Hygiene Data'!$D$11,0,10*ROW('Hygiene Data'!D155)))</f>
        <v/>
      </c>
      <c r="DP161" s="353" t="str">
        <f ca="1">+IF(OFFSET('Hygiene Data'!$D$12,0,10*ROW('Hygiene Data'!D155))="","",OFFSET('Hygiene Data'!$D$12,0,10*ROW('Hygiene Data'!D155)))</f>
        <v/>
      </c>
      <c r="DQ161" s="353" t="str">
        <f ca="1">+IF(OFFSET('Hygiene Data'!$D$13,0,10*ROW('Hygiene Data'!D155))="","",OFFSET('Hygiene Data'!$D$13,0,10*ROW('Hygiene Data'!D155)))</f>
        <v/>
      </c>
      <c r="DR161" s="353" t="str">
        <f ca="1">+IF(OFFSET('Hygiene Data'!$E$11,0,10*ROW('Hygiene Data'!E155))="","",OFFSET('Hygiene Data'!$E$11,0,10*ROW('Hygiene Data'!E155)))</f>
        <v/>
      </c>
      <c r="DS161" s="353" t="str">
        <f ca="1">+IF(OFFSET('Hygiene Data'!$E$12,0,10*ROW('Hygiene Data'!E155))="","",OFFSET('Hygiene Data'!$E$12,0,10*ROW('Hygiene Data'!E155)))</f>
        <v/>
      </c>
      <c r="DT161" s="353" t="str">
        <f ca="1">+IF(OFFSET('Hygiene Data'!$E$13,0,10*ROW('Hygiene Data'!E155))="","",OFFSET('Hygiene Data'!$E$13,0,10*ROW('Hygiene Data'!E155)))</f>
        <v/>
      </c>
      <c r="DU161" s="353" t="str">
        <f ca="1">+IF(OFFSET('Hygiene Data'!$F$11,0,10*ROW('Hygiene Data'!F155))="","",OFFSET('Hygiene Data'!$F$11,0,10*ROW('Hygiene Data'!F155)))</f>
        <v/>
      </c>
      <c r="DV161" s="353" t="str">
        <f ca="1">+IF(OFFSET('Hygiene Data'!$F$12,0,10*ROW('Hygiene Data'!F155))="","",OFFSET('Hygiene Data'!$F$12,0,10*ROW('Hygiene Data'!F155)))</f>
        <v/>
      </c>
      <c r="DW161" s="353" t="str">
        <f ca="1">+IF(OFFSET('Hygiene Data'!$F$13,0,10*ROW('Hygiene Data'!F155))="","",OFFSET('Hygiene Data'!$F$13,0,10*ROW('Hygiene Data'!F155)))</f>
        <v/>
      </c>
      <c r="DX161" s="353" t="str">
        <f ca="1">+IF(OFFSET('Hygiene Data'!$G$11,0,10*ROW('Hygiene Data'!G155))="","",OFFSET('Hygiene Data'!$G$11,0,10*ROW('Hygiene Data'!G155)))</f>
        <v/>
      </c>
      <c r="DY161" s="353" t="str">
        <f ca="1">+IF(OFFSET('Hygiene Data'!$G$12,0,10*ROW('Hygiene Data'!G155))="","",OFFSET('Hygiene Data'!$G$12,0,10*ROW('Hygiene Data'!G155)))</f>
        <v/>
      </c>
      <c r="DZ161" s="353" t="str">
        <f ca="1">+IF(OFFSET('Hygiene Data'!$G$13,0,10*ROW('Hygiene Data'!G155))="","",OFFSET('Hygiene Data'!$G$13,0,10*ROW('Hygiene Data'!G155)))</f>
        <v/>
      </c>
      <c r="EA161" s="353" t="str">
        <f ca="1">+IF(OFFSET('Hygiene Data'!$H$11,0,10*ROW('Hygiene Data'!H155))="","",OFFSET('Hygiene Data'!$H$11,0,10*ROW('Hygiene Data'!H155)))</f>
        <v/>
      </c>
      <c r="EB161" s="353" t="str">
        <f ca="1">+IF(OFFSET('Hygiene Data'!$H$12,0,10*ROW('Hygiene Data'!H155))="","",OFFSET('Hygiene Data'!$H$12,0,10*ROW('Hygiene Data'!H155)))</f>
        <v/>
      </c>
      <c r="EC161" s="353" t="str">
        <f ca="1">+IF(OFFSET('Hygiene Data'!$H$13,0,10*ROW('Hygiene Data'!H155))="","",OFFSET('Hygiene Data'!$H$13,0,10*ROW('Hygiene Data'!H155)))</f>
        <v/>
      </c>
      <c r="ED161" s="353" t="str">
        <f ca="1">+IF(OFFSET('Hygiene Data'!$I$11,0,10*ROW('Hygiene Data'!I155))="","",OFFSET('Hygiene Data'!$I$11,0,10*ROW('Hygiene Data'!I155)))</f>
        <v/>
      </c>
      <c r="EE161" s="353" t="str">
        <f ca="1">+IF(OFFSET('Hygiene Data'!$I$12,0,10*ROW('Hygiene Data'!I155))="","",OFFSET('Hygiene Data'!$I$12,0,10*ROW('Hygiene Data'!I155)))</f>
        <v/>
      </c>
      <c r="EF161" s="353" t="str">
        <f ca="1">+IF(OFFSET('Hygiene Data'!$I$13,0,10*ROW('Hygiene Data'!I155))="","",OFFSET('Hygiene Data'!$I$13,0,10*ROW('Hygiene Data'!I155)))</f>
        <v/>
      </c>
    </row>
    <row r="162" spans="1:136" x14ac:dyDescent="0.25">
      <c r="A162" s="462" t="str">
        <f ca="1">+IF(OFFSET('Water Data'!$B$2,0,10*ROW('Water Data'!E156))="","",OFFSET('Water Data'!$B$2,0,10*ROW('Water Data'!E156)))</f>
        <v/>
      </c>
      <c r="B162" s="46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89" t="str">
        <f t="shared" ca="1" si="2"/>
        <v/>
      </c>
      <c r="D162" s="49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6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3" t="str">
        <f ca="1">+IF(OFFSET('Water Data'!$D$27,0,10*ROW('Water Data'!D156))="","",OFFSET('Water Data'!$D$27,0,10*ROW('Water Data'!D156)))</f>
        <v/>
      </c>
      <c r="BT162" s="353" t="str">
        <f ca="1">+IF(OFFSET('Water Data'!$D$28,0,10*ROW('Water Data'!D156))="","",OFFSET('Water Data'!$D$28,0,10*ROW('Water Data'!D156)))</f>
        <v/>
      </c>
      <c r="BU162" s="353" t="str">
        <f ca="1">+IF(OFFSET('Water Data'!$D$29,0,10*ROW('Water Data'!D156))="","",OFFSET('Water Data'!$D$29,0,10*ROW('Water Data'!D156)))</f>
        <v/>
      </c>
      <c r="BV162" s="353" t="str">
        <f ca="1">+IF(OFFSET('Water Data'!$E$27,0,10*ROW('Water Data'!E156))="","",OFFSET('Water Data'!$E$27,0,10*ROW('Water Data'!E156)))</f>
        <v/>
      </c>
      <c r="BW162" s="353" t="str">
        <f ca="1">+IF(OFFSET('Water Data'!$E$28,0,10*ROW('Water Data'!E156))="","",OFFSET('Water Data'!$E$28,0,10*ROW('Water Data'!E156)))</f>
        <v/>
      </c>
      <c r="BX162" s="353" t="str">
        <f ca="1">+IF(OFFSET('Water Data'!$E$29,0,10*ROW('Water Data'!E156))="","",OFFSET('Water Data'!$E$29,0,10*ROW('Water Data'!E156)))</f>
        <v/>
      </c>
      <c r="BY162" s="353" t="str">
        <f ca="1">+IF(OFFSET('Water Data'!$F$27,0,10*ROW('Water Data'!F156))="","",OFFSET('Water Data'!$F$27,0,10*ROW('Water Data'!F156)))</f>
        <v/>
      </c>
      <c r="BZ162" s="353" t="str">
        <f ca="1">+IF(OFFSET('Water Data'!$F$28,0,10*ROW('Water Data'!F156))="","",OFFSET('Water Data'!$F$28,0,10*ROW('Water Data'!F156)))</f>
        <v/>
      </c>
      <c r="CA162" s="353" t="str">
        <f ca="1">+IF(OFFSET('Water Data'!$F$29,0,10*ROW('Water Data'!F156))="","",OFFSET('Water Data'!$F$29,0,10*ROW('Water Data'!F156)))</f>
        <v/>
      </c>
      <c r="CB162" s="353" t="str">
        <f ca="1">+IF(OFFSET('Water Data'!$G$27,0,10*ROW('Water Data'!G156))="","",OFFSET('Water Data'!$G$27,0,10*ROW('Water Data'!G156)))</f>
        <v/>
      </c>
      <c r="CC162" s="353" t="str">
        <f ca="1">+IF(OFFSET('Water Data'!$G$28,0,10*ROW('Water Data'!G156))="","",OFFSET('Water Data'!$G$28,0,10*ROW('Water Data'!G156)))</f>
        <v/>
      </c>
      <c r="CD162" s="353" t="str">
        <f ca="1">+IF(OFFSET('Water Data'!$G$29,0,10*ROW('Water Data'!G156))="","",OFFSET('Water Data'!$G$29,0,10*ROW('Water Data'!G156)))</f>
        <v/>
      </c>
      <c r="CE162" s="353" t="str">
        <f ca="1">+IF(OFFSET('Water Data'!$H$27,0,10*ROW('Water Data'!H156))="","",OFFSET('Water Data'!$H$27,0,10*ROW('Water Data'!H156)))</f>
        <v/>
      </c>
      <c r="CF162" s="353" t="str">
        <f ca="1">+IF(OFFSET('Water Data'!$H$28,0,10*ROW('Water Data'!H156))="","",OFFSET('Water Data'!$H$28,0,10*ROW('Water Data'!H156)))</f>
        <v/>
      </c>
      <c r="CG162" s="353" t="str">
        <f ca="1">+IF(OFFSET('Water Data'!$H$29,0,10*ROW('Water Data'!H156))="","",OFFSET('Water Data'!$H$29,0,10*ROW('Water Data'!H156)))</f>
        <v/>
      </c>
      <c r="CH162" s="353" t="str">
        <f ca="1">+IF(OFFSET('Water Data'!$I$27,0,10*ROW('Water Data'!I156))="","",OFFSET('Water Data'!$I$27,0,10*ROW('Water Data'!I156)))</f>
        <v/>
      </c>
      <c r="CI162" s="353" t="str">
        <f ca="1">+IF(OFFSET('Water Data'!$I$28,0,10*ROW('Water Data'!I156))="","",OFFSET('Water Data'!$I$28,0,10*ROW('Water Data'!I156)))</f>
        <v/>
      </c>
      <c r="CJ162" s="353" t="str">
        <f ca="1">+IF(OFFSET('Water Data'!$I$29,0,10*ROW('Water Data'!I156))="","",OFFSET('Water Data'!$I$29,0,10*ROW('Water Data'!I156)))</f>
        <v/>
      </c>
      <c r="CK162" s="353" t="str">
        <f ca="1">+IF(OFFSET('Sanitation Data'!$D$28,0,10*ROW('Sanitation Data'!D156))="","",OFFSET('Sanitation Data'!$D$28,0,10*ROW('Sanitation Data'!D156)))</f>
        <v/>
      </c>
      <c r="CL162" s="353" t="str">
        <f ca="1">+IF(OFFSET('Sanitation Data'!$D$29,0,10*ROW('Sanitation Data'!D156))="","",OFFSET('Sanitation Data'!$D$29,0,10*ROW('Sanitation Data'!D156)))</f>
        <v/>
      </c>
      <c r="CM162" s="353" t="str">
        <f ca="1">+IF(OFFSET('Sanitation Data'!$D$30,0,10*ROW('Sanitation Data'!D156))="","",OFFSET('Sanitation Data'!$D$30,0,10*ROW('Sanitation Data'!D156)))</f>
        <v/>
      </c>
      <c r="CN162" s="353" t="str">
        <f ca="1">+IF(OFFSET('Sanitation Data'!$D$31,0,10*ROW('Sanitation Data'!D156))="","",OFFSET('Sanitation Data'!$D$31,0,10*ROW('Sanitation Data'!D156)))</f>
        <v/>
      </c>
      <c r="CO162" s="353" t="str">
        <f ca="1">+IF(OFFSET('Sanitation Data'!$D$32,0,10*ROW('Sanitation Data'!D156))="","",OFFSET('Sanitation Data'!$D$32,0,10*ROW('Sanitation Data'!D156)))</f>
        <v/>
      </c>
      <c r="CP162" s="353" t="str">
        <f ca="1">+IF(OFFSET('Sanitation Data'!$E$28,0,10*ROW('Sanitation Data'!E156))="","",OFFSET('Sanitation Data'!$E$28,0,10*ROW('Sanitation Data'!E156)))</f>
        <v/>
      </c>
      <c r="CQ162" s="353" t="str">
        <f ca="1">+IF(OFFSET('Sanitation Data'!$E$29,0,10*ROW('Sanitation Data'!E156))="","",OFFSET('Sanitation Data'!$E$29,0,10*ROW('Sanitation Data'!E156)))</f>
        <v/>
      </c>
      <c r="CR162" s="353" t="str">
        <f ca="1">+IF(OFFSET('Sanitation Data'!$E$30,0,10*ROW('Sanitation Data'!E156))="","",OFFSET('Sanitation Data'!$E$30,0,10*ROW('Sanitation Data'!E156)))</f>
        <v/>
      </c>
      <c r="CS162" s="353" t="str">
        <f ca="1">+IF(OFFSET('Sanitation Data'!$E$31,0,10*ROW('Sanitation Data'!E156))="","",OFFSET('Sanitation Data'!$E$31,0,10*ROW('Sanitation Data'!E156)))</f>
        <v/>
      </c>
      <c r="CT162" s="353" t="str">
        <f ca="1">+IF(OFFSET('Sanitation Data'!$E$32,0,10*ROW('Sanitation Data'!E156))="","",OFFSET('Sanitation Data'!$E$32,0,10*ROW('Sanitation Data'!E156)))</f>
        <v/>
      </c>
      <c r="CU162" s="353" t="str">
        <f ca="1">+IF(OFFSET('Sanitation Data'!$F$28,0,10*ROW('Sanitation Data'!F156))="","",OFFSET('Sanitation Data'!$F$28,0,10*ROW('Sanitation Data'!F156)))</f>
        <v/>
      </c>
      <c r="CV162" s="353" t="str">
        <f ca="1">+IF(OFFSET('Sanitation Data'!$F$29,0,10*ROW('Sanitation Data'!F156))="","",OFFSET('Sanitation Data'!$F$29,0,10*ROW('Sanitation Data'!F156)))</f>
        <v/>
      </c>
      <c r="CW162" s="353" t="str">
        <f ca="1">+IF(OFFSET('Sanitation Data'!$F$30,0,10*ROW('Sanitation Data'!F156))="","",OFFSET('Sanitation Data'!$F$30,0,10*ROW('Sanitation Data'!F156)))</f>
        <v/>
      </c>
      <c r="CX162" s="353" t="str">
        <f ca="1">+IF(OFFSET('Sanitation Data'!$F$31,0,10*ROW('Sanitation Data'!F156))="","",OFFSET('Sanitation Data'!$F$31,0,10*ROW('Sanitation Data'!F156)))</f>
        <v/>
      </c>
      <c r="CY162" s="353" t="str">
        <f ca="1">+IF(OFFSET('Sanitation Data'!$F$32,0,10*ROW('Sanitation Data'!F156))="","",OFFSET('Sanitation Data'!$F$32,0,10*ROW('Sanitation Data'!F156)))</f>
        <v/>
      </c>
      <c r="CZ162" s="353" t="str">
        <f ca="1">+IF(OFFSET('Sanitation Data'!$G$28,0,10*ROW('Sanitation Data'!G156))="","",OFFSET('Sanitation Data'!$G$28,0,10*ROW('Sanitation Data'!G156)))</f>
        <v/>
      </c>
      <c r="DA162" s="353" t="str">
        <f ca="1">+IF(OFFSET('Sanitation Data'!$G$29,0,10*ROW('Sanitation Data'!G156))="","",OFFSET('Sanitation Data'!$G$29,0,10*ROW('Sanitation Data'!G156)))</f>
        <v/>
      </c>
      <c r="DB162" s="353" t="str">
        <f ca="1">+IF(OFFSET('Sanitation Data'!$G$30,0,10*ROW('Sanitation Data'!G156))="","",OFFSET('Sanitation Data'!$G$30,0,10*ROW('Sanitation Data'!G156)))</f>
        <v/>
      </c>
      <c r="DC162" s="353" t="str">
        <f ca="1">+IF(OFFSET('Sanitation Data'!$G$31,0,10*ROW('Sanitation Data'!G156))="","",OFFSET('Sanitation Data'!$G$31,0,10*ROW('Sanitation Data'!G156)))</f>
        <v/>
      </c>
      <c r="DD162" s="353" t="str">
        <f ca="1">+IF(OFFSET('Sanitation Data'!$G$32,0,10*ROW('Sanitation Data'!G156))="","",OFFSET('Sanitation Data'!$G$32,0,10*ROW('Sanitation Data'!G156)))</f>
        <v/>
      </c>
      <c r="DE162" s="353" t="str">
        <f ca="1">+IF(OFFSET('Sanitation Data'!$H$28,0,10*ROW('Sanitation Data'!H156))="","",OFFSET('Sanitation Data'!$H$28,0,10*ROW('Sanitation Data'!H156)))</f>
        <v/>
      </c>
      <c r="DF162" s="353" t="str">
        <f ca="1">+IF(OFFSET('Sanitation Data'!$H$29,0,10*ROW('Sanitation Data'!H156))="","",OFFSET('Sanitation Data'!$H$29,0,10*ROW('Sanitation Data'!H156)))</f>
        <v/>
      </c>
      <c r="DG162" s="353" t="str">
        <f ca="1">+IF(OFFSET('Sanitation Data'!$H$30,0,10*ROW('Sanitation Data'!H156))="","",OFFSET('Sanitation Data'!$H$30,0,10*ROW('Sanitation Data'!H156)))</f>
        <v/>
      </c>
      <c r="DH162" s="353" t="str">
        <f ca="1">+IF(OFFSET('Sanitation Data'!$H$31,0,10*ROW('Sanitation Data'!H156))="","",OFFSET('Sanitation Data'!$H$31,0,10*ROW('Sanitation Data'!H156)))</f>
        <v/>
      </c>
      <c r="DI162" s="353" t="str">
        <f ca="1">+IF(OFFSET('Sanitation Data'!$H$32,0,10*ROW('Sanitation Data'!H156))="","",OFFSET('Sanitation Data'!$H$32,0,10*ROW('Sanitation Data'!H156)))</f>
        <v/>
      </c>
      <c r="DJ162" s="353" t="str">
        <f ca="1">+IF(OFFSET('Sanitation Data'!$I$28,0,10*ROW('Sanitation Data'!I156))="","",OFFSET('Sanitation Data'!$I$28,0,10*ROW('Sanitation Data'!I156)))</f>
        <v/>
      </c>
      <c r="DK162" s="353" t="str">
        <f ca="1">+IF(OFFSET('Sanitation Data'!$I$29,0,10*ROW('Sanitation Data'!I156))="","",OFFSET('Sanitation Data'!$I$29,0,10*ROW('Sanitation Data'!I156)))</f>
        <v/>
      </c>
      <c r="DL162" s="353" t="str">
        <f ca="1">+IF(OFFSET('Sanitation Data'!$I$30,0,10*ROW('Sanitation Data'!I156))="","",OFFSET('Sanitation Data'!$I$30,0,10*ROW('Sanitation Data'!I156)))</f>
        <v/>
      </c>
      <c r="DM162" s="353" t="str">
        <f ca="1">+IF(OFFSET('Sanitation Data'!$I$31,0,10*ROW('Sanitation Data'!I156))="","",OFFSET('Sanitation Data'!$I$31,0,10*ROW('Sanitation Data'!I156)))</f>
        <v/>
      </c>
      <c r="DN162" s="353" t="str">
        <f ca="1">+IF(OFFSET('Sanitation Data'!$I$32,0,10*ROW('Sanitation Data'!I156))="","",OFFSET('Sanitation Data'!$I$32,0,10*ROW('Sanitation Data'!I156)))</f>
        <v/>
      </c>
      <c r="DO162" s="353" t="str">
        <f ca="1">+IF(OFFSET('Hygiene Data'!$D$11,0,10*ROW('Hygiene Data'!D156))="","",OFFSET('Hygiene Data'!$D$11,0,10*ROW('Hygiene Data'!D156)))</f>
        <v/>
      </c>
      <c r="DP162" s="353" t="str">
        <f ca="1">+IF(OFFSET('Hygiene Data'!$D$12,0,10*ROW('Hygiene Data'!D156))="","",OFFSET('Hygiene Data'!$D$12,0,10*ROW('Hygiene Data'!D156)))</f>
        <v/>
      </c>
      <c r="DQ162" s="353" t="str">
        <f ca="1">+IF(OFFSET('Hygiene Data'!$D$13,0,10*ROW('Hygiene Data'!D156))="","",OFFSET('Hygiene Data'!$D$13,0,10*ROW('Hygiene Data'!D156)))</f>
        <v/>
      </c>
      <c r="DR162" s="353" t="str">
        <f ca="1">+IF(OFFSET('Hygiene Data'!$E$11,0,10*ROW('Hygiene Data'!E156))="","",OFFSET('Hygiene Data'!$E$11,0,10*ROW('Hygiene Data'!E156)))</f>
        <v/>
      </c>
      <c r="DS162" s="353" t="str">
        <f ca="1">+IF(OFFSET('Hygiene Data'!$E$12,0,10*ROW('Hygiene Data'!E156))="","",OFFSET('Hygiene Data'!$E$12,0,10*ROW('Hygiene Data'!E156)))</f>
        <v/>
      </c>
      <c r="DT162" s="353" t="str">
        <f ca="1">+IF(OFFSET('Hygiene Data'!$E$13,0,10*ROW('Hygiene Data'!E156))="","",OFFSET('Hygiene Data'!$E$13,0,10*ROW('Hygiene Data'!E156)))</f>
        <v/>
      </c>
      <c r="DU162" s="353" t="str">
        <f ca="1">+IF(OFFSET('Hygiene Data'!$F$11,0,10*ROW('Hygiene Data'!F156))="","",OFFSET('Hygiene Data'!$F$11,0,10*ROW('Hygiene Data'!F156)))</f>
        <v/>
      </c>
      <c r="DV162" s="353" t="str">
        <f ca="1">+IF(OFFSET('Hygiene Data'!$F$12,0,10*ROW('Hygiene Data'!F156))="","",OFFSET('Hygiene Data'!$F$12,0,10*ROW('Hygiene Data'!F156)))</f>
        <v/>
      </c>
      <c r="DW162" s="353" t="str">
        <f ca="1">+IF(OFFSET('Hygiene Data'!$F$13,0,10*ROW('Hygiene Data'!F156))="","",OFFSET('Hygiene Data'!$F$13,0,10*ROW('Hygiene Data'!F156)))</f>
        <v/>
      </c>
      <c r="DX162" s="353" t="str">
        <f ca="1">+IF(OFFSET('Hygiene Data'!$G$11,0,10*ROW('Hygiene Data'!G156))="","",OFFSET('Hygiene Data'!$G$11,0,10*ROW('Hygiene Data'!G156)))</f>
        <v/>
      </c>
      <c r="DY162" s="353" t="str">
        <f ca="1">+IF(OFFSET('Hygiene Data'!$G$12,0,10*ROW('Hygiene Data'!G156))="","",OFFSET('Hygiene Data'!$G$12,0,10*ROW('Hygiene Data'!G156)))</f>
        <v/>
      </c>
      <c r="DZ162" s="353" t="str">
        <f ca="1">+IF(OFFSET('Hygiene Data'!$G$13,0,10*ROW('Hygiene Data'!G156))="","",OFFSET('Hygiene Data'!$G$13,0,10*ROW('Hygiene Data'!G156)))</f>
        <v/>
      </c>
      <c r="EA162" s="353" t="str">
        <f ca="1">+IF(OFFSET('Hygiene Data'!$H$11,0,10*ROW('Hygiene Data'!H156))="","",OFFSET('Hygiene Data'!$H$11,0,10*ROW('Hygiene Data'!H156)))</f>
        <v/>
      </c>
      <c r="EB162" s="353" t="str">
        <f ca="1">+IF(OFFSET('Hygiene Data'!$H$12,0,10*ROW('Hygiene Data'!H156))="","",OFFSET('Hygiene Data'!$H$12,0,10*ROW('Hygiene Data'!H156)))</f>
        <v/>
      </c>
      <c r="EC162" s="353" t="str">
        <f ca="1">+IF(OFFSET('Hygiene Data'!$H$13,0,10*ROW('Hygiene Data'!H156))="","",OFFSET('Hygiene Data'!$H$13,0,10*ROW('Hygiene Data'!H156)))</f>
        <v/>
      </c>
      <c r="ED162" s="353" t="str">
        <f ca="1">+IF(OFFSET('Hygiene Data'!$I$11,0,10*ROW('Hygiene Data'!I156))="","",OFFSET('Hygiene Data'!$I$11,0,10*ROW('Hygiene Data'!I156)))</f>
        <v/>
      </c>
      <c r="EE162" s="353" t="str">
        <f ca="1">+IF(OFFSET('Hygiene Data'!$I$12,0,10*ROW('Hygiene Data'!I156))="","",OFFSET('Hygiene Data'!$I$12,0,10*ROW('Hygiene Data'!I156)))</f>
        <v/>
      </c>
      <c r="EF162" s="353" t="str">
        <f ca="1">+IF(OFFSET('Hygiene Data'!$I$13,0,10*ROW('Hygiene Data'!I156))="","",OFFSET('Hygiene Data'!$I$13,0,10*ROW('Hygiene Data'!I156)))</f>
        <v/>
      </c>
    </row>
    <row r="163" spans="1:136" x14ac:dyDescent="0.25">
      <c r="A163" s="462" t="str">
        <f ca="1">+IF(OFFSET('Water Data'!$B$2,0,10*ROW('Water Data'!E157))="","",OFFSET('Water Data'!$B$2,0,10*ROW('Water Data'!E157)))</f>
        <v/>
      </c>
      <c r="B163" s="46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89" t="str">
        <f t="shared" ca="1" si="2"/>
        <v/>
      </c>
      <c r="D163" s="49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6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3" t="str">
        <f ca="1">+IF(OFFSET('Water Data'!$D$27,0,10*ROW('Water Data'!D157))="","",OFFSET('Water Data'!$D$27,0,10*ROW('Water Data'!D157)))</f>
        <v/>
      </c>
      <c r="BT163" s="353" t="str">
        <f ca="1">+IF(OFFSET('Water Data'!$D$28,0,10*ROW('Water Data'!D157))="","",OFFSET('Water Data'!$D$28,0,10*ROW('Water Data'!D157)))</f>
        <v/>
      </c>
      <c r="BU163" s="353" t="str">
        <f ca="1">+IF(OFFSET('Water Data'!$D$29,0,10*ROW('Water Data'!D157))="","",OFFSET('Water Data'!$D$29,0,10*ROW('Water Data'!D157)))</f>
        <v/>
      </c>
      <c r="BV163" s="353" t="str">
        <f ca="1">+IF(OFFSET('Water Data'!$E$27,0,10*ROW('Water Data'!E157))="","",OFFSET('Water Data'!$E$27,0,10*ROW('Water Data'!E157)))</f>
        <v/>
      </c>
      <c r="BW163" s="353" t="str">
        <f ca="1">+IF(OFFSET('Water Data'!$E$28,0,10*ROW('Water Data'!E157))="","",OFFSET('Water Data'!$E$28,0,10*ROW('Water Data'!E157)))</f>
        <v/>
      </c>
      <c r="BX163" s="353" t="str">
        <f ca="1">+IF(OFFSET('Water Data'!$E$29,0,10*ROW('Water Data'!E157))="","",OFFSET('Water Data'!$E$29,0,10*ROW('Water Data'!E157)))</f>
        <v/>
      </c>
      <c r="BY163" s="353" t="str">
        <f ca="1">+IF(OFFSET('Water Data'!$F$27,0,10*ROW('Water Data'!F157))="","",OFFSET('Water Data'!$F$27,0,10*ROW('Water Data'!F157)))</f>
        <v/>
      </c>
      <c r="BZ163" s="353" t="str">
        <f ca="1">+IF(OFFSET('Water Data'!$F$28,0,10*ROW('Water Data'!F157))="","",OFFSET('Water Data'!$F$28,0,10*ROW('Water Data'!F157)))</f>
        <v/>
      </c>
      <c r="CA163" s="353" t="str">
        <f ca="1">+IF(OFFSET('Water Data'!$F$29,0,10*ROW('Water Data'!F157))="","",OFFSET('Water Data'!$F$29,0,10*ROW('Water Data'!F157)))</f>
        <v/>
      </c>
      <c r="CB163" s="353" t="str">
        <f ca="1">+IF(OFFSET('Water Data'!$G$27,0,10*ROW('Water Data'!G157))="","",OFFSET('Water Data'!$G$27,0,10*ROW('Water Data'!G157)))</f>
        <v/>
      </c>
      <c r="CC163" s="353" t="str">
        <f ca="1">+IF(OFFSET('Water Data'!$G$28,0,10*ROW('Water Data'!G157))="","",OFFSET('Water Data'!$G$28,0,10*ROW('Water Data'!G157)))</f>
        <v/>
      </c>
      <c r="CD163" s="353" t="str">
        <f ca="1">+IF(OFFSET('Water Data'!$G$29,0,10*ROW('Water Data'!G157))="","",OFFSET('Water Data'!$G$29,0,10*ROW('Water Data'!G157)))</f>
        <v/>
      </c>
      <c r="CE163" s="353" t="str">
        <f ca="1">+IF(OFFSET('Water Data'!$H$27,0,10*ROW('Water Data'!H157))="","",OFFSET('Water Data'!$H$27,0,10*ROW('Water Data'!H157)))</f>
        <v/>
      </c>
      <c r="CF163" s="353" t="str">
        <f ca="1">+IF(OFFSET('Water Data'!$H$28,0,10*ROW('Water Data'!H157))="","",OFFSET('Water Data'!$H$28,0,10*ROW('Water Data'!H157)))</f>
        <v/>
      </c>
      <c r="CG163" s="353" t="str">
        <f ca="1">+IF(OFFSET('Water Data'!$H$29,0,10*ROW('Water Data'!H157))="","",OFFSET('Water Data'!$H$29,0,10*ROW('Water Data'!H157)))</f>
        <v/>
      </c>
      <c r="CH163" s="353" t="str">
        <f ca="1">+IF(OFFSET('Water Data'!$I$27,0,10*ROW('Water Data'!I157))="","",OFFSET('Water Data'!$I$27,0,10*ROW('Water Data'!I157)))</f>
        <v/>
      </c>
      <c r="CI163" s="353" t="str">
        <f ca="1">+IF(OFFSET('Water Data'!$I$28,0,10*ROW('Water Data'!I157))="","",OFFSET('Water Data'!$I$28,0,10*ROW('Water Data'!I157)))</f>
        <v/>
      </c>
      <c r="CJ163" s="353" t="str">
        <f ca="1">+IF(OFFSET('Water Data'!$I$29,0,10*ROW('Water Data'!I157))="","",OFFSET('Water Data'!$I$29,0,10*ROW('Water Data'!I157)))</f>
        <v/>
      </c>
      <c r="CK163" s="353" t="str">
        <f ca="1">+IF(OFFSET('Sanitation Data'!$D$28,0,10*ROW('Sanitation Data'!D157))="","",OFFSET('Sanitation Data'!$D$28,0,10*ROW('Sanitation Data'!D157)))</f>
        <v/>
      </c>
      <c r="CL163" s="353" t="str">
        <f ca="1">+IF(OFFSET('Sanitation Data'!$D$29,0,10*ROW('Sanitation Data'!D157))="","",OFFSET('Sanitation Data'!$D$29,0,10*ROW('Sanitation Data'!D157)))</f>
        <v/>
      </c>
      <c r="CM163" s="353" t="str">
        <f ca="1">+IF(OFFSET('Sanitation Data'!$D$30,0,10*ROW('Sanitation Data'!D157))="","",OFFSET('Sanitation Data'!$D$30,0,10*ROW('Sanitation Data'!D157)))</f>
        <v/>
      </c>
      <c r="CN163" s="353" t="str">
        <f ca="1">+IF(OFFSET('Sanitation Data'!$D$31,0,10*ROW('Sanitation Data'!D157))="","",OFFSET('Sanitation Data'!$D$31,0,10*ROW('Sanitation Data'!D157)))</f>
        <v/>
      </c>
      <c r="CO163" s="353" t="str">
        <f ca="1">+IF(OFFSET('Sanitation Data'!$D$32,0,10*ROW('Sanitation Data'!D157))="","",OFFSET('Sanitation Data'!$D$32,0,10*ROW('Sanitation Data'!D157)))</f>
        <v/>
      </c>
      <c r="CP163" s="353" t="str">
        <f ca="1">+IF(OFFSET('Sanitation Data'!$E$28,0,10*ROW('Sanitation Data'!E157))="","",OFFSET('Sanitation Data'!$E$28,0,10*ROW('Sanitation Data'!E157)))</f>
        <v/>
      </c>
      <c r="CQ163" s="353" t="str">
        <f ca="1">+IF(OFFSET('Sanitation Data'!$E$29,0,10*ROW('Sanitation Data'!E157))="","",OFFSET('Sanitation Data'!$E$29,0,10*ROW('Sanitation Data'!E157)))</f>
        <v/>
      </c>
      <c r="CR163" s="353" t="str">
        <f ca="1">+IF(OFFSET('Sanitation Data'!$E$30,0,10*ROW('Sanitation Data'!E157))="","",OFFSET('Sanitation Data'!$E$30,0,10*ROW('Sanitation Data'!E157)))</f>
        <v/>
      </c>
      <c r="CS163" s="353" t="str">
        <f ca="1">+IF(OFFSET('Sanitation Data'!$E$31,0,10*ROW('Sanitation Data'!E157))="","",OFFSET('Sanitation Data'!$E$31,0,10*ROW('Sanitation Data'!E157)))</f>
        <v/>
      </c>
      <c r="CT163" s="353" t="str">
        <f ca="1">+IF(OFFSET('Sanitation Data'!$E$32,0,10*ROW('Sanitation Data'!E157))="","",OFFSET('Sanitation Data'!$E$32,0,10*ROW('Sanitation Data'!E157)))</f>
        <v/>
      </c>
      <c r="CU163" s="353" t="str">
        <f ca="1">+IF(OFFSET('Sanitation Data'!$F$28,0,10*ROW('Sanitation Data'!F157))="","",OFFSET('Sanitation Data'!$F$28,0,10*ROW('Sanitation Data'!F157)))</f>
        <v/>
      </c>
      <c r="CV163" s="353" t="str">
        <f ca="1">+IF(OFFSET('Sanitation Data'!$F$29,0,10*ROW('Sanitation Data'!F157))="","",OFFSET('Sanitation Data'!$F$29,0,10*ROW('Sanitation Data'!F157)))</f>
        <v/>
      </c>
      <c r="CW163" s="353" t="str">
        <f ca="1">+IF(OFFSET('Sanitation Data'!$F$30,0,10*ROW('Sanitation Data'!F157))="","",OFFSET('Sanitation Data'!$F$30,0,10*ROW('Sanitation Data'!F157)))</f>
        <v/>
      </c>
      <c r="CX163" s="353" t="str">
        <f ca="1">+IF(OFFSET('Sanitation Data'!$F$31,0,10*ROW('Sanitation Data'!F157))="","",OFFSET('Sanitation Data'!$F$31,0,10*ROW('Sanitation Data'!F157)))</f>
        <v/>
      </c>
      <c r="CY163" s="353" t="str">
        <f ca="1">+IF(OFFSET('Sanitation Data'!$F$32,0,10*ROW('Sanitation Data'!F157))="","",OFFSET('Sanitation Data'!$F$32,0,10*ROW('Sanitation Data'!F157)))</f>
        <v/>
      </c>
      <c r="CZ163" s="353" t="str">
        <f ca="1">+IF(OFFSET('Sanitation Data'!$G$28,0,10*ROW('Sanitation Data'!G157))="","",OFFSET('Sanitation Data'!$G$28,0,10*ROW('Sanitation Data'!G157)))</f>
        <v/>
      </c>
      <c r="DA163" s="353" t="str">
        <f ca="1">+IF(OFFSET('Sanitation Data'!$G$29,0,10*ROW('Sanitation Data'!G157))="","",OFFSET('Sanitation Data'!$G$29,0,10*ROW('Sanitation Data'!G157)))</f>
        <v/>
      </c>
      <c r="DB163" s="353" t="str">
        <f ca="1">+IF(OFFSET('Sanitation Data'!$G$30,0,10*ROW('Sanitation Data'!G157))="","",OFFSET('Sanitation Data'!$G$30,0,10*ROW('Sanitation Data'!G157)))</f>
        <v/>
      </c>
      <c r="DC163" s="353" t="str">
        <f ca="1">+IF(OFFSET('Sanitation Data'!$G$31,0,10*ROW('Sanitation Data'!G157))="","",OFFSET('Sanitation Data'!$G$31,0,10*ROW('Sanitation Data'!G157)))</f>
        <v/>
      </c>
      <c r="DD163" s="353" t="str">
        <f ca="1">+IF(OFFSET('Sanitation Data'!$G$32,0,10*ROW('Sanitation Data'!G157))="","",OFFSET('Sanitation Data'!$G$32,0,10*ROW('Sanitation Data'!G157)))</f>
        <v/>
      </c>
      <c r="DE163" s="353" t="str">
        <f ca="1">+IF(OFFSET('Sanitation Data'!$H$28,0,10*ROW('Sanitation Data'!H157))="","",OFFSET('Sanitation Data'!$H$28,0,10*ROW('Sanitation Data'!H157)))</f>
        <v/>
      </c>
      <c r="DF163" s="353" t="str">
        <f ca="1">+IF(OFFSET('Sanitation Data'!$H$29,0,10*ROW('Sanitation Data'!H157))="","",OFFSET('Sanitation Data'!$H$29,0,10*ROW('Sanitation Data'!H157)))</f>
        <v/>
      </c>
      <c r="DG163" s="353" t="str">
        <f ca="1">+IF(OFFSET('Sanitation Data'!$H$30,0,10*ROW('Sanitation Data'!H157))="","",OFFSET('Sanitation Data'!$H$30,0,10*ROW('Sanitation Data'!H157)))</f>
        <v/>
      </c>
      <c r="DH163" s="353" t="str">
        <f ca="1">+IF(OFFSET('Sanitation Data'!$H$31,0,10*ROW('Sanitation Data'!H157))="","",OFFSET('Sanitation Data'!$H$31,0,10*ROW('Sanitation Data'!H157)))</f>
        <v/>
      </c>
      <c r="DI163" s="353" t="str">
        <f ca="1">+IF(OFFSET('Sanitation Data'!$H$32,0,10*ROW('Sanitation Data'!H157))="","",OFFSET('Sanitation Data'!$H$32,0,10*ROW('Sanitation Data'!H157)))</f>
        <v/>
      </c>
      <c r="DJ163" s="353" t="str">
        <f ca="1">+IF(OFFSET('Sanitation Data'!$I$28,0,10*ROW('Sanitation Data'!I157))="","",OFFSET('Sanitation Data'!$I$28,0,10*ROW('Sanitation Data'!I157)))</f>
        <v/>
      </c>
      <c r="DK163" s="353" t="str">
        <f ca="1">+IF(OFFSET('Sanitation Data'!$I$29,0,10*ROW('Sanitation Data'!I157))="","",OFFSET('Sanitation Data'!$I$29,0,10*ROW('Sanitation Data'!I157)))</f>
        <v/>
      </c>
      <c r="DL163" s="353" t="str">
        <f ca="1">+IF(OFFSET('Sanitation Data'!$I$30,0,10*ROW('Sanitation Data'!I157))="","",OFFSET('Sanitation Data'!$I$30,0,10*ROW('Sanitation Data'!I157)))</f>
        <v/>
      </c>
      <c r="DM163" s="353" t="str">
        <f ca="1">+IF(OFFSET('Sanitation Data'!$I$31,0,10*ROW('Sanitation Data'!I157))="","",OFFSET('Sanitation Data'!$I$31,0,10*ROW('Sanitation Data'!I157)))</f>
        <v/>
      </c>
      <c r="DN163" s="353" t="str">
        <f ca="1">+IF(OFFSET('Sanitation Data'!$I$32,0,10*ROW('Sanitation Data'!I157))="","",OFFSET('Sanitation Data'!$I$32,0,10*ROW('Sanitation Data'!I157)))</f>
        <v/>
      </c>
      <c r="DO163" s="353" t="str">
        <f ca="1">+IF(OFFSET('Hygiene Data'!$D$11,0,10*ROW('Hygiene Data'!D157))="","",OFFSET('Hygiene Data'!$D$11,0,10*ROW('Hygiene Data'!D157)))</f>
        <v/>
      </c>
      <c r="DP163" s="353" t="str">
        <f ca="1">+IF(OFFSET('Hygiene Data'!$D$12,0,10*ROW('Hygiene Data'!D157))="","",OFFSET('Hygiene Data'!$D$12,0,10*ROW('Hygiene Data'!D157)))</f>
        <v/>
      </c>
      <c r="DQ163" s="353" t="str">
        <f ca="1">+IF(OFFSET('Hygiene Data'!$D$13,0,10*ROW('Hygiene Data'!D157))="","",OFFSET('Hygiene Data'!$D$13,0,10*ROW('Hygiene Data'!D157)))</f>
        <v/>
      </c>
      <c r="DR163" s="353" t="str">
        <f ca="1">+IF(OFFSET('Hygiene Data'!$E$11,0,10*ROW('Hygiene Data'!E157))="","",OFFSET('Hygiene Data'!$E$11,0,10*ROW('Hygiene Data'!E157)))</f>
        <v/>
      </c>
      <c r="DS163" s="353" t="str">
        <f ca="1">+IF(OFFSET('Hygiene Data'!$E$12,0,10*ROW('Hygiene Data'!E157))="","",OFFSET('Hygiene Data'!$E$12,0,10*ROW('Hygiene Data'!E157)))</f>
        <v/>
      </c>
      <c r="DT163" s="353" t="str">
        <f ca="1">+IF(OFFSET('Hygiene Data'!$E$13,0,10*ROW('Hygiene Data'!E157))="","",OFFSET('Hygiene Data'!$E$13,0,10*ROW('Hygiene Data'!E157)))</f>
        <v/>
      </c>
      <c r="DU163" s="353" t="str">
        <f ca="1">+IF(OFFSET('Hygiene Data'!$F$11,0,10*ROW('Hygiene Data'!F157))="","",OFFSET('Hygiene Data'!$F$11,0,10*ROW('Hygiene Data'!F157)))</f>
        <v/>
      </c>
      <c r="DV163" s="353" t="str">
        <f ca="1">+IF(OFFSET('Hygiene Data'!$F$12,0,10*ROW('Hygiene Data'!F157))="","",OFFSET('Hygiene Data'!$F$12,0,10*ROW('Hygiene Data'!F157)))</f>
        <v/>
      </c>
      <c r="DW163" s="353" t="str">
        <f ca="1">+IF(OFFSET('Hygiene Data'!$F$13,0,10*ROW('Hygiene Data'!F157))="","",OFFSET('Hygiene Data'!$F$13,0,10*ROW('Hygiene Data'!F157)))</f>
        <v/>
      </c>
      <c r="DX163" s="353" t="str">
        <f ca="1">+IF(OFFSET('Hygiene Data'!$G$11,0,10*ROW('Hygiene Data'!G157))="","",OFFSET('Hygiene Data'!$G$11,0,10*ROW('Hygiene Data'!G157)))</f>
        <v/>
      </c>
      <c r="DY163" s="353" t="str">
        <f ca="1">+IF(OFFSET('Hygiene Data'!$G$12,0,10*ROW('Hygiene Data'!G157))="","",OFFSET('Hygiene Data'!$G$12,0,10*ROW('Hygiene Data'!G157)))</f>
        <v/>
      </c>
      <c r="DZ163" s="353" t="str">
        <f ca="1">+IF(OFFSET('Hygiene Data'!$G$13,0,10*ROW('Hygiene Data'!G157))="","",OFFSET('Hygiene Data'!$G$13,0,10*ROW('Hygiene Data'!G157)))</f>
        <v/>
      </c>
      <c r="EA163" s="353" t="str">
        <f ca="1">+IF(OFFSET('Hygiene Data'!$H$11,0,10*ROW('Hygiene Data'!H157))="","",OFFSET('Hygiene Data'!$H$11,0,10*ROW('Hygiene Data'!H157)))</f>
        <v/>
      </c>
      <c r="EB163" s="353" t="str">
        <f ca="1">+IF(OFFSET('Hygiene Data'!$H$12,0,10*ROW('Hygiene Data'!H157))="","",OFFSET('Hygiene Data'!$H$12,0,10*ROW('Hygiene Data'!H157)))</f>
        <v/>
      </c>
      <c r="EC163" s="353" t="str">
        <f ca="1">+IF(OFFSET('Hygiene Data'!$H$13,0,10*ROW('Hygiene Data'!H157))="","",OFFSET('Hygiene Data'!$H$13,0,10*ROW('Hygiene Data'!H157)))</f>
        <v/>
      </c>
      <c r="ED163" s="353" t="str">
        <f ca="1">+IF(OFFSET('Hygiene Data'!$I$11,0,10*ROW('Hygiene Data'!I157))="","",OFFSET('Hygiene Data'!$I$11,0,10*ROW('Hygiene Data'!I157)))</f>
        <v/>
      </c>
      <c r="EE163" s="353" t="str">
        <f ca="1">+IF(OFFSET('Hygiene Data'!$I$12,0,10*ROW('Hygiene Data'!I157))="","",OFFSET('Hygiene Data'!$I$12,0,10*ROW('Hygiene Data'!I157)))</f>
        <v/>
      </c>
      <c r="EF163" s="353" t="str">
        <f ca="1">+IF(OFFSET('Hygiene Data'!$I$13,0,10*ROW('Hygiene Data'!I157))="","",OFFSET('Hygiene Data'!$I$13,0,10*ROW('Hygiene Data'!I157)))</f>
        <v/>
      </c>
    </row>
    <row r="164" spans="1:136" x14ac:dyDescent="0.25">
      <c r="A164" s="462" t="str">
        <f ca="1">+IF(OFFSET('Water Data'!$B$2,0,10*ROW('Water Data'!E158))="","",OFFSET('Water Data'!$B$2,0,10*ROW('Water Data'!E158)))</f>
        <v/>
      </c>
      <c r="B164" s="46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89" t="str">
        <f t="shared" ca="1" si="2"/>
        <v/>
      </c>
      <c r="D164" s="49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6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3" t="str">
        <f ca="1">+IF(OFFSET('Water Data'!$D$27,0,10*ROW('Water Data'!D158))="","",OFFSET('Water Data'!$D$27,0,10*ROW('Water Data'!D158)))</f>
        <v/>
      </c>
      <c r="BT164" s="353" t="str">
        <f ca="1">+IF(OFFSET('Water Data'!$D$28,0,10*ROW('Water Data'!D158))="","",OFFSET('Water Data'!$D$28,0,10*ROW('Water Data'!D158)))</f>
        <v/>
      </c>
      <c r="BU164" s="353" t="str">
        <f ca="1">+IF(OFFSET('Water Data'!$D$29,0,10*ROW('Water Data'!D158))="","",OFFSET('Water Data'!$D$29,0,10*ROW('Water Data'!D158)))</f>
        <v/>
      </c>
      <c r="BV164" s="353" t="str">
        <f ca="1">+IF(OFFSET('Water Data'!$E$27,0,10*ROW('Water Data'!E158))="","",OFFSET('Water Data'!$E$27,0,10*ROW('Water Data'!E158)))</f>
        <v/>
      </c>
      <c r="BW164" s="353" t="str">
        <f ca="1">+IF(OFFSET('Water Data'!$E$28,0,10*ROW('Water Data'!E158))="","",OFFSET('Water Data'!$E$28,0,10*ROW('Water Data'!E158)))</f>
        <v/>
      </c>
      <c r="BX164" s="353" t="str">
        <f ca="1">+IF(OFFSET('Water Data'!$E$29,0,10*ROW('Water Data'!E158))="","",OFFSET('Water Data'!$E$29,0,10*ROW('Water Data'!E158)))</f>
        <v/>
      </c>
      <c r="BY164" s="353" t="str">
        <f ca="1">+IF(OFFSET('Water Data'!$F$27,0,10*ROW('Water Data'!F158))="","",OFFSET('Water Data'!$F$27,0,10*ROW('Water Data'!F158)))</f>
        <v/>
      </c>
      <c r="BZ164" s="353" t="str">
        <f ca="1">+IF(OFFSET('Water Data'!$F$28,0,10*ROW('Water Data'!F158))="","",OFFSET('Water Data'!$F$28,0,10*ROW('Water Data'!F158)))</f>
        <v/>
      </c>
      <c r="CA164" s="353" t="str">
        <f ca="1">+IF(OFFSET('Water Data'!$F$29,0,10*ROW('Water Data'!F158))="","",OFFSET('Water Data'!$F$29,0,10*ROW('Water Data'!F158)))</f>
        <v/>
      </c>
      <c r="CB164" s="353" t="str">
        <f ca="1">+IF(OFFSET('Water Data'!$G$27,0,10*ROW('Water Data'!G158))="","",OFFSET('Water Data'!$G$27,0,10*ROW('Water Data'!G158)))</f>
        <v/>
      </c>
      <c r="CC164" s="353" t="str">
        <f ca="1">+IF(OFFSET('Water Data'!$G$28,0,10*ROW('Water Data'!G158))="","",OFFSET('Water Data'!$G$28,0,10*ROW('Water Data'!G158)))</f>
        <v/>
      </c>
      <c r="CD164" s="353" t="str">
        <f ca="1">+IF(OFFSET('Water Data'!$G$29,0,10*ROW('Water Data'!G158))="","",OFFSET('Water Data'!$G$29,0,10*ROW('Water Data'!G158)))</f>
        <v/>
      </c>
      <c r="CE164" s="353" t="str">
        <f ca="1">+IF(OFFSET('Water Data'!$H$27,0,10*ROW('Water Data'!H158))="","",OFFSET('Water Data'!$H$27,0,10*ROW('Water Data'!H158)))</f>
        <v/>
      </c>
      <c r="CF164" s="353" t="str">
        <f ca="1">+IF(OFFSET('Water Data'!$H$28,0,10*ROW('Water Data'!H158))="","",OFFSET('Water Data'!$H$28,0,10*ROW('Water Data'!H158)))</f>
        <v/>
      </c>
      <c r="CG164" s="353" t="str">
        <f ca="1">+IF(OFFSET('Water Data'!$H$29,0,10*ROW('Water Data'!H158))="","",OFFSET('Water Data'!$H$29,0,10*ROW('Water Data'!H158)))</f>
        <v/>
      </c>
      <c r="CH164" s="353" t="str">
        <f ca="1">+IF(OFFSET('Water Data'!$I$27,0,10*ROW('Water Data'!I158))="","",OFFSET('Water Data'!$I$27,0,10*ROW('Water Data'!I158)))</f>
        <v/>
      </c>
      <c r="CI164" s="353" t="str">
        <f ca="1">+IF(OFFSET('Water Data'!$I$28,0,10*ROW('Water Data'!I158))="","",OFFSET('Water Data'!$I$28,0,10*ROW('Water Data'!I158)))</f>
        <v/>
      </c>
      <c r="CJ164" s="353" t="str">
        <f ca="1">+IF(OFFSET('Water Data'!$I$29,0,10*ROW('Water Data'!I158))="","",OFFSET('Water Data'!$I$29,0,10*ROW('Water Data'!I158)))</f>
        <v/>
      </c>
      <c r="CK164" s="353" t="str">
        <f ca="1">+IF(OFFSET('Sanitation Data'!$D$28,0,10*ROW('Sanitation Data'!D158))="","",OFFSET('Sanitation Data'!$D$28,0,10*ROW('Sanitation Data'!D158)))</f>
        <v/>
      </c>
      <c r="CL164" s="353" t="str">
        <f ca="1">+IF(OFFSET('Sanitation Data'!$D$29,0,10*ROW('Sanitation Data'!D158))="","",OFFSET('Sanitation Data'!$D$29,0,10*ROW('Sanitation Data'!D158)))</f>
        <v/>
      </c>
      <c r="CM164" s="353" t="str">
        <f ca="1">+IF(OFFSET('Sanitation Data'!$D$30,0,10*ROW('Sanitation Data'!D158))="","",OFFSET('Sanitation Data'!$D$30,0,10*ROW('Sanitation Data'!D158)))</f>
        <v/>
      </c>
      <c r="CN164" s="353" t="str">
        <f ca="1">+IF(OFFSET('Sanitation Data'!$D$31,0,10*ROW('Sanitation Data'!D158))="","",OFFSET('Sanitation Data'!$D$31,0,10*ROW('Sanitation Data'!D158)))</f>
        <v/>
      </c>
      <c r="CO164" s="353" t="str">
        <f ca="1">+IF(OFFSET('Sanitation Data'!$D$32,0,10*ROW('Sanitation Data'!D158))="","",OFFSET('Sanitation Data'!$D$32,0,10*ROW('Sanitation Data'!D158)))</f>
        <v/>
      </c>
      <c r="CP164" s="353" t="str">
        <f ca="1">+IF(OFFSET('Sanitation Data'!$E$28,0,10*ROW('Sanitation Data'!E158))="","",OFFSET('Sanitation Data'!$E$28,0,10*ROW('Sanitation Data'!E158)))</f>
        <v/>
      </c>
      <c r="CQ164" s="353" t="str">
        <f ca="1">+IF(OFFSET('Sanitation Data'!$E$29,0,10*ROW('Sanitation Data'!E158))="","",OFFSET('Sanitation Data'!$E$29,0,10*ROW('Sanitation Data'!E158)))</f>
        <v/>
      </c>
      <c r="CR164" s="353" t="str">
        <f ca="1">+IF(OFFSET('Sanitation Data'!$E$30,0,10*ROW('Sanitation Data'!E158))="","",OFFSET('Sanitation Data'!$E$30,0,10*ROW('Sanitation Data'!E158)))</f>
        <v/>
      </c>
      <c r="CS164" s="353" t="str">
        <f ca="1">+IF(OFFSET('Sanitation Data'!$E$31,0,10*ROW('Sanitation Data'!E158))="","",OFFSET('Sanitation Data'!$E$31,0,10*ROW('Sanitation Data'!E158)))</f>
        <v/>
      </c>
      <c r="CT164" s="353" t="str">
        <f ca="1">+IF(OFFSET('Sanitation Data'!$E$32,0,10*ROW('Sanitation Data'!E158))="","",OFFSET('Sanitation Data'!$E$32,0,10*ROW('Sanitation Data'!E158)))</f>
        <v/>
      </c>
      <c r="CU164" s="353" t="str">
        <f ca="1">+IF(OFFSET('Sanitation Data'!$F$28,0,10*ROW('Sanitation Data'!F158))="","",OFFSET('Sanitation Data'!$F$28,0,10*ROW('Sanitation Data'!F158)))</f>
        <v/>
      </c>
      <c r="CV164" s="353" t="str">
        <f ca="1">+IF(OFFSET('Sanitation Data'!$F$29,0,10*ROW('Sanitation Data'!F158))="","",OFFSET('Sanitation Data'!$F$29,0,10*ROW('Sanitation Data'!F158)))</f>
        <v/>
      </c>
      <c r="CW164" s="353" t="str">
        <f ca="1">+IF(OFFSET('Sanitation Data'!$F$30,0,10*ROW('Sanitation Data'!F158))="","",OFFSET('Sanitation Data'!$F$30,0,10*ROW('Sanitation Data'!F158)))</f>
        <v/>
      </c>
      <c r="CX164" s="353" t="str">
        <f ca="1">+IF(OFFSET('Sanitation Data'!$F$31,0,10*ROW('Sanitation Data'!F158))="","",OFFSET('Sanitation Data'!$F$31,0,10*ROW('Sanitation Data'!F158)))</f>
        <v/>
      </c>
      <c r="CY164" s="353" t="str">
        <f ca="1">+IF(OFFSET('Sanitation Data'!$F$32,0,10*ROW('Sanitation Data'!F158))="","",OFFSET('Sanitation Data'!$F$32,0,10*ROW('Sanitation Data'!F158)))</f>
        <v/>
      </c>
      <c r="CZ164" s="353" t="str">
        <f ca="1">+IF(OFFSET('Sanitation Data'!$G$28,0,10*ROW('Sanitation Data'!G158))="","",OFFSET('Sanitation Data'!$G$28,0,10*ROW('Sanitation Data'!G158)))</f>
        <v/>
      </c>
      <c r="DA164" s="353" t="str">
        <f ca="1">+IF(OFFSET('Sanitation Data'!$G$29,0,10*ROW('Sanitation Data'!G158))="","",OFFSET('Sanitation Data'!$G$29,0,10*ROW('Sanitation Data'!G158)))</f>
        <v/>
      </c>
      <c r="DB164" s="353" t="str">
        <f ca="1">+IF(OFFSET('Sanitation Data'!$G$30,0,10*ROW('Sanitation Data'!G158))="","",OFFSET('Sanitation Data'!$G$30,0,10*ROW('Sanitation Data'!G158)))</f>
        <v/>
      </c>
      <c r="DC164" s="353" t="str">
        <f ca="1">+IF(OFFSET('Sanitation Data'!$G$31,0,10*ROW('Sanitation Data'!G158))="","",OFFSET('Sanitation Data'!$G$31,0,10*ROW('Sanitation Data'!G158)))</f>
        <v/>
      </c>
      <c r="DD164" s="353" t="str">
        <f ca="1">+IF(OFFSET('Sanitation Data'!$G$32,0,10*ROW('Sanitation Data'!G158))="","",OFFSET('Sanitation Data'!$G$32,0,10*ROW('Sanitation Data'!G158)))</f>
        <v/>
      </c>
      <c r="DE164" s="353" t="str">
        <f ca="1">+IF(OFFSET('Sanitation Data'!$H$28,0,10*ROW('Sanitation Data'!H158))="","",OFFSET('Sanitation Data'!$H$28,0,10*ROW('Sanitation Data'!H158)))</f>
        <v/>
      </c>
      <c r="DF164" s="353" t="str">
        <f ca="1">+IF(OFFSET('Sanitation Data'!$H$29,0,10*ROW('Sanitation Data'!H158))="","",OFFSET('Sanitation Data'!$H$29,0,10*ROW('Sanitation Data'!H158)))</f>
        <v/>
      </c>
      <c r="DG164" s="353" t="str">
        <f ca="1">+IF(OFFSET('Sanitation Data'!$H$30,0,10*ROW('Sanitation Data'!H158))="","",OFFSET('Sanitation Data'!$H$30,0,10*ROW('Sanitation Data'!H158)))</f>
        <v/>
      </c>
      <c r="DH164" s="353" t="str">
        <f ca="1">+IF(OFFSET('Sanitation Data'!$H$31,0,10*ROW('Sanitation Data'!H158))="","",OFFSET('Sanitation Data'!$H$31,0,10*ROW('Sanitation Data'!H158)))</f>
        <v/>
      </c>
      <c r="DI164" s="353" t="str">
        <f ca="1">+IF(OFFSET('Sanitation Data'!$H$32,0,10*ROW('Sanitation Data'!H158))="","",OFFSET('Sanitation Data'!$H$32,0,10*ROW('Sanitation Data'!H158)))</f>
        <v/>
      </c>
      <c r="DJ164" s="353" t="str">
        <f ca="1">+IF(OFFSET('Sanitation Data'!$I$28,0,10*ROW('Sanitation Data'!I158))="","",OFFSET('Sanitation Data'!$I$28,0,10*ROW('Sanitation Data'!I158)))</f>
        <v/>
      </c>
      <c r="DK164" s="353" t="str">
        <f ca="1">+IF(OFFSET('Sanitation Data'!$I$29,0,10*ROW('Sanitation Data'!I158))="","",OFFSET('Sanitation Data'!$I$29,0,10*ROW('Sanitation Data'!I158)))</f>
        <v/>
      </c>
      <c r="DL164" s="353" t="str">
        <f ca="1">+IF(OFFSET('Sanitation Data'!$I$30,0,10*ROW('Sanitation Data'!I158))="","",OFFSET('Sanitation Data'!$I$30,0,10*ROW('Sanitation Data'!I158)))</f>
        <v/>
      </c>
      <c r="DM164" s="353" t="str">
        <f ca="1">+IF(OFFSET('Sanitation Data'!$I$31,0,10*ROW('Sanitation Data'!I158))="","",OFFSET('Sanitation Data'!$I$31,0,10*ROW('Sanitation Data'!I158)))</f>
        <v/>
      </c>
      <c r="DN164" s="353" t="str">
        <f ca="1">+IF(OFFSET('Sanitation Data'!$I$32,0,10*ROW('Sanitation Data'!I158))="","",OFFSET('Sanitation Data'!$I$32,0,10*ROW('Sanitation Data'!I158)))</f>
        <v/>
      </c>
      <c r="DO164" s="353" t="str">
        <f ca="1">+IF(OFFSET('Hygiene Data'!$D$11,0,10*ROW('Hygiene Data'!D158))="","",OFFSET('Hygiene Data'!$D$11,0,10*ROW('Hygiene Data'!D158)))</f>
        <v/>
      </c>
      <c r="DP164" s="353" t="str">
        <f ca="1">+IF(OFFSET('Hygiene Data'!$D$12,0,10*ROW('Hygiene Data'!D158))="","",OFFSET('Hygiene Data'!$D$12,0,10*ROW('Hygiene Data'!D158)))</f>
        <v/>
      </c>
      <c r="DQ164" s="353" t="str">
        <f ca="1">+IF(OFFSET('Hygiene Data'!$D$13,0,10*ROW('Hygiene Data'!D158))="","",OFFSET('Hygiene Data'!$D$13,0,10*ROW('Hygiene Data'!D158)))</f>
        <v/>
      </c>
      <c r="DR164" s="353" t="str">
        <f ca="1">+IF(OFFSET('Hygiene Data'!$E$11,0,10*ROW('Hygiene Data'!E158))="","",OFFSET('Hygiene Data'!$E$11,0,10*ROW('Hygiene Data'!E158)))</f>
        <v/>
      </c>
      <c r="DS164" s="353" t="str">
        <f ca="1">+IF(OFFSET('Hygiene Data'!$E$12,0,10*ROW('Hygiene Data'!E158))="","",OFFSET('Hygiene Data'!$E$12,0,10*ROW('Hygiene Data'!E158)))</f>
        <v/>
      </c>
      <c r="DT164" s="353" t="str">
        <f ca="1">+IF(OFFSET('Hygiene Data'!$E$13,0,10*ROW('Hygiene Data'!E158))="","",OFFSET('Hygiene Data'!$E$13,0,10*ROW('Hygiene Data'!E158)))</f>
        <v/>
      </c>
      <c r="DU164" s="353" t="str">
        <f ca="1">+IF(OFFSET('Hygiene Data'!$F$11,0,10*ROW('Hygiene Data'!F158))="","",OFFSET('Hygiene Data'!$F$11,0,10*ROW('Hygiene Data'!F158)))</f>
        <v/>
      </c>
      <c r="DV164" s="353" t="str">
        <f ca="1">+IF(OFFSET('Hygiene Data'!$F$12,0,10*ROW('Hygiene Data'!F158))="","",OFFSET('Hygiene Data'!$F$12,0,10*ROW('Hygiene Data'!F158)))</f>
        <v/>
      </c>
      <c r="DW164" s="353" t="str">
        <f ca="1">+IF(OFFSET('Hygiene Data'!$F$13,0,10*ROW('Hygiene Data'!F158))="","",OFFSET('Hygiene Data'!$F$13,0,10*ROW('Hygiene Data'!F158)))</f>
        <v/>
      </c>
      <c r="DX164" s="353" t="str">
        <f ca="1">+IF(OFFSET('Hygiene Data'!$G$11,0,10*ROW('Hygiene Data'!G158))="","",OFFSET('Hygiene Data'!$G$11,0,10*ROW('Hygiene Data'!G158)))</f>
        <v/>
      </c>
      <c r="DY164" s="353" t="str">
        <f ca="1">+IF(OFFSET('Hygiene Data'!$G$12,0,10*ROW('Hygiene Data'!G158))="","",OFFSET('Hygiene Data'!$G$12,0,10*ROW('Hygiene Data'!G158)))</f>
        <v/>
      </c>
      <c r="DZ164" s="353" t="str">
        <f ca="1">+IF(OFFSET('Hygiene Data'!$G$13,0,10*ROW('Hygiene Data'!G158))="","",OFFSET('Hygiene Data'!$G$13,0,10*ROW('Hygiene Data'!G158)))</f>
        <v/>
      </c>
      <c r="EA164" s="353" t="str">
        <f ca="1">+IF(OFFSET('Hygiene Data'!$H$11,0,10*ROW('Hygiene Data'!H158))="","",OFFSET('Hygiene Data'!$H$11,0,10*ROW('Hygiene Data'!H158)))</f>
        <v/>
      </c>
      <c r="EB164" s="353" t="str">
        <f ca="1">+IF(OFFSET('Hygiene Data'!$H$12,0,10*ROW('Hygiene Data'!H158))="","",OFFSET('Hygiene Data'!$H$12,0,10*ROW('Hygiene Data'!H158)))</f>
        <v/>
      </c>
      <c r="EC164" s="353" t="str">
        <f ca="1">+IF(OFFSET('Hygiene Data'!$H$13,0,10*ROW('Hygiene Data'!H158))="","",OFFSET('Hygiene Data'!$H$13,0,10*ROW('Hygiene Data'!H158)))</f>
        <v/>
      </c>
      <c r="ED164" s="353" t="str">
        <f ca="1">+IF(OFFSET('Hygiene Data'!$I$11,0,10*ROW('Hygiene Data'!I158))="","",OFFSET('Hygiene Data'!$I$11,0,10*ROW('Hygiene Data'!I158)))</f>
        <v/>
      </c>
      <c r="EE164" s="353" t="str">
        <f ca="1">+IF(OFFSET('Hygiene Data'!$I$12,0,10*ROW('Hygiene Data'!I158))="","",OFFSET('Hygiene Data'!$I$12,0,10*ROW('Hygiene Data'!I158)))</f>
        <v/>
      </c>
      <c r="EF164" s="353" t="str">
        <f ca="1">+IF(OFFSET('Hygiene Data'!$I$13,0,10*ROW('Hygiene Data'!I158))="","",OFFSET('Hygiene Data'!$I$13,0,10*ROW('Hygiene Data'!I158)))</f>
        <v/>
      </c>
    </row>
    <row r="165" spans="1:136" x14ac:dyDescent="0.25">
      <c r="A165" s="462" t="str">
        <f ca="1">+IF(OFFSET('Water Data'!$B$2,0,10*ROW('Water Data'!E159))="","",OFFSET('Water Data'!$B$2,0,10*ROW('Water Data'!E159)))</f>
        <v/>
      </c>
      <c r="B165" s="46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89" t="str">
        <f t="shared" ca="1" si="2"/>
        <v/>
      </c>
      <c r="D165" s="49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6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3" t="str">
        <f ca="1">+IF(OFFSET('Water Data'!$D$27,0,10*ROW('Water Data'!D159))="","",OFFSET('Water Data'!$D$27,0,10*ROW('Water Data'!D159)))</f>
        <v/>
      </c>
      <c r="BT165" s="353" t="str">
        <f ca="1">+IF(OFFSET('Water Data'!$D$28,0,10*ROW('Water Data'!D159))="","",OFFSET('Water Data'!$D$28,0,10*ROW('Water Data'!D159)))</f>
        <v/>
      </c>
      <c r="BU165" s="353" t="str">
        <f ca="1">+IF(OFFSET('Water Data'!$D$29,0,10*ROW('Water Data'!D159))="","",OFFSET('Water Data'!$D$29,0,10*ROW('Water Data'!D159)))</f>
        <v/>
      </c>
      <c r="BV165" s="353" t="str">
        <f ca="1">+IF(OFFSET('Water Data'!$E$27,0,10*ROW('Water Data'!E159))="","",OFFSET('Water Data'!$E$27,0,10*ROW('Water Data'!E159)))</f>
        <v/>
      </c>
      <c r="BW165" s="353" t="str">
        <f ca="1">+IF(OFFSET('Water Data'!$E$28,0,10*ROW('Water Data'!E159))="","",OFFSET('Water Data'!$E$28,0,10*ROW('Water Data'!E159)))</f>
        <v/>
      </c>
      <c r="BX165" s="353" t="str">
        <f ca="1">+IF(OFFSET('Water Data'!$E$29,0,10*ROW('Water Data'!E159))="","",OFFSET('Water Data'!$E$29,0,10*ROW('Water Data'!E159)))</f>
        <v/>
      </c>
      <c r="BY165" s="353" t="str">
        <f ca="1">+IF(OFFSET('Water Data'!$F$27,0,10*ROW('Water Data'!F159))="","",OFFSET('Water Data'!$F$27,0,10*ROW('Water Data'!F159)))</f>
        <v/>
      </c>
      <c r="BZ165" s="353" t="str">
        <f ca="1">+IF(OFFSET('Water Data'!$F$28,0,10*ROW('Water Data'!F159))="","",OFFSET('Water Data'!$F$28,0,10*ROW('Water Data'!F159)))</f>
        <v/>
      </c>
      <c r="CA165" s="353" t="str">
        <f ca="1">+IF(OFFSET('Water Data'!$F$29,0,10*ROW('Water Data'!F159))="","",OFFSET('Water Data'!$F$29,0,10*ROW('Water Data'!F159)))</f>
        <v/>
      </c>
      <c r="CB165" s="353" t="str">
        <f ca="1">+IF(OFFSET('Water Data'!$G$27,0,10*ROW('Water Data'!G159))="","",OFFSET('Water Data'!$G$27,0,10*ROW('Water Data'!G159)))</f>
        <v/>
      </c>
      <c r="CC165" s="353" t="str">
        <f ca="1">+IF(OFFSET('Water Data'!$G$28,0,10*ROW('Water Data'!G159))="","",OFFSET('Water Data'!$G$28,0,10*ROW('Water Data'!G159)))</f>
        <v/>
      </c>
      <c r="CD165" s="353" t="str">
        <f ca="1">+IF(OFFSET('Water Data'!$G$29,0,10*ROW('Water Data'!G159))="","",OFFSET('Water Data'!$G$29,0,10*ROW('Water Data'!G159)))</f>
        <v/>
      </c>
      <c r="CE165" s="353" t="str">
        <f ca="1">+IF(OFFSET('Water Data'!$H$27,0,10*ROW('Water Data'!H159))="","",OFFSET('Water Data'!$H$27,0,10*ROW('Water Data'!H159)))</f>
        <v/>
      </c>
      <c r="CF165" s="353" t="str">
        <f ca="1">+IF(OFFSET('Water Data'!$H$28,0,10*ROW('Water Data'!H159))="","",OFFSET('Water Data'!$H$28,0,10*ROW('Water Data'!H159)))</f>
        <v/>
      </c>
      <c r="CG165" s="353" t="str">
        <f ca="1">+IF(OFFSET('Water Data'!$H$29,0,10*ROW('Water Data'!H159))="","",OFFSET('Water Data'!$H$29,0,10*ROW('Water Data'!H159)))</f>
        <v/>
      </c>
      <c r="CH165" s="353" t="str">
        <f ca="1">+IF(OFFSET('Water Data'!$I$27,0,10*ROW('Water Data'!I159))="","",OFFSET('Water Data'!$I$27,0,10*ROW('Water Data'!I159)))</f>
        <v/>
      </c>
      <c r="CI165" s="353" t="str">
        <f ca="1">+IF(OFFSET('Water Data'!$I$28,0,10*ROW('Water Data'!I159))="","",OFFSET('Water Data'!$I$28,0,10*ROW('Water Data'!I159)))</f>
        <v/>
      </c>
      <c r="CJ165" s="353" t="str">
        <f ca="1">+IF(OFFSET('Water Data'!$I$29,0,10*ROW('Water Data'!I159))="","",OFFSET('Water Data'!$I$29,0,10*ROW('Water Data'!I159)))</f>
        <v/>
      </c>
      <c r="CK165" s="353" t="str">
        <f ca="1">+IF(OFFSET('Sanitation Data'!$D$28,0,10*ROW('Sanitation Data'!D159))="","",OFFSET('Sanitation Data'!$D$28,0,10*ROW('Sanitation Data'!D159)))</f>
        <v/>
      </c>
      <c r="CL165" s="353" t="str">
        <f ca="1">+IF(OFFSET('Sanitation Data'!$D$29,0,10*ROW('Sanitation Data'!D159))="","",OFFSET('Sanitation Data'!$D$29,0,10*ROW('Sanitation Data'!D159)))</f>
        <v/>
      </c>
      <c r="CM165" s="353" t="str">
        <f ca="1">+IF(OFFSET('Sanitation Data'!$D$30,0,10*ROW('Sanitation Data'!D159))="","",OFFSET('Sanitation Data'!$D$30,0,10*ROW('Sanitation Data'!D159)))</f>
        <v/>
      </c>
      <c r="CN165" s="353" t="str">
        <f ca="1">+IF(OFFSET('Sanitation Data'!$D$31,0,10*ROW('Sanitation Data'!D159))="","",OFFSET('Sanitation Data'!$D$31,0,10*ROW('Sanitation Data'!D159)))</f>
        <v/>
      </c>
      <c r="CO165" s="353" t="str">
        <f ca="1">+IF(OFFSET('Sanitation Data'!$D$32,0,10*ROW('Sanitation Data'!D159))="","",OFFSET('Sanitation Data'!$D$32,0,10*ROW('Sanitation Data'!D159)))</f>
        <v/>
      </c>
      <c r="CP165" s="353" t="str">
        <f ca="1">+IF(OFFSET('Sanitation Data'!$E$28,0,10*ROW('Sanitation Data'!E159))="","",OFFSET('Sanitation Data'!$E$28,0,10*ROW('Sanitation Data'!E159)))</f>
        <v/>
      </c>
      <c r="CQ165" s="353" t="str">
        <f ca="1">+IF(OFFSET('Sanitation Data'!$E$29,0,10*ROW('Sanitation Data'!E159))="","",OFFSET('Sanitation Data'!$E$29,0,10*ROW('Sanitation Data'!E159)))</f>
        <v/>
      </c>
      <c r="CR165" s="353" t="str">
        <f ca="1">+IF(OFFSET('Sanitation Data'!$E$30,0,10*ROW('Sanitation Data'!E159))="","",OFFSET('Sanitation Data'!$E$30,0,10*ROW('Sanitation Data'!E159)))</f>
        <v/>
      </c>
      <c r="CS165" s="353" t="str">
        <f ca="1">+IF(OFFSET('Sanitation Data'!$E$31,0,10*ROW('Sanitation Data'!E159))="","",OFFSET('Sanitation Data'!$E$31,0,10*ROW('Sanitation Data'!E159)))</f>
        <v/>
      </c>
      <c r="CT165" s="353" t="str">
        <f ca="1">+IF(OFFSET('Sanitation Data'!$E$32,0,10*ROW('Sanitation Data'!E159))="","",OFFSET('Sanitation Data'!$E$32,0,10*ROW('Sanitation Data'!E159)))</f>
        <v/>
      </c>
      <c r="CU165" s="353" t="str">
        <f ca="1">+IF(OFFSET('Sanitation Data'!$F$28,0,10*ROW('Sanitation Data'!F159))="","",OFFSET('Sanitation Data'!$F$28,0,10*ROW('Sanitation Data'!F159)))</f>
        <v/>
      </c>
      <c r="CV165" s="353" t="str">
        <f ca="1">+IF(OFFSET('Sanitation Data'!$F$29,0,10*ROW('Sanitation Data'!F159))="","",OFFSET('Sanitation Data'!$F$29,0,10*ROW('Sanitation Data'!F159)))</f>
        <v/>
      </c>
      <c r="CW165" s="353" t="str">
        <f ca="1">+IF(OFFSET('Sanitation Data'!$F$30,0,10*ROW('Sanitation Data'!F159))="","",OFFSET('Sanitation Data'!$F$30,0,10*ROW('Sanitation Data'!F159)))</f>
        <v/>
      </c>
      <c r="CX165" s="353" t="str">
        <f ca="1">+IF(OFFSET('Sanitation Data'!$F$31,0,10*ROW('Sanitation Data'!F159))="","",OFFSET('Sanitation Data'!$F$31,0,10*ROW('Sanitation Data'!F159)))</f>
        <v/>
      </c>
      <c r="CY165" s="353" t="str">
        <f ca="1">+IF(OFFSET('Sanitation Data'!$F$32,0,10*ROW('Sanitation Data'!F159))="","",OFFSET('Sanitation Data'!$F$32,0,10*ROW('Sanitation Data'!F159)))</f>
        <v/>
      </c>
      <c r="CZ165" s="353" t="str">
        <f ca="1">+IF(OFFSET('Sanitation Data'!$G$28,0,10*ROW('Sanitation Data'!G159))="","",OFFSET('Sanitation Data'!$G$28,0,10*ROW('Sanitation Data'!G159)))</f>
        <v/>
      </c>
      <c r="DA165" s="353" t="str">
        <f ca="1">+IF(OFFSET('Sanitation Data'!$G$29,0,10*ROW('Sanitation Data'!G159))="","",OFFSET('Sanitation Data'!$G$29,0,10*ROW('Sanitation Data'!G159)))</f>
        <v/>
      </c>
      <c r="DB165" s="353" t="str">
        <f ca="1">+IF(OFFSET('Sanitation Data'!$G$30,0,10*ROW('Sanitation Data'!G159))="","",OFFSET('Sanitation Data'!$G$30,0,10*ROW('Sanitation Data'!G159)))</f>
        <v/>
      </c>
      <c r="DC165" s="353" t="str">
        <f ca="1">+IF(OFFSET('Sanitation Data'!$G$31,0,10*ROW('Sanitation Data'!G159))="","",OFFSET('Sanitation Data'!$G$31,0,10*ROW('Sanitation Data'!G159)))</f>
        <v/>
      </c>
      <c r="DD165" s="353" t="str">
        <f ca="1">+IF(OFFSET('Sanitation Data'!$G$32,0,10*ROW('Sanitation Data'!G159))="","",OFFSET('Sanitation Data'!$G$32,0,10*ROW('Sanitation Data'!G159)))</f>
        <v/>
      </c>
      <c r="DE165" s="353" t="str">
        <f ca="1">+IF(OFFSET('Sanitation Data'!$H$28,0,10*ROW('Sanitation Data'!H159))="","",OFFSET('Sanitation Data'!$H$28,0,10*ROW('Sanitation Data'!H159)))</f>
        <v/>
      </c>
      <c r="DF165" s="353" t="str">
        <f ca="1">+IF(OFFSET('Sanitation Data'!$H$29,0,10*ROW('Sanitation Data'!H159))="","",OFFSET('Sanitation Data'!$H$29,0,10*ROW('Sanitation Data'!H159)))</f>
        <v/>
      </c>
      <c r="DG165" s="353" t="str">
        <f ca="1">+IF(OFFSET('Sanitation Data'!$H$30,0,10*ROW('Sanitation Data'!H159))="","",OFFSET('Sanitation Data'!$H$30,0,10*ROW('Sanitation Data'!H159)))</f>
        <v/>
      </c>
      <c r="DH165" s="353" t="str">
        <f ca="1">+IF(OFFSET('Sanitation Data'!$H$31,0,10*ROW('Sanitation Data'!H159))="","",OFFSET('Sanitation Data'!$H$31,0,10*ROW('Sanitation Data'!H159)))</f>
        <v/>
      </c>
      <c r="DI165" s="353" t="str">
        <f ca="1">+IF(OFFSET('Sanitation Data'!$H$32,0,10*ROW('Sanitation Data'!H159))="","",OFFSET('Sanitation Data'!$H$32,0,10*ROW('Sanitation Data'!H159)))</f>
        <v/>
      </c>
      <c r="DJ165" s="353" t="str">
        <f ca="1">+IF(OFFSET('Sanitation Data'!$I$28,0,10*ROW('Sanitation Data'!I159))="","",OFFSET('Sanitation Data'!$I$28,0,10*ROW('Sanitation Data'!I159)))</f>
        <v/>
      </c>
      <c r="DK165" s="353" t="str">
        <f ca="1">+IF(OFFSET('Sanitation Data'!$I$29,0,10*ROW('Sanitation Data'!I159))="","",OFFSET('Sanitation Data'!$I$29,0,10*ROW('Sanitation Data'!I159)))</f>
        <v/>
      </c>
      <c r="DL165" s="353" t="str">
        <f ca="1">+IF(OFFSET('Sanitation Data'!$I$30,0,10*ROW('Sanitation Data'!I159))="","",OFFSET('Sanitation Data'!$I$30,0,10*ROW('Sanitation Data'!I159)))</f>
        <v/>
      </c>
      <c r="DM165" s="353" t="str">
        <f ca="1">+IF(OFFSET('Sanitation Data'!$I$31,0,10*ROW('Sanitation Data'!I159))="","",OFFSET('Sanitation Data'!$I$31,0,10*ROW('Sanitation Data'!I159)))</f>
        <v/>
      </c>
      <c r="DN165" s="353" t="str">
        <f ca="1">+IF(OFFSET('Sanitation Data'!$I$32,0,10*ROW('Sanitation Data'!I159))="","",OFFSET('Sanitation Data'!$I$32,0,10*ROW('Sanitation Data'!I159)))</f>
        <v/>
      </c>
      <c r="DO165" s="353" t="str">
        <f ca="1">+IF(OFFSET('Hygiene Data'!$D$11,0,10*ROW('Hygiene Data'!D159))="","",OFFSET('Hygiene Data'!$D$11,0,10*ROW('Hygiene Data'!D159)))</f>
        <v/>
      </c>
      <c r="DP165" s="353" t="str">
        <f ca="1">+IF(OFFSET('Hygiene Data'!$D$12,0,10*ROW('Hygiene Data'!D159))="","",OFFSET('Hygiene Data'!$D$12,0,10*ROW('Hygiene Data'!D159)))</f>
        <v/>
      </c>
      <c r="DQ165" s="353" t="str">
        <f ca="1">+IF(OFFSET('Hygiene Data'!$D$13,0,10*ROW('Hygiene Data'!D159))="","",OFFSET('Hygiene Data'!$D$13,0,10*ROW('Hygiene Data'!D159)))</f>
        <v/>
      </c>
      <c r="DR165" s="353" t="str">
        <f ca="1">+IF(OFFSET('Hygiene Data'!$E$11,0,10*ROW('Hygiene Data'!E159))="","",OFFSET('Hygiene Data'!$E$11,0,10*ROW('Hygiene Data'!E159)))</f>
        <v/>
      </c>
      <c r="DS165" s="353" t="str">
        <f ca="1">+IF(OFFSET('Hygiene Data'!$E$12,0,10*ROW('Hygiene Data'!E159))="","",OFFSET('Hygiene Data'!$E$12,0,10*ROW('Hygiene Data'!E159)))</f>
        <v/>
      </c>
      <c r="DT165" s="353" t="str">
        <f ca="1">+IF(OFFSET('Hygiene Data'!$E$13,0,10*ROW('Hygiene Data'!E159))="","",OFFSET('Hygiene Data'!$E$13,0,10*ROW('Hygiene Data'!E159)))</f>
        <v/>
      </c>
      <c r="DU165" s="353" t="str">
        <f ca="1">+IF(OFFSET('Hygiene Data'!$F$11,0,10*ROW('Hygiene Data'!F159))="","",OFFSET('Hygiene Data'!$F$11,0,10*ROW('Hygiene Data'!F159)))</f>
        <v/>
      </c>
      <c r="DV165" s="353" t="str">
        <f ca="1">+IF(OFFSET('Hygiene Data'!$F$12,0,10*ROW('Hygiene Data'!F159))="","",OFFSET('Hygiene Data'!$F$12,0,10*ROW('Hygiene Data'!F159)))</f>
        <v/>
      </c>
      <c r="DW165" s="353" t="str">
        <f ca="1">+IF(OFFSET('Hygiene Data'!$F$13,0,10*ROW('Hygiene Data'!F159))="","",OFFSET('Hygiene Data'!$F$13,0,10*ROW('Hygiene Data'!F159)))</f>
        <v/>
      </c>
      <c r="DX165" s="353" t="str">
        <f ca="1">+IF(OFFSET('Hygiene Data'!$G$11,0,10*ROW('Hygiene Data'!G159))="","",OFFSET('Hygiene Data'!$G$11,0,10*ROW('Hygiene Data'!G159)))</f>
        <v/>
      </c>
      <c r="DY165" s="353" t="str">
        <f ca="1">+IF(OFFSET('Hygiene Data'!$G$12,0,10*ROW('Hygiene Data'!G159))="","",OFFSET('Hygiene Data'!$G$12,0,10*ROW('Hygiene Data'!G159)))</f>
        <v/>
      </c>
      <c r="DZ165" s="353" t="str">
        <f ca="1">+IF(OFFSET('Hygiene Data'!$G$13,0,10*ROW('Hygiene Data'!G159))="","",OFFSET('Hygiene Data'!$G$13,0,10*ROW('Hygiene Data'!G159)))</f>
        <v/>
      </c>
      <c r="EA165" s="353" t="str">
        <f ca="1">+IF(OFFSET('Hygiene Data'!$H$11,0,10*ROW('Hygiene Data'!H159))="","",OFFSET('Hygiene Data'!$H$11,0,10*ROW('Hygiene Data'!H159)))</f>
        <v/>
      </c>
      <c r="EB165" s="353" t="str">
        <f ca="1">+IF(OFFSET('Hygiene Data'!$H$12,0,10*ROW('Hygiene Data'!H159))="","",OFFSET('Hygiene Data'!$H$12,0,10*ROW('Hygiene Data'!H159)))</f>
        <v/>
      </c>
      <c r="EC165" s="353" t="str">
        <f ca="1">+IF(OFFSET('Hygiene Data'!$H$13,0,10*ROW('Hygiene Data'!H159))="","",OFFSET('Hygiene Data'!$H$13,0,10*ROW('Hygiene Data'!H159)))</f>
        <v/>
      </c>
      <c r="ED165" s="353" t="str">
        <f ca="1">+IF(OFFSET('Hygiene Data'!$I$11,0,10*ROW('Hygiene Data'!I159))="","",OFFSET('Hygiene Data'!$I$11,0,10*ROW('Hygiene Data'!I159)))</f>
        <v/>
      </c>
      <c r="EE165" s="353" t="str">
        <f ca="1">+IF(OFFSET('Hygiene Data'!$I$12,0,10*ROW('Hygiene Data'!I159))="","",OFFSET('Hygiene Data'!$I$12,0,10*ROW('Hygiene Data'!I159)))</f>
        <v/>
      </c>
      <c r="EF165" s="353" t="str">
        <f ca="1">+IF(OFFSET('Hygiene Data'!$I$13,0,10*ROW('Hygiene Data'!I159))="","",OFFSET('Hygiene Data'!$I$13,0,10*ROW('Hygiene Data'!I159)))</f>
        <v/>
      </c>
    </row>
    <row r="166" spans="1:136" x14ac:dyDescent="0.25">
      <c r="A166" s="462" t="str">
        <f ca="1">+IF(OFFSET('Water Data'!$B$2,0,10*ROW('Water Data'!E160))="","",OFFSET('Water Data'!$B$2,0,10*ROW('Water Data'!E160)))</f>
        <v/>
      </c>
      <c r="B166" s="46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89" t="str">
        <f t="shared" ca="1" si="2"/>
        <v/>
      </c>
      <c r="D166" s="49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6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3" t="str">
        <f ca="1">+IF(OFFSET('Water Data'!$D$27,0,10*ROW('Water Data'!D160))="","",OFFSET('Water Data'!$D$27,0,10*ROW('Water Data'!D160)))</f>
        <v/>
      </c>
      <c r="BT166" s="353" t="str">
        <f ca="1">+IF(OFFSET('Water Data'!$D$28,0,10*ROW('Water Data'!D160))="","",OFFSET('Water Data'!$D$28,0,10*ROW('Water Data'!D160)))</f>
        <v/>
      </c>
      <c r="BU166" s="353" t="str">
        <f ca="1">+IF(OFFSET('Water Data'!$D$29,0,10*ROW('Water Data'!D160))="","",OFFSET('Water Data'!$D$29,0,10*ROW('Water Data'!D160)))</f>
        <v/>
      </c>
      <c r="BV166" s="353" t="str">
        <f ca="1">+IF(OFFSET('Water Data'!$E$27,0,10*ROW('Water Data'!E160))="","",OFFSET('Water Data'!$E$27,0,10*ROW('Water Data'!E160)))</f>
        <v/>
      </c>
      <c r="BW166" s="353" t="str">
        <f ca="1">+IF(OFFSET('Water Data'!$E$28,0,10*ROW('Water Data'!E160))="","",OFFSET('Water Data'!$E$28,0,10*ROW('Water Data'!E160)))</f>
        <v/>
      </c>
      <c r="BX166" s="353" t="str">
        <f ca="1">+IF(OFFSET('Water Data'!$E$29,0,10*ROW('Water Data'!E160))="","",OFFSET('Water Data'!$E$29,0,10*ROW('Water Data'!E160)))</f>
        <v/>
      </c>
      <c r="BY166" s="353" t="str">
        <f ca="1">+IF(OFFSET('Water Data'!$F$27,0,10*ROW('Water Data'!F160))="","",OFFSET('Water Data'!$F$27,0,10*ROW('Water Data'!F160)))</f>
        <v/>
      </c>
      <c r="BZ166" s="353" t="str">
        <f ca="1">+IF(OFFSET('Water Data'!$F$28,0,10*ROW('Water Data'!F160))="","",OFFSET('Water Data'!$F$28,0,10*ROW('Water Data'!F160)))</f>
        <v/>
      </c>
      <c r="CA166" s="353" t="str">
        <f ca="1">+IF(OFFSET('Water Data'!$F$29,0,10*ROW('Water Data'!F160))="","",OFFSET('Water Data'!$F$29,0,10*ROW('Water Data'!F160)))</f>
        <v/>
      </c>
      <c r="CB166" s="353" t="str">
        <f ca="1">+IF(OFFSET('Water Data'!$G$27,0,10*ROW('Water Data'!G160))="","",OFFSET('Water Data'!$G$27,0,10*ROW('Water Data'!G160)))</f>
        <v/>
      </c>
      <c r="CC166" s="353" t="str">
        <f ca="1">+IF(OFFSET('Water Data'!$G$28,0,10*ROW('Water Data'!G160))="","",OFFSET('Water Data'!$G$28,0,10*ROW('Water Data'!G160)))</f>
        <v/>
      </c>
      <c r="CD166" s="353" t="str">
        <f ca="1">+IF(OFFSET('Water Data'!$G$29,0,10*ROW('Water Data'!G160))="","",OFFSET('Water Data'!$G$29,0,10*ROW('Water Data'!G160)))</f>
        <v/>
      </c>
      <c r="CE166" s="353" t="str">
        <f ca="1">+IF(OFFSET('Water Data'!$H$27,0,10*ROW('Water Data'!H160))="","",OFFSET('Water Data'!$H$27,0,10*ROW('Water Data'!H160)))</f>
        <v/>
      </c>
      <c r="CF166" s="353" t="str">
        <f ca="1">+IF(OFFSET('Water Data'!$H$28,0,10*ROW('Water Data'!H160))="","",OFFSET('Water Data'!$H$28,0,10*ROW('Water Data'!H160)))</f>
        <v/>
      </c>
      <c r="CG166" s="353" t="str">
        <f ca="1">+IF(OFFSET('Water Data'!$H$29,0,10*ROW('Water Data'!H160))="","",OFFSET('Water Data'!$H$29,0,10*ROW('Water Data'!H160)))</f>
        <v/>
      </c>
      <c r="CH166" s="353" t="str">
        <f ca="1">+IF(OFFSET('Water Data'!$I$27,0,10*ROW('Water Data'!I160))="","",OFFSET('Water Data'!$I$27,0,10*ROW('Water Data'!I160)))</f>
        <v/>
      </c>
      <c r="CI166" s="353" t="str">
        <f ca="1">+IF(OFFSET('Water Data'!$I$28,0,10*ROW('Water Data'!I160))="","",OFFSET('Water Data'!$I$28,0,10*ROW('Water Data'!I160)))</f>
        <v/>
      </c>
      <c r="CJ166" s="353" t="str">
        <f ca="1">+IF(OFFSET('Water Data'!$I$29,0,10*ROW('Water Data'!I160))="","",OFFSET('Water Data'!$I$29,0,10*ROW('Water Data'!I160)))</f>
        <v/>
      </c>
      <c r="CK166" s="353" t="str">
        <f ca="1">+IF(OFFSET('Sanitation Data'!$D$28,0,10*ROW('Sanitation Data'!D160))="","",OFFSET('Sanitation Data'!$D$28,0,10*ROW('Sanitation Data'!D160)))</f>
        <v/>
      </c>
      <c r="CL166" s="353" t="str">
        <f ca="1">+IF(OFFSET('Sanitation Data'!$D$29,0,10*ROW('Sanitation Data'!D160))="","",OFFSET('Sanitation Data'!$D$29,0,10*ROW('Sanitation Data'!D160)))</f>
        <v/>
      </c>
      <c r="CM166" s="353" t="str">
        <f ca="1">+IF(OFFSET('Sanitation Data'!$D$30,0,10*ROW('Sanitation Data'!D160))="","",OFFSET('Sanitation Data'!$D$30,0,10*ROW('Sanitation Data'!D160)))</f>
        <v/>
      </c>
      <c r="CN166" s="353" t="str">
        <f ca="1">+IF(OFFSET('Sanitation Data'!$D$31,0,10*ROW('Sanitation Data'!D160))="","",OFFSET('Sanitation Data'!$D$31,0,10*ROW('Sanitation Data'!D160)))</f>
        <v/>
      </c>
      <c r="CO166" s="353" t="str">
        <f ca="1">+IF(OFFSET('Sanitation Data'!$D$32,0,10*ROW('Sanitation Data'!D160))="","",OFFSET('Sanitation Data'!$D$32,0,10*ROW('Sanitation Data'!D160)))</f>
        <v/>
      </c>
      <c r="CP166" s="353" t="str">
        <f ca="1">+IF(OFFSET('Sanitation Data'!$E$28,0,10*ROW('Sanitation Data'!E160))="","",OFFSET('Sanitation Data'!$E$28,0,10*ROW('Sanitation Data'!E160)))</f>
        <v/>
      </c>
      <c r="CQ166" s="353" t="str">
        <f ca="1">+IF(OFFSET('Sanitation Data'!$E$29,0,10*ROW('Sanitation Data'!E160))="","",OFFSET('Sanitation Data'!$E$29,0,10*ROW('Sanitation Data'!E160)))</f>
        <v/>
      </c>
      <c r="CR166" s="353" t="str">
        <f ca="1">+IF(OFFSET('Sanitation Data'!$E$30,0,10*ROW('Sanitation Data'!E160))="","",OFFSET('Sanitation Data'!$E$30,0,10*ROW('Sanitation Data'!E160)))</f>
        <v/>
      </c>
      <c r="CS166" s="353" t="str">
        <f ca="1">+IF(OFFSET('Sanitation Data'!$E$31,0,10*ROW('Sanitation Data'!E160))="","",OFFSET('Sanitation Data'!$E$31,0,10*ROW('Sanitation Data'!E160)))</f>
        <v/>
      </c>
      <c r="CT166" s="353" t="str">
        <f ca="1">+IF(OFFSET('Sanitation Data'!$E$32,0,10*ROW('Sanitation Data'!E160))="","",OFFSET('Sanitation Data'!$E$32,0,10*ROW('Sanitation Data'!E160)))</f>
        <v/>
      </c>
      <c r="CU166" s="353" t="str">
        <f ca="1">+IF(OFFSET('Sanitation Data'!$F$28,0,10*ROW('Sanitation Data'!F160))="","",OFFSET('Sanitation Data'!$F$28,0,10*ROW('Sanitation Data'!F160)))</f>
        <v/>
      </c>
      <c r="CV166" s="353" t="str">
        <f ca="1">+IF(OFFSET('Sanitation Data'!$F$29,0,10*ROW('Sanitation Data'!F160))="","",OFFSET('Sanitation Data'!$F$29,0,10*ROW('Sanitation Data'!F160)))</f>
        <v/>
      </c>
      <c r="CW166" s="353" t="str">
        <f ca="1">+IF(OFFSET('Sanitation Data'!$F$30,0,10*ROW('Sanitation Data'!F160))="","",OFFSET('Sanitation Data'!$F$30,0,10*ROW('Sanitation Data'!F160)))</f>
        <v/>
      </c>
      <c r="CX166" s="353" t="str">
        <f ca="1">+IF(OFFSET('Sanitation Data'!$F$31,0,10*ROW('Sanitation Data'!F160))="","",OFFSET('Sanitation Data'!$F$31,0,10*ROW('Sanitation Data'!F160)))</f>
        <v/>
      </c>
      <c r="CY166" s="353" t="str">
        <f ca="1">+IF(OFFSET('Sanitation Data'!$F$32,0,10*ROW('Sanitation Data'!F160))="","",OFFSET('Sanitation Data'!$F$32,0,10*ROW('Sanitation Data'!F160)))</f>
        <v/>
      </c>
      <c r="CZ166" s="353" t="str">
        <f ca="1">+IF(OFFSET('Sanitation Data'!$G$28,0,10*ROW('Sanitation Data'!G160))="","",OFFSET('Sanitation Data'!$G$28,0,10*ROW('Sanitation Data'!G160)))</f>
        <v/>
      </c>
      <c r="DA166" s="353" t="str">
        <f ca="1">+IF(OFFSET('Sanitation Data'!$G$29,0,10*ROW('Sanitation Data'!G160))="","",OFFSET('Sanitation Data'!$G$29,0,10*ROW('Sanitation Data'!G160)))</f>
        <v/>
      </c>
      <c r="DB166" s="353" t="str">
        <f ca="1">+IF(OFFSET('Sanitation Data'!$G$30,0,10*ROW('Sanitation Data'!G160))="","",OFFSET('Sanitation Data'!$G$30,0,10*ROW('Sanitation Data'!G160)))</f>
        <v/>
      </c>
      <c r="DC166" s="353" t="str">
        <f ca="1">+IF(OFFSET('Sanitation Data'!$G$31,0,10*ROW('Sanitation Data'!G160))="","",OFFSET('Sanitation Data'!$G$31,0,10*ROW('Sanitation Data'!G160)))</f>
        <v/>
      </c>
      <c r="DD166" s="353" t="str">
        <f ca="1">+IF(OFFSET('Sanitation Data'!$G$32,0,10*ROW('Sanitation Data'!G160))="","",OFFSET('Sanitation Data'!$G$32,0,10*ROW('Sanitation Data'!G160)))</f>
        <v/>
      </c>
      <c r="DE166" s="353" t="str">
        <f ca="1">+IF(OFFSET('Sanitation Data'!$H$28,0,10*ROW('Sanitation Data'!H160))="","",OFFSET('Sanitation Data'!$H$28,0,10*ROW('Sanitation Data'!H160)))</f>
        <v/>
      </c>
      <c r="DF166" s="353" t="str">
        <f ca="1">+IF(OFFSET('Sanitation Data'!$H$29,0,10*ROW('Sanitation Data'!H160))="","",OFFSET('Sanitation Data'!$H$29,0,10*ROW('Sanitation Data'!H160)))</f>
        <v/>
      </c>
      <c r="DG166" s="353" t="str">
        <f ca="1">+IF(OFFSET('Sanitation Data'!$H$30,0,10*ROW('Sanitation Data'!H160))="","",OFFSET('Sanitation Data'!$H$30,0,10*ROW('Sanitation Data'!H160)))</f>
        <v/>
      </c>
      <c r="DH166" s="353" t="str">
        <f ca="1">+IF(OFFSET('Sanitation Data'!$H$31,0,10*ROW('Sanitation Data'!H160))="","",OFFSET('Sanitation Data'!$H$31,0,10*ROW('Sanitation Data'!H160)))</f>
        <v/>
      </c>
      <c r="DI166" s="353" t="str">
        <f ca="1">+IF(OFFSET('Sanitation Data'!$H$32,0,10*ROW('Sanitation Data'!H160))="","",OFFSET('Sanitation Data'!$H$32,0,10*ROW('Sanitation Data'!H160)))</f>
        <v/>
      </c>
      <c r="DJ166" s="353" t="str">
        <f ca="1">+IF(OFFSET('Sanitation Data'!$I$28,0,10*ROW('Sanitation Data'!I160))="","",OFFSET('Sanitation Data'!$I$28,0,10*ROW('Sanitation Data'!I160)))</f>
        <v/>
      </c>
      <c r="DK166" s="353" t="str">
        <f ca="1">+IF(OFFSET('Sanitation Data'!$I$29,0,10*ROW('Sanitation Data'!I160))="","",OFFSET('Sanitation Data'!$I$29,0,10*ROW('Sanitation Data'!I160)))</f>
        <v/>
      </c>
      <c r="DL166" s="353" t="str">
        <f ca="1">+IF(OFFSET('Sanitation Data'!$I$30,0,10*ROW('Sanitation Data'!I160))="","",OFFSET('Sanitation Data'!$I$30,0,10*ROW('Sanitation Data'!I160)))</f>
        <v/>
      </c>
      <c r="DM166" s="353" t="str">
        <f ca="1">+IF(OFFSET('Sanitation Data'!$I$31,0,10*ROW('Sanitation Data'!I160))="","",OFFSET('Sanitation Data'!$I$31,0,10*ROW('Sanitation Data'!I160)))</f>
        <v/>
      </c>
      <c r="DN166" s="353" t="str">
        <f ca="1">+IF(OFFSET('Sanitation Data'!$I$32,0,10*ROW('Sanitation Data'!I160))="","",OFFSET('Sanitation Data'!$I$32,0,10*ROW('Sanitation Data'!I160)))</f>
        <v/>
      </c>
      <c r="DO166" s="353" t="str">
        <f ca="1">+IF(OFFSET('Hygiene Data'!$D$11,0,10*ROW('Hygiene Data'!D160))="","",OFFSET('Hygiene Data'!$D$11,0,10*ROW('Hygiene Data'!D160)))</f>
        <v/>
      </c>
      <c r="DP166" s="353" t="str">
        <f ca="1">+IF(OFFSET('Hygiene Data'!$D$12,0,10*ROW('Hygiene Data'!D160))="","",OFFSET('Hygiene Data'!$D$12,0,10*ROW('Hygiene Data'!D160)))</f>
        <v/>
      </c>
      <c r="DQ166" s="353" t="str">
        <f ca="1">+IF(OFFSET('Hygiene Data'!$D$13,0,10*ROW('Hygiene Data'!D160))="","",OFFSET('Hygiene Data'!$D$13,0,10*ROW('Hygiene Data'!D160)))</f>
        <v/>
      </c>
      <c r="DR166" s="353" t="str">
        <f ca="1">+IF(OFFSET('Hygiene Data'!$E$11,0,10*ROW('Hygiene Data'!E160))="","",OFFSET('Hygiene Data'!$E$11,0,10*ROW('Hygiene Data'!E160)))</f>
        <v/>
      </c>
      <c r="DS166" s="353" t="str">
        <f ca="1">+IF(OFFSET('Hygiene Data'!$E$12,0,10*ROW('Hygiene Data'!E160))="","",OFFSET('Hygiene Data'!$E$12,0,10*ROW('Hygiene Data'!E160)))</f>
        <v/>
      </c>
      <c r="DT166" s="353" t="str">
        <f ca="1">+IF(OFFSET('Hygiene Data'!$E$13,0,10*ROW('Hygiene Data'!E160))="","",OFFSET('Hygiene Data'!$E$13,0,10*ROW('Hygiene Data'!E160)))</f>
        <v/>
      </c>
      <c r="DU166" s="353" t="str">
        <f ca="1">+IF(OFFSET('Hygiene Data'!$F$11,0,10*ROW('Hygiene Data'!F160))="","",OFFSET('Hygiene Data'!$F$11,0,10*ROW('Hygiene Data'!F160)))</f>
        <v/>
      </c>
      <c r="DV166" s="353" t="str">
        <f ca="1">+IF(OFFSET('Hygiene Data'!$F$12,0,10*ROW('Hygiene Data'!F160))="","",OFFSET('Hygiene Data'!$F$12,0,10*ROW('Hygiene Data'!F160)))</f>
        <v/>
      </c>
      <c r="DW166" s="353" t="str">
        <f ca="1">+IF(OFFSET('Hygiene Data'!$F$13,0,10*ROW('Hygiene Data'!F160))="","",OFFSET('Hygiene Data'!$F$13,0,10*ROW('Hygiene Data'!F160)))</f>
        <v/>
      </c>
      <c r="DX166" s="353" t="str">
        <f ca="1">+IF(OFFSET('Hygiene Data'!$G$11,0,10*ROW('Hygiene Data'!G160))="","",OFFSET('Hygiene Data'!$G$11,0,10*ROW('Hygiene Data'!G160)))</f>
        <v/>
      </c>
      <c r="DY166" s="353" t="str">
        <f ca="1">+IF(OFFSET('Hygiene Data'!$G$12,0,10*ROW('Hygiene Data'!G160))="","",OFFSET('Hygiene Data'!$G$12,0,10*ROW('Hygiene Data'!G160)))</f>
        <v/>
      </c>
      <c r="DZ166" s="353" t="str">
        <f ca="1">+IF(OFFSET('Hygiene Data'!$G$13,0,10*ROW('Hygiene Data'!G160))="","",OFFSET('Hygiene Data'!$G$13,0,10*ROW('Hygiene Data'!G160)))</f>
        <v/>
      </c>
      <c r="EA166" s="353" t="str">
        <f ca="1">+IF(OFFSET('Hygiene Data'!$H$11,0,10*ROW('Hygiene Data'!H160))="","",OFFSET('Hygiene Data'!$H$11,0,10*ROW('Hygiene Data'!H160)))</f>
        <v/>
      </c>
      <c r="EB166" s="353" t="str">
        <f ca="1">+IF(OFFSET('Hygiene Data'!$H$12,0,10*ROW('Hygiene Data'!H160))="","",OFFSET('Hygiene Data'!$H$12,0,10*ROW('Hygiene Data'!H160)))</f>
        <v/>
      </c>
      <c r="EC166" s="353" t="str">
        <f ca="1">+IF(OFFSET('Hygiene Data'!$H$13,0,10*ROW('Hygiene Data'!H160))="","",OFFSET('Hygiene Data'!$H$13,0,10*ROW('Hygiene Data'!H160)))</f>
        <v/>
      </c>
      <c r="ED166" s="353" t="str">
        <f ca="1">+IF(OFFSET('Hygiene Data'!$I$11,0,10*ROW('Hygiene Data'!I160))="","",OFFSET('Hygiene Data'!$I$11,0,10*ROW('Hygiene Data'!I160)))</f>
        <v/>
      </c>
      <c r="EE166" s="353" t="str">
        <f ca="1">+IF(OFFSET('Hygiene Data'!$I$12,0,10*ROW('Hygiene Data'!I160))="","",OFFSET('Hygiene Data'!$I$12,0,10*ROW('Hygiene Data'!I160)))</f>
        <v/>
      </c>
      <c r="EF166" s="353" t="str">
        <f ca="1">+IF(OFFSET('Hygiene Data'!$I$13,0,10*ROW('Hygiene Data'!I160))="","",OFFSET('Hygiene Data'!$I$13,0,10*ROW('Hygiene Data'!I160)))</f>
        <v/>
      </c>
    </row>
    <row r="167" spans="1:136" x14ac:dyDescent="0.25">
      <c r="A167" s="462" t="str">
        <f ca="1">+IF(OFFSET('Water Data'!$B$2,0,10*ROW('Water Data'!E161))="","",OFFSET('Water Data'!$B$2,0,10*ROW('Water Data'!E161)))</f>
        <v/>
      </c>
      <c r="B167" s="46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89" t="str">
        <f t="shared" ca="1" si="2"/>
        <v/>
      </c>
      <c r="D167" s="49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6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3" t="str">
        <f ca="1">+IF(OFFSET('Water Data'!$D$27,0,10*ROW('Water Data'!D161))="","",OFFSET('Water Data'!$D$27,0,10*ROW('Water Data'!D161)))</f>
        <v/>
      </c>
      <c r="BT167" s="353" t="str">
        <f ca="1">+IF(OFFSET('Water Data'!$D$28,0,10*ROW('Water Data'!D161))="","",OFFSET('Water Data'!$D$28,0,10*ROW('Water Data'!D161)))</f>
        <v/>
      </c>
      <c r="BU167" s="353" t="str">
        <f ca="1">+IF(OFFSET('Water Data'!$D$29,0,10*ROW('Water Data'!D161))="","",OFFSET('Water Data'!$D$29,0,10*ROW('Water Data'!D161)))</f>
        <v/>
      </c>
      <c r="BV167" s="353" t="str">
        <f ca="1">+IF(OFFSET('Water Data'!$E$27,0,10*ROW('Water Data'!E161))="","",OFFSET('Water Data'!$E$27,0,10*ROW('Water Data'!E161)))</f>
        <v/>
      </c>
      <c r="BW167" s="353" t="str">
        <f ca="1">+IF(OFFSET('Water Data'!$E$28,0,10*ROW('Water Data'!E161))="","",OFFSET('Water Data'!$E$28,0,10*ROW('Water Data'!E161)))</f>
        <v/>
      </c>
      <c r="BX167" s="353" t="str">
        <f ca="1">+IF(OFFSET('Water Data'!$E$29,0,10*ROW('Water Data'!E161))="","",OFFSET('Water Data'!$E$29,0,10*ROW('Water Data'!E161)))</f>
        <v/>
      </c>
      <c r="BY167" s="353" t="str">
        <f ca="1">+IF(OFFSET('Water Data'!$F$27,0,10*ROW('Water Data'!F161))="","",OFFSET('Water Data'!$F$27,0,10*ROW('Water Data'!F161)))</f>
        <v/>
      </c>
      <c r="BZ167" s="353" t="str">
        <f ca="1">+IF(OFFSET('Water Data'!$F$28,0,10*ROW('Water Data'!F161))="","",OFFSET('Water Data'!$F$28,0,10*ROW('Water Data'!F161)))</f>
        <v/>
      </c>
      <c r="CA167" s="353" t="str">
        <f ca="1">+IF(OFFSET('Water Data'!$F$29,0,10*ROW('Water Data'!F161))="","",OFFSET('Water Data'!$F$29,0,10*ROW('Water Data'!F161)))</f>
        <v/>
      </c>
      <c r="CB167" s="353" t="str">
        <f ca="1">+IF(OFFSET('Water Data'!$G$27,0,10*ROW('Water Data'!G161))="","",OFFSET('Water Data'!$G$27,0,10*ROW('Water Data'!G161)))</f>
        <v/>
      </c>
      <c r="CC167" s="353" t="str">
        <f ca="1">+IF(OFFSET('Water Data'!$G$28,0,10*ROW('Water Data'!G161))="","",OFFSET('Water Data'!$G$28,0,10*ROW('Water Data'!G161)))</f>
        <v/>
      </c>
      <c r="CD167" s="353" t="str">
        <f ca="1">+IF(OFFSET('Water Data'!$G$29,0,10*ROW('Water Data'!G161))="","",OFFSET('Water Data'!$G$29,0,10*ROW('Water Data'!G161)))</f>
        <v/>
      </c>
      <c r="CE167" s="353" t="str">
        <f ca="1">+IF(OFFSET('Water Data'!$H$27,0,10*ROW('Water Data'!H161))="","",OFFSET('Water Data'!$H$27,0,10*ROW('Water Data'!H161)))</f>
        <v/>
      </c>
      <c r="CF167" s="353" t="str">
        <f ca="1">+IF(OFFSET('Water Data'!$H$28,0,10*ROW('Water Data'!H161))="","",OFFSET('Water Data'!$H$28,0,10*ROW('Water Data'!H161)))</f>
        <v/>
      </c>
      <c r="CG167" s="353" t="str">
        <f ca="1">+IF(OFFSET('Water Data'!$H$29,0,10*ROW('Water Data'!H161))="","",OFFSET('Water Data'!$H$29,0,10*ROW('Water Data'!H161)))</f>
        <v/>
      </c>
      <c r="CH167" s="353" t="str">
        <f ca="1">+IF(OFFSET('Water Data'!$I$27,0,10*ROW('Water Data'!I161))="","",OFFSET('Water Data'!$I$27,0,10*ROW('Water Data'!I161)))</f>
        <v/>
      </c>
      <c r="CI167" s="353" t="str">
        <f ca="1">+IF(OFFSET('Water Data'!$I$28,0,10*ROW('Water Data'!I161))="","",OFFSET('Water Data'!$I$28,0,10*ROW('Water Data'!I161)))</f>
        <v/>
      </c>
      <c r="CJ167" s="353" t="str">
        <f ca="1">+IF(OFFSET('Water Data'!$I$29,0,10*ROW('Water Data'!I161))="","",OFFSET('Water Data'!$I$29,0,10*ROW('Water Data'!I161)))</f>
        <v/>
      </c>
      <c r="CK167" s="353" t="str">
        <f ca="1">+IF(OFFSET('Sanitation Data'!$D$28,0,10*ROW('Sanitation Data'!D161))="","",OFFSET('Sanitation Data'!$D$28,0,10*ROW('Sanitation Data'!D161)))</f>
        <v/>
      </c>
      <c r="CL167" s="353" t="str">
        <f ca="1">+IF(OFFSET('Sanitation Data'!$D$29,0,10*ROW('Sanitation Data'!D161))="","",OFFSET('Sanitation Data'!$D$29,0,10*ROW('Sanitation Data'!D161)))</f>
        <v/>
      </c>
      <c r="CM167" s="353" t="str">
        <f ca="1">+IF(OFFSET('Sanitation Data'!$D$30,0,10*ROW('Sanitation Data'!D161))="","",OFFSET('Sanitation Data'!$D$30,0,10*ROW('Sanitation Data'!D161)))</f>
        <v/>
      </c>
      <c r="CN167" s="353" t="str">
        <f ca="1">+IF(OFFSET('Sanitation Data'!$D$31,0,10*ROW('Sanitation Data'!D161))="","",OFFSET('Sanitation Data'!$D$31,0,10*ROW('Sanitation Data'!D161)))</f>
        <v/>
      </c>
      <c r="CO167" s="353" t="str">
        <f ca="1">+IF(OFFSET('Sanitation Data'!$D$32,0,10*ROW('Sanitation Data'!D161))="","",OFFSET('Sanitation Data'!$D$32,0,10*ROW('Sanitation Data'!D161)))</f>
        <v/>
      </c>
      <c r="CP167" s="353" t="str">
        <f ca="1">+IF(OFFSET('Sanitation Data'!$E$28,0,10*ROW('Sanitation Data'!E161))="","",OFFSET('Sanitation Data'!$E$28,0,10*ROW('Sanitation Data'!E161)))</f>
        <v/>
      </c>
      <c r="CQ167" s="353" t="str">
        <f ca="1">+IF(OFFSET('Sanitation Data'!$E$29,0,10*ROW('Sanitation Data'!E161))="","",OFFSET('Sanitation Data'!$E$29,0,10*ROW('Sanitation Data'!E161)))</f>
        <v/>
      </c>
      <c r="CR167" s="353" t="str">
        <f ca="1">+IF(OFFSET('Sanitation Data'!$E$30,0,10*ROW('Sanitation Data'!E161))="","",OFFSET('Sanitation Data'!$E$30,0,10*ROW('Sanitation Data'!E161)))</f>
        <v/>
      </c>
      <c r="CS167" s="353" t="str">
        <f ca="1">+IF(OFFSET('Sanitation Data'!$E$31,0,10*ROW('Sanitation Data'!E161))="","",OFFSET('Sanitation Data'!$E$31,0,10*ROW('Sanitation Data'!E161)))</f>
        <v/>
      </c>
      <c r="CT167" s="353" t="str">
        <f ca="1">+IF(OFFSET('Sanitation Data'!$E$32,0,10*ROW('Sanitation Data'!E161))="","",OFFSET('Sanitation Data'!$E$32,0,10*ROW('Sanitation Data'!E161)))</f>
        <v/>
      </c>
      <c r="CU167" s="353" t="str">
        <f ca="1">+IF(OFFSET('Sanitation Data'!$F$28,0,10*ROW('Sanitation Data'!F161))="","",OFFSET('Sanitation Data'!$F$28,0,10*ROW('Sanitation Data'!F161)))</f>
        <v/>
      </c>
      <c r="CV167" s="353" t="str">
        <f ca="1">+IF(OFFSET('Sanitation Data'!$F$29,0,10*ROW('Sanitation Data'!F161))="","",OFFSET('Sanitation Data'!$F$29,0,10*ROW('Sanitation Data'!F161)))</f>
        <v/>
      </c>
      <c r="CW167" s="353" t="str">
        <f ca="1">+IF(OFFSET('Sanitation Data'!$F$30,0,10*ROW('Sanitation Data'!F161))="","",OFFSET('Sanitation Data'!$F$30,0,10*ROW('Sanitation Data'!F161)))</f>
        <v/>
      </c>
      <c r="CX167" s="353" t="str">
        <f ca="1">+IF(OFFSET('Sanitation Data'!$F$31,0,10*ROW('Sanitation Data'!F161))="","",OFFSET('Sanitation Data'!$F$31,0,10*ROW('Sanitation Data'!F161)))</f>
        <v/>
      </c>
      <c r="CY167" s="353" t="str">
        <f ca="1">+IF(OFFSET('Sanitation Data'!$F$32,0,10*ROW('Sanitation Data'!F161))="","",OFFSET('Sanitation Data'!$F$32,0,10*ROW('Sanitation Data'!F161)))</f>
        <v/>
      </c>
      <c r="CZ167" s="353" t="str">
        <f ca="1">+IF(OFFSET('Sanitation Data'!$G$28,0,10*ROW('Sanitation Data'!G161))="","",OFFSET('Sanitation Data'!$G$28,0,10*ROW('Sanitation Data'!G161)))</f>
        <v/>
      </c>
      <c r="DA167" s="353" t="str">
        <f ca="1">+IF(OFFSET('Sanitation Data'!$G$29,0,10*ROW('Sanitation Data'!G161))="","",OFFSET('Sanitation Data'!$G$29,0,10*ROW('Sanitation Data'!G161)))</f>
        <v/>
      </c>
      <c r="DB167" s="353" t="str">
        <f ca="1">+IF(OFFSET('Sanitation Data'!$G$30,0,10*ROW('Sanitation Data'!G161))="","",OFFSET('Sanitation Data'!$G$30,0,10*ROW('Sanitation Data'!G161)))</f>
        <v/>
      </c>
      <c r="DC167" s="353" t="str">
        <f ca="1">+IF(OFFSET('Sanitation Data'!$G$31,0,10*ROW('Sanitation Data'!G161))="","",OFFSET('Sanitation Data'!$G$31,0,10*ROW('Sanitation Data'!G161)))</f>
        <v/>
      </c>
      <c r="DD167" s="353" t="str">
        <f ca="1">+IF(OFFSET('Sanitation Data'!$G$32,0,10*ROW('Sanitation Data'!G161))="","",OFFSET('Sanitation Data'!$G$32,0,10*ROW('Sanitation Data'!G161)))</f>
        <v/>
      </c>
      <c r="DE167" s="353" t="str">
        <f ca="1">+IF(OFFSET('Sanitation Data'!$H$28,0,10*ROW('Sanitation Data'!H161))="","",OFFSET('Sanitation Data'!$H$28,0,10*ROW('Sanitation Data'!H161)))</f>
        <v/>
      </c>
      <c r="DF167" s="353" t="str">
        <f ca="1">+IF(OFFSET('Sanitation Data'!$H$29,0,10*ROW('Sanitation Data'!H161))="","",OFFSET('Sanitation Data'!$H$29,0,10*ROW('Sanitation Data'!H161)))</f>
        <v/>
      </c>
      <c r="DG167" s="353" t="str">
        <f ca="1">+IF(OFFSET('Sanitation Data'!$H$30,0,10*ROW('Sanitation Data'!H161))="","",OFFSET('Sanitation Data'!$H$30,0,10*ROW('Sanitation Data'!H161)))</f>
        <v/>
      </c>
      <c r="DH167" s="353" t="str">
        <f ca="1">+IF(OFFSET('Sanitation Data'!$H$31,0,10*ROW('Sanitation Data'!H161))="","",OFFSET('Sanitation Data'!$H$31,0,10*ROW('Sanitation Data'!H161)))</f>
        <v/>
      </c>
      <c r="DI167" s="353" t="str">
        <f ca="1">+IF(OFFSET('Sanitation Data'!$H$32,0,10*ROW('Sanitation Data'!H161))="","",OFFSET('Sanitation Data'!$H$32,0,10*ROW('Sanitation Data'!H161)))</f>
        <v/>
      </c>
      <c r="DJ167" s="353" t="str">
        <f ca="1">+IF(OFFSET('Sanitation Data'!$I$28,0,10*ROW('Sanitation Data'!I161))="","",OFFSET('Sanitation Data'!$I$28,0,10*ROW('Sanitation Data'!I161)))</f>
        <v/>
      </c>
      <c r="DK167" s="353" t="str">
        <f ca="1">+IF(OFFSET('Sanitation Data'!$I$29,0,10*ROW('Sanitation Data'!I161))="","",OFFSET('Sanitation Data'!$I$29,0,10*ROW('Sanitation Data'!I161)))</f>
        <v/>
      </c>
      <c r="DL167" s="353" t="str">
        <f ca="1">+IF(OFFSET('Sanitation Data'!$I$30,0,10*ROW('Sanitation Data'!I161))="","",OFFSET('Sanitation Data'!$I$30,0,10*ROW('Sanitation Data'!I161)))</f>
        <v/>
      </c>
      <c r="DM167" s="353" t="str">
        <f ca="1">+IF(OFFSET('Sanitation Data'!$I$31,0,10*ROW('Sanitation Data'!I161))="","",OFFSET('Sanitation Data'!$I$31,0,10*ROW('Sanitation Data'!I161)))</f>
        <v/>
      </c>
      <c r="DN167" s="353" t="str">
        <f ca="1">+IF(OFFSET('Sanitation Data'!$I$32,0,10*ROW('Sanitation Data'!I161))="","",OFFSET('Sanitation Data'!$I$32,0,10*ROW('Sanitation Data'!I161)))</f>
        <v/>
      </c>
      <c r="DO167" s="353" t="str">
        <f ca="1">+IF(OFFSET('Hygiene Data'!$D$11,0,10*ROW('Hygiene Data'!D161))="","",OFFSET('Hygiene Data'!$D$11,0,10*ROW('Hygiene Data'!D161)))</f>
        <v/>
      </c>
      <c r="DP167" s="353" t="str">
        <f ca="1">+IF(OFFSET('Hygiene Data'!$D$12,0,10*ROW('Hygiene Data'!D161))="","",OFFSET('Hygiene Data'!$D$12,0,10*ROW('Hygiene Data'!D161)))</f>
        <v/>
      </c>
      <c r="DQ167" s="353" t="str">
        <f ca="1">+IF(OFFSET('Hygiene Data'!$D$13,0,10*ROW('Hygiene Data'!D161))="","",OFFSET('Hygiene Data'!$D$13,0,10*ROW('Hygiene Data'!D161)))</f>
        <v/>
      </c>
      <c r="DR167" s="353" t="str">
        <f ca="1">+IF(OFFSET('Hygiene Data'!$E$11,0,10*ROW('Hygiene Data'!E161))="","",OFFSET('Hygiene Data'!$E$11,0,10*ROW('Hygiene Data'!E161)))</f>
        <v/>
      </c>
      <c r="DS167" s="353" t="str">
        <f ca="1">+IF(OFFSET('Hygiene Data'!$E$12,0,10*ROW('Hygiene Data'!E161))="","",OFFSET('Hygiene Data'!$E$12,0,10*ROW('Hygiene Data'!E161)))</f>
        <v/>
      </c>
      <c r="DT167" s="353" t="str">
        <f ca="1">+IF(OFFSET('Hygiene Data'!$E$13,0,10*ROW('Hygiene Data'!E161))="","",OFFSET('Hygiene Data'!$E$13,0,10*ROW('Hygiene Data'!E161)))</f>
        <v/>
      </c>
      <c r="DU167" s="353" t="str">
        <f ca="1">+IF(OFFSET('Hygiene Data'!$F$11,0,10*ROW('Hygiene Data'!F161))="","",OFFSET('Hygiene Data'!$F$11,0,10*ROW('Hygiene Data'!F161)))</f>
        <v/>
      </c>
      <c r="DV167" s="353" t="str">
        <f ca="1">+IF(OFFSET('Hygiene Data'!$F$12,0,10*ROW('Hygiene Data'!F161))="","",OFFSET('Hygiene Data'!$F$12,0,10*ROW('Hygiene Data'!F161)))</f>
        <v/>
      </c>
      <c r="DW167" s="353" t="str">
        <f ca="1">+IF(OFFSET('Hygiene Data'!$F$13,0,10*ROW('Hygiene Data'!F161))="","",OFFSET('Hygiene Data'!$F$13,0,10*ROW('Hygiene Data'!F161)))</f>
        <v/>
      </c>
      <c r="DX167" s="353" t="str">
        <f ca="1">+IF(OFFSET('Hygiene Data'!$G$11,0,10*ROW('Hygiene Data'!G161))="","",OFFSET('Hygiene Data'!$G$11,0,10*ROW('Hygiene Data'!G161)))</f>
        <v/>
      </c>
      <c r="DY167" s="353" t="str">
        <f ca="1">+IF(OFFSET('Hygiene Data'!$G$12,0,10*ROW('Hygiene Data'!G161))="","",OFFSET('Hygiene Data'!$G$12,0,10*ROW('Hygiene Data'!G161)))</f>
        <v/>
      </c>
      <c r="DZ167" s="353" t="str">
        <f ca="1">+IF(OFFSET('Hygiene Data'!$G$13,0,10*ROW('Hygiene Data'!G161))="","",OFFSET('Hygiene Data'!$G$13,0,10*ROW('Hygiene Data'!G161)))</f>
        <v/>
      </c>
      <c r="EA167" s="353" t="str">
        <f ca="1">+IF(OFFSET('Hygiene Data'!$H$11,0,10*ROW('Hygiene Data'!H161))="","",OFFSET('Hygiene Data'!$H$11,0,10*ROW('Hygiene Data'!H161)))</f>
        <v/>
      </c>
      <c r="EB167" s="353" t="str">
        <f ca="1">+IF(OFFSET('Hygiene Data'!$H$12,0,10*ROW('Hygiene Data'!H161))="","",OFFSET('Hygiene Data'!$H$12,0,10*ROW('Hygiene Data'!H161)))</f>
        <v/>
      </c>
      <c r="EC167" s="353" t="str">
        <f ca="1">+IF(OFFSET('Hygiene Data'!$H$13,0,10*ROW('Hygiene Data'!H161))="","",OFFSET('Hygiene Data'!$H$13,0,10*ROW('Hygiene Data'!H161)))</f>
        <v/>
      </c>
      <c r="ED167" s="353" t="str">
        <f ca="1">+IF(OFFSET('Hygiene Data'!$I$11,0,10*ROW('Hygiene Data'!I161))="","",OFFSET('Hygiene Data'!$I$11,0,10*ROW('Hygiene Data'!I161)))</f>
        <v/>
      </c>
      <c r="EE167" s="353" t="str">
        <f ca="1">+IF(OFFSET('Hygiene Data'!$I$12,0,10*ROW('Hygiene Data'!I161))="","",OFFSET('Hygiene Data'!$I$12,0,10*ROW('Hygiene Data'!I161)))</f>
        <v/>
      </c>
      <c r="EF167" s="353" t="str">
        <f ca="1">+IF(OFFSET('Hygiene Data'!$I$13,0,10*ROW('Hygiene Data'!I161))="","",OFFSET('Hygiene Data'!$I$13,0,10*ROW('Hygiene Data'!I161)))</f>
        <v/>
      </c>
    </row>
    <row r="168" spans="1:136" x14ac:dyDescent="0.25">
      <c r="A168" s="462" t="str">
        <f ca="1">+IF(OFFSET('Water Data'!$B$2,0,10*ROW('Water Data'!E162))="","",OFFSET('Water Data'!$B$2,0,10*ROW('Water Data'!E162)))</f>
        <v/>
      </c>
      <c r="B168" s="46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89" t="str">
        <f t="shared" ca="1" si="2"/>
        <v/>
      </c>
      <c r="D168" s="49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6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3" t="str">
        <f ca="1">+IF(OFFSET('Water Data'!$D$27,0,10*ROW('Water Data'!D162))="","",OFFSET('Water Data'!$D$27,0,10*ROW('Water Data'!D162)))</f>
        <v/>
      </c>
      <c r="BT168" s="353" t="str">
        <f ca="1">+IF(OFFSET('Water Data'!$D$28,0,10*ROW('Water Data'!D162))="","",OFFSET('Water Data'!$D$28,0,10*ROW('Water Data'!D162)))</f>
        <v/>
      </c>
      <c r="BU168" s="353" t="str">
        <f ca="1">+IF(OFFSET('Water Data'!$D$29,0,10*ROW('Water Data'!D162))="","",OFFSET('Water Data'!$D$29,0,10*ROW('Water Data'!D162)))</f>
        <v/>
      </c>
      <c r="BV168" s="353" t="str">
        <f ca="1">+IF(OFFSET('Water Data'!$E$27,0,10*ROW('Water Data'!E162))="","",OFFSET('Water Data'!$E$27,0,10*ROW('Water Data'!E162)))</f>
        <v/>
      </c>
      <c r="BW168" s="353" t="str">
        <f ca="1">+IF(OFFSET('Water Data'!$E$28,0,10*ROW('Water Data'!E162))="","",OFFSET('Water Data'!$E$28,0,10*ROW('Water Data'!E162)))</f>
        <v/>
      </c>
      <c r="BX168" s="353" t="str">
        <f ca="1">+IF(OFFSET('Water Data'!$E$29,0,10*ROW('Water Data'!E162))="","",OFFSET('Water Data'!$E$29,0,10*ROW('Water Data'!E162)))</f>
        <v/>
      </c>
      <c r="BY168" s="353" t="str">
        <f ca="1">+IF(OFFSET('Water Data'!$F$27,0,10*ROW('Water Data'!F162))="","",OFFSET('Water Data'!$F$27,0,10*ROW('Water Data'!F162)))</f>
        <v/>
      </c>
      <c r="BZ168" s="353" t="str">
        <f ca="1">+IF(OFFSET('Water Data'!$F$28,0,10*ROW('Water Data'!F162))="","",OFFSET('Water Data'!$F$28,0,10*ROW('Water Data'!F162)))</f>
        <v/>
      </c>
      <c r="CA168" s="353" t="str">
        <f ca="1">+IF(OFFSET('Water Data'!$F$29,0,10*ROW('Water Data'!F162))="","",OFFSET('Water Data'!$F$29,0,10*ROW('Water Data'!F162)))</f>
        <v/>
      </c>
      <c r="CB168" s="353" t="str">
        <f ca="1">+IF(OFFSET('Water Data'!$G$27,0,10*ROW('Water Data'!G162))="","",OFFSET('Water Data'!$G$27,0,10*ROW('Water Data'!G162)))</f>
        <v/>
      </c>
      <c r="CC168" s="353" t="str">
        <f ca="1">+IF(OFFSET('Water Data'!$G$28,0,10*ROW('Water Data'!G162))="","",OFFSET('Water Data'!$G$28,0,10*ROW('Water Data'!G162)))</f>
        <v/>
      </c>
      <c r="CD168" s="353" t="str">
        <f ca="1">+IF(OFFSET('Water Data'!$G$29,0,10*ROW('Water Data'!G162))="","",OFFSET('Water Data'!$G$29,0,10*ROW('Water Data'!G162)))</f>
        <v/>
      </c>
      <c r="CE168" s="353" t="str">
        <f ca="1">+IF(OFFSET('Water Data'!$H$27,0,10*ROW('Water Data'!H162))="","",OFFSET('Water Data'!$H$27,0,10*ROW('Water Data'!H162)))</f>
        <v/>
      </c>
      <c r="CF168" s="353" t="str">
        <f ca="1">+IF(OFFSET('Water Data'!$H$28,0,10*ROW('Water Data'!H162))="","",OFFSET('Water Data'!$H$28,0,10*ROW('Water Data'!H162)))</f>
        <v/>
      </c>
      <c r="CG168" s="353" t="str">
        <f ca="1">+IF(OFFSET('Water Data'!$H$29,0,10*ROW('Water Data'!H162))="","",OFFSET('Water Data'!$H$29,0,10*ROW('Water Data'!H162)))</f>
        <v/>
      </c>
      <c r="CH168" s="353" t="str">
        <f ca="1">+IF(OFFSET('Water Data'!$I$27,0,10*ROW('Water Data'!I162))="","",OFFSET('Water Data'!$I$27,0,10*ROW('Water Data'!I162)))</f>
        <v/>
      </c>
      <c r="CI168" s="353" t="str">
        <f ca="1">+IF(OFFSET('Water Data'!$I$28,0,10*ROW('Water Data'!I162))="","",OFFSET('Water Data'!$I$28,0,10*ROW('Water Data'!I162)))</f>
        <v/>
      </c>
      <c r="CJ168" s="353" t="str">
        <f ca="1">+IF(OFFSET('Water Data'!$I$29,0,10*ROW('Water Data'!I162))="","",OFFSET('Water Data'!$I$29,0,10*ROW('Water Data'!I162)))</f>
        <v/>
      </c>
      <c r="CK168" s="353" t="str">
        <f ca="1">+IF(OFFSET('Sanitation Data'!$D$28,0,10*ROW('Sanitation Data'!D162))="","",OFFSET('Sanitation Data'!$D$28,0,10*ROW('Sanitation Data'!D162)))</f>
        <v/>
      </c>
      <c r="CL168" s="353" t="str">
        <f ca="1">+IF(OFFSET('Sanitation Data'!$D$29,0,10*ROW('Sanitation Data'!D162))="","",OFFSET('Sanitation Data'!$D$29,0,10*ROW('Sanitation Data'!D162)))</f>
        <v/>
      </c>
      <c r="CM168" s="353" t="str">
        <f ca="1">+IF(OFFSET('Sanitation Data'!$D$30,0,10*ROW('Sanitation Data'!D162))="","",OFFSET('Sanitation Data'!$D$30,0,10*ROW('Sanitation Data'!D162)))</f>
        <v/>
      </c>
      <c r="CN168" s="353" t="str">
        <f ca="1">+IF(OFFSET('Sanitation Data'!$D$31,0,10*ROW('Sanitation Data'!D162))="","",OFFSET('Sanitation Data'!$D$31,0,10*ROW('Sanitation Data'!D162)))</f>
        <v/>
      </c>
      <c r="CO168" s="353" t="str">
        <f ca="1">+IF(OFFSET('Sanitation Data'!$D$32,0,10*ROW('Sanitation Data'!D162))="","",OFFSET('Sanitation Data'!$D$32,0,10*ROW('Sanitation Data'!D162)))</f>
        <v/>
      </c>
      <c r="CP168" s="353" t="str">
        <f ca="1">+IF(OFFSET('Sanitation Data'!$E$28,0,10*ROW('Sanitation Data'!E162))="","",OFFSET('Sanitation Data'!$E$28,0,10*ROW('Sanitation Data'!E162)))</f>
        <v/>
      </c>
      <c r="CQ168" s="353" t="str">
        <f ca="1">+IF(OFFSET('Sanitation Data'!$E$29,0,10*ROW('Sanitation Data'!E162))="","",OFFSET('Sanitation Data'!$E$29,0,10*ROW('Sanitation Data'!E162)))</f>
        <v/>
      </c>
      <c r="CR168" s="353" t="str">
        <f ca="1">+IF(OFFSET('Sanitation Data'!$E$30,0,10*ROW('Sanitation Data'!E162))="","",OFFSET('Sanitation Data'!$E$30,0,10*ROW('Sanitation Data'!E162)))</f>
        <v/>
      </c>
      <c r="CS168" s="353" t="str">
        <f ca="1">+IF(OFFSET('Sanitation Data'!$E$31,0,10*ROW('Sanitation Data'!E162))="","",OFFSET('Sanitation Data'!$E$31,0,10*ROW('Sanitation Data'!E162)))</f>
        <v/>
      </c>
      <c r="CT168" s="353" t="str">
        <f ca="1">+IF(OFFSET('Sanitation Data'!$E$32,0,10*ROW('Sanitation Data'!E162))="","",OFFSET('Sanitation Data'!$E$32,0,10*ROW('Sanitation Data'!E162)))</f>
        <v/>
      </c>
      <c r="CU168" s="353" t="str">
        <f ca="1">+IF(OFFSET('Sanitation Data'!$F$28,0,10*ROW('Sanitation Data'!F162))="","",OFFSET('Sanitation Data'!$F$28,0,10*ROW('Sanitation Data'!F162)))</f>
        <v/>
      </c>
      <c r="CV168" s="353" t="str">
        <f ca="1">+IF(OFFSET('Sanitation Data'!$F$29,0,10*ROW('Sanitation Data'!F162))="","",OFFSET('Sanitation Data'!$F$29,0,10*ROW('Sanitation Data'!F162)))</f>
        <v/>
      </c>
      <c r="CW168" s="353" t="str">
        <f ca="1">+IF(OFFSET('Sanitation Data'!$F$30,0,10*ROW('Sanitation Data'!F162))="","",OFFSET('Sanitation Data'!$F$30,0,10*ROW('Sanitation Data'!F162)))</f>
        <v/>
      </c>
      <c r="CX168" s="353" t="str">
        <f ca="1">+IF(OFFSET('Sanitation Data'!$F$31,0,10*ROW('Sanitation Data'!F162))="","",OFFSET('Sanitation Data'!$F$31,0,10*ROW('Sanitation Data'!F162)))</f>
        <v/>
      </c>
      <c r="CY168" s="353" t="str">
        <f ca="1">+IF(OFFSET('Sanitation Data'!$F$32,0,10*ROW('Sanitation Data'!F162))="","",OFFSET('Sanitation Data'!$F$32,0,10*ROW('Sanitation Data'!F162)))</f>
        <v/>
      </c>
      <c r="CZ168" s="353" t="str">
        <f ca="1">+IF(OFFSET('Sanitation Data'!$G$28,0,10*ROW('Sanitation Data'!G162))="","",OFFSET('Sanitation Data'!$G$28,0,10*ROW('Sanitation Data'!G162)))</f>
        <v/>
      </c>
      <c r="DA168" s="353" t="str">
        <f ca="1">+IF(OFFSET('Sanitation Data'!$G$29,0,10*ROW('Sanitation Data'!G162))="","",OFFSET('Sanitation Data'!$G$29,0,10*ROW('Sanitation Data'!G162)))</f>
        <v/>
      </c>
      <c r="DB168" s="353" t="str">
        <f ca="1">+IF(OFFSET('Sanitation Data'!$G$30,0,10*ROW('Sanitation Data'!G162))="","",OFFSET('Sanitation Data'!$G$30,0,10*ROW('Sanitation Data'!G162)))</f>
        <v/>
      </c>
      <c r="DC168" s="353" t="str">
        <f ca="1">+IF(OFFSET('Sanitation Data'!$G$31,0,10*ROW('Sanitation Data'!G162))="","",OFFSET('Sanitation Data'!$G$31,0,10*ROW('Sanitation Data'!G162)))</f>
        <v/>
      </c>
      <c r="DD168" s="353" t="str">
        <f ca="1">+IF(OFFSET('Sanitation Data'!$G$32,0,10*ROW('Sanitation Data'!G162))="","",OFFSET('Sanitation Data'!$G$32,0,10*ROW('Sanitation Data'!G162)))</f>
        <v/>
      </c>
      <c r="DE168" s="353" t="str">
        <f ca="1">+IF(OFFSET('Sanitation Data'!$H$28,0,10*ROW('Sanitation Data'!H162))="","",OFFSET('Sanitation Data'!$H$28,0,10*ROW('Sanitation Data'!H162)))</f>
        <v/>
      </c>
      <c r="DF168" s="353" t="str">
        <f ca="1">+IF(OFFSET('Sanitation Data'!$H$29,0,10*ROW('Sanitation Data'!H162))="","",OFFSET('Sanitation Data'!$H$29,0,10*ROW('Sanitation Data'!H162)))</f>
        <v/>
      </c>
      <c r="DG168" s="353" t="str">
        <f ca="1">+IF(OFFSET('Sanitation Data'!$H$30,0,10*ROW('Sanitation Data'!H162))="","",OFFSET('Sanitation Data'!$H$30,0,10*ROW('Sanitation Data'!H162)))</f>
        <v/>
      </c>
      <c r="DH168" s="353" t="str">
        <f ca="1">+IF(OFFSET('Sanitation Data'!$H$31,0,10*ROW('Sanitation Data'!H162))="","",OFFSET('Sanitation Data'!$H$31,0,10*ROW('Sanitation Data'!H162)))</f>
        <v/>
      </c>
      <c r="DI168" s="353" t="str">
        <f ca="1">+IF(OFFSET('Sanitation Data'!$H$32,0,10*ROW('Sanitation Data'!H162))="","",OFFSET('Sanitation Data'!$H$32,0,10*ROW('Sanitation Data'!H162)))</f>
        <v/>
      </c>
      <c r="DJ168" s="353" t="str">
        <f ca="1">+IF(OFFSET('Sanitation Data'!$I$28,0,10*ROW('Sanitation Data'!I162))="","",OFFSET('Sanitation Data'!$I$28,0,10*ROW('Sanitation Data'!I162)))</f>
        <v/>
      </c>
      <c r="DK168" s="353" t="str">
        <f ca="1">+IF(OFFSET('Sanitation Data'!$I$29,0,10*ROW('Sanitation Data'!I162))="","",OFFSET('Sanitation Data'!$I$29,0,10*ROW('Sanitation Data'!I162)))</f>
        <v/>
      </c>
      <c r="DL168" s="353" t="str">
        <f ca="1">+IF(OFFSET('Sanitation Data'!$I$30,0,10*ROW('Sanitation Data'!I162))="","",OFFSET('Sanitation Data'!$I$30,0,10*ROW('Sanitation Data'!I162)))</f>
        <v/>
      </c>
      <c r="DM168" s="353" t="str">
        <f ca="1">+IF(OFFSET('Sanitation Data'!$I$31,0,10*ROW('Sanitation Data'!I162))="","",OFFSET('Sanitation Data'!$I$31,0,10*ROW('Sanitation Data'!I162)))</f>
        <v/>
      </c>
      <c r="DN168" s="353" t="str">
        <f ca="1">+IF(OFFSET('Sanitation Data'!$I$32,0,10*ROW('Sanitation Data'!I162))="","",OFFSET('Sanitation Data'!$I$32,0,10*ROW('Sanitation Data'!I162)))</f>
        <v/>
      </c>
      <c r="DO168" s="353" t="str">
        <f ca="1">+IF(OFFSET('Hygiene Data'!$D$11,0,10*ROW('Hygiene Data'!D162))="","",OFFSET('Hygiene Data'!$D$11,0,10*ROW('Hygiene Data'!D162)))</f>
        <v/>
      </c>
      <c r="DP168" s="353" t="str">
        <f ca="1">+IF(OFFSET('Hygiene Data'!$D$12,0,10*ROW('Hygiene Data'!D162))="","",OFFSET('Hygiene Data'!$D$12,0,10*ROW('Hygiene Data'!D162)))</f>
        <v/>
      </c>
      <c r="DQ168" s="353" t="str">
        <f ca="1">+IF(OFFSET('Hygiene Data'!$D$13,0,10*ROW('Hygiene Data'!D162))="","",OFFSET('Hygiene Data'!$D$13,0,10*ROW('Hygiene Data'!D162)))</f>
        <v/>
      </c>
      <c r="DR168" s="353" t="str">
        <f ca="1">+IF(OFFSET('Hygiene Data'!$E$11,0,10*ROW('Hygiene Data'!E162))="","",OFFSET('Hygiene Data'!$E$11,0,10*ROW('Hygiene Data'!E162)))</f>
        <v/>
      </c>
      <c r="DS168" s="353" t="str">
        <f ca="1">+IF(OFFSET('Hygiene Data'!$E$12,0,10*ROW('Hygiene Data'!E162))="","",OFFSET('Hygiene Data'!$E$12,0,10*ROW('Hygiene Data'!E162)))</f>
        <v/>
      </c>
      <c r="DT168" s="353" t="str">
        <f ca="1">+IF(OFFSET('Hygiene Data'!$E$13,0,10*ROW('Hygiene Data'!E162))="","",OFFSET('Hygiene Data'!$E$13,0,10*ROW('Hygiene Data'!E162)))</f>
        <v/>
      </c>
      <c r="DU168" s="353" t="str">
        <f ca="1">+IF(OFFSET('Hygiene Data'!$F$11,0,10*ROW('Hygiene Data'!F162))="","",OFFSET('Hygiene Data'!$F$11,0,10*ROW('Hygiene Data'!F162)))</f>
        <v/>
      </c>
      <c r="DV168" s="353" t="str">
        <f ca="1">+IF(OFFSET('Hygiene Data'!$F$12,0,10*ROW('Hygiene Data'!F162))="","",OFFSET('Hygiene Data'!$F$12,0,10*ROW('Hygiene Data'!F162)))</f>
        <v/>
      </c>
      <c r="DW168" s="353" t="str">
        <f ca="1">+IF(OFFSET('Hygiene Data'!$F$13,0,10*ROW('Hygiene Data'!F162))="","",OFFSET('Hygiene Data'!$F$13,0,10*ROW('Hygiene Data'!F162)))</f>
        <v/>
      </c>
      <c r="DX168" s="353" t="str">
        <f ca="1">+IF(OFFSET('Hygiene Data'!$G$11,0,10*ROW('Hygiene Data'!G162))="","",OFFSET('Hygiene Data'!$G$11,0,10*ROW('Hygiene Data'!G162)))</f>
        <v/>
      </c>
      <c r="DY168" s="353" t="str">
        <f ca="1">+IF(OFFSET('Hygiene Data'!$G$12,0,10*ROW('Hygiene Data'!G162))="","",OFFSET('Hygiene Data'!$G$12,0,10*ROW('Hygiene Data'!G162)))</f>
        <v/>
      </c>
      <c r="DZ168" s="353" t="str">
        <f ca="1">+IF(OFFSET('Hygiene Data'!$G$13,0,10*ROW('Hygiene Data'!G162))="","",OFFSET('Hygiene Data'!$G$13,0,10*ROW('Hygiene Data'!G162)))</f>
        <v/>
      </c>
      <c r="EA168" s="353" t="str">
        <f ca="1">+IF(OFFSET('Hygiene Data'!$H$11,0,10*ROW('Hygiene Data'!H162))="","",OFFSET('Hygiene Data'!$H$11,0,10*ROW('Hygiene Data'!H162)))</f>
        <v/>
      </c>
      <c r="EB168" s="353" t="str">
        <f ca="1">+IF(OFFSET('Hygiene Data'!$H$12,0,10*ROW('Hygiene Data'!H162))="","",OFFSET('Hygiene Data'!$H$12,0,10*ROW('Hygiene Data'!H162)))</f>
        <v/>
      </c>
      <c r="EC168" s="353" t="str">
        <f ca="1">+IF(OFFSET('Hygiene Data'!$H$13,0,10*ROW('Hygiene Data'!H162))="","",OFFSET('Hygiene Data'!$H$13,0,10*ROW('Hygiene Data'!H162)))</f>
        <v/>
      </c>
      <c r="ED168" s="353" t="str">
        <f ca="1">+IF(OFFSET('Hygiene Data'!$I$11,0,10*ROW('Hygiene Data'!I162))="","",OFFSET('Hygiene Data'!$I$11,0,10*ROW('Hygiene Data'!I162)))</f>
        <v/>
      </c>
      <c r="EE168" s="353" t="str">
        <f ca="1">+IF(OFFSET('Hygiene Data'!$I$12,0,10*ROW('Hygiene Data'!I162))="","",OFFSET('Hygiene Data'!$I$12,0,10*ROW('Hygiene Data'!I162)))</f>
        <v/>
      </c>
      <c r="EF168" s="353" t="str">
        <f ca="1">+IF(OFFSET('Hygiene Data'!$I$13,0,10*ROW('Hygiene Data'!I162))="","",OFFSET('Hygiene Data'!$I$13,0,10*ROW('Hygiene Data'!I162)))</f>
        <v/>
      </c>
    </row>
    <row r="169" spans="1:136" x14ac:dyDescent="0.25">
      <c r="A169" s="462" t="str">
        <f ca="1">+IF(OFFSET('Water Data'!$B$2,0,10*ROW('Water Data'!E163))="","",OFFSET('Water Data'!$B$2,0,10*ROW('Water Data'!E163)))</f>
        <v/>
      </c>
      <c r="B169" s="46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89" t="str">
        <f t="shared" ca="1" si="2"/>
        <v/>
      </c>
      <c r="D169" s="49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6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3" t="str">
        <f ca="1">+IF(OFFSET('Water Data'!$D$27,0,10*ROW('Water Data'!D163))="","",OFFSET('Water Data'!$D$27,0,10*ROW('Water Data'!D163)))</f>
        <v/>
      </c>
      <c r="BT169" s="353" t="str">
        <f ca="1">+IF(OFFSET('Water Data'!$D$28,0,10*ROW('Water Data'!D163))="","",OFFSET('Water Data'!$D$28,0,10*ROW('Water Data'!D163)))</f>
        <v/>
      </c>
      <c r="BU169" s="353" t="str">
        <f ca="1">+IF(OFFSET('Water Data'!$D$29,0,10*ROW('Water Data'!D163))="","",OFFSET('Water Data'!$D$29,0,10*ROW('Water Data'!D163)))</f>
        <v/>
      </c>
      <c r="BV169" s="353" t="str">
        <f ca="1">+IF(OFFSET('Water Data'!$E$27,0,10*ROW('Water Data'!E163))="","",OFFSET('Water Data'!$E$27,0,10*ROW('Water Data'!E163)))</f>
        <v/>
      </c>
      <c r="BW169" s="353" t="str">
        <f ca="1">+IF(OFFSET('Water Data'!$E$28,0,10*ROW('Water Data'!E163))="","",OFFSET('Water Data'!$E$28,0,10*ROW('Water Data'!E163)))</f>
        <v/>
      </c>
      <c r="BX169" s="353" t="str">
        <f ca="1">+IF(OFFSET('Water Data'!$E$29,0,10*ROW('Water Data'!E163))="","",OFFSET('Water Data'!$E$29,0,10*ROW('Water Data'!E163)))</f>
        <v/>
      </c>
      <c r="BY169" s="353" t="str">
        <f ca="1">+IF(OFFSET('Water Data'!$F$27,0,10*ROW('Water Data'!F163))="","",OFFSET('Water Data'!$F$27,0,10*ROW('Water Data'!F163)))</f>
        <v/>
      </c>
      <c r="BZ169" s="353" t="str">
        <f ca="1">+IF(OFFSET('Water Data'!$F$28,0,10*ROW('Water Data'!F163))="","",OFFSET('Water Data'!$F$28,0,10*ROW('Water Data'!F163)))</f>
        <v/>
      </c>
      <c r="CA169" s="353" t="str">
        <f ca="1">+IF(OFFSET('Water Data'!$F$29,0,10*ROW('Water Data'!F163))="","",OFFSET('Water Data'!$F$29,0,10*ROW('Water Data'!F163)))</f>
        <v/>
      </c>
      <c r="CB169" s="353" t="str">
        <f ca="1">+IF(OFFSET('Water Data'!$G$27,0,10*ROW('Water Data'!G163))="","",OFFSET('Water Data'!$G$27,0,10*ROW('Water Data'!G163)))</f>
        <v/>
      </c>
      <c r="CC169" s="353" t="str">
        <f ca="1">+IF(OFFSET('Water Data'!$G$28,0,10*ROW('Water Data'!G163))="","",OFFSET('Water Data'!$G$28,0,10*ROW('Water Data'!G163)))</f>
        <v/>
      </c>
      <c r="CD169" s="353" t="str">
        <f ca="1">+IF(OFFSET('Water Data'!$G$29,0,10*ROW('Water Data'!G163))="","",OFFSET('Water Data'!$G$29,0,10*ROW('Water Data'!G163)))</f>
        <v/>
      </c>
      <c r="CE169" s="353" t="str">
        <f ca="1">+IF(OFFSET('Water Data'!$H$27,0,10*ROW('Water Data'!H163))="","",OFFSET('Water Data'!$H$27,0,10*ROW('Water Data'!H163)))</f>
        <v/>
      </c>
      <c r="CF169" s="353" t="str">
        <f ca="1">+IF(OFFSET('Water Data'!$H$28,0,10*ROW('Water Data'!H163))="","",OFFSET('Water Data'!$H$28,0,10*ROW('Water Data'!H163)))</f>
        <v/>
      </c>
      <c r="CG169" s="353" t="str">
        <f ca="1">+IF(OFFSET('Water Data'!$H$29,0,10*ROW('Water Data'!H163))="","",OFFSET('Water Data'!$H$29,0,10*ROW('Water Data'!H163)))</f>
        <v/>
      </c>
      <c r="CH169" s="353" t="str">
        <f ca="1">+IF(OFFSET('Water Data'!$I$27,0,10*ROW('Water Data'!I163))="","",OFFSET('Water Data'!$I$27,0,10*ROW('Water Data'!I163)))</f>
        <v/>
      </c>
      <c r="CI169" s="353" t="str">
        <f ca="1">+IF(OFFSET('Water Data'!$I$28,0,10*ROW('Water Data'!I163))="","",OFFSET('Water Data'!$I$28,0,10*ROW('Water Data'!I163)))</f>
        <v/>
      </c>
      <c r="CJ169" s="353" t="str">
        <f ca="1">+IF(OFFSET('Water Data'!$I$29,0,10*ROW('Water Data'!I163))="","",OFFSET('Water Data'!$I$29,0,10*ROW('Water Data'!I163)))</f>
        <v/>
      </c>
      <c r="CK169" s="353" t="str">
        <f ca="1">+IF(OFFSET('Sanitation Data'!$D$28,0,10*ROW('Sanitation Data'!D163))="","",OFFSET('Sanitation Data'!$D$28,0,10*ROW('Sanitation Data'!D163)))</f>
        <v/>
      </c>
      <c r="CL169" s="353" t="str">
        <f ca="1">+IF(OFFSET('Sanitation Data'!$D$29,0,10*ROW('Sanitation Data'!D163))="","",OFFSET('Sanitation Data'!$D$29,0,10*ROW('Sanitation Data'!D163)))</f>
        <v/>
      </c>
      <c r="CM169" s="353" t="str">
        <f ca="1">+IF(OFFSET('Sanitation Data'!$D$30,0,10*ROW('Sanitation Data'!D163))="","",OFFSET('Sanitation Data'!$D$30,0,10*ROW('Sanitation Data'!D163)))</f>
        <v/>
      </c>
      <c r="CN169" s="353" t="str">
        <f ca="1">+IF(OFFSET('Sanitation Data'!$D$31,0,10*ROW('Sanitation Data'!D163))="","",OFFSET('Sanitation Data'!$D$31,0,10*ROW('Sanitation Data'!D163)))</f>
        <v/>
      </c>
      <c r="CO169" s="353" t="str">
        <f ca="1">+IF(OFFSET('Sanitation Data'!$D$32,0,10*ROW('Sanitation Data'!D163))="","",OFFSET('Sanitation Data'!$D$32,0,10*ROW('Sanitation Data'!D163)))</f>
        <v/>
      </c>
      <c r="CP169" s="353" t="str">
        <f ca="1">+IF(OFFSET('Sanitation Data'!$E$28,0,10*ROW('Sanitation Data'!E163))="","",OFFSET('Sanitation Data'!$E$28,0,10*ROW('Sanitation Data'!E163)))</f>
        <v/>
      </c>
      <c r="CQ169" s="353" t="str">
        <f ca="1">+IF(OFFSET('Sanitation Data'!$E$29,0,10*ROW('Sanitation Data'!E163))="","",OFFSET('Sanitation Data'!$E$29,0,10*ROW('Sanitation Data'!E163)))</f>
        <v/>
      </c>
      <c r="CR169" s="353" t="str">
        <f ca="1">+IF(OFFSET('Sanitation Data'!$E$30,0,10*ROW('Sanitation Data'!E163))="","",OFFSET('Sanitation Data'!$E$30,0,10*ROW('Sanitation Data'!E163)))</f>
        <v/>
      </c>
      <c r="CS169" s="353" t="str">
        <f ca="1">+IF(OFFSET('Sanitation Data'!$E$31,0,10*ROW('Sanitation Data'!E163))="","",OFFSET('Sanitation Data'!$E$31,0,10*ROW('Sanitation Data'!E163)))</f>
        <v/>
      </c>
      <c r="CT169" s="353" t="str">
        <f ca="1">+IF(OFFSET('Sanitation Data'!$E$32,0,10*ROW('Sanitation Data'!E163))="","",OFFSET('Sanitation Data'!$E$32,0,10*ROW('Sanitation Data'!E163)))</f>
        <v/>
      </c>
      <c r="CU169" s="353" t="str">
        <f ca="1">+IF(OFFSET('Sanitation Data'!$F$28,0,10*ROW('Sanitation Data'!F163))="","",OFFSET('Sanitation Data'!$F$28,0,10*ROW('Sanitation Data'!F163)))</f>
        <v/>
      </c>
      <c r="CV169" s="353" t="str">
        <f ca="1">+IF(OFFSET('Sanitation Data'!$F$29,0,10*ROW('Sanitation Data'!F163))="","",OFFSET('Sanitation Data'!$F$29,0,10*ROW('Sanitation Data'!F163)))</f>
        <v/>
      </c>
      <c r="CW169" s="353" t="str">
        <f ca="1">+IF(OFFSET('Sanitation Data'!$F$30,0,10*ROW('Sanitation Data'!F163))="","",OFFSET('Sanitation Data'!$F$30,0,10*ROW('Sanitation Data'!F163)))</f>
        <v/>
      </c>
      <c r="CX169" s="353" t="str">
        <f ca="1">+IF(OFFSET('Sanitation Data'!$F$31,0,10*ROW('Sanitation Data'!F163))="","",OFFSET('Sanitation Data'!$F$31,0,10*ROW('Sanitation Data'!F163)))</f>
        <v/>
      </c>
      <c r="CY169" s="353" t="str">
        <f ca="1">+IF(OFFSET('Sanitation Data'!$F$32,0,10*ROW('Sanitation Data'!F163))="","",OFFSET('Sanitation Data'!$F$32,0,10*ROW('Sanitation Data'!F163)))</f>
        <v/>
      </c>
      <c r="CZ169" s="353" t="str">
        <f ca="1">+IF(OFFSET('Sanitation Data'!$G$28,0,10*ROW('Sanitation Data'!G163))="","",OFFSET('Sanitation Data'!$G$28,0,10*ROW('Sanitation Data'!G163)))</f>
        <v/>
      </c>
      <c r="DA169" s="353" t="str">
        <f ca="1">+IF(OFFSET('Sanitation Data'!$G$29,0,10*ROW('Sanitation Data'!G163))="","",OFFSET('Sanitation Data'!$G$29,0,10*ROW('Sanitation Data'!G163)))</f>
        <v/>
      </c>
      <c r="DB169" s="353" t="str">
        <f ca="1">+IF(OFFSET('Sanitation Data'!$G$30,0,10*ROW('Sanitation Data'!G163))="","",OFFSET('Sanitation Data'!$G$30,0,10*ROW('Sanitation Data'!G163)))</f>
        <v/>
      </c>
      <c r="DC169" s="353" t="str">
        <f ca="1">+IF(OFFSET('Sanitation Data'!$G$31,0,10*ROW('Sanitation Data'!G163))="","",OFFSET('Sanitation Data'!$G$31,0,10*ROW('Sanitation Data'!G163)))</f>
        <v/>
      </c>
      <c r="DD169" s="353" t="str">
        <f ca="1">+IF(OFFSET('Sanitation Data'!$G$32,0,10*ROW('Sanitation Data'!G163))="","",OFFSET('Sanitation Data'!$G$32,0,10*ROW('Sanitation Data'!G163)))</f>
        <v/>
      </c>
      <c r="DE169" s="353" t="str">
        <f ca="1">+IF(OFFSET('Sanitation Data'!$H$28,0,10*ROW('Sanitation Data'!H163))="","",OFFSET('Sanitation Data'!$H$28,0,10*ROW('Sanitation Data'!H163)))</f>
        <v/>
      </c>
      <c r="DF169" s="353" t="str">
        <f ca="1">+IF(OFFSET('Sanitation Data'!$H$29,0,10*ROW('Sanitation Data'!H163))="","",OFFSET('Sanitation Data'!$H$29,0,10*ROW('Sanitation Data'!H163)))</f>
        <v/>
      </c>
      <c r="DG169" s="353" t="str">
        <f ca="1">+IF(OFFSET('Sanitation Data'!$H$30,0,10*ROW('Sanitation Data'!H163))="","",OFFSET('Sanitation Data'!$H$30,0,10*ROW('Sanitation Data'!H163)))</f>
        <v/>
      </c>
      <c r="DH169" s="353" t="str">
        <f ca="1">+IF(OFFSET('Sanitation Data'!$H$31,0,10*ROW('Sanitation Data'!H163))="","",OFFSET('Sanitation Data'!$H$31,0,10*ROW('Sanitation Data'!H163)))</f>
        <v/>
      </c>
      <c r="DI169" s="353" t="str">
        <f ca="1">+IF(OFFSET('Sanitation Data'!$H$32,0,10*ROW('Sanitation Data'!H163))="","",OFFSET('Sanitation Data'!$H$32,0,10*ROW('Sanitation Data'!H163)))</f>
        <v/>
      </c>
      <c r="DJ169" s="353" t="str">
        <f ca="1">+IF(OFFSET('Sanitation Data'!$I$28,0,10*ROW('Sanitation Data'!I163))="","",OFFSET('Sanitation Data'!$I$28,0,10*ROW('Sanitation Data'!I163)))</f>
        <v/>
      </c>
      <c r="DK169" s="353" t="str">
        <f ca="1">+IF(OFFSET('Sanitation Data'!$I$29,0,10*ROW('Sanitation Data'!I163))="","",OFFSET('Sanitation Data'!$I$29,0,10*ROW('Sanitation Data'!I163)))</f>
        <v/>
      </c>
      <c r="DL169" s="353" t="str">
        <f ca="1">+IF(OFFSET('Sanitation Data'!$I$30,0,10*ROW('Sanitation Data'!I163))="","",OFFSET('Sanitation Data'!$I$30,0,10*ROW('Sanitation Data'!I163)))</f>
        <v/>
      </c>
      <c r="DM169" s="353" t="str">
        <f ca="1">+IF(OFFSET('Sanitation Data'!$I$31,0,10*ROW('Sanitation Data'!I163))="","",OFFSET('Sanitation Data'!$I$31,0,10*ROW('Sanitation Data'!I163)))</f>
        <v/>
      </c>
      <c r="DN169" s="353" t="str">
        <f ca="1">+IF(OFFSET('Sanitation Data'!$I$32,0,10*ROW('Sanitation Data'!I163))="","",OFFSET('Sanitation Data'!$I$32,0,10*ROW('Sanitation Data'!I163)))</f>
        <v/>
      </c>
      <c r="DO169" s="353" t="str">
        <f ca="1">+IF(OFFSET('Hygiene Data'!$D$11,0,10*ROW('Hygiene Data'!D163))="","",OFFSET('Hygiene Data'!$D$11,0,10*ROW('Hygiene Data'!D163)))</f>
        <v/>
      </c>
      <c r="DP169" s="353" t="str">
        <f ca="1">+IF(OFFSET('Hygiene Data'!$D$12,0,10*ROW('Hygiene Data'!D163))="","",OFFSET('Hygiene Data'!$D$12,0,10*ROW('Hygiene Data'!D163)))</f>
        <v/>
      </c>
      <c r="DQ169" s="353" t="str">
        <f ca="1">+IF(OFFSET('Hygiene Data'!$D$13,0,10*ROW('Hygiene Data'!D163))="","",OFFSET('Hygiene Data'!$D$13,0,10*ROW('Hygiene Data'!D163)))</f>
        <v/>
      </c>
      <c r="DR169" s="353" t="str">
        <f ca="1">+IF(OFFSET('Hygiene Data'!$E$11,0,10*ROW('Hygiene Data'!E163))="","",OFFSET('Hygiene Data'!$E$11,0,10*ROW('Hygiene Data'!E163)))</f>
        <v/>
      </c>
      <c r="DS169" s="353" t="str">
        <f ca="1">+IF(OFFSET('Hygiene Data'!$E$12,0,10*ROW('Hygiene Data'!E163))="","",OFFSET('Hygiene Data'!$E$12,0,10*ROW('Hygiene Data'!E163)))</f>
        <v/>
      </c>
      <c r="DT169" s="353" t="str">
        <f ca="1">+IF(OFFSET('Hygiene Data'!$E$13,0,10*ROW('Hygiene Data'!E163))="","",OFFSET('Hygiene Data'!$E$13,0,10*ROW('Hygiene Data'!E163)))</f>
        <v/>
      </c>
      <c r="DU169" s="353" t="str">
        <f ca="1">+IF(OFFSET('Hygiene Data'!$F$11,0,10*ROW('Hygiene Data'!F163))="","",OFFSET('Hygiene Data'!$F$11,0,10*ROW('Hygiene Data'!F163)))</f>
        <v/>
      </c>
      <c r="DV169" s="353" t="str">
        <f ca="1">+IF(OFFSET('Hygiene Data'!$F$12,0,10*ROW('Hygiene Data'!F163))="","",OFFSET('Hygiene Data'!$F$12,0,10*ROW('Hygiene Data'!F163)))</f>
        <v/>
      </c>
      <c r="DW169" s="353" t="str">
        <f ca="1">+IF(OFFSET('Hygiene Data'!$F$13,0,10*ROW('Hygiene Data'!F163))="","",OFFSET('Hygiene Data'!$F$13,0,10*ROW('Hygiene Data'!F163)))</f>
        <v/>
      </c>
      <c r="DX169" s="353" t="str">
        <f ca="1">+IF(OFFSET('Hygiene Data'!$G$11,0,10*ROW('Hygiene Data'!G163))="","",OFFSET('Hygiene Data'!$G$11,0,10*ROW('Hygiene Data'!G163)))</f>
        <v/>
      </c>
      <c r="DY169" s="353" t="str">
        <f ca="1">+IF(OFFSET('Hygiene Data'!$G$12,0,10*ROW('Hygiene Data'!G163))="","",OFFSET('Hygiene Data'!$G$12,0,10*ROW('Hygiene Data'!G163)))</f>
        <v/>
      </c>
      <c r="DZ169" s="353" t="str">
        <f ca="1">+IF(OFFSET('Hygiene Data'!$G$13,0,10*ROW('Hygiene Data'!G163))="","",OFFSET('Hygiene Data'!$G$13,0,10*ROW('Hygiene Data'!G163)))</f>
        <v/>
      </c>
      <c r="EA169" s="353" t="str">
        <f ca="1">+IF(OFFSET('Hygiene Data'!$H$11,0,10*ROW('Hygiene Data'!H163))="","",OFFSET('Hygiene Data'!$H$11,0,10*ROW('Hygiene Data'!H163)))</f>
        <v/>
      </c>
      <c r="EB169" s="353" t="str">
        <f ca="1">+IF(OFFSET('Hygiene Data'!$H$12,0,10*ROW('Hygiene Data'!H163))="","",OFFSET('Hygiene Data'!$H$12,0,10*ROW('Hygiene Data'!H163)))</f>
        <v/>
      </c>
      <c r="EC169" s="353" t="str">
        <f ca="1">+IF(OFFSET('Hygiene Data'!$H$13,0,10*ROW('Hygiene Data'!H163))="","",OFFSET('Hygiene Data'!$H$13,0,10*ROW('Hygiene Data'!H163)))</f>
        <v/>
      </c>
      <c r="ED169" s="353" t="str">
        <f ca="1">+IF(OFFSET('Hygiene Data'!$I$11,0,10*ROW('Hygiene Data'!I163))="","",OFFSET('Hygiene Data'!$I$11,0,10*ROW('Hygiene Data'!I163)))</f>
        <v/>
      </c>
      <c r="EE169" s="353" t="str">
        <f ca="1">+IF(OFFSET('Hygiene Data'!$I$12,0,10*ROW('Hygiene Data'!I163))="","",OFFSET('Hygiene Data'!$I$12,0,10*ROW('Hygiene Data'!I163)))</f>
        <v/>
      </c>
      <c r="EF169" s="353" t="str">
        <f ca="1">+IF(OFFSET('Hygiene Data'!$I$13,0,10*ROW('Hygiene Data'!I163))="","",OFFSET('Hygiene Data'!$I$13,0,10*ROW('Hygiene Data'!I163)))</f>
        <v/>
      </c>
    </row>
    <row r="170" spans="1:136" x14ac:dyDescent="0.25">
      <c r="A170" s="462" t="str">
        <f ca="1">+IF(OFFSET('Water Data'!$B$2,0,10*ROW('Water Data'!E164))="","",OFFSET('Water Data'!$B$2,0,10*ROW('Water Data'!E164)))</f>
        <v/>
      </c>
      <c r="B170" s="46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89" t="str">
        <f t="shared" ca="1" si="2"/>
        <v/>
      </c>
      <c r="D170" s="49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6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3" t="str">
        <f ca="1">+IF(OFFSET('Water Data'!$D$27,0,10*ROW('Water Data'!D164))="","",OFFSET('Water Data'!$D$27,0,10*ROW('Water Data'!D164)))</f>
        <v/>
      </c>
      <c r="BT170" s="353" t="str">
        <f ca="1">+IF(OFFSET('Water Data'!$D$28,0,10*ROW('Water Data'!D164))="","",OFFSET('Water Data'!$D$28,0,10*ROW('Water Data'!D164)))</f>
        <v/>
      </c>
      <c r="BU170" s="353" t="str">
        <f ca="1">+IF(OFFSET('Water Data'!$D$29,0,10*ROW('Water Data'!D164))="","",OFFSET('Water Data'!$D$29,0,10*ROW('Water Data'!D164)))</f>
        <v/>
      </c>
      <c r="BV170" s="353" t="str">
        <f ca="1">+IF(OFFSET('Water Data'!$E$27,0,10*ROW('Water Data'!E164))="","",OFFSET('Water Data'!$E$27,0,10*ROW('Water Data'!E164)))</f>
        <v/>
      </c>
      <c r="BW170" s="353" t="str">
        <f ca="1">+IF(OFFSET('Water Data'!$E$28,0,10*ROW('Water Data'!E164))="","",OFFSET('Water Data'!$E$28,0,10*ROW('Water Data'!E164)))</f>
        <v/>
      </c>
      <c r="BX170" s="353" t="str">
        <f ca="1">+IF(OFFSET('Water Data'!$E$29,0,10*ROW('Water Data'!E164))="","",OFFSET('Water Data'!$E$29,0,10*ROW('Water Data'!E164)))</f>
        <v/>
      </c>
      <c r="BY170" s="353" t="str">
        <f ca="1">+IF(OFFSET('Water Data'!$F$27,0,10*ROW('Water Data'!F164))="","",OFFSET('Water Data'!$F$27,0,10*ROW('Water Data'!F164)))</f>
        <v/>
      </c>
      <c r="BZ170" s="353" t="str">
        <f ca="1">+IF(OFFSET('Water Data'!$F$28,0,10*ROW('Water Data'!F164))="","",OFFSET('Water Data'!$F$28,0,10*ROW('Water Data'!F164)))</f>
        <v/>
      </c>
      <c r="CA170" s="353" t="str">
        <f ca="1">+IF(OFFSET('Water Data'!$F$29,0,10*ROW('Water Data'!F164))="","",OFFSET('Water Data'!$F$29,0,10*ROW('Water Data'!F164)))</f>
        <v/>
      </c>
      <c r="CB170" s="353" t="str">
        <f ca="1">+IF(OFFSET('Water Data'!$G$27,0,10*ROW('Water Data'!G164))="","",OFFSET('Water Data'!$G$27,0,10*ROW('Water Data'!G164)))</f>
        <v/>
      </c>
      <c r="CC170" s="353" t="str">
        <f ca="1">+IF(OFFSET('Water Data'!$G$28,0,10*ROW('Water Data'!G164))="","",OFFSET('Water Data'!$G$28,0,10*ROW('Water Data'!G164)))</f>
        <v/>
      </c>
      <c r="CD170" s="353" t="str">
        <f ca="1">+IF(OFFSET('Water Data'!$G$29,0,10*ROW('Water Data'!G164))="","",OFFSET('Water Data'!$G$29,0,10*ROW('Water Data'!G164)))</f>
        <v/>
      </c>
      <c r="CE170" s="353" t="str">
        <f ca="1">+IF(OFFSET('Water Data'!$H$27,0,10*ROW('Water Data'!H164))="","",OFFSET('Water Data'!$H$27,0,10*ROW('Water Data'!H164)))</f>
        <v/>
      </c>
      <c r="CF170" s="353" t="str">
        <f ca="1">+IF(OFFSET('Water Data'!$H$28,0,10*ROW('Water Data'!H164))="","",OFFSET('Water Data'!$H$28,0,10*ROW('Water Data'!H164)))</f>
        <v/>
      </c>
      <c r="CG170" s="353" t="str">
        <f ca="1">+IF(OFFSET('Water Data'!$H$29,0,10*ROW('Water Data'!H164))="","",OFFSET('Water Data'!$H$29,0,10*ROW('Water Data'!H164)))</f>
        <v/>
      </c>
      <c r="CH170" s="353" t="str">
        <f ca="1">+IF(OFFSET('Water Data'!$I$27,0,10*ROW('Water Data'!I164))="","",OFFSET('Water Data'!$I$27,0,10*ROW('Water Data'!I164)))</f>
        <v/>
      </c>
      <c r="CI170" s="353" t="str">
        <f ca="1">+IF(OFFSET('Water Data'!$I$28,0,10*ROW('Water Data'!I164))="","",OFFSET('Water Data'!$I$28,0,10*ROW('Water Data'!I164)))</f>
        <v/>
      </c>
      <c r="CJ170" s="353" t="str">
        <f ca="1">+IF(OFFSET('Water Data'!$I$29,0,10*ROW('Water Data'!I164))="","",OFFSET('Water Data'!$I$29,0,10*ROW('Water Data'!I164)))</f>
        <v/>
      </c>
      <c r="CK170" s="353" t="str">
        <f ca="1">+IF(OFFSET('Sanitation Data'!$D$28,0,10*ROW('Sanitation Data'!D164))="","",OFFSET('Sanitation Data'!$D$28,0,10*ROW('Sanitation Data'!D164)))</f>
        <v/>
      </c>
      <c r="CL170" s="353" t="str">
        <f ca="1">+IF(OFFSET('Sanitation Data'!$D$29,0,10*ROW('Sanitation Data'!D164))="","",OFFSET('Sanitation Data'!$D$29,0,10*ROW('Sanitation Data'!D164)))</f>
        <v/>
      </c>
      <c r="CM170" s="353" t="str">
        <f ca="1">+IF(OFFSET('Sanitation Data'!$D$30,0,10*ROW('Sanitation Data'!D164))="","",OFFSET('Sanitation Data'!$D$30,0,10*ROW('Sanitation Data'!D164)))</f>
        <v/>
      </c>
      <c r="CN170" s="353" t="str">
        <f ca="1">+IF(OFFSET('Sanitation Data'!$D$31,0,10*ROW('Sanitation Data'!D164))="","",OFFSET('Sanitation Data'!$D$31,0,10*ROW('Sanitation Data'!D164)))</f>
        <v/>
      </c>
      <c r="CO170" s="353" t="str">
        <f ca="1">+IF(OFFSET('Sanitation Data'!$D$32,0,10*ROW('Sanitation Data'!D164))="","",OFFSET('Sanitation Data'!$D$32,0,10*ROW('Sanitation Data'!D164)))</f>
        <v/>
      </c>
      <c r="CP170" s="353" t="str">
        <f ca="1">+IF(OFFSET('Sanitation Data'!$E$28,0,10*ROW('Sanitation Data'!E164))="","",OFFSET('Sanitation Data'!$E$28,0,10*ROW('Sanitation Data'!E164)))</f>
        <v/>
      </c>
      <c r="CQ170" s="353" t="str">
        <f ca="1">+IF(OFFSET('Sanitation Data'!$E$29,0,10*ROW('Sanitation Data'!E164))="","",OFFSET('Sanitation Data'!$E$29,0,10*ROW('Sanitation Data'!E164)))</f>
        <v/>
      </c>
      <c r="CR170" s="353" t="str">
        <f ca="1">+IF(OFFSET('Sanitation Data'!$E$30,0,10*ROW('Sanitation Data'!E164))="","",OFFSET('Sanitation Data'!$E$30,0,10*ROW('Sanitation Data'!E164)))</f>
        <v/>
      </c>
      <c r="CS170" s="353" t="str">
        <f ca="1">+IF(OFFSET('Sanitation Data'!$E$31,0,10*ROW('Sanitation Data'!E164))="","",OFFSET('Sanitation Data'!$E$31,0,10*ROW('Sanitation Data'!E164)))</f>
        <v/>
      </c>
      <c r="CT170" s="353" t="str">
        <f ca="1">+IF(OFFSET('Sanitation Data'!$E$32,0,10*ROW('Sanitation Data'!E164))="","",OFFSET('Sanitation Data'!$E$32,0,10*ROW('Sanitation Data'!E164)))</f>
        <v/>
      </c>
      <c r="CU170" s="353" t="str">
        <f ca="1">+IF(OFFSET('Sanitation Data'!$F$28,0,10*ROW('Sanitation Data'!F164))="","",OFFSET('Sanitation Data'!$F$28,0,10*ROW('Sanitation Data'!F164)))</f>
        <v/>
      </c>
      <c r="CV170" s="353" t="str">
        <f ca="1">+IF(OFFSET('Sanitation Data'!$F$29,0,10*ROW('Sanitation Data'!F164))="","",OFFSET('Sanitation Data'!$F$29,0,10*ROW('Sanitation Data'!F164)))</f>
        <v/>
      </c>
      <c r="CW170" s="353" t="str">
        <f ca="1">+IF(OFFSET('Sanitation Data'!$F$30,0,10*ROW('Sanitation Data'!F164))="","",OFFSET('Sanitation Data'!$F$30,0,10*ROW('Sanitation Data'!F164)))</f>
        <v/>
      </c>
      <c r="CX170" s="353" t="str">
        <f ca="1">+IF(OFFSET('Sanitation Data'!$F$31,0,10*ROW('Sanitation Data'!F164))="","",OFFSET('Sanitation Data'!$F$31,0,10*ROW('Sanitation Data'!F164)))</f>
        <v/>
      </c>
      <c r="CY170" s="353" t="str">
        <f ca="1">+IF(OFFSET('Sanitation Data'!$F$32,0,10*ROW('Sanitation Data'!F164))="","",OFFSET('Sanitation Data'!$F$32,0,10*ROW('Sanitation Data'!F164)))</f>
        <v/>
      </c>
      <c r="CZ170" s="353" t="str">
        <f ca="1">+IF(OFFSET('Sanitation Data'!$G$28,0,10*ROW('Sanitation Data'!G164))="","",OFFSET('Sanitation Data'!$G$28,0,10*ROW('Sanitation Data'!G164)))</f>
        <v/>
      </c>
      <c r="DA170" s="353" t="str">
        <f ca="1">+IF(OFFSET('Sanitation Data'!$G$29,0,10*ROW('Sanitation Data'!G164))="","",OFFSET('Sanitation Data'!$G$29,0,10*ROW('Sanitation Data'!G164)))</f>
        <v/>
      </c>
      <c r="DB170" s="353" t="str">
        <f ca="1">+IF(OFFSET('Sanitation Data'!$G$30,0,10*ROW('Sanitation Data'!G164))="","",OFFSET('Sanitation Data'!$G$30,0,10*ROW('Sanitation Data'!G164)))</f>
        <v/>
      </c>
      <c r="DC170" s="353" t="str">
        <f ca="1">+IF(OFFSET('Sanitation Data'!$G$31,0,10*ROW('Sanitation Data'!G164))="","",OFFSET('Sanitation Data'!$G$31,0,10*ROW('Sanitation Data'!G164)))</f>
        <v/>
      </c>
      <c r="DD170" s="353" t="str">
        <f ca="1">+IF(OFFSET('Sanitation Data'!$G$32,0,10*ROW('Sanitation Data'!G164))="","",OFFSET('Sanitation Data'!$G$32,0,10*ROW('Sanitation Data'!G164)))</f>
        <v/>
      </c>
      <c r="DE170" s="353" t="str">
        <f ca="1">+IF(OFFSET('Sanitation Data'!$H$28,0,10*ROW('Sanitation Data'!H164))="","",OFFSET('Sanitation Data'!$H$28,0,10*ROW('Sanitation Data'!H164)))</f>
        <v/>
      </c>
      <c r="DF170" s="353" t="str">
        <f ca="1">+IF(OFFSET('Sanitation Data'!$H$29,0,10*ROW('Sanitation Data'!H164))="","",OFFSET('Sanitation Data'!$H$29,0,10*ROW('Sanitation Data'!H164)))</f>
        <v/>
      </c>
      <c r="DG170" s="353" t="str">
        <f ca="1">+IF(OFFSET('Sanitation Data'!$H$30,0,10*ROW('Sanitation Data'!H164))="","",OFFSET('Sanitation Data'!$H$30,0,10*ROW('Sanitation Data'!H164)))</f>
        <v/>
      </c>
      <c r="DH170" s="353" t="str">
        <f ca="1">+IF(OFFSET('Sanitation Data'!$H$31,0,10*ROW('Sanitation Data'!H164))="","",OFFSET('Sanitation Data'!$H$31,0,10*ROW('Sanitation Data'!H164)))</f>
        <v/>
      </c>
      <c r="DI170" s="353" t="str">
        <f ca="1">+IF(OFFSET('Sanitation Data'!$H$32,0,10*ROW('Sanitation Data'!H164))="","",OFFSET('Sanitation Data'!$H$32,0,10*ROW('Sanitation Data'!H164)))</f>
        <v/>
      </c>
      <c r="DJ170" s="353" t="str">
        <f ca="1">+IF(OFFSET('Sanitation Data'!$I$28,0,10*ROW('Sanitation Data'!I164))="","",OFFSET('Sanitation Data'!$I$28,0,10*ROW('Sanitation Data'!I164)))</f>
        <v/>
      </c>
      <c r="DK170" s="353" t="str">
        <f ca="1">+IF(OFFSET('Sanitation Data'!$I$29,0,10*ROW('Sanitation Data'!I164))="","",OFFSET('Sanitation Data'!$I$29,0,10*ROW('Sanitation Data'!I164)))</f>
        <v/>
      </c>
      <c r="DL170" s="353" t="str">
        <f ca="1">+IF(OFFSET('Sanitation Data'!$I$30,0,10*ROW('Sanitation Data'!I164))="","",OFFSET('Sanitation Data'!$I$30,0,10*ROW('Sanitation Data'!I164)))</f>
        <v/>
      </c>
      <c r="DM170" s="353" t="str">
        <f ca="1">+IF(OFFSET('Sanitation Data'!$I$31,0,10*ROW('Sanitation Data'!I164))="","",OFFSET('Sanitation Data'!$I$31,0,10*ROW('Sanitation Data'!I164)))</f>
        <v/>
      </c>
      <c r="DN170" s="353" t="str">
        <f ca="1">+IF(OFFSET('Sanitation Data'!$I$32,0,10*ROW('Sanitation Data'!I164))="","",OFFSET('Sanitation Data'!$I$32,0,10*ROW('Sanitation Data'!I164)))</f>
        <v/>
      </c>
      <c r="DO170" s="353" t="str">
        <f ca="1">+IF(OFFSET('Hygiene Data'!$D$11,0,10*ROW('Hygiene Data'!D164))="","",OFFSET('Hygiene Data'!$D$11,0,10*ROW('Hygiene Data'!D164)))</f>
        <v/>
      </c>
      <c r="DP170" s="353" t="str">
        <f ca="1">+IF(OFFSET('Hygiene Data'!$D$12,0,10*ROW('Hygiene Data'!D164))="","",OFFSET('Hygiene Data'!$D$12,0,10*ROW('Hygiene Data'!D164)))</f>
        <v/>
      </c>
      <c r="DQ170" s="353" t="str">
        <f ca="1">+IF(OFFSET('Hygiene Data'!$D$13,0,10*ROW('Hygiene Data'!D164))="","",OFFSET('Hygiene Data'!$D$13,0,10*ROW('Hygiene Data'!D164)))</f>
        <v/>
      </c>
      <c r="DR170" s="353" t="str">
        <f ca="1">+IF(OFFSET('Hygiene Data'!$E$11,0,10*ROW('Hygiene Data'!E164))="","",OFFSET('Hygiene Data'!$E$11,0,10*ROW('Hygiene Data'!E164)))</f>
        <v/>
      </c>
      <c r="DS170" s="353" t="str">
        <f ca="1">+IF(OFFSET('Hygiene Data'!$E$12,0,10*ROW('Hygiene Data'!E164))="","",OFFSET('Hygiene Data'!$E$12,0,10*ROW('Hygiene Data'!E164)))</f>
        <v/>
      </c>
      <c r="DT170" s="353" t="str">
        <f ca="1">+IF(OFFSET('Hygiene Data'!$E$13,0,10*ROW('Hygiene Data'!E164))="","",OFFSET('Hygiene Data'!$E$13,0,10*ROW('Hygiene Data'!E164)))</f>
        <v/>
      </c>
      <c r="DU170" s="353" t="str">
        <f ca="1">+IF(OFFSET('Hygiene Data'!$F$11,0,10*ROW('Hygiene Data'!F164))="","",OFFSET('Hygiene Data'!$F$11,0,10*ROW('Hygiene Data'!F164)))</f>
        <v/>
      </c>
      <c r="DV170" s="353" t="str">
        <f ca="1">+IF(OFFSET('Hygiene Data'!$F$12,0,10*ROW('Hygiene Data'!F164))="","",OFFSET('Hygiene Data'!$F$12,0,10*ROW('Hygiene Data'!F164)))</f>
        <v/>
      </c>
      <c r="DW170" s="353" t="str">
        <f ca="1">+IF(OFFSET('Hygiene Data'!$F$13,0,10*ROW('Hygiene Data'!F164))="","",OFFSET('Hygiene Data'!$F$13,0,10*ROW('Hygiene Data'!F164)))</f>
        <v/>
      </c>
      <c r="DX170" s="353" t="str">
        <f ca="1">+IF(OFFSET('Hygiene Data'!$G$11,0,10*ROW('Hygiene Data'!G164))="","",OFFSET('Hygiene Data'!$G$11,0,10*ROW('Hygiene Data'!G164)))</f>
        <v/>
      </c>
      <c r="DY170" s="353" t="str">
        <f ca="1">+IF(OFFSET('Hygiene Data'!$G$12,0,10*ROW('Hygiene Data'!G164))="","",OFFSET('Hygiene Data'!$G$12,0,10*ROW('Hygiene Data'!G164)))</f>
        <v/>
      </c>
      <c r="DZ170" s="353" t="str">
        <f ca="1">+IF(OFFSET('Hygiene Data'!$G$13,0,10*ROW('Hygiene Data'!G164))="","",OFFSET('Hygiene Data'!$G$13,0,10*ROW('Hygiene Data'!G164)))</f>
        <v/>
      </c>
      <c r="EA170" s="353" t="str">
        <f ca="1">+IF(OFFSET('Hygiene Data'!$H$11,0,10*ROW('Hygiene Data'!H164))="","",OFFSET('Hygiene Data'!$H$11,0,10*ROW('Hygiene Data'!H164)))</f>
        <v/>
      </c>
      <c r="EB170" s="353" t="str">
        <f ca="1">+IF(OFFSET('Hygiene Data'!$H$12,0,10*ROW('Hygiene Data'!H164))="","",OFFSET('Hygiene Data'!$H$12,0,10*ROW('Hygiene Data'!H164)))</f>
        <v/>
      </c>
      <c r="EC170" s="353" t="str">
        <f ca="1">+IF(OFFSET('Hygiene Data'!$H$13,0,10*ROW('Hygiene Data'!H164))="","",OFFSET('Hygiene Data'!$H$13,0,10*ROW('Hygiene Data'!H164)))</f>
        <v/>
      </c>
      <c r="ED170" s="353" t="str">
        <f ca="1">+IF(OFFSET('Hygiene Data'!$I$11,0,10*ROW('Hygiene Data'!I164))="","",OFFSET('Hygiene Data'!$I$11,0,10*ROW('Hygiene Data'!I164)))</f>
        <v/>
      </c>
      <c r="EE170" s="353" t="str">
        <f ca="1">+IF(OFFSET('Hygiene Data'!$I$12,0,10*ROW('Hygiene Data'!I164))="","",OFFSET('Hygiene Data'!$I$12,0,10*ROW('Hygiene Data'!I164)))</f>
        <v/>
      </c>
      <c r="EF170" s="353" t="str">
        <f ca="1">+IF(OFFSET('Hygiene Data'!$I$13,0,10*ROW('Hygiene Data'!I164))="","",OFFSET('Hygiene Data'!$I$13,0,10*ROW('Hygiene Data'!I164)))</f>
        <v/>
      </c>
    </row>
    <row r="171" spans="1:136" x14ac:dyDescent="0.25">
      <c r="A171" s="462" t="str">
        <f ca="1">+IF(OFFSET('Water Data'!$B$2,0,10*ROW('Water Data'!E165))="","",OFFSET('Water Data'!$B$2,0,10*ROW('Water Data'!E165)))</f>
        <v/>
      </c>
      <c r="B171" s="46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89" t="str">
        <f t="shared" ca="1" si="2"/>
        <v/>
      </c>
      <c r="D171" s="49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6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3" t="str">
        <f ca="1">+IF(OFFSET('Water Data'!$D$27,0,10*ROW('Water Data'!D165))="","",OFFSET('Water Data'!$D$27,0,10*ROW('Water Data'!D165)))</f>
        <v/>
      </c>
      <c r="BT171" s="353" t="str">
        <f ca="1">+IF(OFFSET('Water Data'!$D$28,0,10*ROW('Water Data'!D165))="","",OFFSET('Water Data'!$D$28,0,10*ROW('Water Data'!D165)))</f>
        <v/>
      </c>
      <c r="BU171" s="353" t="str">
        <f ca="1">+IF(OFFSET('Water Data'!$D$29,0,10*ROW('Water Data'!D165))="","",OFFSET('Water Data'!$D$29,0,10*ROW('Water Data'!D165)))</f>
        <v/>
      </c>
      <c r="BV171" s="353" t="str">
        <f ca="1">+IF(OFFSET('Water Data'!$E$27,0,10*ROW('Water Data'!E165))="","",OFFSET('Water Data'!$E$27,0,10*ROW('Water Data'!E165)))</f>
        <v/>
      </c>
      <c r="BW171" s="353" t="str">
        <f ca="1">+IF(OFFSET('Water Data'!$E$28,0,10*ROW('Water Data'!E165))="","",OFFSET('Water Data'!$E$28,0,10*ROW('Water Data'!E165)))</f>
        <v/>
      </c>
      <c r="BX171" s="353" t="str">
        <f ca="1">+IF(OFFSET('Water Data'!$E$29,0,10*ROW('Water Data'!E165))="","",OFFSET('Water Data'!$E$29,0,10*ROW('Water Data'!E165)))</f>
        <v/>
      </c>
      <c r="BY171" s="353" t="str">
        <f ca="1">+IF(OFFSET('Water Data'!$F$27,0,10*ROW('Water Data'!F165))="","",OFFSET('Water Data'!$F$27,0,10*ROW('Water Data'!F165)))</f>
        <v/>
      </c>
      <c r="BZ171" s="353" t="str">
        <f ca="1">+IF(OFFSET('Water Data'!$F$28,0,10*ROW('Water Data'!F165))="","",OFFSET('Water Data'!$F$28,0,10*ROW('Water Data'!F165)))</f>
        <v/>
      </c>
      <c r="CA171" s="353" t="str">
        <f ca="1">+IF(OFFSET('Water Data'!$F$29,0,10*ROW('Water Data'!F165))="","",OFFSET('Water Data'!$F$29,0,10*ROW('Water Data'!F165)))</f>
        <v/>
      </c>
      <c r="CB171" s="353" t="str">
        <f ca="1">+IF(OFFSET('Water Data'!$G$27,0,10*ROW('Water Data'!G165))="","",OFFSET('Water Data'!$G$27,0,10*ROW('Water Data'!G165)))</f>
        <v/>
      </c>
      <c r="CC171" s="353" t="str">
        <f ca="1">+IF(OFFSET('Water Data'!$G$28,0,10*ROW('Water Data'!G165))="","",OFFSET('Water Data'!$G$28,0,10*ROW('Water Data'!G165)))</f>
        <v/>
      </c>
      <c r="CD171" s="353" t="str">
        <f ca="1">+IF(OFFSET('Water Data'!$G$29,0,10*ROW('Water Data'!G165))="","",OFFSET('Water Data'!$G$29,0,10*ROW('Water Data'!G165)))</f>
        <v/>
      </c>
      <c r="CE171" s="353" t="str">
        <f ca="1">+IF(OFFSET('Water Data'!$H$27,0,10*ROW('Water Data'!H165))="","",OFFSET('Water Data'!$H$27,0,10*ROW('Water Data'!H165)))</f>
        <v/>
      </c>
      <c r="CF171" s="353" t="str">
        <f ca="1">+IF(OFFSET('Water Data'!$H$28,0,10*ROW('Water Data'!H165))="","",OFFSET('Water Data'!$H$28,0,10*ROW('Water Data'!H165)))</f>
        <v/>
      </c>
      <c r="CG171" s="353" t="str">
        <f ca="1">+IF(OFFSET('Water Data'!$H$29,0,10*ROW('Water Data'!H165))="","",OFFSET('Water Data'!$H$29,0,10*ROW('Water Data'!H165)))</f>
        <v/>
      </c>
      <c r="CH171" s="353" t="str">
        <f ca="1">+IF(OFFSET('Water Data'!$I$27,0,10*ROW('Water Data'!I165))="","",OFFSET('Water Data'!$I$27,0,10*ROW('Water Data'!I165)))</f>
        <v/>
      </c>
      <c r="CI171" s="353" t="str">
        <f ca="1">+IF(OFFSET('Water Data'!$I$28,0,10*ROW('Water Data'!I165))="","",OFFSET('Water Data'!$I$28,0,10*ROW('Water Data'!I165)))</f>
        <v/>
      </c>
      <c r="CJ171" s="353" t="str">
        <f ca="1">+IF(OFFSET('Water Data'!$I$29,0,10*ROW('Water Data'!I165))="","",OFFSET('Water Data'!$I$29,0,10*ROW('Water Data'!I165)))</f>
        <v/>
      </c>
      <c r="CK171" s="353" t="str">
        <f ca="1">+IF(OFFSET('Sanitation Data'!$D$28,0,10*ROW('Sanitation Data'!D165))="","",OFFSET('Sanitation Data'!$D$28,0,10*ROW('Sanitation Data'!D165)))</f>
        <v/>
      </c>
      <c r="CL171" s="353" t="str">
        <f ca="1">+IF(OFFSET('Sanitation Data'!$D$29,0,10*ROW('Sanitation Data'!D165))="","",OFFSET('Sanitation Data'!$D$29,0,10*ROW('Sanitation Data'!D165)))</f>
        <v/>
      </c>
      <c r="CM171" s="353" t="str">
        <f ca="1">+IF(OFFSET('Sanitation Data'!$D$30,0,10*ROW('Sanitation Data'!D165))="","",OFFSET('Sanitation Data'!$D$30,0,10*ROW('Sanitation Data'!D165)))</f>
        <v/>
      </c>
      <c r="CN171" s="353" t="str">
        <f ca="1">+IF(OFFSET('Sanitation Data'!$D$31,0,10*ROW('Sanitation Data'!D165))="","",OFFSET('Sanitation Data'!$D$31,0,10*ROW('Sanitation Data'!D165)))</f>
        <v/>
      </c>
      <c r="CO171" s="353" t="str">
        <f ca="1">+IF(OFFSET('Sanitation Data'!$D$32,0,10*ROW('Sanitation Data'!D165))="","",OFFSET('Sanitation Data'!$D$32,0,10*ROW('Sanitation Data'!D165)))</f>
        <v/>
      </c>
      <c r="CP171" s="353" t="str">
        <f ca="1">+IF(OFFSET('Sanitation Data'!$E$28,0,10*ROW('Sanitation Data'!E165))="","",OFFSET('Sanitation Data'!$E$28,0,10*ROW('Sanitation Data'!E165)))</f>
        <v/>
      </c>
      <c r="CQ171" s="353" t="str">
        <f ca="1">+IF(OFFSET('Sanitation Data'!$E$29,0,10*ROW('Sanitation Data'!E165))="","",OFFSET('Sanitation Data'!$E$29,0,10*ROW('Sanitation Data'!E165)))</f>
        <v/>
      </c>
      <c r="CR171" s="353" t="str">
        <f ca="1">+IF(OFFSET('Sanitation Data'!$E$30,0,10*ROW('Sanitation Data'!E165))="","",OFFSET('Sanitation Data'!$E$30,0,10*ROW('Sanitation Data'!E165)))</f>
        <v/>
      </c>
      <c r="CS171" s="353" t="str">
        <f ca="1">+IF(OFFSET('Sanitation Data'!$E$31,0,10*ROW('Sanitation Data'!E165))="","",OFFSET('Sanitation Data'!$E$31,0,10*ROW('Sanitation Data'!E165)))</f>
        <v/>
      </c>
      <c r="CT171" s="353" t="str">
        <f ca="1">+IF(OFFSET('Sanitation Data'!$E$32,0,10*ROW('Sanitation Data'!E165))="","",OFFSET('Sanitation Data'!$E$32,0,10*ROW('Sanitation Data'!E165)))</f>
        <v/>
      </c>
      <c r="CU171" s="353" t="str">
        <f ca="1">+IF(OFFSET('Sanitation Data'!$F$28,0,10*ROW('Sanitation Data'!F165))="","",OFFSET('Sanitation Data'!$F$28,0,10*ROW('Sanitation Data'!F165)))</f>
        <v/>
      </c>
      <c r="CV171" s="353" t="str">
        <f ca="1">+IF(OFFSET('Sanitation Data'!$F$29,0,10*ROW('Sanitation Data'!F165))="","",OFFSET('Sanitation Data'!$F$29,0,10*ROW('Sanitation Data'!F165)))</f>
        <v/>
      </c>
      <c r="CW171" s="353" t="str">
        <f ca="1">+IF(OFFSET('Sanitation Data'!$F$30,0,10*ROW('Sanitation Data'!F165))="","",OFFSET('Sanitation Data'!$F$30,0,10*ROW('Sanitation Data'!F165)))</f>
        <v/>
      </c>
      <c r="CX171" s="353" t="str">
        <f ca="1">+IF(OFFSET('Sanitation Data'!$F$31,0,10*ROW('Sanitation Data'!F165))="","",OFFSET('Sanitation Data'!$F$31,0,10*ROW('Sanitation Data'!F165)))</f>
        <v/>
      </c>
      <c r="CY171" s="353" t="str">
        <f ca="1">+IF(OFFSET('Sanitation Data'!$F$32,0,10*ROW('Sanitation Data'!F165))="","",OFFSET('Sanitation Data'!$F$32,0,10*ROW('Sanitation Data'!F165)))</f>
        <v/>
      </c>
      <c r="CZ171" s="353" t="str">
        <f ca="1">+IF(OFFSET('Sanitation Data'!$G$28,0,10*ROW('Sanitation Data'!G165))="","",OFFSET('Sanitation Data'!$G$28,0,10*ROW('Sanitation Data'!G165)))</f>
        <v/>
      </c>
      <c r="DA171" s="353" t="str">
        <f ca="1">+IF(OFFSET('Sanitation Data'!$G$29,0,10*ROW('Sanitation Data'!G165))="","",OFFSET('Sanitation Data'!$G$29,0,10*ROW('Sanitation Data'!G165)))</f>
        <v/>
      </c>
      <c r="DB171" s="353" t="str">
        <f ca="1">+IF(OFFSET('Sanitation Data'!$G$30,0,10*ROW('Sanitation Data'!G165))="","",OFFSET('Sanitation Data'!$G$30,0,10*ROW('Sanitation Data'!G165)))</f>
        <v/>
      </c>
      <c r="DC171" s="353" t="str">
        <f ca="1">+IF(OFFSET('Sanitation Data'!$G$31,0,10*ROW('Sanitation Data'!G165))="","",OFFSET('Sanitation Data'!$G$31,0,10*ROW('Sanitation Data'!G165)))</f>
        <v/>
      </c>
      <c r="DD171" s="353" t="str">
        <f ca="1">+IF(OFFSET('Sanitation Data'!$G$32,0,10*ROW('Sanitation Data'!G165))="","",OFFSET('Sanitation Data'!$G$32,0,10*ROW('Sanitation Data'!G165)))</f>
        <v/>
      </c>
      <c r="DE171" s="353" t="str">
        <f ca="1">+IF(OFFSET('Sanitation Data'!$H$28,0,10*ROW('Sanitation Data'!H165))="","",OFFSET('Sanitation Data'!$H$28,0,10*ROW('Sanitation Data'!H165)))</f>
        <v/>
      </c>
      <c r="DF171" s="353" t="str">
        <f ca="1">+IF(OFFSET('Sanitation Data'!$H$29,0,10*ROW('Sanitation Data'!H165))="","",OFFSET('Sanitation Data'!$H$29,0,10*ROW('Sanitation Data'!H165)))</f>
        <v/>
      </c>
      <c r="DG171" s="353" t="str">
        <f ca="1">+IF(OFFSET('Sanitation Data'!$H$30,0,10*ROW('Sanitation Data'!H165))="","",OFFSET('Sanitation Data'!$H$30,0,10*ROW('Sanitation Data'!H165)))</f>
        <v/>
      </c>
      <c r="DH171" s="353" t="str">
        <f ca="1">+IF(OFFSET('Sanitation Data'!$H$31,0,10*ROW('Sanitation Data'!H165))="","",OFFSET('Sanitation Data'!$H$31,0,10*ROW('Sanitation Data'!H165)))</f>
        <v/>
      </c>
      <c r="DI171" s="353" t="str">
        <f ca="1">+IF(OFFSET('Sanitation Data'!$H$32,0,10*ROW('Sanitation Data'!H165))="","",OFFSET('Sanitation Data'!$H$32,0,10*ROW('Sanitation Data'!H165)))</f>
        <v/>
      </c>
      <c r="DJ171" s="353" t="str">
        <f ca="1">+IF(OFFSET('Sanitation Data'!$I$28,0,10*ROW('Sanitation Data'!I165))="","",OFFSET('Sanitation Data'!$I$28,0,10*ROW('Sanitation Data'!I165)))</f>
        <v/>
      </c>
      <c r="DK171" s="353" t="str">
        <f ca="1">+IF(OFFSET('Sanitation Data'!$I$29,0,10*ROW('Sanitation Data'!I165))="","",OFFSET('Sanitation Data'!$I$29,0,10*ROW('Sanitation Data'!I165)))</f>
        <v/>
      </c>
      <c r="DL171" s="353" t="str">
        <f ca="1">+IF(OFFSET('Sanitation Data'!$I$30,0,10*ROW('Sanitation Data'!I165))="","",OFFSET('Sanitation Data'!$I$30,0,10*ROW('Sanitation Data'!I165)))</f>
        <v/>
      </c>
      <c r="DM171" s="353" t="str">
        <f ca="1">+IF(OFFSET('Sanitation Data'!$I$31,0,10*ROW('Sanitation Data'!I165))="","",OFFSET('Sanitation Data'!$I$31,0,10*ROW('Sanitation Data'!I165)))</f>
        <v/>
      </c>
      <c r="DN171" s="353" t="str">
        <f ca="1">+IF(OFFSET('Sanitation Data'!$I$32,0,10*ROW('Sanitation Data'!I165))="","",OFFSET('Sanitation Data'!$I$32,0,10*ROW('Sanitation Data'!I165)))</f>
        <v/>
      </c>
      <c r="DO171" s="353" t="str">
        <f ca="1">+IF(OFFSET('Hygiene Data'!$D$11,0,10*ROW('Hygiene Data'!D165))="","",OFFSET('Hygiene Data'!$D$11,0,10*ROW('Hygiene Data'!D165)))</f>
        <v/>
      </c>
      <c r="DP171" s="353" t="str">
        <f ca="1">+IF(OFFSET('Hygiene Data'!$D$12,0,10*ROW('Hygiene Data'!D165))="","",OFFSET('Hygiene Data'!$D$12,0,10*ROW('Hygiene Data'!D165)))</f>
        <v/>
      </c>
      <c r="DQ171" s="353" t="str">
        <f ca="1">+IF(OFFSET('Hygiene Data'!$D$13,0,10*ROW('Hygiene Data'!D165))="","",OFFSET('Hygiene Data'!$D$13,0,10*ROW('Hygiene Data'!D165)))</f>
        <v/>
      </c>
      <c r="DR171" s="353" t="str">
        <f ca="1">+IF(OFFSET('Hygiene Data'!$E$11,0,10*ROW('Hygiene Data'!E165))="","",OFFSET('Hygiene Data'!$E$11,0,10*ROW('Hygiene Data'!E165)))</f>
        <v/>
      </c>
      <c r="DS171" s="353" t="str">
        <f ca="1">+IF(OFFSET('Hygiene Data'!$E$12,0,10*ROW('Hygiene Data'!E165))="","",OFFSET('Hygiene Data'!$E$12,0,10*ROW('Hygiene Data'!E165)))</f>
        <v/>
      </c>
      <c r="DT171" s="353" t="str">
        <f ca="1">+IF(OFFSET('Hygiene Data'!$E$13,0,10*ROW('Hygiene Data'!E165))="","",OFFSET('Hygiene Data'!$E$13,0,10*ROW('Hygiene Data'!E165)))</f>
        <v/>
      </c>
      <c r="DU171" s="353" t="str">
        <f ca="1">+IF(OFFSET('Hygiene Data'!$F$11,0,10*ROW('Hygiene Data'!F165))="","",OFFSET('Hygiene Data'!$F$11,0,10*ROW('Hygiene Data'!F165)))</f>
        <v/>
      </c>
      <c r="DV171" s="353" t="str">
        <f ca="1">+IF(OFFSET('Hygiene Data'!$F$12,0,10*ROW('Hygiene Data'!F165))="","",OFFSET('Hygiene Data'!$F$12,0,10*ROW('Hygiene Data'!F165)))</f>
        <v/>
      </c>
      <c r="DW171" s="353" t="str">
        <f ca="1">+IF(OFFSET('Hygiene Data'!$F$13,0,10*ROW('Hygiene Data'!F165))="","",OFFSET('Hygiene Data'!$F$13,0,10*ROW('Hygiene Data'!F165)))</f>
        <v/>
      </c>
      <c r="DX171" s="353" t="str">
        <f ca="1">+IF(OFFSET('Hygiene Data'!$G$11,0,10*ROW('Hygiene Data'!G165))="","",OFFSET('Hygiene Data'!$G$11,0,10*ROW('Hygiene Data'!G165)))</f>
        <v/>
      </c>
      <c r="DY171" s="353" t="str">
        <f ca="1">+IF(OFFSET('Hygiene Data'!$G$12,0,10*ROW('Hygiene Data'!G165))="","",OFFSET('Hygiene Data'!$G$12,0,10*ROW('Hygiene Data'!G165)))</f>
        <v/>
      </c>
      <c r="DZ171" s="353" t="str">
        <f ca="1">+IF(OFFSET('Hygiene Data'!$G$13,0,10*ROW('Hygiene Data'!G165))="","",OFFSET('Hygiene Data'!$G$13,0,10*ROW('Hygiene Data'!G165)))</f>
        <v/>
      </c>
      <c r="EA171" s="353" t="str">
        <f ca="1">+IF(OFFSET('Hygiene Data'!$H$11,0,10*ROW('Hygiene Data'!H165))="","",OFFSET('Hygiene Data'!$H$11,0,10*ROW('Hygiene Data'!H165)))</f>
        <v/>
      </c>
      <c r="EB171" s="353" t="str">
        <f ca="1">+IF(OFFSET('Hygiene Data'!$H$12,0,10*ROW('Hygiene Data'!H165))="","",OFFSET('Hygiene Data'!$H$12,0,10*ROW('Hygiene Data'!H165)))</f>
        <v/>
      </c>
      <c r="EC171" s="353" t="str">
        <f ca="1">+IF(OFFSET('Hygiene Data'!$H$13,0,10*ROW('Hygiene Data'!H165))="","",OFFSET('Hygiene Data'!$H$13,0,10*ROW('Hygiene Data'!H165)))</f>
        <v/>
      </c>
      <c r="ED171" s="353" t="str">
        <f ca="1">+IF(OFFSET('Hygiene Data'!$I$11,0,10*ROW('Hygiene Data'!I165))="","",OFFSET('Hygiene Data'!$I$11,0,10*ROW('Hygiene Data'!I165)))</f>
        <v/>
      </c>
      <c r="EE171" s="353" t="str">
        <f ca="1">+IF(OFFSET('Hygiene Data'!$I$12,0,10*ROW('Hygiene Data'!I165))="","",OFFSET('Hygiene Data'!$I$12,0,10*ROW('Hygiene Data'!I165)))</f>
        <v/>
      </c>
      <c r="EF171" s="353" t="str">
        <f ca="1">+IF(OFFSET('Hygiene Data'!$I$13,0,10*ROW('Hygiene Data'!I165))="","",OFFSET('Hygiene Data'!$I$13,0,10*ROW('Hygiene Data'!I165)))</f>
        <v/>
      </c>
    </row>
    <row r="172" spans="1:136" x14ac:dyDescent="0.25">
      <c r="A172" s="462" t="str">
        <f ca="1">+IF(OFFSET('Water Data'!$B$2,0,10*ROW('Water Data'!E166))="","",OFFSET('Water Data'!$B$2,0,10*ROW('Water Data'!E166)))</f>
        <v/>
      </c>
      <c r="B172" s="46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89" t="str">
        <f t="shared" ca="1" si="2"/>
        <v/>
      </c>
      <c r="D172" s="49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6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3" t="str">
        <f ca="1">+IF(OFFSET('Water Data'!$D$27,0,10*ROW('Water Data'!D166))="","",OFFSET('Water Data'!$D$27,0,10*ROW('Water Data'!D166)))</f>
        <v/>
      </c>
      <c r="BT172" s="353" t="str">
        <f ca="1">+IF(OFFSET('Water Data'!$D$28,0,10*ROW('Water Data'!D166))="","",OFFSET('Water Data'!$D$28,0,10*ROW('Water Data'!D166)))</f>
        <v/>
      </c>
      <c r="BU172" s="353" t="str">
        <f ca="1">+IF(OFFSET('Water Data'!$D$29,0,10*ROW('Water Data'!D166))="","",OFFSET('Water Data'!$D$29,0,10*ROW('Water Data'!D166)))</f>
        <v/>
      </c>
      <c r="BV172" s="353" t="str">
        <f ca="1">+IF(OFFSET('Water Data'!$E$27,0,10*ROW('Water Data'!E166))="","",OFFSET('Water Data'!$E$27,0,10*ROW('Water Data'!E166)))</f>
        <v/>
      </c>
      <c r="BW172" s="353" t="str">
        <f ca="1">+IF(OFFSET('Water Data'!$E$28,0,10*ROW('Water Data'!E166))="","",OFFSET('Water Data'!$E$28,0,10*ROW('Water Data'!E166)))</f>
        <v/>
      </c>
      <c r="BX172" s="353" t="str">
        <f ca="1">+IF(OFFSET('Water Data'!$E$29,0,10*ROW('Water Data'!E166))="","",OFFSET('Water Data'!$E$29,0,10*ROW('Water Data'!E166)))</f>
        <v/>
      </c>
      <c r="BY172" s="353" t="str">
        <f ca="1">+IF(OFFSET('Water Data'!$F$27,0,10*ROW('Water Data'!F166))="","",OFFSET('Water Data'!$F$27,0,10*ROW('Water Data'!F166)))</f>
        <v/>
      </c>
      <c r="BZ172" s="353" t="str">
        <f ca="1">+IF(OFFSET('Water Data'!$F$28,0,10*ROW('Water Data'!F166))="","",OFFSET('Water Data'!$F$28,0,10*ROW('Water Data'!F166)))</f>
        <v/>
      </c>
      <c r="CA172" s="353" t="str">
        <f ca="1">+IF(OFFSET('Water Data'!$F$29,0,10*ROW('Water Data'!F166))="","",OFFSET('Water Data'!$F$29,0,10*ROW('Water Data'!F166)))</f>
        <v/>
      </c>
      <c r="CB172" s="353" t="str">
        <f ca="1">+IF(OFFSET('Water Data'!$G$27,0,10*ROW('Water Data'!G166))="","",OFFSET('Water Data'!$G$27,0,10*ROW('Water Data'!G166)))</f>
        <v/>
      </c>
      <c r="CC172" s="353" t="str">
        <f ca="1">+IF(OFFSET('Water Data'!$G$28,0,10*ROW('Water Data'!G166))="","",OFFSET('Water Data'!$G$28,0,10*ROW('Water Data'!G166)))</f>
        <v/>
      </c>
      <c r="CD172" s="353" t="str">
        <f ca="1">+IF(OFFSET('Water Data'!$G$29,0,10*ROW('Water Data'!G166))="","",OFFSET('Water Data'!$G$29,0,10*ROW('Water Data'!G166)))</f>
        <v/>
      </c>
      <c r="CE172" s="353" t="str">
        <f ca="1">+IF(OFFSET('Water Data'!$H$27,0,10*ROW('Water Data'!H166))="","",OFFSET('Water Data'!$H$27,0,10*ROW('Water Data'!H166)))</f>
        <v/>
      </c>
      <c r="CF172" s="353" t="str">
        <f ca="1">+IF(OFFSET('Water Data'!$H$28,0,10*ROW('Water Data'!H166))="","",OFFSET('Water Data'!$H$28,0,10*ROW('Water Data'!H166)))</f>
        <v/>
      </c>
      <c r="CG172" s="353" t="str">
        <f ca="1">+IF(OFFSET('Water Data'!$H$29,0,10*ROW('Water Data'!H166))="","",OFFSET('Water Data'!$H$29,0,10*ROW('Water Data'!H166)))</f>
        <v/>
      </c>
      <c r="CH172" s="353" t="str">
        <f ca="1">+IF(OFFSET('Water Data'!$I$27,0,10*ROW('Water Data'!I166))="","",OFFSET('Water Data'!$I$27,0,10*ROW('Water Data'!I166)))</f>
        <v/>
      </c>
      <c r="CI172" s="353" t="str">
        <f ca="1">+IF(OFFSET('Water Data'!$I$28,0,10*ROW('Water Data'!I166))="","",OFFSET('Water Data'!$I$28,0,10*ROW('Water Data'!I166)))</f>
        <v/>
      </c>
      <c r="CJ172" s="353" t="str">
        <f ca="1">+IF(OFFSET('Water Data'!$I$29,0,10*ROW('Water Data'!I166))="","",OFFSET('Water Data'!$I$29,0,10*ROW('Water Data'!I166)))</f>
        <v/>
      </c>
      <c r="CK172" s="353" t="str">
        <f ca="1">+IF(OFFSET('Sanitation Data'!$D$28,0,10*ROW('Sanitation Data'!D166))="","",OFFSET('Sanitation Data'!$D$28,0,10*ROW('Sanitation Data'!D166)))</f>
        <v/>
      </c>
      <c r="CL172" s="353" t="str">
        <f ca="1">+IF(OFFSET('Sanitation Data'!$D$29,0,10*ROW('Sanitation Data'!D166))="","",OFFSET('Sanitation Data'!$D$29,0,10*ROW('Sanitation Data'!D166)))</f>
        <v/>
      </c>
      <c r="CM172" s="353" t="str">
        <f ca="1">+IF(OFFSET('Sanitation Data'!$D$30,0,10*ROW('Sanitation Data'!D166))="","",OFFSET('Sanitation Data'!$D$30,0,10*ROW('Sanitation Data'!D166)))</f>
        <v/>
      </c>
      <c r="CN172" s="353" t="str">
        <f ca="1">+IF(OFFSET('Sanitation Data'!$D$31,0,10*ROW('Sanitation Data'!D166))="","",OFFSET('Sanitation Data'!$D$31,0,10*ROW('Sanitation Data'!D166)))</f>
        <v/>
      </c>
      <c r="CO172" s="353" t="str">
        <f ca="1">+IF(OFFSET('Sanitation Data'!$D$32,0,10*ROW('Sanitation Data'!D166))="","",OFFSET('Sanitation Data'!$D$32,0,10*ROW('Sanitation Data'!D166)))</f>
        <v/>
      </c>
      <c r="CP172" s="353" t="str">
        <f ca="1">+IF(OFFSET('Sanitation Data'!$E$28,0,10*ROW('Sanitation Data'!E166))="","",OFFSET('Sanitation Data'!$E$28,0,10*ROW('Sanitation Data'!E166)))</f>
        <v/>
      </c>
      <c r="CQ172" s="353" t="str">
        <f ca="1">+IF(OFFSET('Sanitation Data'!$E$29,0,10*ROW('Sanitation Data'!E166))="","",OFFSET('Sanitation Data'!$E$29,0,10*ROW('Sanitation Data'!E166)))</f>
        <v/>
      </c>
      <c r="CR172" s="353" t="str">
        <f ca="1">+IF(OFFSET('Sanitation Data'!$E$30,0,10*ROW('Sanitation Data'!E166))="","",OFFSET('Sanitation Data'!$E$30,0,10*ROW('Sanitation Data'!E166)))</f>
        <v/>
      </c>
      <c r="CS172" s="353" t="str">
        <f ca="1">+IF(OFFSET('Sanitation Data'!$E$31,0,10*ROW('Sanitation Data'!E166))="","",OFFSET('Sanitation Data'!$E$31,0,10*ROW('Sanitation Data'!E166)))</f>
        <v/>
      </c>
      <c r="CT172" s="353" t="str">
        <f ca="1">+IF(OFFSET('Sanitation Data'!$E$32,0,10*ROW('Sanitation Data'!E166))="","",OFFSET('Sanitation Data'!$E$32,0,10*ROW('Sanitation Data'!E166)))</f>
        <v/>
      </c>
      <c r="CU172" s="353" t="str">
        <f ca="1">+IF(OFFSET('Sanitation Data'!$F$28,0,10*ROW('Sanitation Data'!F166))="","",OFFSET('Sanitation Data'!$F$28,0,10*ROW('Sanitation Data'!F166)))</f>
        <v/>
      </c>
      <c r="CV172" s="353" t="str">
        <f ca="1">+IF(OFFSET('Sanitation Data'!$F$29,0,10*ROW('Sanitation Data'!F166))="","",OFFSET('Sanitation Data'!$F$29,0,10*ROW('Sanitation Data'!F166)))</f>
        <v/>
      </c>
      <c r="CW172" s="353" t="str">
        <f ca="1">+IF(OFFSET('Sanitation Data'!$F$30,0,10*ROW('Sanitation Data'!F166))="","",OFFSET('Sanitation Data'!$F$30,0,10*ROW('Sanitation Data'!F166)))</f>
        <v/>
      </c>
      <c r="CX172" s="353" t="str">
        <f ca="1">+IF(OFFSET('Sanitation Data'!$F$31,0,10*ROW('Sanitation Data'!F166))="","",OFFSET('Sanitation Data'!$F$31,0,10*ROW('Sanitation Data'!F166)))</f>
        <v/>
      </c>
      <c r="CY172" s="353" t="str">
        <f ca="1">+IF(OFFSET('Sanitation Data'!$F$32,0,10*ROW('Sanitation Data'!F166))="","",OFFSET('Sanitation Data'!$F$32,0,10*ROW('Sanitation Data'!F166)))</f>
        <v/>
      </c>
      <c r="CZ172" s="353" t="str">
        <f ca="1">+IF(OFFSET('Sanitation Data'!$G$28,0,10*ROW('Sanitation Data'!G166))="","",OFFSET('Sanitation Data'!$G$28,0,10*ROW('Sanitation Data'!G166)))</f>
        <v/>
      </c>
      <c r="DA172" s="353" t="str">
        <f ca="1">+IF(OFFSET('Sanitation Data'!$G$29,0,10*ROW('Sanitation Data'!G166))="","",OFFSET('Sanitation Data'!$G$29,0,10*ROW('Sanitation Data'!G166)))</f>
        <v/>
      </c>
      <c r="DB172" s="353" t="str">
        <f ca="1">+IF(OFFSET('Sanitation Data'!$G$30,0,10*ROW('Sanitation Data'!G166))="","",OFFSET('Sanitation Data'!$G$30,0,10*ROW('Sanitation Data'!G166)))</f>
        <v/>
      </c>
      <c r="DC172" s="353" t="str">
        <f ca="1">+IF(OFFSET('Sanitation Data'!$G$31,0,10*ROW('Sanitation Data'!G166))="","",OFFSET('Sanitation Data'!$G$31,0,10*ROW('Sanitation Data'!G166)))</f>
        <v/>
      </c>
      <c r="DD172" s="353" t="str">
        <f ca="1">+IF(OFFSET('Sanitation Data'!$G$32,0,10*ROW('Sanitation Data'!G166))="","",OFFSET('Sanitation Data'!$G$32,0,10*ROW('Sanitation Data'!G166)))</f>
        <v/>
      </c>
      <c r="DE172" s="353" t="str">
        <f ca="1">+IF(OFFSET('Sanitation Data'!$H$28,0,10*ROW('Sanitation Data'!H166))="","",OFFSET('Sanitation Data'!$H$28,0,10*ROW('Sanitation Data'!H166)))</f>
        <v/>
      </c>
      <c r="DF172" s="353" t="str">
        <f ca="1">+IF(OFFSET('Sanitation Data'!$H$29,0,10*ROW('Sanitation Data'!H166))="","",OFFSET('Sanitation Data'!$H$29,0,10*ROW('Sanitation Data'!H166)))</f>
        <v/>
      </c>
      <c r="DG172" s="353" t="str">
        <f ca="1">+IF(OFFSET('Sanitation Data'!$H$30,0,10*ROW('Sanitation Data'!H166))="","",OFFSET('Sanitation Data'!$H$30,0,10*ROW('Sanitation Data'!H166)))</f>
        <v/>
      </c>
      <c r="DH172" s="353" t="str">
        <f ca="1">+IF(OFFSET('Sanitation Data'!$H$31,0,10*ROW('Sanitation Data'!H166))="","",OFFSET('Sanitation Data'!$H$31,0,10*ROW('Sanitation Data'!H166)))</f>
        <v/>
      </c>
      <c r="DI172" s="353" t="str">
        <f ca="1">+IF(OFFSET('Sanitation Data'!$H$32,0,10*ROW('Sanitation Data'!H166))="","",OFFSET('Sanitation Data'!$H$32,0,10*ROW('Sanitation Data'!H166)))</f>
        <v/>
      </c>
      <c r="DJ172" s="353" t="str">
        <f ca="1">+IF(OFFSET('Sanitation Data'!$I$28,0,10*ROW('Sanitation Data'!I166))="","",OFFSET('Sanitation Data'!$I$28,0,10*ROW('Sanitation Data'!I166)))</f>
        <v/>
      </c>
      <c r="DK172" s="353" t="str">
        <f ca="1">+IF(OFFSET('Sanitation Data'!$I$29,0,10*ROW('Sanitation Data'!I166))="","",OFFSET('Sanitation Data'!$I$29,0,10*ROW('Sanitation Data'!I166)))</f>
        <v/>
      </c>
      <c r="DL172" s="353" t="str">
        <f ca="1">+IF(OFFSET('Sanitation Data'!$I$30,0,10*ROW('Sanitation Data'!I166))="","",OFFSET('Sanitation Data'!$I$30,0,10*ROW('Sanitation Data'!I166)))</f>
        <v/>
      </c>
      <c r="DM172" s="353" t="str">
        <f ca="1">+IF(OFFSET('Sanitation Data'!$I$31,0,10*ROW('Sanitation Data'!I166))="","",OFFSET('Sanitation Data'!$I$31,0,10*ROW('Sanitation Data'!I166)))</f>
        <v/>
      </c>
      <c r="DN172" s="353" t="str">
        <f ca="1">+IF(OFFSET('Sanitation Data'!$I$32,0,10*ROW('Sanitation Data'!I166))="","",OFFSET('Sanitation Data'!$I$32,0,10*ROW('Sanitation Data'!I166)))</f>
        <v/>
      </c>
      <c r="DO172" s="353" t="str">
        <f ca="1">+IF(OFFSET('Hygiene Data'!$D$11,0,10*ROW('Hygiene Data'!D166))="","",OFFSET('Hygiene Data'!$D$11,0,10*ROW('Hygiene Data'!D166)))</f>
        <v/>
      </c>
      <c r="DP172" s="353" t="str">
        <f ca="1">+IF(OFFSET('Hygiene Data'!$D$12,0,10*ROW('Hygiene Data'!D166))="","",OFFSET('Hygiene Data'!$D$12,0,10*ROW('Hygiene Data'!D166)))</f>
        <v/>
      </c>
      <c r="DQ172" s="353" t="str">
        <f ca="1">+IF(OFFSET('Hygiene Data'!$D$13,0,10*ROW('Hygiene Data'!D166))="","",OFFSET('Hygiene Data'!$D$13,0,10*ROW('Hygiene Data'!D166)))</f>
        <v/>
      </c>
      <c r="DR172" s="353" t="str">
        <f ca="1">+IF(OFFSET('Hygiene Data'!$E$11,0,10*ROW('Hygiene Data'!E166))="","",OFFSET('Hygiene Data'!$E$11,0,10*ROW('Hygiene Data'!E166)))</f>
        <v/>
      </c>
      <c r="DS172" s="353" t="str">
        <f ca="1">+IF(OFFSET('Hygiene Data'!$E$12,0,10*ROW('Hygiene Data'!E166))="","",OFFSET('Hygiene Data'!$E$12,0,10*ROW('Hygiene Data'!E166)))</f>
        <v/>
      </c>
      <c r="DT172" s="353" t="str">
        <f ca="1">+IF(OFFSET('Hygiene Data'!$E$13,0,10*ROW('Hygiene Data'!E166))="","",OFFSET('Hygiene Data'!$E$13,0,10*ROW('Hygiene Data'!E166)))</f>
        <v/>
      </c>
      <c r="DU172" s="353" t="str">
        <f ca="1">+IF(OFFSET('Hygiene Data'!$F$11,0,10*ROW('Hygiene Data'!F166))="","",OFFSET('Hygiene Data'!$F$11,0,10*ROW('Hygiene Data'!F166)))</f>
        <v/>
      </c>
      <c r="DV172" s="353" t="str">
        <f ca="1">+IF(OFFSET('Hygiene Data'!$F$12,0,10*ROW('Hygiene Data'!F166))="","",OFFSET('Hygiene Data'!$F$12,0,10*ROW('Hygiene Data'!F166)))</f>
        <v/>
      </c>
      <c r="DW172" s="353" t="str">
        <f ca="1">+IF(OFFSET('Hygiene Data'!$F$13,0,10*ROW('Hygiene Data'!F166))="","",OFFSET('Hygiene Data'!$F$13,0,10*ROW('Hygiene Data'!F166)))</f>
        <v/>
      </c>
      <c r="DX172" s="353" t="str">
        <f ca="1">+IF(OFFSET('Hygiene Data'!$G$11,0,10*ROW('Hygiene Data'!G166))="","",OFFSET('Hygiene Data'!$G$11,0,10*ROW('Hygiene Data'!G166)))</f>
        <v/>
      </c>
      <c r="DY172" s="353" t="str">
        <f ca="1">+IF(OFFSET('Hygiene Data'!$G$12,0,10*ROW('Hygiene Data'!G166))="","",OFFSET('Hygiene Data'!$G$12,0,10*ROW('Hygiene Data'!G166)))</f>
        <v/>
      </c>
      <c r="DZ172" s="353" t="str">
        <f ca="1">+IF(OFFSET('Hygiene Data'!$G$13,0,10*ROW('Hygiene Data'!G166))="","",OFFSET('Hygiene Data'!$G$13,0,10*ROW('Hygiene Data'!G166)))</f>
        <v/>
      </c>
      <c r="EA172" s="353" t="str">
        <f ca="1">+IF(OFFSET('Hygiene Data'!$H$11,0,10*ROW('Hygiene Data'!H166))="","",OFFSET('Hygiene Data'!$H$11,0,10*ROW('Hygiene Data'!H166)))</f>
        <v/>
      </c>
      <c r="EB172" s="353" t="str">
        <f ca="1">+IF(OFFSET('Hygiene Data'!$H$12,0,10*ROW('Hygiene Data'!H166))="","",OFFSET('Hygiene Data'!$H$12,0,10*ROW('Hygiene Data'!H166)))</f>
        <v/>
      </c>
      <c r="EC172" s="353" t="str">
        <f ca="1">+IF(OFFSET('Hygiene Data'!$H$13,0,10*ROW('Hygiene Data'!H166))="","",OFFSET('Hygiene Data'!$H$13,0,10*ROW('Hygiene Data'!H166)))</f>
        <v/>
      </c>
      <c r="ED172" s="353" t="str">
        <f ca="1">+IF(OFFSET('Hygiene Data'!$I$11,0,10*ROW('Hygiene Data'!I166))="","",OFFSET('Hygiene Data'!$I$11,0,10*ROW('Hygiene Data'!I166)))</f>
        <v/>
      </c>
      <c r="EE172" s="353" t="str">
        <f ca="1">+IF(OFFSET('Hygiene Data'!$I$12,0,10*ROW('Hygiene Data'!I166))="","",OFFSET('Hygiene Data'!$I$12,0,10*ROW('Hygiene Data'!I166)))</f>
        <v/>
      </c>
      <c r="EF172" s="353" t="str">
        <f ca="1">+IF(OFFSET('Hygiene Data'!$I$13,0,10*ROW('Hygiene Data'!I166))="","",OFFSET('Hygiene Data'!$I$13,0,10*ROW('Hygiene Data'!I166)))</f>
        <v/>
      </c>
    </row>
    <row r="173" spans="1:136" x14ac:dyDescent="0.25">
      <c r="A173" s="462" t="str">
        <f ca="1">+IF(OFFSET('Water Data'!$B$2,0,10*ROW('Water Data'!E167))="","",OFFSET('Water Data'!$B$2,0,10*ROW('Water Data'!E167)))</f>
        <v/>
      </c>
      <c r="B173" s="46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89" t="str">
        <f t="shared" ca="1" si="2"/>
        <v/>
      </c>
      <c r="D173" s="49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6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3" t="str">
        <f ca="1">+IF(OFFSET('Water Data'!$D$27,0,10*ROW('Water Data'!D167))="","",OFFSET('Water Data'!$D$27,0,10*ROW('Water Data'!D167)))</f>
        <v/>
      </c>
      <c r="BT173" s="353" t="str">
        <f ca="1">+IF(OFFSET('Water Data'!$D$28,0,10*ROW('Water Data'!D167))="","",OFFSET('Water Data'!$D$28,0,10*ROW('Water Data'!D167)))</f>
        <v/>
      </c>
      <c r="BU173" s="353" t="str">
        <f ca="1">+IF(OFFSET('Water Data'!$D$29,0,10*ROW('Water Data'!D167))="","",OFFSET('Water Data'!$D$29,0,10*ROW('Water Data'!D167)))</f>
        <v/>
      </c>
      <c r="BV173" s="353" t="str">
        <f ca="1">+IF(OFFSET('Water Data'!$E$27,0,10*ROW('Water Data'!E167))="","",OFFSET('Water Data'!$E$27,0,10*ROW('Water Data'!E167)))</f>
        <v/>
      </c>
      <c r="BW173" s="353" t="str">
        <f ca="1">+IF(OFFSET('Water Data'!$E$28,0,10*ROW('Water Data'!E167))="","",OFFSET('Water Data'!$E$28,0,10*ROW('Water Data'!E167)))</f>
        <v/>
      </c>
      <c r="BX173" s="353" t="str">
        <f ca="1">+IF(OFFSET('Water Data'!$E$29,0,10*ROW('Water Data'!E167))="","",OFFSET('Water Data'!$E$29,0,10*ROW('Water Data'!E167)))</f>
        <v/>
      </c>
      <c r="BY173" s="353" t="str">
        <f ca="1">+IF(OFFSET('Water Data'!$F$27,0,10*ROW('Water Data'!F167))="","",OFFSET('Water Data'!$F$27,0,10*ROW('Water Data'!F167)))</f>
        <v/>
      </c>
      <c r="BZ173" s="353" t="str">
        <f ca="1">+IF(OFFSET('Water Data'!$F$28,0,10*ROW('Water Data'!F167))="","",OFFSET('Water Data'!$F$28,0,10*ROW('Water Data'!F167)))</f>
        <v/>
      </c>
      <c r="CA173" s="353" t="str">
        <f ca="1">+IF(OFFSET('Water Data'!$F$29,0,10*ROW('Water Data'!F167))="","",OFFSET('Water Data'!$F$29,0,10*ROW('Water Data'!F167)))</f>
        <v/>
      </c>
      <c r="CB173" s="353" t="str">
        <f ca="1">+IF(OFFSET('Water Data'!$G$27,0,10*ROW('Water Data'!G167))="","",OFFSET('Water Data'!$G$27,0,10*ROW('Water Data'!G167)))</f>
        <v/>
      </c>
      <c r="CC173" s="353" t="str">
        <f ca="1">+IF(OFFSET('Water Data'!$G$28,0,10*ROW('Water Data'!G167))="","",OFFSET('Water Data'!$G$28,0,10*ROW('Water Data'!G167)))</f>
        <v/>
      </c>
      <c r="CD173" s="353" t="str">
        <f ca="1">+IF(OFFSET('Water Data'!$G$29,0,10*ROW('Water Data'!G167))="","",OFFSET('Water Data'!$G$29,0,10*ROW('Water Data'!G167)))</f>
        <v/>
      </c>
      <c r="CE173" s="353" t="str">
        <f ca="1">+IF(OFFSET('Water Data'!$H$27,0,10*ROW('Water Data'!H167))="","",OFFSET('Water Data'!$H$27,0,10*ROW('Water Data'!H167)))</f>
        <v/>
      </c>
      <c r="CF173" s="353" t="str">
        <f ca="1">+IF(OFFSET('Water Data'!$H$28,0,10*ROW('Water Data'!H167))="","",OFFSET('Water Data'!$H$28,0,10*ROW('Water Data'!H167)))</f>
        <v/>
      </c>
      <c r="CG173" s="353" t="str">
        <f ca="1">+IF(OFFSET('Water Data'!$H$29,0,10*ROW('Water Data'!H167))="","",OFFSET('Water Data'!$H$29,0,10*ROW('Water Data'!H167)))</f>
        <v/>
      </c>
      <c r="CH173" s="353" t="str">
        <f ca="1">+IF(OFFSET('Water Data'!$I$27,0,10*ROW('Water Data'!I167))="","",OFFSET('Water Data'!$I$27,0,10*ROW('Water Data'!I167)))</f>
        <v/>
      </c>
      <c r="CI173" s="353" t="str">
        <f ca="1">+IF(OFFSET('Water Data'!$I$28,0,10*ROW('Water Data'!I167))="","",OFFSET('Water Data'!$I$28,0,10*ROW('Water Data'!I167)))</f>
        <v/>
      </c>
      <c r="CJ173" s="353" t="str">
        <f ca="1">+IF(OFFSET('Water Data'!$I$29,0,10*ROW('Water Data'!I167))="","",OFFSET('Water Data'!$I$29,0,10*ROW('Water Data'!I167)))</f>
        <v/>
      </c>
      <c r="CK173" s="353" t="str">
        <f ca="1">+IF(OFFSET('Sanitation Data'!$D$28,0,10*ROW('Sanitation Data'!D167))="","",OFFSET('Sanitation Data'!$D$28,0,10*ROW('Sanitation Data'!D167)))</f>
        <v/>
      </c>
      <c r="CL173" s="353" t="str">
        <f ca="1">+IF(OFFSET('Sanitation Data'!$D$29,0,10*ROW('Sanitation Data'!D167))="","",OFFSET('Sanitation Data'!$D$29,0,10*ROW('Sanitation Data'!D167)))</f>
        <v/>
      </c>
      <c r="CM173" s="353" t="str">
        <f ca="1">+IF(OFFSET('Sanitation Data'!$D$30,0,10*ROW('Sanitation Data'!D167))="","",OFFSET('Sanitation Data'!$D$30,0,10*ROW('Sanitation Data'!D167)))</f>
        <v/>
      </c>
      <c r="CN173" s="353" t="str">
        <f ca="1">+IF(OFFSET('Sanitation Data'!$D$31,0,10*ROW('Sanitation Data'!D167))="","",OFFSET('Sanitation Data'!$D$31,0,10*ROW('Sanitation Data'!D167)))</f>
        <v/>
      </c>
      <c r="CO173" s="353" t="str">
        <f ca="1">+IF(OFFSET('Sanitation Data'!$D$32,0,10*ROW('Sanitation Data'!D167))="","",OFFSET('Sanitation Data'!$D$32,0,10*ROW('Sanitation Data'!D167)))</f>
        <v/>
      </c>
      <c r="CP173" s="353" t="str">
        <f ca="1">+IF(OFFSET('Sanitation Data'!$E$28,0,10*ROW('Sanitation Data'!E167))="","",OFFSET('Sanitation Data'!$E$28,0,10*ROW('Sanitation Data'!E167)))</f>
        <v/>
      </c>
      <c r="CQ173" s="353" t="str">
        <f ca="1">+IF(OFFSET('Sanitation Data'!$E$29,0,10*ROW('Sanitation Data'!E167))="","",OFFSET('Sanitation Data'!$E$29,0,10*ROW('Sanitation Data'!E167)))</f>
        <v/>
      </c>
      <c r="CR173" s="353" t="str">
        <f ca="1">+IF(OFFSET('Sanitation Data'!$E$30,0,10*ROW('Sanitation Data'!E167))="","",OFFSET('Sanitation Data'!$E$30,0,10*ROW('Sanitation Data'!E167)))</f>
        <v/>
      </c>
      <c r="CS173" s="353" t="str">
        <f ca="1">+IF(OFFSET('Sanitation Data'!$E$31,0,10*ROW('Sanitation Data'!E167))="","",OFFSET('Sanitation Data'!$E$31,0,10*ROW('Sanitation Data'!E167)))</f>
        <v/>
      </c>
      <c r="CT173" s="353" t="str">
        <f ca="1">+IF(OFFSET('Sanitation Data'!$E$32,0,10*ROW('Sanitation Data'!E167))="","",OFFSET('Sanitation Data'!$E$32,0,10*ROW('Sanitation Data'!E167)))</f>
        <v/>
      </c>
      <c r="CU173" s="353" t="str">
        <f ca="1">+IF(OFFSET('Sanitation Data'!$F$28,0,10*ROW('Sanitation Data'!F167))="","",OFFSET('Sanitation Data'!$F$28,0,10*ROW('Sanitation Data'!F167)))</f>
        <v/>
      </c>
      <c r="CV173" s="353" t="str">
        <f ca="1">+IF(OFFSET('Sanitation Data'!$F$29,0,10*ROW('Sanitation Data'!F167))="","",OFFSET('Sanitation Data'!$F$29,0,10*ROW('Sanitation Data'!F167)))</f>
        <v/>
      </c>
      <c r="CW173" s="353" t="str">
        <f ca="1">+IF(OFFSET('Sanitation Data'!$F$30,0,10*ROW('Sanitation Data'!F167))="","",OFFSET('Sanitation Data'!$F$30,0,10*ROW('Sanitation Data'!F167)))</f>
        <v/>
      </c>
      <c r="CX173" s="353" t="str">
        <f ca="1">+IF(OFFSET('Sanitation Data'!$F$31,0,10*ROW('Sanitation Data'!F167))="","",OFFSET('Sanitation Data'!$F$31,0,10*ROW('Sanitation Data'!F167)))</f>
        <v/>
      </c>
      <c r="CY173" s="353" t="str">
        <f ca="1">+IF(OFFSET('Sanitation Data'!$F$32,0,10*ROW('Sanitation Data'!F167))="","",OFFSET('Sanitation Data'!$F$32,0,10*ROW('Sanitation Data'!F167)))</f>
        <v/>
      </c>
      <c r="CZ173" s="353" t="str">
        <f ca="1">+IF(OFFSET('Sanitation Data'!$G$28,0,10*ROW('Sanitation Data'!G167))="","",OFFSET('Sanitation Data'!$G$28,0,10*ROW('Sanitation Data'!G167)))</f>
        <v/>
      </c>
      <c r="DA173" s="353" t="str">
        <f ca="1">+IF(OFFSET('Sanitation Data'!$G$29,0,10*ROW('Sanitation Data'!G167))="","",OFFSET('Sanitation Data'!$G$29,0,10*ROW('Sanitation Data'!G167)))</f>
        <v/>
      </c>
      <c r="DB173" s="353" t="str">
        <f ca="1">+IF(OFFSET('Sanitation Data'!$G$30,0,10*ROW('Sanitation Data'!G167))="","",OFFSET('Sanitation Data'!$G$30,0,10*ROW('Sanitation Data'!G167)))</f>
        <v/>
      </c>
      <c r="DC173" s="353" t="str">
        <f ca="1">+IF(OFFSET('Sanitation Data'!$G$31,0,10*ROW('Sanitation Data'!G167))="","",OFFSET('Sanitation Data'!$G$31,0,10*ROW('Sanitation Data'!G167)))</f>
        <v/>
      </c>
      <c r="DD173" s="353" t="str">
        <f ca="1">+IF(OFFSET('Sanitation Data'!$G$32,0,10*ROW('Sanitation Data'!G167))="","",OFFSET('Sanitation Data'!$G$32,0,10*ROW('Sanitation Data'!G167)))</f>
        <v/>
      </c>
      <c r="DE173" s="353" t="str">
        <f ca="1">+IF(OFFSET('Sanitation Data'!$H$28,0,10*ROW('Sanitation Data'!H167))="","",OFFSET('Sanitation Data'!$H$28,0,10*ROW('Sanitation Data'!H167)))</f>
        <v/>
      </c>
      <c r="DF173" s="353" t="str">
        <f ca="1">+IF(OFFSET('Sanitation Data'!$H$29,0,10*ROW('Sanitation Data'!H167))="","",OFFSET('Sanitation Data'!$H$29,0,10*ROW('Sanitation Data'!H167)))</f>
        <v/>
      </c>
      <c r="DG173" s="353" t="str">
        <f ca="1">+IF(OFFSET('Sanitation Data'!$H$30,0,10*ROW('Sanitation Data'!H167))="","",OFFSET('Sanitation Data'!$H$30,0,10*ROW('Sanitation Data'!H167)))</f>
        <v/>
      </c>
      <c r="DH173" s="353" t="str">
        <f ca="1">+IF(OFFSET('Sanitation Data'!$H$31,0,10*ROW('Sanitation Data'!H167))="","",OFFSET('Sanitation Data'!$H$31,0,10*ROW('Sanitation Data'!H167)))</f>
        <v/>
      </c>
      <c r="DI173" s="353" t="str">
        <f ca="1">+IF(OFFSET('Sanitation Data'!$H$32,0,10*ROW('Sanitation Data'!H167))="","",OFFSET('Sanitation Data'!$H$32,0,10*ROW('Sanitation Data'!H167)))</f>
        <v/>
      </c>
      <c r="DJ173" s="353" t="str">
        <f ca="1">+IF(OFFSET('Sanitation Data'!$I$28,0,10*ROW('Sanitation Data'!I167))="","",OFFSET('Sanitation Data'!$I$28,0,10*ROW('Sanitation Data'!I167)))</f>
        <v/>
      </c>
      <c r="DK173" s="353" t="str">
        <f ca="1">+IF(OFFSET('Sanitation Data'!$I$29,0,10*ROW('Sanitation Data'!I167))="","",OFFSET('Sanitation Data'!$I$29,0,10*ROW('Sanitation Data'!I167)))</f>
        <v/>
      </c>
      <c r="DL173" s="353" t="str">
        <f ca="1">+IF(OFFSET('Sanitation Data'!$I$30,0,10*ROW('Sanitation Data'!I167))="","",OFFSET('Sanitation Data'!$I$30,0,10*ROW('Sanitation Data'!I167)))</f>
        <v/>
      </c>
      <c r="DM173" s="353" t="str">
        <f ca="1">+IF(OFFSET('Sanitation Data'!$I$31,0,10*ROW('Sanitation Data'!I167))="","",OFFSET('Sanitation Data'!$I$31,0,10*ROW('Sanitation Data'!I167)))</f>
        <v/>
      </c>
      <c r="DN173" s="353" t="str">
        <f ca="1">+IF(OFFSET('Sanitation Data'!$I$32,0,10*ROW('Sanitation Data'!I167))="","",OFFSET('Sanitation Data'!$I$32,0,10*ROW('Sanitation Data'!I167)))</f>
        <v/>
      </c>
      <c r="DO173" s="353" t="str">
        <f ca="1">+IF(OFFSET('Hygiene Data'!$D$11,0,10*ROW('Hygiene Data'!D167))="","",OFFSET('Hygiene Data'!$D$11,0,10*ROW('Hygiene Data'!D167)))</f>
        <v/>
      </c>
      <c r="DP173" s="353" t="str">
        <f ca="1">+IF(OFFSET('Hygiene Data'!$D$12,0,10*ROW('Hygiene Data'!D167))="","",OFFSET('Hygiene Data'!$D$12,0,10*ROW('Hygiene Data'!D167)))</f>
        <v/>
      </c>
      <c r="DQ173" s="353" t="str">
        <f ca="1">+IF(OFFSET('Hygiene Data'!$D$13,0,10*ROW('Hygiene Data'!D167))="","",OFFSET('Hygiene Data'!$D$13,0,10*ROW('Hygiene Data'!D167)))</f>
        <v/>
      </c>
      <c r="DR173" s="353" t="str">
        <f ca="1">+IF(OFFSET('Hygiene Data'!$E$11,0,10*ROW('Hygiene Data'!E167))="","",OFFSET('Hygiene Data'!$E$11,0,10*ROW('Hygiene Data'!E167)))</f>
        <v/>
      </c>
      <c r="DS173" s="353" t="str">
        <f ca="1">+IF(OFFSET('Hygiene Data'!$E$12,0,10*ROW('Hygiene Data'!E167))="","",OFFSET('Hygiene Data'!$E$12,0,10*ROW('Hygiene Data'!E167)))</f>
        <v/>
      </c>
      <c r="DT173" s="353" t="str">
        <f ca="1">+IF(OFFSET('Hygiene Data'!$E$13,0,10*ROW('Hygiene Data'!E167))="","",OFFSET('Hygiene Data'!$E$13,0,10*ROW('Hygiene Data'!E167)))</f>
        <v/>
      </c>
      <c r="DU173" s="353" t="str">
        <f ca="1">+IF(OFFSET('Hygiene Data'!$F$11,0,10*ROW('Hygiene Data'!F167))="","",OFFSET('Hygiene Data'!$F$11,0,10*ROW('Hygiene Data'!F167)))</f>
        <v/>
      </c>
      <c r="DV173" s="353" t="str">
        <f ca="1">+IF(OFFSET('Hygiene Data'!$F$12,0,10*ROW('Hygiene Data'!F167))="","",OFFSET('Hygiene Data'!$F$12,0,10*ROW('Hygiene Data'!F167)))</f>
        <v/>
      </c>
      <c r="DW173" s="353" t="str">
        <f ca="1">+IF(OFFSET('Hygiene Data'!$F$13,0,10*ROW('Hygiene Data'!F167))="","",OFFSET('Hygiene Data'!$F$13,0,10*ROW('Hygiene Data'!F167)))</f>
        <v/>
      </c>
      <c r="DX173" s="353" t="str">
        <f ca="1">+IF(OFFSET('Hygiene Data'!$G$11,0,10*ROW('Hygiene Data'!G167))="","",OFFSET('Hygiene Data'!$G$11,0,10*ROW('Hygiene Data'!G167)))</f>
        <v/>
      </c>
      <c r="DY173" s="353" t="str">
        <f ca="1">+IF(OFFSET('Hygiene Data'!$G$12,0,10*ROW('Hygiene Data'!G167))="","",OFFSET('Hygiene Data'!$G$12,0,10*ROW('Hygiene Data'!G167)))</f>
        <v/>
      </c>
      <c r="DZ173" s="353" t="str">
        <f ca="1">+IF(OFFSET('Hygiene Data'!$G$13,0,10*ROW('Hygiene Data'!G167))="","",OFFSET('Hygiene Data'!$G$13,0,10*ROW('Hygiene Data'!G167)))</f>
        <v/>
      </c>
      <c r="EA173" s="353" t="str">
        <f ca="1">+IF(OFFSET('Hygiene Data'!$H$11,0,10*ROW('Hygiene Data'!H167))="","",OFFSET('Hygiene Data'!$H$11,0,10*ROW('Hygiene Data'!H167)))</f>
        <v/>
      </c>
      <c r="EB173" s="353" t="str">
        <f ca="1">+IF(OFFSET('Hygiene Data'!$H$12,0,10*ROW('Hygiene Data'!H167))="","",OFFSET('Hygiene Data'!$H$12,0,10*ROW('Hygiene Data'!H167)))</f>
        <v/>
      </c>
      <c r="EC173" s="353" t="str">
        <f ca="1">+IF(OFFSET('Hygiene Data'!$H$13,0,10*ROW('Hygiene Data'!H167))="","",OFFSET('Hygiene Data'!$H$13,0,10*ROW('Hygiene Data'!H167)))</f>
        <v/>
      </c>
      <c r="ED173" s="353" t="str">
        <f ca="1">+IF(OFFSET('Hygiene Data'!$I$11,0,10*ROW('Hygiene Data'!I167))="","",OFFSET('Hygiene Data'!$I$11,0,10*ROW('Hygiene Data'!I167)))</f>
        <v/>
      </c>
      <c r="EE173" s="353" t="str">
        <f ca="1">+IF(OFFSET('Hygiene Data'!$I$12,0,10*ROW('Hygiene Data'!I167))="","",OFFSET('Hygiene Data'!$I$12,0,10*ROW('Hygiene Data'!I167)))</f>
        <v/>
      </c>
      <c r="EF173" s="353" t="str">
        <f ca="1">+IF(OFFSET('Hygiene Data'!$I$13,0,10*ROW('Hygiene Data'!I167))="","",OFFSET('Hygiene Data'!$I$13,0,10*ROW('Hygiene Data'!I167)))</f>
        <v/>
      </c>
    </row>
    <row r="174" spans="1:136" x14ac:dyDescent="0.25">
      <c r="A174" s="462" t="str">
        <f ca="1">+IF(OFFSET('Water Data'!$B$2,0,10*ROW('Water Data'!E168))="","",OFFSET('Water Data'!$B$2,0,10*ROW('Water Data'!E168)))</f>
        <v/>
      </c>
      <c r="B174" s="46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89" t="str">
        <f t="shared" ca="1" si="2"/>
        <v/>
      </c>
      <c r="D174" s="49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6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3" t="str">
        <f ca="1">+IF(OFFSET('Water Data'!$D$27,0,10*ROW('Water Data'!D168))="","",OFFSET('Water Data'!$D$27,0,10*ROW('Water Data'!D168)))</f>
        <v/>
      </c>
      <c r="BT174" s="353" t="str">
        <f ca="1">+IF(OFFSET('Water Data'!$D$28,0,10*ROW('Water Data'!D168))="","",OFFSET('Water Data'!$D$28,0,10*ROW('Water Data'!D168)))</f>
        <v/>
      </c>
      <c r="BU174" s="353" t="str">
        <f ca="1">+IF(OFFSET('Water Data'!$D$29,0,10*ROW('Water Data'!D168))="","",OFFSET('Water Data'!$D$29,0,10*ROW('Water Data'!D168)))</f>
        <v/>
      </c>
      <c r="BV174" s="353" t="str">
        <f ca="1">+IF(OFFSET('Water Data'!$E$27,0,10*ROW('Water Data'!E168))="","",OFFSET('Water Data'!$E$27,0,10*ROW('Water Data'!E168)))</f>
        <v/>
      </c>
      <c r="BW174" s="353" t="str">
        <f ca="1">+IF(OFFSET('Water Data'!$E$28,0,10*ROW('Water Data'!E168))="","",OFFSET('Water Data'!$E$28,0,10*ROW('Water Data'!E168)))</f>
        <v/>
      </c>
      <c r="BX174" s="353" t="str">
        <f ca="1">+IF(OFFSET('Water Data'!$E$29,0,10*ROW('Water Data'!E168))="","",OFFSET('Water Data'!$E$29,0,10*ROW('Water Data'!E168)))</f>
        <v/>
      </c>
      <c r="BY174" s="353" t="str">
        <f ca="1">+IF(OFFSET('Water Data'!$F$27,0,10*ROW('Water Data'!F168))="","",OFFSET('Water Data'!$F$27,0,10*ROW('Water Data'!F168)))</f>
        <v/>
      </c>
      <c r="BZ174" s="353" t="str">
        <f ca="1">+IF(OFFSET('Water Data'!$F$28,0,10*ROW('Water Data'!F168))="","",OFFSET('Water Data'!$F$28,0,10*ROW('Water Data'!F168)))</f>
        <v/>
      </c>
      <c r="CA174" s="353" t="str">
        <f ca="1">+IF(OFFSET('Water Data'!$F$29,0,10*ROW('Water Data'!F168))="","",OFFSET('Water Data'!$F$29,0,10*ROW('Water Data'!F168)))</f>
        <v/>
      </c>
      <c r="CB174" s="353" t="str">
        <f ca="1">+IF(OFFSET('Water Data'!$G$27,0,10*ROW('Water Data'!G168))="","",OFFSET('Water Data'!$G$27,0,10*ROW('Water Data'!G168)))</f>
        <v/>
      </c>
      <c r="CC174" s="353" t="str">
        <f ca="1">+IF(OFFSET('Water Data'!$G$28,0,10*ROW('Water Data'!G168))="","",OFFSET('Water Data'!$G$28,0,10*ROW('Water Data'!G168)))</f>
        <v/>
      </c>
      <c r="CD174" s="353" t="str">
        <f ca="1">+IF(OFFSET('Water Data'!$G$29,0,10*ROW('Water Data'!G168))="","",OFFSET('Water Data'!$G$29,0,10*ROW('Water Data'!G168)))</f>
        <v/>
      </c>
      <c r="CE174" s="353" t="str">
        <f ca="1">+IF(OFFSET('Water Data'!$H$27,0,10*ROW('Water Data'!H168))="","",OFFSET('Water Data'!$H$27,0,10*ROW('Water Data'!H168)))</f>
        <v/>
      </c>
      <c r="CF174" s="353" t="str">
        <f ca="1">+IF(OFFSET('Water Data'!$H$28,0,10*ROW('Water Data'!H168))="","",OFFSET('Water Data'!$H$28,0,10*ROW('Water Data'!H168)))</f>
        <v/>
      </c>
      <c r="CG174" s="353" t="str">
        <f ca="1">+IF(OFFSET('Water Data'!$H$29,0,10*ROW('Water Data'!H168))="","",OFFSET('Water Data'!$H$29,0,10*ROW('Water Data'!H168)))</f>
        <v/>
      </c>
      <c r="CH174" s="353" t="str">
        <f ca="1">+IF(OFFSET('Water Data'!$I$27,0,10*ROW('Water Data'!I168))="","",OFFSET('Water Data'!$I$27,0,10*ROW('Water Data'!I168)))</f>
        <v/>
      </c>
      <c r="CI174" s="353" t="str">
        <f ca="1">+IF(OFFSET('Water Data'!$I$28,0,10*ROW('Water Data'!I168))="","",OFFSET('Water Data'!$I$28,0,10*ROW('Water Data'!I168)))</f>
        <v/>
      </c>
      <c r="CJ174" s="353" t="str">
        <f ca="1">+IF(OFFSET('Water Data'!$I$29,0,10*ROW('Water Data'!I168))="","",OFFSET('Water Data'!$I$29,0,10*ROW('Water Data'!I168)))</f>
        <v/>
      </c>
      <c r="CK174" s="353" t="str">
        <f ca="1">+IF(OFFSET('Sanitation Data'!$D$28,0,10*ROW('Sanitation Data'!D168))="","",OFFSET('Sanitation Data'!$D$28,0,10*ROW('Sanitation Data'!D168)))</f>
        <v/>
      </c>
      <c r="CL174" s="353" t="str">
        <f ca="1">+IF(OFFSET('Sanitation Data'!$D$29,0,10*ROW('Sanitation Data'!D168))="","",OFFSET('Sanitation Data'!$D$29,0,10*ROW('Sanitation Data'!D168)))</f>
        <v/>
      </c>
      <c r="CM174" s="353" t="str">
        <f ca="1">+IF(OFFSET('Sanitation Data'!$D$30,0,10*ROW('Sanitation Data'!D168))="","",OFFSET('Sanitation Data'!$D$30,0,10*ROW('Sanitation Data'!D168)))</f>
        <v/>
      </c>
      <c r="CN174" s="353" t="str">
        <f ca="1">+IF(OFFSET('Sanitation Data'!$D$31,0,10*ROW('Sanitation Data'!D168))="","",OFFSET('Sanitation Data'!$D$31,0,10*ROW('Sanitation Data'!D168)))</f>
        <v/>
      </c>
      <c r="CO174" s="353" t="str">
        <f ca="1">+IF(OFFSET('Sanitation Data'!$D$32,0,10*ROW('Sanitation Data'!D168))="","",OFFSET('Sanitation Data'!$D$32,0,10*ROW('Sanitation Data'!D168)))</f>
        <v/>
      </c>
      <c r="CP174" s="353" t="str">
        <f ca="1">+IF(OFFSET('Sanitation Data'!$E$28,0,10*ROW('Sanitation Data'!E168))="","",OFFSET('Sanitation Data'!$E$28,0,10*ROW('Sanitation Data'!E168)))</f>
        <v/>
      </c>
      <c r="CQ174" s="353" t="str">
        <f ca="1">+IF(OFFSET('Sanitation Data'!$E$29,0,10*ROW('Sanitation Data'!E168))="","",OFFSET('Sanitation Data'!$E$29,0,10*ROW('Sanitation Data'!E168)))</f>
        <v/>
      </c>
      <c r="CR174" s="353" t="str">
        <f ca="1">+IF(OFFSET('Sanitation Data'!$E$30,0,10*ROW('Sanitation Data'!E168))="","",OFFSET('Sanitation Data'!$E$30,0,10*ROW('Sanitation Data'!E168)))</f>
        <v/>
      </c>
      <c r="CS174" s="353" t="str">
        <f ca="1">+IF(OFFSET('Sanitation Data'!$E$31,0,10*ROW('Sanitation Data'!E168))="","",OFFSET('Sanitation Data'!$E$31,0,10*ROW('Sanitation Data'!E168)))</f>
        <v/>
      </c>
      <c r="CT174" s="353" t="str">
        <f ca="1">+IF(OFFSET('Sanitation Data'!$E$32,0,10*ROW('Sanitation Data'!E168))="","",OFFSET('Sanitation Data'!$E$32,0,10*ROW('Sanitation Data'!E168)))</f>
        <v/>
      </c>
      <c r="CU174" s="353" t="str">
        <f ca="1">+IF(OFFSET('Sanitation Data'!$F$28,0,10*ROW('Sanitation Data'!F168))="","",OFFSET('Sanitation Data'!$F$28,0,10*ROW('Sanitation Data'!F168)))</f>
        <v/>
      </c>
      <c r="CV174" s="353" t="str">
        <f ca="1">+IF(OFFSET('Sanitation Data'!$F$29,0,10*ROW('Sanitation Data'!F168))="","",OFFSET('Sanitation Data'!$F$29,0,10*ROW('Sanitation Data'!F168)))</f>
        <v/>
      </c>
      <c r="CW174" s="353" t="str">
        <f ca="1">+IF(OFFSET('Sanitation Data'!$F$30,0,10*ROW('Sanitation Data'!F168))="","",OFFSET('Sanitation Data'!$F$30,0,10*ROW('Sanitation Data'!F168)))</f>
        <v/>
      </c>
      <c r="CX174" s="353" t="str">
        <f ca="1">+IF(OFFSET('Sanitation Data'!$F$31,0,10*ROW('Sanitation Data'!F168))="","",OFFSET('Sanitation Data'!$F$31,0,10*ROW('Sanitation Data'!F168)))</f>
        <v/>
      </c>
      <c r="CY174" s="353" t="str">
        <f ca="1">+IF(OFFSET('Sanitation Data'!$F$32,0,10*ROW('Sanitation Data'!F168))="","",OFFSET('Sanitation Data'!$F$32,0,10*ROW('Sanitation Data'!F168)))</f>
        <v/>
      </c>
      <c r="CZ174" s="353" t="str">
        <f ca="1">+IF(OFFSET('Sanitation Data'!$G$28,0,10*ROW('Sanitation Data'!G168))="","",OFFSET('Sanitation Data'!$G$28,0,10*ROW('Sanitation Data'!G168)))</f>
        <v/>
      </c>
      <c r="DA174" s="353" t="str">
        <f ca="1">+IF(OFFSET('Sanitation Data'!$G$29,0,10*ROW('Sanitation Data'!G168))="","",OFFSET('Sanitation Data'!$G$29,0,10*ROW('Sanitation Data'!G168)))</f>
        <v/>
      </c>
      <c r="DB174" s="353" t="str">
        <f ca="1">+IF(OFFSET('Sanitation Data'!$G$30,0,10*ROW('Sanitation Data'!G168))="","",OFFSET('Sanitation Data'!$G$30,0,10*ROW('Sanitation Data'!G168)))</f>
        <v/>
      </c>
      <c r="DC174" s="353" t="str">
        <f ca="1">+IF(OFFSET('Sanitation Data'!$G$31,0,10*ROW('Sanitation Data'!G168))="","",OFFSET('Sanitation Data'!$G$31,0,10*ROW('Sanitation Data'!G168)))</f>
        <v/>
      </c>
      <c r="DD174" s="353" t="str">
        <f ca="1">+IF(OFFSET('Sanitation Data'!$G$32,0,10*ROW('Sanitation Data'!G168))="","",OFFSET('Sanitation Data'!$G$32,0,10*ROW('Sanitation Data'!G168)))</f>
        <v/>
      </c>
      <c r="DE174" s="353" t="str">
        <f ca="1">+IF(OFFSET('Sanitation Data'!$H$28,0,10*ROW('Sanitation Data'!H168))="","",OFFSET('Sanitation Data'!$H$28,0,10*ROW('Sanitation Data'!H168)))</f>
        <v/>
      </c>
      <c r="DF174" s="353" t="str">
        <f ca="1">+IF(OFFSET('Sanitation Data'!$H$29,0,10*ROW('Sanitation Data'!H168))="","",OFFSET('Sanitation Data'!$H$29,0,10*ROW('Sanitation Data'!H168)))</f>
        <v/>
      </c>
      <c r="DG174" s="353" t="str">
        <f ca="1">+IF(OFFSET('Sanitation Data'!$H$30,0,10*ROW('Sanitation Data'!H168))="","",OFFSET('Sanitation Data'!$H$30,0,10*ROW('Sanitation Data'!H168)))</f>
        <v/>
      </c>
      <c r="DH174" s="353" t="str">
        <f ca="1">+IF(OFFSET('Sanitation Data'!$H$31,0,10*ROW('Sanitation Data'!H168))="","",OFFSET('Sanitation Data'!$H$31,0,10*ROW('Sanitation Data'!H168)))</f>
        <v/>
      </c>
      <c r="DI174" s="353" t="str">
        <f ca="1">+IF(OFFSET('Sanitation Data'!$H$32,0,10*ROW('Sanitation Data'!H168))="","",OFFSET('Sanitation Data'!$H$32,0,10*ROW('Sanitation Data'!H168)))</f>
        <v/>
      </c>
      <c r="DJ174" s="353" t="str">
        <f ca="1">+IF(OFFSET('Sanitation Data'!$I$28,0,10*ROW('Sanitation Data'!I168))="","",OFFSET('Sanitation Data'!$I$28,0,10*ROW('Sanitation Data'!I168)))</f>
        <v/>
      </c>
      <c r="DK174" s="353" t="str">
        <f ca="1">+IF(OFFSET('Sanitation Data'!$I$29,0,10*ROW('Sanitation Data'!I168))="","",OFFSET('Sanitation Data'!$I$29,0,10*ROW('Sanitation Data'!I168)))</f>
        <v/>
      </c>
      <c r="DL174" s="353" t="str">
        <f ca="1">+IF(OFFSET('Sanitation Data'!$I$30,0,10*ROW('Sanitation Data'!I168))="","",OFFSET('Sanitation Data'!$I$30,0,10*ROW('Sanitation Data'!I168)))</f>
        <v/>
      </c>
      <c r="DM174" s="353" t="str">
        <f ca="1">+IF(OFFSET('Sanitation Data'!$I$31,0,10*ROW('Sanitation Data'!I168))="","",OFFSET('Sanitation Data'!$I$31,0,10*ROW('Sanitation Data'!I168)))</f>
        <v/>
      </c>
      <c r="DN174" s="353" t="str">
        <f ca="1">+IF(OFFSET('Sanitation Data'!$I$32,0,10*ROW('Sanitation Data'!I168))="","",OFFSET('Sanitation Data'!$I$32,0,10*ROW('Sanitation Data'!I168)))</f>
        <v/>
      </c>
      <c r="DO174" s="353" t="str">
        <f ca="1">+IF(OFFSET('Hygiene Data'!$D$11,0,10*ROW('Hygiene Data'!D168))="","",OFFSET('Hygiene Data'!$D$11,0,10*ROW('Hygiene Data'!D168)))</f>
        <v/>
      </c>
      <c r="DP174" s="353" t="str">
        <f ca="1">+IF(OFFSET('Hygiene Data'!$D$12,0,10*ROW('Hygiene Data'!D168))="","",OFFSET('Hygiene Data'!$D$12,0,10*ROW('Hygiene Data'!D168)))</f>
        <v/>
      </c>
      <c r="DQ174" s="353" t="str">
        <f ca="1">+IF(OFFSET('Hygiene Data'!$D$13,0,10*ROW('Hygiene Data'!D168))="","",OFFSET('Hygiene Data'!$D$13,0,10*ROW('Hygiene Data'!D168)))</f>
        <v/>
      </c>
      <c r="DR174" s="353" t="str">
        <f ca="1">+IF(OFFSET('Hygiene Data'!$E$11,0,10*ROW('Hygiene Data'!E168))="","",OFFSET('Hygiene Data'!$E$11,0,10*ROW('Hygiene Data'!E168)))</f>
        <v/>
      </c>
      <c r="DS174" s="353" t="str">
        <f ca="1">+IF(OFFSET('Hygiene Data'!$E$12,0,10*ROW('Hygiene Data'!E168))="","",OFFSET('Hygiene Data'!$E$12,0,10*ROW('Hygiene Data'!E168)))</f>
        <v/>
      </c>
      <c r="DT174" s="353" t="str">
        <f ca="1">+IF(OFFSET('Hygiene Data'!$E$13,0,10*ROW('Hygiene Data'!E168))="","",OFFSET('Hygiene Data'!$E$13,0,10*ROW('Hygiene Data'!E168)))</f>
        <v/>
      </c>
      <c r="DU174" s="353" t="str">
        <f ca="1">+IF(OFFSET('Hygiene Data'!$F$11,0,10*ROW('Hygiene Data'!F168))="","",OFFSET('Hygiene Data'!$F$11,0,10*ROW('Hygiene Data'!F168)))</f>
        <v/>
      </c>
      <c r="DV174" s="353" t="str">
        <f ca="1">+IF(OFFSET('Hygiene Data'!$F$12,0,10*ROW('Hygiene Data'!F168))="","",OFFSET('Hygiene Data'!$F$12,0,10*ROW('Hygiene Data'!F168)))</f>
        <v/>
      </c>
      <c r="DW174" s="353" t="str">
        <f ca="1">+IF(OFFSET('Hygiene Data'!$F$13,0,10*ROW('Hygiene Data'!F168))="","",OFFSET('Hygiene Data'!$F$13,0,10*ROW('Hygiene Data'!F168)))</f>
        <v/>
      </c>
      <c r="DX174" s="353" t="str">
        <f ca="1">+IF(OFFSET('Hygiene Data'!$G$11,0,10*ROW('Hygiene Data'!G168))="","",OFFSET('Hygiene Data'!$G$11,0,10*ROW('Hygiene Data'!G168)))</f>
        <v/>
      </c>
      <c r="DY174" s="353" t="str">
        <f ca="1">+IF(OFFSET('Hygiene Data'!$G$12,0,10*ROW('Hygiene Data'!G168))="","",OFFSET('Hygiene Data'!$G$12,0,10*ROW('Hygiene Data'!G168)))</f>
        <v/>
      </c>
      <c r="DZ174" s="353" t="str">
        <f ca="1">+IF(OFFSET('Hygiene Data'!$G$13,0,10*ROW('Hygiene Data'!G168))="","",OFFSET('Hygiene Data'!$G$13,0,10*ROW('Hygiene Data'!G168)))</f>
        <v/>
      </c>
      <c r="EA174" s="353" t="str">
        <f ca="1">+IF(OFFSET('Hygiene Data'!$H$11,0,10*ROW('Hygiene Data'!H168))="","",OFFSET('Hygiene Data'!$H$11,0,10*ROW('Hygiene Data'!H168)))</f>
        <v/>
      </c>
      <c r="EB174" s="353" t="str">
        <f ca="1">+IF(OFFSET('Hygiene Data'!$H$12,0,10*ROW('Hygiene Data'!H168))="","",OFFSET('Hygiene Data'!$H$12,0,10*ROW('Hygiene Data'!H168)))</f>
        <v/>
      </c>
      <c r="EC174" s="353" t="str">
        <f ca="1">+IF(OFFSET('Hygiene Data'!$H$13,0,10*ROW('Hygiene Data'!H168))="","",OFFSET('Hygiene Data'!$H$13,0,10*ROW('Hygiene Data'!H168)))</f>
        <v/>
      </c>
      <c r="ED174" s="353" t="str">
        <f ca="1">+IF(OFFSET('Hygiene Data'!$I$11,0,10*ROW('Hygiene Data'!I168))="","",OFFSET('Hygiene Data'!$I$11,0,10*ROW('Hygiene Data'!I168)))</f>
        <v/>
      </c>
      <c r="EE174" s="353" t="str">
        <f ca="1">+IF(OFFSET('Hygiene Data'!$I$12,0,10*ROW('Hygiene Data'!I168))="","",OFFSET('Hygiene Data'!$I$12,0,10*ROW('Hygiene Data'!I168)))</f>
        <v/>
      </c>
      <c r="EF174" s="353" t="str">
        <f ca="1">+IF(OFFSET('Hygiene Data'!$I$13,0,10*ROW('Hygiene Data'!I168))="","",OFFSET('Hygiene Data'!$I$13,0,10*ROW('Hygiene Data'!I168)))</f>
        <v/>
      </c>
    </row>
    <row r="175" spans="1:136" x14ac:dyDescent="0.25">
      <c r="A175" s="462" t="str">
        <f ca="1">+IF(OFFSET('Water Data'!$B$2,0,10*ROW('Water Data'!E169))="","",OFFSET('Water Data'!$B$2,0,10*ROW('Water Data'!E169)))</f>
        <v/>
      </c>
      <c r="B175" s="46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89" t="str">
        <f t="shared" ca="1" si="2"/>
        <v/>
      </c>
      <c r="D175" s="49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6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3" t="str">
        <f ca="1">+IF(OFFSET('Water Data'!$D$27,0,10*ROW('Water Data'!D169))="","",OFFSET('Water Data'!$D$27,0,10*ROW('Water Data'!D169)))</f>
        <v/>
      </c>
      <c r="BT175" s="353" t="str">
        <f ca="1">+IF(OFFSET('Water Data'!$D$28,0,10*ROW('Water Data'!D169))="","",OFFSET('Water Data'!$D$28,0,10*ROW('Water Data'!D169)))</f>
        <v/>
      </c>
      <c r="BU175" s="353" t="str">
        <f ca="1">+IF(OFFSET('Water Data'!$D$29,0,10*ROW('Water Data'!D169))="","",OFFSET('Water Data'!$D$29,0,10*ROW('Water Data'!D169)))</f>
        <v/>
      </c>
      <c r="BV175" s="353" t="str">
        <f ca="1">+IF(OFFSET('Water Data'!$E$27,0,10*ROW('Water Data'!E169))="","",OFFSET('Water Data'!$E$27,0,10*ROW('Water Data'!E169)))</f>
        <v/>
      </c>
      <c r="BW175" s="353" t="str">
        <f ca="1">+IF(OFFSET('Water Data'!$E$28,0,10*ROW('Water Data'!E169))="","",OFFSET('Water Data'!$E$28,0,10*ROW('Water Data'!E169)))</f>
        <v/>
      </c>
      <c r="BX175" s="353" t="str">
        <f ca="1">+IF(OFFSET('Water Data'!$E$29,0,10*ROW('Water Data'!E169))="","",OFFSET('Water Data'!$E$29,0,10*ROW('Water Data'!E169)))</f>
        <v/>
      </c>
      <c r="BY175" s="353" t="str">
        <f ca="1">+IF(OFFSET('Water Data'!$F$27,0,10*ROW('Water Data'!F169))="","",OFFSET('Water Data'!$F$27,0,10*ROW('Water Data'!F169)))</f>
        <v/>
      </c>
      <c r="BZ175" s="353" t="str">
        <f ca="1">+IF(OFFSET('Water Data'!$F$28,0,10*ROW('Water Data'!F169))="","",OFFSET('Water Data'!$F$28,0,10*ROW('Water Data'!F169)))</f>
        <v/>
      </c>
      <c r="CA175" s="353" t="str">
        <f ca="1">+IF(OFFSET('Water Data'!$F$29,0,10*ROW('Water Data'!F169))="","",OFFSET('Water Data'!$F$29,0,10*ROW('Water Data'!F169)))</f>
        <v/>
      </c>
      <c r="CB175" s="353" t="str">
        <f ca="1">+IF(OFFSET('Water Data'!$G$27,0,10*ROW('Water Data'!G169))="","",OFFSET('Water Data'!$G$27,0,10*ROW('Water Data'!G169)))</f>
        <v/>
      </c>
      <c r="CC175" s="353" t="str">
        <f ca="1">+IF(OFFSET('Water Data'!$G$28,0,10*ROW('Water Data'!G169))="","",OFFSET('Water Data'!$G$28,0,10*ROW('Water Data'!G169)))</f>
        <v/>
      </c>
      <c r="CD175" s="353" t="str">
        <f ca="1">+IF(OFFSET('Water Data'!$G$29,0,10*ROW('Water Data'!G169))="","",OFFSET('Water Data'!$G$29,0,10*ROW('Water Data'!G169)))</f>
        <v/>
      </c>
      <c r="CE175" s="353" t="str">
        <f ca="1">+IF(OFFSET('Water Data'!$H$27,0,10*ROW('Water Data'!H169))="","",OFFSET('Water Data'!$H$27,0,10*ROW('Water Data'!H169)))</f>
        <v/>
      </c>
      <c r="CF175" s="353" t="str">
        <f ca="1">+IF(OFFSET('Water Data'!$H$28,0,10*ROW('Water Data'!H169))="","",OFFSET('Water Data'!$H$28,0,10*ROW('Water Data'!H169)))</f>
        <v/>
      </c>
      <c r="CG175" s="353" t="str">
        <f ca="1">+IF(OFFSET('Water Data'!$H$29,0,10*ROW('Water Data'!H169))="","",OFFSET('Water Data'!$H$29,0,10*ROW('Water Data'!H169)))</f>
        <v/>
      </c>
      <c r="CH175" s="353" t="str">
        <f ca="1">+IF(OFFSET('Water Data'!$I$27,0,10*ROW('Water Data'!I169))="","",OFFSET('Water Data'!$I$27,0,10*ROW('Water Data'!I169)))</f>
        <v/>
      </c>
      <c r="CI175" s="353" t="str">
        <f ca="1">+IF(OFFSET('Water Data'!$I$28,0,10*ROW('Water Data'!I169))="","",OFFSET('Water Data'!$I$28,0,10*ROW('Water Data'!I169)))</f>
        <v/>
      </c>
      <c r="CJ175" s="353" t="str">
        <f ca="1">+IF(OFFSET('Water Data'!$I$29,0,10*ROW('Water Data'!I169))="","",OFFSET('Water Data'!$I$29,0,10*ROW('Water Data'!I169)))</f>
        <v/>
      </c>
      <c r="CK175" s="353" t="str">
        <f ca="1">+IF(OFFSET('Sanitation Data'!$D$28,0,10*ROW('Sanitation Data'!D169))="","",OFFSET('Sanitation Data'!$D$28,0,10*ROW('Sanitation Data'!D169)))</f>
        <v/>
      </c>
      <c r="CL175" s="353" t="str">
        <f ca="1">+IF(OFFSET('Sanitation Data'!$D$29,0,10*ROW('Sanitation Data'!D169))="","",OFFSET('Sanitation Data'!$D$29,0,10*ROW('Sanitation Data'!D169)))</f>
        <v/>
      </c>
      <c r="CM175" s="353" t="str">
        <f ca="1">+IF(OFFSET('Sanitation Data'!$D$30,0,10*ROW('Sanitation Data'!D169))="","",OFFSET('Sanitation Data'!$D$30,0,10*ROW('Sanitation Data'!D169)))</f>
        <v/>
      </c>
      <c r="CN175" s="353" t="str">
        <f ca="1">+IF(OFFSET('Sanitation Data'!$D$31,0,10*ROW('Sanitation Data'!D169))="","",OFFSET('Sanitation Data'!$D$31,0,10*ROW('Sanitation Data'!D169)))</f>
        <v/>
      </c>
      <c r="CO175" s="353" t="str">
        <f ca="1">+IF(OFFSET('Sanitation Data'!$D$32,0,10*ROW('Sanitation Data'!D169))="","",OFFSET('Sanitation Data'!$D$32,0,10*ROW('Sanitation Data'!D169)))</f>
        <v/>
      </c>
      <c r="CP175" s="353" t="str">
        <f ca="1">+IF(OFFSET('Sanitation Data'!$E$28,0,10*ROW('Sanitation Data'!E169))="","",OFFSET('Sanitation Data'!$E$28,0,10*ROW('Sanitation Data'!E169)))</f>
        <v/>
      </c>
      <c r="CQ175" s="353" t="str">
        <f ca="1">+IF(OFFSET('Sanitation Data'!$E$29,0,10*ROW('Sanitation Data'!E169))="","",OFFSET('Sanitation Data'!$E$29,0,10*ROW('Sanitation Data'!E169)))</f>
        <v/>
      </c>
      <c r="CR175" s="353" t="str">
        <f ca="1">+IF(OFFSET('Sanitation Data'!$E$30,0,10*ROW('Sanitation Data'!E169))="","",OFFSET('Sanitation Data'!$E$30,0,10*ROW('Sanitation Data'!E169)))</f>
        <v/>
      </c>
      <c r="CS175" s="353" t="str">
        <f ca="1">+IF(OFFSET('Sanitation Data'!$E$31,0,10*ROW('Sanitation Data'!E169))="","",OFFSET('Sanitation Data'!$E$31,0,10*ROW('Sanitation Data'!E169)))</f>
        <v/>
      </c>
      <c r="CT175" s="353" t="str">
        <f ca="1">+IF(OFFSET('Sanitation Data'!$E$32,0,10*ROW('Sanitation Data'!E169))="","",OFFSET('Sanitation Data'!$E$32,0,10*ROW('Sanitation Data'!E169)))</f>
        <v/>
      </c>
      <c r="CU175" s="353" t="str">
        <f ca="1">+IF(OFFSET('Sanitation Data'!$F$28,0,10*ROW('Sanitation Data'!F169))="","",OFFSET('Sanitation Data'!$F$28,0,10*ROW('Sanitation Data'!F169)))</f>
        <v/>
      </c>
      <c r="CV175" s="353" t="str">
        <f ca="1">+IF(OFFSET('Sanitation Data'!$F$29,0,10*ROW('Sanitation Data'!F169))="","",OFFSET('Sanitation Data'!$F$29,0,10*ROW('Sanitation Data'!F169)))</f>
        <v/>
      </c>
      <c r="CW175" s="353" t="str">
        <f ca="1">+IF(OFFSET('Sanitation Data'!$F$30,0,10*ROW('Sanitation Data'!F169))="","",OFFSET('Sanitation Data'!$F$30,0,10*ROW('Sanitation Data'!F169)))</f>
        <v/>
      </c>
      <c r="CX175" s="353" t="str">
        <f ca="1">+IF(OFFSET('Sanitation Data'!$F$31,0,10*ROW('Sanitation Data'!F169))="","",OFFSET('Sanitation Data'!$F$31,0,10*ROW('Sanitation Data'!F169)))</f>
        <v/>
      </c>
      <c r="CY175" s="353" t="str">
        <f ca="1">+IF(OFFSET('Sanitation Data'!$F$32,0,10*ROW('Sanitation Data'!F169))="","",OFFSET('Sanitation Data'!$F$32,0,10*ROW('Sanitation Data'!F169)))</f>
        <v/>
      </c>
      <c r="CZ175" s="353" t="str">
        <f ca="1">+IF(OFFSET('Sanitation Data'!$G$28,0,10*ROW('Sanitation Data'!G169))="","",OFFSET('Sanitation Data'!$G$28,0,10*ROW('Sanitation Data'!G169)))</f>
        <v/>
      </c>
      <c r="DA175" s="353" t="str">
        <f ca="1">+IF(OFFSET('Sanitation Data'!$G$29,0,10*ROW('Sanitation Data'!G169))="","",OFFSET('Sanitation Data'!$G$29,0,10*ROW('Sanitation Data'!G169)))</f>
        <v/>
      </c>
      <c r="DB175" s="353" t="str">
        <f ca="1">+IF(OFFSET('Sanitation Data'!$G$30,0,10*ROW('Sanitation Data'!G169))="","",OFFSET('Sanitation Data'!$G$30,0,10*ROW('Sanitation Data'!G169)))</f>
        <v/>
      </c>
      <c r="DC175" s="353" t="str">
        <f ca="1">+IF(OFFSET('Sanitation Data'!$G$31,0,10*ROW('Sanitation Data'!G169))="","",OFFSET('Sanitation Data'!$G$31,0,10*ROW('Sanitation Data'!G169)))</f>
        <v/>
      </c>
      <c r="DD175" s="353" t="str">
        <f ca="1">+IF(OFFSET('Sanitation Data'!$G$32,0,10*ROW('Sanitation Data'!G169))="","",OFFSET('Sanitation Data'!$G$32,0,10*ROW('Sanitation Data'!G169)))</f>
        <v/>
      </c>
      <c r="DE175" s="353" t="str">
        <f ca="1">+IF(OFFSET('Sanitation Data'!$H$28,0,10*ROW('Sanitation Data'!H169))="","",OFFSET('Sanitation Data'!$H$28,0,10*ROW('Sanitation Data'!H169)))</f>
        <v/>
      </c>
      <c r="DF175" s="353" t="str">
        <f ca="1">+IF(OFFSET('Sanitation Data'!$H$29,0,10*ROW('Sanitation Data'!H169))="","",OFFSET('Sanitation Data'!$H$29,0,10*ROW('Sanitation Data'!H169)))</f>
        <v/>
      </c>
      <c r="DG175" s="353" t="str">
        <f ca="1">+IF(OFFSET('Sanitation Data'!$H$30,0,10*ROW('Sanitation Data'!H169))="","",OFFSET('Sanitation Data'!$H$30,0,10*ROW('Sanitation Data'!H169)))</f>
        <v/>
      </c>
      <c r="DH175" s="353" t="str">
        <f ca="1">+IF(OFFSET('Sanitation Data'!$H$31,0,10*ROW('Sanitation Data'!H169))="","",OFFSET('Sanitation Data'!$H$31,0,10*ROW('Sanitation Data'!H169)))</f>
        <v/>
      </c>
      <c r="DI175" s="353" t="str">
        <f ca="1">+IF(OFFSET('Sanitation Data'!$H$32,0,10*ROW('Sanitation Data'!H169))="","",OFFSET('Sanitation Data'!$H$32,0,10*ROW('Sanitation Data'!H169)))</f>
        <v/>
      </c>
      <c r="DJ175" s="353" t="str">
        <f ca="1">+IF(OFFSET('Sanitation Data'!$I$28,0,10*ROW('Sanitation Data'!I169))="","",OFFSET('Sanitation Data'!$I$28,0,10*ROW('Sanitation Data'!I169)))</f>
        <v/>
      </c>
      <c r="DK175" s="353" t="str">
        <f ca="1">+IF(OFFSET('Sanitation Data'!$I$29,0,10*ROW('Sanitation Data'!I169))="","",OFFSET('Sanitation Data'!$I$29,0,10*ROW('Sanitation Data'!I169)))</f>
        <v/>
      </c>
      <c r="DL175" s="353" t="str">
        <f ca="1">+IF(OFFSET('Sanitation Data'!$I$30,0,10*ROW('Sanitation Data'!I169))="","",OFFSET('Sanitation Data'!$I$30,0,10*ROW('Sanitation Data'!I169)))</f>
        <v/>
      </c>
      <c r="DM175" s="353" t="str">
        <f ca="1">+IF(OFFSET('Sanitation Data'!$I$31,0,10*ROW('Sanitation Data'!I169))="","",OFFSET('Sanitation Data'!$I$31,0,10*ROW('Sanitation Data'!I169)))</f>
        <v/>
      </c>
      <c r="DN175" s="353" t="str">
        <f ca="1">+IF(OFFSET('Sanitation Data'!$I$32,0,10*ROW('Sanitation Data'!I169))="","",OFFSET('Sanitation Data'!$I$32,0,10*ROW('Sanitation Data'!I169)))</f>
        <v/>
      </c>
      <c r="DO175" s="353" t="str">
        <f ca="1">+IF(OFFSET('Hygiene Data'!$D$11,0,10*ROW('Hygiene Data'!D169))="","",OFFSET('Hygiene Data'!$D$11,0,10*ROW('Hygiene Data'!D169)))</f>
        <v/>
      </c>
      <c r="DP175" s="353" t="str">
        <f ca="1">+IF(OFFSET('Hygiene Data'!$D$12,0,10*ROW('Hygiene Data'!D169))="","",OFFSET('Hygiene Data'!$D$12,0,10*ROW('Hygiene Data'!D169)))</f>
        <v/>
      </c>
      <c r="DQ175" s="353" t="str">
        <f ca="1">+IF(OFFSET('Hygiene Data'!$D$13,0,10*ROW('Hygiene Data'!D169))="","",OFFSET('Hygiene Data'!$D$13,0,10*ROW('Hygiene Data'!D169)))</f>
        <v/>
      </c>
      <c r="DR175" s="353" t="str">
        <f ca="1">+IF(OFFSET('Hygiene Data'!$E$11,0,10*ROW('Hygiene Data'!E169))="","",OFFSET('Hygiene Data'!$E$11,0,10*ROW('Hygiene Data'!E169)))</f>
        <v/>
      </c>
      <c r="DS175" s="353" t="str">
        <f ca="1">+IF(OFFSET('Hygiene Data'!$E$12,0,10*ROW('Hygiene Data'!E169))="","",OFFSET('Hygiene Data'!$E$12,0,10*ROW('Hygiene Data'!E169)))</f>
        <v/>
      </c>
      <c r="DT175" s="353" t="str">
        <f ca="1">+IF(OFFSET('Hygiene Data'!$E$13,0,10*ROW('Hygiene Data'!E169))="","",OFFSET('Hygiene Data'!$E$13,0,10*ROW('Hygiene Data'!E169)))</f>
        <v/>
      </c>
      <c r="DU175" s="353" t="str">
        <f ca="1">+IF(OFFSET('Hygiene Data'!$F$11,0,10*ROW('Hygiene Data'!F169))="","",OFFSET('Hygiene Data'!$F$11,0,10*ROW('Hygiene Data'!F169)))</f>
        <v/>
      </c>
      <c r="DV175" s="353" t="str">
        <f ca="1">+IF(OFFSET('Hygiene Data'!$F$12,0,10*ROW('Hygiene Data'!F169))="","",OFFSET('Hygiene Data'!$F$12,0,10*ROW('Hygiene Data'!F169)))</f>
        <v/>
      </c>
      <c r="DW175" s="353" t="str">
        <f ca="1">+IF(OFFSET('Hygiene Data'!$F$13,0,10*ROW('Hygiene Data'!F169))="","",OFFSET('Hygiene Data'!$F$13,0,10*ROW('Hygiene Data'!F169)))</f>
        <v/>
      </c>
      <c r="DX175" s="353" t="str">
        <f ca="1">+IF(OFFSET('Hygiene Data'!$G$11,0,10*ROW('Hygiene Data'!G169))="","",OFFSET('Hygiene Data'!$G$11,0,10*ROW('Hygiene Data'!G169)))</f>
        <v/>
      </c>
      <c r="DY175" s="353" t="str">
        <f ca="1">+IF(OFFSET('Hygiene Data'!$G$12,0,10*ROW('Hygiene Data'!G169))="","",OFFSET('Hygiene Data'!$G$12,0,10*ROW('Hygiene Data'!G169)))</f>
        <v/>
      </c>
      <c r="DZ175" s="353" t="str">
        <f ca="1">+IF(OFFSET('Hygiene Data'!$G$13,0,10*ROW('Hygiene Data'!G169))="","",OFFSET('Hygiene Data'!$G$13,0,10*ROW('Hygiene Data'!G169)))</f>
        <v/>
      </c>
      <c r="EA175" s="353" t="str">
        <f ca="1">+IF(OFFSET('Hygiene Data'!$H$11,0,10*ROW('Hygiene Data'!H169))="","",OFFSET('Hygiene Data'!$H$11,0,10*ROW('Hygiene Data'!H169)))</f>
        <v/>
      </c>
      <c r="EB175" s="353" t="str">
        <f ca="1">+IF(OFFSET('Hygiene Data'!$H$12,0,10*ROW('Hygiene Data'!H169))="","",OFFSET('Hygiene Data'!$H$12,0,10*ROW('Hygiene Data'!H169)))</f>
        <v/>
      </c>
      <c r="EC175" s="353" t="str">
        <f ca="1">+IF(OFFSET('Hygiene Data'!$H$13,0,10*ROW('Hygiene Data'!H169))="","",OFFSET('Hygiene Data'!$H$13,0,10*ROW('Hygiene Data'!H169)))</f>
        <v/>
      </c>
      <c r="ED175" s="353" t="str">
        <f ca="1">+IF(OFFSET('Hygiene Data'!$I$11,0,10*ROW('Hygiene Data'!I169))="","",OFFSET('Hygiene Data'!$I$11,0,10*ROW('Hygiene Data'!I169)))</f>
        <v/>
      </c>
      <c r="EE175" s="353" t="str">
        <f ca="1">+IF(OFFSET('Hygiene Data'!$I$12,0,10*ROW('Hygiene Data'!I169))="","",OFFSET('Hygiene Data'!$I$12,0,10*ROW('Hygiene Data'!I169)))</f>
        <v/>
      </c>
      <c r="EF175" s="353" t="str">
        <f ca="1">+IF(OFFSET('Hygiene Data'!$I$13,0,10*ROW('Hygiene Data'!I169))="","",OFFSET('Hygiene Data'!$I$13,0,10*ROW('Hygiene Data'!I169)))</f>
        <v/>
      </c>
    </row>
    <row r="176" spans="1:136" x14ac:dyDescent="0.25">
      <c r="A176" s="462" t="str">
        <f ca="1">+IF(OFFSET('Water Data'!$B$2,0,10*ROW('Water Data'!E170))="","",OFFSET('Water Data'!$B$2,0,10*ROW('Water Data'!E170)))</f>
        <v/>
      </c>
      <c r="B176" s="46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89" t="str">
        <f t="shared" ca="1" si="2"/>
        <v/>
      </c>
      <c r="D176" s="49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6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3" t="str">
        <f ca="1">+IF(OFFSET('Water Data'!$D$27,0,10*ROW('Water Data'!D170))="","",OFFSET('Water Data'!$D$27,0,10*ROW('Water Data'!D170)))</f>
        <v/>
      </c>
      <c r="BT176" s="353" t="str">
        <f ca="1">+IF(OFFSET('Water Data'!$D$28,0,10*ROW('Water Data'!D170))="","",OFFSET('Water Data'!$D$28,0,10*ROW('Water Data'!D170)))</f>
        <v/>
      </c>
      <c r="BU176" s="353" t="str">
        <f ca="1">+IF(OFFSET('Water Data'!$D$29,0,10*ROW('Water Data'!D170))="","",OFFSET('Water Data'!$D$29,0,10*ROW('Water Data'!D170)))</f>
        <v/>
      </c>
      <c r="BV176" s="353" t="str">
        <f ca="1">+IF(OFFSET('Water Data'!$E$27,0,10*ROW('Water Data'!E170))="","",OFFSET('Water Data'!$E$27,0,10*ROW('Water Data'!E170)))</f>
        <v/>
      </c>
      <c r="BW176" s="353" t="str">
        <f ca="1">+IF(OFFSET('Water Data'!$E$28,0,10*ROW('Water Data'!E170))="","",OFFSET('Water Data'!$E$28,0,10*ROW('Water Data'!E170)))</f>
        <v/>
      </c>
      <c r="BX176" s="353" t="str">
        <f ca="1">+IF(OFFSET('Water Data'!$E$29,0,10*ROW('Water Data'!E170))="","",OFFSET('Water Data'!$E$29,0,10*ROW('Water Data'!E170)))</f>
        <v/>
      </c>
      <c r="BY176" s="353" t="str">
        <f ca="1">+IF(OFFSET('Water Data'!$F$27,0,10*ROW('Water Data'!F170))="","",OFFSET('Water Data'!$F$27,0,10*ROW('Water Data'!F170)))</f>
        <v/>
      </c>
      <c r="BZ176" s="353" t="str">
        <f ca="1">+IF(OFFSET('Water Data'!$F$28,0,10*ROW('Water Data'!F170))="","",OFFSET('Water Data'!$F$28,0,10*ROW('Water Data'!F170)))</f>
        <v/>
      </c>
      <c r="CA176" s="353" t="str">
        <f ca="1">+IF(OFFSET('Water Data'!$F$29,0,10*ROW('Water Data'!F170))="","",OFFSET('Water Data'!$F$29,0,10*ROW('Water Data'!F170)))</f>
        <v/>
      </c>
      <c r="CB176" s="353" t="str">
        <f ca="1">+IF(OFFSET('Water Data'!$G$27,0,10*ROW('Water Data'!G170))="","",OFFSET('Water Data'!$G$27,0,10*ROW('Water Data'!G170)))</f>
        <v/>
      </c>
      <c r="CC176" s="353" t="str">
        <f ca="1">+IF(OFFSET('Water Data'!$G$28,0,10*ROW('Water Data'!G170))="","",OFFSET('Water Data'!$G$28,0,10*ROW('Water Data'!G170)))</f>
        <v/>
      </c>
      <c r="CD176" s="353" t="str">
        <f ca="1">+IF(OFFSET('Water Data'!$G$29,0,10*ROW('Water Data'!G170))="","",OFFSET('Water Data'!$G$29,0,10*ROW('Water Data'!G170)))</f>
        <v/>
      </c>
      <c r="CE176" s="353" t="str">
        <f ca="1">+IF(OFFSET('Water Data'!$H$27,0,10*ROW('Water Data'!H170))="","",OFFSET('Water Data'!$H$27,0,10*ROW('Water Data'!H170)))</f>
        <v/>
      </c>
      <c r="CF176" s="353" t="str">
        <f ca="1">+IF(OFFSET('Water Data'!$H$28,0,10*ROW('Water Data'!H170))="","",OFFSET('Water Data'!$H$28,0,10*ROW('Water Data'!H170)))</f>
        <v/>
      </c>
      <c r="CG176" s="353" t="str">
        <f ca="1">+IF(OFFSET('Water Data'!$H$29,0,10*ROW('Water Data'!H170))="","",OFFSET('Water Data'!$H$29,0,10*ROW('Water Data'!H170)))</f>
        <v/>
      </c>
      <c r="CH176" s="353" t="str">
        <f ca="1">+IF(OFFSET('Water Data'!$I$27,0,10*ROW('Water Data'!I170))="","",OFFSET('Water Data'!$I$27,0,10*ROW('Water Data'!I170)))</f>
        <v/>
      </c>
      <c r="CI176" s="353" t="str">
        <f ca="1">+IF(OFFSET('Water Data'!$I$28,0,10*ROW('Water Data'!I170))="","",OFFSET('Water Data'!$I$28,0,10*ROW('Water Data'!I170)))</f>
        <v/>
      </c>
      <c r="CJ176" s="353" t="str">
        <f ca="1">+IF(OFFSET('Water Data'!$I$29,0,10*ROW('Water Data'!I170))="","",OFFSET('Water Data'!$I$29,0,10*ROW('Water Data'!I170)))</f>
        <v/>
      </c>
      <c r="CK176" s="353" t="str">
        <f ca="1">+IF(OFFSET('Sanitation Data'!$D$28,0,10*ROW('Sanitation Data'!D170))="","",OFFSET('Sanitation Data'!$D$28,0,10*ROW('Sanitation Data'!D170)))</f>
        <v/>
      </c>
      <c r="CL176" s="353" t="str">
        <f ca="1">+IF(OFFSET('Sanitation Data'!$D$29,0,10*ROW('Sanitation Data'!D170))="","",OFFSET('Sanitation Data'!$D$29,0,10*ROW('Sanitation Data'!D170)))</f>
        <v/>
      </c>
      <c r="CM176" s="353" t="str">
        <f ca="1">+IF(OFFSET('Sanitation Data'!$D$30,0,10*ROW('Sanitation Data'!D170))="","",OFFSET('Sanitation Data'!$D$30,0,10*ROW('Sanitation Data'!D170)))</f>
        <v/>
      </c>
      <c r="CN176" s="353" t="str">
        <f ca="1">+IF(OFFSET('Sanitation Data'!$D$31,0,10*ROW('Sanitation Data'!D170))="","",OFFSET('Sanitation Data'!$D$31,0,10*ROW('Sanitation Data'!D170)))</f>
        <v/>
      </c>
      <c r="CO176" s="353" t="str">
        <f ca="1">+IF(OFFSET('Sanitation Data'!$D$32,0,10*ROW('Sanitation Data'!D170))="","",OFFSET('Sanitation Data'!$D$32,0,10*ROW('Sanitation Data'!D170)))</f>
        <v/>
      </c>
      <c r="CP176" s="353" t="str">
        <f ca="1">+IF(OFFSET('Sanitation Data'!$E$28,0,10*ROW('Sanitation Data'!E170))="","",OFFSET('Sanitation Data'!$E$28,0,10*ROW('Sanitation Data'!E170)))</f>
        <v/>
      </c>
      <c r="CQ176" s="353" t="str">
        <f ca="1">+IF(OFFSET('Sanitation Data'!$E$29,0,10*ROW('Sanitation Data'!E170))="","",OFFSET('Sanitation Data'!$E$29,0,10*ROW('Sanitation Data'!E170)))</f>
        <v/>
      </c>
      <c r="CR176" s="353" t="str">
        <f ca="1">+IF(OFFSET('Sanitation Data'!$E$30,0,10*ROW('Sanitation Data'!E170))="","",OFFSET('Sanitation Data'!$E$30,0,10*ROW('Sanitation Data'!E170)))</f>
        <v/>
      </c>
      <c r="CS176" s="353" t="str">
        <f ca="1">+IF(OFFSET('Sanitation Data'!$E$31,0,10*ROW('Sanitation Data'!E170))="","",OFFSET('Sanitation Data'!$E$31,0,10*ROW('Sanitation Data'!E170)))</f>
        <v/>
      </c>
      <c r="CT176" s="353" t="str">
        <f ca="1">+IF(OFFSET('Sanitation Data'!$E$32,0,10*ROW('Sanitation Data'!E170))="","",OFFSET('Sanitation Data'!$E$32,0,10*ROW('Sanitation Data'!E170)))</f>
        <v/>
      </c>
      <c r="CU176" s="353" t="str">
        <f ca="1">+IF(OFFSET('Sanitation Data'!$F$28,0,10*ROW('Sanitation Data'!F170))="","",OFFSET('Sanitation Data'!$F$28,0,10*ROW('Sanitation Data'!F170)))</f>
        <v/>
      </c>
      <c r="CV176" s="353" t="str">
        <f ca="1">+IF(OFFSET('Sanitation Data'!$F$29,0,10*ROW('Sanitation Data'!F170))="","",OFFSET('Sanitation Data'!$F$29,0,10*ROW('Sanitation Data'!F170)))</f>
        <v/>
      </c>
      <c r="CW176" s="353" t="str">
        <f ca="1">+IF(OFFSET('Sanitation Data'!$F$30,0,10*ROW('Sanitation Data'!F170))="","",OFFSET('Sanitation Data'!$F$30,0,10*ROW('Sanitation Data'!F170)))</f>
        <v/>
      </c>
      <c r="CX176" s="353" t="str">
        <f ca="1">+IF(OFFSET('Sanitation Data'!$F$31,0,10*ROW('Sanitation Data'!F170))="","",OFFSET('Sanitation Data'!$F$31,0,10*ROW('Sanitation Data'!F170)))</f>
        <v/>
      </c>
      <c r="CY176" s="353" t="str">
        <f ca="1">+IF(OFFSET('Sanitation Data'!$F$32,0,10*ROW('Sanitation Data'!F170))="","",OFFSET('Sanitation Data'!$F$32,0,10*ROW('Sanitation Data'!F170)))</f>
        <v/>
      </c>
      <c r="CZ176" s="353" t="str">
        <f ca="1">+IF(OFFSET('Sanitation Data'!$G$28,0,10*ROW('Sanitation Data'!G170))="","",OFFSET('Sanitation Data'!$G$28,0,10*ROW('Sanitation Data'!G170)))</f>
        <v/>
      </c>
      <c r="DA176" s="353" t="str">
        <f ca="1">+IF(OFFSET('Sanitation Data'!$G$29,0,10*ROW('Sanitation Data'!G170))="","",OFFSET('Sanitation Data'!$G$29,0,10*ROW('Sanitation Data'!G170)))</f>
        <v/>
      </c>
      <c r="DB176" s="353" t="str">
        <f ca="1">+IF(OFFSET('Sanitation Data'!$G$30,0,10*ROW('Sanitation Data'!G170))="","",OFFSET('Sanitation Data'!$G$30,0,10*ROW('Sanitation Data'!G170)))</f>
        <v/>
      </c>
      <c r="DC176" s="353" t="str">
        <f ca="1">+IF(OFFSET('Sanitation Data'!$G$31,0,10*ROW('Sanitation Data'!G170))="","",OFFSET('Sanitation Data'!$G$31,0,10*ROW('Sanitation Data'!G170)))</f>
        <v/>
      </c>
      <c r="DD176" s="353" t="str">
        <f ca="1">+IF(OFFSET('Sanitation Data'!$G$32,0,10*ROW('Sanitation Data'!G170))="","",OFFSET('Sanitation Data'!$G$32,0,10*ROW('Sanitation Data'!G170)))</f>
        <v/>
      </c>
      <c r="DE176" s="353" t="str">
        <f ca="1">+IF(OFFSET('Sanitation Data'!$H$28,0,10*ROW('Sanitation Data'!H170))="","",OFFSET('Sanitation Data'!$H$28,0,10*ROW('Sanitation Data'!H170)))</f>
        <v/>
      </c>
      <c r="DF176" s="353" t="str">
        <f ca="1">+IF(OFFSET('Sanitation Data'!$H$29,0,10*ROW('Sanitation Data'!H170))="","",OFFSET('Sanitation Data'!$H$29,0,10*ROW('Sanitation Data'!H170)))</f>
        <v/>
      </c>
      <c r="DG176" s="353" t="str">
        <f ca="1">+IF(OFFSET('Sanitation Data'!$H$30,0,10*ROW('Sanitation Data'!H170))="","",OFFSET('Sanitation Data'!$H$30,0,10*ROW('Sanitation Data'!H170)))</f>
        <v/>
      </c>
      <c r="DH176" s="353" t="str">
        <f ca="1">+IF(OFFSET('Sanitation Data'!$H$31,0,10*ROW('Sanitation Data'!H170))="","",OFFSET('Sanitation Data'!$H$31,0,10*ROW('Sanitation Data'!H170)))</f>
        <v/>
      </c>
      <c r="DI176" s="353" t="str">
        <f ca="1">+IF(OFFSET('Sanitation Data'!$H$32,0,10*ROW('Sanitation Data'!H170))="","",OFFSET('Sanitation Data'!$H$32,0,10*ROW('Sanitation Data'!H170)))</f>
        <v/>
      </c>
      <c r="DJ176" s="353" t="str">
        <f ca="1">+IF(OFFSET('Sanitation Data'!$I$28,0,10*ROW('Sanitation Data'!I170))="","",OFFSET('Sanitation Data'!$I$28,0,10*ROW('Sanitation Data'!I170)))</f>
        <v/>
      </c>
      <c r="DK176" s="353" t="str">
        <f ca="1">+IF(OFFSET('Sanitation Data'!$I$29,0,10*ROW('Sanitation Data'!I170))="","",OFFSET('Sanitation Data'!$I$29,0,10*ROW('Sanitation Data'!I170)))</f>
        <v/>
      </c>
      <c r="DL176" s="353" t="str">
        <f ca="1">+IF(OFFSET('Sanitation Data'!$I$30,0,10*ROW('Sanitation Data'!I170))="","",OFFSET('Sanitation Data'!$I$30,0,10*ROW('Sanitation Data'!I170)))</f>
        <v/>
      </c>
      <c r="DM176" s="353" t="str">
        <f ca="1">+IF(OFFSET('Sanitation Data'!$I$31,0,10*ROW('Sanitation Data'!I170))="","",OFFSET('Sanitation Data'!$I$31,0,10*ROW('Sanitation Data'!I170)))</f>
        <v/>
      </c>
      <c r="DN176" s="353" t="str">
        <f ca="1">+IF(OFFSET('Sanitation Data'!$I$32,0,10*ROW('Sanitation Data'!I170))="","",OFFSET('Sanitation Data'!$I$32,0,10*ROW('Sanitation Data'!I170)))</f>
        <v/>
      </c>
      <c r="DO176" s="353" t="str">
        <f ca="1">+IF(OFFSET('Hygiene Data'!$D$11,0,10*ROW('Hygiene Data'!D170))="","",OFFSET('Hygiene Data'!$D$11,0,10*ROW('Hygiene Data'!D170)))</f>
        <v/>
      </c>
      <c r="DP176" s="353" t="str">
        <f ca="1">+IF(OFFSET('Hygiene Data'!$D$12,0,10*ROW('Hygiene Data'!D170))="","",OFFSET('Hygiene Data'!$D$12,0,10*ROW('Hygiene Data'!D170)))</f>
        <v/>
      </c>
      <c r="DQ176" s="353" t="str">
        <f ca="1">+IF(OFFSET('Hygiene Data'!$D$13,0,10*ROW('Hygiene Data'!D170))="","",OFFSET('Hygiene Data'!$D$13,0,10*ROW('Hygiene Data'!D170)))</f>
        <v/>
      </c>
      <c r="DR176" s="353" t="str">
        <f ca="1">+IF(OFFSET('Hygiene Data'!$E$11,0,10*ROW('Hygiene Data'!E170))="","",OFFSET('Hygiene Data'!$E$11,0,10*ROW('Hygiene Data'!E170)))</f>
        <v/>
      </c>
      <c r="DS176" s="353" t="str">
        <f ca="1">+IF(OFFSET('Hygiene Data'!$E$12,0,10*ROW('Hygiene Data'!E170))="","",OFFSET('Hygiene Data'!$E$12,0,10*ROW('Hygiene Data'!E170)))</f>
        <v/>
      </c>
      <c r="DT176" s="353" t="str">
        <f ca="1">+IF(OFFSET('Hygiene Data'!$E$13,0,10*ROW('Hygiene Data'!E170))="","",OFFSET('Hygiene Data'!$E$13,0,10*ROW('Hygiene Data'!E170)))</f>
        <v/>
      </c>
      <c r="DU176" s="353" t="str">
        <f ca="1">+IF(OFFSET('Hygiene Data'!$F$11,0,10*ROW('Hygiene Data'!F170))="","",OFFSET('Hygiene Data'!$F$11,0,10*ROW('Hygiene Data'!F170)))</f>
        <v/>
      </c>
      <c r="DV176" s="353" t="str">
        <f ca="1">+IF(OFFSET('Hygiene Data'!$F$12,0,10*ROW('Hygiene Data'!F170))="","",OFFSET('Hygiene Data'!$F$12,0,10*ROW('Hygiene Data'!F170)))</f>
        <v/>
      </c>
      <c r="DW176" s="353" t="str">
        <f ca="1">+IF(OFFSET('Hygiene Data'!$F$13,0,10*ROW('Hygiene Data'!F170))="","",OFFSET('Hygiene Data'!$F$13,0,10*ROW('Hygiene Data'!F170)))</f>
        <v/>
      </c>
      <c r="DX176" s="353" t="str">
        <f ca="1">+IF(OFFSET('Hygiene Data'!$G$11,0,10*ROW('Hygiene Data'!G170))="","",OFFSET('Hygiene Data'!$G$11,0,10*ROW('Hygiene Data'!G170)))</f>
        <v/>
      </c>
      <c r="DY176" s="353" t="str">
        <f ca="1">+IF(OFFSET('Hygiene Data'!$G$12,0,10*ROW('Hygiene Data'!G170))="","",OFFSET('Hygiene Data'!$G$12,0,10*ROW('Hygiene Data'!G170)))</f>
        <v/>
      </c>
      <c r="DZ176" s="353" t="str">
        <f ca="1">+IF(OFFSET('Hygiene Data'!$G$13,0,10*ROW('Hygiene Data'!G170))="","",OFFSET('Hygiene Data'!$G$13,0,10*ROW('Hygiene Data'!G170)))</f>
        <v/>
      </c>
      <c r="EA176" s="353" t="str">
        <f ca="1">+IF(OFFSET('Hygiene Data'!$H$11,0,10*ROW('Hygiene Data'!H170))="","",OFFSET('Hygiene Data'!$H$11,0,10*ROW('Hygiene Data'!H170)))</f>
        <v/>
      </c>
      <c r="EB176" s="353" t="str">
        <f ca="1">+IF(OFFSET('Hygiene Data'!$H$12,0,10*ROW('Hygiene Data'!H170))="","",OFFSET('Hygiene Data'!$H$12,0,10*ROW('Hygiene Data'!H170)))</f>
        <v/>
      </c>
      <c r="EC176" s="353" t="str">
        <f ca="1">+IF(OFFSET('Hygiene Data'!$H$13,0,10*ROW('Hygiene Data'!H170))="","",OFFSET('Hygiene Data'!$H$13,0,10*ROW('Hygiene Data'!H170)))</f>
        <v/>
      </c>
      <c r="ED176" s="353" t="str">
        <f ca="1">+IF(OFFSET('Hygiene Data'!$I$11,0,10*ROW('Hygiene Data'!I170))="","",OFFSET('Hygiene Data'!$I$11,0,10*ROW('Hygiene Data'!I170)))</f>
        <v/>
      </c>
      <c r="EE176" s="353" t="str">
        <f ca="1">+IF(OFFSET('Hygiene Data'!$I$12,0,10*ROW('Hygiene Data'!I170))="","",OFFSET('Hygiene Data'!$I$12,0,10*ROW('Hygiene Data'!I170)))</f>
        <v/>
      </c>
      <c r="EF176" s="353" t="str">
        <f ca="1">+IF(OFFSET('Hygiene Data'!$I$13,0,10*ROW('Hygiene Data'!I170))="","",OFFSET('Hygiene Data'!$I$13,0,10*ROW('Hygiene Data'!I170)))</f>
        <v/>
      </c>
    </row>
    <row r="177" spans="1:136" x14ac:dyDescent="0.25">
      <c r="A177" s="462" t="str">
        <f ca="1">+IF(OFFSET('Water Data'!$B$2,0,10*ROW('Water Data'!E171))="","",OFFSET('Water Data'!$B$2,0,10*ROW('Water Data'!E171)))</f>
        <v/>
      </c>
      <c r="B177" s="46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89" t="str">
        <f t="shared" ca="1" si="2"/>
        <v/>
      </c>
      <c r="D177" s="49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6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3" t="str">
        <f ca="1">+IF(OFFSET('Water Data'!$D$27,0,10*ROW('Water Data'!D171))="","",OFFSET('Water Data'!$D$27,0,10*ROW('Water Data'!D171)))</f>
        <v/>
      </c>
      <c r="BT177" s="353" t="str">
        <f ca="1">+IF(OFFSET('Water Data'!$D$28,0,10*ROW('Water Data'!D171))="","",OFFSET('Water Data'!$D$28,0,10*ROW('Water Data'!D171)))</f>
        <v/>
      </c>
      <c r="BU177" s="353" t="str">
        <f ca="1">+IF(OFFSET('Water Data'!$D$29,0,10*ROW('Water Data'!D171))="","",OFFSET('Water Data'!$D$29,0,10*ROW('Water Data'!D171)))</f>
        <v/>
      </c>
      <c r="BV177" s="353" t="str">
        <f ca="1">+IF(OFFSET('Water Data'!$E$27,0,10*ROW('Water Data'!E171))="","",OFFSET('Water Data'!$E$27,0,10*ROW('Water Data'!E171)))</f>
        <v/>
      </c>
      <c r="BW177" s="353" t="str">
        <f ca="1">+IF(OFFSET('Water Data'!$E$28,0,10*ROW('Water Data'!E171))="","",OFFSET('Water Data'!$E$28,0,10*ROW('Water Data'!E171)))</f>
        <v/>
      </c>
      <c r="BX177" s="353" t="str">
        <f ca="1">+IF(OFFSET('Water Data'!$E$29,0,10*ROW('Water Data'!E171))="","",OFFSET('Water Data'!$E$29,0,10*ROW('Water Data'!E171)))</f>
        <v/>
      </c>
      <c r="BY177" s="353" t="str">
        <f ca="1">+IF(OFFSET('Water Data'!$F$27,0,10*ROW('Water Data'!F171))="","",OFFSET('Water Data'!$F$27,0,10*ROW('Water Data'!F171)))</f>
        <v/>
      </c>
      <c r="BZ177" s="353" t="str">
        <f ca="1">+IF(OFFSET('Water Data'!$F$28,0,10*ROW('Water Data'!F171))="","",OFFSET('Water Data'!$F$28,0,10*ROW('Water Data'!F171)))</f>
        <v/>
      </c>
      <c r="CA177" s="353" t="str">
        <f ca="1">+IF(OFFSET('Water Data'!$F$29,0,10*ROW('Water Data'!F171))="","",OFFSET('Water Data'!$F$29,0,10*ROW('Water Data'!F171)))</f>
        <v/>
      </c>
      <c r="CB177" s="353" t="str">
        <f ca="1">+IF(OFFSET('Water Data'!$G$27,0,10*ROW('Water Data'!G171))="","",OFFSET('Water Data'!$G$27,0,10*ROW('Water Data'!G171)))</f>
        <v/>
      </c>
      <c r="CC177" s="353" t="str">
        <f ca="1">+IF(OFFSET('Water Data'!$G$28,0,10*ROW('Water Data'!G171))="","",OFFSET('Water Data'!$G$28,0,10*ROW('Water Data'!G171)))</f>
        <v/>
      </c>
      <c r="CD177" s="353" t="str">
        <f ca="1">+IF(OFFSET('Water Data'!$G$29,0,10*ROW('Water Data'!G171))="","",OFFSET('Water Data'!$G$29,0,10*ROW('Water Data'!G171)))</f>
        <v/>
      </c>
      <c r="CE177" s="353" t="str">
        <f ca="1">+IF(OFFSET('Water Data'!$H$27,0,10*ROW('Water Data'!H171))="","",OFFSET('Water Data'!$H$27,0,10*ROW('Water Data'!H171)))</f>
        <v/>
      </c>
      <c r="CF177" s="353" t="str">
        <f ca="1">+IF(OFFSET('Water Data'!$H$28,0,10*ROW('Water Data'!H171))="","",OFFSET('Water Data'!$H$28,0,10*ROW('Water Data'!H171)))</f>
        <v/>
      </c>
      <c r="CG177" s="353" t="str">
        <f ca="1">+IF(OFFSET('Water Data'!$H$29,0,10*ROW('Water Data'!H171))="","",OFFSET('Water Data'!$H$29,0,10*ROW('Water Data'!H171)))</f>
        <v/>
      </c>
      <c r="CH177" s="353" t="str">
        <f ca="1">+IF(OFFSET('Water Data'!$I$27,0,10*ROW('Water Data'!I171))="","",OFFSET('Water Data'!$I$27,0,10*ROW('Water Data'!I171)))</f>
        <v/>
      </c>
      <c r="CI177" s="353" t="str">
        <f ca="1">+IF(OFFSET('Water Data'!$I$28,0,10*ROW('Water Data'!I171))="","",OFFSET('Water Data'!$I$28,0,10*ROW('Water Data'!I171)))</f>
        <v/>
      </c>
      <c r="CJ177" s="353" t="str">
        <f ca="1">+IF(OFFSET('Water Data'!$I$29,0,10*ROW('Water Data'!I171))="","",OFFSET('Water Data'!$I$29,0,10*ROW('Water Data'!I171)))</f>
        <v/>
      </c>
      <c r="CK177" s="353" t="str">
        <f ca="1">+IF(OFFSET('Sanitation Data'!$D$28,0,10*ROW('Sanitation Data'!D171))="","",OFFSET('Sanitation Data'!$D$28,0,10*ROW('Sanitation Data'!D171)))</f>
        <v/>
      </c>
      <c r="CL177" s="353" t="str">
        <f ca="1">+IF(OFFSET('Sanitation Data'!$D$29,0,10*ROW('Sanitation Data'!D171))="","",OFFSET('Sanitation Data'!$D$29,0,10*ROW('Sanitation Data'!D171)))</f>
        <v/>
      </c>
      <c r="CM177" s="353" t="str">
        <f ca="1">+IF(OFFSET('Sanitation Data'!$D$30,0,10*ROW('Sanitation Data'!D171))="","",OFFSET('Sanitation Data'!$D$30,0,10*ROW('Sanitation Data'!D171)))</f>
        <v/>
      </c>
      <c r="CN177" s="353" t="str">
        <f ca="1">+IF(OFFSET('Sanitation Data'!$D$31,0,10*ROW('Sanitation Data'!D171))="","",OFFSET('Sanitation Data'!$D$31,0,10*ROW('Sanitation Data'!D171)))</f>
        <v/>
      </c>
      <c r="CO177" s="353" t="str">
        <f ca="1">+IF(OFFSET('Sanitation Data'!$D$32,0,10*ROW('Sanitation Data'!D171))="","",OFFSET('Sanitation Data'!$D$32,0,10*ROW('Sanitation Data'!D171)))</f>
        <v/>
      </c>
      <c r="CP177" s="353" t="str">
        <f ca="1">+IF(OFFSET('Sanitation Data'!$E$28,0,10*ROW('Sanitation Data'!E171))="","",OFFSET('Sanitation Data'!$E$28,0,10*ROW('Sanitation Data'!E171)))</f>
        <v/>
      </c>
      <c r="CQ177" s="353" t="str">
        <f ca="1">+IF(OFFSET('Sanitation Data'!$E$29,0,10*ROW('Sanitation Data'!E171))="","",OFFSET('Sanitation Data'!$E$29,0,10*ROW('Sanitation Data'!E171)))</f>
        <v/>
      </c>
      <c r="CR177" s="353" t="str">
        <f ca="1">+IF(OFFSET('Sanitation Data'!$E$30,0,10*ROW('Sanitation Data'!E171))="","",OFFSET('Sanitation Data'!$E$30,0,10*ROW('Sanitation Data'!E171)))</f>
        <v/>
      </c>
      <c r="CS177" s="353" t="str">
        <f ca="1">+IF(OFFSET('Sanitation Data'!$E$31,0,10*ROW('Sanitation Data'!E171))="","",OFFSET('Sanitation Data'!$E$31,0,10*ROW('Sanitation Data'!E171)))</f>
        <v/>
      </c>
      <c r="CT177" s="353" t="str">
        <f ca="1">+IF(OFFSET('Sanitation Data'!$E$32,0,10*ROW('Sanitation Data'!E171))="","",OFFSET('Sanitation Data'!$E$32,0,10*ROW('Sanitation Data'!E171)))</f>
        <v/>
      </c>
      <c r="CU177" s="353" t="str">
        <f ca="1">+IF(OFFSET('Sanitation Data'!$F$28,0,10*ROW('Sanitation Data'!F171))="","",OFFSET('Sanitation Data'!$F$28,0,10*ROW('Sanitation Data'!F171)))</f>
        <v/>
      </c>
      <c r="CV177" s="353" t="str">
        <f ca="1">+IF(OFFSET('Sanitation Data'!$F$29,0,10*ROW('Sanitation Data'!F171))="","",OFFSET('Sanitation Data'!$F$29,0,10*ROW('Sanitation Data'!F171)))</f>
        <v/>
      </c>
      <c r="CW177" s="353" t="str">
        <f ca="1">+IF(OFFSET('Sanitation Data'!$F$30,0,10*ROW('Sanitation Data'!F171))="","",OFFSET('Sanitation Data'!$F$30,0,10*ROW('Sanitation Data'!F171)))</f>
        <v/>
      </c>
      <c r="CX177" s="353" t="str">
        <f ca="1">+IF(OFFSET('Sanitation Data'!$F$31,0,10*ROW('Sanitation Data'!F171))="","",OFFSET('Sanitation Data'!$F$31,0,10*ROW('Sanitation Data'!F171)))</f>
        <v/>
      </c>
      <c r="CY177" s="353" t="str">
        <f ca="1">+IF(OFFSET('Sanitation Data'!$F$32,0,10*ROW('Sanitation Data'!F171))="","",OFFSET('Sanitation Data'!$F$32,0,10*ROW('Sanitation Data'!F171)))</f>
        <v/>
      </c>
      <c r="CZ177" s="353" t="str">
        <f ca="1">+IF(OFFSET('Sanitation Data'!$G$28,0,10*ROW('Sanitation Data'!G171))="","",OFFSET('Sanitation Data'!$G$28,0,10*ROW('Sanitation Data'!G171)))</f>
        <v/>
      </c>
      <c r="DA177" s="353" t="str">
        <f ca="1">+IF(OFFSET('Sanitation Data'!$G$29,0,10*ROW('Sanitation Data'!G171))="","",OFFSET('Sanitation Data'!$G$29,0,10*ROW('Sanitation Data'!G171)))</f>
        <v/>
      </c>
      <c r="DB177" s="353" t="str">
        <f ca="1">+IF(OFFSET('Sanitation Data'!$G$30,0,10*ROW('Sanitation Data'!G171))="","",OFFSET('Sanitation Data'!$G$30,0,10*ROW('Sanitation Data'!G171)))</f>
        <v/>
      </c>
      <c r="DC177" s="353" t="str">
        <f ca="1">+IF(OFFSET('Sanitation Data'!$G$31,0,10*ROW('Sanitation Data'!G171))="","",OFFSET('Sanitation Data'!$G$31,0,10*ROW('Sanitation Data'!G171)))</f>
        <v/>
      </c>
      <c r="DD177" s="353" t="str">
        <f ca="1">+IF(OFFSET('Sanitation Data'!$G$32,0,10*ROW('Sanitation Data'!G171))="","",OFFSET('Sanitation Data'!$G$32,0,10*ROW('Sanitation Data'!G171)))</f>
        <v/>
      </c>
      <c r="DE177" s="353" t="str">
        <f ca="1">+IF(OFFSET('Sanitation Data'!$H$28,0,10*ROW('Sanitation Data'!H171))="","",OFFSET('Sanitation Data'!$H$28,0,10*ROW('Sanitation Data'!H171)))</f>
        <v/>
      </c>
      <c r="DF177" s="353" t="str">
        <f ca="1">+IF(OFFSET('Sanitation Data'!$H$29,0,10*ROW('Sanitation Data'!H171))="","",OFFSET('Sanitation Data'!$H$29,0,10*ROW('Sanitation Data'!H171)))</f>
        <v/>
      </c>
      <c r="DG177" s="353" t="str">
        <f ca="1">+IF(OFFSET('Sanitation Data'!$H$30,0,10*ROW('Sanitation Data'!H171))="","",OFFSET('Sanitation Data'!$H$30,0,10*ROW('Sanitation Data'!H171)))</f>
        <v/>
      </c>
      <c r="DH177" s="353" t="str">
        <f ca="1">+IF(OFFSET('Sanitation Data'!$H$31,0,10*ROW('Sanitation Data'!H171))="","",OFFSET('Sanitation Data'!$H$31,0,10*ROW('Sanitation Data'!H171)))</f>
        <v/>
      </c>
      <c r="DI177" s="353" t="str">
        <f ca="1">+IF(OFFSET('Sanitation Data'!$H$32,0,10*ROW('Sanitation Data'!H171))="","",OFFSET('Sanitation Data'!$H$32,0,10*ROW('Sanitation Data'!H171)))</f>
        <v/>
      </c>
      <c r="DJ177" s="353" t="str">
        <f ca="1">+IF(OFFSET('Sanitation Data'!$I$28,0,10*ROW('Sanitation Data'!I171))="","",OFFSET('Sanitation Data'!$I$28,0,10*ROW('Sanitation Data'!I171)))</f>
        <v/>
      </c>
      <c r="DK177" s="353" t="str">
        <f ca="1">+IF(OFFSET('Sanitation Data'!$I$29,0,10*ROW('Sanitation Data'!I171))="","",OFFSET('Sanitation Data'!$I$29,0,10*ROW('Sanitation Data'!I171)))</f>
        <v/>
      </c>
      <c r="DL177" s="353" t="str">
        <f ca="1">+IF(OFFSET('Sanitation Data'!$I$30,0,10*ROW('Sanitation Data'!I171))="","",OFFSET('Sanitation Data'!$I$30,0,10*ROW('Sanitation Data'!I171)))</f>
        <v/>
      </c>
      <c r="DM177" s="353" t="str">
        <f ca="1">+IF(OFFSET('Sanitation Data'!$I$31,0,10*ROW('Sanitation Data'!I171))="","",OFFSET('Sanitation Data'!$I$31,0,10*ROW('Sanitation Data'!I171)))</f>
        <v/>
      </c>
      <c r="DN177" s="353" t="str">
        <f ca="1">+IF(OFFSET('Sanitation Data'!$I$32,0,10*ROW('Sanitation Data'!I171))="","",OFFSET('Sanitation Data'!$I$32,0,10*ROW('Sanitation Data'!I171)))</f>
        <v/>
      </c>
      <c r="DO177" s="353" t="str">
        <f ca="1">+IF(OFFSET('Hygiene Data'!$D$11,0,10*ROW('Hygiene Data'!D171))="","",OFFSET('Hygiene Data'!$D$11,0,10*ROW('Hygiene Data'!D171)))</f>
        <v/>
      </c>
      <c r="DP177" s="353" t="str">
        <f ca="1">+IF(OFFSET('Hygiene Data'!$D$12,0,10*ROW('Hygiene Data'!D171))="","",OFFSET('Hygiene Data'!$D$12,0,10*ROW('Hygiene Data'!D171)))</f>
        <v/>
      </c>
      <c r="DQ177" s="353" t="str">
        <f ca="1">+IF(OFFSET('Hygiene Data'!$D$13,0,10*ROW('Hygiene Data'!D171))="","",OFFSET('Hygiene Data'!$D$13,0,10*ROW('Hygiene Data'!D171)))</f>
        <v/>
      </c>
      <c r="DR177" s="353" t="str">
        <f ca="1">+IF(OFFSET('Hygiene Data'!$E$11,0,10*ROW('Hygiene Data'!E171))="","",OFFSET('Hygiene Data'!$E$11,0,10*ROW('Hygiene Data'!E171)))</f>
        <v/>
      </c>
      <c r="DS177" s="353" t="str">
        <f ca="1">+IF(OFFSET('Hygiene Data'!$E$12,0,10*ROW('Hygiene Data'!E171))="","",OFFSET('Hygiene Data'!$E$12,0,10*ROW('Hygiene Data'!E171)))</f>
        <v/>
      </c>
      <c r="DT177" s="353" t="str">
        <f ca="1">+IF(OFFSET('Hygiene Data'!$E$13,0,10*ROW('Hygiene Data'!E171))="","",OFFSET('Hygiene Data'!$E$13,0,10*ROW('Hygiene Data'!E171)))</f>
        <v/>
      </c>
      <c r="DU177" s="353" t="str">
        <f ca="1">+IF(OFFSET('Hygiene Data'!$F$11,0,10*ROW('Hygiene Data'!F171))="","",OFFSET('Hygiene Data'!$F$11,0,10*ROW('Hygiene Data'!F171)))</f>
        <v/>
      </c>
      <c r="DV177" s="353" t="str">
        <f ca="1">+IF(OFFSET('Hygiene Data'!$F$12,0,10*ROW('Hygiene Data'!F171))="","",OFFSET('Hygiene Data'!$F$12,0,10*ROW('Hygiene Data'!F171)))</f>
        <v/>
      </c>
      <c r="DW177" s="353" t="str">
        <f ca="1">+IF(OFFSET('Hygiene Data'!$F$13,0,10*ROW('Hygiene Data'!F171))="","",OFFSET('Hygiene Data'!$F$13,0,10*ROW('Hygiene Data'!F171)))</f>
        <v/>
      </c>
      <c r="DX177" s="353" t="str">
        <f ca="1">+IF(OFFSET('Hygiene Data'!$G$11,0,10*ROW('Hygiene Data'!G171))="","",OFFSET('Hygiene Data'!$G$11,0,10*ROW('Hygiene Data'!G171)))</f>
        <v/>
      </c>
      <c r="DY177" s="353" t="str">
        <f ca="1">+IF(OFFSET('Hygiene Data'!$G$12,0,10*ROW('Hygiene Data'!G171))="","",OFFSET('Hygiene Data'!$G$12,0,10*ROW('Hygiene Data'!G171)))</f>
        <v/>
      </c>
      <c r="DZ177" s="353" t="str">
        <f ca="1">+IF(OFFSET('Hygiene Data'!$G$13,0,10*ROW('Hygiene Data'!G171))="","",OFFSET('Hygiene Data'!$G$13,0,10*ROW('Hygiene Data'!G171)))</f>
        <v/>
      </c>
      <c r="EA177" s="353" t="str">
        <f ca="1">+IF(OFFSET('Hygiene Data'!$H$11,0,10*ROW('Hygiene Data'!H171))="","",OFFSET('Hygiene Data'!$H$11,0,10*ROW('Hygiene Data'!H171)))</f>
        <v/>
      </c>
      <c r="EB177" s="353" t="str">
        <f ca="1">+IF(OFFSET('Hygiene Data'!$H$12,0,10*ROW('Hygiene Data'!H171))="","",OFFSET('Hygiene Data'!$H$12,0,10*ROW('Hygiene Data'!H171)))</f>
        <v/>
      </c>
      <c r="EC177" s="353" t="str">
        <f ca="1">+IF(OFFSET('Hygiene Data'!$H$13,0,10*ROW('Hygiene Data'!H171))="","",OFFSET('Hygiene Data'!$H$13,0,10*ROW('Hygiene Data'!H171)))</f>
        <v/>
      </c>
      <c r="ED177" s="353" t="str">
        <f ca="1">+IF(OFFSET('Hygiene Data'!$I$11,0,10*ROW('Hygiene Data'!I171))="","",OFFSET('Hygiene Data'!$I$11,0,10*ROW('Hygiene Data'!I171)))</f>
        <v/>
      </c>
      <c r="EE177" s="353" t="str">
        <f ca="1">+IF(OFFSET('Hygiene Data'!$I$12,0,10*ROW('Hygiene Data'!I171))="","",OFFSET('Hygiene Data'!$I$12,0,10*ROW('Hygiene Data'!I171)))</f>
        <v/>
      </c>
      <c r="EF177" s="353" t="str">
        <f ca="1">+IF(OFFSET('Hygiene Data'!$I$13,0,10*ROW('Hygiene Data'!I171))="","",OFFSET('Hygiene Data'!$I$13,0,10*ROW('Hygiene Data'!I171)))</f>
        <v/>
      </c>
    </row>
    <row r="178" spans="1:136" x14ac:dyDescent="0.25">
      <c r="A178" s="462" t="str">
        <f ca="1">+IF(OFFSET('Water Data'!$B$2,0,10*ROW('Water Data'!E172))="","",OFFSET('Water Data'!$B$2,0,10*ROW('Water Data'!E172)))</f>
        <v/>
      </c>
      <c r="B178" s="46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89" t="str">
        <f t="shared" ca="1" si="2"/>
        <v/>
      </c>
      <c r="D178" s="49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6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3" t="str">
        <f ca="1">+IF(OFFSET('Water Data'!$D$27,0,10*ROW('Water Data'!D172))="","",OFFSET('Water Data'!$D$27,0,10*ROW('Water Data'!D172)))</f>
        <v/>
      </c>
      <c r="BT178" s="353" t="str">
        <f ca="1">+IF(OFFSET('Water Data'!$D$28,0,10*ROW('Water Data'!D172))="","",OFFSET('Water Data'!$D$28,0,10*ROW('Water Data'!D172)))</f>
        <v/>
      </c>
      <c r="BU178" s="353" t="str">
        <f ca="1">+IF(OFFSET('Water Data'!$D$29,0,10*ROW('Water Data'!D172))="","",OFFSET('Water Data'!$D$29,0,10*ROW('Water Data'!D172)))</f>
        <v/>
      </c>
      <c r="BV178" s="353" t="str">
        <f ca="1">+IF(OFFSET('Water Data'!$E$27,0,10*ROW('Water Data'!E172))="","",OFFSET('Water Data'!$E$27,0,10*ROW('Water Data'!E172)))</f>
        <v/>
      </c>
      <c r="BW178" s="353" t="str">
        <f ca="1">+IF(OFFSET('Water Data'!$E$28,0,10*ROW('Water Data'!E172))="","",OFFSET('Water Data'!$E$28,0,10*ROW('Water Data'!E172)))</f>
        <v/>
      </c>
      <c r="BX178" s="353" t="str">
        <f ca="1">+IF(OFFSET('Water Data'!$E$29,0,10*ROW('Water Data'!E172))="","",OFFSET('Water Data'!$E$29,0,10*ROW('Water Data'!E172)))</f>
        <v/>
      </c>
      <c r="BY178" s="353" t="str">
        <f ca="1">+IF(OFFSET('Water Data'!$F$27,0,10*ROW('Water Data'!F172))="","",OFFSET('Water Data'!$F$27,0,10*ROW('Water Data'!F172)))</f>
        <v/>
      </c>
      <c r="BZ178" s="353" t="str">
        <f ca="1">+IF(OFFSET('Water Data'!$F$28,0,10*ROW('Water Data'!F172))="","",OFFSET('Water Data'!$F$28,0,10*ROW('Water Data'!F172)))</f>
        <v/>
      </c>
      <c r="CA178" s="353" t="str">
        <f ca="1">+IF(OFFSET('Water Data'!$F$29,0,10*ROW('Water Data'!F172))="","",OFFSET('Water Data'!$F$29,0,10*ROW('Water Data'!F172)))</f>
        <v/>
      </c>
      <c r="CB178" s="353" t="str">
        <f ca="1">+IF(OFFSET('Water Data'!$G$27,0,10*ROW('Water Data'!G172))="","",OFFSET('Water Data'!$G$27,0,10*ROW('Water Data'!G172)))</f>
        <v/>
      </c>
      <c r="CC178" s="353" t="str">
        <f ca="1">+IF(OFFSET('Water Data'!$G$28,0,10*ROW('Water Data'!G172))="","",OFFSET('Water Data'!$G$28,0,10*ROW('Water Data'!G172)))</f>
        <v/>
      </c>
      <c r="CD178" s="353" t="str">
        <f ca="1">+IF(OFFSET('Water Data'!$G$29,0,10*ROW('Water Data'!G172))="","",OFFSET('Water Data'!$G$29,0,10*ROW('Water Data'!G172)))</f>
        <v/>
      </c>
      <c r="CE178" s="353" t="str">
        <f ca="1">+IF(OFFSET('Water Data'!$H$27,0,10*ROW('Water Data'!H172))="","",OFFSET('Water Data'!$H$27,0,10*ROW('Water Data'!H172)))</f>
        <v/>
      </c>
      <c r="CF178" s="353" t="str">
        <f ca="1">+IF(OFFSET('Water Data'!$H$28,0,10*ROW('Water Data'!H172))="","",OFFSET('Water Data'!$H$28,0,10*ROW('Water Data'!H172)))</f>
        <v/>
      </c>
      <c r="CG178" s="353" t="str">
        <f ca="1">+IF(OFFSET('Water Data'!$H$29,0,10*ROW('Water Data'!H172))="","",OFFSET('Water Data'!$H$29,0,10*ROW('Water Data'!H172)))</f>
        <v/>
      </c>
      <c r="CH178" s="353" t="str">
        <f ca="1">+IF(OFFSET('Water Data'!$I$27,0,10*ROW('Water Data'!I172))="","",OFFSET('Water Data'!$I$27,0,10*ROW('Water Data'!I172)))</f>
        <v/>
      </c>
      <c r="CI178" s="353" t="str">
        <f ca="1">+IF(OFFSET('Water Data'!$I$28,0,10*ROW('Water Data'!I172))="","",OFFSET('Water Data'!$I$28,0,10*ROW('Water Data'!I172)))</f>
        <v/>
      </c>
      <c r="CJ178" s="353" t="str">
        <f ca="1">+IF(OFFSET('Water Data'!$I$29,0,10*ROW('Water Data'!I172))="","",OFFSET('Water Data'!$I$29,0,10*ROW('Water Data'!I172)))</f>
        <v/>
      </c>
      <c r="CK178" s="353" t="str">
        <f ca="1">+IF(OFFSET('Sanitation Data'!$D$28,0,10*ROW('Sanitation Data'!D172))="","",OFFSET('Sanitation Data'!$D$28,0,10*ROW('Sanitation Data'!D172)))</f>
        <v/>
      </c>
      <c r="CL178" s="353" t="str">
        <f ca="1">+IF(OFFSET('Sanitation Data'!$D$29,0,10*ROW('Sanitation Data'!D172))="","",OFFSET('Sanitation Data'!$D$29,0,10*ROW('Sanitation Data'!D172)))</f>
        <v/>
      </c>
      <c r="CM178" s="353" t="str">
        <f ca="1">+IF(OFFSET('Sanitation Data'!$D$30,0,10*ROW('Sanitation Data'!D172))="","",OFFSET('Sanitation Data'!$D$30,0,10*ROW('Sanitation Data'!D172)))</f>
        <v/>
      </c>
      <c r="CN178" s="353" t="str">
        <f ca="1">+IF(OFFSET('Sanitation Data'!$D$31,0,10*ROW('Sanitation Data'!D172))="","",OFFSET('Sanitation Data'!$D$31,0,10*ROW('Sanitation Data'!D172)))</f>
        <v/>
      </c>
      <c r="CO178" s="353" t="str">
        <f ca="1">+IF(OFFSET('Sanitation Data'!$D$32,0,10*ROW('Sanitation Data'!D172))="","",OFFSET('Sanitation Data'!$D$32,0,10*ROW('Sanitation Data'!D172)))</f>
        <v/>
      </c>
      <c r="CP178" s="353" t="str">
        <f ca="1">+IF(OFFSET('Sanitation Data'!$E$28,0,10*ROW('Sanitation Data'!E172))="","",OFFSET('Sanitation Data'!$E$28,0,10*ROW('Sanitation Data'!E172)))</f>
        <v/>
      </c>
      <c r="CQ178" s="353" t="str">
        <f ca="1">+IF(OFFSET('Sanitation Data'!$E$29,0,10*ROW('Sanitation Data'!E172))="","",OFFSET('Sanitation Data'!$E$29,0,10*ROW('Sanitation Data'!E172)))</f>
        <v/>
      </c>
      <c r="CR178" s="353" t="str">
        <f ca="1">+IF(OFFSET('Sanitation Data'!$E$30,0,10*ROW('Sanitation Data'!E172))="","",OFFSET('Sanitation Data'!$E$30,0,10*ROW('Sanitation Data'!E172)))</f>
        <v/>
      </c>
      <c r="CS178" s="353" t="str">
        <f ca="1">+IF(OFFSET('Sanitation Data'!$E$31,0,10*ROW('Sanitation Data'!E172))="","",OFFSET('Sanitation Data'!$E$31,0,10*ROW('Sanitation Data'!E172)))</f>
        <v/>
      </c>
      <c r="CT178" s="353" t="str">
        <f ca="1">+IF(OFFSET('Sanitation Data'!$E$32,0,10*ROW('Sanitation Data'!E172))="","",OFFSET('Sanitation Data'!$E$32,0,10*ROW('Sanitation Data'!E172)))</f>
        <v/>
      </c>
      <c r="CU178" s="353" t="str">
        <f ca="1">+IF(OFFSET('Sanitation Data'!$F$28,0,10*ROW('Sanitation Data'!F172))="","",OFFSET('Sanitation Data'!$F$28,0,10*ROW('Sanitation Data'!F172)))</f>
        <v/>
      </c>
      <c r="CV178" s="353" t="str">
        <f ca="1">+IF(OFFSET('Sanitation Data'!$F$29,0,10*ROW('Sanitation Data'!F172))="","",OFFSET('Sanitation Data'!$F$29,0,10*ROW('Sanitation Data'!F172)))</f>
        <v/>
      </c>
      <c r="CW178" s="353" t="str">
        <f ca="1">+IF(OFFSET('Sanitation Data'!$F$30,0,10*ROW('Sanitation Data'!F172))="","",OFFSET('Sanitation Data'!$F$30,0,10*ROW('Sanitation Data'!F172)))</f>
        <v/>
      </c>
      <c r="CX178" s="353" t="str">
        <f ca="1">+IF(OFFSET('Sanitation Data'!$F$31,0,10*ROW('Sanitation Data'!F172))="","",OFFSET('Sanitation Data'!$F$31,0,10*ROW('Sanitation Data'!F172)))</f>
        <v/>
      </c>
      <c r="CY178" s="353" t="str">
        <f ca="1">+IF(OFFSET('Sanitation Data'!$F$32,0,10*ROW('Sanitation Data'!F172))="","",OFFSET('Sanitation Data'!$F$32,0,10*ROW('Sanitation Data'!F172)))</f>
        <v/>
      </c>
      <c r="CZ178" s="353" t="str">
        <f ca="1">+IF(OFFSET('Sanitation Data'!$G$28,0,10*ROW('Sanitation Data'!G172))="","",OFFSET('Sanitation Data'!$G$28,0,10*ROW('Sanitation Data'!G172)))</f>
        <v/>
      </c>
      <c r="DA178" s="353" t="str">
        <f ca="1">+IF(OFFSET('Sanitation Data'!$G$29,0,10*ROW('Sanitation Data'!G172))="","",OFFSET('Sanitation Data'!$G$29,0,10*ROW('Sanitation Data'!G172)))</f>
        <v/>
      </c>
      <c r="DB178" s="353" t="str">
        <f ca="1">+IF(OFFSET('Sanitation Data'!$G$30,0,10*ROW('Sanitation Data'!G172))="","",OFFSET('Sanitation Data'!$G$30,0,10*ROW('Sanitation Data'!G172)))</f>
        <v/>
      </c>
      <c r="DC178" s="353" t="str">
        <f ca="1">+IF(OFFSET('Sanitation Data'!$G$31,0,10*ROW('Sanitation Data'!G172))="","",OFFSET('Sanitation Data'!$G$31,0,10*ROW('Sanitation Data'!G172)))</f>
        <v/>
      </c>
      <c r="DD178" s="353" t="str">
        <f ca="1">+IF(OFFSET('Sanitation Data'!$G$32,0,10*ROW('Sanitation Data'!G172))="","",OFFSET('Sanitation Data'!$G$32,0,10*ROW('Sanitation Data'!G172)))</f>
        <v/>
      </c>
      <c r="DE178" s="353" t="str">
        <f ca="1">+IF(OFFSET('Sanitation Data'!$H$28,0,10*ROW('Sanitation Data'!H172))="","",OFFSET('Sanitation Data'!$H$28,0,10*ROW('Sanitation Data'!H172)))</f>
        <v/>
      </c>
      <c r="DF178" s="353" t="str">
        <f ca="1">+IF(OFFSET('Sanitation Data'!$H$29,0,10*ROW('Sanitation Data'!H172))="","",OFFSET('Sanitation Data'!$H$29,0,10*ROW('Sanitation Data'!H172)))</f>
        <v/>
      </c>
      <c r="DG178" s="353" t="str">
        <f ca="1">+IF(OFFSET('Sanitation Data'!$H$30,0,10*ROW('Sanitation Data'!H172))="","",OFFSET('Sanitation Data'!$H$30,0,10*ROW('Sanitation Data'!H172)))</f>
        <v/>
      </c>
      <c r="DH178" s="353" t="str">
        <f ca="1">+IF(OFFSET('Sanitation Data'!$H$31,0,10*ROW('Sanitation Data'!H172))="","",OFFSET('Sanitation Data'!$H$31,0,10*ROW('Sanitation Data'!H172)))</f>
        <v/>
      </c>
      <c r="DI178" s="353" t="str">
        <f ca="1">+IF(OFFSET('Sanitation Data'!$H$32,0,10*ROW('Sanitation Data'!H172))="","",OFFSET('Sanitation Data'!$H$32,0,10*ROW('Sanitation Data'!H172)))</f>
        <v/>
      </c>
      <c r="DJ178" s="353" t="str">
        <f ca="1">+IF(OFFSET('Sanitation Data'!$I$28,0,10*ROW('Sanitation Data'!I172))="","",OFFSET('Sanitation Data'!$I$28,0,10*ROW('Sanitation Data'!I172)))</f>
        <v/>
      </c>
      <c r="DK178" s="353" t="str">
        <f ca="1">+IF(OFFSET('Sanitation Data'!$I$29,0,10*ROW('Sanitation Data'!I172))="","",OFFSET('Sanitation Data'!$I$29,0,10*ROW('Sanitation Data'!I172)))</f>
        <v/>
      </c>
      <c r="DL178" s="353" t="str">
        <f ca="1">+IF(OFFSET('Sanitation Data'!$I$30,0,10*ROW('Sanitation Data'!I172))="","",OFFSET('Sanitation Data'!$I$30,0,10*ROW('Sanitation Data'!I172)))</f>
        <v/>
      </c>
      <c r="DM178" s="353" t="str">
        <f ca="1">+IF(OFFSET('Sanitation Data'!$I$31,0,10*ROW('Sanitation Data'!I172))="","",OFFSET('Sanitation Data'!$I$31,0,10*ROW('Sanitation Data'!I172)))</f>
        <v/>
      </c>
      <c r="DN178" s="353" t="str">
        <f ca="1">+IF(OFFSET('Sanitation Data'!$I$32,0,10*ROW('Sanitation Data'!I172))="","",OFFSET('Sanitation Data'!$I$32,0,10*ROW('Sanitation Data'!I172)))</f>
        <v/>
      </c>
      <c r="DO178" s="353" t="str">
        <f ca="1">+IF(OFFSET('Hygiene Data'!$D$11,0,10*ROW('Hygiene Data'!D172))="","",OFFSET('Hygiene Data'!$D$11,0,10*ROW('Hygiene Data'!D172)))</f>
        <v/>
      </c>
      <c r="DP178" s="353" t="str">
        <f ca="1">+IF(OFFSET('Hygiene Data'!$D$12,0,10*ROW('Hygiene Data'!D172))="","",OFFSET('Hygiene Data'!$D$12,0,10*ROW('Hygiene Data'!D172)))</f>
        <v/>
      </c>
      <c r="DQ178" s="353" t="str">
        <f ca="1">+IF(OFFSET('Hygiene Data'!$D$13,0,10*ROW('Hygiene Data'!D172))="","",OFFSET('Hygiene Data'!$D$13,0,10*ROW('Hygiene Data'!D172)))</f>
        <v/>
      </c>
      <c r="DR178" s="353" t="str">
        <f ca="1">+IF(OFFSET('Hygiene Data'!$E$11,0,10*ROW('Hygiene Data'!E172))="","",OFFSET('Hygiene Data'!$E$11,0,10*ROW('Hygiene Data'!E172)))</f>
        <v/>
      </c>
      <c r="DS178" s="353" t="str">
        <f ca="1">+IF(OFFSET('Hygiene Data'!$E$12,0,10*ROW('Hygiene Data'!E172))="","",OFFSET('Hygiene Data'!$E$12,0,10*ROW('Hygiene Data'!E172)))</f>
        <v/>
      </c>
      <c r="DT178" s="353" t="str">
        <f ca="1">+IF(OFFSET('Hygiene Data'!$E$13,0,10*ROW('Hygiene Data'!E172))="","",OFFSET('Hygiene Data'!$E$13,0,10*ROW('Hygiene Data'!E172)))</f>
        <v/>
      </c>
      <c r="DU178" s="353" t="str">
        <f ca="1">+IF(OFFSET('Hygiene Data'!$F$11,0,10*ROW('Hygiene Data'!F172))="","",OFFSET('Hygiene Data'!$F$11,0,10*ROW('Hygiene Data'!F172)))</f>
        <v/>
      </c>
      <c r="DV178" s="353" t="str">
        <f ca="1">+IF(OFFSET('Hygiene Data'!$F$12,0,10*ROW('Hygiene Data'!F172))="","",OFFSET('Hygiene Data'!$F$12,0,10*ROW('Hygiene Data'!F172)))</f>
        <v/>
      </c>
      <c r="DW178" s="353" t="str">
        <f ca="1">+IF(OFFSET('Hygiene Data'!$F$13,0,10*ROW('Hygiene Data'!F172))="","",OFFSET('Hygiene Data'!$F$13,0,10*ROW('Hygiene Data'!F172)))</f>
        <v/>
      </c>
      <c r="DX178" s="353" t="str">
        <f ca="1">+IF(OFFSET('Hygiene Data'!$G$11,0,10*ROW('Hygiene Data'!G172))="","",OFFSET('Hygiene Data'!$G$11,0,10*ROW('Hygiene Data'!G172)))</f>
        <v/>
      </c>
      <c r="DY178" s="353" t="str">
        <f ca="1">+IF(OFFSET('Hygiene Data'!$G$12,0,10*ROW('Hygiene Data'!G172))="","",OFFSET('Hygiene Data'!$G$12,0,10*ROW('Hygiene Data'!G172)))</f>
        <v/>
      </c>
      <c r="DZ178" s="353" t="str">
        <f ca="1">+IF(OFFSET('Hygiene Data'!$G$13,0,10*ROW('Hygiene Data'!G172))="","",OFFSET('Hygiene Data'!$G$13,0,10*ROW('Hygiene Data'!G172)))</f>
        <v/>
      </c>
      <c r="EA178" s="353" t="str">
        <f ca="1">+IF(OFFSET('Hygiene Data'!$H$11,0,10*ROW('Hygiene Data'!H172))="","",OFFSET('Hygiene Data'!$H$11,0,10*ROW('Hygiene Data'!H172)))</f>
        <v/>
      </c>
      <c r="EB178" s="353" t="str">
        <f ca="1">+IF(OFFSET('Hygiene Data'!$H$12,0,10*ROW('Hygiene Data'!H172))="","",OFFSET('Hygiene Data'!$H$12,0,10*ROW('Hygiene Data'!H172)))</f>
        <v/>
      </c>
      <c r="EC178" s="353" t="str">
        <f ca="1">+IF(OFFSET('Hygiene Data'!$H$13,0,10*ROW('Hygiene Data'!H172))="","",OFFSET('Hygiene Data'!$H$13,0,10*ROW('Hygiene Data'!H172)))</f>
        <v/>
      </c>
      <c r="ED178" s="353" t="str">
        <f ca="1">+IF(OFFSET('Hygiene Data'!$I$11,0,10*ROW('Hygiene Data'!I172))="","",OFFSET('Hygiene Data'!$I$11,0,10*ROW('Hygiene Data'!I172)))</f>
        <v/>
      </c>
      <c r="EE178" s="353" t="str">
        <f ca="1">+IF(OFFSET('Hygiene Data'!$I$12,0,10*ROW('Hygiene Data'!I172))="","",OFFSET('Hygiene Data'!$I$12,0,10*ROW('Hygiene Data'!I172)))</f>
        <v/>
      </c>
      <c r="EF178" s="353" t="str">
        <f ca="1">+IF(OFFSET('Hygiene Data'!$I$13,0,10*ROW('Hygiene Data'!I172))="","",OFFSET('Hygiene Data'!$I$13,0,10*ROW('Hygiene Data'!I172)))</f>
        <v/>
      </c>
    </row>
    <row r="179" spans="1:136" x14ac:dyDescent="0.25">
      <c r="A179" s="462" t="str">
        <f ca="1">+IF(OFFSET('Water Data'!$B$2,0,10*ROW('Water Data'!E173))="","",OFFSET('Water Data'!$B$2,0,10*ROW('Water Data'!E173)))</f>
        <v/>
      </c>
      <c r="B179" s="46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89" t="str">
        <f t="shared" ca="1" si="2"/>
        <v/>
      </c>
      <c r="D179" s="49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6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3" t="str">
        <f ca="1">+IF(OFFSET('Water Data'!$D$27,0,10*ROW('Water Data'!D173))="","",OFFSET('Water Data'!$D$27,0,10*ROW('Water Data'!D173)))</f>
        <v/>
      </c>
      <c r="BT179" s="353" t="str">
        <f ca="1">+IF(OFFSET('Water Data'!$D$28,0,10*ROW('Water Data'!D173))="","",OFFSET('Water Data'!$D$28,0,10*ROW('Water Data'!D173)))</f>
        <v/>
      </c>
      <c r="BU179" s="353" t="str">
        <f ca="1">+IF(OFFSET('Water Data'!$D$29,0,10*ROW('Water Data'!D173))="","",OFFSET('Water Data'!$D$29,0,10*ROW('Water Data'!D173)))</f>
        <v/>
      </c>
      <c r="BV179" s="353" t="str">
        <f ca="1">+IF(OFFSET('Water Data'!$E$27,0,10*ROW('Water Data'!E173))="","",OFFSET('Water Data'!$E$27,0,10*ROW('Water Data'!E173)))</f>
        <v/>
      </c>
      <c r="BW179" s="353" t="str">
        <f ca="1">+IF(OFFSET('Water Data'!$E$28,0,10*ROW('Water Data'!E173))="","",OFFSET('Water Data'!$E$28,0,10*ROW('Water Data'!E173)))</f>
        <v/>
      </c>
      <c r="BX179" s="353" t="str">
        <f ca="1">+IF(OFFSET('Water Data'!$E$29,0,10*ROW('Water Data'!E173))="","",OFFSET('Water Data'!$E$29,0,10*ROW('Water Data'!E173)))</f>
        <v/>
      </c>
      <c r="BY179" s="353" t="str">
        <f ca="1">+IF(OFFSET('Water Data'!$F$27,0,10*ROW('Water Data'!F173))="","",OFFSET('Water Data'!$F$27,0,10*ROW('Water Data'!F173)))</f>
        <v/>
      </c>
      <c r="BZ179" s="353" t="str">
        <f ca="1">+IF(OFFSET('Water Data'!$F$28,0,10*ROW('Water Data'!F173))="","",OFFSET('Water Data'!$F$28,0,10*ROW('Water Data'!F173)))</f>
        <v/>
      </c>
      <c r="CA179" s="353" t="str">
        <f ca="1">+IF(OFFSET('Water Data'!$F$29,0,10*ROW('Water Data'!F173))="","",OFFSET('Water Data'!$F$29,0,10*ROW('Water Data'!F173)))</f>
        <v/>
      </c>
      <c r="CB179" s="353" t="str">
        <f ca="1">+IF(OFFSET('Water Data'!$G$27,0,10*ROW('Water Data'!G173))="","",OFFSET('Water Data'!$G$27,0,10*ROW('Water Data'!G173)))</f>
        <v/>
      </c>
      <c r="CC179" s="353" t="str">
        <f ca="1">+IF(OFFSET('Water Data'!$G$28,0,10*ROW('Water Data'!G173))="","",OFFSET('Water Data'!$G$28,0,10*ROW('Water Data'!G173)))</f>
        <v/>
      </c>
      <c r="CD179" s="353" t="str">
        <f ca="1">+IF(OFFSET('Water Data'!$G$29,0,10*ROW('Water Data'!G173))="","",OFFSET('Water Data'!$G$29,0,10*ROW('Water Data'!G173)))</f>
        <v/>
      </c>
      <c r="CE179" s="353" t="str">
        <f ca="1">+IF(OFFSET('Water Data'!$H$27,0,10*ROW('Water Data'!H173))="","",OFFSET('Water Data'!$H$27,0,10*ROW('Water Data'!H173)))</f>
        <v/>
      </c>
      <c r="CF179" s="353" t="str">
        <f ca="1">+IF(OFFSET('Water Data'!$H$28,0,10*ROW('Water Data'!H173))="","",OFFSET('Water Data'!$H$28,0,10*ROW('Water Data'!H173)))</f>
        <v/>
      </c>
      <c r="CG179" s="353" t="str">
        <f ca="1">+IF(OFFSET('Water Data'!$H$29,0,10*ROW('Water Data'!H173))="","",OFFSET('Water Data'!$H$29,0,10*ROW('Water Data'!H173)))</f>
        <v/>
      </c>
      <c r="CH179" s="353" t="str">
        <f ca="1">+IF(OFFSET('Water Data'!$I$27,0,10*ROW('Water Data'!I173))="","",OFFSET('Water Data'!$I$27,0,10*ROW('Water Data'!I173)))</f>
        <v/>
      </c>
      <c r="CI179" s="353" t="str">
        <f ca="1">+IF(OFFSET('Water Data'!$I$28,0,10*ROW('Water Data'!I173))="","",OFFSET('Water Data'!$I$28,0,10*ROW('Water Data'!I173)))</f>
        <v/>
      </c>
      <c r="CJ179" s="353" t="str">
        <f ca="1">+IF(OFFSET('Water Data'!$I$29,0,10*ROW('Water Data'!I173))="","",OFFSET('Water Data'!$I$29,0,10*ROW('Water Data'!I173)))</f>
        <v/>
      </c>
      <c r="CK179" s="353" t="str">
        <f ca="1">+IF(OFFSET('Sanitation Data'!$D$28,0,10*ROW('Sanitation Data'!D173))="","",OFFSET('Sanitation Data'!$D$28,0,10*ROW('Sanitation Data'!D173)))</f>
        <v/>
      </c>
      <c r="CL179" s="353" t="str">
        <f ca="1">+IF(OFFSET('Sanitation Data'!$D$29,0,10*ROW('Sanitation Data'!D173))="","",OFFSET('Sanitation Data'!$D$29,0,10*ROW('Sanitation Data'!D173)))</f>
        <v/>
      </c>
      <c r="CM179" s="353" t="str">
        <f ca="1">+IF(OFFSET('Sanitation Data'!$D$30,0,10*ROW('Sanitation Data'!D173))="","",OFFSET('Sanitation Data'!$D$30,0,10*ROW('Sanitation Data'!D173)))</f>
        <v/>
      </c>
      <c r="CN179" s="353" t="str">
        <f ca="1">+IF(OFFSET('Sanitation Data'!$D$31,0,10*ROW('Sanitation Data'!D173))="","",OFFSET('Sanitation Data'!$D$31,0,10*ROW('Sanitation Data'!D173)))</f>
        <v/>
      </c>
      <c r="CO179" s="353" t="str">
        <f ca="1">+IF(OFFSET('Sanitation Data'!$D$32,0,10*ROW('Sanitation Data'!D173))="","",OFFSET('Sanitation Data'!$D$32,0,10*ROW('Sanitation Data'!D173)))</f>
        <v/>
      </c>
      <c r="CP179" s="353" t="str">
        <f ca="1">+IF(OFFSET('Sanitation Data'!$E$28,0,10*ROW('Sanitation Data'!E173))="","",OFFSET('Sanitation Data'!$E$28,0,10*ROW('Sanitation Data'!E173)))</f>
        <v/>
      </c>
      <c r="CQ179" s="353" t="str">
        <f ca="1">+IF(OFFSET('Sanitation Data'!$E$29,0,10*ROW('Sanitation Data'!E173))="","",OFFSET('Sanitation Data'!$E$29,0,10*ROW('Sanitation Data'!E173)))</f>
        <v/>
      </c>
      <c r="CR179" s="353" t="str">
        <f ca="1">+IF(OFFSET('Sanitation Data'!$E$30,0,10*ROW('Sanitation Data'!E173))="","",OFFSET('Sanitation Data'!$E$30,0,10*ROW('Sanitation Data'!E173)))</f>
        <v/>
      </c>
      <c r="CS179" s="353" t="str">
        <f ca="1">+IF(OFFSET('Sanitation Data'!$E$31,0,10*ROW('Sanitation Data'!E173))="","",OFFSET('Sanitation Data'!$E$31,0,10*ROW('Sanitation Data'!E173)))</f>
        <v/>
      </c>
      <c r="CT179" s="353" t="str">
        <f ca="1">+IF(OFFSET('Sanitation Data'!$E$32,0,10*ROW('Sanitation Data'!E173))="","",OFFSET('Sanitation Data'!$E$32,0,10*ROW('Sanitation Data'!E173)))</f>
        <v/>
      </c>
      <c r="CU179" s="353" t="str">
        <f ca="1">+IF(OFFSET('Sanitation Data'!$F$28,0,10*ROW('Sanitation Data'!F173))="","",OFFSET('Sanitation Data'!$F$28,0,10*ROW('Sanitation Data'!F173)))</f>
        <v/>
      </c>
      <c r="CV179" s="353" t="str">
        <f ca="1">+IF(OFFSET('Sanitation Data'!$F$29,0,10*ROW('Sanitation Data'!F173))="","",OFFSET('Sanitation Data'!$F$29,0,10*ROW('Sanitation Data'!F173)))</f>
        <v/>
      </c>
      <c r="CW179" s="353" t="str">
        <f ca="1">+IF(OFFSET('Sanitation Data'!$F$30,0,10*ROW('Sanitation Data'!F173))="","",OFFSET('Sanitation Data'!$F$30,0,10*ROW('Sanitation Data'!F173)))</f>
        <v/>
      </c>
      <c r="CX179" s="353" t="str">
        <f ca="1">+IF(OFFSET('Sanitation Data'!$F$31,0,10*ROW('Sanitation Data'!F173))="","",OFFSET('Sanitation Data'!$F$31,0,10*ROW('Sanitation Data'!F173)))</f>
        <v/>
      </c>
      <c r="CY179" s="353" t="str">
        <f ca="1">+IF(OFFSET('Sanitation Data'!$F$32,0,10*ROW('Sanitation Data'!F173))="","",OFFSET('Sanitation Data'!$F$32,0,10*ROW('Sanitation Data'!F173)))</f>
        <v/>
      </c>
      <c r="CZ179" s="353" t="str">
        <f ca="1">+IF(OFFSET('Sanitation Data'!$G$28,0,10*ROW('Sanitation Data'!G173))="","",OFFSET('Sanitation Data'!$G$28,0,10*ROW('Sanitation Data'!G173)))</f>
        <v/>
      </c>
      <c r="DA179" s="353" t="str">
        <f ca="1">+IF(OFFSET('Sanitation Data'!$G$29,0,10*ROW('Sanitation Data'!G173))="","",OFFSET('Sanitation Data'!$G$29,0,10*ROW('Sanitation Data'!G173)))</f>
        <v/>
      </c>
      <c r="DB179" s="353" t="str">
        <f ca="1">+IF(OFFSET('Sanitation Data'!$G$30,0,10*ROW('Sanitation Data'!G173))="","",OFFSET('Sanitation Data'!$G$30,0,10*ROW('Sanitation Data'!G173)))</f>
        <v/>
      </c>
      <c r="DC179" s="353" t="str">
        <f ca="1">+IF(OFFSET('Sanitation Data'!$G$31,0,10*ROW('Sanitation Data'!G173))="","",OFFSET('Sanitation Data'!$G$31,0,10*ROW('Sanitation Data'!G173)))</f>
        <v/>
      </c>
      <c r="DD179" s="353" t="str">
        <f ca="1">+IF(OFFSET('Sanitation Data'!$G$32,0,10*ROW('Sanitation Data'!G173))="","",OFFSET('Sanitation Data'!$G$32,0,10*ROW('Sanitation Data'!G173)))</f>
        <v/>
      </c>
      <c r="DE179" s="353" t="str">
        <f ca="1">+IF(OFFSET('Sanitation Data'!$H$28,0,10*ROW('Sanitation Data'!H173))="","",OFFSET('Sanitation Data'!$H$28,0,10*ROW('Sanitation Data'!H173)))</f>
        <v/>
      </c>
      <c r="DF179" s="353" t="str">
        <f ca="1">+IF(OFFSET('Sanitation Data'!$H$29,0,10*ROW('Sanitation Data'!H173))="","",OFFSET('Sanitation Data'!$H$29,0,10*ROW('Sanitation Data'!H173)))</f>
        <v/>
      </c>
      <c r="DG179" s="353" t="str">
        <f ca="1">+IF(OFFSET('Sanitation Data'!$H$30,0,10*ROW('Sanitation Data'!H173))="","",OFFSET('Sanitation Data'!$H$30,0,10*ROW('Sanitation Data'!H173)))</f>
        <v/>
      </c>
      <c r="DH179" s="353" t="str">
        <f ca="1">+IF(OFFSET('Sanitation Data'!$H$31,0,10*ROW('Sanitation Data'!H173))="","",OFFSET('Sanitation Data'!$H$31,0,10*ROW('Sanitation Data'!H173)))</f>
        <v/>
      </c>
      <c r="DI179" s="353" t="str">
        <f ca="1">+IF(OFFSET('Sanitation Data'!$H$32,0,10*ROW('Sanitation Data'!H173))="","",OFFSET('Sanitation Data'!$H$32,0,10*ROW('Sanitation Data'!H173)))</f>
        <v/>
      </c>
      <c r="DJ179" s="353" t="str">
        <f ca="1">+IF(OFFSET('Sanitation Data'!$I$28,0,10*ROW('Sanitation Data'!I173))="","",OFFSET('Sanitation Data'!$I$28,0,10*ROW('Sanitation Data'!I173)))</f>
        <v/>
      </c>
      <c r="DK179" s="353" t="str">
        <f ca="1">+IF(OFFSET('Sanitation Data'!$I$29,0,10*ROW('Sanitation Data'!I173))="","",OFFSET('Sanitation Data'!$I$29,0,10*ROW('Sanitation Data'!I173)))</f>
        <v/>
      </c>
      <c r="DL179" s="353" t="str">
        <f ca="1">+IF(OFFSET('Sanitation Data'!$I$30,0,10*ROW('Sanitation Data'!I173))="","",OFFSET('Sanitation Data'!$I$30,0,10*ROW('Sanitation Data'!I173)))</f>
        <v/>
      </c>
      <c r="DM179" s="353" t="str">
        <f ca="1">+IF(OFFSET('Sanitation Data'!$I$31,0,10*ROW('Sanitation Data'!I173))="","",OFFSET('Sanitation Data'!$I$31,0,10*ROW('Sanitation Data'!I173)))</f>
        <v/>
      </c>
      <c r="DN179" s="353" t="str">
        <f ca="1">+IF(OFFSET('Sanitation Data'!$I$32,0,10*ROW('Sanitation Data'!I173))="","",OFFSET('Sanitation Data'!$I$32,0,10*ROW('Sanitation Data'!I173)))</f>
        <v/>
      </c>
      <c r="DO179" s="353" t="str">
        <f ca="1">+IF(OFFSET('Hygiene Data'!$D$11,0,10*ROW('Hygiene Data'!D173))="","",OFFSET('Hygiene Data'!$D$11,0,10*ROW('Hygiene Data'!D173)))</f>
        <v/>
      </c>
      <c r="DP179" s="353" t="str">
        <f ca="1">+IF(OFFSET('Hygiene Data'!$D$12,0,10*ROW('Hygiene Data'!D173))="","",OFFSET('Hygiene Data'!$D$12,0,10*ROW('Hygiene Data'!D173)))</f>
        <v/>
      </c>
      <c r="DQ179" s="353" t="str">
        <f ca="1">+IF(OFFSET('Hygiene Data'!$D$13,0,10*ROW('Hygiene Data'!D173))="","",OFFSET('Hygiene Data'!$D$13,0,10*ROW('Hygiene Data'!D173)))</f>
        <v/>
      </c>
      <c r="DR179" s="353" t="str">
        <f ca="1">+IF(OFFSET('Hygiene Data'!$E$11,0,10*ROW('Hygiene Data'!E173))="","",OFFSET('Hygiene Data'!$E$11,0,10*ROW('Hygiene Data'!E173)))</f>
        <v/>
      </c>
      <c r="DS179" s="353" t="str">
        <f ca="1">+IF(OFFSET('Hygiene Data'!$E$12,0,10*ROW('Hygiene Data'!E173))="","",OFFSET('Hygiene Data'!$E$12,0,10*ROW('Hygiene Data'!E173)))</f>
        <v/>
      </c>
      <c r="DT179" s="353" t="str">
        <f ca="1">+IF(OFFSET('Hygiene Data'!$E$13,0,10*ROW('Hygiene Data'!E173))="","",OFFSET('Hygiene Data'!$E$13,0,10*ROW('Hygiene Data'!E173)))</f>
        <v/>
      </c>
      <c r="DU179" s="353" t="str">
        <f ca="1">+IF(OFFSET('Hygiene Data'!$F$11,0,10*ROW('Hygiene Data'!F173))="","",OFFSET('Hygiene Data'!$F$11,0,10*ROW('Hygiene Data'!F173)))</f>
        <v/>
      </c>
      <c r="DV179" s="353" t="str">
        <f ca="1">+IF(OFFSET('Hygiene Data'!$F$12,0,10*ROW('Hygiene Data'!F173))="","",OFFSET('Hygiene Data'!$F$12,0,10*ROW('Hygiene Data'!F173)))</f>
        <v/>
      </c>
      <c r="DW179" s="353" t="str">
        <f ca="1">+IF(OFFSET('Hygiene Data'!$F$13,0,10*ROW('Hygiene Data'!F173))="","",OFFSET('Hygiene Data'!$F$13,0,10*ROW('Hygiene Data'!F173)))</f>
        <v/>
      </c>
      <c r="DX179" s="353" t="str">
        <f ca="1">+IF(OFFSET('Hygiene Data'!$G$11,0,10*ROW('Hygiene Data'!G173))="","",OFFSET('Hygiene Data'!$G$11,0,10*ROW('Hygiene Data'!G173)))</f>
        <v/>
      </c>
      <c r="DY179" s="353" t="str">
        <f ca="1">+IF(OFFSET('Hygiene Data'!$G$12,0,10*ROW('Hygiene Data'!G173))="","",OFFSET('Hygiene Data'!$G$12,0,10*ROW('Hygiene Data'!G173)))</f>
        <v/>
      </c>
      <c r="DZ179" s="353" t="str">
        <f ca="1">+IF(OFFSET('Hygiene Data'!$G$13,0,10*ROW('Hygiene Data'!G173))="","",OFFSET('Hygiene Data'!$G$13,0,10*ROW('Hygiene Data'!G173)))</f>
        <v/>
      </c>
      <c r="EA179" s="353" t="str">
        <f ca="1">+IF(OFFSET('Hygiene Data'!$H$11,0,10*ROW('Hygiene Data'!H173))="","",OFFSET('Hygiene Data'!$H$11,0,10*ROW('Hygiene Data'!H173)))</f>
        <v/>
      </c>
      <c r="EB179" s="353" t="str">
        <f ca="1">+IF(OFFSET('Hygiene Data'!$H$12,0,10*ROW('Hygiene Data'!H173))="","",OFFSET('Hygiene Data'!$H$12,0,10*ROW('Hygiene Data'!H173)))</f>
        <v/>
      </c>
      <c r="EC179" s="353" t="str">
        <f ca="1">+IF(OFFSET('Hygiene Data'!$H$13,0,10*ROW('Hygiene Data'!H173))="","",OFFSET('Hygiene Data'!$H$13,0,10*ROW('Hygiene Data'!H173)))</f>
        <v/>
      </c>
      <c r="ED179" s="353" t="str">
        <f ca="1">+IF(OFFSET('Hygiene Data'!$I$11,0,10*ROW('Hygiene Data'!I173))="","",OFFSET('Hygiene Data'!$I$11,0,10*ROW('Hygiene Data'!I173)))</f>
        <v/>
      </c>
      <c r="EE179" s="353" t="str">
        <f ca="1">+IF(OFFSET('Hygiene Data'!$I$12,0,10*ROW('Hygiene Data'!I173))="","",OFFSET('Hygiene Data'!$I$12,0,10*ROW('Hygiene Data'!I173)))</f>
        <v/>
      </c>
      <c r="EF179" s="353" t="str">
        <f ca="1">+IF(OFFSET('Hygiene Data'!$I$13,0,10*ROW('Hygiene Data'!I173))="","",OFFSET('Hygiene Data'!$I$13,0,10*ROW('Hygiene Data'!I173)))</f>
        <v/>
      </c>
    </row>
    <row r="180" spans="1:136" x14ac:dyDescent="0.25">
      <c r="A180" s="462" t="str">
        <f ca="1">+IF(OFFSET('Water Data'!$B$2,0,10*ROW('Water Data'!E174))="","",OFFSET('Water Data'!$B$2,0,10*ROW('Water Data'!E174)))</f>
        <v/>
      </c>
      <c r="B180" s="46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89" t="str">
        <f t="shared" ca="1" si="2"/>
        <v/>
      </c>
      <c r="D180" s="49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6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3" t="str">
        <f ca="1">+IF(OFFSET('Water Data'!$D$27,0,10*ROW('Water Data'!D174))="","",OFFSET('Water Data'!$D$27,0,10*ROW('Water Data'!D174)))</f>
        <v/>
      </c>
      <c r="BT180" s="353" t="str">
        <f ca="1">+IF(OFFSET('Water Data'!$D$28,0,10*ROW('Water Data'!D174))="","",OFFSET('Water Data'!$D$28,0,10*ROW('Water Data'!D174)))</f>
        <v/>
      </c>
      <c r="BU180" s="353" t="str">
        <f ca="1">+IF(OFFSET('Water Data'!$D$29,0,10*ROW('Water Data'!D174))="","",OFFSET('Water Data'!$D$29,0,10*ROW('Water Data'!D174)))</f>
        <v/>
      </c>
      <c r="BV180" s="353" t="str">
        <f ca="1">+IF(OFFSET('Water Data'!$E$27,0,10*ROW('Water Data'!E174))="","",OFFSET('Water Data'!$E$27,0,10*ROW('Water Data'!E174)))</f>
        <v/>
      </c>
      <c r="BW180" s="353" t="str">
        <f ca="1">+IF(OFFSET('Water Data'!$E$28,0,10*ROW('Water Data'!E174))="","",OFFSET('Water Data'!$E$28,0,10*ROW('Water Data'!E174)))</f>
        <v/>
      </c>
      <c r="BX180" s="353" t="str">
        <f ca="1">+IF(OFFSET('Water Data'!$E$29,0,10*ROW('Water Data'!E174))="","",OFFSET('Water Data'!$E$29,0,10*ROW('Water Data'!E174)))</f>
        <v/>
      </c>
      <c r="BY180" s="353" t="str">
        <f ca="1">+IF(OFFSET('Water Data'!$F$27,0,10*ROW('Water Data'!F174))="","",OFFSET('Water Data'!$F$27,0,10*ROW('Water Data'!F174)))</f>
        <v/>
      </c>
      <c r="BZ180" s="353" t="str">
        <f ca="1">+IF(OFFSET('Water Data'!$F$28,0,10*ROW('Water Data'!F174))="","",OFFSET('Water Data'!$F$28,0,10*ROW('Water Data'!F174)))</f>
        <v/>
      </c>
      <c r="CA180" s="353" t="str">
        <f ca="1">+IF(OFFSET('Water Data'!$F$29,0,10*ROW('Water Data'!F174))="","",OFFSET('Water Data'!$F$29,0,10*ROW('Water Data'!F174)))</f>
        <v/>
      </c>
      <c r="CB180" s="353" t="str">
        <f ca="1">+IF(OFFSET('Water Data'!$G$27,0,10*ROW('Water Data'!G174))="","",OFFSET('Water Data'!$G$27,0,10*ROW('Water Data'!G174)))</f>
        <v/>
      </c>
      <c r="CC180" s="353" t="str">
        <f ca="1">+IF(OFFSET('Water Data'!$G$28,0,10*ROW('Water Data'!G174))="","",OFFSET('Water Data'!$G$28,0,10*ROW('Water Data'!G174)))</f>
        <v/>
      </c>
      <c r="CD180" s="353" t="str">
        <f ca="1">+IF(OFFSET('Water Data'!$G$29,0,10*ROW('Water Data'!G174))="","",OFFSET('Water Data'!$G$29,0,10*ROW('Water Data'!G174)))</f>
        <v/>
      </c>
      <c r="CE180" s="353" t="str">
        <f ca="1">+IF(OFFSET('Water Data'!$H$27,0,10*ROW('Water Data'!H174))="","",OFFSET('Water Data'!$H$27,0,10*ROW('Water Data'!H174)))</f>
        <v/>
      </c>
      <c r="CF180" s="353" t="str">
        <f ca="1">+IF(OFFSET('Water Data'!$H$28,0,10*ROW('Water Data'!H174))="","",OFFSET('Water Data'!$H$28,0,10*ROW('Water Data'!H174)))</f>
        <v/>
      </c>
      <c r="CG180" s="353" t="str">
        <f ca="1">+IF(OFFSET('Water Data'!$H$29,0,10*ROW('Water Data'!H174))="","",OFFSET('Water Data'!$H$29,0,10*ROW('Water Data'!H174)))</f>
        <v/>
      </c>
      <c r="CH180" s="353" t="str">
        <f ca="1">+IF(OFFSET('Water Data'!$I$27,0,10*ROW('Water Data'!I174))="","",OFFSET('Water Data'!$I$27,0,10*ROW('Water Data'!I174)))</f>
        <v/>
      </c>
      <c r="CI180" s="353" t="str">
        <f ca="1">+IF(OFFSET('Water Data'!$I$28,0,10*ROW('Water Data'!I174))="","",OFFSET('Water Data'!$I$28,0,10*ROW('Water Data'!I174)))</f>
        <v/>
      </c>
      <c r="CJ180" s="353" t="str">
        <f ca="1">+IF(OFFSET('Water Data'!$I$29,0,10*ROW('Water Data'!I174))="","",OFFSET('Water Data'!$I$29,0,10*ROW('Water Data'!I174)))</f>
        <v/>
      </c>
      <c r="CK180" s="353" t="str">
        <f ca="1">+IF(OFFSET('Sanitation Data'!$D$28,0,10*ROW('Sanitation Data'!D174))="","",OFFSET('Sanitation Data'!$D$28,0,10*ROW('Sanitation Data'!D174)))</f>
        <v/>
      </c>
      <c r="CL180" s="353" t="str">
        <f ca="1">+IF(OFFSET('Sanitation Data'!$D$29,0,10*ROW('Sanitation Data'!D174))="","",OFFSET('Sanitation Data'!$D$29,0,10*ROW('Sanitation Data'!D174)))</f>
        <v/>
      </c>
      <c r="CM180" s="353" t="str">
        <f ca="1">+IF(OFFSET('Sanitation Data'!$D$30,0,10*ROW('Sanitation Data'!D174))="","",OFFSET('Sanitation Data'!$D$30,0,10*ROW('Sanitation Data'!D174)))</f>
        <v/>
      </c>
      <c r="CN180" s="353" t="str">
        <f ca="1">+IF(OFFSET('Sanitation Data'!$D$31,0,10*ROW('Sanitation Data'!D174))="","",OFFSET('Sanitation Data'!$D$31,0,10*ROW('Sanitation Data'!D174)))</f>
        <v/>
      </c>
      <c r="CO180" s="353" t="str">
        <f ca="1">+IF(OFFSET('Sanitation Data'!$D$32,0,10*ROW('Sanitation Data'!D174))="","",OFFSET('Sanitation Data'!$D$32,0,10*ROW('Sanitation Data'!D174)))</f>
        <v/>
      </c>
      <c r="CP180" s="353" t="str">
        <f ca="1">+IF(OFFSET('Sanitation Data'!$E$28,0,10*ROW('Sanitation Data'!E174))="","",OFFSET('Sanitation Data'!$E$28,0,10*ROW('Sanitation Data'!E174)))</f>
        <v/>
      </c>
      <c r="CQ180" s="353" t="str">
        <f ca="1">+IF(OFFSET('Sanitation Data'!$E$29,0,10*ROW('Sanitation Data'!E174))="","",OFFSET('Sanitation Data'!$E$29,0,10*ROW('Sanitation Data'!E174)))</f>
        <v/>
      </c>
      <c r="CR180" s="353" t="str">
        <f ca="1">+IF(OFFSET('Sanitation Data'!$E$30,0,10*ROW('Sanitation Data'!E174))="","",OFFSET('Sanitation Data'!$E$30,0,10*ROW('Sanitation Data'!E174)))</f>
        <v/>
      </c>
      <c r="CS180" s="353" t="str">
        <f ca="1">+IF(OFFSET('Sanitation Data'!$E$31,0,10*ROW('Sanitation Data'!E174))="","",OFFSET('Sanitation Data'!$E$31,0,10*ROW('Sanitation Data'!E174)))</f>
        <v/>
      </c>
      <c r="CT180" s="353" t="str">
        <f ca="1">+IF(OFFSET('Sanitation Data'!$E$32,0,10*ROW('Sanitation Data'!E174))="","",OFFSET('Sanitation Data'!$E$32,0,10*ROW('Sanitation Data'!E174)))</f>
        <v/>
      </c>
      <c r="CU180" s="353" t="str">
        <f ca="1">+IF(OFFSET('Sanitation Data'!$F$28,0,10*ROW('Sanitation Data'!F174))="","",OFFSET('Sanitation Data'!$F$28,0,10*ROW('Sanitation Data'!F174)))</f>
        <v/>
      </c>
      <c r="CV180" s="353" t="str">
        <f ca="1">+IF(OFFSET('Sanitation Data'!$F$29,0,10*ROW('Sanitation Data'!F174))="","",OFFSET('Sanitation Data'!$F$29,0,10*ROW('Sanitation Data'!F174)))</f>
        <v/>
      </c>
      <c r="CW180" s="353" t="str">
        <f ca="1">+IF(OFFSET('Sanitation Data'!$F$30,0,10*ROW('Sanitation Data'!F174))="","",OFFSET('Sanitation Data'!$F$30,0,10*ROW('Sanitation Data'!F174)))</f>
        <v/>
      </c>
      <c r="CX180" s="353" t="str">
        <f ca="1">+IF(OFFSET('Sanitation Data'!$F$31,0,10*ROW('Sanitation Data'!F174))="","",OFFSET('Sanitation Data'!$F$31,0,10*ROW('Sanitation Data'!F174)))</f>
        <v/>
      </c>
      <c r="CY180" s="353" t="str">
        <f ca="1">+IF(OFFSET('Sanitation Data'!$F$32,0,10*ROW('Sanitation Data'!F174))="","",OFFSET('Sanitation Data'!$F$32,0,10*ROW('Sanitation Data'!F174)))</f>
        <v/>
      </c>
      <c r="CZ180" s="353" t="str">
        <f ca="1">+IF(OFFSET('Sanitation Data'!$G$28,0,10*ROW('Sanitation Data'!G174))="","",OFFSET('Sanitation Data'!$G$28,0,10*ROW('Sanitation Data'!G174)))</f>
        <v/>
      </c>
      <c r="DA180" s="353" t="str">
        <f ca="1">+IF(OFFSET('Sanitation Data'!$G$29,0,10*ROW('Sanitation Data'!G174))="","",OFFSET('Sanitation Data'!$G$29,0,10*ROW('Sanitation Data'!G174)))</f>
        <v/>
      </c>
      <c r="DB180" s="353" t="str">
        <f ca="1">+IF(OFFSET('Sanitation Data'!$G$30,0,10*ROW('Sanitation Data'!G174))="","",OFFSET('Sanitation Data'!$G$30,0,10*ROW('Sanitation Data'!G174)))</f>
        <v/>
      </c>
      <c r="DC180" s="353" t="str">
        <f ca="1">+IF(OFFSET('Sanitation Data'!$G$31,0,10*ROW('Sanitation Data'!G174))="","",OFFSET('Sanitation Data'!$G$31,0,10*ROW('Sanitation Data'!G174)))</f>
        <v/>
      </c>
      <c r="DD180" s="353" t="str">
        <f ca="1">+IF(OFFSET('Sanitation Data'!$G$32,0,10*ROW('Sanitation Data'!G174))="","",OFFSET('Sanitation Data'!$G$32,0,10*ROW('Sanitation Data'!G174)))</f>
        <v/>
      </c>
      <c r="DE180" s="353" t="str">
        <f ca="1">+IF(OFFSET('Sanitation Data'!$H$28,0,10*ROW('Sanitation Data'!H174))="","",OFFSET('Sanitation Data'!$H$28,0,10*ROW('Sanitation Data'!H174)))</f>
        <v/>
      </c>
      <c r="DF180" s="353" t="str">
        <f ca="1">+IF(OFFSET('Sanitation Data'!$H$29,0,10*ROW('Sanitation Data'!H174))="","",OFFSET('Sanitation Data'!$H$29,0,10*ROW('Sanitation Data'!H174)))</f>
        <v/>
      </c>
      <c r="DG180" s="353" t="str">
        <f ca="1">+IF(OFFSET('Sanitation Data'!$H$30,0,10*ROW('Sanitation Data'!H174))="","",OFFSET('Sanitation Data'!$H$30,0,10*ROW('Sanitation Data'!H174)))</f>
        <v/>
      </c>
      <c r="DH180" s="353" t="str">
        <f ca="1">+IF(OFFSET('Sanitation Data'!$H$31,0,10*ROW('Sanitation Data'!H174))="","",OFFSET('Sanitation Data'!$H$31,0,10*ROW('Sanitation Data'!H174)))</f>
        <v/>
      </c>
      <c r="DI180" s="353" t="str">
        <f ca="1">+IF(OFFSET('Sanitation Data'!$H$32,0,10*ROW('Sanitation Data'!H174))="","",OFFSET('Sanitation Data'!$H$32,0,10*ROW('Sanitation Data'!H174)))</f>
        <v/>
      </c>
      <c r="DJ180" s="353" t="str">
        <f ca="1">+IF(OFFSET('Sanitation Data'!$I$28,0,10*ROW('Sanitation Data'!I174))="","",OFFSET('Sanitation Data'!$I$28,0,10*ROW('Sanitation Data'!I174)))</f>
        <v/>
      </c>
      <c r="DK180" s="353" t="str">
        <f ca="1">+IF(OFFSET('Sanitation Data'!$I$29,0,10*ROW('Sanitation Data'!I174))="","",OFFSET('Sanitation Data'!$I$29,0,10*ROW('Sanitation Data'!I174)))</f>
        <v/>
      </c>
      <c r="DL180" s="353" t="str">
        <f ca="1">+IF(OFFSET('Sanitation Data'!$I$30,0,10*ROW('Sanitation Data'!I174))="","",OFFSET('Sanitation Data'!$I$30,0,10*ROW('Sanitation Data'!I174)))</f>
        <v/>
      </c>
      <c r="DM180" s="353" t="str">
        <f ca="1">+IF(OFFSET('Sanitation Data'!$I$31,0,10*ROW('Sanitation Data'!I174))="","",OFFSET('Sanitation Data'!$I$31,0,10*ROW('Sanitation Data'!I174)))</f>
        <v/>
      </c>
      <c r="DN180" s="353" t="str">
        <f ca="1">+IF(OFFSET('Sanitation Data'!$I$32,0,10*ROW('Sanitation Data'!I174))="","",OFFSET('Sanitation Data'!$I$32,0,10*ROW('Sanitation Data'!I174)))</f>
        <v/>
      </c>
      <c r="DO180" s="353" t="str">
        <f ca="1">+IF(OFFSET('Hygiene Data'!$D$11,0,10*ROW('Hygiene Data'!D174))="","",OFFSET('Hygiene Data'!$D$11,0,10*ROW('Hygiene Data'!D174)))</f>
        <v/>
      </c>
      <c r="DP180" s="353" t="str">
        <f ca="1">+IF(OFFSET('Hygiene Data'!$D$12,0,10*ROW('Hygiene Data'!D174))="","",OFFSET('Hygiene Data'!$D$12,0,10*ROW('Hygiene Data'!D174)))</f>
        <v/>
      </c>
      <c r="DQ180" s="353" t="str">
        <f ca="1">+IF(OFFSET('Hygiene Data'!$D$13,0,10*ROW('Hygiene Data'!D174))="","",OFFSET('Hygiene Data'!$D$13,0,10*ROW('Hygiene Data'!D174)))</f>
        <v/>
      </c>
      <c r="DR180" s="353" t="str">
        <f ca="1">+IF(OFFSET('Hygiene Data'!$E$11,0,10*ROW('Hygiene Data'!E174))="","",OFFSET('Hygiene Data'!$E$11,0,10*ROW('Hygiene Data'!E174)))</f>
        <v/>
      </c>
      <c r="DS180" s="353" t="str">
        <f ca="1">+IF(OFFSET('Hygiene Data'!$E$12,0,10*ROW('Hygiene Data'!E174))="","",OFFSET('Hygiene Data'!$E$12,0,10*ROW('Hygiene Data'!E174)))</f>
        <v/>
      </c>
      <c r="DT180" s="353" t="str">
        <f ca="1">+IF(OFFSET('Hygiene Data'!$E$13,0,10*ROW('Hygiene Data'!E174))="","",OFFSET('Hygiene Data'!$E$13,0,10*ROW('Hygiene Data'!E174)))</f>
        <v/>
      </c>
      <c r="DU180" s="353" t="str">
        <f ca="1">+IF(OFFSET('Hygiene Data'!$F$11,0,10*ROW('Hygiene Data'!F174))="","",OFFSET('Hygiene Data'!$F$11,0,10*ROW('Hygiene Data'!F174)))</f>
        <v/>
      </c>
      <c r="DV180" s="353" t="str">
        <f ca="1">+IF(OFFSET('Hygiene Data'!$F$12,0,10*ROW('Hygiene Data'!F174))="","",OFFSET('Hygiene Data'!$F$12,0,10*ROW('Hygiene Data'!F174)))</f>
        <v/>
      </c>
      <c r="DW180" s="353" t="str">
        <f ca="1">+IF(OFFSET('Hygiene Data'!$F$13,0,10*ROW('Hygiene Data'!F174))="","",OFFSET('Hygiene Data'!$F$13,0,10*ROW('Hygiene Data'!F174)))</f>
        <v/>
      </c>
      <c r="DX180" s="353" t="str">
        <f ca="1">+IF(OFFSET('Hygiene Data'!$G$11,0,10*ROW('Hygiene Data'!G174))="","",OFFSET('Hygiene Data'!$G$11,0,10*ROW('Hygiene Data'!G174)))</f>
        <v/>
      </c>
      <c r="DY180" s="353" t="str">
        <f ca="1">+IF(OFFSET('Hygiene Data'!$G$12,0,10*ROW('Hygiene Data'!G174))="","",OFFSET('Hygiene Data'!$G$12,0,10*ROW('Hygiene Data'!G174)))</f>
        <v/>
      </c>
      <c r="DZ180" s="353" t="str">
        <f ca="1">+IF(OFFSET('Hygiene Data'!$G$13,0,10*ROW('Hygiene Data'!G174))="","",OFFSET('Hygiene Data'!$G$13,0,10*ROW('Hygiene Data'!G174)))</f>
        <v/>
      </c>
      <c r="EA180" s="353" t="str">
        <f ca="1">+IF(OFFSET('Hygiene Data'!$H$11,0,10*ROW('Hygiene Data'!H174))="","",OFFSET('Hygiene Data'!$H$11,0,10*ROW('Hygiene Data'!H174)))</f>
        <v/>
      </c>
      <c r="EB180" s="353" t="str">
        <f ca="1">+IF(OFFSET('Hygiene Data'!$H$12,0,10*ROW('Hygiene Data'!H174))="","",OFFSET('Hygiene Data'!$H$12,0,10*ROW('Hygiene Data'!H174)))</f>
        <v/>
      </c>
      <c r="EC180" s="353" t="str">
        <f ca="1">+IF(OFFSET('Hygiene Data'!$H$13,0,10*ROW('Hygiene Data'!H174))="","",OFFSET('Hygiene Data'!$H$13,0,10*ROW('Hygiene Data'!H174)))</f>
        <v/>
      </c>
      <c r="ED180" s="353" t="str">
        <f ca="1">+IF(OFFSET('Hygiene Data'!$I$11,0,10*ROW('Hygiene Data'!I174))="","",OFFSET('Hygiene Data'!$I$11,0,10*ROW('Hygiene Data'!I174)))</f>
        <v/>
      </c>
      <c r="EE180" s="353" t="str">
        <f ca="1">+IF(OFFSET('Hygiene Data'!$I$12,0,10*ROW('Hygiene Data'!I174))="","",OFFSET('Hygiene Data'!$I$12,0,10*ROW('Hygiene Data'!I174)))</f>
        <v/>
      </c>
      <c r="EF180" s="353" t="str">
        <f ca="1">+IF(OFFSET('Hygiene Data'!$I$13,0,10*ROW('Hygiene Data'!I174))="","",OFFSET('Hygiene Data'!$I$13,0,10*ROW('Hygiene Data'!I174)))</f>
        <v/>
      </c>
    </row>
    <row r="181" spans="1:136" x14ac:dyDescent="0.25">
      <c r="A181" s="462" t="str">
        <f ca="1">+IF(OFFSET('Water Data'!$B$2,0,10*ROW('Water Data'!E175))="","",OFFSET('Water Data'!$B$2,0,10*ROW('Water Data'!E175)))</f>
        <v/>
      </c>
      <c r="B181" s="46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89" t="str">
        <f t="shared" ca="1" si="2"/>
        <v/>
      </c>
      <c r="D181" s="49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6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3" t="str">
        <f ca="1">+IF(OFFSET('Water Data'!$D$27,0,10*ROW('Water Data'!D175))="","",OFFSET('Water Data'!$D$27,0,10*ROW('Water Data'!D175)))</f>
        <v/>
      </c>
      <c r="BT181" s="353" t="str">
        <f ca="1">+IF(OFFSET('Water Data'!$D$28,0,10*ROW('Water Data'!D175))="","",OFFSET('Water Data'!$D$28,0,10*ROW('Water Data'!D175)))</f>
        <v/>
      </c>
      <c r="BU181" s="353" t="str">
        <f ca="1">+IF(OFFSET('Water Data'!$D$29,0,10*ROW('Water Data'!D175))="","",OFFSET('Water Data'!$D$29,0,10*ROW('Water Data'!D175)))</f>
        <v/>
      </c>
      <c r="BV181" s="353" t="str">
        <f ca="1">+IF(OFFSET('Water Data'!$E$27,0,10*ROW('Water Data'!E175))="","",OFFSET('Water Data'!$E$27,0,10*ROW('Water Data'!E175)))</f>
        <v/>
      </c>
      <c r="BW181" s="353" t="str">
        <f ca="1">+IF(OFFSET('Water Data'!$E$28,0,10*ROW('Water Data'!E175))="","",OFFSET('Water Data'!$E$28,0,10*ROW('Water Data'!E175)))</f>
        <v/>
      </c>
      <c r="BX181" s="353" t="str">
        <f ca="1">+IF(OFFSET('Water Data'!$E$29,0,10*ROW('Water Data'!E175))="","",OFFSET('Water Data'!$E$29,0,10*ROW('Water Data'!E175)))</f>
        <v/>
      </c>
      <c r="BY181" s="353" t="str">
        <f ca="1">+IF(OFFSET('Water Data'!$F$27,0,10*ROW('Water Data'!F175))="","",OFFSET('Water Data'!$F$27,0,10*ROW('Water Data'!F175)))</f>
        <v/>
      </c>
      <c r="BZ181" s="353" t="str">
        <f ca="1">+IF(OFFSET('Water Data'!$F$28,0,10*ROW('Water Data'!F175))="","",OFFSET('Water Data'!$F$28,0,10*ROW('Water Data'!F175)))</f>
        <v/>
      </c>
      <c r="CA181" s="353" t="str">
        <f ca="1">+IF(OFFSET('Water Data'!$F$29,0,10*ROW('Water Data'!F175))="","",OFFSET('Water Data'!$F$29,0,10*ROW('Water Data'!F175)))</f>
        <v/>
      </c>
      <c r="CB181" s="353" t="str">
        <f ca="1">+IF(OFFSET('Water Data'!$G$27,0,10*ROW('Water Data'!G175))="","",OFFSET('Water Data'!$G$27,0,10*ROW('Water Data'!G175)))</f>
        <v/>
      </c>
      <c r="CC181" s="353" t="str">
        <f ca="1">+IF(OFFSET('Water Data'!$G$28,0,10*ROW('Water Data'!G175))="","",OFFSET('Water Data'!$G$28,0,10*ROW('Water Data'!G175)))</f>
        <v/>
      </c>
      <c r="CD181" s="353" t="str">
        <f ca="1">+IF(OFFSET('Water Data'!$G$29,0,10*ROW('Water Data'!G175))="","",OFFSET('Water Data'!$G$29,0,10*ROW('Water Data'!G175)))</f>
        <v/>
      </c>
      <c r="CE181" s="353" t="str">
        <f ca="1">+IF(OFFSET('Water Data'!$H$27,0,10*ROW('Water Data'!H175))="","",OFFSET('Water Data'!$H$27,0,10*ROW('Water Data'!H175)))</f>
        <v/>
      </c>
      <c r="CF181" s="353" t="str">
        <f ca="1">+IF(OFFSET('Water Data'!$H$28,0,10*ROW('Water Data'!H175))="","",OFFSET('Water Data'!$H$28,0,10*ROW('Water Data'!H175)))</f>
        <v/>
      </c>
      <c r="CG181" s="353" t="str">
        <f ca="1">+IF(OFFSET('Water Data'!$H$29,0,10*ROW('Water Data'!H175))="","",OFFSET('Water Data'!$H$29,0,10*ROW('Water Data'!H175)))</f>
        <v/>
      </c>
      <c r="CH181" s="353" t="str">
        <f ca="1">+IF(OFFSET('Water Data'!$I$27,0,10*ROW('Water Data'!I175))="","",OFFSET('Water Data'!$I$27,0,10*ROW('Water Data'!I175)))</f>
        <v/>
      </c>
      <c r="CI181" s="353" t="str">
        <f ca="1">+IF(OFFSET('Water Data'!$I$28,0,10*ROW('Water Data'!I175))="","",OFFSET('Water Data'!$I$28,0,10*ROW('Water Data'!I175)))</f>
        <v/>
      </c>
      <c r="CJ181" s="353" t="str">
        <f ca="1">+IF(OFFSET('Water Data'!$I$29,0,10*ROW('Water Data'!I175))="","",OFFSET('Water Data'!$I$29,0,10*ROW('Water Data'!I175)))</f>
        <v/>
      </c>
      <c r="CK181" s="353" t="str">
        <f ca="1">+IF(OFFSET('Sanitation Data'!$D$28,0,10*ROW('Sanitation Data'!D175))="","",OFFSET('Sanitation Data'!$D$28,0,10*ROW('Sanitation Data'!D175)))</f>
        <v/>
      </c>
      <c r="CL181" s="353" t="str">
        <f ca="1">+IF(OFFSET('Sanitation Data'!$D$29,0,10*ROW('Sanitation Data'!D175))="","",OFFSET('Sanitation Data'!$D$29,0,10*ROW('Sanitation Data'!D175)))</f>
        <v/>
      </c>
      <c r="CM181" s="353" t="str">
        <f ca="1">+IF(OFFSET('Sanitation Data'!$D$30,0,10*ROW('Sanitation Data'!D175))="","",OFFSET('Sanitation Data'!$D$30,0,10*ROW('Sanitation Data'!D175)))</f>
        <v/>
      </c>
      <c r="CN181" s="353" t="str">
        <f ca="1">+IF(OFFSET('Sanitation Data'!$D$31,0,10*ROW('Sanitation Data'!D175))="","",OFFSET('Sanitation Data'!$D$31,0,10*ROW('Sanitation Data'!D175)))</f>
        <v/>
      </c>
      <c r="CO181" s="353" t="str">
        <f ca="1">+IF(OFFSET('Sanitation Data'!$D$32,0,10*ROW('Sanitation Data'!D175))="","",OFFSET('Sanitation Data'!$D$32,0,10*ROW('Sanitation Data'!D175)))</f>
        <v/>
      </c>
      <c r="CP181" s="353" t="str">
        <f ca="1">+IF(OFFSET('Sanitation Data'!$E$28,0,10*ROW('Sanitation Data'!E175))="","",OFFSET('Sanitation Data'!$E$28,0,10*ROW('Sanitation Data'!E175)))</f>
        <v/>
      </c>
      <c r="CQ181" s="353" t="str">
        <f ca="1">+IF(OFFSET('Sanitation Data'!$E$29,0,10*ROW('Sanitation Data'!E175))="","",OFFSET('Sanitation Data'!$E$29,0,10*ROW('Sanitation Data'!E175)))</f>
        <v/>
      </c>
      <c r="CR181" s="353" t="str">
        <f ca="1">+IF(OFFSET('Sanitation Data'!$E$30,0,10*ROW('Sanitation Data'!E175))="","",OFFSET('Sanitation Data'!$E$30,0,10*ROW('Sanitation Data'!E175)))</f>
        <v/>
      </c>
      <c r="CS181" s="353" t="str">
        <f ca="1">+IF(OFFSET('Sanitation Data'!$E$31,0,10*ROW('Sanitation Data'!E175))="","",OFFSET('Sanitation Data'!$E$31,0,10*ROW('Sanitation Data'!E175)))</f>
        <v/>
      </c>
      <c r="CT181" s="353" t="str">
        <f ca="1">+IF(OFFSET('Sanitation Data'!$E$32,0,10*ROW('Sanitation Data'!E175))="","",OFFSET('Sanitation Data'!$E$32,0,10*ROW('Sanitation Data'!E175)))</f>
        <v/>
      </c>
      <c r="CU181" s="353" t="str">
        <f ca="1">+IF(OFFSET('Sanitation Data'!$F$28,0,10*ROW('Sanitation Data'!F175))="","",OFFSET('Sanitation Data'!$F$28,0,10*ROW('Sanitation Data'!F175)))</f>
        <v/>
      </c>
      <c r="CV181" s="353" t="str">
        <f ca="1">+IF(OFFSET('Sanitation Data'!$F$29,0,10*ROW('Sanitation Data'!F175))="","",OFFSET('Sanitation Data'!$F$29,0,10*ROW('Sanitation Data'!F175)))</f>
        <v/>
      </c>
      <c r="CW181" s="353" t="str">
        <f ca="1">+IF(OFFSET('Sanitation Data'!$F$30,0,10*ROW('Sanitation Data'!F175))="","",OFFSET('Sanitation Data'!$F$30,0,10*ROW('Sanitation Data'!F175)))</f>
        <v/>
      </c>
      <c r="CX181" s="353" t="str">
        <f ca="1">+IF(OFFSET('Sanitation Data'!$F$31,0,10*ROW('Sanitation Data'!F175))="","",OFFSET('Sanitation Data'!$F$31,0,10*ROW('Sanitation Data'!F175)))</f>
        <v/>
      </c>
      <c r="CY181" s="353" t="str">
        <f ca="1">+IF(OFFSET('Sanitation Data'!$F$32,0,10*ROW('Sanitation Data'!F175))="","",OFFSET('Sanitation Data'!$F$32,0,10*ROW('Sanitation Data'!F175)))</f>
        <v/>
      </c>
      <c r="CZ181" s="353" t="str">
        <f ca="1">+IF(OFFSET('Sanitation Data'!$G$28,0,10*ROW('Sanitation Data'!G175))="","",OFFSET('Sanitation Data'!$G$28,0,10*ROW('Sanitation Data'!G175)))</f>
        <v/>
      </c>
      <c r="DA181" s="353" t="str">
        <f ca="1">+IF(OFFSET('Sanitation Data'!$G$29,0,10*ROW('Sanitation Data'!G175))="","",OFFSET('Sanitation Data'!$G$29,0,10*ROW('Sanitation Data'!G175)))</f>
        <v/>
      </c>
      <c r="DB181" s="353" t="str">
        <f ca="1">+IF(OFFSET('Sanitation Data'!$G$30,0,10*ROW('Sanitation Data'!G175))="","",OFFSET('Sanitation Data'!$G$30,0,10*ROW('Sanitation Data'!G175)))</f>
        <v/>
      </c>
      <c r="DC181" s="353" t="str">
        <f ca="1">+IF(OFFSET('Sanitation Data'!$G$31,0,10*ROW('Sanitation Data'!G175))="","",OFFSET('Sanitation Data'!$G$31,0,10*ROW('Sanitation Data'!G175)))</f>
        <v/>
      </c>
      <c r="DD181" s="353" t="str">
        <f ca="1">+IF(OFFSET('Sanitation Data'!$G$32,0,10*ROW('Sanitation Data'!G175))="","",OFFSET('Sanitation Data'!$G$32,0,10*ROW('Sanitation Data'!G175)))</f>
        <v/>
      </c>
      <c r="DE181" s="353" t="str">
        <f ca="1">+IF(OFFSET('Sanitation Data'!$H$28,0,10*ROW('Sanitation Data'!H175))="","",OFFSET('Sanitation Data'!$H$28,0,10*ROW('Sanitation Data'!H175)))</f>
        <v/>
      </c>
      <c r="DF181" s="353" t="str">
        <f ca="1">+IF(OFFSET('Sanitation Data'!$H$29,0,10*ROW('Sanitation Data'!H175))="","",OFFSET('Sanitation Data'!$H$29,0,10*ROW('Sanitation Data'!H175)))</f>
        <v/>
      </c>
      <c r="DG181" s="353" t="str">
        <f ca="1">+IF(OFFSET('Sanitation Data'!$H$30,0,10*ROW('Sanitation Data'!H175))="","",OFFSET('Sanitation Data'!$H$30,0,10*ROW('Sanitation Data'!H175)))</f>
        <v/>
      </c>
      <c r="DH181" s="353" t="str">
        <f ca="1">+IF(OFFSET('Sanitation Data'!$H$31,0,10*ROW('Sanitation Data'!H175))="","",OFFSET('Sanitation Data'!$H$31,0,10*ROW('Sanitation Data'!H175)))</f>
        <v/>
      </c>
      <c r="DI181" s="353" t="str">
        <f ca="1">+IF(OFFSET('Sanitation Data'!$H$32,0,10*ROW('Sanitation Data'!H175))="","",OFFSET('Sanitation Data'!$H$32,0,10*ROW('Sanitation Data'!H175)))</f>
        <v/>
      </c>
      <c r="DJ181" s="353" t="str">
        <f ca="1">+IF(OFFSET('Sanitation Data'!$I$28,0,10*ROW('Sanitation Data'!I175))="","",OFFSET('Sanitation Data'!$I$28,0,10*ROW('Sanitation Data'!I175)))</f>
        <v/>
      </c>
      <c r="DK181" s="353" t="str">
        <f ca="1">+IF(OFFSET('Sanitation Data'!$I$29,0,10*ROW('Sanitation Data'!I175))="","",OFFSET('Sanitation Data'!$I$29,0,10*ROW('Sanitation Data'!I175)))</f>
        <v/>
      </c>
      <c r="DL181" s="353" t="str">
        <f ca="1">+IF(OFFSET('Sanitation Data'!$I$30,0,10*ROW('Sanitation Data'!I175))="","",OFFSET('Sanitation Data'!$I$30,0,10*ROW('Sanitation Data'!I175)))</f>
        <v/>
      </c>
      <c r="DM181" s="353" t="str">
        <f ca="1">+IF(OFFSET('Sanitation Data'!$I$31,0,10*ROW('Sanitation Data'!I175))="","",OFFSET('Sanitation Data'!$I$31,0,10*ROW('Sanitation Data'!I175)))</f>
        <v/>
      </c>
      <c r="DN181" s="353" t="str">
        <f ca="1">+IF(OFFSET('Sanitation Data'!$I$32,0,10*ROW('Sanitation Data'!I175))="","",OFFSET('Sanitation Data'!$I$32,0,10*ROW('Sanitation Data'!I175)))</f>
        <v/>
      </c>
      <c r="DO181" s="353" t="str">
        <f ca="1">+IF(OFFSET('Hygiene Data'!$D$11,0,10*ROW('Hygiene Data'!D175))="","",OFFSET('Hygiene Data'!$D$11,0,10*ROW('Hygiene Data'!D175)))</f>
        <v/>
      </c>
      <c r="DP181" s="353" t="str">
        <f ca="1">+IF(OFFSET('Hygiene Data'!$D$12,0,10*ROW('Hygiene Data'!D175))="","",OFFSET('Hygiene Data'!$D$12,0,10*ROW('Hygiene Data'!D175)))</f>
        <v/>
      </c>
      <c r="DQ181" s="353" t="str">
        <f ca="1">+IF(OFFSET('Hygiene Data'!$D$13,0,10*ROW('Hygiene Data'!D175))="","",OFFSET('Hygiene Data'!$D$13,0,10*ROW('Hygiene Data'!D175)))</f>
        <v/>
      </c>
      <c r="DR181" s="353" t="str">
        <f ca="1">+IF(OFFSET('Hygiene Data'!$E$11,0,10*ROW('Hygiene Data'!E175))="","",OFFSET('Hygiene Data'!$E$11,0,10*ROW('Hygiene Data'!E175)))</f>
        <v/>
      </c>
      <c r="DS181" s="353" t="str">
        <f ca="1">+IF(OFFSET('Hygiene Data'!$E$12,0,10*ROW('Hygiene Data'!E175))="","",OFFSET('Hygiene Data'!$E$12,0,10*ROW('Hygiene Data'!E175)))</f>
        <v/>
      </c>
      <c r="DT181" s="353" t="str">
        <f ca="1">+IF(OFFSET('Hygiene Data'!$E$13,0,10*ROW('Hygiene Data'!E175))="","",OFFSET('Hygiene Data'!$E$13,0,10*ROW('Hygiene Data'!E175)))</f>
        <v/>
      </c>
      <c r="DU181" s="353" t="str">
        <f ca="1">+IF(OFFSET('Hygiene Data'!$F$11,0,10*ROW('Hygiene Data'!F175))="","",OFFSET('Hygiene Data'!$F$11,0,10*ROW('Hygiene Data'!F175)))</f>
        <v/>
      </c>
      <c r="DV181" s="353" t="str">
        <f ca="1">+IF(OFFSET('Hygiene Data'!$F$12,0,10*ROW('Hygiene Data'!F175))="","",OFFSET('Hygiene Data'!$F$12,0,10*ROW('Hygiene Data'!F175)))</f>
        <v/>
      </c>
      <c r="DW181" s="353" t="str">
        <f ca="1">+IF(OFFSET('Hygiene Data'!$F$13,0,10*ROW('Hygiene Data'!F175))="","",OFFSET('Hygiene Data'!$F$13,0,10*ROW('Hygiene Data'!F175)))</f>
        <v/>
      </c>
      <c r="DX181" s="353" t="str">
        <f ca="1">+IF(OFFSET('Hygiene Data'!$G$11,0,10*ROW('Hygiene Data'!G175))="","",OFFSET('Hygiene Data'!$G$11,0,10*ROW('Hygiene Data'!G175)))</f>
        <v/>
      </c>
      <c r="DY181" s="353" t="str">
        <f ca="1">+IF(OFFSET('Hygiene Data'!$G$12,0,10*ROW('Hygiene Data'!G175))="","",OFFSET('Hygiene Data'!$G$12,0,10*ROW('Hygiene Data'!G175)))</f>
        <v/>
      </c>
      <c r="DZ181" s="353" t="str">
        <f ca="1">+IF(OFFSET('Hygiene Data'!$G$13,0,10*ROW('Hygiene Data'!G175))="","",OFFSET('Hygiene Data'!$G$13,0,10*ROW('Hygiene Data'!G175)))</f>
        <v/>
      </c>
      <c r="EA181" s="353" t="str">
        <f ca="1">+IF(OFFSET('Hygiene Data'!$H$11,0,10*ROW('Hygiene Data'!H175))="","",OFFSET('Hygiene Data'!$H$11,0,10*ROW('Hygiene Data'!H175)))</f>
        <v/>
      </c>
      <c r="EB181" s="353" t="str">
        <f ca="1">+IF(OFFSET('Hygiene Data'!$H$12,0,10*ROW('Hygiene Data'!H175))="","",OFFSET('Hygiene Data'!$H$12,0,10*ROW('Hygiene Data'!H175)))</f>
        <v/>
      </c>
      <c r="EC181" s="353" t="str">
        <f ca="1">+IF(OFFSET('Hygiene Data'!$H$13,0,10*ROW('Hygiene Data'!H175))="","",OFFSET('Hygiene Data'!$H$13,0,10*ROW('Hygiene Data'!H175)))</f>
        <v/>
      </c>
      <c r="ED181" s="353" t="str">
        <f ca="1">+IF(OFFSET('Hygiene Data'!$I$11,0,10*ROW('Hygiene Data'!I175))="","",OFFSET('Hygiene Data'!$I$11,0,10*ROW('Hygiene Data'!I175)))</f>
        <v/>
      </c>
      <c r="EE181" s="353" t="str">
        <f ca="1">+IF(OFFSET('Hygiene Data'!$I$12,0,10*ROW('Hygiene Data'!I175))="","",OFFSET('Hygiene Data'!$I$12,0,10*ROW('Hygiene Data'!I175)))</f>
        <v/>
      </c>
      <c r="EF181" s="353" t="str">
        <f ca="1">+IF(OFFSET('Hygiene Data'!$I$13,0,10*ROW('Hygiene Data'!I175))="","",OFFSET('Hygiene Data'!$I$13,0,10*ROW('Hygiene Data'!I175)))</f>
        <v/>
      </c>
    </row>
    <row r="182" spans="1:136" x14ac:dyDescent="0.25">
      <c r="A182" s="462" t="str">
        <f ca="1">+IF(OFFSET('Water Data'!$B$2,0,10*ROW('Water Data'!E176))="","",OFFSET('Water Data'!$B$2,0,10*ROW('Water Data'!E176)))</f>
        <v/>
      </c>
      <c r="B182" s="46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89" t="str">
        <f t="shared" ca="1" si="2"/>
        <v/>
      </c>
      <c r="D182" s="49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6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3" t="str">
        <f ca="1">+IF(OFFSET('Water Data'!$D$27,0,10*ROW('Water Data'!D176))="","",OFFSET('Water Data'!$D$27,0,10*ROW('Water Data'!D176)))</f>
        <v/>
      </c>
      <c r="BT182" s="353" t="str">
        <f ca="1">+IF(OFFSET('Water Data'!$D$28,0,10*ROW('Water Data'!D176))="","",OFFSET('Water Data'!$D$28,0,10*ROW('Water Data'!D176)))</f>
        <v/>
      </c>
      <c r="BU182" s="353" t="str">
        <f ca="1">+IF(OFFSET('Water Data'!$D$29,0,10*ROW('Water Data'!D176))="","",OFFSET('Water Data'!$D$29,0,10*ROW('Water Data'!D176)))</f>
        <v/>
      </c>
      <c r="BV182" s="353" t="str">
        <f ca="1">+IF(OFFSET('Water Data'!$E$27,0,10*ROW('Water Data'!E176))="","",OFFSET('Water Data'!$E$27,0,10*ROW('Water Data'!E176)))</f>
        <v/>
      </c>
      <c r="BW182" s="353" t="str">
        <f ca="1">+IF(OFFSET('Water Data'!$E$28,0,10*ROW('Water Data'!E176))="","",OFFSET('Water Data'!$E$28,0,10*ROW('Water Data'!E176)))</f>
        <v/>
      </c>
      <c r="BX182" s="353" t="str">
        <f ca="1">+IF(OFFSET('Water Data'!$E$29,0,10*ROW('Water Data'!E176))="","",OFFSET('Water Data'!$E$29,0,10*ROW('Water Data'!E176)))</f>
        <v/>
      </c>
      <c r="BY182" s="353" t="str">
        <f ca="1">+IF(OFFSET('Water Data'!$F$27,0,10*ROW('Water Data'!F176))="","",OFFSET('Water Data'!$F$27,0,10*ROW('Water Data'!F176)))</f>
        <v/>
      </c>
      <c r="BZ182" s="353" t="str">
        <f ca="1">+IF(OFFSET('Water Data'!$F$28,0,10*ROW('Water Data'!F176))="","",OFFSET('Water Data'!$F$28,0,10*ROW('Water Data'!F176)))</f>
        <v/>
      </c>
      <c r="CA182" s="353" t="str">
        <f ca="1">+IF(OFFSET('Water Data'!$F$29,0,10*ROW('Water Data'!F176))="","",OFFSET('Water Data'!$F$29,0,10*ROW('Water Data'!F176)))</f>
        <v/>
      </c>
      <c r="CB182" s="353" t="str">
        <f ca="1">+IF(OFFSET('Water Data'!$G$27,0,10*ROW('Water Data'!G176))="","",OFFSET('Water Data'!$G$27,0,10*ROW('Water Data'!G176)))</f>
        <v/>
      </c>
      <c r="CC182" s="353" t="str">
        <f ca="1">+IF(OFFSET('Water Data'!$G$28,0,10*ROW('Water Data'!G176))="","",OFFSET('Water Data'!$G$28,0,10*ROW('Water Data'!G176)))</f>
        <v/>
      </c>
      <c r="CD182" s="353" t="str">
        <f ca="1">+IF(OFFSET('Water Data'!$G$29,0,10*ROW('Water Data'!G176))="","",OFFSET('Water Data'!$G$29,0,10*ROW('Water Data'!G176)))</f>
        <v/>
      </c>
      <c r="CE182" s="353" t="str">
        <f ca="1">+IF(OFFSET('Water Data'!$H$27,0,10*ROW('Water Data'!H176))="","",OFFSET('Water Data'!$H$27,0,10*ROW('Water Data'!H176)))</f>
        <v/>
      </c>
      <c r="CF182" s="353" t="str">
        <f ca="1">+IF(OFFSET('Water Data'!$H$28,0,10*ROW('Water Data'!H176))="","",OFFSET('Water Data'!$H$28,0,10*ROW('Water Data'!H176)))</f>
        <v/>
      </c>
      <c r="CG182" s="353" t="str">
        <f ca="1">+IF(OFFSET('Water Data'!$H$29,0,10*ROW('Water Data'!H176))="","",OFFSET('Water Data'!$H$29,0,10*ROW('Water Data'!H176)))</f>
        <v/>
      </c>
      <c r="CH182" s="353" t="str">
        <f ca="1">+IF(OFFSET('Water Data'!$I$27,0,10*ROW('Water Data'!I176))="","",OFFSET('Water Data'!$I$27,0,10*ROW('Water Data'!I176)))</f>
        <v/>
      </c>
      <c r="CI182" s="353" t="str">
        <f ca="1">+IF(OFFSET('Water Data'!$I$28,0,10*ROW('Water Data'!I176))="","",OFFSET('Water Data'!$I$28,0,10*ROW('Water Data'!I176)))</f>
        <v/>
      </c>
      <c r="CJ182" s="353" t="str">
        <f ca="1">+IF(OFFSET('Water Data'!$I$29,0,10*ROW('Water Data'!I176))="","",OFFSET('Water Data'!$I$29,0,10*ROW('Water Data'!I176)))</f>
        <v/>
      </c>
      <c r="CK182" s="353" t="str">
        <f ca="1">+IF(OFFSET('Sanitation Data'!$D$28,0,10*ROW('Sanitation Data'!D176))="","",OFFSET('Sanitation Data'!$D$28,0,10*ROW('Sanitation Data'!D176)))</f>
        <v/>
      </c>
      <c r="CL182" s="353" t="str">
        <f ca="1">+IF(OFFSET('Sanitation Data'!$D$29,0,10*ROW('Sanitation Data'!D176))="","",OFFSET('Sanitation Data'!$D$29,0,10*ROW('Sanitation Data'!D176)))</f>
        <v/>
      </c>
      <c r="CM182" s="353" t="str">
        <f ca="1">+IF(OFFSET('Sanitation Data'!$D$30,0,10*ROW('Sanitation Data'!D176))="","",OFFSET('Sanitation Data'!$D$30,0,10*ROW('Sanitation Data'!D176)))</f>
        <v/>
      </c>
      <c r="CN182" s="353" t="str">
        <f ca="1">+IF(OFFSET('Sanitation Data'!$D$31,0,10*ROW('Sanitation Data'!D176))="","",OFFSET('Sanitation Data'!$D$31,0,10*ROW('Sanitation Data'!D176)))</f>
        <v/>
      </c>
      <c r="CO182" s="353" t="str">
        <f ca="1">+IF(OFFSET('Sanitation Data'!$D$32,0,10*ROW('Sanitation Data'!D176))="","",OFFSET('Sanitation Data'!$D$32,0,10*ROW('Sanitation Data'!D176)))</f>
        <v/>
      </c>
      <c r="CP182" s="353" t="str">
        <f ca="1">+IF(OFFSET('Sanitation Data'!$E$28,0,10*ROW('Sanitation Data'!E176))="","",OFFSET('Sanitation Data'!$E$28,0,10*ROW('Sanitation Data'!E176)))</f>
        <v/>
      </c>
      <c r="CQ182" s="353" t="str">
        <f ca="1">+IF(OFFSET('Sanitation Data'!$E$29,0,10*ROW('Sanitation Data'!E176))="","",OFFSET('Sanitation Data'!$E$29,0,10*ROW('Sanitation Data'!E176)))</f>
        <v/>
      </c>
      <c r="CR182" s="353" t="str">
        <f ca="1">+IF(OFFSET('Sanitation Data'!$E$30,0,10*ROW('Sanitation Data'!E176))="","",OFFSET('Sanitation Data'!$E$30,0,10*ROW('Sanitation Data'!E176)))</f>
        <v/>
      </c>
      <c r="CS182" s="353" t="str">
        <f ca="1">+IF(OFFSET('Sanitation Data'!$E$31,0,10*ROW('Sanitation Data'!E176))="","",OFFSET('Sanitation Data'!$E$31,0,10*ROW('Sanitation Data'!E176)))</f>
        <v/>
      </c>
      <c r="CT182" s="353" t="str">
        <f ca="1">+IF(OFFSET('Sanitation Data'!$E$32,0,10*ROW('Sanitation Data'!E176))="","",OFFSET('Sanitation Data'!$E$32,0,10*ROW('Sanitation Data'!E176)))</f>
        <v/>
      </c>
      <c r="CU182" s="353" t="str">
        <f ca="1">+IF(OFFSET('Sanitation Data'!$F$28,0,10*ROW('Sanitation Data'!F176))="","",OFFSET('Sanitation Data'!$F$28,0,10*ROW('Sanitation Data'!F176)))</f>
        <v/>
      </c>
      <c r="CV182" s="353" t="str">
        <f ca="1">+IF(OFFSET('Sanitation Data'!$F$29,0,10*ROW('Sanitation Data'!F176))="","",OFFSET('Sanitation Data'!$F$29,0,10*ROW('Sanitation Data'!F176)))</f>
        <v/>
      </c>
      <c r="CW182" s="353" t="str">
        <f ca="1">+IF(OFFSET('Sanitation Data'!$F$30,0,10*ROW('Sanitation Data'!F176))="","",OFFSET('Sanitation Data'!$F$30,0,10*ROW('Sanitation Data'!F176)))</f>
        <v/>
      </c>
      <c r="CX182" s="353" t="str">
        <f ca="1">+IF(OFFSET('Sanitation Data'!$F$31,0,10*ROW('Sanitation Data'!F176))="","",OFFSET('Sanitation Data'!$F$31,0,10*ROW('Sanitation Data'!F176)))</f>
        <v/>
      </c>
      <c r="CY182" s="353" t="str">
        <f ca="1">+IF(OFFSET('Sanitation Data'!$F$32,0,10*ROW('Sanitation Data'!F176))="","",OFFSET('Sanitation Data'!$F$32,0,10*ROW('Sanitation Data'!F176)))</f>
        <v/>
      </c>
      <c r="CZ182" s="353" t="str">
        <f ca="1">+IF(OFFSET('Sanitation Data'!$G$28,0,10*ROW('Sanitation Data'!G176))="","",OFFSET('Sanitation Data'!$G$28,0,10*ROW('Sanitation Data'!G176)))</f>
        <v/>
      </c>
      <c r="DA182" s="353" t="str">
        <f ca="1">+IF(OFFSET('Sanitation Data'!$G$29,0,10*ROW('Sanitation Data'!G176))="","",OFFSET('Sanitation Data'!$G$29,0,10*ROW('Sanitation Data'!G176)))</f>
        <v/>
      </c>
      <c r="DB182" s="353" t="str">
        <f ca="1">+IF(OFFSET('Sanitation Data'!$G$30,0,10*ROW('Sanitation Data'!G176))="","",OFFSET('Sanitation Data'!$G$30,0,10*ROW('Sanitation Data'!G176)))</f>
        <v/>
      </c>
      <c r="DC182" s="353" t="str">
        <f ca="1">+IF(OFFSET('Sanitation Data'!$G$31,0,10*ROW('Sanitation Data'!G176))="","",OFFSET('Sanitation Data'!$G$31,0,10*ROW('Sanitation Data'!G176)))</f>
        <v/>
      </c>
      <c r="DD182" s="353" t="str">
        <f ca="1">+IF(OFFSET('Sanitation Data'!$G$32,0,10*ROW('Sanitation Data'!G176))="","",OFFSET('Sanitation Data'!$G$32,0,10*ROW('Sanitation Data'!G176)))</f>
        <v/>
      </c>
      <c r="DE182" s="353" t="str">
        <f ca="1">+IF(OFFSET('Sanitation Data'!$H$28,0,10*ROW('Sanitation Data'!H176))="","",OFFSET('Sanitation Data'!$H$28,0,10*ROW('Sanitation Data'!H176)))</f>
        <v/>
      </c>
      <c r="DF182" s="353" t="str">
        <f ca="1">+IF(OFFSET('Sanitation Data'!$H$29,0,10*ROW('Sanitation Data'!H176))="","",OFFSET('Sanitation Data'!$H$29,0,10*ROW('Sanitation Data'!H176)))</f>
        <v/>
      </c>
      <c r="DG182" s="353" t="str">
        <f ca="1">+IF(OFFSET('Sanitation Data'!$H$30,0,10*ROW('Sanitation Data'!H176))="","",OFFSET('Sanitation Data'!$H$30,0,10*ROW('Sanitation Data'!H176)))</f>
        <v/>
      </c>
      <c r="DH182" s="353" t="str">
        <f ca="1">+IF(OFFSET('Sanitation Data'!$H$31,0,10*ROW('Sanitation Data'!H176))="","",OFFSET('Sanitation Data'!$H$31,0,10*ROW('Sanitation Data'!H176)))</f>
        <v/>
      </c>
      <c r="DI182" s="353" t="str">
        <f ca="1">+IF(OFFSET('Sanitation Data'!$H$32,0,10*ROW('Sanitation Data'!H176))="","",OFFSET('Sanitation Data'!$H$32,0,10*ROW('Sanitation Data'!H176)))</f>
        <v/>
      </c>
      <c r="DJ182" s="353" t="str">
        <f ca="1">+IF(OFFSET('Sanitation Data'!$I$28,0,10*ROW('Sanitation Data'!I176))="","",OFFSET('Sanitation Data'!$I$28,0,10*ROW('Sanitation Data'!I176)))</f>
        <v/>
      </c>
      <c r="DK182" s="353" t="str">
        <f ca="1">+IF(OFFSET('Sanitation Data'!$I$29,0,10*ROW('Sanitation Data'!I176))="","",OFFSET('Sanitation Data'!$I$29,0,10*ROW('Sanitation Data'!I176)))</f>
        <v/>
      </c>
      <c r="DL182" s="353" t="str">
        <f ca="1">+IF(OFFSET('Sanitation Data'!$I$30,0,10*ROW('Sanitation Data'!I176))="","",OFFSET('Sanitation Data'!$I$30,0,10*ROW('Sanitation Data'!I176)))</f>
        <v/>
      </c>
      <c r="DM182" s="353" t="str">
        <f ca="1">+IF(OFFSET('Sanitation Data'!$I$31,0,10*ROW('Sanitation Data'!I176))="","",OFFSET('Sanitation Data'!$I$31,0,10*ROW('Sanitation Data'!I176)))</f>
        <v/>
      </c>
      <c r="DN182" s="353" t="str">
        <f ca="1">+IF(OFFSET('Sanitation Data'!$I$32,0,10*ROW('Sanitation Data'!I176))="","",OFFSET('Sanitation Data'!$I$32,0,10*ROW('Sanitation Data'!I176)))</f>
        <v/>
      </c>
      <c r="DO182" s="353" t="str">
        <f ca="1">+IF(OFFSET('Hygiene Data'!$D$11,0,10*ROW('Hygiene Data'!D176))="","",OFFSET('Hygiene Data'!$D$11,0,10*ROW('Hygiene Data'!D176)))</f>
        <v/>
      </c>
      <c r="DP182" s="353" t="str">
        <f ca="1">+IF(OFFSET('Hygiene Data'!$D$12,0,10*ROW('Hygiene Data'!D176))="","",OFFSET('Hygiene Data'!$D$12,0,10*ROW('Hygiene Data'!D176)))</f>
        <v/>
      </c>
      <c r="DQ182" s="353" t="str">
        <f ca="1">+IF(OFFSET('Hygiene Data'!$D$13,0,10*ROW('Hygiene Data'!D176))="","",OFFSET('Hygiene Data'!$D$13,0,10*ROW('Hygiene Data'!D176)))</f>
        <v/>
      </c>
      <c r="DR182" s="353" t="str">
        <f ca="1">+IF(OFFSET('Hygiene Data'!$E$11,0,10*ROW('Hygiene Data'!E176))="","",OFFSET('Hygiene Data'!$E$11,0,10*ROW('Hygiene Data'!E176)))</f>
        <v/>
      </c>
      <c r="DS182" s="353" t="str">
        <f ca="1">+IF(OFFSET('Hygiene Data'!$E$12,0,10*ROW('Hygiene Data'!E176))="","",OFFSET('Hygiene Data'!$E$12,0,10*ROW('Hygiene Data'!E176)))</f>
        <v/>
      </c>
      <c r="DT182" s="353" t="str">
        <f ca="1">+IF(OFFSET('Hygiene Data'!$E$13,0,10*ROW('Hygiene Data'!E176))="","",OFFSET('Hygiene Data'!$E$13,0,10*ROW('Hygiene Data'!E176)))</f>
        <v/>
      </c>
      <c r="DU182" s="353" t="str">
        <f ca="1">+IF(OFFSET('Hygiene Data'!$F$11,0,10*ROW('Hygiene Data'!F176))="","",OFFSET('Hygiene Data'!$F$11,0,10*ROW('Hygiene Data'!F176)))</f>
        <v/>
      </c>
      <c r="DV182" s="353" t="str">
        <f ca="1">+IF(OFFSET('Hygiene Data'!$F$12,0,10*ROW('Hygiene Data'!F176))="","",OFFSET('Hygiene Data'!$F$12,0,10*ROW('Hygiene Data'!F176)))</f>
        <v/>
      </c>
      <c r="DW182" s="353" t="str">
        <f ca="1">+IF(OFFSET('Hygiene Data'!$F$13,0,10*ROW('Hygiene Data'!F176))="","",OFFSET('Hygiene Data'!$F$13,0,10*ROW('Hygiene Data'!F176)))</f>
        <v/>
      </c>
      <c r="DX182" s="353" t="str">
        <f ca="1">+IF(OFFSET('Hygiene Data'!$G$11,0,10*ROW('Hygiene Data'!G176))="","",OFFSET('Hygiene Data'!$G$11,0,10*ROW('Hygiene Data'!G176)))</f>
        <v/>
      </c>
      <c r="DY182" s="353" t="str">
        <f ca="1">+IF(OFFSET('Hygiene Data'!$G$12,0,10*ROW('Hygiene Data'!G176))="","",OFFSET('Hygiene Data'!$G$12,0,10*ROW('Hygiene Data'!G176)))</f>
        <v/>
      </c>
      <c r="DZ182" s="353" t="str">
        <f ca="1">+IF(OFFSET('Hygiene Data'!$G$13,0,10*ROW('Hygiene Data'!G176))="","",OFFSET('Hygiene Data'!$G$13,0,10*ROW('Hygiene Data'!G176)))</f>
        <v/>
      </c>
      <c r="EA182" s="353" t="str">
        <f ca="1">+IF(OFFSET('Hygiene Data'!$H$11,0,10*ROW('Hygiene Data'!H176))="","",OFFSET('Hygiene Data'!$H$11,0,10*ROW('Hygiene Data'!H176)))</f>
        <v/>
      </c>
      <c r="EB182" s="353" t="str">
        <f ca="1">+IF(OFFSET('Hygiene Data'!$H$12,0,10*ROW('Hygiene Data'!H176))="","",OFFSET('Hygiene Data'!$H$12,0,10*ROW('Hygiene Data'!H176)))</f>
        <v/>
      </c>
      <c r="EC182" s="353" t="str">
        <f ca="1">+IF(OFFSET('Hygiene Data'!$H$13,0,10*ROW('Hygiene Data'!H176))="","",OFFSET('Hygiene Data'!$H$13,0,10*ROW('Hygiene Data'!H176)))</f>
        <v/>
      </c>
      <c r="ED182" s="353" t="str">
        <f ca="1">+IF(OFFSET('Hygiene Data'!$I$11,0,10*ROW('Hygiene Data'!I176))="","",OFFSET('Hygiene Data'!$I$11,0,10*ROW('Hygiene Data'!I176)))</f>
        <v/>
      </c>
      <c r="EE182" s="353" t="str">
        <f ca="1">+IF(OFFSET('Hygiene Data'!$I$12,0,10*ROW('Hygiene Data'!I176))="","",OFFSET('Hygiene Data'!$I$12,0,10*ROW('Hygiene Data'!I176)))</f>
        <v/>
      </c>
      <c r="EF182" s="353" t="str">
        <f ca="1">+IF(OFFSET('Hygiene Data'!$I$13,0,10*ROW('Hygiene Data'!I176))="","",OFFSET('Hygiene Data'!$I$13,0,10*ROW('Hygiene Data'!I176)))</f>
        <v/>
      </c>
    </row>
    <row r="183" spans="1:136" x14ac:dyDescent="0.25">
      <c r="A183" s="462" t="str">
        <f ca="1">+IF(OFFSET('Water Data'!$B$2,0,10*ROW('Water Data'!E177))="","",OFFSET('Water Data'!$B$2,0,10*ROW('Water Data'!E177)))</f>
        <v/>
      </c>
      <c r="B183" s="46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89" t="str">
        <f t="shared" ca="1" si="2"/>
        <v/>
      </c>
      <c r="D183" s="49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6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3" t="str">
        <f ca="1">+IF(OFFSET('Water Data'!$D$27,0,10*ROW('Water Data'!D177))="","",OFFSET('Water Data'!$D$27,0,10*ROW('Water Data'!D177)))</f>
        <v/>
      </c>
      <c r="BT183" s="353" t="str">
        <f ca="1">+IF(OFFSET('Water Data'!$D$28,0,10*ROW('Water Data'!D177))="","",OFFSET('Water Data'!$D$28,0,10*ROW('Water Data'!D177)))</f>
        <v/>
      </c>
      <c r="BU183" s="353" t="str">
        <f ca="1">+IF(OFFSET('Water Data'!$D$29,0,10*ROW('Water Data'!D177))="","",OFFSET('Water Data'!$D$29,0,10*ROW('Water Data'!D177)))</f>
        <v/>
      </c>
      <c r="BV183" s="353" t="str">
        <f ca="1">+IF(OFFSET('Water Data'!$E$27,0,10*ROW('Water Data'!E177))="","",OFFSET('Water Data'!$E$27,0,10*ROW('Water Data'!E177)))</f>
        <v/>
      </c>
      <c r="BW183" s="353" t="str">
        <f ca="1">+IF(OFFSET('Water Data'!$E$28,0,10*ROW('Water Data'!E177))="","",OFFSET('Water Data'!$E$28,0,10*ROW('Water Data'!E177)))</f>
        <v/>
      </c>
      <c r="BX183" s="353" t="str">
        <f ca="1">+IF(OFFSET('Water Data'!$E$29,0,10*ROW('Water Data'!E177))="","",OFFSET('Water Data'!$E$29,0,10*ROW('Water Data'!E177)))</f>
        <v/>
      </c>
      <c r="BY183" s="353" t="str">
        <f ca="1">+IF(OFFSET('Water Data'!$F$27,0,10*ROW('Water Data'!F177))="","",OFFSET('Water Data'!$F$27,0,10*ROW('Water Data'!F177)))</f>
        <v/>
      </c>
      <c r="BZ183" s="353" t="str">
        <f ca="1">+IF(OFFSET('Water Data'!$F$28,0,10*ROW('Water Data'!F177))="","",OFFSET('Water Data'!$F$28,0,10*ROW('Water Data'!F177)))</f>
        <v/>
      </c>
      <c r="CA183" s="353" t="str">
        <f ca="1">+IF(OFFSET('Water Data'!$F$29,0,10*ROW('Water Data'!F177))="","",OFFSET('Water Data'!$F$29,0,10*ROW('Water Data'!F177)))</f>
        <v/>
      </c>
      <c r="CB183" s="353" t="str">
        <f ca="1">+IF(OFFSET('Water Data'!$G$27,0,10*ROW('Water Data'!G177))="","",OFFSET('Water Data'!$G$27,0,10*ROW('Water Data'!G177)))</f>
        <v/>
      </c>
      <c r="CC183" s="353" t="str">
        <f ca="1">+IF(OFFSET('Water Data'!$G$28,0,10*ROW('Water Data'!G177))="","",OFFSET('Water Data'!$G$28,0,10*ROW('Water Data'!G177)))</f>
        <v/>
      </c>
      <c r="CD183" s="353" t="str">
        <f ca="1">+IF(OFFSET('Water Data'!$G$29,0,10*ROW('Water Data'!G177))="","",OFFSET('Water Data'!$G$29,0,10*ROW('Water Data'!G177)))</f>
        <v/>
      </c>
      <c r="CE183" s="353" t="str">
        <f ca="1">+IF(OFFSET('Water Data'!$H$27,0,10*ROW('Water Data'!H177))="","",OFFSET('Water Data'!$H$27,0,10*ROW('Water Data'!H177)))</f>
        <v/>
      </c>
      <c r="CF183" s="353" t="str">
        <f ca="1">+IF(OFFSET('Water Data'!$H$28,0,10*ROW('Water Data'!H177))="","",OFFSET('Water Data'!$H$28,0,10*ROW('Water Data'!H177)))</f>
        <v/>
      </c>
      <c r="CG183" s="353" t="str">
        <f ca="1">+IF(OFFSET('Water Data'!$H$29,0,10*ROW('Water Data'!H177))="","",OFFSET('Water Data'!$H$29,0,10*ROW('Water Data'!H177)))</f>
        <v/>
      </c>
      <c r="CH183" s="353" t="str">
        <f ca="1">+IF(OFFSET('Water Data'!$I$27,0,10*ROW('Water Data'!I177))="","",OFFSET('Water Data'!$I$27,0,10*ROW('Water Data'!I177)))</f>
        <v/>
      </c>
      <c r="CI183" s="353" t="str">
        <f ca="1">+IF(OFFSET('Water Data'!$I$28,0,10*ROW('Water Data'!I177))="","",OFFSET('Water Data'!$I$28,0,10*ROW('Water Data'!I177)))</f>
        <v/>
      </c>
      <c r="CJ183" s="353" t="str">
        <f ca="1">+IF(OFFSET('Water Data'!$I$29,0,10*ROW('Water Data'!I177))="","",OFFSET('Water Data'!$I$29,0,10*ROW('Water Data'!I177)))</f>
        <v/>
      </c>
      <c r="CK183" s="353" t="str">
        <f ca="1">+IF(OFFSET('Sanitation Data'!$D$28,0,10*ROW('Sanitation Data'!D177))="","",OFFSET('Sanitation Data'!$D$28,0,10*ROW('Sanitation Data'!D177)))</f>
        <v/>
      </c>
      <c r="CL183" s="353" t="str">
        <f ca="1">+IF(OFFSET('Sanitation Data'!$D$29,0,10*ROW('Sanitation Data'!D177))="","",OFFSET('Sanitation Data'!$D$29,0,10*ROW('Sanitation Data'!D177)))</f>
        <v/>
      </c>
      <c r="CM183" s="353" t="str">
        <f ca="1">+IF(OFFSET('Sanitation Data'!$D$30,0,10*ROW('Sanitation Data'!D177))="","",OFFSET('Sanitation Data'!$D$30,0,10*ROW('Sanitation Data'!D177)))</f>
        <v/>
      </c>
      <c r="CN183" s="353" t="str">
        <f ca="1">+IF(OFFSET('Sanitation Data'!$D$31,0,10*ROW('Sanitation Data'!D177))="","",OFFSET('Sanitation Data'!$D$31,0,10*ROW('Sanitation Data'!D177)))</f>
        <v/>
      </c>
      <c r="CO183" s="353" t="str">
        <f ca="1">+IF(OFFSET('Sanitation Data'!$D$32,0,10*ROW('Sanitation Data'!D177))="","",OFFSET('Sanitation Data'!$D$32,0,10*ROW('Sanitation Data'!D177)))</f>
        <v/>
      </c>
      <c r="CP183" s="353" t="str">
        <f ca="1">+IF(OFFSET('Sanitation Data'!$E$28,0,10*ROW('Sanitation Data'!E177))="","",OFFSET('Sanitation Data'!$E$28,0,10*ROW('Sanitation Data'!E177)))</f>
        <v/>
      </c>
      <c r="CQ183" s="353" t="str">
        <f ca="1">+IF(OFFSET('Sanitation Data'!$E$29,0,10*ROW('Sanitation Data'!E177))="","",OFFSET('Sanitation Data'!$E$29,0,10*ROW('Sanitation Data'!E177)))</f>
        <v/>
      </c>
      <c r="CR183" s="353" t="str">
        <f ca="1">+IF(OFFSET('Sanitation Data'!$E$30,0,10*ROW('Sanitation Data'!E177))="","",OFFSET('Sanitation Data'!$E$30,0,10*ROW('Sanitation Data'!E177)))</f>
        <v/>
      </c>
      <c r="CS183" s="353" t="str">
        <f ca="1">+IF(OFFSET('Sanitation Data'!$E$31,0,10*ROW('Sanitation Data'!E177))="","",OFFSET('Sanitation Data'!$E$31,0,10*ROW('Sanitation Data'!E177)))</f>
        <v/>
      </c>
      <c r="CT183" s="353" t="str">
        <f ca="1">+IF(OFFSET('Sanitation Data'!$E$32,0,10*ROW('Sanitation Data'!E177))="","",OFFSET('Sanitation Data'!$E$32,0,10*ROW('Sanitation Data'!E177)))</f>
        <v/>
      </c>
      <c r="CU183" s="353" t="str">
        <f ca="1">+IF(OFFSET('Sanitation Data'!$F$28,0,10*ROW('Sanitation Data'!F177))="","",OFFSET('Sanitation Data'!$F$28,0,10*ROW('Sanitation Data'!F177)))</f>
        <v/>
      </c>
      <c r="CV183" s="353" t="str">
        <f ca="1">+IF(OFFSET('Sanitation Data'!$F$29,0,10*ROW('Sanitation Data'!F177))="","",OFFSET('Sanitation Data'!$F$29,0,10*ROW('Sanitation Data'!F177)))</f>
        <v/>
      </c>
      <c r="CW183" s="353" t="str">
        <f ca="1">+IF(OFFSET('Sanitation Data'!$F$30,0,10*ROW('Sanitation Data'!F177))="","",OFFSET('Sanitation Data'!$F$30,0,10*ROW('Sanitation Data'!F177)))</f>
        <v/>
      </c>
      <c r="CX183" s="353" t="str">
        <f ca="1">+IF(OFFSET('Sanitation Data'!$F$31,0,10*ROW('Sanitation Data'!F177))="","",OFFSET('Sanitation Data'!$F$31,0,10*ROW('Sanitation Data'!F177)))</f>
        <v/>
      </c>
      <c r="CY183" s="353" t="str">
        <f ca="1">+IF(OFFSET('Sanitation Data'!$F$32,0,10*ROW('Sanitation Data'!F177))="","",OFFSET('Sanitation Data'!$F$32,0,10*ROW('Sanitation Data'!F177)))</f>
        <v/>
      </c>
      <c r="CZ183" s="353" t="str">
        <f ca="1">+IF(OFFSET('Sanitation Data'!$G$28,0,10*ROW('Sanitation Data'!G177))="","",OFFSET('Sanitation Data'!$G$28,0,10*ROW('Sanitation Data'!G177)))</f>
        <v/>
      </c>
      <c r="DA183" s="353" t="str">
        <f ca="1">+IF(OFFSET('Sanitation Data'!$G$29,0,10*ROW('Sanitation Data'!G177))="","",OFFSET('Sanitation Data'!$G$29,0,10*ROW('Sanitation Data'!G177)))</f>
        <v/>
      </c>
      <c r="DB183" s="353" t="str">
        <f ca="1">+IF(OFFSET('Sanitation Data'!$G$30,0,10*ROW('Sanitation Data'!G177))="","",OFFSET('Sanitation Data'!$G$30,0,10*ROW('Sanitation Data'!G177)))</f>
        <v/>
      </c>
      <c r="DC183" s="353" t="str">
        <f ca="1">+IF(OFFSET('Sanitation Data'!$G$31,0,10*ROW('Sanitation Data'!G177))="","",OFFSET('Sanitation Data'!$G$31,0,10*ROW('Sanitation Data'!G177)))</f>
        <v/>
      </c>
      <c r="DD183" s="353" t="str">
        <f ca="1">+IF(OFFSET('Sanitation Data'!$G$32,0,10*ROW('Sanitation Data'!G177))="","",OFFSET('Sanitation Data'!$G$32,0,10*ROW('Sanitation Data'!G177)))</f>
        <v/>
      </c>
      <c r="DE183" s="353" t="str">
        <f ca="1">+IF(OFFSET('Sanitation Data'!$H$28,0,10*ROW('Sanitation Data'!H177))="","",OFFSET('Sanitation Data'!$H$28,0,10*ROW('Sanitation Data'!H177)))</f>
        <v/>
      </c>
      <c r="DF183" s="353" t="str">
        <f ca="1">+IF(OFFSET('Sanitation Data'!$H$29,0,10*ROW('Sanitation Data'!H177))="","",OFFSET('Sanitation Data'!$H$29,0,10*ROW('Sanitation Data'!H177)))</f>
        <v/>
      </c>
      <c r="DG183" s="353" t="str">
        <f ca="1">+IF(OFFSET('Sanitation Data'!$H$30,0,10*ROW('Sanitation Data'!H177))="","",OFFSET('Sanitation Data'!$H$30,0,10*ROW('Sanitation Data'!H177)))</f>
        <v/>
      </c>
      <c r="DH183" s="353" t="str">
        <f ca="1">+IF(OFFSET('Sanitation Data'!$H$31,0,10*ROW('Sanitation Data'!H177))="","",OFFSET('Sanitation Data'!$H$31,0,10*ROW('Sanitation Data'!H177)))</f>
        <v/>
      </c>
      <c r="DI183" s="353" t="str">
        <f ca="1">+IF(OFFSET('Sanitation Data'!$H$32,0,10*ROW('Sanitation Data'!H177))="","",OFFSET('Sanitation Data'!$H$32,0,10*ROW('Sanitation Data'!H177)))</f>
        <v/>
      </c>
      <c r="DJ183" s="353" t="str">
        <f ca="1">+IF(OFFSET('Sanitation Data'!$I$28,0,10*ROW('Sanitation Data'!I177))="","",OFFSET('Sanitation Data'!$I$28,0,10*ROW('Sanitation Data'!I177)))</f>
        <v/>
      </c>
      <c r="DK183" s="353" t="str">
        <f ca="1">+IF(OFFSET('Sanitation Data'!$I$29,0,10*ROW('Sanitation Data'!I177))="","",OFFSET('Sanitation Data'!$I$29,0,10*ROW('Sanitation Data'!I177)))</f>
        <v/>
      </c>
      <c r="DL183" s="353" t="str">
        <f ca="1">+IF(OFFSET('Sanitation Data'!$I$30,0,10*ROW('Sanitation Data'!I177))="","",OFFSET('Sanitation Data'!$I$30,0,10*ROW('Sanitation Data'!I177)))</f>
        <v/>
      </c>
      <c r="DM183" s="353" t="str">
        <f ca="1">+IF(OFFSET('Sanitation Data'!$I$31,0,10*ROW('Sanitation Data'!I177))="","",OFFSET('Sanitation Data'!$I$31,0,10*ROW('Sanitation Data'!I177)))</f>
        <v/>
      </c>
      <c r="DN183" s="353" t="str">
        <f ca="1">+IF(OFFSET('Sanitation Data'!$I$32,0,10*ROW('Sanitation Data'!I177))="","",OFFSET('Sanitation Data'!$I$32,0,10*ROW('Sanitation Data'!I177)))</f>
        <v/>
      </c>
      <c r="DO183" s="353" t="str">
        <f ca="1">+IF(OFFSET('Hygiene Data'!$D$11,0,10*ROW('Hygiene Data'!D177))="","",OFFSET('Hygiene Data'!$D$11,0,10*ROW('Hygiene Data'!D177)))</f>
        <v/>
      </c>
      <c r="DP183" s="353" t="str">
        <f ca="1">+IF(OFFSET('Hygiene Data'!$D$12,0,10*ROW('Hygiene Data'!D177))="","",OFFSET('Hygiene Data'!$D$12,0,10*ROW('Hygiene Data'!D177)))</f>
        <v/>
      </c>
      <c r="DQ183" s="353" t="str">
        <f ca="1">+IF(OFFSET('Hygiene Data'!$D$13,0,10*ROW('Hygiene Data'!D177))="","",OFFSET('Hygiene Data'!$D$13,0,10*ROW('Hygiene Data'!D177)))</f>
        <v/>
      </c>
      <c r="DR183" s="353" t="str">
        <f ca="1">+IF(OFFSET('Hygiene Data'!$E$11,0,10*ROW('Hygiene Data'!E177))="","",OFFSET('Hygiene Data'!$E$11,0,10*ROW('Hygiene Data'!E177)))</f>
        <v/>
      </c>
      <c r="DS183" s="353" t="str">
        <f ca="1">+IF(OFFSET('Hygiene Data'!$E$12,0,10*ROW('Hygiene Data'!E177))="","",OFFSET('Hygiene Data'!$E$12,0,10*ROW('Hygiene Data'!E177)))</f>
        <v/>
      </c>
      <c r="DT183" s="353" t="str">
        <f ca="1">+IF(OFFSET('Hygiene Data'!$E$13,0,10*ROW('Hygiene Data'!E177))="","",OFFSET('Hygiene Data'!$E$13,0,10*ROW('Hygiene Data'!E177)))</f>
        <v/>
      </c>
      <c r="DU183" s="353" t="str">
        <f ca="1">+IF(OFFSET('Hygiene Data'!$F$11,0,10*ROW('Hygiene Data'!F177))="","",OFFSET('Hygiene Data'!$F$11,0,10*ROW('Hygiene Data'!F177)))</f>
        <v/>
      </c>
      <c r="DV183" s="353" t="str">
        <f ca="1">+IF(OFFSET('Hygiene Data'!$F$12,0,10*ROW('Hygiene Data'!F177))="","",OFFSET('Hygiene Data'!$F$12,0,10*ROW('Hygiene Data'!F177)))</f>
        <v/>
      </c>
      <c r="DW183" s="353" t="str">
        <f ca="1">+IF(OFFSET('Hygiene Data'!$F$13,0,10*ROW('Hygiene Data'!F177))="","",OFFSET('Hygiene Data'!$F$13,0,10*ROW('Hygiene Data'!F177)))</f>
        <v/>
      </c>
      <c r="DX183" s="353" t="str">
        <f ca="1">+IF(OFFSET('Hygiene Data'!$G$11,0,10*ROW('Hygiene Data'!G177))="","",OFFSET('Hygiene Data'!$G$11,0,10*ROW('Hygiene Data'!G177)))</f>
        <v/>
      </c>
      <c r="DY183" s="353" t="str">
        <f ca="1">+IF(OFFSET('Hygiene Data'!$G$12,0,10*ROW('Hygiene Data'!G177))="","",OFFSET('Hygiene Data'!$G$12,0,10*ROW('Hygiene Data'!G177)))</f>
        <v/>
      </c>
      <c r="DZ183" s="353" t="str">
        <f ca="1">+IF(OFFSET('Hygiene Data'!$G$13,0,10*ROW('Hygiene Data'!G177))="","",OFFSET('Hygiene Data'!$G$13,0,10*ROW('Hygiene Data'!G177)))</f>
        <v/>
      </c>
      <c r="EA183" s="353" t="str">
        <f ca="1">+IF(OFFSET('Hygiene Data'!$H$11,0,10*ROW('Hygiene Data'!H177))="","",OFFSET('Hygiene Data'!$H$11,0,10*ROW('Hygiene Data'!H177)))</f>
        <v/>
      </c>
      <c r="EB183" s="353" t="str">
        <f ca="1">+IF(OFFSET('Hygiene Data'!$H$12,0,10*ROW('Hygiene Data'!H177))="","",OFFSET('Hygiene Data'!$H$12,0,10*ROW('Hygiene Data'!H177)))</f>
        <v/>
      </c>
      <c r="EC183" s="353" t="str">
        <f ca="1">+IF(OFFSET('Hygiene Data'!$H$13,0,10*ROW('Hygiene Data'!H177))="","",OFFSET('Hygiene Data'!$H$13,0,10*ROW('Hygiene Data'!H177)))</f>
        <v/>
      </c>
      <c r="ED183" s="353" t="str">
        <f ca="1">+IF(OFFSET('Hygiene Data'!$I$11,0,10*ROW('Hygiene Data'!I177))="","",OFFSET('Hygiene Data'!$I$11,0,10*ROW('Hygiene Data'!I177)))</f>
        <v/>
      </c>
      <c r="EE183" s="353" t="str">
        <f ca="1">+IF(OFFSET('Hygiene Data'!$I$12,0,10*ROW('Hygiene Data'!I177))="","",OFFSET('Hygiene Data'!$I$12,0,10*ROW('Hygiene Data'!I177)))</f>
        <v/>
      </c>
      <c r="EF183" s="353" t="str">
        <f ca="1">+IF(OFFSET('Hygiene Data'!$I$13,0,10*ROW('Hygiene Data'!I177))="","",OFFSET('Hygiene Data'!$I$13,0,10*ROW('Hygiene Data'!I177)))</f>
        <v/>
      </c>
    </row>
    <row r="184" spans="1:136" x14ac:dyDescent="0.25">
      <c r="A184" s="462" t="str">
        <f ca="1">+IF(OFFSET('Water Data'!$B$2,0,10*ROW('Water Data'!E178))="","",OFFSET('Water Data'!$B$2,0,10*ROW('Water Data'!E178)))</f>
        <v/>
      </c>
      <c r="B184" s="46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89" t="str">
        <f t="shared" ca="1" si="2"/>
        <v/>
      </c>
      <c r="D184" s="49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6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3" t="str">
        <f ca="1">+IF(OFFSET('Water Data'!$D$27,0,10*ROW('Water Data'!D178))="","",OFFSET('Water Data'!$D$27,0,10*ROW('Water Data'!D178)))</f>
        <v/>
      </c>
      <c r="BT184" s="353" t="str">
        <f ca="1">+IF(OFFSET('Water Data'!$D$28,0,10*ROW('Water Data'!D178))="","",OFFSET('Water Data'!$D$28,0,10*ROW('Water Data'!D178)))</f>
        <v/>
      </c>
      <c r="BU184" s="353" t="str">
        <f ca="1">+IF(OFFSET('Water Data'!$D$29,0,10*ROW('Water Data'!D178))="","",OFFSET('Water Data'!$D$29,0,10*ROW('Water Data'!D178)))</f>
        <v/>
      </c>
      <c r="BV184" s="353" t="str">
        <f ca="1">+IF(OFFSET('Water Data'!$E$27,0,10*ROW('Water Data'!E178))="","",OFFSET('Water Data'!$E$27,0,10*ROW('Water Data'!E178)))</f>
        <v/>
      </c>
      <c r="BW184" s="353" t="str">
        <f ca="1">+IF(OFFSET('Water Data'!$E$28,0,10*ROW('Water Data'!E178))="","",OFFSET('Water Data'!$E$28,0,10*ROW('Water Data'!E178)))</f>
        <v/>
      </c>
      <c r="BX184" s="353" t="str">
        <f ca="1">+IF(OFFSET('Water Data'!$E$29,0,10*ROW('Water Data'!E178))="","",OFFSET('Water Data'!$E$29,0,10*ROW('Water Data'!E178)))</f>
        <v/>
      </c>
      <c r="BY184" s="353" t="str">
        <f ca="1">+IF(OFFSET('Water Data'!$F$27,0,10*ROW('Water Data'!F178))="","",OFFSET('Water Data'!$F$27,0,10*ROW('Water Data'!F178)))</f>
        <v/>
      </c>
      <c r="BZ184" s="353" t="str">
        <f ca="1">+IF(OFFSET('Water Data'!$F$28,0,10*ROW('Water Data'!F178))="","",OFFSET('Water Data'!$F$28,0,10*ROW('Water Data'!F178)))</f>
        <v/>
      </c>
      <c r="CA184" s="353" t="str">
        <f ca="1">+IF(OFFSET('Water Data'!$F$29,0,10*ROW('Water Data'!F178))="","",OFFSET('Water Data'!$F$29,0,10*ROW('Water Data'!F178)))</f>
        <v/>
      </c>
      <c r="CB184" s="353" t="str">
        <f ca="1">+IF(OFFSET('Water Data'!$G$27,0,10*ROW('Water Data'!G178))="","",OFFSET('Water Data'!$G$27,0,10*ROW('Water Data'!G178)))</f>
        <v/>
      </c>
      <c r="CC184" s="353" t="str">
        <f ca="1">+IF(OFFSET('Water Data'!$G$28,0,10*ROW('Water Data'!G178))="","",OFFSET('Water Data'!$G$28,0,10*ROW('Water Data'!G178)))</f>
        <v/>
      </c>
      <c r="CD184" s="353" t="str">
        <f ca="1">+IF(OFFSET('Water Data'!$G$29,0,10*ROW('Water Data'!G178))="","",OFFSET('Water Data'!$G$29,0,10*ROW('Water Data'!G178)))</f>
        <v/>
      </c>
      <c r="CE184" s="353" t="str">
        <f ca="1">+IF(OFFSET('Water Data'!$H$27,0,10*ROW('Water Data'!H178))="","",OFFSET('Water Data'!$H$27,0,10*ROW('Water Data'!H178)))</f>
        <v/>
      </c>
      <c r="CF184" s="353" t="str">
        <f ca="1">+IF(OFFSET('Water Data'!$H$28,0,10*ROW('Water Data'!H178))="","",OFFSET('Water Data'!$H$28,0,10*ROW('Water Data'!H178)))</f>
        <v/>
      </c>
      <c r="CG184" s="353" t="str">
        <f ca="1">+IF(OFFSET('Water Data'!$H$29,0,10*ROW('Water Data'!H178))="","",OFFSET('Water Data'!$H$29,0,10*ROW('Water Data'!H178)))</f>
        <v/>
      </c>
      <c r="CH184" s="353" t="str">
        <f ca="1">+IF(OFFSET('Water Data'!$I$27,0,10*ROW('Water Data'!I178))="","",OFFSET('Water Data'!$I$27,0,10*ROW('Water Data'!I178)))</f>
        <v/>
      </c>
      <c r="CI184" s="353" t="str">
        <f ca="1">+IF(OFFSET('Water Data'!$I$28,0,10*ROW('Water Data'!I178))="","",OFFSET('Water Data'!$I$28,0,10*ROW('Water Data'!I178)))</f>
        <v/>
      </c>
      <c r="CJ184" s="353" t="str">
        <f ca="1">+IF(OFFSET('Water Data'!$I$29,0,10*ROW('Water Data'!I178))="","",OFFSET('Water Data'!$I$29,0,10*ROW('Water Data'!I178)))</f>
        <v/>
      </c>
      <c r="CK184" s="353" t="str">
        <f ca="1">+IF(OFFSET('Sanitation Data'!$D$28,0,10*ROW('Sanitation Data'!D178))="","",OFFSET('Sanitation Data'!$D$28,0,10*ROW('Sanitation Data'!D178)))</f>
        <v/>
      </c>
      <c r="CL184" s="353" t="str">
        <f ca="1">+IF(OFFSET('Sanitation Data'!$D$29,0,10*ROW('Sanitation Data'!D178))="","",OFFSET('Sanitation Data'!$D$29,0,10*ROW('Sanitation Data'!D178)))</f>
        <v/>
      </c>
      <c r="CM184" s="353" t="str">
        <f ca="1">+IF(OFFSET('Sanitation Data'!$D$30,0,10*ROW('Sanitation Data'!D178))="","",OFFSET('Sanitation Data'!$D$30,0,10*ROW('Sanitation Data'!D178)))</f>
        <v/>
      </c>
      <c r="CN184" s="353" t="str">
        <f ca="1">+IF(OFFSET('Sanitation Data'!$D$31,0,10*ROW('Sanitation Data'!D178))="","",OFFSET('Sanitation Data'!$D$31,0,10*ROW('Sanitation Data'!D178)))</f>
        <v/>
      </c>
      <c r="CO184" s="353" t="str">
        <f ca="1">+IF(OFFSET('Sanitation Data'!$D$32,0,10*ROW('Sanitation Data'!D178))="","",OFFSET('Sanitation Data'!$D$32,0,10*ROW('Sanitation Data'!D178)))</f>
        <v/>
      </c>
      <c r="CP184" s="353" t="str">
        <f ca="1">+IF(OFFSET('Sanitation Data'!$E$28,0,10*ROW('Sanitation Data'!E178))="","",OFFSET('Sanitation Data'!$E$28,0,10*ROW('Sanitation Data'!E178)))</f>
        <v/>
      </c>
      <c r="CQ184" s="353" t="str">
        <f ca="1">+IF(OFFSET('Sanitation Data'!$E$29,0,10*ROW('Sanitation Data'!E178))="","",OFFSET('Sanitation Data'!$E$29,0,10*ROW('Sanitation Data'!E178)))</f>
        <v/>
      </c>
      <c r="CR184" s="353" t="str">
        <f ca="1">+IF(OFFSET('Sanitation Data'!$E$30,0,10*ROW('Sanitation Data'!E178))="","",OFFSET('Sanitation Data'!$E$30,0,10*ROW('Sanitation Data'!E178)))</f>
        <v/>
      </c>
      <c r="CS184" s="353" t="str">
        <f ca="1">+IF(OFFSET('Sanitation Data'!$E$31,0,10*ROW('Sanitation Data'!E178))="","",OFFSET('Sanitation Data'!$E$31,0,10*ROW('Sanitation Data'!E178)))</f>
        <v/>
      </c>
      <c r="CT184" s="353" t="str">
        <f ca="1">+IF(OFFSET('Sanitation Data'!$E$32,0,10*ROW('Sanitation Data'!E178))="","",OFFSET('Sanitation Data'!$E$32,0,10*ROW('Sanitation Data'!E178)))</f>
        <v/>
      </c>
      <c r="CU184" s="353" t="str">
        <f ca="1">+IF(OFFSET('Sanitation Data'!$F$28,0,10*ROW('Sanitation Data'!F178))="","",OFFSET('Sanitation Data'!$F$28,0,10*ROW('Sanitation Data'!F178)))</f>
        <v/>
      </c>
      <c r="CV184" s="353" t="str">
        <f ca="1">+IF(OFFSET('Sanitation Data'!$F$29,0,10*ROW('Sanitation Data'!F178))="","",OFFSET('Sanitation Data'!$F$29,0,10*ROW('Sanitation Data'!F178)))</f>
        <v/>
      </c>
      <c r="CW184" s="353" t="str">
        <f ca="1">+IF(OFFSET('Sanitation Data'!$F$30,0,10*ROW('Sanitation Data'!F178))="","",OFFSET('Sanitation Data'!$F$30,0,10*ROW('Sanitation Data'!F178)))</f>
        <v/>
      </c>
      <c r="CX184" s="353" t="str">
        <f ca="1">+IF(OFFSET('Sanitation Data'!$F$31,0,10*ROW('Sanitation Data'!F178))="","",OFFSET('Sanitation Data'!$F$31,0,10*ROW('Sanitation Data'!F178)))</f>
        <v/>
      </c>
      <c r="CY184" s="353" t="str">
        <f ca="1">+IF(OFFSET('Sanitation Data'!$F$32,0,10*ROW('Sanitation Data'!F178))="","",OFFSET('Sanitation Data'!$F$32,0,10*ROW('Sanitation Data'!F178)))</f>
        <v/>
      </c>
      <c r="CZ184" s="353" t="str">
        <f ca="1">+IF(OFFSET('Sanitation Data'!$G$28,0,10*ROW('Sanitation Data'!G178))="","",OFFSET('Sanitation Data'!$G$28,0,10*ROW('Sanitation Data'!G178)))</f>
        <v/>
      </c>
      <c r="DA184" s="353" t="str">
        <f ca="1">+IF(OFFSET('Sanitation Data'!$G$29,0,10*ROW('Sanitation Data'!G178))="","",OFFSET('Sanitation Data'!$G$29,0,10*ROW('Sanitation Data'!G178)))</f>
        <v/>
      </c>
      <c r="DB184" s="353" t="str">
        <f ca="1">+IF(OFFSET('Sanitation Data'!$G$30,0,10*ROW('Sanitation Data'!G178))="","",OFFSET('Sanitation Data'!$G$30,0,10*ROW('Sanitation Data'!G178)))</f>
        <v/>
      </c>
      <c r="DC184" s="353" t="str">
        <f ca="1">+IF(OFFSET('Sanitation Data'!$G$31,0,10*ROW('Sanitation Data'!G178))="","",OFFSET('Sanitation Data'!$G$31,0,10*ROW('Sanitation Data'!G178)))</f>
        <v/>
      </c>
      <c r="DD184" s="353" t="str">
        <f ca="1">+IF(OFFSET('Sanitation Data'!$G$32,0,10*ROW('Sanitation Data'!G178))="","",OFFSET('Sanitation Data'!$G$32,0,10*ROW('Sanitation Data'!G178)))</f>
        <v/>
      </c>
      <c r="DE184" s="353" t="str">
        <f ca="1">+IF(OFFSET('Sanitation Data'!$H$28,0,10*ROW('Sanitation Data'!H178))="","",OFFSET('Sanitation Data'!$H$28,0,10*ROW('Sanitation Data'!H178)))</f>
        <v/>
      </c>
      <c r="DF184" s="353" t="str">
        <f ca="1">+IF(OFFSET('Sanitation Data'!$H$29,0,10*ROW('Sanitation Data'!H178))="","",OFFSET('Sanitation Data'!$H$29,0,10*ROW('Sanitation Data'!H178)))</f>
        <v/>
      </c>
      <c r="DG184" s="353" t="str">
        <f ca="1">+IF(OFFSET('Sanitation Data'!$H$30,0,10*ROW('Sanitation Data'!H178))="","",OFFSET('Sanitation Data'!$H$30,0,10*ROW('Sanitation Data'!H178)))</f>
        <v/>
      </c>
      <c r="DH184" s="353" t="str">
        <f ca="1">+IF(OFFSET('Sanitation Data'!$H$31,0,10*ROW('Sanitation Data'!H178))="","",OFFSET('Sanitation Data'!$H$31,0,10*ROW('Sanitation Data'!H178)))</f>
        <v/>
      </c>
      <c r="DI184" s="353" t="str">
        <f ca="1">+IF(OFFSET('Sanitation Data'!$H$32,0,10*ROW('Sanitation Data'!H178))="","",OFFSET('Sanitation Data'!$H$32,0,10*ROW('Sanitation Data'!H178)))</f>
        <v/>
      </c>
      <c r="DJ184" s="353" t="str">
        <f ca="1">+IF(OFFSET('Sanitation Data'!$I$28,0,10*ROW('Sanitation Data'!I178))="","",OFFSET('Sanitation Data'!$I$28,0,10*ROW('Sanitation Data'!I178)))</f>
        <v/>
      </c>
      <c r="DK184" s="353" t="str">
        <f ca="1">+IF(OFFSET('Sanitation Data'!$I$29,0,10*ROW('Sanitation Data'!I178))="","",OFFSET('Sanitation Data'!$I$29,0,10*ROW('Sanitation Data'!I178)))</f>
        <v/>
      </c>
      <c r="DL184" s="353" t="str">
        <f ca="1">+IF(OFFSET('Sanitation Data'!$I$30,0,10*ROW('Sanitation Data'!I178))="","",OFFSET('Sanitation Data'!$I$30,0,10*ROW('Sanitation Data'!I178)))</f>
        <v/>
      </c>
      <c r="DM184" s="353" t="str">
        <f ca="1">+IF(OFFSET('Sanitation Data'!$I$31,0,10*ROW('Sanitation Data'!I178))="","",OFFSET('Sanitation Data'!$I$31,0,10*ROW('Sanitation Data'!I178)))</f>
        <v/>
      </c>
      <c r="DN184" s="353" t="str">
        <f ca="1">+IF(OFFSET('Sanitation Data'!$I$32,0,10*ROW('Sanitation Data'!I178))="","",OFFSET('Sanitation Data'!$I$32,0,10*ROW('Sanitation Data'!I178)))</f>
        <v/>
      </c>
      <c r="DO184" s="353" t="str">
        <f ca="1">+IF(OFFSET('Hygiene Data'!$D$11,0,10*ROW('Hygiene Data'!D178))="","",OFFSET('Hygiene Data'!$D$11,0,10*ROW('Hygiene Data'!D178)))</f>
        <v/>
      </c>
      <c r="DP184" s="353" t="str">
        <f ca="1">+IF(OFFSET('Hygiene Data'!$D$12,0,10*ROW('Hygiene Data'!D178))="","",OFFSET('Hygiene Data'!$D$12,0,10*ROW('Hygiene Data'!D178)))</f>
        <v/>
      </c>
      <c r="DQ184" s="353" t="str">
        <f ca="1">+IF(OFFSET('Hygiene Data'!$D$13,0,10*ROW('Hygiene Data'!D178))="","",OFFSET('Hygiene Data'!$D$13,0,10*ROW('Hygiene Data'!D178)))</f>
        <v/>
      </c>
      <c r="DR184" s="353" t="str">
        <f ca="1">+IF(OFFSET('Hygiene Data'!$E$11,0,10*ROW('Hygiene Data'!E178))="","",OFFSET('Hygiene Data'!$E$11,0,10*ROW('Hygiene Data'!E178)))</f>
        <v/>
      </c>
      <c r="DS184" s="353" t="str">
        <f ca="1">+IF(OFFSET('Hygiene Data'!$E$12,0,10*ROW('Hygiene Data'!E178))="","",OFFSET('Hygiene Data'!$E$12,0,10*ROW('Hygiene Data'!E178)))</f>
        <v/>
      </c>
      <c r="DT184" s="353" t="str">
        <f ca="1">+IF(OFFSET('Hygiene Data'!$E$13,0,10*ROW('Hygiene Data'!E178))="","",OFFSET('Hygiene Data'!$E$13,0,10*ROW('Hygiene Data'!E178)))</f>
        <v/>
      </c>
      <c r="DU184" s="353" t="str">
        <f ca="1">+IF(OFFSET('Hygiene Data'!$F$11,0,10*ROW('Hygiene Data'!F178))="","",OFFSET('Hygiene Data'!$F$11,0,10*ROW('Hygiene Data'!F178)))</f>
        <v/>
      </c>
      <c r="DV184" s="353" t="str">
        <f ca="1">+IF(OFFSET('Hygiene Data'!$F$12,0,10*ROW('Hygiene Data'!F178))="","",OFFSET('Hygiene Data'!$F$12,0,10*ROW('Hygiene Data'!F178)))</f>
        <v/>
      </c>
      <c r="DW184" s="353" t="str">
        <f ca="1">+IF(OFFSET('Hygiene Data'!$F$13,0,10*ROW('Hygiene Data'!F178))="","",OFFSET('Hygiene Data'!$F$13,0,10*ROW('Hygiene Data'!F178)))</f>
        <v/>
      </c>
      <c r="DX184" s="353" t="str">
        <f ca="1">+IF(OFFSET('Hygiene Data'!$G$11,0,10*ROW('Hygiene Data'!G178))="","",OFFSET('Hygiene Data'!$G$11,0,10*ROW('Hygiene Data'!G178)))</f>
        <v/>
      </c>
      <c r="DY184" s="353" t="str">
        <f ca="1">+IF(OFFSET('Hygiene Data'!$G$12,0,10*ROW('Hygiene Data'!G178))="","",OFFSET('Hygiene Data'!$G$12,0,10*ROW('Hygiene Data'!G178)))</f>
        <v/>
      </c>
      <c r="DZ184" s="353" t="str">
        <f ca="1">+IF(OFFSET('Hygiene Data'!$G$13,0,10*ROW('Hygiene Data'!G178))="","",OFFSET('Hygiene Data'!$G$13,0,10*ROW('Hygiene Data'!G178)))</f>
        <v/>
      </c>
      <c r="EA184" s="353" t="str">
        <f ca="1">+IF(OFFSET('Hygiene Data'!$H$11,0,10*ROW('Hygiene Data'!H178))="","",OFFSET('Hygiene Data'!$H$11,0,10*ROW('Hygiene Data'!H178)))</f>
        <v/>
      </c>
      <c r="EB184" s="353" t="str">
        <f ca="1">+IF(OFFSET('Hygiene Data'!$H$12,0,10*ROW('Hygiene Data'!H178))="","",OFFSET('Hygiene Data'!$H$12,0,10*ROW('Hygiene Data'!H178)))</f>
        <v/>
      </c>
      <c r="EC184" s="353" t="str">
        <f ca="1">+IF(OFFSET('Hygiene Data'!$H$13,0,10*ROW('Hygiene Data'!H178))="","",OFFSET('Hygiene Data'!$H$13,0,10*ROW('Hygiene Data'!H178)))</f>
        <v/>
      </c>
      <c r="ED184" s="353" t="str">
        <f ca="1">+IF(OFFSET('Hygiene Data'!$I$11,0,10*ROW('Hygiene Data'!I178))="","",OFFSET('Hygiene Data'!$I$11,0,10*ROW('Hygiene Data'!I178)))</f>
        <v/>
      </c>
      <c r="EE184" s="353" t="str">
        <f ca="1">+IF(OFFSET('Hygiene Data'!$I$12,0,10*ROW('Hygiene Data'!I178))="","",OFFSET('Hygiene Data'!$I$12,0,10*ROW('Hygiene Data'!I178)))</f>
        <v/>
      </c>
      <c r="EF184" s="353" t="str">
        <f ca="1">+IF(OFFSET('Hygiene Data'!$I$13,0,10*ROW('Hygiene Data'!I178))="","",OFFSET('Hygiene Data'!$I$13,0,10*ROW('Hygiene Data'!I178)))</f>
        <v/>
      </c>
    </row>
    <row r="185" spans="1:136" x14ac:dyDescent="0.25">
      <c r="A185" s="462" t="str">
        <f ca="1">+IF(OFFSET('Water Data'!$B$2,0,10*ROW('Water Data'!E179))="","",OFFSET('Water Data'!$B$2,0,10*ROW('Water Data'!E179)))</f>
        <v/>
      </c>
      <c r="B185" s="46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89" t="str">
        <f t="shared" ca="1" si="2"/>
        <v/>
      </c>
      <c r="D185" s="49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6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3" t="str">
        <f ca="1">+IF(OFFSET('Water Data'!$D$27,0,10*ROW('Water Data'!D179))="","",OFFSET('Water Data'!$D$27,0,10*ROW('Water Data'!D179)))</f>
        <v/>
      </c>
      <c r="BT185" s="353" t="str">
        <f ca="1">+IF(OFFSET('Water Data'!$D$28,0,10*ROW('Water Data'!D179))="","",OFFSET('Water Data'!$D$28,0,10*ROW('Water Data'!D179)))</f>
        <v/>
      </c>
      <c r="BU185" s="353" t="str">
        <f ca="1">+IF(OFFSET('Water Data'!$D$29,0,10*ROW('Water Data'!D179))="","",OFFSET('Water Data'!$D$29,0,10*ROW('Water Data'!D179)))</f>
        <v/>
      </c>
      <c r="BV185" s="353" t="str">
        <f ca="1">+IF(OFFSET('Water Data'!$E$27,0,10*ROW('Water Data'!E179))="","",OFFSET('Water Data'!$E$27,0,10*ROW('Water Data'!E179)))</f>
        <v/>
      </c>
      <c r="BW185" s="353" t="str">
        <f ca="1">+IF(OFFSET('Water Data'!$E$28,0,10*ROW('Water Data'!E179))="","",OFFSET('Water Data'!$E$28,0,10*ROW('Water Data'!E179)))</f>
        <v/>
      </c>
      <c r="BX185" s="353" t="str">
        <f ca="1">+IF(OFFSET('Water Data'!$E$29,0,10*ROW('Water Data'!E179))="","",OFFSET('Water Data'!$E$29,0,10*ROW('Water Data'!E179)))</f>
        <v/>
      </c>
      <c r="BY185" s="353" t="str">
        <f ca="1">+IF(OFFSET('Water Data'!$F$27,0,10*ROW('Water Data'!F179))="","",OFFSET('Water Data'!$F$27,0,10*ROW('Water Data'!F179)))</f>
        <v/>
      </c>
      <c r="BZ185" s="353" t="str">
        <f ca="1">+IF(OFFSET('Water Data'!$F$28,0,10*ROW('Water Data'!F179))="","",OFFSET('Water Data'!$F$28,0,10*ROW('Water Data'!F179)))</f>
        <v/>
      </c>
      <c r="CA185" s="353" t="str">
        <f ca="1">+IF(OFFSET('Water Data'!$F$29,0,10*ROW('Water Data'!F179))="","",OFFSET('Water Data'!$F$29,0,10*ROW('Water Data'!F179)))</f>
        <v/>
      </c>
      <c r="CB185" s="353" t="str">
        <f ca="1">+IF(OFFSET('Water Data'!$G$27,0,10*ROW('Water Data'!G179))="","",OFFSET('Water Data'!$G$27,0,10*ROW('Water Data'!G179)))</f>
        <v/>
      </c>
      <c r="CC185" s="353" t="str">
        <f ca="1">+IF(OFFSET('Water Data'!$G$28,0,10*ROW('Water Data'!G179))="","",OFFSET('Water Data'!$G$28,0,10*ROW('Water Data'!G179)))</f>
        <v/>
      </c>
      <c r="CD185" s="353" t="str">
        <f ca="1">+IF(OFFSET('Water Data'!$G$29,0,10*ROW('Water Data'!G179))="","",OFFSET('Water Data'!$G$29,0,10*ROW('Water Data'!G179)))</f>
        <v/>
      </c>
      <c r="CE185" s="353" t="str">
        <f ca="1">+IF(OFFSET('Water Data'!$H$27,0,10*ROW('Water Data'!H179))="","",OFFSET('Water Data'!$H$27,0,10*ROW('Water Data'!H179)))</f>
        <v/>
      </c>
      <c r="CF185" s="353" t="str">
        <f ca="1">+IF(OFFSET('Water Data'!$H$28,0,10*ROW('Water Data'!H179))="","",OFFSET('Water Data'!$H$28,0,10*ROW('Water Data'!H179)))</f>
        <v/>
      </c>
      <c r="CG185" s="353" t="str">
        <f ca="1">+IF(OFFSET('Water Data'!$H$29,0,10*ROW('Water Data'!H179))="","",OFFSET('Water Data'!$H$29,0,10*ROW('Water Data'!H179)))</f>
        <v/>
      </c>
      <c r="CH185" s="353" t="str">
        <f ca="1">+IF(OFFSET('Water Data'!$I$27,0,10*ROW('Water Data'!I179))="","",OFFSET('Water Data'!$I$27,0,10*ROW('Water Data'!I179)))</f>
        <v/>
      </c>
      <c r="CI185" s="353" t="str">
        <f ca="1">+IF(OFFSET('Water Data'!$I$28,0,10*ROW('Water Data'!I179))="","",OFFSET('Water Data'!$I$28,0,10*ROW('Water Data'!I179)))</f>
        <v/>
      </c>
      <c r="CJ185" s="353" t="str">
        <f ca="1">+IF(OFFSET('Water Data'!$I$29,0,10*ROW('Water Data'!I179))="","",OFFSET('Water Data'!$I$29,0,10*ROW('Water Data'!I179)))</f>
        <v/>
      </c>
      <c r="CK185" s="353" t="str">
        <f ca="1">+IF(OFFSET('Sanitation Data'!$D$28,0,10*ROW('Sanitation Data'!D179))="","",OFFSET('Sanitation Data'!$D$28,0,10*ROW('Sanitation Data'!D179)))</f>
        <v/>
      </c>
      <c r="CL185" s="353" t="str">
        <f ca="1">+IF(OFFSET('Sanitation Data'!$D$29,0,10*ROW('Sanitation Data'!D179))="","",OFFSET('Sanitation Data'!$D$29,0,10*ROW('Sanitation Data'!D179)))</f>
        <v/>
      </c>
      <c r="CM185" s="353" t="str">
        <f ca="1">+IF(OFFSET('Sanitation Data'!$D$30,0,10*ROW('Sanitation Data'!D179))="","",OFFSET('Sanitation Data'!$D$30,0,10*ROW('Sanitation Data'!D179)))</f>
        <v/>
      </c>
      <c r="CN185" s="353" t="str">
        <f ca="1">+IF(OFFSET('Sanitation Data'!$D$31,0,10*ROW('Sanitation Data'!D179))="","",OFFSET('Sanitation Data'!$D$31,0,10*ROW('Sanitation Data'!D179)))</f>
        <v/>
      </c>
      <c r="CO185" s="353" t="str">
        <f ca="1">+IF(OFFSET('Sanitation Data'!$D$32,0,10*ROW('Sanitation Data'!D179))="","",OFFSET('Sanitation Data'!$D$32,0,10*ROW('Sanitation Data'!D179)))</f>
        <v/>
      </c>
      <c r="CP185" s="353" t="str">
        <f ca="1">+IF(OFFSET('Sanitation Data'!$E$28,0,10*ROW('Sanitation Data'!E179))="","",OFFSET('Sanitation Data'!$E$28,0,10*ROW('Sanitation Data'!E179)))</f>
        <v/>
      </c>
      <c r="CQ185" s="353" t="str">
        <f ca="1">+IF(OFFSET('Sanitation Data'!$E$29,0,10*ROW('Sanitation Data'!E179))="","",OFFSET('Sanitation Data'!$E$29,0,10*ROW('Sanitation Data'!E179)))</f>
        <v/>
      </c>
      <c r="CR185" s="353" t="str">
        <f ca="1">+IF(OFFSET('Sanitation Data'!$E$30,0,10*ROW('Sanitation Data'!E179))="","",OFFSET('Sanitation Data'!$E$30,0,10*ROW('Sanitation Data'!E179)))</f>
        <v/>
      </c>
      <c r="CS185" s="353" t="str">
        <f ca="1">+IF(OFFSET('Sanitation Data'!$E$31,0,10*ROW('Sanitation Data'!E179))="","",OFFSET('Sanitation Data'!$E$31,0,10*ROW('Sanitation Data'!E179)))</f>
        <v/>
      </c>
      <c r="CT185" s="353" t="str">
        <f ca="1">+IF(OFFSET('Sanitation Data'!$E$32,0,10*ROW('Sanitation Data'!E179))="","",OFFSET('Sanitation Data'!$E$32,0,10*ROW('Sanitation Data'!E179)))</f>
        <v/>
      </c>
      <c r="CU185" s="353" t="str">
        <f ca="1">+IF(OFFSET('Sanitation Data'!$F$28,0,10*ROW('Sanitation Data'!F179))="","",OFFSET('Sanitation Data'!$F$28,0,10*ROW('Sanitation Data'!F179)))</f>
        <v/>
      </c>
      <c r="CV185" s="353" t="str">
        <f ca="1">+IF(OFFSET('Sanitation Data'!$F$29,0,10*ROW('Sanitation Data'!F179))="","",OFFSET('Sanitation Data'!$F$29,0,10*ROW('Sanitation Data'!F179)))</f>
        <v/>
      </c>
      <c r="CW185" s="353" t="str">
        <f ca="1">+IF(OFFSET('Sanitation Data'!$F$30,0,10*ROW('Sanitation Data'!F179))="","",OFFSET('Sanitation Data'!$F$30,0,10*ROW('Sanitation Data'!F179)))</f>
        <v/>
      </c>
      <c r="CX185" s="353" t="str">
        <f ca="1">+IF(OFFSET('Sanitation Data'!$F$31,0,10*ROW('Sanitation Data'!F179))="","",OFFSET('Sanitation Data'!$F$31,0,10*ROW('Sanitation Data'!F179)))</f>
        <v/>
      </c>
      <c r="CY185" s="353" t="str">
        <f ca="1">+IF(OFFSET('Sanitation Data'!$F$32,0,10*ROW('Sanitation Data'!F179))="","",OFFSET('Sanitation Data'!$F$32,0,10*ROW('Sanitation Data'!F179)))</f>
        <v/>
      </c>
      <c r="CZ185" s="353" t="str">
        <f ca="1">+IF(OFFSET('Sanitation Data'!$G$28,0,10*ROW('Sanitation Data'!G179))="","",OFFSET('Sanitation Data'!$G$28,0,10*ROW('Sanitation Data'!G179)))</f>
        <v/>
      </c>
      <c r="DA185" s="353" t="str">
        <f ca="1">+IF(OFFSET('Sanitation Data'!$G$29,0,10*ROW('Sanitation Data'!G179))="","",OFFSET('Sanitation Data'!$G$29,0,10*ROW('Sanitation Data'!G179)))</f>
        <v/>
      </c>
      <c r="DB185" s="353" t="str">
        <f ca="1">+IF(OFFSET('Sanitation Data'!$G$30,0,10*ROW('Sanitation Data'!G179))="","",OFFSET('Sanitation Data'!$G$30,0,10*ROW('Sanitation Data'!G179)))</f>
        <v/>
      </c>
      <c r="DC185" s="353" t="str">
        <f ca="1">+IF(OFFSET('Sanitation Data'!$G$31,0,10*ROW('Sanitation Data'!G179))="","",OFFSET('Sanitation Data'!$G$31,0,10*ROW('Sanitation Data'!G179)))</f>
        <v/>
      </c>
      <c r="DD185" s="353" t="str">
        <f ca="1">+IF(OFFSET('Sanitation Data'!$G$32,0,10*ROW('Sanitation Data'!G179))="","",OFFSET('Sanitation Data'!$G$32,0,10*ROW('Sanitation Data'!G179)))</f>
        <v/>
      </c>
      <c r="DE185" s="353" t="str">
        <f ca="1">+IF(OFFSET('Sanitation Data'!$H$28,0,10*ROW('Sanitation Data'!H179))="","",OFFSET('Sanitation Data'!$H$28,0,10*ROW('Sanitation Data'!H179)))</f>
        <v/>
      </c>
      <c r="DF185" s="353" t="str">
        <f ca="1">+IF(OFFSET('Sanitation Data'!$H$29,0,10*ROW('Sanitation Data'!H179))="","",OFFSET('Sanitation Data'!$H$29,0,10*ROW('Sanitation Data'!H179)))</f>
        <v/>
      </c>
      <c r="DG185" s="353" t="str">
        <f ca="1">+IF(OFFSET('Sanitation Data'!$H$30,0,10*ROW('Sanitation Data'!H179))="","",OFFSET('Sanitation Data'!$H$30,0,10*ROW('Sanitation Data'!H179)))</f>
        <v/>
      </c>
      <c r="DH185" s="353" t="str">
        <f ca="1">+IF(OFFSET('Sanitation Data'!$H$31,0,10*ROW('Sanitation Data'!H179))="","",OFFSET('Sanitation Data'!$H$31,0,10*ROW('Sanitation Data'!H179)))</f>
        <v/>
      </c>
      <c r="DI185" s="353" t="str">
        <f ca="1">+IF(OFFSET('Sanitation Data'!$H$32,0,10*ROW('Sanitation Data'!H179))="","",OFFSET('Sanitation Data'!$H$32,0,10*ROW('Sanitation Data'!H179)))</f>
        <v/>
      </c>
      <c r="DJ185" s="353" t="str">
        <f ca="1">+IF(OFFSET('Sanitation Data'!$I$28,0,10*ROW('Sanitation Data'!I179))="","",OFFSET('Sanitation Data'!$I$28,0,10*ROW('Sanitation Data'!I179)))</f>
        <v/>
      </c>
      <c r="DK185" s="353" t="str">
        <f ca="1">+IF(OFFSET('Sanitation Data'!$I$29,0,10*ROW('Sanitation Data'!I179))="","",OFFSET('Sanitation Data'!$I$29,0,10*ROW('Sanitation Data'!I179)))</f>
        <v/>
      </c>
      <c r="DL185" s="353" t="str">
        <f ca="1">+IF(OFFSET('Sanitation Data'!$I$30,0,10*ROW('Sanitation Data'!I179))="","",OFFSET('Sanitation Data'!$I$30,0,10*ROW('Sanitation Data'!I179)))</f>
        <v/>
      </c>
      <c r="DM185" s="353" t="str">
        <f ca="1">+IF(OFFSET('Sanitation Data'!$I$31,0,10*ROW('Sanitation Data'!I179))="","",OFFSET('Sanitation Data'!$I$31,0,10*ROW('Sanitation Data'!I179)))</f>
        <v/>
      </c>
      <c r="DN185" s="353" t="str">
        <f ca="1">+IF(OFFSET('Sanitation Data'!$I$32,0,10*ROW('Sanitation Data'!I179))="","",OFFSET('Sanitation Data'!$I$32,0,10*ROW('Sanitation Data'!I179)))</f>
        <v/>
      </c>
      <c r="DO185" s="353" t="str">
        <f ca="1">+IF(OFFSET('Hygiene Data'!$D$11,0,10*ROW('Hygiene Data'!D179))="","",OFFSET('Hygiene Data'!$D$11,0,10*ROW('Hygiene Data'!D179)))</f>
        <v/>
      </c>
      <c r="DP185" s="353" t="str">
        <f ca="1">+IF(OFFSET('Hygiene Data'!$D$12,0,10*ROW('Hygiene Data'!D179))="","",OFFSET('Hygiene Data'!$D$12,0,10*ROW('Hygiene Data'!D179)))</f>
        <v/>
      </c>
      <c r="DQ185" s="353" t="str">
        <f ca="1">+IF(OFFSET('Hygiene Data'!$D$13,0,10*ROW('Hygiene Data'!D179))="","",OFFSET('Hygiene Data'!$D$13,0,10*ROW('Hygiene Data'!D179)))</f>
        <v/>
      </c>
      <c r="DR185" s="353" t="str">
        <f ca="1">+IF(OFFSET('Hygiene Data'!$E$11,0,10*ROW('Hygiene Data'!E179))="","",OFFSET('Hygiene Data'!$E$11,0,10*ROW('Hygiene Data'!E179)))</f>
        <v/>
      </c>
      <c r="DS185" s="353" t="str">
        <f ca="1">+IF(OFFSET('Hygiene Data'!$E$12,0,10*ROW('Hygiene Data'!E179))="","",OFFSET('Hygiene Data'!$E$12,0,10*ROW('Hygiene Data'!E179)))</f>
        <v/>
      </c>
      <c r="DT185" s="353" t="str">
        <f ca="1">+IF(OFFSET('Hygiene Data'!$E$13,0,10*ROW('Hygiene Data'!E179))="","",OFFSET('Hygiene Data'!$E$13,0,10*ROW('Hygiene Data'!E179)))</f>
        <v/>
      </c>
      <c r="DU185" s="353" t="str">
        <f ca="1">+IF(OFFSET('Hygiene Data'!$F$11,0,10*ROW('Hygiene Data'!F179))="","",OFFSET('Hygiene Data'!$F$11,0,10*ROW('Hygiene Data'!F179)))</f>
        <v/>
      </c>
      <c r="DV185" s="353" t="str">
        <f ca="1">+IF(OFFSET('Hygiene Data'!$F$12,0,10*ROW('Hygiene Data'!F179))="","",OFFSET('Hygiene Data'!$F$12,0,10*ROW('Hygiene Data'!F179)))</f>
        <v/>
      </c>
      <c r="DW185" s="353" t="str">
        <f ca="1">+IF(OFFSET('Hygiene Data'!$F$13,0,10*ROW('Hygiene Data'!F179))="","",OFFSET('Hygiene Data'!$F$13,0,10*ROW('Hygiene Data'!F179)))</f>
        <v/>
      </c>
      <c r="DX185" s="353" t="str">
        <f ca="1">+IF(OFFSET('Hygiene Data'!$G$11,0,10*ROW('Hygiene Data'!G179))="","",OFFSET('Hygiene Data'!$G$11,0,10*ROW('Hygiene Data'!G179)))</f>
        <v/>
      </c>
      <c r="DY185" s="353" t="str">
        <f ca="1">+IF(OFFSET('Hygiene Data'!$G$12,0,10*ROW('Hygiene Data'!G179))="","",OFFSET('Hygiene Data'!$G$12,0,10*ROW('Hygiene Data'!G179)))</f>
        <v/>
      </c>
      <c r="DZ185" s="353" t="str">
        <f ca="1">+IF(OFFSET('Hygiene Data'!$G$13,0,10*ROW('Hygiene Data'!G179))="","",OFFSET('Hygiene Data'!$G$13,0,10*ROW('Hygiene Data'!G179)))</f>
        <v/>
      </c>
      <c r="EA185" s="353" t="str">
        <f ca="1">+IF(OFFSET('Hygiene Data'!$H$11,0,10*ROW('Hygiene Data'!H179))="","",OFFSET('Hygiene Data'!$H$11,0,10*ROW('Hygiene Data'!H179)))</f>
        <v/>
      </c>
      <c r="EB185" s="353" t="str">
        <f ca="1">+IF(OFFSET('Hygiene Data'!$H$12,0,10*ROW('Hygiene Data'!H179))="","",OFFSET('Hygiene Data'!$H$12,0,10*ROW('Hygiene Data'!H179)))</f>
        <v/>
      </c>
      <c r="EC185" s="353" t="str">
        <f ca="1">+IF(OFFSET('Hygiene Data'!$H$13,0,10*ROW('Hygiene Data'!H179))="","",OFFSET('Hygiene Data'!$H$13,0,10*ROW('Hygiene Data'!H179)))</f>
        <v/>
      </c>
      <c r="ED185" s="353" t="str">
        <f ca="1">+IF(OFFSET('Hygiene Data'!$I$11,0,10*ROW('Hygiene Data'!I179))="","",OFFSET('Hygiene Data'!$I$11,0,10*ROW('Hygiene Data'!I179)))</f>
        <v/>
      </c>
      <c r="EE185" s="353" t="str">
        <f ca="1">+IF(OFFSET('Hygiene Data'!$I$12,0,10*ROW('Hygiene Data'!I179))="","",OFFSET('Hygiene Data'!$I$12,0,10*ROW('Hygiene Data'!I179)))</f>
        <v/>
      </c>
      <c r="EF185" s="353" t="str">
        <f ca="1">+IF(OFFSET('Hygiene Data'!$I$13,0,10*ROW('Hygiene Data'!I179))="","",OFFSET('Hygiene Data'!$I$13,0,10*ROW('Hygiene Data'!I179)))</f>
        <v/>
      </c>
    </row>
    <row r="186" spans="1:136" x14ac:dyDescent="0.25">
      <c r="A186" s="462" t="str">
        <f ca="1">+IF(OFFSET('Water Data'!$B$2,0,10*ROW('Water Data'!E180))="","",OFFSET('Water Data'!$B$2,0,10*ROW('Water Data'!E180)))</f>
        <v/>
      </c>
      <c r="B186" s="46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89" t="str">
        <f t="shared" ca="1" si="2"/>
        <v/>
      </c>
      <c r="D186" s="49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6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3" t="str">
        <f ca="1">+IF(OFFSET('Water Data'!$D$27,0,10*ROW('Water Data'!D180))="","",OFFSET('Water Data'!$D$27,0,10*ROW('Water Data'!D180)))</f>
        <v/>
      </c>
      <c r="BT186" s="353" t="str">
        <f ca="1">+IF(OFFSET('Water Data'!$D$28,0,10*ROW('Water Data'!D180))="","",OFFSET('Water Data'!$D$28,0,10*ROW('Water Data'!D180)))</f>
        <v/>
      </c>
      <c r="BU186" s="353" t="str">
        <f ca="1">+IF(OFFSET('Water Data'!$D$29,0,10*ROW('Water Data'!D180))="","",OFFSET('Water Data'!$D$29,0,10*ROW('Water Data'!D180)))</f>
        <v/>
      </c>
      <c r="BV186" s="353" t="str">
        <f ca="1">+IF(OFFSET('Water Data'!$E$27,0,10*ROW('Water Data'!E180))="","",OFFSET('Water Data'!$E$27,0,10*ROW('Water Data'!E180)))</f>
        <v/>
      </c>
      <c r="BW186" s="353" t="str">
        <f ca="1">+IF(OFFSET('Water Data'!$E$28,0,10*ROW('Water Data'!E180))="","",OFFSET('Water Data'!$E$28,0,10*ROW('Water Data'!E180)))</f>
        <v/>
      </c>
      <c r="BX186" s="353" t="str">
        <f ca="1">+IF(OFFSET('Water Data'!$E$29,0,10*ROW('Water Data'!E180))="","",OFFSET('Water Data'!$E$29,0,10*ROW('Water Data'!E180)))</f>
        <v/>
      </c>
      <c r="BY186" s="353" t="str">
        <f ca="1">+IF(OFFSET('Water Data'!$F$27,0,10*ROW('Water Data'!F180))="","",OFFSET('Water Data'!$F$27,0,10*ROW('Water Data'!F180)))</f>
        <v/>
      </c>
      <c r="BZ186" s="353" t="str">
        <f ca="1">+IF(OFFSET('Water Data'!$F$28,0,10*ROW('Water Data'!F180))="","",OFFSET('Water Data'!$F$28,0,10*ROW('Water Data'!F180)))</f>
        <v/>
      </c>
      <c r="CA186" s="353" t="str">
        <f ca="1">+IF(OFFSET('Water Data'!$F$29,0,10*ROW('Water Data'!F180))="","",OFFSET('Water Data'!$F$29,0,10*ROW('Water Data'!F180)))</f>
        <v/>
      </c>
      <c r="CB186" s="353" t="str">
        <f ca="1">+IF(OFFSET('Water Data'!$G$27,0,10*ROW('Water Data'!G180))="","",OFFSET('Water Data'!$G$27,0,10*ROW('Water Data'!G180)))</f>
        <v/>
      </c>
      <c r="CC186" s="353" t="str">
        <f ca="1">+IF(OFFSET('Water Data'!$G$28,0,10*ROW('Water Data'!G180))="","",OFFSET('Water Data'!$G$28,0,10*ROW('Water Data'!G180)))</f>
        <v/>
      </c>
      <c r="CD186" s="353" t="str">
        <f ca="1">+IF(OFFSET('Water Data'!$G$29,0,10*ROW('Water Data'!G180))="","",OFFSET('Water Data'!$G$29,0,10*ROW('Water Data'!G180)))</f>
        <v/>
      </c>
      <c r="CE186" s="353" t="str">
        <f ca="1">+IF(OFFSET('Water Data'!$H$27,0,10*ROW('Water Data'!H180))="","",OFFSET('Water Data'!$H$27,0,10*ROW('Water Data'!H180)))</f>
        <v/>
      </c>
      <c r="CF186" s="353" t="str">
        <f ca="1">+IF(OFFSET('Water Data'!$H$28,0,10*ROW('Water Data'!H180))="","",OFFSET('Water Data'!$H$28,0,10*ROW('Water Data'!H180)))</f>
        <v/>
      </c>
      <c r="CG186" s="353" t="str">
        <f ca="1">+IF(OFFSET('Water Data'!$H$29,0,10*ROW('Water Data'!H180))="","",OFFSET('Water Data'!$H$29,0,10*ROW('Water Data'!H180)))</f>
        <v/>
      </c>
      <c r="CH186" s="353" t="str">
        <f ca="1">+IF(OFFSET('Water Data'!$I$27,0,10*ROW('Water Data'!I180))="","",OFFSET('Water Data'!$I$27,0,10*ROW('Water Data'!I180)))</f>
        <v/>
      </c>
      <c r="CI186" s="353" t="str">
        <f ca="1">+IF(OFFSET('Water Data'!$I$28,0,10*ROW('Water Data'!I180))="","",OFFSET('Water Data'!$I$28,0,10*ROW('Water Data'!I180)))</f>
        <v/>
      </c>
      <c r="CJ186" s="353" t="str">
        <f ca="1">+IF(OFFSET('Water Data'!$I$29,0,10*ROW('Water Data'!I180))="","",OFFSET('Water Data'!$I$29,0,10*ROW('Water Data'!I180)))</f>
        <v/>
      </c>
      <c r="CK186" s="353" t="str">
        <f ca="1">+IF(OFFSET('Sanitation Data'!$D$28,0,10*ROW('Sanitation Data'!D180))="","",OFFSET('Sanitation Data'!$D$28,0,10*ROW('Sanitation Data'!D180)))</f>
        <v/>
      </c>
      <c r="CL186" s="353" t="str">
        <f ca="1">+IF(OFFSET('Sanitation Data'!$D$29,0,10*ROW('Sanitation Data'!D180))="","",OFFSET('Sanitation Data'!$D$29,0,10*ROW('Sanitation Data'!D180)))</f>
        <v/>
      </c>
      <c r="CM186" s="353" t="str">
        <f ca="1">+IF(OFFSET('Sanitation Data'!$D$30,0,10*ROW('Sanitation Data'!D180))="","",OFFSET('Sanitation Data'!$D$30,0,10*ROW('Sanitation Data'!D180)))</f>
        <v/>
      </c>
      <c r="CN186" s="353" t="str">
        <f ca="1">+IF(OFFSET('Sanitation Data'!$D$31,0,10*ROW('Sanitation Data'!D180))="","",OFFSET('Sanitation Data'!$D$31,0,10*ROW('Sanitation Data'!D180)))</f>
        <v/>
      </c>
      <c r="CO186" s="353" t="str">
        <f ca="1">+IF(OFFSET('Sanitation Data'!$D$32,0,10*ROW('Sanitation Data'!D180))="","",OFFSET('Sanitation Data'!$D$32,0,10*ROW('Sanitation Data'!D180)))</f>
        <v/>
      </c>
      <c r="CP186" s="353" t="str">
        <f ca="1">+IF(OFFSET('Sanitation Data'!$E$28,0,10*ROW('Sanitation Data'!E180))="","",OFFSET('Sanitation Data'!$E$28,0,10*ROW('Sanitation Data'!E180)))</f>
        <v/>
      </c>
      <c r="CQ186" s="353" t="str">
        <f ca="1">+IF(OFFSET('Sanitation Data'!$E$29,0,10*ROW('Sanitation Data'!E180))="","",OFFSET('Sanitation Data'!$E$29,0,10*ROW('Sanitation Data'!E180)))</f>
        <v/>
      </c>
      <c r="CR186" s="353" t="str">
        <f ca="1">+IF(OFFSET('Sanitation Data'!$E$30,0,10*ROW('Sanitation Data'!E180))="","",OFFSET('Sanitation Data'!$E$30,0,10*ROW('Sanitation Data'!E180)))</f>
        <v/>
      </c>
      <c r="CS186" s="353" t="str">
        <f ca="1">+IF(OFFSET('Sanitation Data'!$E$31,0,10*ROW('Sanitation Data'!E180))="","",OFFSET('Sanitation Data'!$E$31,0,10*ROW('Sanitation Data'!E180)))</f>
        <v/>
      </c>
      <c r="CT186" s="353" t="str">
        <f ca="1">+IF(OFFSET('Sanitation Data'!$E$32,0,10*ROW('Sanitation Data'!E180))="","",OFFSET('Sanitation Data'!$E$32,0,10*ROW('Sanitation Data'!E180)))</f>
        <v/>
      </c>
      <c r="CU186" s="353" t="str">
        <f ca="1">+IF(OFFSET('Sanitation Data'!$F$28,0,10*ROW('Sanitation Data'!F180))="","",OFFSET('Sanitation Data'!$F$28,0,10*ROW('Sanitation Data'!F180)))</f>
        <v/>
      </c>
      <c r="CV186" s="353" t="str">
        <f ca="1">+IF(OFFSET('Sanitation Data'!$F$29,0,10*ROW('Sanitation Data'!F180))="","",OFFSET('Sanitation Data'!$F$29,0,10*ROW('Sanitation Data'!F180)))</f>
        <v/>
      </c>
      <c r="CW186" s="353" t="str">
        <f ca="1">+IF(OFFSET('Sanitation Data'!$F$30,0,10*ROW('Sanitation Data'!F180))="","",OFFSET('Sanitation Data'!$F$30,0,10*ROW('Sanitation Data'!F180)))</f>
        <v/>
      </c>
      <c r="CX186" s="353" t="str">
        <f ca="1">+IF(OFFSET('Sanitation Data'!$F$31,0,10*ROW('Sanitation Data'!F180))="","",OFFSET('Sanitation Data'!$F$31,0,10*ROW('Sanitation Data'!F180)))</f>
        <v/>
      </c>
      <c r="CY186" s="353" t="str">
        <f ca="1">+IF(OFFSET('Sanitation Data'!$F$32,0,10*ROW('Sanitation Data'!F180))="","",OFFSET('Sanitation Data'!$F$32,0,10*ROW('Sanitation Data'!F180)))</f>
        <v/>
      </c>
      <c r="CZ186" s="353" t="str">
        <f ca="1">+IF(OFFSET('Sanitation Data'!$G$28,0,10*ROW('Sanitation Data'!G180))="","",OFFSET('Sanitation Data'!$G$28,0,10*ROW('Sanitation Data'!G180)))</f>
        <v/>
      </c>
      <c r="DA186" s="353" t="str">
        <f ca="1">+IF(OFFSET('Sanitation Data'!$G$29,0,10*ROW('Sanitation Data'!G180))="","",OFFSET('Sanitation Data'!$G$29,0,10*ROW('Sanitation Data'!G180)))</f>
        <v/>
      </c>
      <c r="DB186" s="353" t="str">
        <f ca="1">+IF(OFFSET('Sanitation Data'!$G$30,0,10*ROW('Sanitation Data'!G180))="","",OFFSET('Sanitation Data'!$G$30,0,10*ROW('Sanitation Data'!G180)))</f>
        <v/>
      </c>
      <c r="DC186" s="353" t="str">
        <f ca="1">+IF(OFFSET('Sanitation Data'!$G$31,0,10*ROW('Sanitation Data'!G180))="","",OFFSET('Sanitation Data'!$G$31,0,10*ROW('Sanitation Data'!G180)))</f>
        <v/>
      </c>
      <c r="DD186" s="353" t="str">
        <f ca="1">+IF(OFFSET('Sanitation Data'!$G$32,0,10*ROW('Sanitation Data'!G180))="","",OFFSET('Sanitation Data'!$G$32,0,10*ROW('Sanitation Data'!G180)))</f>
        <v/>
      </c>
      <c r="DE186" s="353" t="str">
        <f ca="1">+IF(OFFSET('Sanitation Data'!$H$28,0,10*ROW('Sanitation Data'!H180))="","",OFFSET('Sanitation Data'!$H$28,0,10*ROW('Sanitation Data'!H180)))</f>
        <v/>
      </c>
      <c r="DF186" s="353" t="str">
        <f ca="1">+IF(OFFSET('Sanitation Data'!$H$29,0,10*ROW('Sanitation Data'!H180))="","",OFFSET('Sanitation Data'!$H$29,0,10*ROW('Sanitation Data'!H180)))</f>
        <v/>
      </c>
      <c r="DG186" s="353" t="str">
        <f ca="1">+IF(OFFSET('Sanitation Data'!$H$30,0,10*ROW('Sanitation Data'!H180))="","",OFFSET('Sanitation Data'!$H$30,0,10*ROW('Sanitation Data'!H180)))</f>
        <v/>
      </c>
      <c r="DH186" s="353" t="str">
        <f ca="1">+IF(OFFSET('Sanitation Data'!$H$31,0,10*ROW('Sanitation Data'!H180))="","",OFFSET('Sanitation Data'!$H$31,0,10*ROW('Sanitation Data'!H180)))</f>
        <v/>
      </c>
      <c r="DI186" s="353" t="str">
        <f ca="1">+IF(OFFSET('Sanitation Data'!$H$32,0,10*ROW('Sanitation Data'!H180))="","",OFFSET('Sanitation Data'!$H$32,0,10*ROW('Sanitation Data'!H180)))</f>
        <v/>
      </c>
      <c r="DJ186" s="353" t="str">
        <f ca="1">+IF(OFFSET('Sanitation Data'!$I$28,0,10*ROW('Sanitation Data'!I180))="","",OFFSET('Sanitation Data'!$I$28,0,10*ROW('Sanitation Data'!I180)))</f>
        <v/>
      </c>
      <c r="DK186" s="353" t="str">
        <f ca="1">+IF(OFFSET('Sanitation Data'!$I$29,0,10*ROW('Sanitation Data'!I180))="","",OFFSET('Sanitation Data'!$I$29,0,10*ROW('Sanitation Data'!I180)))</f>
        <v/>
      </c>
      <c r="DL186" s="353" t="str">
        <f ca="1">+IF(OFFSET('Sanitation Data'!$I$30,0,10*ROW('Sanitation Data'!I180))="","",OFFSET('Sanitation Data'!$I$30,0,10*ROW('Sanitation Data'!I180)))</f>
        <v/>
      </c>
      <c r="DM186" s="353" t="str">
        <f ca="1">+IF(OFFSET('Sanitation Data'!$I$31,0,10*ROW('Sanitation Data'!I180))="","",OFFSET('Sanitation Data'!$I$31,0,10*ROW('Sanitation Data'!I180)))</f>
        <v/>
      </c>
      <c r="DN186" s="353" t="str">
        <f ca="1">+IF(OFFSET('Sanitation Data'!$I$32,0,10*ROW('Sanitation Data'!I180))="","",OFFSET('Sanitation Data'!$I$32,0,10*ROW('Sanitation Data'!I180)))</f>
        <v/>
      </c>
      <c r="DO186" s="353" t="str">
        <f ca="1">+IF(OFFSET('Hygiene Data'!$D$11,0,10*ROW('Hygiene Data'!D180))="","",OFFSET('Hygiene Data'!$D$11,0,10*ROW('Hygiene Data'!D180)))</f>
        <v/>
      </c>
      <c r="DP186" s="353" t="str">
        <f ca="1">+IF(OFFSET('Hygiene Data'!$D$12,0,10*ROW('Hygiene Data'!D180))="","",OFFSET('Hygiene Data'!$D$12,0,10*ROW('Hygiene Data'!D180)))</f>
        <v/>
      </c>
      <c r="DQ186" s="353" t="str">
        <f ca="1">+IF(OFFSET('Hygiene Data'!$D$13,0,10*ROW('Hygiene Data'!D180))="","",OFFSET('Hygiene Data'!$D$13,0,10*ROW('Hygiene Data'!D180)))</f>
        <v/>
      </c>
      <c r="DR186" s="353" t="str">
        <f ca="1">+IF(OFFSET('Hygiene Data'!$E$11,0,10*ROW('Hygiene Data'!E180))="","",OFFSET('Hygiene Data'!$E$11,0,10*ROW('Hygiene Data'!E180)))</f>
        <v/>
      </c>
      <c r="DS186" s="353" t="str">
        <f ca="1">+IF(OFFSET('Hygiene Data'!$E$12,0,10*ROW('Hygiene Data'!E180))="","",OFFSET('Hygiene Data'!$E$12,0,10*ROW('Hygiene Data'!E180)))</f>
        <v/>
      </c>
      <c r="DT186" s="353" t="str">
        <f ca="1">+IF(OFFSET('Hygiene Data'!$E$13,0,10*ROW('Hygiene Data'!E180))="","",OFFSET('Hygiene Data'!$E$13,0,10*ROW('Hygiene Data'!E180)))</f>
        <v/>
      </c>
      <c r="DU186" s="353" t="str">
        <f ca="1">+IF(OFFSET('Hygiene Data'!$F$11,0,10*ROW('Hygiene Data'!F180))="","",OFFSET('Hygiene Data'!$F$11,0,10*ROW('Hygiene Data'!F180)))</f>
        <v/>
      </c>
      <c r="DV186" s="353" t="str">
        <f ca="1">+IF(OFFSET('Hygiene Data'!$F$12,0,10*ROW('Hygiene Data'!F180))="","",OFFSET('Hygiene Data'!$F$12,0,10*ROW('Hygiene Data'!F180)))</f>
        <v/>
      </c>
      <c r="DW186" s="353" t="str">
        <f ca="1">+IF(OFFSET('Hygiene Data'!$F$13,0,10*ROW('Hygiene Data'!F180))="","",OFFSET('Hygiene Data'!$F$13,0,10*ROW('Hygiene Data'!F180)))</f>
        <v/>
      </c>
      <c r="DX186" s="353" t="str">
        <f ca="1">+IF(OFFSET('Hygiene Data'!$G$11,0,10*ROW('Hygiene Data'!G180))="","",OFFSET('Hygiene Data'!$G$11,0,10*ROW('Hygiene Data'!G180)))</f>
        <v/>
      </c>
      <c r="DY186" s="353" t="str">
        <f ca="1">+IF(OFFSET('Hygiene Data'!$G$12,0,10*ROW('Hygiene Data'!G180))="","",OFFSET('Hygiene Data'!$G$12,0,10*ROW('Hygiene Data'!G180)))</f>
        <v/>
      </c>
      <c r="DZ186" s="353" t="str">
        <f ca="1">+IF(OFFSET('Hygiene Data'!$G$13,0,10*ROW('Hygiene Data'!G180))="","",OFFSET('Hygiene Data'!$G$13,0,10*ROW('Hygiene Data'!G180)))</f>
        <v/>
      </c>
      <c r="EA186" s="353" t="str">
        <f ca="1">+IF(OFFSET('Hygiene Data'!$H$11,0,10*ROW('Hygiene Data'!H180))="","",OFFSET('Hygiene Data'!$H$11,0,10*ROW('Hygiene Data'!H180)))</f>
        <v/>
      </c>
      <c r="EB186" s="353" t="str">
        <f ca="1">+IF(OFFSET('Hygiene Data'!$H$12,0,10*ROW('Hygiene Data'!H180))="","",OFFSET('Hygiene Data'!$H$12,0,10*ROW('Hygiene Data'!H180)))</f>
        <v/>
      </c>
      <c r="EC186" s="353" t="str">
        <f ca="1">+IF(OFFSET('Hygiene Data'!$H$13,0,10*ROW('Hygiene Data'!H180))="","",OFFSET('Hygiene Data'!$H$13,0,10*ROW('Hygiene Data'!H180)))</f>
        <v/>
      </c>
      <c r="ED186" s="353" t="str">
        <f ca="1">+IF(OFFSET('Hygiene Data'!$I$11,0,10*ROW('Hygiene Data'!I180))="","",OFFSET('Hygiene Data'!$I$11,0,10*ROW('Hygiene Data'!I180)))</f>
        <v/>
      </c>
      <c r="EE186" s="353" t="str">
        <f ca="1">+IF(OFFSET('Hygiene Data'!$I$12,0,10*ROW('Hygiene Data'!I180))="","",OFFSET('Hygiene Data'!$I$12,0,10*ROW('Hygiene Data'!I180)))</f>
        <v/>
      </c>
      <c r="EF186" s="353" t="str">
        <f ca="1">+IF(OFFSET('Hygiene Data'!$I$13,0,10*ROW('Hygiene Data'!I180))="","",OFFSET('Hygiene Data'!$I$13,0,10*ROW('Hygiene Data'!I180)))</f>
        <v/>
      </c>
    </row>
    <row r="187" spans="1:136" x14ac:dyDescent="0.25">
      <c r="A187" s="462" t="str">
        <f ca="1">+IF(OFFSET('Water Data'!$B$2,0,10*ROW('Water Data'!E181))="","",OFFSET('Water Data'!$B$2,0,10*ROW('Water Data'!E181)))</f>
        <v/>
      </c>
      <c r="B187" s="46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89" t="str">
        <f t="shared" ca="1" si="2"/>
        <v/>
      </c>
      <c r="D187" s="49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6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3" t="str">
        <f ca="1">+IF(OFFSET('Water Data'!$D$27,0,10*ROW('Water Data'!D181))="","",OFFSET('Water Data'!$D$27,0,10*ROW('Water Data'!D181)))</f>
        <v/>
      </c>
      <c r="BT187" s="353" t="str">
        <f ca="1">+IF(OFFSET('Water Data'!$D$28,0,10*ROW('Water Data'!D181))="","",OFFSET('Water Data'!$D$28,0,10*ROW('Water Data'!D181)))</f>
        <v/>
      </c>
      <c r="BU187" s="353" t="str">
        <f ca="1">+IF(OFFSET('Water Data'!$D$29,0,10*ROW('Water Data'!D181))="","",OFFSET('Water Data'!$D$29,0,10*ROW('Water Data'!D181)))</f>
        <v/>
      </c>
      <c r="BV187" s="353" t="str">
        <f ca="1">+IF(OFFSET('Water Data'!$E$27,0,10*ROW('Water Data'!E181))="","",OFFSET('Water Data'!$E$27,0,10*ROW('Water Data'!E181)))</f>
        <v/>
      </c>
      <c r="BW187" s="353" t="str">
        <f ca="1">+IF(OFFSET('Water Data'!$E$28,0,10*ROW('Water Data'!E181))="","",OFFSET('Water Data'!$E$28,0,10*ROW('Water Data'!E181)))</f>
        <v/>
      </c>
      <c r="BX187" s="353" t="str">
        <f ca="1">+IF(OFFSET('Water Data'!$E$29,0,10*ROW('Water Data'!E181))="","",OFFSET('Water Data'!$E$29,0,10*ROW('Water Data'!E181)))</f>
        <v/>
      </c>
      <c r="BY187" s="353" t="str">
        <f ca="1">+IF(OFFSET('Water Data'!$F$27,0,10*ROW('Water Data'!F181))="","",OFFSET('Water Data'!$F$27,0,10*ROW('Water Data'!F181)))</f>
        <v/>
      </c>
      <c r="BZ187" s="353" t="str">
        <f ca="1">+IF(OFFSET('Water Data'!$F$28,0,10*ROW('Water Data'!F181))="","",OFFSET('Water Data'!$F$28,0,10*ROW('Water Data'!F181)))</f>
        <v/>
      </c>
      <c r="CA187" s="353" t="str">
        <f ca="1">+IF(OFFSET('Water Data'!$F$29,0,10*ROW('Water Data'!F181))="","",OFFSET('Water Data'!$F$29,0,10*ROW('Water Data'!F181)))</f>
        <v/>
      </c>
      <c r="CB187" s="353" t="str">
        <f ca="1">+IF(OFFSET('Water Data'!$G$27,0,10*ROW('Water Data'!G181))="","",OFFSET('Water Data'!$G$27,0,10*ROW('Water Data'!G181)))</f>
        <v/>
      </c>
      <c r="CC187" s="353" t="str">
        <f ca="1">+IF(OFFSET('Water Data'!$G$28,0,10*ROW('Water Data'!G181))="","",OFFSET('Water Data'!$G$28,0,10*ROW('Water Data'!G181)))</f>
        <v/>
      </c>
      <c r="CD187" s="353" t="str">
        <f ca="1">+IF(OFFSET('Water Data'!$G$29,0,10*ROW('Water Data'!G181))="","",OFFSET('Water Data'!$G$29,0,10*ROW('Water Data'!G181)))</f>
        <v/>
      </c>
      <c r="CE187" s="353" t="str">
        <f ca="1">+IF(OFFSET('Water Data'!$H$27,0,10*ROW('Water Data'!H181))="","",OFFSET('Water Data'!$H$27,0,10*ROW('Water Data'!H181)))</f>
        <v/>
      </c>
      <c r="CF187" s="353" t="str">
        <f ca="1">+IF(OFFSET('Water Data'!$H$28,0,10*ROW('Water Data'!H181))="","",OFFSET('Water Data'!$H$28,0,10*ROW('Water Data'!H181)))</f>
        <v/>
      </c>
      <c r="CG187" s="353" t="str">
        <f ca="1">+IF(OFFSET('Water Data'!$H$29,0,10*ROW('Water Data'!H181))="","",OFFSET('Water Data'!$H$29,0,10*ROW('Water Data'!H181)))</f>
        <v/>
      </c>
      <c r="CH187" s="353" t="str">
        <f ca="1">+IF(OFFSET('Water Data'!$I$27,0,10*ROW('Water Data'!I181))="","",OFFSET('Water Data'!$I$27,0,10*ROW('Water Data'!I181)))</f>
        <v/>
      </c>
      <c r="CI187" s="353" t="str">
        <f ca="1">+IF(OFFSET('Water Data'!$I$28,0,10*ROW('Water Data'!I181))="","",OFFSET('Water Data'!$I$28,0,10*ROW('Water Data'!I181)))</f>
        <v/>
      </c>
      <c r="CJ187" s="353" t="str">
        <f ca="1">+IF(OFFSET('Water Data'!$I$29,0,10*ROW('Water Data'!I181))="","",OFFSET('Water Data'!$I$29,0,10*ROW('Water Data'!I181)))</f>
        <v/>
      </c>
      <c r="CK187" s="353" t="str">
        <f ca="1">+IF(OFFSET('Sanitation Data'!$D$28,0,10*ROW('Sanitation Data'!D181))="","",OFFSET('Sanitation Data'!$D$28,0,10*ROW('Sanitation Data'!D181)))</f>
        <v/>
      </c>
      <c r="CL187" s="353" t="str">
        <f ca="1">+IF(OFFSET('Sanitation Data'!$D$29,0,10*ROW('Sanitation Data'!D181))="","",OFFSET('Sanitation Data'!$D$29,0,10*ROW('Sanitation Data'!D181)))</f>
        <v/>
      </c>
      <c r="CM187" s="353" t="str">
        <f ca="1">+IF(OFFSET('Sanitation Data'!$D$30,0,10*ROW('Sanitation Data'!D181))="","",OFFSET('Sanitation Data'!$D$30,0,10*ROW('Sanitation Data'!D181)))</f>
        <v/>
      </c>
      <c r="CN187" s="353" t="str">
        <f ca="1">+IF(OFFSET('Sanitation Data'!$D$31,0,10*ROW('Sanitation Data'!D181))="","",OFFSET('Sanitation Data'!$D$31,0,10*ROW('Sanitation Data'!D181)))</f>
        <v/>
      </c>
      <c r="CO187" s="353" t="str">
        <f ca="1">+IF(OFFSET('Sanitation Data'!$D$32,0,10*ROW('Sanitation Data'!D181))="","",OFFSET('Sanitation Data'!$D$32,0,10*ROW('Sanitation Data'!D181)))</f>
        <v/>
      </c>
      <c r="CP187" s="353" t="str">
        <f ca="1">+IF(OFFSET('Sanitation Data'!$E$28,0,10*ROW('Sanitation Data'!E181))="","",OFFSET('Sanitation Data'!$E$28,0,10*ROW('Sanitation Data'!E181)))</f>
        <v/>
      </c>
      <c r="CQ187" s="353" t="str">
        <f ca="1">+IF(OFFSET('Sanitation Data'!$E$29,0,10*ROW('Sanitation Data'!E181))="","",OFFSET('Sanitation Data'!$E$29,0,10*ROW('Sanitation Data'!E181)))</f>
        <v/>
      </c>
      <c r="CR187" s="353" t="str">
        <f ca="1">+IF(OFFSET('Sanitation Data'!$E$30,0,10*ROW('Sanitation Data'!E181))="","",OFFSET('Sanitation Data'!$E$30,0,10*ROW('Sanitation Data'!E181)))</f>
        <v/>
      </c>
      <c r="CS187" s="353" t="str">
        <f ca="1">+IF(OFFSET('Sanitation Data'!$E$31,0,10*ROW('Sanitation Data'!E181))="","",OFFSET('Sanitation Data'!$E$31,0,10*ROW('Sanitation Data'!E181)))</f>
        <v/>
      </c>
      <c r="CT187" s="353" t="str">
        <f ca="1">+IF(OFFSET('Sanitation Data'!$E$32,0,10*ROW('Sanitation Data'!E181))="","",OFFSET('Sanitation Data'!$E$32,0,10*ROW('Sanitation Data'!E181)))</f>
        <v/>
      </c>
      <c r="CU187" s="353" t="str">
        <f ca="1">+IF(OFFSET('Sanitation Data'!$F$28,0,10*ROW('Sanitation Data'!F181))="","",OFFSET('Sanitation Data'!$F$28,0,10*ROW('Sanitation Data'!F181)))</f>
        <v/>
      </c>
      <c r="CV187" s="353" t="str">
        <f ca="1">+IF(OFFSET('Sanitation Data'!$F$29,0,10*ROW('Sanitation Data'!F181))="","",OFFSET('Sanitation Data'!$F$29,0,10*ROW('Sanitation Data'!F181)))</f>
        <v/>
      </c>
      <c r="CW187" s="353" t="str">
        <f ca="1">+IF(OFFSET('Sanitation Data'!$F$30,0,10*ROW('Sanitation Data'!F181))="","",OFFSET('Sanitation Data'!$F$30,0,10*ROW('Sanitation Data'!F181)))</f>
        <v/>
      </c>
      <c r="CX187" s="353" t="str">
        <f ca="1">+IF(OFFSET('Sanitation Data'!$F$31,0,10*ROW('Sanitation Data'!F181))="","",OFFSET('Sanitation Data'!$F$31,0,10*ROW('Sanitation Data'!F181)))</f>
        <v/>
      </c>
      <c r="CY187" s="353" t="str">
        <f ca="1">+IF(OFFSET('Sanitation Data'!$F$32,0,10*ROW('Sanitation Data'!F181))="","",OFFSET('Sanitation Data'!$F$32,0,10*ROW('Sanitation Data'!F181)))</f>
        <v/>
      </c>
      <c r="CZ187" s="353" t="str">
        <f ca="1">+IF(OFFSET('Sanitation Data'!$G$28,0,10*ROW('Sanitation Data'!G181))="","",OFFSET('Sanitation Data'!$G$28,0,10*ROW('Sanitation Data'!G181)))</f>
        <v/>
      </c>
      <c r="DA187" s="353" t="str">
        <f ca="1">+IF(OFFSET('Sanitation Data'!$G$29,0,10*ROW('Sanitation Data'!G181))="","",OFFSET('Sanitation Data'!$G$29,0,10*ROW('Sanitation Data'!G181)))</f>
        <v/>
      </c>
      <c r="DB187" s="353" t="str">
        <f ca="1">+IF(OFFSET('Sanitation Data'!$G$30,0,10*ROW('Sanitation Data'!G181))="","",OFFSET('Sanitation Data'!$G$30,0,10*ROW('Sanitation Data'!G181)))</f>
        <v/>
      </c>
      <c r="DC187" s="353" t="str">
        <f ca="1">+IF(OFFSET('Sanitation Data'!$G$31,0,10*ROW('Sanitation Data'!G181))="","",OFFSET('Sanitation Data'!$G$31,0,10*ROW('Sanitation Data'!G181)))</f>
        <v/>
      </c>
      <c r="DD187" s="353" t="str">
        <f ca="1">+IF(OFFSET('Sanitation Data'!$G$32,0,10*ROW('Sanitation Data'!G181))="","",OFFSET('Sanitation Data'!$G$32,0,10*ROW('Sanitation Data'!G181)))</f>
        <v/>
      </c>
      <c r="DE187" s="353" t="str">
        <f ca="1">+IF(OFFSET('Sanitation Data'!$H$28,0,10*ROW('Sanitation Data'!H181))="","",OFFSET('Sanitation Data'!$H$28,0,10*ROW('Sanitation Data'!H181)))</f>
        <v/>
      </c>
      <c r="DF187" s="353" t="str">
        <f ca="1">+IF(OFFSET('Sanitation Data'!$H$29,0,10*ROW('Sanitation Data'!H181))="","",OFFSET('Sanitation Data'!$H$29,0,10*ROW('Sanitation Data'!H181)))</f>
        <v/>
      </c>
      <c r="DG187" s="353" t="str">
        <f ca="1">+IF(OFFSET('Sanitation Data'!$H$30,0,10*ROW('Sanitation Data'!H181))="","",OFFSET('Sanitation Data'!$H$30,0,10*ROW('Sanitation Data'!H181)))</f>
        <v/>
      </c>
      <c r="DH187" s="353" t="str">
        <f ca="1">+IF(OFFSET('Sanitation Data'!$H$31,0,10*ROW('Sanitation Data'!H181))="","",OFFSET('Sanitation Data'!$H$31,0,10*ROW('Sanitation Data'!H181)))</f>
        <v/>
      </c>
      <c r="DI187" s="353" t="str">
        <f ca="1">+IF(OFFSET('Sanitation Data'!$H$32,0,10*ROW('Sanitation Data'!H181))="","",OFFSET('Sanitation Data'!$H$32,0,10*ROW('Sanitation Data'!H181)))</f>
        <v/>
      </c>
      <c r="DJ187" s="353" t="str">
        <f ca="1">+IF(OFFSET('Sanitation Data'!$I$28,0,10*ROW('Sanitation Data'!I181))="","",OFFSET('Sanitation Data'!$I$28,0,10*ROW('Sanitation Data'!I181)))</f>
        <v/>
      </c>
      <c r="DK187" s="353" t="str">
        <f ca="1">+IF(OFFSET('Sanitation Data'!$I$29,0,10*ROW('Sanitation Data'!I181))="","",OFFSET('Sanitation Data'!$I$29,0,10*ROW('Sanitation Data'!I181)))</f>
        <v/>
      </c>
      <c r="DL187" s="353" t="str">
        <f ca="1">+IF(OFFSET('Sanitation Data'!$I$30,0,10*ROW('Sanitation Data'!I181))="","",OFFSET('Sanitation Data'!$I$30,0,10*ROW('Sanitation Data'!I181)))</f>
        <v/>
      </c>
      <c r="DM187" s="353" t="str">
        <f ca="1">+IF(OFFSET('Sanitation Data'!$I$31,0,10*ROW('Sanitation Data'!I181))="","",OFFSET('Sanitation Data'!$I$31,0,10*ROW('Sanitation Data'!I181)))</f>
        <v/>
      </c>
      <c r="DN187" s="353" t="str">
        <f ca="1">+IF(OFFSET('Sanitation Data'!$I$32,0,10*ROW('Sanitation Data'!I181))="","",OFFSET('Sanitation Data'!$I$32,0,10*ROW('Sanitation Data'!I181)))</f>
        <v/>
      </c>
      <c r="DO187" s="353" t="str">
        <f ca="1">+IF(OFFSET('Hygiene Data'!$D$11,0,10*ROW('Hygiene Data'!D181))="","",OFFSET('Hygiene Data'!$D$11,0,10*ROW('Hygiene Data'!D181)))</f>
        <v/>
      </c>
      <c r="DP187" s="353" t="str">
        <f ca="1">+IF(OFFSET('Hygiene Data'!$D$12,0,10*ROW('Hygiene Data'!D181))="","",OFFSET('Hygiene Data'!$D$12,0,10*ROW('Hygiene Data'!D181)))</f>
        <v/>
      </c>
      <c r="DQ187" s="353" t="str">
        <f ca="1">+IF(OFFSET('Hygiene Data'!$D$13,0,10*ROW('Hygiene Data'!D181))="","",OFFSET('Hygiene Data'!$D$13,0,10*ROW('Hygiene Data'!D181)))</f>
        <v/>
      </c>
      <c r="DR187" s="353" t="str">
        <f ca="1">+IF(OFFSET('Hygiene Data'!$E$11,0,10*ROW('Hygiene Data'!E181))="","",OFFSET('Hygiene Data'!$E$11,0,10*ROW('Hygiene Data'!E181)))</f>
        <v/>
      </c>
      <c r="DS187" s="353" t="str">
        <f ca="1">+IF(OFFSET('Hygiene Data'!$E$12,0,10*ROW('Hygiene Data'!E181))="","",OFFSET('Hygiene Data'!$E$12,0,10*ROW('Hygiene Data'!E181)))</f>
        <v/>
      </c>
      <c r="DT187" s="353" t="str">
        <f ca="1">+IF(OFFSET('Hygiene Data'!$E$13,0,10*ROW('Hygiene Data'!E181))="","",OFFSET('Hygiene Data'!$E$13,0,10*ROW('Hygiene Data'!E181)))</f>
        <v/>
      </c>
      <c r="DU187" s="353" t="str">
        <f ca="1">+IF(OFFSET('Hygiene Data'!$F$11,0,10*ROW('Hygiene Data'!F181))="","",OFFSET('Hygiene Data'!$F$11,0,10*ROW('Hygiene Data'!F181)))</f>
        <v/>
      </c>
      <c r="DV187" s="353" t="str">
        <f ca="1">+IF(OFFSET('Hygiene Data'!$F$12,0,10*ROW('Hygiene Data'!F181))="","",OFFSET('Hygiene Data'!$F$12,0,10*ROW('Hygiene Data'!F181)))</f>
        <v/>
      </c>
      <c r="DW187" s="353" t="str">
        <f ca="1">+IF(OFFSET('Hygiene Data'!$F$13,0,10*ROW('Hygiene Data'!F181))="","",OFFSET('Hygiene Data'!$F$13,0,10*ROW('Hygiene Data'!F181)))</f>
        <v/>
      </c>
      <c r="DX187" s="353" t="str">
        <f ca="1">+IF(OFFSET('Hygiene Data'!$G$11,0,10*ROW('Hygiene Data'!G181))="","",OFFSET('Hygiene Data'!$G$11,0,10*ROW('Hygiene Data'!G181)))</f>
        <v/>
      </c>
      <c r="DY187" s="353" t="str">
        <f ca="1">+IF(OFFSET('Hygiene Data'!$G$12,0,10*ROW('Hygiene Data'!G181))="","",OFFSET('Hygiene Data'!$G$12,0,10*ROW('Hygiene Data'!G181)))</f>
        <v/>
      </c>
      <c r="DZ187" s="353" t="str">
        <f ca="1">+IF(OFFSET('Hygiene Data'!$G$13,0,10*ROW('Hygiene Data'!G181))="","",OFFSET('Hygiene Data'!$G$13,0,10*ROW('Hygiene Data'!G181)))</f>
        <v/>
      </c>
      <c r="EA187" s="353" t="str">
        <f ca="1">+IF(OFFSET('Hygiene Data'!$H$11,0,10*ROW('Hygiene Data'!H181))="","",OFFSET('Hygiene Data'!$H$11,0,10*ROW('Hygiene Data'!H181)))</f>
        <v/>
      </c>
      <c r="EB187" s="353" t="str">
        <f ca="1">+IF(OFFSET('Hygiene Data'!$H$12,0,10*ROW('Hygiene Data'!H181))="","",OFFSET('Hygiene Data'!$H$12,0,10*ROW('Hygiene Data'!H181)))</f>
        <v/>
      </c>
      <c r="EC187" s="353" t="str">
        <f ca="1">+IF(OFFSET('Hygiene Data'!$H$13,0,10*ROW('Hygiene Data'!H181))="","",OFFSET('Hygiene Data'!$H$13,0,10*ROW('Hygiene Data'!H181)))</f>
        <v/>
      </c>
      <c r="ED187" s="353" t="str">
        <f ca="1">+IF(OFFSET('Hygiene Data'!$I$11,0,10*ROW('Hygiene Data'!I181))="","",OFFSET('Hygiene Data'!$I$11,0,10*ROW('Hygiene Data'!I181)))</f>
        <v/>
      </c>
      <c r="EE187" s="353" t="str">
        <f ca="1">+IF(OFFSET('Hygiene Data'!$I$12,0,10*ROW('Hygiene Data'!I181))="","",OFFSET('Hygiene Data'!$I$12,0,10*ROW('Hygiene Data'!I181)))</f>
        <v/>
      </c>
      <c r="EF187" s="353" t="str">
        <f ca="1">+IF(OFFSET('Hygiene Data'!$I$13,0,10*ROW('Hygiene Data'!I181))="","",OFFSET('Hygiene Data'!$I$13,0,10*ROW('Hygiene Data'!I181)))</f>
        <v/>
      </c>
    </row>
    <row r="188" spans="1:136" x14ac:dyDescent="0.25">
      <c r="A188" s="462" t="str">
        <f ca="1">+IF(OFFSET('Water Data'!$B$2,0,10*ROW('Water Data'!E182))="","",OFFSET('Water Data'!$B$2,0,10*ROW('Water Data'!E182)))</f>
        <v/>
      </c>
      <c r="B188" s="46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89" t="str">
        <f t="shared" ca="1" si="2"/>
        <v/>
      </c>
      <c r="D188" s="49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6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3" t="str">
        <f ca="1">+IF(OFFSET('Water Data'!$D$27,0,10*ROW('Water Data'!D182))="","",OFFSET('Water Data'!$D$27,0,10*ROW('Water Data'!D182)))</f>
        <v/>
      </c>
      <c r="BT188" s="353" t="str">
        <f ca="1">+IF(OFFSET('Water Data'!$D$28,0,10*ROW('Water Data'!D182))="","",OFFSET('Water Data'!$D$28,0,10*ROW('Water Data'!D182)))</f>
        <v/>
      </c>
      <c r="BU188" s="353" t="str">
        <f ca="1">+IF(OFFSET('Water Data'!$D$29,0,10*ROW('Water Data'!D182))="","",OFFSET('Water Data'!$D$29,0,10*ROW('Water Data'!D182)))</f>
        <v/>
      </c>
      <c r="BV188" s="353" t="str">
        <f ca="1">+IF(OFFSET('Water Data'!$E$27,0,10*ROW('Water Data'!E182))="","",OFFSET('Water Data'!$E$27,0,10*ROW('Water Data'!E182)))</f>
        <v/>
      </c>
      <c r="BW188" s="353" t="str">
        <f ca="1">+IF(OFFSET('Water Data'!$E$28,0,10*ROW('Water Data'!E182))="","",OFFSET('Water Data'!$E$28,0,10*ROW('Water Data'!E182)))</f>
        <v/>
      </c>
      <c r="BX188" s="353" t="str">
        <f ca="1">+IF(OFFSET('Water Data'!$E$29,0,10*ROW('Water Data'!E182))="","",OFFSET('Water Data'!$E$29,0,10*ROW('Water Data'!E182)))</f>
        <v/>
      </c>
      <c r="BY188" s="353" t="str">
        <f ca="1">+IF(OFFSET('Water Data'!$F$27,0,10*ROW('Water Data'!F182))="","",OFFSET('Water Data'!$F$27,0,10*ROW('Water Data'!F182)))</f>
        <v/>
      </c>
      <c r="BZ188" s="353" t="str">
        <f ca="1">+IF(OFFSET('Water Data'!$F$28,0,10*ROW('Water Data'!F182))="","",OFFSET('Water Data'!$F$28,0,10*ROW('Water Data'!F182)))</f>
        <v/>
      </c>
      <c r="CA188" s="353" t="str">
        <f ca="1">+IF(OFFSET('Water Data'!$F$29,0,10*ROW('Water Data'!F182))="","",OFFSET('Water Data'!$F$29,0,10*ROW('Water Data'!F182)))</f>
        <v/>
      </c>
      <c r="CB188" s="353" t="str">
        <f ca="1">+IF(OFFSET('Water Data'!$G$27,0,10*ROW('Water Data'!G182))="","",OFFSET('Water Data'!$G$27,0,10*ROW('Water Data'!G182)))</f>
        <v/>
      </c>
      <c r="CC188" s="353" t="str">
        <f ca="1">+IF(OFFSET('Water Data'!$G$28,0,10*ROW('Water Data'!G182))="","",OFFSET('Water Data'!$G$28,0,10*ROW('Water Data'!G182)))</f>
        <v/>
      </c>
      <c r="CD188" s="353" t="str">
        <f ca="1">+IF(OFFSET('Water Data'!$G$29,0,10*ROW('Water Data'!G182))="","",OFFSET('Water Data'!$G$29,0,10*ROW('Water Data'!G182)))</f>
        <v/>
      </c>
      <c r="CE188" s="353" t="str">
        <f ca="1">+IF(OFFSET('Water Data'!$H$27,0,10*ROW('Water Data'!H182))="","",OFFSET('Water Data'!$H$27,0,10*ROW('Water Data'!H182)))</f>
        <v/>
      </c>
      <c r="CF188" s="353" t="str">
        <f ca="1">+IF(OFFSET('Water Data'!$H$28,0,10*ROW('Water Data'!H182))="","",OFFSET('Water Data'!$H$28,0,10*ROW('Water Data'!H182)))</f>
        <v/>
      </c>
      <c r="CG188" s="353" t="str">
        <f ca="1">+IF(OFFSET('Water Data'!$H$29,0,10*ROW('Water Data'!H182))="","",OFFSET('Water Data'!$H$29,0,10*ROW('Water Data'!H182)))</f>
        <v/>
      </c>
      <c r="CH188" s="353" t="str">
        <f ca="1">+IF(OFFSET('Water Data'!$I$27,0,10*ROW('Water Data'!I182))="","",OFFSET('Water Data'!$I$27,0,10*ROW('Water Data'!I182)))</f>
        <v/>
      </c>
      <c r="CI188" s="353" t="str">
        <f ca="1">+IF(OFFSET('Water Data'!$I$28,0,10*ROW('Water Data'!I182))="","",OFFSET('Water Data'!$I$28,0,10*ROW('Water Data'!I182)))</f>
        <v/>
      </c>
      <c r="CJ188" s="353" t="str">
        <f ca="1">+IF(OFFSET('Water Data'!$I$29,0,10*ROW('Water Data'!I182))="","",OFFSET('Water Data'!$I$29,0,10*ROW('Water Data'!I182)))</f>
        <v/>
      </c>
      <c r="CK188" s="353" t="str">
        <f ca="1">+IF(OFFSET('Sanitation Data'!$D$28,0,10*ROW('Sanitation Data'!D182))="","",OFFSET('Sanitation Data'!$D$28,0,10*ROW('Sanitation Data'!D182)))</f>
        <v/>
      </c>
      <c r="CL188" s="353" t="str">
        <f ca="1">+IF(OFFSET('Sanitation Data'!$D$29,0,10*ROW('Sanitation Data'!D182))="","",OFFSET('Sanitation Data'!$D$29,0,10*ROW('Sanitation Data'!D182)))</f>
        <v/>
      </c>
      <c r="CM188" s="353" t="str">
        <f ca="1">+IF(OFFSET('Sanitation Data'!$D$30,0,10*ROW('Sanitation Data'!D182))="","",OFFSET('Sanitation Data'!$D$30,0,10*ROW('Sanitation Data'!D182)))</f>
        <v/>
      </c>
      <c r="CN188" s="353" t="str">
        <f ca="1">+IF(OFFSET('Sanitation Data'!$D$31,0,10*ROW('Sanitation Data'!D182))="","",OFFSET('Sanitation Data'!$D$31,0,10*ROW('Sanitation Data'!D182)))</f>
        <v/>
      </c>
      <c r="CO188" s="353" t="str">
        <f ca="1">+IF(OFFSET('Sanitation Data'!$D$32,0,10*ROW('Sanitation Data'!D182))="","",OFFSET('Sanitation Data'!$D$32,0,10*ROW('Sanitation Data'!D182)))</f>
        <v/>
      </c>
      <c r="CP188" s="353" t="str">
        <f ca="1">+IF(OFFSET('Sanitation Data'!$E$28,0,10*ROW('Sanitation Data'!E182))="","",OFFSET('Sanitation Data'!$E$28,0,10*ROW('Sanitation Data'!E182)))</f>
        <v/>
      </c>
      <c r="CQ188" s="353" t="str">
        <f ca="1">+IF(OFFSET('Sanitation Data'!$E$29,0,10*ROW('Sanitation Data'!E182))="","",OFFSET('Sanitation Data'!$E$29,0,10*ROW('Sanitation Data'!E182)))</f>
        <v/>
      </c>
      <c r="CR188" s="353" t="str">
        <f ca="1">+IF(OFFSET('Sanitation Data'!$E$30,0,10*ROW('Sanitation Data'!E182))="","",OFFSET('Sanitation Data'!$E$30,0,10*ROW('Sanitation Data'!E182)))</f>
        <v/>
      </c>
      <c r="CS188" s="353" t="str">
        <f ca="1">+IF(OFFSET('Sanitation Data'!$E$31,0,10*ROW('Sanitation Data'!E182))="","",OFFSET('Sanitation Data'!$E$31,0,10*ROW('Sanitation Data'!E182)))</f>
        <v/>
      </c>
      <c r="CT188" s="353" t="str">
        <f ca="1">+IF(OFFSET('Sanitation Data'!$E$32,0,10*ROW('Sanitation Data'!E182))="","",OFFSET('Sanitation Data'!$E$32,0,10*ROW('Sanitation Data'!E182)))</f>
        <v/>
      </c>
      <c r="CU188" s="353" t="str">
        <f ca="1">+IF(OFFSET('Sanitation Data'!$F$28,0,10*ROW('Sanitation Data'!F182))="","",OFFSET('Sanitation Data'!$F$28,0,10*ROW('Sanitation Data'!F182)))</f>
        <v/>
      </c>
      <c r="CV188" s="353" t="str">
        <f ca="1">+IF(OFFSET('Sanitation Data'!$F$29,0,10*ROW('Sanitation Data'!F182))="","",OFFSET('Sanitation Data'!$F$29,0,10*ROW('Sanitation Data'!F182)))</f>
        <v/>
      </c>
      <c r="CW188" s="353" t="str">
        <f ca="1">+IF(OFFSET('Sanitation Data'!$F$30,0,10*ROW('Sanitation Data'!F182))="","",OFFSET('Sanitation Data'!$F$30,0,10*ROW('Sanitation Data'!F182)))</f>
        <v/>
      </c>
      <c r="CX188" s="353" t="str">
        <f ca="1">+IF(OFFSET('Sanitation Data'!$F$31,0,10*ROW('Sanitation Data'!F182))="","",OFFSET('Sanitation Data'!$F$31,0,10*ROW('Sanitation Data'!F182)))</f>
        <v/>
      </c>
      <c r="CY188" s="353" t="str">
        <f ca="1">+IF(OFFSET('Sanitation Data'!$F$32,0,10*ROW('Sanitation Data'!F182))="","",OFFSET('Sanitation Data'!$F$32,0,10*ROW('Sanitation Data'!F182)))</f>
        <v/>
      </c>
      <c r="CZ188" s="353" t="str">
        <f ca="1">+IF(OFFSET('Sanitation Data'!$G$28,0,10*ROW('Sanitation Data'!G182))="","",OFFSET('Sanitation Data'!$G$28,0,10*ROW('Sanitation Data'!G182)))</f>
        <v/>
      </c>
      <c r="DA188" s="353" t="str">
        <f ca="1">+IF(OFFSET('Sanitation Data'!$G$29,0,10*ROW('Sanitation Data'!G182))="","",OFFSET('Sanitation Data'!$G$29,0,10*ROW('Sanitation Data'!G182)))</f>
        <v/>
      </c>
      <c r="DB188" s="353" t="str">
        <f ca="1">+IF(OFFSET('Sanitation Data'!$G$30,0,10*ROW('Sanitation Data'!G182))="","",OFFSET('Sanitation Data'!$G$30,0,10*ROW('Sanitation Data'!G182)))</f>
        <v/>
      </c>
      <c r="DC188" s="353" t="str">
        <f ca="1">+IF(OFFSET('Sanitation Data'!$G$31,0,10*ROW('Sanitation Data'!G182))="","",OFFSET('Sanitation Data'!$G$31,0,10*ROW('Sanitation Data'!G182)))</f>
        <v/>
      </c>
      <c r="DD188" s="353" t="str">
        <f ca="1">+IF(OFFSET('Sanitation Data'!$G$32,0,10*ROW('Sanitation Data'!G182))="","",OFFSET('Sanitation Data'!$G$32,0,10*ROW('Sanitation Data'!G182)))</f>
        <v/>
      </c>
      <c r="DE188" s="353" t="str">
        <f ca="1">+IF(OFFSET('Sanitation Data'!$H$28,0,10*ROW('Sanitation Data'!H182))="","",OFFSET('Sanitation Data'!$H$28,0,10*ROW('Sanitation Data'!H182)))</f>
        <v/>
      </c>
      <c r="DF188" s="353" t="str">
        <f ca="1">+IF(OFFSET('Sanitation Data'!$H$29,0,10*ROW('Sanitation Data'!H182))="","",OFFSET('Sanitation Data'!$H$29,0,10*ROW('Sanitation Data'!H182)))</f>
        <v/>
      </c>
      <c r="DG188" s="353" t="str">
        <f ca="1">+IF(OFFSET('Sanitation Data'!$H$30,0,10*ROW('Sanitation Data'!H182))="","",OFFSET('Sanitation Data'!$H$30,0,10*ROW('Sanitation Data'!H182)))</f>
        <v/>
      </c>
      <c r="DH188" s="353" t="str">
        <f ca="1">+IF(OFFSET('Sanitation Data'!$H$31,0,10*ROW('Sanitation Data'!H182))="","",OFFSET('Sanitation Data'!$H$31,0,10*ROW('Sanitation Data'!H182)))</f>
        <v/>
      </c>
      <c r="DI188" s="353" t="str">
        <f ca="1">+IF(OFFSET('Sanitation Data'!$H$32,0,10*ROW('Sanitation Data'!H182))="","",OFFSET('Sanitation Data'!$H$32,0,10*ROW('Sanitation Data'!H182)))</f>
        <v/>
      </c>
      <c r="DJ188" s="353" t="str">
        <f ca="1">+IF(OFFSET('Sanitation Data'!$I$28,0,10*ROW('Sanitation Data'!I182))="","",OFFSET('Sanitation Data'!$I$28,0,10*ROW('Sanitation Data'!I182)))</f>
        <v/>
      </c>
      <c r="DK188" s="353" t="str">
        <f ca="1">+IF(OFFSET('Sanitation Data'!$I$29,0,10*ROW('Sanitation Data'!I182))="","",OFFSET('Sanitation Data'!$I$29,0,10*ROW('Sanitation Data'!I182)))</f>
        <v/>
      </c>
      <c r="DL188" s="353" t="str">
        <f ca="1">+IF(OFFSET('Sanitation Data'!$I$30,0,10*ROW('Sanitation Data'!I182))="","",OFFSET('Sanitation Data'!$I$30,0,10*ROW('Sanitation Data'!I182)))</f>
        <v/>
      </c>
      <c r="DM188" s="353" t="str">
        <f ca="1">+IF(OFFSET('Sanitation Data'!$I$31,0,10*ROW('Sanitation Data'!I182))="","",OFFSET('Sanitation Data'!$I$31,0,10*ROW('Sanitation Data'!I182)))</f>
        <v/>
      </c>
      <c r="DN188" s="353" t="str">
        <f ca="1">+IF(OFFSET('Sanitation Data'!$I$32,0,10*ROW('Sanitation Data'!I182))="","",OFFSET('Sanitation Data'!$I$32,0,10*ROW('Sanitation Data'!I182)))</f>
        <v/>
      </c>
      <c r="DO188" s="353" t="str">
        <f ca="1">+IF(OFFSET('Hygiene Data'!$D$11,0,10*ROW('Hygiene Data'!D182))="","",OFFSET('Hygiene Data'!$D$11,0,10*ROW('Hygiene Data'!D182)))</f>
        <v/>
      </c>
      <c r="DP188" s="353" t="str">
        <f ca="1">+IF(OFFSET('Hygiene Data'!$D$12,0,10*ROW('Hygiene Data'!D182))="","",OFFSET('Hygiene Data'!$D$12,0,10*ROW('Hygiene Data'!D182)))</f>
        <v/>
      </c>
      <c r="DQ188" s="353" t="str">
        <f ca="1">+IF(OFFSET('Hygiene Data'!$D$13,0,10*ROW('Hygiene Data'!D182))="","",OFFSET('Hygiene Data'!$D$13,0,10*ROW('Hygiene Data'!D182)))</f>
        <v/>
      </c>
      <c r="DR188" s="353" t="str">
        <f ca="1">+IF(OFFSET('Hygiene Data'!$E$11,0,10*ROW('Hygiene Data'!E182))="","",OFFSET('Hygiene Data'!$E$11,0,10*ROW('Hygiene Data'!E182)))</f>
        <v/>
      </c>
      <c r="DS188" s="353" t="str">
        <f ca="1">+IF(OFFSET('Hygiene Data'!$E$12,0,10*ROW('Hygiene Data'!E182))="","",OFFSET('Hygiene Data'!$E$12,0,10*ROW('Hygiene Data'!E182)))</f>
        <v/>
      </c>
      <c r="DT188" s="353" t="str">
        <f ca="1">+IF(OFFSET('Hygiene Data'!$E$13,0,10*ROW('Hygiene Data'!E182))="","",OFFSET('Hygiene Data'!$E$13,0,10*ROW('Hygiene Data'!E182)))</f>
        <v/>
      </c>
      <c r="DU188" s="353" t="str">
        <f ca="1">+IF(OFFSET('Hygiene Data'!$F$11,0,10*ROW('Hygiene Data'!F182))="","",OFFSET('Hygiene Data'!$F$11,0,10*ROW('Hygiene Data'!F182)))</f>
        <v/>
      </c>
      <c r="DV188" s="353" t="str">
        <f ca="1">+IF(OFFSET('Hygiene Data'!$F$12,0,10*ROW('Hygiene Data'!F182))="","",OFFSET('Hygiene Data'!$F$12,0,10*ROW('Hygiene Data'!F182)))</f>
        <v/>
      </c>
      <c r="DW188" s="353" t="str">
        <f ca="1">+IF(OFFSET('Hygiene Data'!$F$13,0,10*ROW('Hygiene Data'!F182))="","",OFFSET('Hygiene Data'!$F$13,0,10*ROW('Hygiene Data'!F182)))</f>
        <v/>
      </c>
      <c r="DX188" s="353" t="str">
        <f ca="1">+IF(OFFSET('Hygiene Data'!$G$11,0,10*ROW('Hygiene Data'!G182))="","",OFFSET('Hygiene Data'!$G$11,0,10*ROW('Hygiene Data'!G182)))</f>
        <v/>
      </c>
      <c r="DY188" s="353" t="str">
        <f ca="1">+IF(OFFSET('Hygiene Data'!$G$12,0,10*ROW('Hygiene Data'!G182))="","",OFFSET('Hygiene Data'!$G$12,0,10*ROW('Hygiene Data'!G182)))</f>
        <v/>
      </c>
      <c r="DZ188" s="353" t="str">
        <f ca="1">+IF(OFFSET('Hygiene Data'!$G$13,0,10*ROW('Hygiene Data'!G182))="","",OFFSET('Hygiene Data'!$G$13,0,10*ROW('Hygiene Data'!G182)))</f>
        <v/>
      </c>
      <c r="EA188" s="353" t="str">
        <f ca="1">+IF(OFFSET('Hygiene Data'!$H$11,0,10*ROW('Hygiene Data'!H182))="","",OFFSET('Hygiene Data'!$H$11,0,10*ROW('Hygiene Data'!H182)))</f>
        <v/>
      </c>
      <c r="EB188" s="353" t="str">
        <f ca="1">+IF(OFFSET('Hygiene Data'!$H$12,0,10*ROW('Hygiene Data'!H182))="","",OFFSET('Hygiene Data'!$H$12,0,10*ROW('Hygiene Data'!H182)))</f>
        <v/>
      </c>
      <c r="EC188" s="353" t="str">
        <f ca="1">+IF(OFFSET('Hygiene Data'!$H$13,0,10*ROW('Hygiene Data'!H182))="","",OFFSET('Hygiene Data'!$H$13,0,10*ROW('Hygiene Data'!H182)))</f>
        <v/>
      </c>
      <c r="ED188" s="353" t="str">
        <f ca="1">+IF(OFFSET('Hygiene Data'!$I$11,0,10*ROW('Hygiene Data'!I182))="","",OFFSET('Hygiene Data'!$I$11,0,10*ROW('Hygiene Data'!I182)))</f>
        <v/>
      </c>
      <c r="EE188" s="353" t="str">
        <f ca="1">+IF(OFFSET('Hygiene Data'!$I$12,0,10*ROW('Hygiene Data'!I182))="","",OFFSET('Hygiene Data'!$I$12,0,10*ROW('Hygiene Data'!I182)))</f>
        <v/>
      </c>
      <c r="EF188" s="353" t="str">
        <f ca="1">+IF(OFFSET('Hygiene Data'!$I$13,0,10*ROW('Hygiene Data'!I182))="","",OFFSET('Hygiene Data'!$I$13,0,10*ROW('Hygiene Data'!I182)))</f>
        <v/>
      </c>
    </row>
    <row r="189" spans="1:136" x14ac:dyDescent="0.25">
      <c r="A189" s="462" t="str">
        <f ca="1">+IF(OFFSET('Water Data'!$B$2,0,10*ROW('Water Data'!E183))="","",OFFSET('Water Data'!$B$2,0,10*ROW('Water Data'!E183)))</f>
        <v/>
      </c>
      <c r="B189" s="46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89" t="str">
        <f t="shared" ca="1" si="2"/>
        <v/>
      </c>
      <c r="D189" s="49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6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3" t="str">
        <f ca="1">+IF(OFFSET('Water Data'!$D$27,0,10*ROW('Water Data'!D183))="","",OFFSET('Water Data'!$D$27,0,10*ROW('Water Data'!D183)))</f>
        <v/>
      </c>
      <c r="BT189" s="353" t="str">
        <f ca="1">+IF(OFFSET('Water Data'!$D$28,0,10*ROW('Water Data'!D183))="","",OFFSET('Water Data'!$D$28,0,10*ROW('Water Data'!D183)))</f>
        <v/>
      </c>
      <c r="BU189" s="353" t="str">
        <f ca="1">+IF(OFFSET('Water Data'!$D$29,0,10*ROW('Water Data'!D183))="","",OFFSET('Water Data'!$D$29,0,10*ROW('Water Data'!D183)))</f>
        <v/>
      </c>
      <c r="BV189" s="353" t="str">
        <f ca="1">+IF(OFFSET('Water Data'!$E$27,0,10*ROW('Water Data'!E183))="","",OFFSET('Water Data'!$E$27,0,10*ROW('Water Data'!E183)))</f>
        <v/>
      </c>
      <c r="BW189" s="353" t="str">
        <f ca="1">+IF(OFFSET('Water Data'!$E$28,0,10*ROW('Water Data'!E183))="","",OFFSET('Water Data'!$E$28,0,10*ROW('Water Data'!E183)))</f>
        <v/>
      </c>
      <c r="BX189" s="353" t="str">
        <f ca="1">+IF(OFFSET('Water Data'!$E$29,0,10*ROW('Water Data'!E183))="","",OFFSET('Water Data'!$E$29,0,10*ROW('Water Data'!E183)))</f>
        <v/>
      </c>
      <c r="BY189" s="353" t="str">
        <f ca="1">+IF(OFFSET('Water Data'!$F$27,0,10*ROW('Water Data'!F183))="","",OFFSET('Water Data'!$F$27,0,10*ROW('Water Data'!F183)))</f>
        <v/>
      </c>
      <c r="BZ189" s="353" t="str">
        <f ca="1">+IF(OFFSET('Water Data'!$F$28,0,10*ROW('Water Data'!F183))="","",OFFSET('Water Data'!$F$28,0,10*ROW('Water Data'!F183)))</f>
        <v/>
      </c>
      <c r="CA189" s="353" t="str">
        <f ca="1">+IF(OFFSET('Water Data'!$F$29,0,10*ROW('Water Data'!F183))="","",OFFSET('Water Data'!$F$29,0,10*ROW('Water Data'!F183)))</f>
        <v/>
      </c>
      <c r="CB189" s="353" t="str">
        <f ca="1">+IF(OFFSET('Water Data'!$G$27,0,10*ROW('Water Data'!G183))="","",OFFSET('Water Data'!$G$27,0,10*ROW('Water Data'!G183)))</f>
        <v/>
      </c>
      <c r="CC189" s="353" t="str">
        <f ca="1">+IF(OFFSET('Water Data'!$G$28,0,10*ROW('Water Data'!G183))="","",OFFSET('Water Data'!$G$28,0,10*ROW('Water Data'!G183)))</f>
        <v/>
      </c>
      <c r="CD189" s="353" t="str">
        <f ca="1">+IF(OFFSET('Water Data'!$G$29,0,10*ROW('Water Data'!G183))="","",OFFSET('Water Data'!$G$29,0,10*ROW('Water Data'!G183)))</f>
        <v/>
      </c>
      <c r="CE189" s="353" t="str">
        <f ca="1">+IF(OFFSET('Water Data'!$H$27,0,10*ROW('Water Data'!H183))="","",OFFSET('Water Data'!$H$27,0,10*ROW('Water Data'!H183)))</f>
        <v/>
      </c>
      <c r="CF189" s="353" t="str">
        <f ca="1">+IF(OFFSET('Water Data'!$H$28,0,10*ROW('Water Data'!H183))="","",OFFSET('Water Data'!$H$28,0,10*ROW('Water Data'!H183)))</f>
        <v/>
      </c>
      <c r="CG189" s="353" t="str">
        <f ca="1">+IF(OFFSET('Water Data'!$H$29,0,10*ROW('Water Data'!H183))="","",OFFSET('Water Data'!$H$29,0,10*ROW('Water Data'!H183)))</f>
        <v/>
      </c>
      <c r="CH189" s="353" t="str">
        <f ca="1">+IF(OFFSET('Water Data'!$I$27,0,10*ROW('Water Data'!I183))="","",OFFSET('Water Data'!$I$27,0,10*ROW('Water Data'!I183)))</f>
        <v/>
      </c>
      <c r="CI189" s="353" t="str">
        <f ca="1">+IF(OFFSET('Water Data'!$I$28,0,10*ROW('Water Data'!I183))="","",OFFSET('Water Data'!$I$28,0,10*ROW('Water Data'!I183)))</f>
        <v/>
      </c>
      <c r="CJ189" s="353" t="str">
        <f ca="1">+IF(OFFSET('Water Data'!$I$29,0,10*ROW('Water Data'!I183))="","",OFFSET('Water Data'!$I$29,0,10*ROW('Water Data'!I183)))</f>
        <v/>
      </c>
      <c r="CK189" s="353" t="str">
        <f ca="1">+IF(OFFSET('Sanitation Data'!$D$28,0,10*ROW('Sanitation Data'!D183))="","",OFFSET('Sanitation Data'!$D$28,0,10*ROW('Sanitation Data'!D183)))</f>
        <v/>
      </c>
      <c r="CL189" s="353" t="str">
        <f ca="1">+IF(OFFSET('Sanitation Data'!$D$29,0,10*ROW('Sanitation Data'!D183))="","",OFFSET('Sanitation Data'!$D$29,0,10*ROW('Sanitation Data'!D183)))</f>
        <v/>
      </c>
      <c r="CM189" s="353" t="str">
        <f ca="1">+IF(OFFSET('Sanitation Data'!$D$30,0,10*ROW('Sanitation Data'!D183))="","",OFFSET('Sanitation Data'!$D$30,0,10*ROW('Sanitation Data'!D183)))</f>
        <v/>
      </c>
      <c r="CN189" s="353" t="str">
        <f ca="1">+IF(OFFSET('Sanitation Data'!$D$31,0,10*ROW('Sanitation Data'!D183))="","",OFFSET('Sanitation Data'!$D$31,0,10*ROW('Sanitation Data'!D183)))</f>
        <v/>
      </c>
      <c r="CO189" s="353" t="str">
        <f ca="1">+IF(OFFSET('Sanitation Data'!$D$32,0,10*ROW('Sanitation Data'!D183))="","",OFFSET('Sanitation Data'!$D$32,0,10*ROW('Sanitation Data'!D183)))</f>
        <v/>
      </c>
      <c r="CP189" s="353" t="str">
        <f ca="1">+IF(OFFSET('Sanitation Data'!$E$28,0,10*ROW('Sanitation Data'!E183))="","",OFFSET('Sanitation Data'!$E$28,0,10*ROW('Sanitation Data'!E183)))</f>
        <v/>
      </c>
      <c r="CQ189" s="353" t="str">
        <f ca="1">+IF(OFFSET('Sanitation Data'!$E$29,0,10*ROW('Sanitation Data'!E183))="","",OFFSET('Sanitation Data'!$E$29,0,10*ROW('Sanitation Data'!E183)))</f>
        <v/>
      </c>
      <c r="CR189" s="353" t="str">
        <f ca="1">+IF(OFFSET('Sanitation Data'!$E$30,0,10*ROW('Sanitation Data'!E183))="","",OFFSET('Sanitation Data'!$E$30,0,10*ROW('Sanitation Data'!E183)))</f>
        <v/>
      </c>
      <c r="CS189" s="353" t="str">
        <f ca="1">+IF(OFFSET('Sanitation Data'!$E$31,0,10*ROW('Sanitation Data'!E183))="","",OFFSET('Sanitation Data'!$E$31,0,10*ROW('Sanitation Data'!E183)))</f>
        <v/>
      </c>
      <c r="CT189" s="353" t="str">
        <f ca="1">+IF(OFFSET('Sanitation Data'!$E$32,0,10*ROW('Sanitation Data'!E183))="","",OFFSET('Sanitation Data'!$E$32,0,10*ROW('Sanitation Data'!E183)))</f>
        <v/>
      </c>
      <c r="CU189" s="353" t="str">
        <f ca="1">+IF(OFFSET('Sanitation Data'!$F$28,0,10*ROW('Sanitation Data'!F183))="","",OFFSET('Sanitation Data'!$F$28,0,10*ROW('Sanitation Data'!F183)))</f>
        <v/>
      </c>
      <c r="CV189" s="353" t="str">
        <f ca="1">+IF(OFFSET('Sanitation Data'!$F$29,0,10*ROW('Sanitation Data'!F183))="","",OFFSET('Sanitation Data'!$F$29,0,10*ROW('Sanitation Data'!F183)))</f>
        <v/>
      </c>
      <c r="CW189" s="353" t="str">
        <f ca="1">+IF(OFFSET('Sanitation Data'!$F$30,0,10*ROW('Sanitation Data'!F183))="","",OFFSET('Sanitation Data'!$F$30,0,10*ROW('Sanitation Data'!F183)))</f>
        <v/>
      </c>
      <c r="CX189" s="353" t="str">
        <f ca="1">+IF(OFFSET('Sanitation Data'!$F$31,0,10*ROW('Sanitation Data'!F183))="","",OFFSET('Sanitation Data'!$F$31,0,10*ROW('Sanitation Data'!F183)))</f>
        <v/>
      </c>
      <c r="CY189" s="353" t="str">
        <f ca="1">+IF(OFFSET('Sanitation Data'!$F$32,0,10*ROW('Sanitation Data'!F183))="","",OFFSET('Sanitation Data'!$F$32,0,10*ROW('Sanitation Data'!F183)))</f>
        <v/>
      </c>
      <c r="CZ189" s="353" t="str">
        <f ca="1">+IF(OFFSET('Sanitation Data'!$G$28,0,10*ROW('Sanitation Data'!G183))="","",OFFSET('Sanitation Data'!$G$28,0,10*ROW('Sanitation Data'!G183)))</f>
        <v/>
      </c>
      <c r="DA189" s="353" t="str">
        <f ca="1">+IF(OFFSET('Sanitation Data'!$G$29,0,10*ROW('Sanitation Data'!G183))="","",OFFSET('Sanitation Data'!$G$29,0,10*ROW('Sanitation Data'!G183)))</f>
        <v/>
      </c>
      <c r="DB189" s="353" t="str">
        <f ca="1">+IF(OFFSET('Sanitation Data'!$G$30,0,10*ROW('Sanitation Data'!G183))="","",OFFSET('Sanitation Data'!$G$30,0,10*ROW('Sanitation Data'!G183)))</f>
        <v/>
      </c>
      <c r="DC189" s="353" t="str">
        <f ca="1">+IF(OFFSET('Sanitation Data'!$G$31,0,10*ROW('Sanitation Data'!G183))="","",OFFSET('Sanitation Data'!$G$31,0,10*ROW('Sanitation Data'!G183)))</f>
        <v/>
      </c>
      <c r="DD189" s="353" t="str">
        <f ca="1">+IF(OFFSET('Sanitation Data'!$G$32,0,10*ROW('Sanitation Data'!G183))="","",OFFSET('Sanitation Data'!$G$32,0,10*ROW('Sanitation Data'!G183)))</f>
        <v/>
      </c>
      <c r="DE189" s="353" t="str">
        <f ca="1">+IF(OFFSET('Sanitation Data'!$H$28,0,10*ROW('Sanitation Data'!H183))="","",OFFSET('Sanitation Data'!$H$28,0,10*ROW('Sanitation Data'!H183)))</f>
        <v/>
      </c>
      <c r="DF189" s="353" t="str">
        <f ca="1">+IF(OFFSET('Sanitation Data'!$H$29,0,10*ROW('Sanitation Data'!H183))="","",OFFSET('Sanitation Data'!$H$29,0,10*ROW('Sanitation Data'!H183)))</f>
        <v/>
      </c>
      <c r="DG189" s="353" t="str">
        <f ca="1">+IF(OFFSET('Sanitation Data'!$H$30,0,10*ROW('Sanitation Data'!H183))="","",OFFSET('Sanitation Data'!$H$30,0,10*ROW('Sanitation Data'!H183)))</f>
        <v/>
      </c>
      <c r="DH189" s="353" t="str">
        <f ca="1">+IF(OFFSET('Sanitation Data'!$H$31,0,10*ROW('Sanitation Data'!H183))="","",OFFSET('Sanitation Data'!$H$31,0,10*ROW('Sanitation Data'!H183)))</f>
        <v/>
      </c>
      <c r="DI189" s="353" t="str">
        <f ca="1">+IF(OFFSET('Sanitation Data'!$H$32,0,10*ROW('Sanitation Data'!H183))="","",OFFSET('Sanitation Data'!$H$32,0,10*ROW('Sanitation Data'!H183)))</f>
        <v/>
      </c>
      <c r="DJ189" s="353" t="str">
        <f ca="1">+IF(OFFSET('Sanitation Data'!$I$28,0,10*ROW('Sanitation Data'!I183))="","",OFFSET('Sanitation Data'!$I$28,0,10*ROW('Sanitation Data'!I183)))</f>
        <v/>
      </c>
      <c r="DK189" s="353" t="str">
        <f ca="1">+IF(OFFSET('Sanitation Data'!$I$29,0,10*ROW('Sanitation Data'!I183))="","",OFFSET('Sanitation Data'!$I$29,0,10*ROW('Sanitation Data'!I183)))</f>
        <v/>
      </c>
      <c r="DL189" s="353" t="str">
        <f ca="1">+IF(OFFSET('Sanitation Data'!$I$30,0,10*ROW('Sanitation Data'!I183))="","",OFFSET('Sanitation Data'!$I$30,0,10*ROW('Sanitation Data'!I183)))</f>
        <v/>
      </c>
      <c r="DM189" s="353" t="str">
        <f ca="1">+IF(OFFSET('Sanitation Data'!$I$31,0,10*ROW('Sanitation Data'!I183))="","",OFFSET('Sanitation Data'!$I$31,0,10*ROW('Sanitation Data'!I183)))</f>
        <v/>
      </c>
      <c r="DN189" s="353" t="str">
        <f ca="1">+IF(OFFSET('Sanitation Data'!$I$32,0,10*ROW('Sanitation Data'!I183))="","",OFFSET('Sanitation Data'!$I$32,0,10*ROW('Sanitation Data'!I183)))</f>
        <v/>
      </c>
      <c r="DO189" s="353" t="str">
        <f ca="1">+IF(OFFSET('Hygiene Data'!$D$11,0,10*ROW('Hygiene Data'!D183))="","",OFFSET('Hygiene Data'!$D$11,0,10*ROW('Hygiene Data'!D183)))</f>
        <v/>
      </c>
      <c r="DP189" s="353" t="str">
        <f ca="1">+IF(OFFSET('Hygiene Data'!$D$12,0,10*ROW('Hygiene Data'!D183))="","",OFFSET('Hygiene Data'!$D$12,0,10*ROW('Hygiene Data'!D183)))</f>
        <v/>
      </c>
      <c r="DQ189" s="353" t="str">
        <f ca="1">+IF(OFFSET('Hygiene Data'!$D$13,0,10*ROW('Hygiene Data'!D183))="","",OFFSET('Hygiene Data'!$D$13,0,10*ROW('Hygiene Data'!D183)))</f>
        <v/>
      </c>
      <c r="DR189" s="353" t="str">
        <f ca="1">+IF(OFFSET('Hygiene Data'!$E$11,0,10*ROW('Hygiene Data'!E183))="","",OFFSET('Hygiene Data'!$E$11,0,10*ROW('Hygiene Data'!E183)))</f>
        <v/>
      </c>
      <c r="DS189" s="353" t="str">
        <f ca="1">+IF(OFFSET('Hygiene Data'!$E$12,0,10*ROW('Hygiene Data'!E183))="","",OFFSET('Hygiene Data'!$E$12,0,10*ROW('Hygiene Data'!E183)))</f>
        <v/>
      </c>
      <c r="DT189" s="353" t="str">
        <f ca="1">+IF(OFFSET('Hygiene Data'!$E$13,0,10*ROW('Hygiene Data'!E183))="","",OFFSET('Hygiene Data'!$E$13,0,10*ROW('Hygiene Data'!E183)))</f>
        <v/>
      </c>
      <c r="DU189" s="353" t="str">
        <f ca="1">+IF(OFFSET('Hygiene Data'!$F$11,0,10*ROW('Hygiene Data'!F183))="","",OFFSET('Hygiene Data'!$F$11,0,10*ROW('Hygiene Data'!F183)))</f>
        <v/>
      </c>
      <c r="DV189" s="353" t="str">
        <f ca="1">+IF(OFFSET('Hygiene Data'!$F$12,0,10*ROW('Hygiene Data'!F183))="","",OFFSET('Hygiene Data'!$F$12,0,10*ROW('Hygiene Data'!F183)))</f>
        <v/>
      </c>
      <c r="DW189" s="353" t="str">
        <f ca="1">+IF(OFFSET('Hygiene Data'!$F$13,0,10*ROW('Hygiene Data'!F183))="","",OFFSET('Hygiene Data'!$F$13,0,10*ROW('Hygiene Data'!F183)))</f>
        <v/>
      </c>
      <c r="DX189" s="353" t="str">
        <f ca="1">+IF(OFFSET('Hygiene Data'!$G$11,0,10*ROW('Hygiene Data'!G183))="","",OFFSET('Hygiene Data'!$G$11,0,10*ROW('Hygiene Data'!G183)))</f>
        <v/>
      </c>
      <c r="DY189" s="353" t="str">
        <f ca="1">+IF(OFFSET('Hygiene Data'!$G$12,0,10*ROW('Hygiene Data'!G183))="","",OFFSET('Hygiene Data'!$G$12,0,10*ROW('Hygiene Data'!G183)))</f>
        <v/>
      </c>
      <c r="DZ189" s="353" t="str">
        <f ca="1">+IF(OFFSET('Hygiene Data'!$G$13,0,10*ROW('Hygiene Data'!G183))="","",OFFSET('Hygiene Data'!$G$13,0,10*ROW('Hygiene Data'!G183)))</f>
        <v/>
      </c>
      <c r="EA189" s="353" t="str">
        <f ca="1">+IF(OFFSET('Hygiene Data'!$H$11,0,10*ROW('Hygiene Data'!H183))="","",OFFSET('Hygiene Data'!$H$11,0,10*ROW('Hygiene Data'!H183)))</f>
        <v/>
      </c>
      <c r="EB189" s="353" t="str">
        <f ca="1">+IF(OFFSET('Hygiene Data'!$H$12,0,10*ROW('Hygiene Data'!H183))="","",OFFSET('Hygiene Data'!$H$12,0,10*ROW('Hygiene Data'!H183)))</f>
        <v/>
      </c>
      <c r="EC189" s="353" t="str">
        <f ca="1">+IF(OFFSET('Hygiene Data'!$H$13,0,10*ROW('Hygiene Data'!H183))="","",OFFSET('Hygiene Data'!$H$13,0,10*ROW('Hygiene Data'!H183)))</f>
        <v/>
      </c>
      <c r="ED189" s="353" t="str">
        <f ca="1">+IF(OFFSET('Hygiene Data'!$I$11,0,10*ROW('Hygiene Data'!I183))="","",OFFSET('Hygiene Data'!$I$11,0,10*ROW('Hygiene Data'!I183)))</f>
        <v/>
      </c>
      <c r="EE189" s="353" t="str">
        <f ca="1">+IF(OFFSET('Hygiene Data'!$I$12,0,10*ROW('Hygiene Data'!I183))="","",OFFSET('Hygiene Data'!$I$12,0,10*ROW('Hygiene Data'!I183)))</f>
        <v/>
      </c>
      <c r="EF189" s="353" t="str">
        <f ca="1">+IF(OFFSET('Hygiene Data'!$I$13,0,10*ROW('Hygiene Data'!I183))="","",OFFSET('Hygiene Data'!$I$13,0,10*ROW('Hygiene Data'!I183)))</f>
        <v/>
      </c>
    </row>
    <row r="190" spans="1:136" x14ac:dyDescent="0.25">
      <c r="A190" s="462" t="str">
        <f ca="1">+IF(OFFSET('Water Data'!$B$2,0,10*ROW('Water Data'!E184))="","",OFFSET('Water Data'!$B$2,0,10*ROW('Water Data'!E184)))</f>
        <v/>
      </c>
      <c r="B190" s="46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89" t="str">
        <f t="shared" ca="1" si="2"/>
        <v/>
      </c>
      <c r="D190" s="49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6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3" t="str">
        <f ca="1">+IF(OFFSET('Water Data'!$D$27,0,10*ROW('Water Data'!D184))="","",OFFSET('Water Data'!$D$27,0,10*ROW('Water Data'!D184)))</f>
        <v/>
      </c>
      <c r="BT190" s="353" t="str">
        <f ca="1">+IF(OFFSET('Water Data'!$D$28,0,10*ROW('Water Data'!D184))="","",OFFSET('Water Data'!$D$28,0,10*ROW('Water Data'!D184)))</f>
        <v/>
      </c>
      <c r="BU190" s="353" t="str">
        <f ca="1">+IF(OFFSET('Water Data'!$D$29,0,10*ROW('Water Data'!D184))="","",OFFSET('Water Data'!$D$29,0,10*ROW('Water Data'!D184)))</f>
        <v/>
      </c>
      <c r="BV190" s="353" t="str">
        <f ca="1">+IF(OFFSET('Water Data'!$E$27,0,10*ROW('Water Data'!E184))="","",OFFSET('Water Data'!$E$27,0,10*ROW('Water Data'!E184)))</f>
        <v/>
      </c>
      <c r="BW190" s="353" t="str">
        <f ca="1">+IF(OFFSET('Water Data'!$E$28,0,10*ROW('Water Data'!E184))="","",OFFSET('Water Data'!$E$28,0,10*ROW('Water Data'!E184)))</f>
        <v/>
      </c>
      <c r="BX190" s="353" t="str">
        <f ca="1">+IF(OFFSET('Water Data'!$E$29,0,10*ROW('Water Data'!E184))="","",OFFSET('Water Data'!$E$29,0,10*ROW('Water Data'!E184)))</f>
        <v/>
      </c>
      <c r="BY190" s="353" t="str">
        <f ca="1">+IF(OFFSET('Water Data'!$F$27,0,10*ROW('Water Data'!F184))="","",OFFSET('Water Data'!$F$27,0,10*ROW('Water Data'!F184)))</f>
        <v/>
      </c>
      <c r="BZ190" s="353" t="str">
        <f ca="1">+IF(OFFSET('Water Data'!$F$28,0,10*ROW('Water Data'!F184))="","",OFFSET('Water Data'!$F$28,0,10*ROW('Water Data'!F184)))</f>
        <v/>
      </c>
      <c r="CA190" s="353" t="str">
        <f ca="1">+IF(OFFSET('Water Data'!$F$29,0,10*ROW('Water Data'!F184))="","",OFFSET('Water Data'!$F$29,0,10*ROW('Water Data'!F184)))</f>
        <v/>
      </c>
      <c r="CB190" s="353" t="str">
        <f ca="1">+IF(OFFSET('Water Data'!$G$27,0,10*ROW('Water Data'!G184))="","",OFFSET('Water Data'!$G$27,0,10*ROW('Water Data'!G184)))</f>
        <v/>
      </c>
      <c r="CC190" s="353" t="str">
        <f ca="1">+IF(OFFSET('Water Data'!$G$28,0,10*ROW('Water Data'!G184))="","",OFFSET('Water Data'!$G$28,0,10*ROW('Water Data'!G184)))</f>
        <v/>
      </c>
      <c r="CD190" s="353" t="str">
        <f ca="1">+IF(OFFSET('Water Data'!$G$29,0,10*ROW('Water Data'!G184))="","",OFFSET('Water Data'!$G$29,0,10*ROW('Water Data'!G184)))</f>
        <v/>
      </c>
      <c r="CE190" s="353" t="str">
        <f ca="1">+IF(OFFSET('Water Data'!$H$27,0,10*ROW('Water Data'!H184))="","",OFFSET('Water Data'!$H$27,0,10*ROW('Water Data'!H184)))</f>
        <v/>
      </c>
      <c r="CF190" s="353" t="str">
        <f ca="1">+IF(OFFSET('Water Data'!$H$28,0,10*ROW('Water Data'!H184))="","",OFFSET('Water Data'!$H$28,0,10*ROW('Water Data'!H184)))</f>
        <v/>
      </c>
      <c r="CG190" s="353" t="str">
        <f ca="1">+IF(OFFSET('Water Data'!$H$29,0,10*ROW('Water Data'!H184))="","",OFFSET('Water Data'!$H$29,0,10*ROW('Water Data'!H184)))</f>
        <v/>
      </c>
      <c r="CH190" s="353" t="str">
        <f ca="1">+IF(OFFSET('Water Data'!$I$27,0,10*ROW('Water Data'!I184))="","",OFFSET('Water Data'!$I$27,0,10*ROW('Water Data'!I184)))</f>
        <v/>
      </c>
      <c r="CI190" s="353" t="str">
        <f ca="1">+IF(OFFSET('Water Data'!$I$28,0,10*ROW('Water Data'!I184))="","",OFFSET('Water Data'!$I$28,0,10*ROW('Water Data'!I184)))</f>
        <v/>
      </c>
      <c r="CJ190" s="353" t="str">
        <f ca="1">+IF(OFFSET('Water Data'!$I$29,0,10*ROW('Water Data'!I184))="","",OFFSET('Water Data'!$I$29,0,10*ROW('Water Data'!I184)))</f>
        <v/>
      </c>
      <c r="CK190" s="353" t="str">
        <f ca="1">+IF(OFFSET('Sanitation Data'!$D$28,0,10*ROW('Sanitation Data'!D184))="","",OFFSET('Sanitation Data'!$D$28,0,10*ROW('Sanitation Data'!D184)))</f>
        <v/>
      </c>
      <c r="CL190" s="353" t="str">
        <f ca="1">+IF(OFFSET('Sanitation Data'!$D$29,0,10*ROW('Sanitation Data'!D184))="","",OFFSET('Sanitation Data'!$D$29,0,10*ROW('Sanitation Data'!D184)))</f>
        <v/>
      </c>
      <c r="CM190" s="353" t="str">
        <f ca="1">+IF(OFFSET('Sanitation Data'!$D$30,0,10*ROW('Sanitation Data'!D184))="","",OFFSET('Sanitation Data'!$D$30,0,10*ROW('Sanitation Data'!D184)))</f>
        <v/>
      </c>
      <c r="CN190" s="353" t="str">
        <f ca="1">+IF(OFFSET('Sanitation Data'!$D$31,0,10*ROW('Sanitation Data'!D184))="","",OFFSET('Sanitation Data'!$D$31,0,10*ROW('Sanitation Data'!D184)))</f>
        <v/>
      </c>
      <c r="CO190" s="353" t="str">
        <f ca="1">+IF(OFFSET('Sanitation Data'!$D$32,0,10*ROW('Sanitation Data'!D184))="","",OFFSET('Sanitation Data'!$D$32,0,10*ROW('Sanitation Data'!D184)))</f>
        <v/>
      </c>
      <c r="CP190" s="353" t="str">
        <f ca="1">+IF(OFFSET('Sanitation Data'!$E$28,0,10*ROW('Sanitation Data'!E184))="","",OFFSET('Sanitation Data'!$E$28,0,10*ROW('Sanitation Data'!E184)))</f>
        <v/>
      </c>
      <c r="CQ190" s="353" t="str">
        <f ca="1">+IF(OFFSET('Sanitation Data'!$E$29,0,10*ROW('Sanitation Data'!E184))="","",OFFSET('Sanitation Data'!$E$29,0,10*ROW('Sanitation Data'!E184)))</f>
        <v/>
      </c>
      <c r="CR190" s="353" t="str">
        <f ca="1">+IF(OFFSET('Sanitation Data'!$E$30,0,10*ROW('Sanitation Data'!E184))="","",OFFSET('Sanitation Data'!$E$30,0,10*ROW('Sanitation Data'!E184)))</f>
        <v/>
      </c>
      <c r="CS190" s="353" t="str">
        <f ca="1">+IF(OFFSET('Sanitation Data'!$E$31,0,10*ROW('Sanitation Data'!E184))="","",OFFSET('Sanitation Data'!$E$31,0,10*ROW('Sanitation Data'!E184)))</f>
        <v/>
      </c>
      <c r="CT190" s="353" t="str">
        <f ca="1">+IF(OFFSET('Sanitation Data'!$E$32,0,10*ROW('Sanitation Data'!E184))="","",OFFSET('Sanitation Data'!$E$32,0,10*ROW('Sanitation Data'!E184)))</f>
        <v/>
      </c>
      <c r="CU190" s="353" t="str">
        <f ca="1">+IF(OFFSET('Sanitation Data'!$F$28,0,10*ROW('Sanitation Data'!F184))="","",OFFSET('Sanitation Data'!$F$28,0,10*ROW('Sanitation Data'!F184)))</f>
        <v/>
      </c>
      <c r="CV190" s="353" t="str">
        <f ca="1">+IF(OFFSET('Sanitation Data'!$F$29,0,10*ROW('Sanitation Data'!F184))="","",OFFSET('Sanitation Data'!$F$29,0,10*ROW('Sanitation Data'!F184)))</f>
        <v/>
      </c>
      <c r="CW190" s="353" t="str">
        <f ca="1">+IF(OFFSET('Sanitation Data'!$F$30,0,10*ROW('Sanitation Data'!F184))="","",OFFSET('Sanitation Data'!$F$30,0,10*ROW('Sanitation Data'!F184)))</f>
        <v/>
      </c>
      <c r="CX190" s="353" t="str">
        <f ca="1">+IF(OFFSET('Sanitation Data'!$F$31,0,10*ROW('Sanitation Data'!F184))="","",OFFSET('Sanitation Data'!$F$31,0,10*ROW('Sanitation Data'!F184)))</f>
        <v/>
      </c>
      <c r="CY190" s="353" t="str">
        <f ca="1">+IF(OFFSET('Sanitation Data'!$F$32,0,10*ROW('Sanitation Data'!F184))="","",OFFSET('Sanitation Data'!$F$32,0,10*ROW('Sanitation Data'!F184)))</f>
        <v/>
      </c>
      <c r="CZ190" s="353" t="str">
        <f ca="1">+IF(OFFSET('Sanitation Data'!$G$28,0,10*ROW('Sanitation Data'!G184))="","",OFFSET('Sanitation Data'!$G$28,0,10*ROW('Sanitation Data'!G184)))</f>
        <v/>
      </c>
      <c r="DA190" s="353" t="str">
        <f ca="1">+IF(OFFSET('Sanitation Data'!$G$29,0,10*ROW('Sanitation Data'!G184))="","",OFFSET('Sanitation Data'!$G$29,0,10*ROW('Sanitation Data'!G184)))</f>
        <v/>
      </c>
      <c r="DB190" s="353" t="str">
        <f ca="1">+IF(OFFSET('Sanitation Data'!$G$30,0,10*ROW('Sanitation Data'!G184))="","",OFFSET('Sanitation Data'!$G$30,0,10*ROW('Sanitation Data'!G184)))</f>
        <v/>
      </c>
      <c r="DC190" s="353" t="str">
        <f ca="1">+IF(OFFSET('Sanitation Data'!$G$31,0,10*ROW('Sanitation Data'!G184))="","",OFFSET('Sanitation Data'!$G$31,0,10*ROW('Sanitation Data'!G184)))</f>
        <v/>
      </c>
      <c r="DD190" s="353" t="str">
        <f ca="1">+IF(OFFSET('Sanitation Data'!$G$32,0,10*ROW('Sanitation Data'!G184))="","",OFFSET('Sanitation Data'!$G$32,0,10*ROW('Sanitation Data'!G184)))</f>
        <v/>
      </c>
      <c r="DE190" s="353" t="str">
        <f ca="1">+IF(OFFSET('Sanitation Data'!$H$28,0,10*ROW('Sanitation Data'!H184))="","",OFFSET('Sanitation Data'!$H$28,0,10*ROW('Sanitation Data'!H184)))</f>
        <v/>
      </c>
      <c r="DF190" s="353" t="str">
        <f ca="1">+IF(OFFSET('Sanitation Data'!$H$29,0,10*ROW('Sanitation Data'!H184))="","",OFFSET('Sanitation Data'!$H$29,0,10*ROW('Sanitation Data'!H184)))</f>
        <v/>
      </c>
      <c r="DG190" s="353" t="str">
        <f ca="1">+IF(OFFSET('Sanitation Data'!$H$30,0,10*ROW('Sanitation Data'!H184))="","",OFFSET('Sanitation Data'!$H$30,0,10*ROW('Sanitation Data'!H184)))</f>
        <v/>
      </c>
      <c r="DH190" s="353" t="str">
        <f ca="1">+IF(OFFSET('Sanitation Data'!$H$31,0,10*ROW('Sanitation Data'!H184))="","",OFFSET('Sanitation Data'!$H$31,0,10*ROW('Sanitation Data'!H184)))</f>
        <v/>
      </c>
      <c r="DI190" s="353" t="str">
        <f ca="1">+IF(OFFSET('Sanitation Data'!$H$32,0,10*ROW('Sanitation Data'!H184))="","",OFFSET('Sanitation Data'!$H$32,0,10*ROW('Sanitation Data'!H184)))</f>
        <v/>
      </c>
      <c r="DJ190" s="353" t="str">
        <f ca="1">+IF(OFFSET('Sanitation Data'!$I$28,0,10*ROW('Sanitation Data'!I184))="","",OFFSET('Sanitation Data'!$I$28,0,10*ROW('Sanitation Data'!I184)))</f>
        <v/>
      </c>
      <c r="DK190" s="353" t="str">
        <f ca="1">+IF(OFFSET('Sanitation Data'!$I$29,0,10*ROW('Sanitation Data'!I184))="","",OFFSET('Sanitation Data'!$I$29,0,10*ROW('Sanitation Data'!I184)))</f>
        <v/>
      </c>
      <c r="DL190" s="353" t="str">
        <f ca="1">+IF(OFFSET('Sanitation Data'!$I$30,0,10*ROW('Sanitation Data'!I184))="","",OFFSET('Sanitation Data'!$I$30,0,10*ROW('Sanitation Data'!I184)))</f>
        <v/>
      </c>
      <c r="DM190" s="353" t="str">
        <f ca="1">+IF(OFFSET('Sanitation Data'!$I$31,0,10*ROW('Sanitation Data'!I184))="","",OFFSET('Sanitation Data'!$I$31,0,10*ROW('Sanitation Data'!I184)))</f>
        <v/>
      </c>
      <c r="DN190" s="353" t="str">
        <f ca="1">+IF(OFFSET('Sanitation Data'!$I$32,0,10*ROW('Sanitation Data'!I184))="","",OFFSET('Sanitation Data'!$I$32,0,10*ROW('Sanitation Data'!I184)))</f>
        <v/>
      </c>
      <c r="DO190" s="353" t="str">
        <f ca="1">+IF(OFFSET('Hygiene Data'!$D$11,0,10*ROW('Hygiene Data'!D184))="","",OFFSET('Hygiene Data'!$D$11,0,10*ROW('Hygiene Data'!D184)))</f>
        <v/>
      </c>
      <c r="DP190" s="353" t="str">
        <f ca="1">+IF(OFFSET('Hygiene Data'!$D$12,0,10*ROW('Hygiene Data'!D184))="","",OFFSET('Hygiene Data'!$D$12,0,10*ROW('Hygiene Data'!D184)))</f>
        <v/>
      </c>
      <c r="DQ190" s="353" t="str">
        <f ca="1">+IF(OFFSET('Hygiene Data'!$D$13,0,10*ROW('Hygiene Data'!D184))="","",OFFSET('Hygiene Data'!$D$13,0,10*ROW('Hygiene Data'!D184)))</f>
        <v/>
      </c>
      <c r="DR190" s="353" t="str">
        <f ca="1">+IF(OFFSET('Hygiene Data'!$E$11,0,10*ROW('Hygiene Data'!E184))="","",OFFSET('Hygiene Data'!$E$11,0,10*ROW('Hygiene Data'!E184)))</f>
        <v/>
      </c>
      <c r="DS190" s="353" t="str">
        <f ca="1">+IF(OFFSET('Hygiene Data'!$E$12,0,10*ROW('Hygiene Data'!E184))="","",OFFSET('Hygiene Data'!$E$12,0,10*ROW('Hygiene Data'!E184)))</f>
        <v/>
      </c>
      <c r="DT190" s="353" t="str">
        <f ca="1">+IF(OFFSET('Hygiene Data'!$E$13,0,10*ROW('Hygiene Data'!E184))="","",OFFSET('Hygiene Data'!$E$13,0,10*ROW('Hygiene Data'!E184)))</f>
        <v/>
      </c>
      <c r="DU190" s="353" t="str">
        <f ca="1">+IF(OFFSET('Hygiene Data'!$F$11,0,10*ROW('Hygiene Data'!F184))="","",OFFSET('Hygiene Data'!$F$11,0,10*ROW('Hygiene Data'!F184)))</f>
        <v/>
      </c>
      <c r="DV190" s="353" t="str">
        <f ca="1">+IF(OFFSET('Hygiene Data'!$F$12,0,10*ROW('Hygiene Data'!F184))="","",OFFSET('Hygiene Data'!$F$12,0,10*ROW('Hygiene Data'!F184)))</f>
        <v/>
      </c>
      <c r="DW190" s="353" t="str">
        <f ca="1">+IF(OFFSET('Hygiene Data'!$F$13,0,10*ROW('Hygiene Data'!F184))="","",OFFSET('Hygiene Data'!$F$13,0,10*ROW('Hygiene Data'!F184)))</f>
        <v/>
      </c>
      <c r="DX190" s="353" t="str">
        <f ca="1">+IF(OFFSET('Hygiene Data'!$G$11,0,10*ROW('Hygiene Data'!G184))="","",OFFSET('Hygiene Data'!$G$11,0,10*ROW('Hygiene Data'!G184)))</f>
        <v/>
      </c>
      <c r="DY190" s="353" t="str">
        <f ca="1">+IF(OFFSET('Hygiene Data'!$G$12,0,10*ROW('Hygiene Data'!G184))="","",OFFSET('Hygiene Data'!$G$12,0,10*ROW('Hygiene Data'!G184)))</f>
        <v/>
      </c>
      <c r="DZ190" s="353" t="str">
        <f ca="1">+IF(OFFSET('Hygiene Data'!$G$13,0,10*ROW('Hygiene Data'!G184))="","",OFFSET('Hygiene Data'!$G$13,0,10*ROW('Hygiene Data'!G184)))</f>
        <v/>
      </c>
      <c r="EA190" s="353" t="str">
        <f ca="1">+IF(OFFSET('Hygiene Data'!$H$11,0,10*ROW('Hygiene Data'!H184))="","",OFFSET('Hygiene Data'!$H$11,0,10*ROW('Hygiene Data'!H184)))</f>
        <v/>
      </c>
      <c r="EB190" s="353" t="str">
        <f ca="1">+IF(OFFSET('Hygiene Data'!$H$12,0,10*ROW('Hygiene Data'!H184))="","",OFFSET('Hygiene Data'!$H$12,0,10*ROW('Hygiene Data'!H184)))</f>
        <v/>
      </c>
      <c r="EC190" s="353" t="str">
        <f ca="1">+IF(OFFSET('Hygiene Data'!$H$13,0,10*ROW('Hygiene Data'!H184))="","",OFFSET('Hygiene Data'!$H$13,0,10*ROW('Hygiene Data'!H184)))</f>
        <v/>
      </c>
      <c r="ED190" s="353" t="str">
        <f ca="1">+IF(OFFSET('Hygiene Data'!$I$11,0,10*ROW('Hygiene Data'!I184))="","",OFFSET('Hygiene Data'!$I$11,0,10*ROW('Hygiene Data'!I184)))</f>
        <v/>
      </c>
      <c r="EE190" s="353" t="str">
        <f ca="1">+IF(OFFSET('Hygiene Data'!$I$12,0,10*ROW('Hygiene Data'!I184))="","",OFFSET('Hygiene Data'!$I$12,0,10*ROW('Hygiene Data'!I184)))</f>
        <v/>
      </c>
      <c r="EF190" s="353" t="str">
        <f ca="1">+IF(OFFSET('Hygiene Data'!$I$13,0,10*ROW('Hygiene Data'!I184))="","",OFFSET('Hygiene Data'!$I$13,0,10*ROW('Hygiene Data'!I184)))</f>
        <v/>
      </c>
    </row>
    <row r="191" spans="1:136" x14ac:dyDescent="0.25">
      <c r="A191" s="462" t="str">
        <f ca="1">+IF(OFFSET('Water Data'!$B$2,0,10*ROW('Water Data'!E185))="","",OFFSET('Water Data'!$B$2,0,10*ROW('Water Data'!E185)))</f>
        <v/>
      </c>
      <c r="B191" s="46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89" t="str">
        <f t="shared" ca="1" si="2"/>
        <v/>
      </c>
      <c r="D191" s="49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6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3" t="str">
        <f ca="1">+IF(OFFSET('Water Data'!$D$27,0,10*ROW('Water Data'!D185))="","",OFFSET('Water Data'!$D$27,0,10*ROW('Water Data'!D185)))</f>
        <v/>
      </c>
      <c r="BT191" s="353" t="str">
        <f ca="1">+IF(OFFSET('Water Data'!$D$28,0,10*ROW('Water Data'!D185))="","",OFFSET('Water Data'!$D$28,0,10*ROW('Water Data'!D185)))</f>
        <v/>
      </c>
      <c r="BU191" s="353" t="str">
        <f ca="1">+IF(OFFSET('Water Data'!$D$29,0,10*ROW('Water Data'!D185))="","",OFFSET('Water Data'!$D$29,0,10*ROW('Water Data'!D185)))</f>
        <v/>
      </c>
      <c r="BV191" s="353" t="str">
        <f ca="1">+IF(OFFSET('Water Data'!$E$27,0,10*ROW('Water Data'!E185))="","",OFFSET('Water Data'!$E$27,0,10*ROW('Water Data'!E185)))</f>
        <v/>
      </c>
      <c r="BW191" s="353" t="str">
        <f ca="1">+IF(OFFSET('Water Data'!$E$28,0,10*ROW('Water Data'!E185))="","",OFFSET('Water Data'!$E$28,0,10*ROW('Water Data'!E185)))</f>
        <v/>
      </c>
      <c r="BX191" s="353" t="str">
        <f ca="1">+IF(OFFSET('Water Data'!$E$29,0,10*ROW('Water Data'!E185))="","",OFFSET('Water Data'!$E$29,0,10*ROW('Water Data'!E185)))</f>
        <v/>
      </c>
      <c r="BY191" s="353" t="str">
        <f ca="1">+IF(OFFSET('Water Data'!$F$27,0,10*ROW('Water Data'!F185))="","",OFFSET('Water Data'!$F$27,0,10*ROW('Water Data'!F185)))</f>
        <v/>
      </c>
      <c r="BZ191" s="353" t="str">
        <f ca="1">+IF(OFFSET('Water Data'!$F$28,0,10*ROW('Water Data'!F185))="","",OFFSET('Water Data'!$F$28,0,10*ROW('Water Data'!F185)))</f>
        <v/>
      </c>
      <c r="CA191" s="353" t="str">
        <f ca="1">+IF(OFFSET('Water Data'!$F$29,0,10*ROW('Water Data'!F185))="","",OFFSET('Water Data'!$F$29,0,10*ROW('Water Data'!F185)))</f>
        <v/>
      </c>
      <c r="CB191" s="353" t="str">
        <f ca="1">+IF(OFFSET('Water Data'!$G$27,0,10*ROW('Water Data'!G185))="","",OFFSET('Water Data'!$G$27,0,10*ROW('Water Data'!G185)))</f>
        <v/>
      </c>
      <c r="CC191" s="353" t="str">
        <f ca="1">+IF(OFFSET('Water Data'!$G$28,0,10*ROW('Water Data'!G185))="","",OFFSET('Water Data'!$G$28,0,10*ROW('Water Data'!G185)))</f>
        <v/>
      </c>
      <c r="CD191" s="353" t="str">
        <f ca="1">+IF(OFFSET('Water Data'!$G$29,0,10*ROW('Water Data'!G185))="","",OFFSET('Water Data'!$G$29,0,10*ROW('Water Data'!G185)))</f>
        <v/>
      </c>
      <c r="CE191" s="353" t="str">
        <f ca="1">+IF(OFFSET('Water Data'!$H$27,0,10*ROW('Water Data'!H185))="","",OFFSET('Water Data'!$H$27,0,10*ROW('Water Data'!H185)))</f>
        <v/>
      </c>
      <c r="CF191" s="353" t="str">
        <f ca="1">+IF(OFFSET('Water Data'!$H$28,0,10*ROW('Water Data'!H185))="","",OFFSET('Water Data'!$H$28,0,10*ROW('Water Data'!H185)))</f>
        <v/>
      </c>
      <c r="CG191" s="353" t="str">
        <f ca="1">+IF(OFFSET('Water Data'!$H$29,0,10*ROW('Water Data'!H185))="","",OFFSET('Water Data'!$H$29,0,10*ROW('Water Data'!H185)))</f>
        <v/>
      </c>
      <c r="CH191" s="353" t="str">
        <f ca="1">+IF(OFFSET('Water Data'!$I$27,0,10*ROW('Water Data'!I185))="","",OFFSET('Water Data'!$I$27,0,10*ROW('Water Data'!I185)))</f>
        <v/>
      </c>
      <c r="CI191" s="353" t="str">
        <f ca="1">+IF(OFFSET('Water Data'!$I$28,0,10*ROW('Water Data'!I185))="","",OFFSET('Water Data'!$I$28,0,10*ROW('Water Data'!I185)))</f>
        <v/>
      </c>
      <c r="CJ191" s="353" t="str">
        <f ca="1">+IF(OFFSET('Water Data'!$I$29,0,10*ROW('Water Data'!I185))="","",OFFSET('Water Data'!$I$29,0,10*ROW('Water Data'!I185)))</f>
        <v/>
      </c>
      <c r="CK191" s="353" t="str">
        <f ca="1">+IF(OFFSET('Sanitation Data'!$D$28,0,10*ROW('Sanitation Data'!D185))="","",OFFSET('Sanitation Data'!$D$28,0,10*ROW('Sanitation Data'!D185)))</f>
        <v/>
      </c>
      <c r="CL191" s="353" t="str">
        <f ca="1">+IF(OFFSET('Sanitation Data'!$D$29,0,10*ROW('Sanitation Data'!D185))="","",OFFSET('Sanitation Data'!$D$29,0,10*ROW('Sanitation Data'!D185)))</f>
        <v/>
      </c>
      <c r="CM191" s="353" t="str">
        <f ca="1">+IF(OFFSET('Sanitation Data'!$D$30,0,10*ROW('Sanitation Data'!D185))="","",OFFSET('Sanitation Data'!$D$30,0,10*ROW('Sanitation Data'!D185)))</f>
        <v/>
      </c>
      <c r="CN191" s="353" t="str">
        <f ca="1">+IF(OFFSET('Sanitation Data'!$D$31,0,10*ROW('Sanitation Data'!D185))="","",OFFSET('Sanitation Data'!$D$31,0,10*ROW('Sanitation Data'!D185)))</f>
        <v/>
      </c>
      <c r="CO191" s="353" t="str">
        <f ca="1">+IF(OFFSET('Sanitation Data'!$D$32,0,10*ROW('Sanitation Data'!D185))="","",OFFSET('Sanitation Data'!$D$32,0,10*ROW('Sanitation Data'!D185)))</f>
        <v/>
      </c>
      <c r="CP191" s="353" t="str">
        <f ca="1">+IF(OFFSET('Sanitation Data'!$E$28,0,10*ROW('Sanitation Data'!E185))="","",OFFSET('Sanitation Data'!$E$28,0,10*ROW('Sanitation Data'!E185)))</f>
        <v/>
      </c>
      <c r="CQ191" s="353" t="str">
        <f ca="1">+IF(OFFSET('Sanitation Data'!$E$29,0,10*ROW('Sanitation Data'!E185))="","",OFFSET('Sanitation Data'!$E$29,0,10*ROW('Sanitation Data'!E185)))</f>
        <v/>
      </c>
      <c r="CR191" s="353" t="str">
        <f ca="1">+IF(OFFSET('Sanitation Data'!$E$30,0,10*ROW('Sanitation Data'!E185))="","",OFFSET('Sanitation Data'!$E$30,0,10*ROW('Sanitation Data'!E185)))</f>
        <v/>
      </c>
      <c r="CS191" s="353" t="str">
        <f ca="1">+IF(OFFSET('Sanitation Data'!$E$31,0,10*ROW('Sanitation Data'!E185))="","",OFFSET('Sanitation Data'!$E$31,0,10*ROW('Sanitation Data'!E185)))</f>
        <v/>
      </c>
      <c r="CT191" s="353" t="str">
        <f ca="1">+IF(OFFSET('Sanitation Data'!$E$32,0,10*ROW('Sanitation Data'!E185))="","",OFFSET('Sanitation Data'!$E$32,0,10*ROW('Sanitation Data'!E185)))</f>
        <v/>
      </c>
      <c r="CU191" s="353" t="str">
        <f ca="1">+IF(OFFSET('Sanitation Data'!$F$28,0,10*ROW('Sanitation Data'!F185))="","",OFFSET('Sanitation Data'!$F$28,0,10*ROW('Sanitation Data'!F185)))</f>
        <v/>
      </c>
      <c r="CV191" s="353" t="str">
        <f ca="1">+IF(OFFSET('Sanitation Data'!$F$29,0,10*ROW('Sanitation Data'!F185))="","",OFFSET('Sanitation Data'!$F$29,0,10*ROW('Sanitation Data'!F185)))</f>
        <v/>
      </c>
      <c r="CW191" s="353" t="str">
        <f ca="1">+IF(OFFSET('Sanitation Data'!$F$30,0,10*ROW('Sanitation Data'!F185))="","",OFFSET('Sanitation Data'!$F$30,0,10*ROW('Sanitation Data'!F185)))</f>
        <v/>
      </c>
      <c r="CX191" s="353" t="str">
        <f ca="1">+IF(OFFSET('Sanitation Data'!$F$31,0,10*ROW('Sanitation Data'!F185))="","",OFFSET('Sanitation Data'!$F$31,0,10*ROW('Sanitation Data'!F185)))</f>
        <v/>
      </c>
      <c r="CY191" s="353" t="str">
        <f ca="1">+IF(OFFSET('Sanitation Data'!$F$32,0,10*ROW('Sanitation Data'!F185))="","",OFFSET('Sanitation Data'!$F$32,0,10*ROW('Sanitation Data'!F185)))</f>
        <v/>
      </c>
      <c r="CZ191" s="353" t="str">
        <f ca="1">+IF(OFFSET('Sanitation Data'!$G$28,0,10*ROW('Sanitation Data'!G185))="","",OFFSET('Sanitation Data'!$G$28,0,10*ROW('Sanitation Data'!G185)))</f>
        <v/>
      </c>
      <c r="DA191" s="353" t="str">
        <f ca="1">+IF(OFFSET('Sanitation Data'!$G$29,0,10*ROW('Sanitation Data'!G185))="","",OFFSET('Sanitation Data'!$G$29,0,10*ROW('Sanitation Data'!G185)))</f>
        <v/>
      </c>
      <c r="DB191" s="353" t="str">
        <f ca="1">+IF(OFFSET('Sanitation Data'!$G$30,0,10*ROW('Sanitation Data'!G185))="","",OFFSET('Sanitation Data'!$G$30,0,10*ROW('Sanitation Data'!G185)))</f>
        <v/>
      </c>
      <c r="DC191" s="353" t="str">
        <f ca="1">+IF(OFFSET('Sanitation Data'!$G$31,0,10*ROW('Sanitation Data'!G185))="","",OFFSET('Sanitation Data'!$G$31,0,10*ROW('Sanitation Data'!G185)))</f>
        <v/>
      </c>
      <c r="DD191" s="353" t="str">
        <f ca="1">+IF(OFFSET('Sanitation Data'!$G$32,0,10*ROW('Sanitation Data'!G185))="","",OFFSET('Sanitation Data'!$G$32,0,10*ROW('Sanitation Data'!G185)))</f>
        <v/>
      </c>
      <c r="DE191" s="353" t="str">
        <f ca="1">+IF(OFFSET('Sanitation Data'!$H$28,0,10*ROW('Sanitation Data'!H185))="","",OFFSET('Sanitation Data'!$H$28,0,10*ROW('Sanitation Data'!H185)))</f>
        <v/>
      </c>
      <c r="DF191" s="353" t="str">
        <f ca="1">+IF(OFFSET('Sanitation Data'!$H$29,0,10*ROW('Sanitation Data'!H185))="","",OFFSET('Sanitation Data'!$H$29,0,10*ROW('Sanitation Data'!H185)))</f>
        <v/>
      </c>
      <c r="DG191" s="353" t="str">
        <f ca="1">+IF(OFFSET('Sanitation Data'!$H$30,0,10*ROW('Sanitation Data'!H185))="","",OFFSET('Sanitation Data'!$H$30,0,10*ROW('Sanitation Data'!H185)))</f>
        <v/>
      </c>
      <c r="DH191" s="353" t="str">
        <f ca="1">+IF(OFFSET('Sanitation Data'!$H$31,0,10*ROW('Sanitation Data'!H185))="","",OFFSET('Sanitation Data'!$H$31,0,10*ROW('Sanitation Data'!H185)))</f>
        <v/>
      </c>
      <c r="DI191" s="353" t="str">
        <f ca="1">+IF(OFFSET('Sanitation Data'!$H$32,0,10*ROW('Sanitation Data'!H185))="","",OFFSET('Sanitation Data'!$H$32,0,10*ROW('Sanitation Data'!H185)))</f>
        <v/>
      </c>
      <c r="DJ191" s="353" t="str">
        <f ca="1">+IF(OFFSET('Sanitation Data'!$I$28,0,10*ROW('Sanitation Data'!I185))="","",OFFSET('Sanitation Data'!$I$28,0,10*ROW('Sanitation Data'!I185)))</f>
        <v/>
      </c>
      <c r="DK191" s="353" t="str">
        <f ca="1">+IF(OFFSET('Sanitation Data'!$I$29,0,10*ROW('Sanitation Data'!I185))="","",OFFSET('Sanitation Data'!$I$29,0,10*ROW('Sanitation Data'!I185)))</f>
        <v/>
      </c>
      <c r="DL191" s="353" t="str">
        <f ca="1">+IF(OFFSET('Sanitation Data'!$I$30,0,10*ROW('Sanitation Data'!I185))="","",OFFSET('Sanitation Data'!$I$30,0,10*ROW('Sanitation Data'!I185)))</f>
        <v/>
      </c>
      <c r="DM191" s="353" t="str">
        <f ca="1">+IF(OFFSET('Sanitation Data'!$I$31,0,10*ROW('Sanitation Data'!I185))="","",OFFSET('Sanitation Data'!$I$31,0,10*ROW('Sanitation Data'!I185)))</f>
        <v/>
      </c>
      <c r="DN191" s="353" t="str">
        <f ca="1">+IF(OFFSET('Sanitation Data'!$I$32,0,10*ROW('Sanitation Data'!I185))="","",OFFSET('Sanitation Data'!$I$32,0,10*ROW('Sanitation Data'!I185)))</f>
        <v/>
      </c>
      <c r="DO191" s="353" t="str">
        <f ca="1">+IF(OFFSET('Hygiene Data'!$D$11,0,10*ROW('Hygiene Data'!D185))="","",OFFSET('Hygiene Data'!$D$11,0,10*ROW('Hygiene Data'!D185)))</f>
        <v/>
      </c>
      <c r="DP191" s="353" t="str">
        <f ca="1">+IF(OFFSET('Hygiene Data'!$D$12,0,10*ROW('Hygiene Data'!D185))="","",OFFSET('Hygiene Data'!$D$12,0,10*ROW('Hygiene Data'!D185)))</f>
        <v/>
      </c>
      <c r="DQ191" s="353" t="str">
        <f ca="1">+IF(OFFSET('Hygiene Data'!$D$13,0,10*ROW('Hygiene Data'!D185))="","",OFFSET('Hygiene Data'!$D$13,0,10*ROW('Hygiene Data'!D185)))</f>
        <v/>
      </c>
      <c r="DR191" s="353" t="str">
        <f ca="1">+IF(OFFSET('Hygiene Data'!$E$11,0,10*ROW('Hygiene Data'!E185))="","",OFFSET('Hygiene Data'!$E$11,0,10*ROW('Hygiene Data'!E185)))</f>
        <v/>
      </c>
      <c r="DS191" s="353" t="str">
        <f ca="1">+IF(OFFSET('Hygiene Data'!$E$12,0,10*ROW('Hygiene Data'!E185))="","",OFFSET('Hygiene Data'!$E$12,0,10*ROW('Hygiene Data'!E185)))</f>
        <v/>
      </c>
      <c r="DT191" s="353" t="str">
        <f ca="1">+IF(OFFSET('Hygiene Data'!$E$13,0,10*ROW('Hygiene Data'!E185))="","",OFFSET('Hygiene Data'!$E$13,0,10*ROW('Hygiene Data'!E185)))</f>
        <v/>
      </c>
      <c r="DU191" s="353" t="str">
        <f ca="1">+IF(OFFSET('Hygiene Data'!$F$11,0,10*ROW('Hygiene Data'!F185))="","",OFFSET('Hygiene Data'!$F$11,0,10*ROW('Hygiene Data'!F185)))</f>
        <v/>
      </c>
      <c r="DV191" s="353" t="str">
        <f ca="1">+IF(OFFSET('Hygiene Data'!$F$12,0,10*ROW('Hygiene Data'!F185))="","",OFFSET('Hygiene Data'!$F$12,0,10*ROW('Hygiene Data'!F185)))</f>
        <v/>
      </c>
      <c r="DW191" s="353" t="str">
        <f ca="1">+IF(OFFSET('Hygiene Data'!$F$13,0,10*ROW('Hygiene Data'!F185))="","",OFFSET('Hygiene Data'!$F$13,0,10*ROW('Hygiene Data'!F185)))</f>
        <v/>
      </c>
      <c r="DX191" s="353" t="str">
        <f ca="1">+IF(OFFSET('Hygiene Data'!$G$11,0,10*ROW('Hygiene Data'!G185))="","",OFFSET('Hygiene Data'!$G$11,0,10*ROW('Hygiene Data'!G185)))</f>
        <v/>
      </c>
      <c r="DY191" s="353" t="str">
        <f ca="1">+IF(OFFSET('Hygiene Data'!$G$12,0,10*ROW('Hygiene Data'!G185))="","",OFFSET('Hygiene Data'!$G$12,0,10*ROW('Hygiene Data'!G185)))</f>
        <v/>
      </c>
      <c r="DZ191" s="353" t="str">
        <f ca="1">+IF(OFFSET('Hygiene Data'!$G$13,0,10*ROW('Hygiene Data'!G185))="","",OFFSET('Hygiene Data'!$G$13,0,10*ROW('Hygiene Data'!G185)))</f>
        <v/>
      </c>
      <c r="EA191" s="353" t="str">
        <f ca="1">+IF(OFFSET('Hygiene Data'!$H$11,0,10*ROW('Hygiene Data'!H185))="","",OFFSET('Hygiene Data'!$H$11,0,10*ROW('Hygiene Data'!H185)))</f>
        <v/>
      </c>
      <c r="EB191" s="353" t="str">
        <f ca="1">+IF(OFFSET('Hygiene Data'!$H$12,0,10*ROW('Hygiene Data'!H185))="","",OFFSET('Hygiene Data'!$H$12,0,10*ROW('Hygiene Data'!H185)))</f>
        <v/>
      </c>
      <c r="EC191" s="353" t="str">
        <f ca="1">+IF(OFFSET('Hygiene Data'!$H$13,0,10*ROW('Hygiene Data'!H185))="","",OFFSET('Hygiene Data'!$H$13,0,10*ROW('Hygiene Data'!H185)))</f>
        <v/>
      </c>
      <c r="ED191" s="353" t="str">
        <f ca="1">+IF(OFFSET('Hygiene Data'!$I$11,0,10*ROW('Hygiene Data'!I185))="","",OFFSET('Hygiene Data'!$I$11,0,10*ROW('Hygiene Data'!I185)))</f>
        <v/>
      </c>
      <c r="EE191" s="353" t="str">
        <f ca="1">+IF(OFFSET('Hygiene Data'!$I$12,0,10*ROW('Hygiene Data'!I185))="","",OFFSET('Hygiene Data'!$I$12,0,10*ROW('Hygiene Data'!I185)))</f>
        <v/>
      </c>
      <c r="EF191" s="353" t="str">
        <f ca="1">+IF(OFFSET('Hygiene Data'!$I$13,0,10*ROW('Hygiene Data'!I185))="","",OFFSET('Hygiene Data'!$I$13,0,10*ROW('Hygiene Data'!I185)))</f>
        <v/>
      </c>
    </row>
    <row r="192" spans="1:136" x14ac:dyDescent="0.25">
      <c r="A192" s="462" t="str">
        <f ca="1">+IF(OFFSET('Water Data'!$B$2,0,10*ROW('Water Data'!E186))="","",OFFSET('Water Data'!$B$2,0,10*ROW('Water Data'!E186)))</f>
        <v/>
      </c>
      <c r="B192" s="46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89" t="str">
        <f t="shared" ca="1" si="2"/>
        <v/>
      </c>
      <c r="D192" s="49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6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3" t="str">
        <f ca="1">+IF(OFFSET('Water Data'!$D$27,0,10*ROW('Water Data'!D186))="","",OFFSET('Water Data'!$D$27,0,10*ROW('Water Data'!D186)))</f>
        <v/>
      </c>
      <c r="BT192" s="353" t="str">
        <f ca="1">+IF(OFFSET('Water Data'!$D$28,0,10*ROW('Water Data'!D186))="","",OFFSET('Water Data'!$D$28,0,10*ROW('Water Data'!D186)))</f>
        <v/>
      </c>
      <c r="BU192" s="353" t="str">
        <f ca="1">+IF(OFFSET('Water Data'!$D$29,0,10*ROW('Water Data'!D186))="","",OFFSET('Water Data'!$D$29,0,10*ROW('Water Data'!D186)))</f>
        <v/>
      </c>
      <c r="BV192" s="353" t="str">
        <f ca="1">+IF(OFFSET('Water Data'!$E$27,0,10*ROW('Water Data'!E186))="","",OFFSET('Water Data'!$E$27,0,10*ROW('Water Data'!E186)))</f>
        <v/>
      </c>
      <c r="BW192" s="353" t="str">
        <f ca="1">+IF(OFFSET('Water Data'!$E$28,0,10*ROW('Water Data'!E186))="","",OFFSET('Water Data'!$E$28,0,10*ROW('Water Data'!E186)))</f>
        <v/>
      </c>
      <c r="BX192" s="353" t="str">
        <f ca="1">+IF(OFFSET('Water Data'!$E$29,0,10*ROW('Water Data'!E186))="","",OFFSET('Water Data'!$E$29,0,10*ROW('Water Data'!E186)))</f>
        <v/>
      </c>
      <c r="BY192" s="353" t="str">
        <f ca="1">+IF(OFFSET('Water Data'!$F$27,0,10*ROW('Water Data'!F186))="","",OFFSET('Water Data'!$F$27,0,10*ROW('Water Data'!F186)))</f>
        <v/>
      </c>
      <c r="BZ192" s="353" t="str">
        <f ca="1">+IF(OFFSET('Water Data'!$F$28,0,10*ROW('Water Data'!F186))="","",OFFSET('Water Data'!$F$28,0,10*ROW('Water Data'!F186)))</f>
        <v/>
      </c>
      <c r="CA192" s="353" t="str">
        <f ca="1">+IF(OFFSET('Water Data'!$F$29,0,10*ROW('Water Data'!F186))="","",OFFSET('Water Data'!$F$29,0,10*ROW('Water Data'!F186)))</f>
        <v/>
      </c>
      <c r="CB192" s="353" t="str">
        <f ca="1">+IF(OFFSET('Water Data'!$G$27,0,10*ROW('Water Data'!G186))="","",OFFSET('Water Data'!$G$27,0,10*ROW('Water Data'!G186)))</f>
        <v/>
      </c>
      <c r="CC192" s="353" t="str">
        <f ca="1">+IF(OFFSET('Water Data'!$G$28,0,10*ROW('Water Data'!G186))="","",OFFSET('Water Data'!$G$28,0,10*ROW('Water Data'!G186)))</f>
        <v/>
      </c>
      <c r="CD192" s="353" t="str">
        <f ca="1">+IF(OFFSET('Water Data'!$G$29,0,10*ROW('Water Data'!G186))="","",OFFSET('Water Data'!$G$29,0,10*ROW('Water Data'!G186)))</f>
        <v/>
      </c>
      <c r="CE192" s="353" t="str">
        <f ca="1">+IF(OFFSET('Water Data'!$H$27,0,10*ROW('Water Data'!H186))="","",OFFSET('Water Data'!$H$27,0,10*ROW('Water Data'!H186)))</f>
        <v/>
      </c>
      <c r="CF192" s="353" t="str">
        <f ca="1">+IF(OFFSET('Water Data'!$H$28,0,10*ROW('Water Data'!H186))="","",OFFSET('Water Data'!$H$28,0,10*ROW('Water Data'!H186)))</f>
        <v/>
      </c>
      <c r="CG192" s="353" t="str">
        <f ca="1">+IF(OFFSET('Water Data'!$H$29,0,10*ROW('Water Data'!H186))="","",OFFSET('Water Data'!$H$29,0,10*ROW('Water Data'!H186)))</f>
        <v/>
      </c>
      <c r="CH192" s="353" t="str">
        <f ca="1">+IF(OFFSET('Water Data'!$I$27,0,10*ROW('Water Data'!I186))="","",OFFSET('Water Data'!$I$27,0,10*ROW('Water Data'!I186)))</f>
        <v/>
      </c>
      <c r="CI192" s="353" t="str">
        <f ca="1">+IF(OFFSET('Water Data'!$I$28,0,10*ROW('Water Data'!I186))="","",OFFSET('Water Data'!$I$28,0,10*ROW('Water Data'!I186)))</f>
        <v/>
      </c>
      <c r="CJ192" s="353" t="str">
        <f ca="1">+IF(OFFSET('Water Data'!$I$29,0,10*ROW('Water Data'!I186))="","",OFFSET('Water Data'!$I$29,0,10*ROW('Water Data'!I186)))</f>
        <v/>
      </c>
      <c r="CK192" s="353" t="str">
        <f ca="1">+IF(OFFSET('Sanitation Data'!$D$28,0,10*ROW('Sanitation Data'!D186))="","",OFFSET('Sanitation Data'!$D$28,0,10*ROW('Sanitation Data'!D186)))</f>
        <v/>
      </c>
      <c r="CL192" s="353" t="str">
        <f ca="1">+IF(OFFSET('Sanitation Data'!$D$29,0,10*ROW('Sanitation Data'!D186))="","",OFFSET('Sanitation Data'!$D$29,0,10*ROW('Sanitation Data'!D186)))</f>
        <v/>
      </c>
      <c r="CM192" s="353" t="str">
        <f ca="1">+IF(OFFSET('Sanitation Data'!$D$30,0,10*ROW('Sanitation Data'!D186))="","",OFFSET('Sanitation Data'!$D$30,0,10*ROW('Sanitation Data'!D186)))</f>
        <v/>
      </c>
      <c r="CN192" s="353" t="str">
        <f ca="1">+IF(OFFSET('Sanitation Data'!$D$31,0,10*ROW('Sanitation Data'!D186))="","",OFFSET('Sanitation Data'!$D$31,0,10*ROW('Sanitation Data'!D186)))</f>
        <v/>
      </c>
      <c r="CO192" s="353" t="str">
        <f ca="1">+IF(OFFSET('Sanitation Data'!$D$32,0,10*ROW('Sanitation Data'!D186))="","",OFFSET('Sanitation Data'!$D$32,0,10*ROW('Sanitation Data'!D186)))</f>
        <v/>
      </c>
      <c r="CP192" s="353" t="str">
        <f ca="1">+IF(OFFSET('Sanitation Data'!$E$28,0,10*ROW('Sanitation Data'!E186))="","",OFFSET('Sanitation Data'!$E$28,0,10*ROW('Sanitation Data'!E186)))</f>
        <v/>
      </c>
      <c r="CQ192" s="353" t="str">
        <f ca="1">+IF(OFFSET('Sanitation Data'!$E$29,0,10*ROW('Sanitation Data'!E186))="","",OFFSET('Sanitation Data'!$E$29,0,10*ROW('Sanitation Data'!E186)))</f>
        <v/>
      </c>
      <c r="CR192" s="353" t="str">
        <f ca="1">+IF(OFFSET('Sanitation Data'!$E$30,0,10*ROW('Sanitation Data'!E186))="","",OFFSET('Sanitation Data'!$E$30,0,10*ROW('Sanitation Data'!E186)))</f>
        <v/>
      </c>
      <c r="CS192" s="353" t="str">
        <f ca="1">+IF(OFFSET('Sanitation Data'!$E$31,0,10*ROW('Sanitation Data'!E186))="","",OFFSET('Sanitation Data'!$E$31,0,10*ROW('Sanitation Data'!E186)))</f>
        <v/>
      </c>
      <c r="CT192" s="353" t="str">
        <f ca="1">+IF(OFFSET('Sanitation Data'!$E$32,0,10*ROW('Sanitation Data'!E186))="","",OFFSET('Sanitation Data'!$E$32,0,10*ROW('Sanitation Data'!E186)))</f>
        <v/>
      </c>
      <c r="CU192" s="353" t="str">
        <f ca="1">+IF(OFFSET('Sanitation Data'!$F$28,0,10*ROW('Sanitation Data'!F186))="","",OFFSET('Sanitation Data'!$F$28,0,10*ROW('Sanitation Data'!F186)))</f>
        <v/>
      </c>
      <c r="CV192" s="353" t="str">
        <f ca="1">+IF(OFFSET('Sanitation Data'!$F$29,0,10*ROW('Sanitation Data'!F186))="","",OFFSET('Sanitation Data'!$F$29,0,10*ROW('Sanitation Data'!F186)))</f>
        <v/>
      </c>
      <c r="CW192" s="353" t="str">
        <f ca="1">+IF(OFFSET('Sanitation Data'!$F$30,0,10*ROW('Sanitation Data'!F186))="","",OFFSET('Sanitation Data'!$F$30,0,10*ROW('Sanitation Data'!F186)))</f>
        <v/>
      </c>
      <c r="CX192" s="353" t="str">
        <f ca="1">+IF(OFFSET('Sanitation Data'!$F$31,0,10*ROW('Sanitation Data'!F186))="","",OFFSET('Sanitation Data'!$F$31,0,10*ROW('Sanitation Data'!F186)))</f>
        <v/>
      </c>
      <c r="CY192" s="353" t="str">
        <f ca="1">+IF(OFFSET('Sanitation Data'!$F$32,0,10*ROW('Sanitation Data'!F186))="","",OFFSET('Sanitation Data'!$F$32,0,10*ROW('Sanitation Data'!F186)))</f>
        <v/>
      </c>
      <c r="CZ192" s="353" t="str">
        <f ca="1">+IF(OFFSET('Sanitation Data'!$G$28,0,10*ROW('Sanitation Data'!G186))="","",OFFSET('Sanitation Data'!$G$28,0,10*ROW('Sanitation Data'!G186)))</f>
        <v/>
      </c>
      <c r="DA192" s="353" t="str">
        <f ca="1">+IF(OFFSET('Sanitation Data'!$G$29,0,10*ROW('Sanitation Data'!G186))="","",OFFSET('Sanitation Data'!$G$29,0,10*ROW('Sanitation Data'!G186)))</f>
        <v/>
      </c>
      <c r="DB192" s="353" t="str">
        <f ca="1">+IF(OFFSET('Sanitation Data'!$G$30,0,10*ROW('Sanitation Data'!G186))="","",OFFSET('Sanitation Data'!$G$30,0,10*ROW('Sanitation Data'!G186)))</f>
        <v/>
      </c>
      <c r="DC192" s="353" t="str">
        <f ca="1">+IF(OFFSET('Sanitation Data'!$G$31,0,10*ROW('Sanitation Data'!G186))="","",OFFSET('Sanitation Data'!$G$31,0,10*ROW('Sanitation Data'!G186)))</f>
        <v/>
      </c>
      <c r="DD192" s="353" t="str">
        <f ca="1">+IF(OFFSET('Sanitation Data'!$G$32,0,10*ROW('Sanitation Data'!G186))="","",OFFSET('Sanitation Data'!$G$32,0,10*ROW('Sanitation Data'!G186)))</f>
        <v/>
      </c>
      <c r="DE192" s="353" t="str">
        <f ca="1">+IF(OFFSET('Sanitation Data'!$H$28,0,10*ROW('Sanitation Data'!H186))="","",OFFSET('Sanitation Data'!$H$28,0,10*ROW('Sanitation Data'!H186)))</f>
        <v/>
      </c>
      <c r="DF192" s="353" t="str">
        <f ca="1">+IF(OFFSET('Sanitation Data'!$H$29,0,10*ROW('Sanitation Data'!H186))="","",OFFSET('Sanitation Data'!$H$29,0,10*ROW('Sanitation Data'!H186)))</f>
        <v/>
      </c>
      <c r="DG192" s="353" t="str">
        <f ca="1">+IF(OFFSET('Sanitation Data'!$H$30,0,10*ROW('Sanitation Data'!H186))="","",OFFSET('Sanitation Data'!$H$30,0,10*ROW('Sanitation Data'!H186)))</f>
        <v/>
      </c>
      <c r="DH192" s="353" t="str">
        <f ca="1">+IF(OFFSET('Sanitation Data'!$H$31,0,10*ROW('Sanitation Data'!H186))="","",OFFSET('Sanitation Data'!$H$31,0,10*ROW('Sanitation Data'!H186)))</f>
        <v/>
      </c>
      <c r="DI192" s="353" t="str">
        <f ca="1">+IF(OFFSET('Sanitation Data'!$H$32,0,10*ROW('Sanitation Data'!H186))="","",OFFSET('Sanitation Data'!$H$32,0,10*ROW('Sanitation Data'!H186)))</f>
        <v/>
      </c>
      <c r="DJ192" s="353" t="str">
        <f ca="1">+IF(OFFSET('Sanitation Data'!$I$28,0,10*ROW('Sanitation Data'!I186))="","",OFFSET('Sanitation Data'!$I$28,0,10*ROW('Sanitation Data'!I186)))</f>
        <v/>
      </c>
      <c r="DK192" s="353" t="str">
        <f ca="1">+IF(OFFSET('Sanitation Data'!$I$29,0,10*ROW('Sanitation Data'!I186))="","",OFFSET('Sanitation Data'!$I$29,0,10*ROW('Sanitation Data'!I186)))</f>
        <v/>
      </c>
      <c r="DL192" s="353" t="str">
        <f ca="1">+IF(OFFSET('Sanitation Data'!$I$30,0,10*ROW('Sanitation Data'!I186))="","",OFFSET('Sanitation Data'!$I$30,0,10*ROW('Sanitation Data'!I186)))</f>
        <v/>
      </c>
      <c r="DM192" s="353" t="str">
        <f ca="1">+IF(OFFSET('Sanitation Data'!$I$31,0,10*ROW('Sanitation Data'!I186))="","",OFFSET('Sanitation Data'!$I$31,0,10*ROW('Sanitation Data'!I186)))</f>
        <v/>
      </c>
      <c r="DN192" s="353" t="str">
        <f ca="1">+IF(OFFSET('Sanitation Data'!$I$32,0,10*ROW('Sanitation Data'!I186))="","",OFFSET('Sanitation Data'!$I$32,0,10*ROW('Sanitation Data'!I186)))</f>
        <v/>
      </c>
      <c r="DO192" s="353" t="str">
        <f ca="1">+IF(OFFSET('Hygiene Data'!$D$11,0,10*ROW('Hygiene Data'!D186))="","",OFFSET('Hygiene Data'!$D$11,0,10*ROW('Hygiene Data'!D186)))</f>
        <v/>
      </c>
      <c r="DP192" s="353" t="str">
        <f ca="1">+IF(OFFSET('Hygiene Data'!$D$12,0,10*ROW('Hygiene Data'!D186))="","",OFFSET('Hygiene Data'!$D$12,0,10*ROW('Hygiene Data'!D186)))</f>
        <v/>
      </c>
      <c r="DQ192" s="353" t="str">
        <f ca="1">+IF(OFFSET('Hygiene Data'!$D$13,0,10*ROW('Hygiene Data'!D186))="","",OFFSET('Hygiene Data'!$D$13,0,10*ROW('Hygiene Data'!D186)))</f>
        <v/>
      </c>
      <c r="DR192" s="353" t="str">
        <f ca="1">+IF(OFFSET('Hygiene Data'!$E$11,0,10*ROW('Hygiene Data'!E186))="","",OFFSET('Hygiene Data'!$E$11,0,10*ROW('Hygiene Data'!E186)))</f>
        <v/>
      </c>
      <c r="DS192" s="353" t="str">
        <f ca="1">+IF(OFFSET('Hygiene Data'!$E$12,0,10*ROW('Hygiene Data'!E186))="","",OFFSET('Hygiene Data'!$E$12,0,10*ROW('Hygiene Data'!E186)))</f>
        <v/>
      </c>
      <c r="DT192" s="353" t="str">
        <f ca="1">+IF(OFFSET('Hygiene Data'!$E$13,0,10*ROW('Hygiene Data'!E186))="","",OFFSET('Hygiene Data'!$E$13,0,10*ROW('Hygiene Data'!E186)))</f>
        <v/>
      </c>
      <c r="DU192" s="353" t="str">
        <f ca="1">+IF(OFFSET('Hygiene Data'!$F$11,0,10*ROW('Hygiene Data'!F186))="","",OFFSET('Hygiene Data'!$F$11,0,10*ROW('Hygiene Data'!F186)))</f>
        <v/>
      </c>
      <c r="DV192" s="353" t="str">
        <f ca="1">+IF(OFFSET('Hygiene Data'!$F$12,0,10*ROW('Hygiene Data'!F186))="","",OFFSET('Hygiene Data'!$F$12,0,10*ROW('Hygiene Data'!F186)))</f>
        <v/>
      </c>
      <c r="DW192" s="353" t="str">
        <f ca="1">+IF(OFFSET('Hygiene Data'!$F$13,0,10*ROW('Hygiene Data'!F186))="","",OFFSET('Hygiene Data'!$F$13,0,10*ROW('Hygiene Data'!F186)))</f>
        <v/>
      </c>
      <c r="DX192" s="353" t="str">
        <f ca="1">+IF(OFFSET('Hygiene Data'!$G$11,0,10*ROW('Hygiene Data'!G186))="","",OFFSET('Hygiene Data'!$G$11,0,10*ROW('Hygiene Data'!G186)))</f>
        <v/>
      </c>
      <c r="DY192" s="353" t="str">
        <f ca="1">+IF(OFFSET('Hygiene Data'!$G$12,0,10*ROW('Hygiene Data'!G186))="","",OFFSET('Hygiene Data'!$G$12,0,10*ROW('Hygiene Data'!G186)))</f>
        <v/>
      </c>
      <c r="DZ192" s="353" t="str">
        <f ca="1">+IF(OFFSET('Hygiene Data'!$G$13,0,10*ROW('Hygiene Data'!G186))="","",OFFSET('Hygiene Data'!$G$13,0,10*ROW('Hygiene Data'!G186)))</f>
        <v/>
      </c>
      <c r="EA192" s="353" t="str">
        <f ca="1">+IF(OFFSET('Hygiene Data'!$H$11,0,10*ROW('Hygiene Data'!H186))="","",OFFSET('Hygiene Data'!$H$11,0,10*ROW('Hygiene Data'!H186)))</f>
        <v/>
      </c>
      <c r="EB192" s="353" t="str">
        <f ca="1">+IF(OFFSET('Hygiene Data'!$H$12,0,10*ROW('Hygiene Data'!H186))="","",OFFSET('Hygiene Data'!$H$12,0,10*ROW('Hygiene Data'!H186)))</f>
        <v/>
      </c>
      <c r="EC192" s="353" t="str">
        <f ca="1">+IF(OFFSET('Hygiene Data'!$H$13,0,10*ROW('Hygiene Data'!H186))="","",OFFSET('Hygiene Data'!$H$13,0,10*ROW('Hygiene Data'!H186)))</f>
        <v/>
      </c>
      <c r="ED192" s="353" t="str">
        <f ca="1">+IF(OFFSET('Hygiene Data'!$I$11,0,10*ROW('Hygiene Data'!I186))="","",OFFSET('Hygiene Data'!$I$11,0,10*ROW('Hygiene Data'!I186)))</f>
        <v/>
      </c>
      <c r="EE192" s="353" t="str">
        <f ca="1">+IF(OFFSET('Hygiene Data'!$I$12,0,10*ROW('Hygiene Data'!I186))="","",OFFSET('Hygiene Data'!$I$12,0,10*ROW('Hygiene Data'!I186)))</f>
        <v/>
      </c>
      <c r="EF192" s="353" t="str">
        <f ca="1">+IF(OFFSET('Hygiene Data'!$I$13,0,10*ROW('Hygiene Data'!I186))="","",OFFSET('Hygiene Data'!$I$13,0,10*ROW('Hygiene Data'!I186)))</f>
        <v/>
      </c>
    </row>
    <row r="193" spans="1:136" x14ac:dyDescent="0.25">
      <c r="A193" s="462" t="str">
        <f ca="1">+IF(OFFSET('Water Data'!$B$2,0,10*ROW('Water Data'!E187))="","",OFFSET('Water Data'!$B$2,0,10*ROW('Water Data'!E187)))</f>
        <v/>
      </c>
      <c r="B193" s="46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89" t="str">
        <f t="shared" ca="1" si="2"/>
        <v/>
      </c>
      <c r="D193" s="49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6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3" t="str">
        <f ca="1">+IF(OFFSET('Water Data'!$D$27,0,10*ROW('Water Data'!D187))="","",OFFSET('Water Data'!$D$27,0,10*ROW('Water Data'!D187)))</f>
        <v/>
      </c>
      <c r="BT193" s="353" t="str">
        <f ca="1">+IF(OFFSET('Water Data'!$D$28,0,10*ROW('Water Data'!D187))="","",OFFSET('Water Data'!$D$28,0,10*ROW('Water Data'!D187)))</f>
        <v/>
      </c>
      <c r="BU193" s="353" t="str">
        <f ca="1">+IF(OFFSET('Water Data'!$D$29,0,10*ROW('Water Data'!D187))="","",OFFSET('Water Data'!$D$29,0,10*ROW('Water Data'!D187)))</f>
        <v/>
      </c>
      <c r="BV193" s="353" t="str">
        <f ca="1">+IF(OFFSET('Water Data'!$E$27,0,10*ROW('Water Data'!E187))="","",OFFSET('Water Data'!$E$27,0,10*ROW('Water Data'!E187)))</f>
        <v/>
      </c>
      <c r="BW193" s="353" t="str">
        <f ca="1">+IF(OFFSET('Water Data'!$E$28,0,10*ROW('Water Data'!E187))="","",OFFSET('Water Data'!$E$28,0,10*ROW('Water Data'!E187)))</f>
        <v/>
      </c>
      <c r="BX193" s="353" t="str">
        <f ca="1">+IF(OFFSET('Water Data'!$E$29,0,10*ROW('Water Data'!E187))="","",OFFSET('Water Data'!$E$29,0,10*ROW('Water Data'!E187)))</f>
        <v/>
      </c>
      <c r="BY193" s="353" t="str">
        <f ca="1">+IF(OFFSET('Water Data'!$F$27,0,10*ROW('Water Data'!F187))="","",OFFSET('Water Data'!$F$27,0,10*ROW('Water Data'!F187)))</f>
        <v/>
      </c>
      <c r="BZ193" s="353" t="str">
        <f ca="1">+IF(OFFSET('Water Data'!$F$28,0,10*ROW('Water Data'!F187))="","",OFFSET('Water Data'!$F$28,0,10*ROW('Water Data'!F187)))</f>
        <v/>
      </c>
      <c r="CA193" s="353" t="str">
        <f ca="1">+IF(OFFSET('Water Data'!$F$29,0,10*ROW('Water Data'!F187))="","",OFFSET('Water Data'!$F$29,0,10*ROW('Water Data'!F187)))</f>
        <v/>
      </c>
      <c r="CB193" s="353" t="str">
        <f ca="1">+IF(OFFSET('Water Data'!$G$27,0,10*ROW('Water Data'!G187))="","",OFFSET('Water Data'!$G$27,0,10*ROW('Water Data'!G187)))</f>
        <v/>
      </c>
      <c r="CC193" s="353" t="str">
        <f ca="1">+IF(OFFSET('Water Data'!$G$28,0,10*ROW('Water Data'!G187))="","",OFFSET('Water Data'!$G$28,0,10*ROW('Water Data'!G187)))</f>
        <v/>
      </c>
      <c r="CD193" s="353" t="str">
        <f ca="1">+IF(OFFSET('Water Data'!$G$29,0,10*ROW('Water Data'!G187))="","",OFFSET('Water Data'!$G$29,0,10*ROW('Water Data'!G187)))</f>
        <v/>
      </c>
      <c r="CE193" s="353" t="str">
        <f ca="1">+IF(OFFSET('Water Data'!$H$27,0,10*ROW('Water Data'!H187))="","",OFFSET('Water Data'!$H$27,0,10*ROW('Water Data'!H187)))</f>
        <v/>
      </c>
      <c r="CF193" s="353" t="str">
        <f ca="1">+IF(OFFSET('Water Data'!$H$28,0,10*ROW('Water Data'!H187))="","",OFFSET('Water Data'!$H$28,0,10*ROW('Water Data'!H187)))</f>
        <v/>
      </c>
      <c r="CG193" s="353" t="str">
        <f ca="1">+IF(OFFSET('Water Data'!$H$29,0,10*ROW('Water Data'!H187))="","",OFFSET('Water Data'!$H$29,0,10*ROW('Water Data'!H187)))</f>
        <v/>
      </c>
      <c r="CH193" s="353" t="str">
        <f ca="1">+IF(OFFSET('Water Data'!$I$27,0,10*ROW('Water Data'!I187))="","",OFFSET('Water Data'!$I$27,0,10*ROW('Water Data'!I187)))</f>
        <v/>
      </c>
      <c r="CI193" s="353" t="str">
        <f ca="1">+IF(OFFSET('Water Data'!$I$28,0,10*ROW('Water Data'!I187))="","",OFFSET('Water Data'!$I$28,0,10*ROW('Water Data'!I187)))</f>
        <v/>
      </c>
      <c r="CJ193" s="353" t="str">
        <f ca="1">+IF(OFFSET('Water Data'!$I$29,0,10*ROW('Water Data'!I187))="","",OFFSET('Water Data'!$I$29,0,10*ROW('Water Data'!I187)))</f>
        <v/>
      </c>
      <c r="CK193" s="353" t="str">
        <f ca="1">+IF(OFFSET('Sanitation Data'!$D$28,0,10*ROW('Sanitation Data'!D187))="","",OFFSET('Sanitation Data'!$D$28,0,10*ROW('Sanitation Data'!D187)))</f>
        <v/>
      </c>
      <c r="CL193" s="353" t="str">
        <f ca="1">+IF(OFFSET('Sanitation Data'!$D$29,0,10*ROW('Sanitation Data'!D187))="","",OFFSET('Sanitation Data'!$D$29,0,10*ROW('Sanitation Data'!D187)))</f>
        <v/>
      </c>
      <c r="CM193" s="353" t="str">
        <f ca="1">+IF(OFFSET('Sanitation Data'!$D$30,0,10*ROW('Sanitation Data'!D187))="","",OFFSET('Sanitation Data'!$D$30,0,10*ROW('Sanitation Data'!D187)))</f>
        <v/>
      </c>
      <c r="CN193" s="353" t="str">
        <f ca="1">+IF(OFFSET('Sanitation Data'!$D$31,0,10*ROW('Sanitation Data'!D187))="","",OFFSET('Sanitation Data'!$D$31,0,10*ROW('Sanitation Data'!D187)))</f>
        <v/>
      </c>
      <c r="CO193" s="353" t="str">
        <f ca="1">+IF(OFFSET('Sanitation Data'!$D$32,0,10*ROW('Sanitation Data'!D187))="","",OFFSET('Sanitation Data'!$D$32,0,10*ROW('Sanitation Data'!D187)))</f>
        <v/>
      </c>
      <c r="CP193" s="353" t="str">
        <f ca="1">+IF(OFFSET('Sanitation Data'!$E$28,0,10*ROW('Sanitation Data'!E187))="","",OFFSET('Sanitation Data'!$E$28,0,10*ROW('Sanitation Data'!E187)))</f>
        <v/>
      </c>
      <c r="CQ193" s="353" t="str">
        <f ca="1">+IF(OFFSET('Sanitation Data'!$E$29,0,10*ROW('Sanitation Data'!E187))="","",OFFSET('Sanitation Data'!$E$29,0,10*ROW('Sanitation Data'!E187)))</f>
        <v/>
      </c>
      <c r="CR193" s="353" t="str">
        <f ca="1">+IF(OFFSET('Sanitation Data'!$E$30,0,10*ROW('Sanitation Data'!E187))="","",OFFSET('Sanitation Data'!$E$30,0,10*ROW('Sanitation Data'!E187)))</f>
        <v/>
      </c>
      <c r="CS193" s="353" t="str">
        <f ca="1">+IF(OFFSET('Sanitation Data'!$E$31,0,10*ROW('Sanitation Data'!E187))="","",OFFSET('Sanitation Data'!$E$31,0,10*ROW('Sanitation Data'!E187)))</f>
        <v/>
      </c>
      <c r="CT193" s="353" t="str">
        <f ca="1">+IF(OFFSET('Sanitation Data'!$E$32,0,10*ROW('Sanitation Data'!E187))="","",OFFSET('Sanitation Data'!$E$32,0,10*ROW('Sanitation Data'!E187)))</f>
        <v/>
      </c>
      <c r="CU193" s="353" t="str">
        <f ca="1">+IF(OFFSET('Sanitation Data'!$F$28,0,10*ROW('Sanitation Data'!F187))="","",OFFSET('Sanitation Data'!$F$28,0,10*ROW('Sanitation Data'!F187)))</f>
        <v/>
      </c>
      <c r="CV193" s="353" t="str">
        <f ca="1">+IF(OFFSET('Sanitation Data'!$F$29,0,10*ROW('Sanitation Data'!F187))="","",OFFSET('Sanitation Data'!$F$29,0,10*ROW('Sanitation Data'!F187)))</f>
        <v/>
      </c>
      <c r="CW193" s="353" t="str">
        <f ca="1">+IF(OFFSET('Sanitation Data'!$F$30,0,10*ROW('Sanitation Data'!F187))="","",OFFSET('Sanitation Data'!$F$30,0,10*ROW('Sanitation Data'!F187)))</f>
        <v/>
      </c>
      <c r="CX193" s="353" t="str">
        <f ca="1">+IF(OFFSET('Sanitation Data'!$F$31,0,10*ROW('Sanitation Data'!F187))="","",OFFSET('Sanitation Data'!$F$31,0,10*ROW('Sanitation Data'!F187)))</f>
        <v/>
      </c>
      <c r="CY193" s="353" t="str">
        <f ca="1">+IF(OFFSET('Sanitation Data'!$F$32,0,10*ROW('Sanitation Data'!F187))="","",OFFSET('Sanitation Data'!$F$32,0,10*ROW('Sanitation Data'!F187)))</f>
        <v/>
      </c>
      <c r="CZ193" s="353" t="str">
        <f ca="1">+IF(OFFSET('Sanitation Data'!$G$28,0,10*ROW('Sanitation Data'!G187))="","",OFFSET('Sanitation Data'!$G$28,0,10*ROW('Sanitation Data'!G187)))</f>
        <v/>
      </c>
      <c r="DA193" s="353" t="str">
        <f ca="1">+IF(OFFSET('Sanitation Data'!$G$29,0,10*ROW('Sanitation Data'!G187))="","",OFFSET('Sanitation Data'!$G$29,0,10*ROW('Sanitation Data'!G187)))</f>
        <v/>
      </c>
      <c r="DB193" s="353" t="str">
        <f ca="1">+IF(OFFSET('Sanitation Data'!$G$30,0,10*ROW('Sanitation Data'!G187))="","",OFFSET('Sanitation Data'!$G$30,0,10*ROW('Sanitation Data'!G187)))</f>
        <v/>
      </c>
      <c r="DC193" s="353" t="str">
        <f ca="1">+IF(OFFSET('Sanitation Data'!$G$31,0,10*ROW('Sanitation Data'!G187))="","",OFFSET('Sanitation Data'!$G$31,0,10*ROW('Sanitation Data'!G187)))</f>
        <v/>
      </c>
      <c r="DD193" s="353" t="str">
        <f ca="1">+IF(OFFSET('Sanitation Data'!$G$32,0,10*ROW('Sanitation Data'!G187))="","",OFFSET('Sanitation Data'!$G$32,0,10*ROW('Sanitation Data'!G187)))</f>
        <v/>
      </c>
      <c r="DE193" s="353" t="str">
        <f ca="1">+IF(OFFSET('Sanitation Data'!$H$28,0,10*ROW('Sanitation Data'!H187))="","",OFFSET('Sanitation Data'!$H$28,0,10*ROW('Sanitation Data'!H187)))</f>
        <v/>
      </c>
      <c r="DF193" s="353" t="str">
        <f ca="1">+IF(OFFSET('Sanitation Data'!$H$29,0,10*ROW('Sanitation Data'!H187))="","",OFFSET('Sanitation Data'!$H$29,0,10*ROW('Sanitation Data'!H187)))</f>
        <v/>
      </c>
      <c r="DG193" s="353" t="str">
        <f ca="1">+IF(OFFSET('Sanitation Data'!$H$30,0,10*ROW('Sanitation Data'!H187))="","",OFFSET('Sanitation Data'!$H$30,0,10*ROW('Sanitation Data'!H187)))</f>
        <v/>
      </c>
      <c r="DH193" s="353" t="str">
        <f ca="1">+IF(OFFSET('Sanitation Data'!$H$31,0,10*ROW('Sanitation Data'!H187))="","",OFFSET('Sanitation Data'!$H$31,0,10*ROW('Sanitation Data'!H187)))</f>
        <v/>
      </c>
      <c r="DI193" s="353" t="str">
        <f ca="1">+IF(OFFSET('Sanitation Data'!$H$32,0,10*ROW('Sanitation Data'!H187))="","",OFFSET('Sanitation Data'!$H$32,0,10*ROW('Sanitation Data'!H187)))</f>
        <v/>
      </c>
      <c r="DJ193" s="353" t="str">
        <f ca="1">+IF(OFFSET('Sanitation Data'!$I$28,0,10*ROW('Sanitation Data'!I187))="","",OFFSET('Sanitation Data'!$I$28,0,10*ROW('Sanitation Data'!I187)))</f>
        <v/>
      </c>
      <c r="DK193" s="353" t="str">
        <f ca="1">+IF(OFFSET('Sanitation Data'!$I$29,0,10*ROW('Sanitation Data'!I187))="","",OFFSET('Sanitation Data'!$I$29,0,10*ROW('Sanitation Data'!I187)))</f>
        <v/>
      </c>
      <c r="DL193" s="353" t="str">
        <f ca="1">+IF(OFFSET('Sanitation Data'!$I$30,0,10*ROW('Sanitation Data'!I187))="","",OFFSET('Sanitation Data'!$I$30,0,10*ROW('Sanitation Data'!I187)))</f>
        <v/>
      </c>
      <c r="DM193" s="353" t="str">
        <f ca="1">+IF(OFFSET('Sanitation Data'!$I$31,0,10*ROW('Sanitation Data'!I187))="","",OFFSET('Sanitation Data'!$I$31,0,10*ROW('Sanitation Data'!I187)))</f>
        <v/>
      </c>
      <c r="DN193" s="353" t="str">
        <f ca="1">+IF(OFFSET('Sanitation Data'!$I$32,0,10*ROW('Sanitation Data'!I187))="","",OFFSET('Sanitation Data'!$I$32,0,10*ROW('Sanitation Data'!I187)))</f>
        <v/>
      </c>
      <c r="DO193" s="353" t="str">
        <f ca="1">+IF(OFFSET('Hygiene Data'!$D$11,0,10*ROW('Hygiene Data'!D187))="","",OFFSET('Hygiene Data'!$D$11,0,10*ROW('Hygiene Data'!D187)))</f>
        <v/>
      </c>
      <c r="DP193" s="353" t="str">
        <f ca="1">+IF(OFFSET('Hygiene Data'!$D$12,0,10*ROW('Hygiene Data'!D187))="","",OFFSET('Hygiene Data'!$D$12,0,10*ROW('Hygiene Data'!D187)))</f>
        <v/>
      </c>
      <c r="DQ193" s="353" t="str">
        <f ca="1">+IF(OFFSET('Hygiene Data'!$D$13,0,10*ROW('Hygiene Data'!D187))="","",OFFSET('Hygiene Data'!$D$13,0,10*ROW('Hygiene Data'!D187)))</f>
        <v/>
      </c>
      <c r="DR193" s="353" t="str">
        <f ca="1">+IF(OFFSET('Hygiene Data'!$E$11,0,10*ROW('Hygiene Data'!E187))="","",OFFSET('Hygiene Data'!$E$11,0,10*ROW('Hygiene Data'!E187)))</f>
        <v/>
      </c>
      <c r="DS193" s="353" t="str">
        <f ca="1">+IF(OFFSET('Hygiene Data'!$E$12,0,10*ROW('Hygiene Data'!E187))="","",OFFSET('Hygiene Data'!$E$12,0,10*ROW('Hygiene Data'!E187)))</f>
        <v/>
      </c>
      <c r="DT193" s="353" t="str">
        <f ca="1">+IF(OFFSET('Hygiene Data'!$E$13,0,10*ROW('Hygiene Data'!E187))="","",OFFSET('Hygiene Data'!$E$13,0,10*ROW('Hygiene Data'!E187)))</f>
        <v/>
      </c>
      <c r="DU193" s="353" t="str">
        <f ca="1">+IF(OFFSET('Hygiene Data'!$F$11,0,10*ROW('Hygiene Data'!F187))="","",OFFSET('Hygiene Data'!$F$11,0,10*ROW('Hygiene Data'!F187)))</f>
        <v/>
      </c>
      <c r="DV193" s="353" t="str">
        <f ca="1">+IF(OFFSET('Hygiene Data'!$F$12,0,10*ROW('Hygiene Data'!F187))="","",OFFSET('Hygiene Data'!$F$12,0,10*ROW('Hygiene Data'!F187)))</f>
        <v/>
      </c>
      <c r="DW193" s="353" t="str">
        <f ca="1">+IF(OFFSET('Hygiene Data'!$F$13,0,10*ROW('Hygiene Data'!F187))="","",OFFSET('Hygiene Data'!$F$13,0,10*ROW('Hygiene Data'!F187)))</f>
        <v/>
      </c>
      <c r="DX193" s="353" t="str">
        <f ca="1">+IF(OFFSET('Hygiene Data'!$G$11,0,10*ROW('Hygiene Data'!G187))="","",OFFSET('Hygiene Data'!$G$11,0,10*ROW('Hygiene Data'!G187)))</f>
        <v/>
      </c>
      <c r="DY193" s="353" t="str">
        <f ca="1">+IF(OFFSET('Hygiene Data'!$G$12,0,10*ROW('Hygiene Data'!G187))="","",OFFSET('Hygiene Data'!$G$12,0,10*ROW('Hygiene Data'!G187)))</f>
        <v/>
      </c>
      <c r="DZ193" s="353" t="str">
        <f ca="1">+IF(OFFSET('Hygiene Data'!$G$13,0,10*ROW('Hygiene Data'!G187))="","",OFFSET('Hygiene Data'!$G$13,0,10*ROW('Hygiene Data'!G187)))</f>
        <v/>
      </c>
      <c r="EA193" s="353" t="str">
        <f ca="1">+IF(OFFSET('Hygiene Data'!$H$11,0,10*ROW('Hygiene Data'!H187))="","",OFFSET('Hygiene Data'!$H$11,0,10*ROW('Hygiene Data'!H187)))</f>
        <v/>
      </c>
      <c r="EB193" s="353" t="str">
        <f ca="1">+IF(OFFSET('Hygiene Data'!$H$12,0,10*ROW('Hygiene Data'!H187))="","",OFFSET('Hygiene Data'!$H$12,0,10*ROW('Hygiene Data'!H187)))</f>
        <v/>
      </c>
      <c r="EC193" s="353" t="str">
        <f ca="1">+IF(OFFSET('Hygiene Data'!$H$13,0,10*ROW('Hygiene Data'!H187))="","",OFFSET('Hygiene Data'!$H$13,0,10*ROW('Hygiene Data'!H187)))</f>
        <v/>
      </c>
      <c r="ED193" s="353" t="str">
        <f ca="1">+IF(OFFSET('Hygiene Data'!$I$11,0,10*ROW('Hygiene Data'!I187))="","",OFFSET('Hygiene Data'!$I$11,0,10*ROW('Hygiene Data'!I187)))</f>
        <v/>
      </c>
      <c r="EE193" s="353" t="str">
        <f ca="1">+IF(OFFSET('Hygiene Data'!$I$12,0,10*ROW('Hygiene Data'!I187))="","",OFFSET('Hygiene Data'!$I$12,0,10*ROW('Hygiene Data'!I187)))</f>
        <v/>
      </c>
      <c r="EF193" s="353" t="str">
        <f ca="1">+IF(OFFSET('Hygiene Data'!$I$13,0,10*ROW('Hygiene Data'!I187))="","",OFFSET('Hygiene Data'!$I$13,0,10*ROW('Hygiene Data'!I187)))</f>
        <v/>
      </c>
    </row>
    <row r="194" spans="1:136" x14ac:dyDescent="0.25">
      <c r="A194" s="462" t="str">
        <f ca="1">+IF(OFFSET('Water Data'!$B$2,0,10*ROW('Water Data'!E188))="","",OFFSET('Water Data'!$B$2,0,10*ROW('Water Data'!E188)))</f>
        <v/>
      </c>
      <c r="B194" s="46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89" t="str">
        <f t="shared" ca="1" si="2"/>
        <v/>
      </c>
      <c r="D194" s="49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6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3" t="str">
        <f ca="1">+IF(OFFSET('Water Data'!$D$27,0,10*ROW('Water Data'!D188))="","",OFFSET('Water Data'!$D$27,0,10*ROW('Water Data'!D188)))</f>
        <v/>
      </c>
      <c r="BT194" s="353" t="str">
        <f ca="1">+IF(OFFSET('Water Data'!$D$28,0,10*ROW('Water Data'!D188))="","",OFFSET('Water Data'!$D$28,0,10*ROW('Water Data'!D188)))</f>
        <v/>
      </c>
      <c r="BU194" s="353" t="str">
        <f ca="1">+IF(OFFSET('Water Data'!$D$29,0,10*ROW('Water Data'!D188))="","",OFFSET('Water Data'!$D$29,0,10*ROW('Water Data'!D188)))</f>
        <v/>
      </c>
      <c r="BV194" s="353" t="str">
        <f ca="1">+IF(OFFSET('Water Data'!$E$27,0,10*ROW('Water Data'!E188))="","",OFFSET('Water Data'!$E$27,0,10*ROW('Water Data'!E188)))</f>
        <v/>
      </c>
      <c r="BW194" s="353" t="str">
        <f ca="1">+IF(OFFSET('Water Data'!$E$28,0,10*ROW('Water Data'!E188))="","",OFFSET('Water Data'!$E$28,0,10*ROW('Water Data'!E188)))</f>
        <v/>
      </c>
      <c r="BX194" s="353" t="str">
        <f ca="1">+IF(OFFSET('Water Data'!$E$29,0,10*ROW('Water Data'!E188))="","",OFFSET('Water Data'!$E$29,0,10*ROW('Water Data'!E188)))</f>
        <v/>
      </c>
      <c r="BY194" s="353" t="str">
        <f ca="1">+IF(OFFSET('Water Data'!$F$27,0,10*ROW('Water Data'!F188))="","",OFFSET('Water Data'!$F$27,0,10*ROW('Water Data'!F188)))</f>
        <v/>
      </c>
      <c r="BZ194" s="353" t="str">
        <f ca="1">+IF(OFFSET('Water Data'!$F$28,0,10*ROW('Water Data'!F188))="","",OFFSET('Water Data'!$F$28,0,10*ROW('Water Data'!F188)))</f>
        <v/>
      </c>
      <c r="CA194" s="353" t="str">
        <f ca="1">+IF(OFFSET('Water Data'!$F$29,0,10*ROW('Water Data'!F188))="","",OFFSET('Water Data'!$F$29,0,10*ROW('Water Data'!F188)))</f>
        <v/>
      </c>
      <c r="CB194" s="353" t="str">
        <f ca="1">+IF(OFFSET('Water Data'!$G$27,0,10*ROW('Water Data'!G188))="","",OFFSET('Water Data'!$G$27,0,10*ROW('Water Data'!G188)))</f>
        <v/>
      </c>
      <c r="CC194" s="353" t="str">
        <f ca="1">+IF(OFFSET('Water Data'!$G$28,0,10*ROW('Water Data'!G188))="","",OFFSET('Water Data'!$G$28,0,10*ROW('Water Data'!G188)))</f>
        <v/>
      </c>
      <c r="CD194" s="353" t="str">
        <f ca="1">+IF(OFFSET('Water Data'!$G$29,0,10*ROW('Water Data'!G188))="","",OFFSET('Water Data'!$G$29,0,10*ROW('Water Data'!G188)))</f>
        <v/>
      </c>
      <c r="CE194" s="353" t="str">
        <f ca="1">+IF(OFFSET('Water Data'!$H$27,0,10*ROW('Water Data'!H188))="","",OFFSET('Water Data'!$H$27,0,10*ROW('Water Data'!H188)))</f>
        <v/>
      </c>
      <c r="CF194" s="353" t="str">
        <f ca="1">+IF(OFFSET('Water Data'!$H$28,0,10*ROW('Water Data'!H188))="","",OFFSET('Water Data'!$H$28,0,10*ROW('Water Data'!H188)))</f>
        <v/>
      </c>
      <c r="CG194" s="353" t="str">
        <f ca="1">+IF(OFFSET('Water Data'!$H$29,0,10*ROW('Water Data'!H188))="","",OFFSET('Water Data'!$H$29,0,10*ROW('Water Data'!H188)))</f>
        <v/>
      </c>
      <c r="CH194" s="353" t="str">
        <f ca="1">+IF(OFFSET('Water Data'!$I$27,0,10*ROW('Water Data'!I188))="","",OFFSET('Water Data'!$I$27,0,10*ROW('Water Data'!I188)))</f>
        <v/>
      </c>
      <c r="CI194" s="353" t="str">
        <f ca="1">+IF(OFFSET('Water Data'!$I$28,0,10*ROW('Water Data'!I188))="","",OFFSET('Water Data'!$I$28,0,10*ROW('Water Data'!I188)))</f>
        <v/>
      </c>
      <c r="CJ194" s="353" t="str">
        <f ca="1">+IF(OFFSET('Water Data'!$I$29,0,10*ROW('Water Data'!I188))="","",OFFSET('Water Data'!$I$29,0,10*ROW('Water Data'!I188)))</f>
        <v/>
      </c>
      <c r="CK194" s="353" t="str">
        <f ca="1">+IF(OFFSET('Sanitation Data'!$D$28,0,10*ROW('Sanitation Data'!D188))="","",OFFSET('Sanitation Data'!$D$28,0,10*ROW('Sanitation Data'!D188)))</f>
        <v/>
      </c>
      <c r="CL194" s="353" t="str">
        <f ca="1">+IF(OFFSET('Sanitation Data'!$D$29,0,10*ROW('Sanitation Data'!D188))="","",OFFSET('Sanitation Data'!$D$29,0,10*ROW('Sanitation Data'!D188)))</f>
        <v/>
      </c>
      <c r="CM194" s="353" t="str">
        <f ca="1">+IF(OFFSET('Sanitation Data'!$D$30,0,10*ROW('Sanitation Data'!D188))="","",OFFSET('Sanitation Data'!$D$30,0,10*ROW('Sanitation Data'!D188)))</f>
        <v/>
      </c>
      <c r="CN194" s="353" t="str">
        <f ca="1">+IF(OFFSET('Sanitation Data'!$D$31,0,10*ROW('Sanitation Data'!D188))="","",OFFSET('Sanitation Data'!$D$31,0,10*ROW('Sanitation Data'!D188)))</f>
        <v/>
      </c>
      <c r="CO194" s="353" t="str">
        <f ca="1">+IF(OFFSET('Sanitation Data'!$D$32,0,10*ROW('Sanitation Data'!D188))="","",OFFSET('Sanitation Data'!$D$32,0,10*ROW('Sanitation Data'!D188)))</f>
        <v/>
      </c>
      <c r="CP194" s="353" t="str">
        <f ca="1">+IF(OFFSET('Sanitation Data'!$E$28,0,10*ROW('Sanitation Data'!E188))="","",OFFSET('Sanitation Data'!$E$28,0,10*ROW('Sanitation Data'!E188)))</f>
        <v/>
      </c>
      <c r="CQ194" s="353" t="str">
        <f ca="1">+IF(OFFSET('Sanitation Data'!$E$29,0,10*ROW('Sanitation Data'!E188))="","",OFFSET('Sanitation Data'!$E$29,0,10*ROW('Sanitation Data'!E188)))</f>
        <v/>
      </c>
      <c r="CR194" s="353" t="str">
        <f ca="1">+IF(OFFSET('Sanitation Data'!$E$30,0,10*ROW('Sanitation Data'!E188))="","",OFFSET('Sanitation Data'!$E$30,0,10*ROW('Sanitation Data'!E188)))</f>
        <v/>
      </c>
      <c r="CS194" s="353" t="str">
        <f ca="1">+IF(OFFSET('Sanitation Data'!$E$31,0,10*ROW('Sanitation Data'!E188))="","",OFFSET('Sanitation Data'!$E$31,0,10*ROW('Sanitation Data'!E188)))</f>
        <v/>
      </c>
      <c r="CT194" s="353" t="str">
        <f ca="1">+IF(OFFSET('Sanitation Data'!$E$32,0,10*ROW('Sanitation Data'!E188))="","",OFFSET('Sanitation Data'!$E$32,0,10*ROW('Sanitation Data'!E188)))</f>
        <v/>
      </c>
      <c r="CU194" s="353" t="str">
        <f ca="1">+IF(OFFSET('Sanitation Data'!$F$28,0,10*ROW('Sanitation Data'!F188))="","",OFFSET('Sanitation Data'!$F$28,0,10*ROW('Sanitation Data'!F188)))</f>
        <v/>
      </c>
      <c r="CV194" s="353" t="str">
        <f ca="1">+IF(OFFSET('Sanitation Data'!$F$29,0,10*ROW('Sanitation Data'!F188))="","",OFFSET('Sanitation Data'!$F$29,0,10*ROW('Sanitation Data'!F188)))</f>
        <v/>
      </c>
      <c r="CW194" s="353" t="str">
        <f ca="1">+IF(OFFSET('Sanitation Data'!$F$30,0,10*ROW('Sanitation Data'!F188))="","",OFFSET('Sanitation Data'!$F$30,0,10*ROW('Sanitation Data'!F188)))</f>
        <v/>
      </c>
      <c r="CX194" s="353" t="str">
        <f ca="1">+IF(OFFSET('Sanitation Data'!$F$31,0,10*ROW('Sanitation Data'!F188))="","",OFFSET('Sanitation Data'!$F$31,0,10*ROW('Sanitation Data'!F188)))</f>
        <v/>
      </c>
      <c r="CY194" s="353" t="str">
        <f ca="1">+IF(OFFSET('Sanitation Data'!$F$32,0,10*ROW('Sanitation Data'!F188))="","",OFFSET('Sanitation Data'!$F$32,0,10*ROW('Sanitation Data'!F188)))</f>
        <v/>
      </c>
      <c r="CZ194" s="353" t="str">
        <f ca="1">+IF(OFFSET('Sanitation Data'!$G$28,0,10*ROW('Sanitation Data'!G188))="","",OFFSET('Sanitation Data'!$G$28,0,10*ROW('Sanitation Data'!G188)))</f>
        <v/>
      </c>
      <c r="DA194" s="353" t="str">
        <f ca="1">+IF(OFFSET('Sanitation Data'!$G$29,0,10*ROW('Sanitation Data'!G188))="","",OFFSET('Sanitation Data'!$G$29,0,10*ROW('Sanitation Data'!G188)))</f>
        <v/>
      </c>
      <c r="DB194" s="353" t="str">
        <f ca="1">+IF(OFFSET('Sanitation Data'!$G$30,0,10*ROW('Sanitation Data'!G188))="","",OFFSET('Sanitation Data'!$G$30,0,10*ROW('Sanitation Data'!G188)))</f>
        <v/>
      </c>
      <c r="DC194" s="353" t="str">
        <f ca="1">+IF(OFFSET('Sanitation Data'!$G$31,0,10*ROW('Sanitation Data'!G188))="","",OFFSET('Sanitation Data'!$G$31,0,10*ROW('Sanitation Data'!G188)))</f>
        <v/>
      </c>
      <c r="DD194" s="353" t="str">
        <f ca="1">+IF(OFFSET('Sanitation Data'!$G$32,0,10*ROW('Sanitation Data'!G188))="","",OFFSET('Sanitation Data'!$G$32,0,10*ROW('Sanitation Data'!G188)))</f>
        <v/>
      </c>
      <c r="DE194" s="353" t="str">
        <f ca="1">+IF(OFFSET('Sanitation Data'!$H$28,0,10*ROW('Sanitation Data'!H188))="","",OFFSET('Sanitation Data'!$H$28,0,10*ROW('Sanitation Data'!H188)))</f>
        <v/>
      </c>
      <c r="DF194" s="353" t="str">
        <f ca="1">+IF(OFFSET('Sanitation Data'!$H$29,0,10*ROW('Sanitation Data'!H188))="","",OFFSET('Sanitation Data'!$H$29,0,10*ROW('Sanitation Data'!H188)))</f>
        <v/>
      </c>
      <c r="DG194" s="353" t="str">
        <f ca="1">+IF(OFFSET('Sanitation Data'!$H$30,0,10*ROW('Sanitation Data'!H188))="","",OFFSET('Sanitation Data'!$H$30,0,10*ROW('Sanitation Data'!H188)))</f>
        <v/>
      </c>
      <c r="DH194" s="353" t="str">
        <f ca="1">+IF(OFFSET('Sanitation Data'!$H$31,0,10*ROW('Sanitation Data'!H188))="","",OFFSET('Sanitation Data'!$H$31,0,10*ROW('Sanitation Data'!H188)))</f>
        <v/>
      </c>
      <c r="DI194" s="353" t="str">
        <f ca="1">+IF(OFFSET('Sanitation Data'!$H$32,0,10*ROW('Sanitation Data'!H188))="","",OFFSET('Sanitation Data'!$H$32,0,10*ROW('Sanitation Data'!H188)))</f>
        <v/>
      </c>
      <c r="DJ194" s="353" t="str">
        <f ca="1">+IF(OFFSET('Sanitation Data'!$I$28,0,10*ROW('Sanitation Data'!I188))="","",OFFSET('Sanitation Data'!$I$28,0,10*ROW('Sanitation Data'!I188)))</f>
        <v/>
      </c>
      <c r="DK194" s="353" t="str">
        <f ca="1">+IF(OFFSET('Sanitation Data'!$I$29,0,10*ROW('Sanitation Data'!I188))="","",OFFSET('Sanitation Data'!$I$29,0,10*ROW('Sanitation Data'!I188)))</f>
        <v/>
      </c>
      <c r="DL194" s="353" t="str">
        <f ca="1">+IF(OFFSET('Sanitation Data'!$I$30,0,10*ROW('Sanitation Data'!I188))="","",OFFSET('Sanitation Data'!$I$30,0,10*ROW('Sanitation Data'!I188)))</f>
        <v/>
      </c>
      <c r="DM194" s="353" t="str">
        <f ca="1">+IF(OFFSET('Sanitation Data'!$I$31,0,10*ROW('Sanitation Data'!I188))="","",OFFSET('Sanitation Data'!$I$31,0,10*ROW('Sanitation Data'!I188)))</f>
        <v/>
      </c>
      <c r="DN194" s="353" t="str">
        <f ca="1">+IF(OFFSET('Sanitation Data'!$I$32,0,10*ROW('Sanitation Data'!I188))="","",OFFSET('Sanitation Data'!$I$32,0,10*ROW('Sanitation Data'!I188)))</f>
        <v/>
      </c>
      <c r="DO194" s="353" t="str">
        <f ca="1">+IF(OFFSET('Hygiene Data'!$D$11,0,10*ROW('Hygiene Data'!D188))="","",OFFSET('Hygiene Data'!$D$11,0,10*ROW('Hygiene Data'!D188)))</f>
        <v/>
      </c>
      <c r="DP194" s="353" t="str">
        <f ca="1">+IF(OFFSET('Hygiene Data'!$D$12,0,10*ROW('Hygiene Data'!D188))="","",OFFSET('Hygiene Data'!$D$12,0,10*ROW('Hygiene Data'!D188)))</f>
        <v/>
      </c>
      <c r="DQ194" s="353" t="str">
        <f ca="1">+IF(OFFSET('Hygiene Data'!$D$13,0,10*ROW('Hygiene Data'!D188))="","",OFFSET('Hygiene Data'!$D$13,0,10*ROW('Hygiene Data'!D188)))</f>
        <v/>
      </c>
      <c r="DR194" s="353" t="str">
        <f ca="1">+IF(OFFSET('Hygiene Data'!$E$11,0,10*ROW('Hygiene Data'!E188))="","",OFFSET('Hygiene Data'!$E$11,0,10*ROW('Hygiene Data'!E188)))</f>
        <v/>
      </c>
      <c r="DS194" s="353" t="str">
        <f ca="1">+IF(OFFSET('Hygiene Data'!$E$12,0,10*ROW('Hygiene Data'!E188))="","",OFFSET('Hygiene Data'!$E$12,0,10*ROW('Hygiene Data'!E188)))</f>
        <v/>
      </c>
      <c r="DT194" s="353" t="str">
        <f ca="1">+IF(OFFSET('Hygiene Data'!$E$13,0,10*ROW('Hygiene Data'!E188))="","",OFFSET('Hygiene Data'!$E$13,0,10*ROW('Hygiene Data'!E188)))</f>
        <v/>
      </c>
      <c r="DU194" s="353" t="str">
        <f ca="1">+IF(OFFSET('Hygiene Data'!$F$11,0,10*ROW('Hygiene Data'!F188))="","",OFFSET('Hygiene Data'!$F$11,0,10*ROW('Hygiene Data'!F188)))</f>
        <v/>
      </c>
      <c r="DV194" s="353" t="str">
        <f ca="1">+IF(OFFSET('Hygiene Data'!$F$12,0,10*ROW('Hygiene Data'!F188))="","",OFFSET('Hygiene Data'!$F$12,0,10*ROW('Hygiene Data'!F188)))</f>
        <v/>
      </c>
      <c r="DW194" s="353" t="str">
        <f ca="1">+IF(OFFSET('Hygiene Data'!$F$13,0,10*ROW('Hygiene Data'!F188))="","",OFFSET('Hygiene Data'!$F$13,0,10*ROW('Hygiene Data'!F188)))</f>
        <v/>
      </c>
      <c r="DX194" s="353" t="str">
        <f ca="1">+IF(OFFSET('Hygiene Data'!$G$11,0,10*ROW('Hygiene Data'!G188))="","",OFFSET('Hygiene Data'!$G$11,0,10*ROW('Hygiene Data'!G188)))</f>
        <v/>
      </c>
      <c r="DY194" s="353" t="str">
        <f ca="1">+IF(OFFSET('Hygiene Data'!$G$12,0,10*ROW('Hygiene Data'!G188))="","",OFFSET('Hygiene Data'!$G$12,0,10*ROW('Hygiene Data'!G188)))</f>
        <v/>
      </c>
      <c r="DZ194" s="353" t="str">
        <f ca="1">+IF(OFFSET('Hygiene Data'!$G$13,0,10*ROW('Hygiene Data'!G188))="","",OFFSET('Hygiene Data'!$G$13,0,10*ROW('Hygiene Data'!G188)))</f>
        <v/>
      </c>
      <c r="EA194" s="353" t="str">
        <f ca="1">+IF(OFFSET('Hygiene Data'!$H$11,0,10*ROW('Hygiene Data'!H188))="","",OFFSET('Hygiene Data'!$H$11,0,10*ROW('Hygiene Data'!H188)))</f>
        <v/>
      </c>
      <c r="EB194" s="353" t="str">
        <f ca="1">+IF(OFFSET('Hygiene Data'!$H$12,0,10*ROW('Hygiene Data'!H188))="","",OFFSET('Hygiene Data'!$H$12,0,10*ROW('Hygiene Data'!H188)))</f>
        <v/>
      </c>
      <c r="EC194" s="353" t="str">
        <f ca="1">+IF(OFFSET('Hygiene Data'!$H$13,0,10*ROW('Hygiene Data'!H188))="","",OFFSET('Hygiene Data'!$H$13,0,10*ROW('Hygiene Data'!H188)))</f>
        <v/>
      </c>
      <c r="ED194" s="353" t="str">
        <f ca="1">+IF(OFFSET('Hygiene Data'!$I$11,0,10*ROW('Hygiene Data'!I188))="","",OFFSET('Hygiene Data'!$I$11,0,10*ROW('Hygiene Data'!I188)))</f>
        <v/>
      </c>
      <c r="EE194" s="353" t="str">
        <f ca="1">+IF(OFFSET('Hygiene Data'!$I$12,0,10*ROW('Hygiene Data'!I188))="","",OFFSET('Hygiene Data'!$I$12,0,10*ROW('Hygiene Data'!I188)))</f>
        <v/>
      </c>
      <c r="EF194" s="353" t="str">
        <f ca="1">+IF(OFFSET('Hygiene Data'!$I$13,0,10*ROW('Hygiene Data'!I188))="","",OFFSET('Hygiene Data'!$I$13,0,10*ROW('Hygiene Data'!I188)))</f>
        <v/>
      </c>
    </row>
    <row r="195" spans="1:136" x14ac:dyDescent="0.25">
      <c r="A195" s="462" t="str">
        <f ca="1">+IF(OFFSET('Water Data'!$B$2,0,10*ROW('Water Data'!E189))="","",OFFSET('Water Data'!$B$2,0,10*ROW('Water Data'!E189)))</f>
        <v/>
      </c>
      <c r="B195" s="46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89" t="str">
        <f t="shared" ca="1" si="2"/>
        <v/>
      </c>
      <c r="D195" s="49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6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3" t="str">
        <f ca="1">+IF(OFFSET('Water Data'!$D$27,0,10*ROW('Water Data'!D189))="","",OFFSET('Water Data'!$D$27,0,10*ROW('Water Data'!D189)))</f>
        <v/>
      </c>
      <c r="BT195" s="353" t="str">
        <f ca="1">+IF(OFFSET('Water Data'!$D$28,0,10*ROW('Water Data'!D189))="","",OFFSET('Water Data'!$D$28,0,10*ROW('Water Data'!D189)))</f>
        <v/>
      </c>
      <c r="BU195" s="353" t="str">
        <f ca="1">+IF(OFFSET('Water Data'!$D$29,0,10*ROW('Water Data'!D189))="","",OFFSET('Water Data'!$D$29,0,10*ROW('Water Data'!D189)))</f>
        <v/>
      </c>
      <c r="BV195" s="353" t="str">
        <f ca="1">+IF(OFFSET('Water Data'!$E$27,0,10*ROW('Water Data'!E189))="","",OFFSET('Water Data'!$E$27,0,10*ROW('Water Data'!E189)))</f>
        <v/>
      </c>
      <c r="BW195" s="353" t="str">
        <f ca="1">+IF(OFFSET('Water Data'!$E$28,0,10*ROW('Water Data'!E189))="","",OFFSET('Water Data'!$E$28,0,10*ROW('Water Data'!E189)))</f>
        <v/>
      </c>
      <c r="BX195" s="353" t="str">
        <f ca="1">+IF(OFFSET('Water Data'!$E$29,0,10*ROW('Water Data'!E189))="","",OFFSET('Water Data'!$E$29,0,10*ROW('Water Data'!E189)))</f>
        <v/>
      </c>
      <c r="BY195" s="353" t="str">
        <f ca="1">+IF(OFFSET('Water Data'!$F$27,0,10*ROW('Water Data'!F189))="","",OFFSET('Water Data'!$F$27,0,10*ROW('Water Data'!F189)))</f>
        <v/>
      </c>
      <c r="BZ195" s="353" t="str">
        <f ca="1">+IF(OFFSET('Water Data'!$F$28,0,10*ROW('Water Data'!F189))="","",OFFSET('Water Data'!$F$28,0,10*ROW('Water Data'!F189)))</f>
        <v/>
      </c>
      <c r="CA195" s="353" t="str">
        <f ca="1">+IF(OFFSET('Water Data'!$F$29,0,10*ROW('Water Data'!F189))="","",OFFSET('Water Data'!$F$29,0,10*ROW('Water Data'!F189)))</f>
        <v/>
      </c>
      <c r="CB195" s="353" t="str">
        <f ca="1">+IF(OFFSET('Water Data'!$G$27,0,10*ROW('Water Data'!G189))="","",OFFSET('Water Data'!$G$27,0,10*ROW('Water Data'!G189)))</f>
        <v/>
      </c>
      <c r="CC195" s="353" t="str">
        <f ca="1">+IF(OFFSET('Water Data'!$G$28,0,10*ROW('Water Data'!G189))="","",OFFSET('Water Data'!$G$28,0,10*ROW('Water Data'!G189)))</f>
        <v/>
      </c>
      <c r="CD195" s="353" t="str">
        <f ca="1">+IF(OFFSET('Water Data'!$G$29,0,10*ROW('Water Data'!G189))="","",OFFSET('Water Data'!$G$29,0,10*ROW('Water Data'!G189)))</f>
        <v/>
      </c>
      <c r="CE195" s="353" t="str">
        <f ca="1">+IF(OFFSET('Water Data'!$H$27,0,10*ROW('Water Data'!H189))="","",OFFSET('Water Data'!$H$27,0,10*ROW('Water Data'!H189)))</f>
        <v/>
      </c>
      <c r="CF195" s="353" t="str">
        <f ca="1">+IF(OFFSET('Water Data'!$H$28,0,10*ROW('Water Data'!H189))="","",OFFSET('Water Data'!$H$28,0,10*ROW('Water Data'!H189)))</f>
        <v/>
      </c>
      <c r="CG195" s="353" t="str">
        <f ca="1">+IF(OFFSET('Water Data'!$H$29,0,10*ROW('Water Data'!H189))="","",OFFSET('Water Data'!$H$29,0,10*ROW('Water Data'!H189)))</f>
        <v/>
      </c>
      <c r="CH195" s="353" t="str">
        <f ca="1">+IF(OFFSET('Water Data'!$I$27,0,10*ROW('Water Data'!I189))="","",OFFSET('Water Data'!$I$27,0,10*ROW('Water Data'!I189)))</f>
        <v/>
      </c>
      <c r="CI195" s="353" t="str">
        <f ca="1">+IF(OFFSET('Water Data'!$I$28,0,10*ROW('Water Data'!I189))="","",OFFSET('Water Data'!$I$28,0,10*ROW('Water Data'!I189)))</f>
        <v/>
      </c>
      <c r="CJ195" s="353" t="str">
        <f ca="1">+IF(OFFSET('Water Data'!$I$29,0,10*ROW('Water Data'!I189))="","",OFFSET('Water Data'!$I$29,0,10*ROW('Water Data'!I189)))</f>
        <v/>
      </c>
      <c r="CK195" s="353" t="str">
        <f ca="1">+IF(OFFSET('Sanitation Data'!$D$28,0,10*ROW('Sanitation Data'!D189))="","",OFFSET('Sanitation Data'!$D$28,0,10*ROW('Sanitation Data'!D189)))</f>
        <v/>
      </c>
      <c r="CL195" s="353" t="str">
        <f ca="1">+IF(OFFSET('Sanitation Data'!$D$29,0,10*ROW('Sanitation Data'!D189))="","",OFFSET('Sanitation Data'!$D$29,0,10*ROW('Sanitation Data'!D189)))</f>
        <v/>
      </c>
      <c r="CM195" s="353" t="str">
        <f ca="1">+IF(OFFSET('Sanitation Data'!$D$30,0,10*ROW('Sanitation Data'!D189))="","",OFFSET('Sanitation Data'!$D$30,0,10*ROW('Sanitation Data'!D189)))</f>
        <v/>
      </c>
      <c r="CN195" s="353" t="str">
        <f ca="1">+IF(OFFSET('Sanitation Data'!$D$31,0,10*ROW('Sanitation Data'!D189))="","",OFFSET('Sanitation Data'!$D$31,0,10*ROW('Sanitation Data'!D189)))</f>
        <v/>
      </c>
      <c r="CO195" s="353" t="str">
        <f ca="1">+IF(OFFSET('Sanitation Data'!$D$32,0,10*ROW('Sanitation Data'!D189))="","",OFFSET('Sanitation Data'!$D$32,0,10*ROW('Sanitation Data'!D189)))</f>
        <v/>
      </c>
      <c r="CP195" s="353" t="str">
        <f ca="1">+IF(OFFSET('Sanitation Data'!$E$28,0,10*ROW('Sanitation Data'!E189))="","",OFFSET('Sanitation Data'!$E$28,0,10*ROW('Sanitation Data'!E189)))</f>
        <v/>
      </c>
      <c r="CQ195" s="353" t="str">
        <f ca="1">+IF(OFFSET('Sanitation Data'!$E$29,0,10*ROW('Sanitation Data'!E189))="","",OFFSET('Sanitation Data'!$E$29,0,10*ROW('Sanitation Data'!E189)))</f>
        <v/>
      </c>
      <c r="CR195" s="353" t="str">
        <f ca="1">+IF(OFFSET('Sanitation Data'!$E$30,0,10*ROW('Sanitation Data'!E189))="","",OFFSET('Sanitation Data'!$E$30,0,10*ROW('Sanitation Data'!E189)))</f>
        <v/>
      </c>
      <c r="CS195" s="353" t="str">
        <f ca="1">+IF(OFFSET('Sanitation Data'!$E$31,0,10*ROW('Sanitation Data'!E189))="","",OFFSET('Sanitation Data'!$E$31,0,10*ROW('Sanitation Data'!E189)))</f>
        <v/>
      </c>
      <c r="CT195" s="353" t="str">
        <f ca="1">+IF(OFFSET('Sanitation Data'!$E$32,0,10*ROW('Sanitation Data'!E189))="","",OFFSET('Sanitation Data'!$E$32,0,10*ROW('Sanitation Data'!E189)))</f>
        <v/>
      </c>
      <c r="CU195" s="353" t="str">
        <f ca="1">+IF(OFFSET('Sanitation Data'!$F$28,0,10*ROW('Sanitation Data'!F189))="","",OFFSET('Sanitation Data'!$F$28,0,10*ROW('Sanitation Data'!F189)))</f>
        <v/>
      </c>
      <c r="CV195" s="353" t="str">
        <f ca="1">+IF(OFFSET('Sanitation Data'!$F$29,0,10*ROW('Sanitation Data'!F189))="","",OFFSET('Sanitation Data'!$F$29,0,10*ROW('Sanitation Data'!F189)))</f>
        <v/>
      </c>
      <c r="CW195" s="353" t="str">
        <f ca="1">+IF(OFFSET('Sanitation Data'!$F$30,0,10*ROW('Sanitation Data'!F189))="","",OFFSET('Sanitation Data'!$F$30,0,10*ROW('Sanitation Data'!F189)))</f>
        <v/>
      </c>
      <c r="CX195" s="353" t="str">
        <f ca="1">+IF(OFFSET('Sanitation Data'!$F$31,0,10*ROW('Sanitation Data'!F189))="","",OFFSET('Sanitation Data'!$F$31,0,10*ROW('Sanitation Data'!F189)))</f>
        <v/>
      </c>
      <c r="CY195" s="353" t="str">
        <f ca="1">+IF(OFFSET('Sanitation Data'!$F$32,0,10*ROW('Sanitation Data'!F189))="","",OFFSET('Sanitation Data'!$F$32,0,10*ROW('Sanitation Data'!F189)))</f>
        <v/>
      </c>
      <c r="CZ195" s="353" t="str">
        <f ca="1">+IF(OFFSET('Sanitation Data'!$G$28,0,10*ROW('Sanitation Data'!G189))="","",OFFSET('Sanitation Data'!$G$28,0,10*ROW('Sanitation Data'!G189)))</f>
        <v/>
      </c>
      <c r="DA195" s="353" t="str">
        <f ca="1">+IF(OFFSET('Sanitation Data'!$G$29,0,10*ROW('Sanitation Data'!G189))="","",OFFSET('Sanitation Data'!$G$29,0,10*ROW('Sanitation Data'!G189)))</f>
        <v/>
      </c>
      <c r="DB195" s="353" t="str">
        <f ca="1">+IF(OFFSET('Sanitation Data'!$G$30,0,10*ROW('Sanitation Data'!G189))="","",OFFSET('Sanitation Data'!$G$30,0,10*ROW('Sanitation Data'!G189)))</f>
        <v/>
      </c>
      <c r="DC195" s="353" t="str">
        <f ca="1">+IF(OFFSET('Sanitation Data'!$G$31,0,10*ROW('Sanitation Data'!G189))="","",OFFSET('Sanitation Data'!$G$31,0,10*ROW('Sanitation Data'!G189)))</f>
        <v/>
      </c>
      <c r="DD195" s="353" t="str">
        <f ca="1">+IF(OFFSET('Sanitation Data'!$G$32,0,10*ROW('Sanitation Data'!G189))="","",OFFSET('Sanitation Data'!$G$32,0,10*ROW('Sanitation Data'!G189)))</f>
        <v/>
      </c>
      <c r="DE195" s="353" t="str">
        <f ca="1">+IF(OFFSET('Sanitation Data'!$H$28,0,10*ROW('Sanitation Data'!H189))="","",OFFSET('Sanitation Data'!$H$28,0,10*ROW('Sanitation Data'!H189)))</f>
        <v/>
      </c>
      <c r="DF195" s="353" t="str">
        <f ca="1">+IF(OFFSET('Sanitation Data'!$H$29,0,10*ROW('Sanitation Data'!H189))="","",OFFSET('Sanitation Data'!$H$29,0,10*ROW('Sanitation Data'!H189)))</f>
        <v/>
      </c>
      <c r="DG195" s="353" t="str">
        <f ca="1">+IF(OFFSET('Sanitation Data'!$H$30,0,10*ROW('Sanitation Data'!H189))="","",OFFSET('Sanitation Data'!$H$30,0,10*ROW('Sanitation Data'!H189)))</f>
        <v/>
      </c>
      <c r="DH195" s="353" t="str">
        <f ca="1">+IF(OFFSET('Sanitation Data'!$H$31,0,10*ROW('Sanitation Data'!H189))="","",OFFSET('Sanitation Data'!$H$31,0,10*ROW('Sanitation Data'!H189)))</f>
        <v/>
      </c>
      <c r="DI195" s="353" t="str">
        <f ca="1">+IF(OFFSET('Sanitation Data'!$H$32,0,10*ROW('Sanitation Data'!H189))="","",OFFSET('Sanitation Data'!$H$32,0,10*ROW('Sanitation Data'!H189)))</f>
        <v/>
      </c>
      <c r="DJ195" s="353" t="str">
        <f ca="1">+IF(OFFSET('Sanitation Data'!$I$28,0,10*ROW('Sanitation Data'!I189))="","",OFFSET('Sanitation Data'!$I$28,0,10*ROW('Sanitation Data'!I189)))</f>
        <v/>
      </c>
      <c r="DK195" s="353" t="str">
        <f ca="1">+IF(OFFSET('Sanitation Data'!$I$29,0,10*ROW('Sanitation Data'!I189))="","",OFFSET('Sanitation Data'!$I$29,0,10*ROW('Sanitation Data'!I189)))</f>
        <v/>
      </c>
      <c r="DL195" s="353" t="str">
        <f ca="1">+IF(OFFSET('Sanitation Data'!$I$30,0,10*ROW('Sanitation Data'!I189))="","",OFFSET('Sanitation Data'!$I$30,0,10*ROW('Sanitation Data'!I189)))</f>
        <v/>
      </c>
      <c r="DM195" s="353" t="str">
        <f ca="1">+IF(OFFSET('Sanitation Data'!$I$31,0,10*ROW('Sanitation Data'!I189))="","",OFFSET('Sanitation Data'!$I$31,0,10*ROW('Sanitation Data'!I189)))</f>
        <v/>
      </c>
      <c r="DN195" s="353" t="str">
        <f ca="1">+IF(OFFSET('Sanitation Data'!$I$32,0,10*ROW('Sanitation Data'!I189))="","",OFFSET('Sanitation Data'!$I$32,0,10*ROW('Sanitation Data'!I189)))</f>
        <v/>
      </c>
      <c r="DO195" s="353" t="str">
        <f ca="1">+IF(OFFSET('Hygiene Data'!$D$11,0,10*ROW('Hygiene Data'!D189))="","",OFFSET('Hygiene Data'!$D$11,0,10*ROW('Hygiene Data'!D189)))</f>
        <v/>
      </c>
      <c r="DP195" s="353" t="str">
        <f ca="1">+IF(OFFSET('Hygiene Data'!$D$12,0,10*ROW('Hygiene Data'!D189))="","",OFFSET('Hygiene Data'!$D$12,0,10*ROW('Hygiene Data'!D189)))</f>
        <v/>
      </c>
      <c r="DQ195" s="353" t="str">
        <f ca="1">+IF(OFFSET('Hygiene Data'!$D$13,0,10*ROW('Hygiene Data'!D189))="","",OFFSET('Hygiene Data'!$D$13,0,10*ROW('Hygiene Data'!D189)))</f>
        <v/>
      </c>
      <c r="DR195" s="353" t="str">
        <f ca="1">+IF(OFFSET('Hygiene Data'!$E$11,0,10*ROW('Hygiene Data'!E189))="","",OFFSET('Hygiene Data'!$E$11,0,10*ROW('Hygiene Data'!E189)))</f>
        <v/>
      </c>
      <c r="DS195" s="353" t="str">
        <f ca="1">+IF(OFFSET('Hygiene Data'!$E$12,0,10*ROW('Hygiene Data'!E189))="","",OFFSET('Hygiene Data'!$E$12,0,10*ROW('Hygiene Data'!E189)))</f>
        <v/>
      </c>
      <c r="DT195" s="353" t="str">
        <f ca="1">+IF(OFFSET('Hygiene Data'!$E$13,0,10*ROW('Hygiene Data'!E189))="","",OFFSET('Hygiene Data'!$E$13,0,10*ROW('Hygiene Data'!E189)))</f>
        <v/>
      </c>
      <c r="DU195" s="353" t="str">
        <f ca="1">+IF(OFFSET('Hygiene Data'!$F$11,0,10*ROW('Hygiene Data'!F189))="","",OFFSET('Hygiene Data'!$F$11,0,10*ROW('Hygiene Data'!F189)))</f>
        <v/>
      </c>
      <c r="DV195" s="353" t="str">
        <f ca="1">+IF(OFFSET('Hygiene Data'!$F$12,0,10*ROW('Hygiene Data'!F189))="","",OFFSET('Hygiene Data'!$F$12,0,10*ROW('Hygiene Data'!F189)))</f>
        <v/>
      </c>
      <c r="DW195" s="353" t="str">
        <f ca="1">+IF(OFFSET('Hygiene Data'!$F$13,0,10*ROW('Hygiene Data'!F189))="","",OFFSET('Hygiene Data'!$F$13,0,10*ROW('Hygiene Data'!F189)))</f>
        <v/>
      </c>
      <c r="DX195" s="353" t="str">
        <f ca="1">+IF(OFFSET('Hygiene Data'!$G$11,0,10*ROW('Hygiene Data'!G189))="","",OFFSET('Hygiene Data'!$G$11,0,10*ROW('Hygiene Data'!G189)))</f>
        <v/>
      </c>
      <c r="DY195" s="353" t="str">
        <f ca="1">+IF(OFFSET('Hygiene Data'!$G$12,0,10*ROW('Hygiene Data'!G189))="","",OFFSET('Hygiene Data'!$G$12,0,10*ROW('Hygiene Data'!G189)))</f>
        <v/>
      </c>
      <c r="DZ195" s="353" t="str">
        <f ca="1">+IF(OFFSET('Hygiene Data'!$G$13,0,10*ROW('Hygiene Data'!G189))="","",OFFSET('Hygiene Data'!$G$13,0,10*ROW('Hygiene Data'!G189)))</f>
        <v/>
      </c>
      <c r="EA195" s="353" t="str">
        <f ca="1">+IF(OFFSET('Hygiene Data'!$H$11,0,10*ROW('Hygiene Data'!H189))="","",OFFSET('Hygiene Data'!$H$11,0,10*ROW('Hygiene Data'!H189)))</f>
        <v/>
      </c>
      <c r="EB195" s="353" t="str">
        <f ca="1">+IF(OFFSET('Hygiene Data'!$H$12,0,10*ROW('Hygiene Data'!H189))="","",OFFSET('Hygiene Data'!$H$12,0,10*ROW('Hygiene Data'!H189)))</f>
        <v/>
      </c>
      <c r="EC195" s="353" t="str">
        <f ca="1">+IF(OFFSET('Hygiene Data'!$H$13,0,10*ROW('Hygiene Data'!H189))="","",OFFSET('Hygiene Data'!$H$13,0,10*ROW('Hygiene Data'!H189)))</f>
        <v/>
      </c>
      <c r="ED195" s="353" t="str">
        <f ca="1">+IF(OFFSET('Hygiene Data'!$I$11,0,10*ROW('Hygiene Data'!I189))="","",OFFSET('Hygiene Data'!$I$11,0,10*ROW('Hygiene Data'!I189)))</f>
        <v/>
      </c>
      <c r="EE195" s="353" t="str">
        <f ca="1">+IF(OFFSET('Hygiene Data'!$I$12,0,10*ROW('Hygiene Data'!I189))="","",OFFSET('Hygiene Data'!$I$12,0,10*ROW('Hygiene Data'!I189)))</f>
        <v/>
      </c>
      <c r="EF195" s="353" t="str">
        <f ca="1">+IF(OFFSET('Hygiene Data'!$I$13,0,10*ROW('Hygiene Data'!I189))="","",OFFSET('Hygiene Data'!$I$13,0,10*ROW('Hygiene Data'!I189)))</f>
        <v/>
      </c>
    </row>
    <row r="196" spans="1:136" x14ac:dyDescent="0.25">
      <c r="A196" s="462" t="str">
        <f ca="1">+IF(OFFSET('Water Data'!$B$2,0,10*ROW('Water Data'!E190))="","",OFFSET('Water Data'!$B$2,0,10*ROW('Water Data'!E190)))</f>
        <v/>
      </c>
      <c r="B196" s="46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89" t="str">
        <f t="shared" ca="1" si="2"/>
        <v/>
      </c>
      <c r="D196" s="49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6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3" t="str">
        <f ca="1">+IF(OFFSET('Water Data'!$D$27,0,10*ROW('Water Data'!D190))="","",OFFSET('Water Data'!$D$27,0,10*ROW('Water Data'!D190)))</f>
        <v/>
      </c>
      <c r="BT196" s="353" t="str">
        <f ca="1">+IF(OFFSET('Water Data'!$D$28,0,10*ROW('Water Data'!D190))="","",OFFSET('Water Data'!$D$28,0,10*ROW('Water Data'!D190)))</f>
        <v/>
      </c>
      <c r="BU196" s="353" t="str">
        <f ca="1">+IF(OFFSET('Water Data'!$D$29,0,10*ROW('Water Data'!D190))="","",OFFSET('Water Data'!$D$29,0,10*ROW('Water Data'!D190)))</f>
        <v/>
      </c>
      <c r="BV196" s="353" t="str">
        <f ca="1">+IF(OFFSET('Water Data'!$E$27,0,10*ROW('Water Data'!E190))="","",OFFSET('Water Data'!$E$27,0,10*ROW('Water Data'!E190)))</f>
        <v/>
      </c>
      <c r="BW196" s="353" t="str">
        <f ca="1">+IF(OFFSET('Water Data'!$E$28,0,10*ROW('Water Data'!E190))="","",OFFSET('Water Data'!$E$28,0,10*ROW('Water Data'!E190)))</f>
        <v/>
      </c>
      <c r="BX196" s="353" t="str">
        <f ca="1">+IF(OFFSET('Water Data'!$E$29,0,10*ROW('Water Data'!E190))="","",OFFSET('Water Data'!$E$29,0,10*ROW('Water Data'!E190)))</f>
        <v/>
      </c>
      <c r="BY196" s="353" t="str">
        <f ca="1">+IF(OFFSET('Water Data'!$F$27,0,10*ROW('Water Data'!F190))="","",OFFSET('Water Data'!$F$27,0,10*ROW('Water Data'!F190)))</f>
        <v/>
      </c>
      <c r="BZ196" s="353" t="str">
        <f ca="1">+IF(OFFSET('Water Data'!$F$28,0,10*ROW('Water Data'!F190))="","",OFFSET('Water Data'!$F$28,0,10*ROW('Water Data'!F190)))</f>
        <v/>
      </c>
      <c r="CA196" s="353" t="str">
        <f ca="1">+IF(OFFSET('Water Data'!$F$29,0,10*ROW('Water Data'!F190))="","",OFFSET('Water Data'!$F$29,0,10*ROW('Water Data'!F190)))</f>
        <v/>
      </c>
      <c r="CB196" s="353" t="str">
        <f ca="1">+IF(OFFSET('Water Data'!$G$27,0,10*ROW('Water Data'!G190))="","",OFFSET('Water Data'!$G$27,0,10*ROW('Water Data'!G190)))</f>
        <v/>
      </c>
      <c r="CC196" s="353" t="str">
        <f ca="1">+IF(OFFSET('Water Data'!$G$28,0,10*ROW('Water Data'!G190))="","",OFFSET('Water Data'!$G$28,0,10*ROW('Water Data'!G190)))</f>
        <v/>
      </c>
      <c r="CD196" s="353" t="str">
        <f ca="1">+IF(OFFSET('Water Data'!$G$29,0,10*ROW('Water Data'!G190))="","",OFFSET('Water Data'!$G$29,0,10*ROW('Water Data'!G190)))</f>
        <v/>
      </c>
      <c r="CE196" s="353" t="str">
        <f ca="1">+IF(OFFSET('Water Data'!$H$27,0,10*ROW('Water Data'!H190))="","",OFFSET('Water Data'!$H$27,0,10*ROW('Water Data'!H190)))</f>
        <v/>
      </c>
      <c r="CF196" s="353" t="str">
        <f ca="1">+IF(OFFSET('Water Data'!$H$28,0,10*ROW('Water Data'!H190))="","",OFFSET('Water Data'!$H$28,0,10*ROW('Water Data'!H190)))</f>
        <v/>
      </c>
      <c r="CG196" s="353" t="str">
        <f ca="1">+IF(OFFSET('Water Data'!$H$29,0,10*ROW('Water Data'!H190))="","",OFFSET('Water Data'!$H$29,0,10*ROW('Water Data'!H190)))</f>
        <v/>
      </c>
      <c r="CH196" s="353" t="str">
        <f ca="1">+IF(OFFSET('Water Data'!$I$27,0,10*ROW('Water Data'!I190))="","",OFFSET('Water Data'!$I$27,0,10*ROW('Water Data'!I190)))</f>
        <v/>
      </c>
      <c r="CI196" s="353" t="str">
        <f ca="1">+IF(OFFSET('Water Data'!$I$28,0,10*ROW('Water Data'!I190))="","",OFFSET('Water Data'!$I$28,0,10*ROW('Water Data'!I190)))</f>
        <v/>
      </c>
      <c r="CJ196" s="353" t="str">
        <f ca="1">+IF(OFFSET('Water Data'!$I$29,0,10*ROW('Water Data'!I190))="","",OFFSET('Water Data'!$I$29,0,10*ROW('Water Data'!I190)))</f>
        <v/>
      </c>
      <c r="CK196" s="353" t="str">
        <f ca="1">+IF(OFFSET('Sanitation Data'!$D$28,0,10*ROW('Sanitation Data'!D190))="","",OFFSET('Sanitation Data'!$D$28,0,10*ROW('Sanitation Data'!D190)))</f>
        <v/>
      </c>
      <c r="CL196" s="353" t="str">
        <f ca="1">+IF(OFFSET('Sanitation Data'!$D$29,0,10*ROW('Sanitation Data'!D190))="","",OFFSET('Sanitation Data'!$D$29,0,10*ROW('Sanitation Data'!D190)))</f>
        <v/>
      </c>
      <c r="CM196" s="353" t="str">
        <f ca="1">+IF(OFFSET('Sanitation Data'!$D$30,0,10*ROW('Sanitation Data'!D190))="","",OFFSET('Sanitation Data'!$D$30,0,10*ROW('Sanitation Data'!D190)))</f>
        <v/>
      </c>
      <c r="CN196" s="353" t="str">
        <f ca="1">+IF(OFFSET('Sanitation Data'!$D$31,0,10*ROW('Sanitation Data'!D190))="","",OFFSET('Sanitation Data'!$D$31,0,10*ROW('Sanitation Data'!D190)))</f>
        <v/>
      </c>
      <c r="CO196" s="353" t="str">
        <f ca="1">+IF(OFFSET('Sanitation Data'!$D$32,0,10*ROW('Sanitation Data'!D190))="","",OFFSET('Sanitation Data'!$D$32,0,10*ROW('Sanitation Data'!D190)))</f>
        <v/>
      </c>
      <c r="CP196" s="353" t="str">
        <f ca="1">+IF(OFFSET('Sanitation Data'!$E$28,0,10*ROW('Sanitation Data'!E190))="","",OFFSET('Sanitation Data'!$E$28,0,10*ROW('Sanitation Data'!E190)))</f>
        <v/>
      </c>
      <c r="CQ196" s="353" t="str">
        <f ca="1">+IF(OFFSET('Sanitation Data'!$E$29,0,10*ROW('Sanitation Data'!E190))="","",OFFSET('Sanitation Data'!$E$29,0,10*ROW('Sanitation Data'!E190)))</f>
        <v/>
      </c>
      <c r="CR196" s="353" t="str">
        <f ca="1">+IF(OFFSET('Sanitation Data'!$E$30,0,10*ROW('Sanitation Data'!E190))="","",OFFSET('Sanitation Data'!$E$30,0,10*ROW('Sanitation Data'!E190)))</f>
        <v/>
      </c>
      <c r="CS196" s="353" t="str">
        <f ca="1">+IF(OFFSET('Sanitation Data'!$E$31,0,10*ROW('Sanitation Data'!E190))="","",OFFSET('Sanitation Data'!$E$31,0,10*ROW('Sanitation Data'!E190)))</f>
        <v/>
      </c>
      <c r="CT196" s="353" t="str">
        <f ca="1">+IF(OFFSET('Sanitation Data'!$E$32,0,10*ROW('Sanitation Data'!E190))="","",OFFSET('Sanitation Data'!$E$32,0,10*ROW('Sanitation Data'!E190)))</f>
        <v/>
      </c>
      <c r="CU196" s="353" t="str">
        <f ca="1">+IF(OFFSET('Sanitation Data'!$F$28,0,10*ROW('Sanitation Data'!F190))="","",OFFSET('Sanitation Data'!$F$28,0,10*ROW('Sanitation Data'!F190)))</f>
        <v/>
      </c>
      <c r="CV196" s="353" t="str">
        <f ca="1">+IF(OFFSET('Sanitation Data'!$F$29,0,10*ROW('Sanitation Data'!F190))="","",OFFSET('Sanitation Data'!$F$29,0,10*ROW('Sanitation Data'!F190)))</f>
        <v/>
      </c>
      <c r="CW196" s="353" t="str">
        <f ca="1">+IF(OFFSET('Sanitation Data'!$F$30,0,10*ROW('Sanitation Data'!F190))="","",OFFSET('Sanitation Data'!$F$30,0,10*ROW('Sanitation Data'!F190)))</f>
        <v/>
      </c>
      <c r="CX196" s="353" t="str">
        <f ca="1">+IF(OFFSET('Sanitation Data'!$F$31,0,10*ROW('Sanitation Data'!F190))="","",OFFSET('Sanitation Data'!$F$31,0,10*ROW('Sanitation Data'!F190)))</f>
        <v/>
      </c>
      <c r="CY196" s="353" t="str">
        <f ca="1">+IF(OFFSET('Sanitation Data'!$F$32,0,10*ROW('Sanitation Data'!F190))="","",OFFSET('Sanitation Data'!$F$32,0,10*ROW('Sanitation Data'!F190)))</f>
        <v/>
      </c>
      <c r="CZ196" s="353" t="str">
        <f ca="1">+IF(OFFSET('Sanitation Data'!$G$28,0,10*ROW('Sanitation Data'!G190))="","",OFFSET('Sanitation Data'!$G$28,0,10*ROW('Sanitation Data'!G190)))</f>
        <v/>
      </c>
      <c r="DA196" s="353" t="str">
        <f ca="1">+IF(OFFSET('Sanitation Data'!$G$29,0,10*ROW('Sanitation Data'!G190))="","",OFFSET('Sanitation Data'!$G$29,0,10*ROW('Sanitation Data'!G190)))</f>
        <v/>
      </c>
      <c r="DB196" s="353" t="str">
        <f ca="1">+IF(OFFSET('Sanitation Data'!$G$30,0,10*ROW('Sanitation Data'!G190))="","",OFFSET('Sanitation Data'!$G$30,0,10*ROW('Sanitation Data'!G190)))</f>
        <v/>
      </c>
      <c r="DC196" s="353" t="str">
        <f ca="1">+IF(OFFSET('Sanitation Data'!$G$31,0,10*ROW('Sanitation Data'!G190))="","",OFFSET('Sanitation Data'!$G$31,0,10*ROW('Sanitation Data'!G190)))</f>
        <v/>
      </c>
      <c r="DD196" s="353" t="str">
        <f ca="1">+IF(OFFSET('Sanitation Data'!$G$32,0,10*ROW('Sanitation Data'!G190))="","",OFFSET('Sanitation Data'!$G$32,0,10*ROW('Sanitation Data'!G190)))</f>
        <v/>
      </c>
      <c r="DE196" s="353" t="str">
        <f ca="1">+IF(OFFSET('Sanitation Data'!$H$28,0,10*ROW('Sanitation Data'!H190))="","",OFFSET('Sanitation Data'!$H$28,0,10*ROW('Sanitation Data'!H190)))</f>
        <v/>
      </c>
      <c r="DF196" s="353" t="str">
        <f ca="1">+IF(OFFSET('Sanitation Data'!$H$29,0,10*ROW('Sanitation Data'!H190))="","",OFFSET('Sanitation Data'!$H$29,0,10*ROW('Sanitation Data'!H190)))</f>
        <v/>
      </c>
      <c r="DG196" s="353" t="str">
        <f ca="1">+IF(OFFSET('Sanitation Data'!$H$30,0,10*ROW('Sanitation Data'!H190))="","",OFFSET('Sanitation Data'!$H$30,0,10*ROW('Sanitation Data'!H190)))</f>
        <v/>
      </c>
      <c r="DH196" s="353" t="str">
        <f ca="1">+IF(OFFSET('Sanitation Data'!$H$31,0,10*ROW('Sanitation Data'!H190))="","",OFFSET('Sanitation Data'!$H$31,0,10*ROW('Sanitation Data'!H190)))</f>
        <v/>
      </c>
      <c r="DI196" s="353" t="str">
        <f ca="1">+IF(OFFSET('Sanitation Data'!$H$32,0,10*ROW('Sanitation Data'!H190))="","",OFFSET('Sanitation Data'!$H$32,0,10*ROW('Sanitation Data'!H190)))</f>
        <v/>
      </c>
      <c r="DJ196" s="353" t="str">
        <f ca="1">+IF(OFFSET('Sanitation Data'!$I$28,0,10*ROW('Sanitation Data'!I190))="","",OFFSET('Sanitation Data'!$I$28,0,10*ROW('Sanitation Data'!I190)))</f>
        <v/>
      </c>
      <c r="DK196" s="353" t="str">
        <f ca="1">+IF(OFFSET('Sanitation Data'!$I$29,0,10*ROW('Sanitation Data'!I190))="","",OFFSET('Sanitation Data'!$I$29,0,10*ROW('Sanitation Data'!I190)))</f>
        <v/>
      </c>
      <c r="DL196" s="353" t="str">
        <f ca="1">+IF(OFFSET('Sanitation Data'!$I$30,0,10*ROW('Sanitation Data'!I190))="","",OFFSET('Sanitation Data'!$I$30,0,10*ROW('Sanitation Data'!I190)))</f>
        <v/>
      </c>
      <c r="DM196" s="353" t="str">
        <f ca="1">+IF(OFFSET('Sanitation Data'!$I$31,0,10*ROW('Sanitation Data'!I190))="","",OFFSET('Sanitation Data'!$I$31,0,10*ROW('Sanitation Data'!I190)))</f>
        <v/>
      </c>
      <c r="DN196" s="353" t="str">
        <f ca="1">+IF(OFFSET('Sanitation Data'!$I$32,0,10*ROW('Sanitation Data'!I190))="","",OFFSET('Sanitation Data'!$I$32,0,10*ROW('Sanitation Data'!I190)))</f>
        <v/>
      </c>
      <c r="DO196" s="353" t="str">
        <f ca="1">+IF(OFFSET('Hygiene Data'!$D$11,0,10*ROW('Hygiene Data'!D190))="","",OFFSET('Hygiene Data'!$D$11,0,10*ROW('Hygiene Data'!D190)))</f>
        <v/>
      </c>
      <c r="DP196" s="353" t="str">
        <f ca="1">+IF(OFFSET('Hygiene Data'!$D$12,0,10*ROW('Hygiene Data'!D190))="","",OFFSET('Hygiene Data'!$D$12,0,10*ROW('Hygiene Data'!D190)))</f>
        <v/>
      </c>
      <c r="DQ196" s="353" t="str">
        <f ca="1">+IF(OFFSET('Hygiene Data'!$D$13,0,10*ROW('Hygiene Data'!D190))="","",OFFSET('Hygiene Data'!$D$13,0,10*ROW('Hygiene Data'!D190)))</f>
        <v/>
      </c>
      <c r="DR196" s="353" t="str">
        <f ca="1">+IF(OFFSET('Hygiene Data'!$E$11,0,10*ROW('Hygiene Data'!E190))="","",OFFSET('Hygiene Data'!$E$11,0,10*ROW('Hygiene Data'!E190)))</f>
        <v/>
      </c>
      <c r="DS196" s="353" t="str">
        <f ca="1">+IF(OFFSET('Hygiene Data'!$E$12,0,10*ROW('Hygiene Data'!E190))="","",OFFSET('Hygiene Data'!$E$12,0,10*ROW('Hygiene Data'!E190)))</f>
        <v/>
      </c>
      <c r="DT196" s="353" t="str">
        <f ca="1">+IF(OFFSET('Hygiene Data'!$E$13,0,10*ROW('Hygiene Data'!E190))="","",OFFSET('Hygiene Data'!$E$13,0,10*ROW('Hygiene Data'!E190)))</f>
        <v/>
      </c>
      <c r="DU196" s="353" t="str">
        <f ca="1">+IF(OFFSET('Hygiene Data'!$F$11,0,10*ROW('Hygiene Data'!F190))="","",OFFSET('Hygiene Data'!$F$11,0,10*ROW('Hygiene Data'!F190)))</f>
        <v/>
      </c>
      <c r="DV196" s="353" t="str">
        <f ca="1">+IF(OFFSET('Hygiene Data'!$F$12,0,10*ROW('Hygiene Data'!F190))="","",OFFSET('Hygiene Data'!$F$12,0,10*ROW('Hygiene Data'!F190)))</f>
        <v/>
      </c>
      <c r="DW196" s="353" t="str">
        <f ca="1">+IF(OFFSET('Hygiene Data'!$F$13,0,10*ROW('Hygiene Data'!F190))="","",OFFSET('Hygiene Data'!$F$13,0,10*ROW('Hygiene Data'!F190)))</f>
        <v/>
      </c>
      <c r="DX196" s="353" t="str">
        <f ca="1">+IF(OFFSET('Hygiene Data'!$G$11,0,10*ROW('Hygiene Data'!G190))="","",OFFSET('Hygiene Data'!$G$11,0,10*ROW('Hygiene Data'!G190)))</f>
        <v/>
      </c>
      <c r="DY196" s="353" t="str">
        <f ca="1">+IF(OFFSET('Hygiene Data'!$G$12,0,10*ROW('Hygiene Data'!G190))="","",OFFSET('Hygiene Data'!$G$12,0,10*ROW('Hygiene Data'!G190)))</f>
        <v/>
      </c>
      <c r="DZ196" s="353" t="str">
        <f ca="1">+IF(OFFSET('Hygiene Data'!$G$13,0,10*ROW('Hygiene Data'!G190))="","",OFFSET('Hygiene Data'!$G$13,0,10*ROW('Hygiene Data'!G190)))</f>
        <v/>
      </c>
      <c r="EA196" s="353" t="str">
        <f ca="1">+IF(OFFSET('Hygiene Data'!$H$11,0,10*ROW('Hygiene Data'!H190))="","",OFFSET('Hygiene Data'!$H$11,0,10*ROW('Hygiene Data'!H190)))</f>
        <v/>
      </c>
      <c r="EB196" s="353" t="str">
        <f ca="1">+IF(OFFSET('Hygiene Data'!$H$12,0,10*ROW('Hygiene Data'!H190))="","",OFFSET('Hygiene Data'!$H$12,0,10*ROW('Hygiene Data'!H190)))</f>
        <v/>
      </c>
      <c r="EC196" s="353" t="str">
        <f ca="1">+IF(OFFSET('Hygiene Data'!$H$13,0,10*ROW('Hygiene Data'!H190))="","",OFFSET('Hygiene Data'!$H$13,0,10*ROW('Hygiene Data'!H190)))</f>
        <v/>
      </c>
      <c r="ED196" s="353" t="str">
        <f ca="1">+IF(OFFSET('Hygiene Data'!$I$11,0,10*ROW('Hygiene Data'!I190))="","",OFFSET('Hygiene Data'!$I$11,0,10*ROW('Hygiene Data'!I190)))</f>
        <v/>
      </c>
      <c r="EE196" s="353" t="str">
        <f ca="1">+IF(OFFSET('Hygiene Data'!$I$12,0,10*ROW('Hygiene Data'!I190))="","",OFFSET('Hygiene Data'!$I$12,0,10*ROW('Hygiene Data'!I190)))</f>
        <v/>
      </c>
      <c r="EF196" s="353" t="str">
        <f ca="1">+IF(OFFSET('Hygiene Data'!$I$13,0,10*ROW('Hygiene Data'!I190))="","",OFFSET('Hygiene Data'!$I$13,0,10*ROW('Hygiene Data'!I190)))</f>
        <v/>
      </c>
    </row>
    <row r="197" spans="1:136" x14ac:dyDescent="0.25">
      <c r="A197" s="462" t="str">
        <f ca="1">+IF(OFFSET('Water Data'!$B$2,0,10*ROW('Water Data'!E191))="","",OFFSET('Water Data'!$B$2,0,10*ROW('Water Data'!E191)))</f>
        <v/>
      </c>
      <c r="B197" s="46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89" t="str">
        <f t="shared" ca="1" si="2"/>
        <v/>
      </c>
      <c r="D197" s="49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6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3" t="str">
        <f ca="1">+IF(OFFSET('Water Data'!$D$27,0,10*ROW('Water Data'!D191))="","",OFFSET('Water Data'!$D$27,0,10*ROW('Water Data'!D191)))</f>
        <v/>
      </c>
      <c r="BT197" s="353" t="str">
        <f ca="1">+IF(OFFSET('Water Data'!$D$28,0,10*ROW('Water Data'!D191))="","",OFFSET('Water Data'!$D$28,0,10*ROW('Water Data'!D191)))</f>
        <v/>
      </c>
      <c r="BU197" s="353" t="str">
        <f ca="1">+IF(OFFSET('Water Data'!$D$29,0,10*ROW('Water Data'!D191))="","",OFFSET('Water Data'!$D$29,0,10*ROW('Water Data'!D191)))</f>
        <v/>
      </c>
      <c r="BV197" s="353" t="str">
        <f ca="1">+IF(OFFSET('Water Data'!$E$27,0,10*ROW('Water Data'!E191))="","",OFFSET('Water Data'!$E$27,0,10*ROW('Water Data'!E191)))</f>
        <v/>
      </c>
      <c r="BW197" s="353" t="str">
        <f ca="1">+IF(OFFSET('Water Data'!$E$28,0,10*ROW('Water Data'!E191))="","",OFFSET('Water Data'!$E$28,0,10*ROW('Water Data'!E191)))</f>
        <v/>
      </c>
      <c r="BX197" s="353" t="str">
        <f ca="1">+IF(OFFSET('Water Data'!$E$29,0,10*ROW('Water Data'!E191))="","",OFFSET('Water Data'!$E$29,0,10*ROW('Water Data'!E191)))</f>
        <v/>
      </c>
      <c r="BY197" s="353" t="str">
        <f ca="1">+IF(OFFSET('Water Data'!$F$27,0,10*ROW('Water Data'!F191))="","",OFFSET('Water Data'!$F$27,0,10*ROW('Water Data'!F191)))</f>
        <v/>
      </c>
      <c r="BZ197" s="353" t="str">
        <f ca="1">+IF(OFFSET('Water Data'!$F$28,0,10*ROW('Water Data'!F191))="","",OFFSET('Water Data'!$F$28,0,10*ROW('Water Data'!F191)))</f>
        <v/>
      </c>
      <c r="CA197" s="353" t="str">
        <f ca="1">+IF(OFFSET('Water Data'!$F$29,0,10*ROW('Water Data'!F191))="","",OFFSET('Water Data'!$F$29,0,10*ROW('Water Data'!F191)))</f>
        <v/>
      </c>
      <c r="CB197" s="353" t="str">
        <f ca="1">+IF(OFFSET('Water Data'!$G$27,0,10*ROW('Water Data'!G191))="","",OFFSET('Water Data'!$G$27,0,10*ROW('Water Data'!G191)))</f>
        <v/>
      </c>
      <c r="CC197" s="353" t="str">
        <f ca="1">+IF(OFFSET('Water Data'!$G$28,0,10*ROW('Water Data'!G191))="","",OFFSET('Water Data'!$G$28,0,10*ROW('Water Data'!G191)))</f>
        <v/>
      </c>
      <c r="CD197" s="353" t="str">
        <f ca="1">+IF(OFFSET('Water Data'!$G$29,0,10*ROW('Water Data'!G191))="","",OFFSET('Water Data'!$G$29,0,10*ROW('Water Data'!G191)))</f>
        <v/>
      </c>
      <c r="CE197" s="353" t="str">
        <f ca="1">+IF(OFFSET('Water Data'!$H$27,0,10*ROW('Water Data'!H191))="","",OFFSET('Water Data'!$H$27,0,10*ROW('Water Data'!H191)))</f>
        <v/>
      </c>
      <c r="CF197" s="353" t="str">
        <f ca="1">+IF(OFFSET('Water Data'!$H$28,0,10*ROW('Water Data'!H191))="","",OFFSET('Water Data'!$H$28,0,10*ROW('Water Data'!H191)))</f>
        <v/>
      </c>
      <c r="CG197" s="353" t="str">
        <f ca="1">+IF(OFFSET('Water Data'!$H$29,0,10*ROW('Water Data'!H191))="","",OFFSET('Water Data'!$H$29,0,10*ROW('Water Data'!H191)))</f>
        <v/>
      </c>
      <c r="CH197" s="353" t="str">
        <f ca="1">+IF(OFFSET('Water Data'!$I$27,0,10*ROW('Water Data'!I191))="","",OFFSET('Water Data'!$I$27,0,10*ROW('Water Data'!I191)))</f>
        <v/>
      </c>
      <c r="CI197" s="353" t="str">
        <f ca="1">+IF(OFFSET('Water Data'!$I$28,0,10*ROW('Water Data'!I191))="","",OFFSET('Water Data'!$I$28,0,10*ROW('Water Data'!I191)))</f>
        <v/>
      </c>
      <c r="CJ197" s="353" t="str">
        <f ca="1">+IF(OFFSET('Water Data'!$I$29,0,10*ROW('Water Data'!I191))="","",OFFSET('Water Data'!$I$29,0,10*ROW('Water Data'!I191)))</f>
        <v/>
      </c>
      <c r="CK197" s="353" t="str">
        <f ca="1">+IF(OFFSET('Sanitation Data'!$D$28,0,10*ROW('Sanitation Data'!D191))="","",OFFSET('Sanitation Data'!$D$28,0,10*ROW('Sanitation Data'!D191)))</f>
        <v/>
      </c>
      <c r="CL197" s="353" t="str">
        <f ca="1">+IF(OFFSET('Sanitation Data'!$D$29,0,10*ROW('Sanitation Data'!D191))="","",OFFSET('Sanitation Data'!$D$29,0,10*ROW('Sanitation Data'!D191)))</f>
        <v/>
      </c>
      <c r="CM197" s="353" t="str">
        <f ca="1">+IF(OFFSET('Sanitation Data'!$D$30,0,10*ROW('Sanitation Data'!D191))="","",OFFSET('Sanitation Data'!$D$30,0,10*ROW('Sanitation Data'!D191)))</f>
        <v/>
      </c>
      <c r="CN197" s="353" t="str">
        <f ca="1">+IF(OFFSET('Sanitation Data'!$D$31,0,10*ROW('Sanitation Data'!D191))="","",OFFSET('Sanitation Data'!$D$31,0,10*ROW('Sanitation Data'!D191)))</f>
        <v/>
      </c>
      <c r="CO197" s="353" t="str">
        <f ca="1">+IF(OFFSET('Sanitation Data'!$D$32,0,10*ROW('Sanitation Data'!D191))="","",OFFSET('Sanitation Data'!$D$32,0,10*ROW('Sanitation Data'!D191)))</f>
        <v/>
      </c>
      <c r="CP197" s="353" t="str">
        <f ca="1">+IF(OFFSET('Sanitation Data'!$E$28,0,10*ROW('Sanitation Data'!E191))="","",OFFSET('Sanitation Data'!$E$28,0,10*ROW('Sanitation Data'!E191)))</f>
        <v/>
      </c>
      <c r="CQ197" s="353" t="str">
        <f ca="1">+IF(OFFSET('Sanitation Data'!$E$29,0,10*ROW('Sanitation Data'!E191))="","",OFFSET('Sanitation Data'!$E$29,0,10*ROW('Sanitation Data'!E191)))</f>
        <v/>
      </c>
      <c r="CR197" s="353" t="str">
        <f ca="1">+IF(OFFSET('Sanitation Data'!$E$30,0,10*ROW('Sanitation Data'!E191))="","",OFFSET('Sanitation Data'!$E$30,0,10*ROW('Sanitation Data'!E191)))</f>
        <v/>
      </c>
      <c r="CS197" s="353" t="str">
        <f ca="1">+IF(OFFSET('Sanitation Data'!$E$31,0,10*ROW('Sanitation Data'!E191))="","",OFFSET('Sanitation Data'!$E$31,0,10*ROW('Sanitation Data'!E191)))</f>
        <v/>
      </c>
      <c r="CT197" s="353" t="str">
        <f ca="1">+IF(OFFSET('Sanitation Data'!$E$32,0,10*ROW('Sanitation Data'!E191))="","",OFFSET('Sanitation Data'!$E$32,0,10*ROW('Sanitation Data'!E191)))</f>
        <v/>
      </c>
      <c r="CU197" s="353" t="str">
        <f ca="1">+IF(OFFSET('Sanitation Data'!$F$28,0,10*ROW('Sanitation Data'!F191))="","",OFFSET('Sanitation Data'!$F$28,0,10*ROW('Sanitation Data'!F191)))</f>
        <v/>
      </c>
      <c r="CV197" s="353" t="str">
        <f ca="1">+IF(OFFSET('Sanitation Data'!$F$29,0,10*ROW('Sanitation Data'!F191))="","",OFFSET('Sanitation Data'!$F$29,0,10*ROW('Sanitation Data'!F191)))</f>
        <v/>
      </c>
      <c r="CW197" s="353" t="str">
        <f ca="1">+IF(OFFSET('Sanitation Data'!$F$30,0,10*ROW('Sanitation Data'!F191))="","",OFFSET('Sanitation Data'!$F$30,0,10*ROW('Sanitation Data'!F191)))</f>
        <v/>
      </c>
      <c r="CX197" s="353" t="str">
        <f ca="1">+IF(OFFSET('Sanitation Data'!$F$31,0,10*ROW('Sanitation Data'!F191))="","",OFFSET('Sanitation Data'!$F$31,0,10*ROW('Sanitation Data'!F191)))</f>
        <v/>
      </c>
      <c r="CY197" s="353" t="str">
        <f ca="1">+IF(OFFSET('Sanitation Data'!$F$32,0,10*ROW('Sanitation Data'!F191))="","",OFFSET('Sanitation Data'!$F$32,0,10*ROW('Sanitation Data'!F191)))</f>
        <v/>
      </c>
      <c r="CZ197" s="353" t="str">
        <f ca="1">+IF(OFFSET('Sanitation Data'!$G$28,0,10*ROW('Sanitation Data'!G191))="","",OFFSET('Sanitation Data'!$G$28,0,10*ROW('Sanitation Data'!G191)))</f>
        <v/>
      </c>
      <c r="DA197" s="353" t="str">
        <f ca="1">+IF(OFFSET('Sanitation Data'!$G$29,0,10*ROW('Sanitation Data'!G191))="","",OFFSET('Sanitation Data'!$G$29,0,10*ROW('Sanitation Data'!G191)))</f>
        <v/>
      </c>
      <c r="DB197" s="353" t="str">
        <f ca="1">+IF(OFFSET('Sanitation Data'!$G$30,0,10*ROW('Sanitation Data'!G191))="","",OFFSET('Sanitation Data'!$G$30,0,10*ROW('Sanitation Data'!G191)))</f>
        <v/>
      </c>
      <c r="DC197" s="353" t="str">
        <f ca="1">+IF(OFFSET('Sanitation Data'!$G$31,0,10*ROW('Sanitation Data'!G191))="","",OFFSET('Sanitation Data'!$G$31,0,10*ROW('Sanitation Data'!G191)))</f>
        <v/>
      </c>
      <c r="DD197" s="353" t="str">
        <f ca="1">+IF(OFFSET('Sanitation Data'!$G$32,0,10*ROW('Sanitation Data'!G191))="","",OFFSET('Sanitation Data'!$G$32,0,10*ROW('Sanitation Data'!G191)))</f>
        <v/>
      </c>
      <c r="DE197" s="353" t="str">
        <f ca="1">+IF(OFFSET('Sanitation Data'!$H$28,0,10*ROW('Sanitation Data'!H191))="","",OFFSET('Sanitation Data'!$H$28,0,10*ROW('Sanitation Data'!H191)))</f>
        <v/>
      </c>
      <c r="DF197" s="353" t="str">
        <f ca="1">+IF(OFFSET('Sanitation Data'!$H$29,0,10*ROW('Sanitation Data'!H191))="","",OFFSET('Sanitation Data'!$H$29,0,10*ROW('Sanitation Data'!H191)))</f>
        <v/>
      </c>
      <c r="DG197" s="353" t="str">
        <f ca="1">+IF(OFFSET('Sanitation Data'!$H$30,0,10*ROW('Sanitation Data'!H191))="","",OFFSET('Sanitation Data'!$H$30,0,10*ROW('Sanitation Data'!H191)))</f>
        <v/>
      </c>
      <c r="DH197" s="353" t="str">
        <f ca="1">+IF(OFFSET('Sanitation Data'!$H$31,0,10*ROW('Sanitation Data'!H191))="","",OFFSET('Sanitation Data'!$H$31,0,10*ROW('Sanitation Data'!H191)))</f>
        <v/>
      </c>
      <c r="DI197" s="353" t="str">
        <f ca="1">+IF(OFFSET('Sanitation Data'!$H$32,0,10*ROW('Sanitation Data'!H191))="","",OFFSET('Sanitation Data'!$H$32,0,10*ROW('Sanitation Data'!H191)))</f>
        <v/>
      </c>
      <c r="DJ197" s="353" t="str">
        <f ca="1">+IF(OFFSET('Sanitation Data'!$I$28,0,10*ROW('Sanitation Data'!I191))="","",OFFSET('Sanitation Data'!$I$28,0,10*ROW('Sanitation Data'!I191)))</f>
        <v/>
      </c>
      <c r="DK197" s="353" t="str">
        <f ca="1">+IF(OFFSET('Sanitation Data'!$I$29,0,10*ROW('Sanitation Data'!I191))="","",OFFSET('Sanitation Data'!$I$29,0,10*ROW('Sanitation Data'!I191)))</f>
        <v/>
      </c>
      <c r="DL197" s="353" t="str">
        <f ca="1">+IF(OFFSET('Sanitation Data'!$I$30,0,10*ROW('Sanitation Data'!I191))="","",OFFSET('Sanitation Data'!$I$30,0,10*ROW('Sanitation Data'!I191)))</f>
        <v/>
      </c>
      <c r="DM197" s="353" t="str">
        <f ca="1">+IF(OFFSET('Sanitation Data'!$I$31,0,10*ROW('Sanitation Data'!I191))="","",OFFSET('Sanitation Data'!$I$31,0,10*ROW('Sanitation Data'!I191)))</f>
        <v/>
      </c>
      <c r="DN197" s="353" t="str">
        <f ca="1">+IF(OFFSET('Sanitation Data'!$I$32,0,10*ROW('Sanitation Data'!I191))="","",OFFSET('Sanitation Data'!$I$32,0,10*ROW('Sanitation Data'!I191)))</f>
        <v/>
      </c>
      <c r="DO197" s="353" t="str">
        <f ca="1">+IF(OFFSET('Hygiene Data'!$D$11,0,10*ROW('Hygiene Data'!D191))="","",OFFSET('Hygiene Data'!$D$11,0,10*ROW('Hygiene Data'!D191)))</f>
        <v/>
      </c>
      <c r="DP197" s="353" t="str">
        <f ca="1">+IF(OFFSET('Hygiene Data'!$D$12,0,10*ROW('Hygiene Data'!D191))="","",OFFSET('Hygiene Data'!$D$12,0,10*ROW('Hygiene Data'!D191)))</f>
        <v/>
      </c>
      <c r="DQ197" s="353" t="str">
        <f ca="1">+IF(OFFSET('Hygiene Data'!$D$13,0,10*ROW('Hygiene Data'!D191))="","",OFFSET('Hygiene Data'!$D$13,0,10*ROW('Hygiene Data'!D191)))</f>
        <v/>
      </c>
      <c r="DR197" s="353" t="str">
        <f ca="1">+IF(OFFSET('Hygiene Data'!$E$11,0,10*ROW('Hygiene Data'!E191))="","",OFFSET('Hygiene Data'!$E$11,0,10*ROW('Hygiene Data'!E191)))</f>
        <v/>
      </c>
      <c r="DS197" s="353" t="str">
        <f ca="1">+IF(OFFSET('Hygiene Data'!$E$12,0,10*ROW('Hygiene Data'!E191))="","",OFFSET('Hygiene Data'!$E$12,0,10*ROW('Hygiene Data'!E191)))</f>
        <v/>
      </c>
      <c r="DT197" s="353" t="str">
        <f ca="1">+IF(OFFSET('Hygiene Data'!$E$13,0,10*ROW('Hygiene Data'!E191))="","",OFFSET('Hygiene Data'!$E$13,0,10*ROW('Hygiene Data'!E191)))</f>
        <v/>
      </c>
      <c r="DU197" s="353" t="str">
        <f ca="1">+IF(OFFSET('Hygiene Data'!$F$11,0,10*ROW('Hygiene Data'!F191))="","",OFFSET('Hygiene Data'!$F$11,0,10*ROW('Hygiene Data'!F191)))</f>
        <v/>
      </c>
      <c r="DV197" s="353" t="str">
        <f ca="1">+IF(OFFSET('Hygiene Data'!$F$12,0,10*ROW('Hygiene Data'!F191))="","",OFFSET('Hygiene Data'!$F$12,0,10*ROW('Hygiene Data'!F191)))</f>
        <v/>
      </c>
      <c r="DW197" s="353" t="str">
        <f ca="1">+IF(OFFSET('Hygiene Data'!$F$13,0,10*ROW('Hygiene Data'!F191))="","",OFFSET('Hygiene Data'!$F$13,0,10*ROW('Hygiene Data'!F191)))</f>
        <v/>
      </c>
      <c r="DX197" s="353" t="str">
        <f ca="1">+IF(OFFSET('Hygiene Data'!$G$11,0,10*ROW('Hygiene Data'!G191))="","",OFFSET('Hygiene Data'!$G$11,0,10*ROW('Hygiene Data'!G191)))</f>
        <v/>
      </c>
      <c r="DY197" s="353" t="str">
        <f ca="1">+IF(OFFSET('Hygiene Data'!$G$12,0,10*ROW('Hygiene Data'!G191))="","",OFFSET('Hygiene Data'!$G$12,0,10*ROW('Hygiene Data'!G191)))</f>
        <v/>
      </c>
      <c r="DZ197" s="353" t="str">
        <f ca="1">+IF(OFFSET('Hygiene Data'!$G$13,0,10*ROW('Hygiene Data'!G191))="","",OFFSET('Hygiene Data'!$G$13,0,10*ROW('Hygiene Data'!G191)))</f>
        <v/>
      </c>
      <c r="EA197" s="353" t="str">
        <f ca="1">+IF(OFFSET('Hygiene Data'!$H$11,0,10*ROW('Hygiene Data'!H191))="","",OFFSET('Hygiene Data'!$H$11,0,10*ROW('Hygiene Data'!H191)))</f>
        <v/>
      </c>
      <c r="EB197" s="353" t="str">
        <f ca="1">+IF(OFFSET('Hygiene Data'!$H$12,0,10*ROW('Hygiene Data'!H191))="","",OFFSET('Hygiene Data'!$H$12,0,10*ROW('Hygiene Data'!H191)))</f>
        <v/>
      </c>
      <c r="EC197" s="353" t="str">
        <f ca="1">+IF(OFFSET('Hygiene Data'!$H$13,0,10*ROW('Hygiene Data'!H191))="","",OFFSET('Hygiene Data'!$H$13,0,10*ROW('Hygiene Data'!H191)))</f>
        <v/>
      </c>
      <c r="ED197" s="353" t="str">
        <f ca="1">+IF(OFFSET('Hygiene Data'!$I$11,0,10*ROW('Hygiene Data'!I191))="","",OFFSET('Hygiene Data'!$I$11,0,10*ROW('Hygiene Data'!I191)))</f>
        <v/>
      </c>
      <c r="EE197" s="353" t="str">
        <f ca="1">+IF(OFFSET('Hygiene Data'!$I$12,0,10*ROW('Hygiene Data'!I191))="","",OFFSET('Hygiene Data'!$I$12,0,10*ROW('Hygiene Data'!I191)))</f>
        <v/>
      </c>
      <c r="EF197" s="353" t="str">
        <f ca="1">+IF(OFFSET('Hygiene Data'!$I$13,0,10*ROW('Hygiene Data'!I191))="","",OFFSET('Hygiene Data'!$I$13,0,10*ROW('Hygiene Data'!I191)))</f>
        <v/>
      </c>
    </row>
    <row r="198" spans="1:136" x14ac:dyDescent="0.25">
      <c r="A198" s="462" t="str">
        <f ca="1">+IF(OFFSET('Water Data'!$B$2,0,10*ROW('Water Data'!E192))="","",OFFSET('Water Data'!$B$2,0,10*ROW('Water Data'!E192)))</f>
        <v/>
      </c>
      <c r="B198" s="46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89" t="str">
        <f t="shared" ca="1" si="2"/>
        <v/>
      </c>
      <c r="D198" s="49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6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3" t="str">
        <f ca="1">+IF(OFFSET('Water Data'!$D$27,0,10*ROW('Water Data'!D192))="","",OFFSET('Water Data'!$D$27,0,10*ROW('Water Data'!D192)))</f>
        <v/>
      </c>
      <c r="BT198" s="353" t="str">
        <f ca="1">+IF(OFFSET('Water Data'!$D$28,0,10*ROW('Water Data'!D192))="","",OFFSET('Water Data'!$D$28,0,10*ROW('Water Data'!D192)))</f>
        <v/>
      </c>
      <c r="BU198" s="353" t="str">
        <f ca="1">+IF(OFFSET('Water Data'!$D$29,0,10*ROW('Water Data'!D192))="","",OFFSET('Water Data'!$D$29,0,10*ROW('Water Data'!D192)))</f>
        <v/>
      </c>
      <c r="BV198" s="353" t="str">
        <f ca="1">+IF(OFFSET('Water Data'!$E$27,0,10*ROW('Water Data'!E192))="","",OFFSET('Water Data'!$E$27,0,10*ROW('Water Data'!E192)))</f>
        <v/>
      </c>
      <c r="BW198" s="353" t="str">
        <f ca="1">+IF(OFFSET('Water Data'!$E$28,0,10*ROW('Water Data'!E192))="","",OFFSET('Water Data'!$E$28,0,10*ROW('Water Data'!E192)))</f>
        <v/>
      </c>
      <c r="BX198" s="353" t="str">
        <f ca="1">+IF(OFFSET('Water Data'!$E$29,0,10*ROW('Water Data'!E192))="","",OFFSET('Water Data'!$E$29,0,10*ROW('Water Data'!E192)))</f>
        <v/>
      </c>
      <c r="BY198" s="353" t="str">
        <f ca="1">+IF(OFFSET('Water Data'!$F$27,0,10*ROW('Water Data'!F192))="","",OFFSET('Water Data'!$F$27,0,10*ROW('Water Data'!F192)))</f>
        <v/>
      </c>
      <c r="BZ198" s="353" t="str">
        <f ca="1">+IF(OFFSET('Water Data'!$F$28,0,10*ROW('Water Data'!F192))="","",OFFSET('Water Data'!$F$28,0,10*ROW('Water Data'!F192)))</f>
        <v/>
      </c>
      <c r="CA198" s="353" t="str">
        <f ca="1">+IF(OFFSET('Water Data'!$F$29,0,10*ROW('Water Data'!F192))="","",OFFSET('Water Data'!$F$29,0,10*ROW('Water Data'!F192)))</f>
        <v/>
      </c>
      <c r="CB198" s="353" t="str">
        <f ca="1">+IF(OFFSET('Water Data'!$G$27,0,10*ROW('Water Data'!G192))="","",OFFSET('Water Data'!$G$27,0,10*ROW('Water Data'!G192)))</f>
        <v/>
      </c>
      <c r="CC198" s="353" t="str">
        <f ca="1">+IF(OFFSET('Water Data'!$G$28,0,10*ROW('Water Data'!G192))="","",OFFSET('Water Data'!$G$28,0,10*ROW('Water Data'!G192)))</f>
        <v/>
      </c>
      <c r="CD198" s="353" t="str">
        <f ca="1">+IF(OFFSET('Water Data'!$G$29,0,10*ROW('Water Data'!G192))="","",OFFSET('Water Data'!$G$29,0,10*ROW('Water Data'!G192)))</f>
        <v/>
      </c>
      <c r="CE198" s="353" t="str">
        <f ca="1">+IF(OFFSET('Water Data'!$H$27,0,10*ROW('Water Data'!H192))="","",OFFSET('Water Data'!$H$27,0,10*ROW('Water Data'!H192)))</f>
        <v/>
      </c>
      <c r="CF198" s="353" t="str">
        <f ca="1">+IF(OFFSET('Water Data'!$H$28,0,10*ROW('Water Data'!H192))="","",OFFSET('Water Data'!$H$28,0,10*ROW('Water Data'!H192)))</f>
        <v/>
      </c>
      <c r="CG198" s="353" t="str">
        <f ca="1">+IF(OFFSET('Water Data'!$H$29,0,10*ROW('Water Data'!H192))="","",OFFSET('Water Data'!$H$29,0,10*ROW('Water Data'!H192)))</f>
        <v/>
      </c>
      <c r="CH198" s="353" t="str">
        <f ca="1">+IF(OFFSET('Water Data'!$I$27,0,10*ROW('Water Data'!I192))="","",OFFSET('Water Data'!$I$27,0,10*ROW('Water Data'!I192)))</f>
        <v/>
      </c>
      <c r="CI198" s="353" t="str">
        <f ca="1">+IF(OFFSET('Water Data'!$I$28,0,10*ROW('Water Data'!I192))="","",OFFSET('Water Data'!$I$28,0,10*ROW('Water Data'!I192)))</f>
        <v/>
      </c>
      <c r="CJ198" s="353" t="str">
        <f ca="1">+IF(OFFSET('Water Data'!$I$29,0,10*ROW('Water Data'!I192))="","",OFFSET('Water Data'!$I$29,0,10*ROW('Water Data'!I192)))</f>
        <v/>
      </c>
      <c r="CK198" s="353" t="str">
        <f ca="1">+IF(OFFSET('Sanitation Data'!$D$28,0,10*ROW('Sanitation Data'!D192))="","",OFFSET('Sanitation Data'!$D$28,0,10*ROW('Sanitation Data'!D192)))</f>
        <v/>
      </c>
      <c r="CL198" s="353" t="str">
        <f ca="1">+IF(OFFSET('Sanitation Data'!$D$29,0,10*ROW('Sanitation Data'!D192))="","",OFFSET('Sanitation Data'!$D$29,0,10*ROW('Sanitation Data'!D192)))</f>
        <v/>
      </c>
      <c r="CM198" s="353" t="str">
        <f ca="1">+IF(OFFSET('Sanitation Data'!$D$30,0,10*ROW('Sanitation Data'!D192))="","",OFFSET('Sanitation Data'!$D$30,0,10*ROW('Sanitation Data'!D192)))</f>
        <v/>
      </c>
      <c r="CN198" s="353" t="str">
        <f ca="1">+IF(OFFSET('Sanitation Data'!$D$31,0,10*ROW('Sanitation Data'!D192))="","",OFFSET('Sanitation Data'!$D$31,0,10*ROW('Sanitation Data'!D192)))</f>
        <v/>
      </c>
      <c r="CO198" s="353" t="str">
        <f ca="1">+IF(OFFSET('Sanitation Data'!$D$32,0,10*ROW('Sanitation Data'!D192))="","",OFFSET('Sanitation Data'!$D$32,0,10*ROW('Sanitation Data'!D192)))</f>
        <v/>
      </c>
      <c r="CP198" s="353" t="str">
        <f ca="1">+IF(OFFSET('Sanitation Data'!$E$28,0,10*ROW('Sanitation Data'!E192))="","",OFFSET('Sanitation Data'!$E$28,0,10*ROW('Sanitation Data'!E192)))</f>
        <v/>
      </c>
      <c r="CQ198" s="353" t="str">
        <f ca="1">+IF(OFFSET('Sanitation Data'!$E$29,0,10*ROW('Sanitation Data'!E192))="","",OFFSET('Sanitation Data'!$E$29,0,10*ROW('Sanitation Data'!E192)))</f>
        <v/>
      </c>
      <c r="CR198" s="353" t="str">
        <f ca="1">+IF(OFFSET('Sanitation Data'!$E$30,0,10*ROW('Sanitation Data'!E192))="","",OFFSET('Sanitation Data'!$E$30,0,10*ROW('Sanitation Data'!E192)))</f>
        <v/>
      </c>
      <c r="CS198" s="353" t="str">
        <f ca="1">+IF(OFFSET('Sanitation Data'!$E$31,0,10*ROW('Sanitation Data'!E192))="","",OFFSET('Sanitation Data'!$E$31,0,10*ROW('Sanitation Data'!E192)))</f>
        <v/>
      </c>
      <c r="CT198" s="353" t="str">
        <f ca="1">+IF(OFFSET('Sanitation Data'!$E$32,0,10*ROW('Sanitation Data'!E192))="","",OFFSET('Sanitation Data'!$E$32,0,10*ROW('Sanitation Data'!E192)))</f>
        <v/>
      </c>
      <c r="CU198" s="353" t="str">
        <f ca="1">+IF(OFFSET('Sanitation Data'!$F$28,0,10*ROW('Sanitation Data'!F192))="","",OFFSET('Sanitation Data'!$F$28,0,10*ROW('Sanitation Data'!F192)))</f>
        <v/>
      </c>
      <c r="CV198" s="353" t="str">
        <f ca="1">+IF(OFFSET('Sanitation Data'!$F$29,0,10*ROW('Sanitation Data'!F192))="","",OFFSET('Sanitation Data'!$F$29,0,10*ROW('Sanitation Data'!F192)))</f>
        <v/>
      </c>
      <c r="CW198" s="353" t="str">
        <f ca="1">+IF(OFFSET('Sanitation Data'!$F$30,0,10*ROW('Sanitation Data'!F192))="","",OFFSET('Sanitation Data'!$F$30,0,10*ROW('Sanitation Data'!F192)))</f>
        <v/>
      </c>
      <c r="CX198" s="353" t="str">
        <f ca="1">+IF(OFFSET('Sanitation Data'!$F$31,0,10*ROW('Sanitation Data'!F192))="","",OFFSET('Sanitation Data'!$F$31,0,10*ROW('Sanitation Data'!F192)))</f>
        <v/>
      </c>
      <c r="CY198" s="353" t="str">
        <f ca="1">+IF(OFFSET('Sanitation Data'!$F$32,0,10*ROW('Sanitation Data'!F192))="","",OFFSET('Sanitation Data'!$F$32,0,10*ROW('Sanitation Data'!F192)))</f>
        <v/>
      </c>
      <c r="CZ198" s="353" t="str">
        <f ca="1">+IF(OFFSET('Sanitation Data'!$G$28,0,10*ROW('Sanitation Data'!G192))="","",OFFSET('Sanitation Data'!$G$28,0,10*ROW('Sanitation Data'!G192)))</f>
        <v/>
      </c>
      <c r="DA198" s="353" t="str">
        <f ca="1">+IF(OFFSET('Sanitation Data'!$G$29,0,10*ROW('Sanitation Data'!G192))="","",OFFSET('Sanitation Data'!$G$29,0,10*ROW('Sanitation Data'!G192)))</f>
        <v/>
      </c>
      <c r="DB198" s="353" t="str">
        <f ca="1">+IF(OFFSET('Sanitation Data'!$G$30,0,10*ROW('Sanitation Data'!G192))="","",OFFSET('Sanitation Data'!$G$30,0,10*ROW('Sanitation Data'!G192)))</f>
        <v/>
      </c>
      <c r="DC198" s="353" t="str">
        <f ca="1">+IF(OFFSET('Sanitation Data'!$G$31,0,10*ROW('Sanitation Data'!G192))="","",OFFSET('Sanitation Data'!$G$31,0,10*ROW('Sanitation Data'!G192)))</f>
        <v/>
      </c>
      <c r="DD198" s="353" t="str">
        <f ca="1">+IF(OFFSET('Sanitation Data'!$G$32,0,10*ROW('Sanitation Data'!G192))="","",OFFSET('Sanitation Data'!$G$32,0,10*ROW('Sanitation Data'!G192)))</f>
        <v/>
      </c>
      <c r="DE198" s="353" t="str">
        <f ca="1">+IF(OFFSET('Sanitation Data'!$H$28,0,10*ROW('Sanitation Data'!H192))="","",OFFSET('Sanitation Data'!$H$28,0,10*ROW('Sanitation Data'!H192)))</f>
        <v/>
      </c>
      <c r="DF198" s="353" t="str">
        <f ca="1">+IF(OFFSET('Sanitation Data'!$H$29,0,10*ROW('Sanitation Data'!H192))="","",OFFSET('Sanitation Data'!$H$29,0,10*ROW('Sanitation Data'!H192)))</f>
        <v/>
      </c>
      <c r="DG198" s="353" t="str">
        <f ca="1">+IF(OFFSET('Sanitation Data'!$H$30,0,10*ROW('Sanitation Data'!H192))="","",OFFSET('Sanitation Data'!$H$30,0,10*ROW('Sanitation Data'!H192)))</f>
        <v/>
      </c>
      <c r="DH198" s="353" t="str">
        <f ca="1">+IF(OFFSET('Sanitation Data'!$H$31,0,10*ROW('Sanitation Data'!H192))="","",OFFSET('Sanitation Data'!$H$31,0,10*ROW('Sanitation Data'!H192)))</f>
        <v/>
      </c>
      <c r="DI198" s="353" t="str">
        <f ca="1">+IF(OFFSET('Sanitation Data'!$H$32,0,10*ROW('Sanitation Data'!H192))="","",OFFSET('Sanitation Data'!$H$32,0,10*ROW('Sanitation Data'!H192)))</f>
        <v/>
      </c>
      <c r="DJ198" s="353" t="str">
        <f ca="1">+IF(OFFSET('Sanitation Data'!$I$28,0,10*ROW('Sanitation Data'!I192))="","",OFFSET('Sanitation Data'!$I$28,0,10*ROW('Sanitation Data'!I192)))</f>
        <v/>
      </c>
      <c r="DK198" s="353" t="str">
        <f ca="1">+IF(OFFSET('Sanitation Data'!$I$29,0,10*ROW('Sanitation Data'!I192))="","",OFFSET('Sanitation Data'!$I$29,0,10*ROW('Sanitation Data'!I192)))</f>
        <v/>
      </c>
      <c r="DL198" s="353" t="str">
        <f ca="1">+IF(OFFSET('Sanitation Data'!$I$30,0,10*ROW('Sanitation Data'!I192))="","",OFFSET('Sanitation Data'!$I$30,0,10*ROW('Sanitation Data'!I192)))</f>
        <v/>
      </c>
      <c r="DM198" s="353" t="str">
        <f ca="1">+IF(OFFSET('Sanitation Data'!$I$31,0,10*ROW('Sanitation Data'!I192))="","",OFFSET('Sanitation Data'!$I$31,0,10*ROW('Sanitation Data'!I192)))</f>
        <v/>
      </c>
      <c r="DN198" s="353" t="str">
        <f ca="1">+IF(OFFSET('Sanitation Data'!$I$32,0,10*ROW('Sanitation Data'!I192))="","",OFFSET('Sanitation Data'!$I$32,0,10*ROW('Sanitation Data'!I192)))</f>
        <v/>
      </c>
      <c r="DO198" s="353" t="str">
        <f ca="1">+IF(OFFSET('Hygiene Data'!$D$11,0,10*ROW('Hygiene Data'!D192))="","",OFFSET('Hygiene Data'!$D$11,0,10*ROW('Hygiene Data'!D192)))</f>
        <v/>
      </c>
      <c r="DP198" s="353" t="str">
        <f ca="1">+IF(OFFSET('Hygiene Data'!$D$12,0,10*ROW('Hygiene Data'!D192))="","",OFFSET('Hygiene Data'!$D$12,0,10*ROW('Hygiene Data'!D192)))</f>
        <v/>
      </c>
      <c r="DQ198" s="353" t="str">
        <f ca="1">+IF(OFFSET('Hygiene Data'!$D$13,0,10*ROW('Hygiene Data'!D192))="","",OFFSET('Hygiene Data'!$D$13,0,10*ROW('Hygiene Data'!D192)))</f>
        <v/>
      </c>
      <c r="DR198" s="353" t="str">
        <f ca="1">+IF(OFFSET('Hygiene Data'!$E$11,0,10*ROW('Hygiene Data'!E192))="","",OFFSET('Hygiene Data'!$E$11,0,10*ROW('Hygiene Data'!E192)))</f>
        <v/>
      </c>
      <c r="DS198" s="353" t="str">
        <f ca="1">+IF(OFFSET('Hygiene Data'!$E$12,0,10*ROW('Hygiene Data'!E192))="","",OFFSET('Hygiene Data'!$E$12,0,10*ROW('Hygiene Data'!E192)))</f>
        <v/>
      </c>
      <c r="DT198" s="353" t="str">
        <f ca="1">+IF(OFFSET('Hygiene Data'!$E$13,0,10*ROW('Hygiene Data'!E192))="","",OFFSET('Hygiene Data'!$E$13,0,10*ROW('Hygiene Data'!E192)))</f>
        <v/>
      </c>
      <c r="DU198" s="353" t="str">
        <f ca="1">+IF(OFFSET('Hygiene Data'!$F$11,0,10*ROW('Hygiene Data'!F192))="","",OFFSET('Hygiene Data'!$F$11,0,10*ROW('Hygiene Data'!F192)))</f>
        <v/>
      </c>
      <c r="DV198" s="353" t="str">
        <f ca="1">+IF(OFFSET('Hygiene Data'!$F$12,0,10*ROW('Hygiene Data'!F192))="","",OFFSET('Hygiene Data'!$F$12,0,10*ROW('Hygiene Data'!F192)))</f>
        <v/>
      </c>
      <c r="DW198" s="353" t="str">
        <f ca="1">+IF(OFFSET('Hygiene Data'!$F$13,0,10*ROW('Hygiene Data'!F192))="","",OFFSET('Hygiene Data'!$F$13,0,10*ROW('Hygiene Data'!F192)))</f>
        <v/>
      </c>
      <c r="DX198" s="353" t="str">
        <f ca="1">+IF(OFFSET('Hygiene Data'!$G$11,0,10*ROW('Hygiene Data'!G192))="","",OFFSET('Hygiene Data'!$G$11,0,10*ROW('Hygiene Data'!G192)))</f>
        <v/>
      </c>
      <c r="DY198" s="353" t="str">
        <f ca="1">+IF(OFFSET('Hygiene Data'!$G$12,0,10*ROW('Hygiene Data'!G192))="","",OFFSET('Hygiene Data'!$G$12,0,10*ROW('Hygiene Data'!G192)))</f>
        <v/>
      </c>
      <c r="DZ198" s="353" t="str">
        <f ca="1">+IF(OFFSET('Hygiene Data'!$G$13,0,10*ROW('Hygiene Data'!G192))="","",OFFSET('Hygiene Data'!$G$13,0,10*ROW('Hygiene Data'!G192)))</f>
        <v/>
      </c>
      <c r="EA198" s="353" t="str">
        <f ca="1">+IF(OFFSET('Hygiene Data'!$H$11,0,10*ROW('Hygiene Data'!H192))="","",OFFSET('Hygiene Data'!$H$11,0,10*ROW('Hygiene Data'!H192)))</f>
        <v/>
      </c>
      <c r="EB198" s="353" t="str">
        <f ca="1">+IF(OFFSET('Hygiene Data'!$H$12,0,10*ROW('Hygiene Data'!H192))="","",OFFSET('Hygiene Data'!$H$12,0,10*ROW('Hygiene Data'!H192)))</f>
        <v/>
      </c>
      <c r="EC198" s="353" t="str">
        <f ca="1">+IF(OFFSET('Hygiene Data'!$H$13,0,10*ROW('Hygiene Data'!H192))="","",OFFSET('Hygiene Data'!$H$13,0,10*ROW('Hygiene Data'!H192)))</f>
        <v/>
      </c>
      <c r="ED198" s="353" t="str">
        <f ca="1">+IF(OFFSET('Hygiene Data'!$I$11,0,10*ROW('Hygiene Data'!I192))="","",OFFSET('Hygiene Data'!$I$11,0,10*ROW('Hygiene Data'!I192)))</f>
        <v/>
      </c>
      <c r="EE198" s="353" t="str">
        <f ca="1">+IF(OFFSET('Hygiene Data'!$I$12,0,10*ROW('Hygiene Data'!I192))="","",OFFSET('Hygiene Data'!$I$12,0,10*ROW('Hygiene Data'!I192)))</f>
        <v/>
      </c>
      <c r="EF198" s="353" t="str">
        <f ca="1">+IF(OFFSET('Hygiene Data'!$I$13,0,10*ROW('Hygiene Data'!I192))="","",OFFSET('Hygiene Data'!$I$13,0,10*ROW('Hygiene Data'!I192)))</f>
        <v/>
      </c>
    </row>
    <row r="199" spans="1:136" x14ac:dyDescent="0.25">
      <c r="A199" s="462" t="str">
        <f ca="1">+IF(OFFSET('Water Data'!$B$2,0,10*ROW('Water Data'!E193))="","",OFFSET('Water Data'!$B$2,0,10*ROW('Water Data'!E193)))</f>
        <v/>
      </c>
      <c r="B199" s="46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89" t="str">
        <f t="shared" ref="C199:C207" ca="1" si="3">+IF(ISNUMBER(VALUE(MID(A199,5,4))), VALUE(MID(A199, 5,4)),"")</f>
        <v/>
      </c>
      <c r="D199" s="49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6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3" t="str">
        <f ca="1">+IF(OFFSET('Water Data'!$D$27,0,10*ROW('Water Data'!D193))="","",OFFSET('Water Data'!$D$27,0,10*ROW('Water Data'!D193)))</f>
        <v/>
      </c>
      <c r="BT199" s="353" t="str">
        <f ca="1">+IF(OFFSET('Water Data'!$D$28,0,10*ROW('Water Data'!D193))="","",OFFSET('Water Data'!$D$28,0,10*ROW('Water Data'!D193)))</f>
        <v/>
      </c>
      <c r="BU199" s="353" t="str">
        <f ca="1">+IF(OFFSET('Water Data'!$D$29,0,10*ROW('Water Data'!D193))="","",OFFSET('Water Data'!$D$29,0,10*ROW('Water Data'!D193)))</f>
        <v/>
      </c>
      <c r="BV199" s="353" t="str">
        <f ca="1">+IF(OFFSET('Water Data'!$E$27,0,10*ROW('Water Data'!E193))="","",OFFSET('Water Data'!$E$27,0,10*ROW('Water Data'!E193)))</f>
        <v/>
      </c>
      <c r="BW199" s="353" t="str">
        <f ca="1">+IF(OFFSET('Water Data'!$E$28,0,10*ROW('Water Data'!E193))="","",OFFSET('Water Data'!$E$28,0,10*ROW('Water Data'!E193)))</f>
        <v/>
      </c>
      <c r="BX199" s="353" t="str">
        <f ca="1">+IF(OFFSET('Water Data'!$E$29,0,10*ROW('Water Data'!E193))="","",OFFSET('Water Data'!$E$29,0,10*ROW('Water Data'!E193)))</f>
        <v/>
      </c>
      <c r="BY199" s="353" t="str">
        <f ca="1">+IF(OFFSET('Water Data'!$F$27,0,10*ROW('Water Data'!F193))="","",OFFSET('Water Data'!$F$27,0,10*ROW('Water Data'!F193)))</f>
        <v/>
      </c>
      <c r="BZ199" s="353" t="str">
        <f ca="1">+IF(OFFSET('Water Data'!$F$28,0,10*ROW('Water Data'!F193))="","",OFFSET('Water Data'!$F$28,0,10*ROW('Water Data'!F193)))</f>
        <v/>
      </c>
      <c r="CA199" s="353" t="str">
        <f ca="1">+IF(OFFSET('Water Data'!$F$29,0,10*ROW('Water Data'!F193))="","",OFFSET('Water Data'!$F$29,0,10*ROW('Water Data'!F193)))</f>
        <v/>
      </c>
      <c r="CB199" s="353" t="str">
        <f ca="1">+IF(OFFSET('Water Data'!$G$27,0,10*ROW('Water Data'!G193))="","",OFFSET('Water Data'!$G$27,0,10*ROW('Water Data'!G193)))</f>
        <v/>
      </c>
      <c r="CC199" s="353" t="str">
        <f ca="1">+IF(OFFSET('Water Data'!$G$28,0,10*ROW('Water Data'!G193))="","",OFFSET('Water Data'!$G$28,0,10*ROW('Water Data'!G193)))</f>
        <v/>
      </c>
      <c r="CD199" s="353" t="str">
        <f ca="1">+IF(OFFSET('Water Data'!$G$29,0,10*ROW('Water Data'!G193))="","",OFFSET('Water Data'!$G$29,0,10*ROW('Water Data'!G193)))</f>
        <v/>
      </c>
      <c r="CE199" s="353" t="str">
        <f ca="1">+IF(OFFSET('Water Data'!$H$27,0,10*ROW('Water Data'!H193))="","",OFFSET('Water Data'!$H$27,0,10*ROW('Water Data'!H193)))</f>
        <v/>
      </c>
      <c r="CF199" s="353" t="str">
        <f ca="1">+IF(OFFSET('Water Data'!$H$28,0,10*ROW('Water Data'!H193))="","",OFFSET('Water Data'!$H$28,0,10*ROW('Water Data'!H193)))</f>
        <v/>
      </c>
      <c r="CG199" s="353" t="str">
        <f ca="1">+IF(OFFSET('Water Data'!$H$29,0,10*ROW('Water Data'!H193))="","",OFFSET('Water Data'!$H$29,0,10*ROW('Water Data'!H193)))</f>
        <v/>
      </c>
      <c r="CH199" s="353" t="str">
        <f ca="1">+IF(OFFSET('Water Data'!$I$27,0,10*ROW('Water Data'!I193))="","",OFFSET('Water Data'!$I$27,0,10*ROW('Water Data'!I193)))</f>
        <v/>
      </c>
      <c r="CI199" s="353" t="str">
        <f ca="1">+IF(OFFSET('Water Data'!$I$28,0,10*ROW('Water Data'!I193))="","",OFFSET('Water Data'!$I$28,0,10*ROW('Water Data'!I193)))</f>
        <v/>
      </c>
      <c r="CJ199" s="353" t="str">
        <f ca="1">+IF(OFFSET('Water Data'!$I$29,0,10*ROW('Water Data'!I193))="","",OFFSET('Water Data'!$I$29,0,10*ROW('Water Data'!I193)))</f>
        <v/>
      </c>
      <c r="CK199" s="353" t="str">
        <f ca="1">+IF(OFFSET('Sanitation Data'!$D$28,0,10*ROW('Sanitation Data'!D193))="","",OFFSET('Sanitation Data'!$D$28,0,10*ROW('Sanitation Data'!D193)))</f>
        <v/>
      </c>
      <c r="CL199" s="353" t="str">
        <f ca="1">+IF(OFFSET('Sanitation Data'!$D$29,0,10*ROW('Sanitation Data'!D193))="","",OFFSET('Sanitation Data'!$D$29,0,10*ROW('Sanitation Data'!D193)))</f>
        <v/>
      </c>
      <c r="CM199" s="353" t="str">
        <f ca="1">+IF(OFFSET('Sanitation Data'!$D$30,0,10*ROW('Sanitation Data'!D193))="","",OFFSET('Sanitation Data'!$D$30,0,10*ROW('Sanitation Data'!D193)))</f>
        <v/>
      </c>
      <c r="CN199" s="353" t="str">
        <f ca="1">+IF(OFFSET('Sanitation Data'!$D$31,0,10*ROW('Sanitation Data'!D193))="","",OFFSET('Sanitation Data'!$D$31,0,10*ROW('Sanitation Data'!D193)))</f>
        <v/>
      </c>
      <c r="CO199" s="353" t="str">
        <f ca="1">+IF(OFFSET('Sanitation Data'!$D$32,0,10*ROW('Sanitation Data'!D193))="","",OFFSET('Sanitation Data'!$D$32,0,10*ROW('Sanitation Data'!D193)))</f>
        <v/>
      </c>
      <c r="CP199" s="353" t="str">
        <f ca="1">+IF(OFFSET('Sanitation Data'!$E$28,0,10*ROW('Sanitation Data'!E193))="","",OFFSET('Sanitation Data'!$E$28,0,10*ROW('Sanitation Data'!E193)))</f>
        <v/>
      </c>
      <c r="CQ199" s="353" t="str">
        <f ca="1">+IF(OFFSET('Sanitation Data'!$E$29,0,10*ROW('Sanitation Data'!E193))="","",OFFSET('Sanitation Data'!$E$29,0,10*ROW('Sanitation Data'!E193)))</f>
        <v/>
      </c>
      <c r="CR199" s="353" t="str">
        <f ca="1">+IF(OFFSET('Sanitation Data'!$E$30,0,10*ROW('Sanitation Data'!E193))="","",OFFSET('Sanitation Data'!$E$30,0,10*ROW('Sanitation Data'!E193)))</f>
        <v/>
      </c>
      <c r="CS199" s="353" t="str">
        <f ca="1">+IF(OFFSET('Sanitation Data'!$E$31,0,10*ROW('Sanitation Data'!E193))="","",OFFSET('Sanitation Data'!$E$31,0,10*ROW('Sanitation Data'!E193)))</f>
        <v/>
      </c>
      <c r="CT199" s="353" t="str">
        <f ca="1">+IF(OFFSET('Sanitation Data'!$E$32,0,10*ROW('Sanitation Data'!E193))="","",OFFSET('Sanitation Data'!$E$32,0,10*ROW('Sanitation Data'!E193)))</f>
        <v/>
      </c>
      <c r="CU199" s="353" t="str">
        <f ca="1">+IF(OFFSET('Sanitation Data'!$F$28,0,10*ROW('Sanitation Data'!F193))="","",OFFSET('Sanitation Data'!$F$28,0,10*ROW('Sanitation Data'!F193)))</f>
        <v/>
      </c>
      <c r="CV199" s="353" t="str">
        <f ca="1">+IF(OFFSET('Sanitation Data'!$F$29,0,10*ROW('Sanitation Data'!F193))="","",OFFSET('Sanitation Data'!$F$29,0,10*ROW('Sanitation Data'!F193)))</f>
        <v/>
      </c>
      <c r="CW199" s="353" t="str">
        <f ca="1">+IF(OFFSET('Sanitation Data'!$F$30,0,10*ROW('Sanitation Data'!F193))="","",OFFSET('Sanitation Data'!$F$30,0,10*ROW('Sanitation Data'!F193)))</f>
        <v/>
      </c>
      <c r="CX199" s="353" t="str">
        <f ca="1">+IF(OFFSET('Sanitation Data'!$F$31,0,10*ROW('Sanitation Data'!F193))="","",OFFSET('Sanitation Data'!$F$31,0,10*ROW('Sanitation Data'!F193)))</f>
        <v/>
      </c>
      <c r="CY199" s="353" t="str">
        <f ca="1">+IF(OFFSET('Sanitation Data'!$F$32,0,10*ROW('Sanitation Data'!F193))="","",OFFSET('Sanitation Data'!$F$32,0,10*ROW('Sanitation Data'!F193)))</f>
        <v/>
      </c>
      <c r="CZ199" s="353" t="str">
        <f ca="1">+IF(OFFSET('Sanitation Data'!$G$28,0,10*ROW('Sanitation Data'!G193))="","",OFFSET('Sanitation Data'!$G$28,0,10*ROW('Sanitation Data'!G193)))</f>
        <v/>
      </c>
      <c r="DA199" s="353" t="str">
        <f ca="1">+IF(OFFSET('Sanitation Data'!$G$29,0,10*ROW('Sanitation Data'!G193))="","",OFFSET('Sanitation Data'!$G$29,0,10*ROW('Sanitation Data'!G193)))</f>
        <v/>
      </c>
      <c r="DB199" s="353" t="str">
        <f ca="1">+IF(OFFSET('Sanitation Data'!$G$30,0,10*ROW('Sanitation Data'!G193))="","",OFFSET('Sanitation Data'!$G$30,0,10*ROW('Sanitation Data'!G193)))</f>
        <v/>
      </c>
      <c r="DC199" s="353" t="str">
        <f ca="1">+IF(OFFSET('Sanitation Data'!$G$31,0,10*ROW('Sanitation Data'!G193))="","",OFFSET('Sanitation Data'!$G$31,0,10*ROW('Sanitation Data'!G193)))</f>
        <v/>
      </c>
      <c r="DD199" s="353" t="str">
        <f ca="1">+IF(OFFSET('Sanitation Data'!$G$32,0,10*ROW('Sanitation Data'!G193))="","",OFFSET('Sanitation Data'!$G$32,0,10*ROW('Sanitation Data'!G193)))</f>
        <v/>
      </c>
      <c r="DE199" s="353" t="str">
        <f ca="1">+IF(OFFSET('Sanitation Data'!$H$28,0,10*ROW('Sanitation Data'!H193))="","",OFFSET('Sanitation Data'!$H$28,0,10*ROW('Sanitation Data'!H193)))</f>
        <v/>
      </c>
      <c r="DF199" s="353" t="str">
        <f ca="1">+IF(OFFSET('Sanitation Data'!$H$29,0,10*ROW('Sanitation Data'!H193))="","",OFFSET('Sanitation Data'!$H$29,0,10*ROW('Sanitation Data'!H193)))</f>
        <v/>
      </c>
      <c r="DG199" s="353" t="str">
        <f ca="1">+IF(OFFSET('Sanitation Data'!$H$30,0,10*ROW('Sanitation Data'!H193))="","",OFFSET('Sanitation Data'!$H$30,0,10*ROW('Sanitation Data'!H193)))</f>
        <v/>
      </c>
      <c r="DH199" s="353" t="str">
        <f ca="1">+IF(OFFSET('Sanitation Data'!$H$31,0,10*ROW('Sanitation Data'!H193))="","",OFFSET('Sanitation Data'!$H$31,0,10*ROW('Sanitation Data'!H193)))</f>
        <v/>
      </c>
      <c r="DI199" s="353" t="str">
        <f ca="1">+IF(OFFSET('Sanitation Data'!$H$32,0,10*ROW('Sanitation Data'!H193))="","",OFFSET('Sanitation Data'!$H$32,0,10*ROW('Sanitation Data'!H193)))</f>
        <v/>
      </c>
      <c r="DJ199" s="353" t="str">
        <f ca="1">+IF(OFFSET('Sanitation Data'!$I$28,0,10*ROW('Sanitation Data'!I193))="","",OFFSET('Sanitation Data'!$I$28,0,10*ROW('Sanitation Data'!I193)))</f>
        <v/>
      </c>
      <c r="DK199" s="353" t="str">
        <f ca="1">+IF(OFFSET('Sanitation Data'!$I$29,0,10*ROW('Sanitation Data'!I193))="","",OFFSET('Sanitation Data'!$I$29,0,10*ROW('Sanitation Data'!I193)))</f>
        <v/>
      </c>
      <c r="DL199" s="353" t="str">
        <f ca="1">+IF(OFFSET('Sanitation Data'!$I$30,0,10*ROW('Sanitation Data'!I193))="","",OFFSET('Sanitation Data'!$I$30,0,10*ROW('Sanitation Data'!I193)))</f>
        <v/>
      </c>
      <c r="DM199" s="353" t="str">
        <f ca="1">+IF(OFFSET('Sanitation Data'!$I$31,0,10*ROW('Sanitation Data'!I193))="","",OFFSET('Sanitation Data'!$I$31,0,10*ROW('Sanitation Data'!I193)))</f>
        <v/>
      </c>
      <c r="DN199" s="353" t="str">
        <f ca="1">+IF(OFFSET('Sanitation Data'!$I$32,0,10*ROW('Sanitation Data'!I193))="","",OFFSET('Sanitation Data'!$I$32,0,10*ROW('Sanitation Data'!I193)))</f>
        <v/>
      </c>
      <c r="DO199" s="353" t="str">
        <f ca="1">+IF(OFFSET('Hygiene Data'!$D$11,0,10*ROW('Hygiene Data'!D193))="","",OFFSET('Hygiene Data'!$D$11,0,10*ROW('Hygiene Data'!D193)))</f>
        <v/>
      </c>
      <c r="DP199" s="353" t="str">
        <f ca="1">+IF(OFFSET('Hygiene Data'!$D$12,0,10*ROW('Hygiene Data'!D193))="","",OFFSET('Hygiene Data'!$D$12,0,10*ROW('Hygiene Data'!D193)))</f>
        <v/>
      </c>
      <c r="DQ199" s="353" t="str">
        <f ca="1">+IF(OFFSET('Hygiene Data'!$D$13,0,10*ROW('Hygiene Data'!D193))="","",OFFSET('Hygiene Data'!$D$13,0,10*ROW('Hygiene Data'!D193)))</f>
        <v/>
      </c>
      <c r="DR199" s="353" t="str">
        <f ca="1">+IF(OFFSET('Hygiene Data'!$E$11,0,10*ROW('Hygiene Data'!E193))="","",OFFSET('Hygiene Data'!$E$11,0,10*ROW('Hygiene Data'!E193)))</f>
        <v/>
      </c>
      <c r="DS199" s="353" t="str">
        <f ca="1">+IF(OFFSET('Hygiene Data'!$E$12,0,10*ROW('Hygiene Data'!E193))="","",OFFSET('Hygiene Data'!$E$12,0,10*ROW('Hygiene Data'!E193)))</f>
        <v/>
      </c>
      <c r="DT199" s="353" t="str">
        <f ca="1">+IF(OFFSET('Hygiene Data'!$E$13,0,10*ROW('Hygiene Data'!E193))="","",OFFSET('Hygiene Data'!$E$13,0,10*ROW('Hygiene Data'!E193)))</f>
        <v/>
      </c>
      <c r="DU199" s="353" t="str">
        <f ca="1">+IF(OFFSET('Hygiene Data'!$F$11,0,10*ROW('Hygiene Data'!F193))="","",OFFSET('Hygiene Data'!$F$11,0,10*ROW('Hygiene Data'!F193)))</f>
        <v/>
      </c>
      <c r="DV199" s="353" t="str">
        <f ca="1">+IF(OFFSET('Hygiene Data'!$F$12,0,10*ROW('Hygiene Data'!F193))="","",OFFSET('Hygiene Data'!$F$12,0,10*ROW('Hygiene Data'!F193)))</f>
        <v/>
      </c>
      <c r="DW199" s="353" t="str">
        <f ca="1">+IF(OFFSET('Hygiene Data'!$F$13,0,10*ROW('Hygiene Data'!F193))="","",OFFSET('Hygiene Data'!$F$13,0,10*ROW('Hygiene Data'!F193)))</f>
        <v/>
      </c>
      <c r="DX199" s="353" t="str">
        <f ca="1">+IF(OFFSET('Hygiene Data'!$G$11,0,10*ROW('Hygiene Data'!G193))="","",OFFSET('Hygiene Data'!$G$11,0,10*ROW('Hygiene Data'!G193)))</f>
        <v/>
      </c>
      <c r="DY199" s="353" t="str">
        <f ca="1">+IF(OFFSET('Hygiene Data'!$G$12,0,10*ROW('Hygiene Data'!G193))="","",OFFSET('Hygiene Data'!$G$12,0,10*ROW('Hygiene Data'!G193)))</f>
        <v/>
      </c>
      <c r="DZ199" s="353" t="str">
        <f ca="1">+IF(OFFSET('Hygiene Data'!$G$13,0,10*ROW('Hygiene Data'!G193))="","",OFFSET('Hygiene Data'!$G$13,0,10*ROW('Hygiene Data'!G193)))</f>
        <v/>
      </c>
      <c r="EA199" s="353" t="str">
        <f ca="1">+IF(OFFSET('Hygiene Data'!$H$11,0,10*ROW('Hygiene Data'!H193))="","",OFFSET('Hygiene Data'!$H$11,0,10*ROW('Hygiene Data'!H193)))</f>
        <v/>
      </c>
      <c r="EB199" s="353" t="str">
        <f ca="1">+IF(OFFSET('Hygiene Data'!$H$12,0,10*ROW('Hygiene Data'!H193))="","",OFFSET('Hygiene Data'!$H$12,0,10*ROW('Hygiene Data'!H193)))</f>
        <v/>
      </c>
      <c r="EC199" s="353" t="str">
        <f ca="1">+IF(OFFSET('Hygiene Data'!$H$13,0,10*ROW('Hygiene Data'!H193))="","",OFFSET('Hygiene Data'!$H$13,0,10*ROW('Hygiene Data'!H193)))</f>
        <v/>
      </c>
      <c r="ED199" s="353" t="str">
        <f ca="1">+IF(OFFSET('Hygiene Data'!$I$11,0,10*ROW('Hygiene Data'!I193))="","",OFFSET('Hygiene Data'!$I$11,0,10*ROW('Hygiene Data'!I193)))</f>
        <v/>
      </c>
      <c r="EE199" s="353" t="str">
        <f ca="1">+IF(OFFSET('Hygiene Data'!$I$12,0,10*ROW('Hygiene Data'!I193))="","",OFFSET('Hygiene Data'!$I$12,0,10*ROW('Hygiene Data'!I193)))</f>
        <v/>
      </c>
      <c r="EF199" s="353" t="str">
        <f ca="1">+IF(OFFSET('Hygiene Data'!$I$13,0,10*ROW('Hygiene Data'!I193))="","",OFFSET('Hygiene Data'!$I$13,0,10*ROW('Hygiene Data'!I193)))</f>
        <v/>
      </c>
    </row>
    <row r="200" spans="1:136" x14ac:dyDescent="0.25">
      <c r="A200" s="462" t="str">
        <f ca="1">+IF(OFFSET('Water Data'!$B$2,0,10*ROW('Water Data'!E194))="","",OFFSET('Water Data'!$B$2,0,10*ROW('Water Data'!E194)))</f>
        <v/>
      </c>
      <c r="B200" s="46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89" t="str">
        <f t="shared" ca="1" si="3"/>
        <v/>
      </c>
      <c r="D200" s="49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6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3" t="str">
        <f ca="1">+IF(OFFSET('Water Data'!$D$27,0,10*ROW('Water Data'!D194))="","",OFFSET('Water Data'!$D$27,0,10*ROW('Water Data'!D194)))</f>
        <v/>
      </c>
      <c r="BT200" s="353" t="str">
        <f ca="1">+IF(OFFSET('Water Data'!$D$28,0,10*ROW('Water Data'!D194))="","",OFFSET('Water Data'!$D$28,0,10*ROW('Water Data'!D194)))</f>
        <v/>
      </c>
      <c r="BU200" s="353" t="str">
        <f ca="1">+IF(OFFSET('Water Data'!$D$29,0,10*ROW('Water Data'!D194))="","",OFFSET('Water Data'!$D$29,0,10*ROW('Water Data'!D194)))</f>
        <v/>
      </c>
      <c r="BV200" s="353" t="str">
        <f ca="1">+IF(OFFSET('Water Data'!$E$27,0,10*ROW('Water Data'!E194))="","",OFFSET('Water Data'!$E$27,0,10*ROW('Water Data'!E194)))</f>
        <v/>
      </c>
      <c r="BW200" s="353" t="str">
        <f ca="1">+IF(OFFSET('Water Data'!$E$28,0,10*ROW('Water Data'!E194))="","",OFFSET('Water Data'!$E$28,0,10*ROW('Water Data'!E194)))</f>
        <v/>
      </c>
      <c r="BX200" s="353" t="str">
        <f ca="1">+IF(OFFSET('Water Data'!$E$29,0,10*ROW('Water Data'!E194))="","",OFFSET('Water Data'!$E$29,0,10*ROW('Water Data'!E194)))</f>
        <v/>
      </c>
      <c r="BY200" s="353" t="str">
        <f ca="1">+IF(OFFSET('Water Data'!$F$27,0,10*ROW('Water Data'!F194))="","",OFFSET('Water Data'!$F$27,0,10*ROW('Water Data'!F194)))</f>
        <v/>
      </c>
      <c r="BZ200" s="353" t="str">
        <f ca="1">+IF(OFFSET('Water Data'!$F$28,0,10*ROW('Water Data'!F194))="","",OFFSET('Water Data'!$F$28,0,10*ROW('Water Data'!F194)))</f>
        <v/>
      </c>
      <c r="CA200" s="353" t="str">
        <f ca="1">+IF(OFFSET('Water Data'!$F$29,0,10*ROW('Water Data'!F194))="","",OFFSET('Water Data'!$F$29,0,10*ROW('Water Data'!F194)))</f>
        <v/>
      </c>
      <c r="CB200" s="353" t="str">
        <f ca="1">+IF(OFFSET('Water Data'!$G$27,0,10*ROW('Water Data'!G194))="","",OFFSET('Water Data'!$G$27,0,10*ROW('Water Data'!G194)))</f>
        <v/>
      </c>
      <c r="CC200" s="353" t="str">
        <f ca="1">+IF(OFFSET('Water Data'!$G$28,0,10*ROW('Water Data'!G194))="","",OFFSET('Water Data'!$G$28,0,10*ROW('Water Data'!G194)))</f>
        <v/>
      </c>
      <c r="CD200" s="353" t="str">
        <f ca="1">+IF(OFFSET('Water Data'!$G$29,0,10*ROW('Water Data'!G194))="","",OFFSET('Water Data'!$G$29,0,10*ROW('Water Data'!G194)))</f>
        <v/>
      </c>
      <c r="CE200" s="353" t="str">
        <f ca="1">+IF(OFFSET('Water Data'!$H$27,0,10*ROW('Water Data'!H194))="","",OFFSET('Water Data'!$H$27,0,10*ROW('Water Data'!H194)))</f>
        <v/>
      </c>
      <c r="CF200" s="353" t="str">
        <f ca="1">+IF(OFFSET('Water Data'!$H$28,0,10*ROW('Water Data'!H194))="","",OFFSET('Water Data'!$H$28,0,10*ROW('Water Data'!H194)))</f>
        <v/>
      </c>
      <c r="CG200" s="353" t="str">
        <f ca="1">+IF(OFFSET('Water Data'!$H$29,0,10*ROW('Water Data'!H194))="","",OFFSET('Water Data'!$H$29,0,10*ROW('Water Data'!H194)))</f>
        <v/>
      </c>
      <c r="CH200" s="353" t="str">
        <f ca="1">+IF(OFFSET('Water Data'!$I$27,0,10*ROW('Water Data'!I194))="","",OFFSET('Water Data'!$I$27,0,10*ROW('Water Data'!I194)))</f>
        <v/>
      </c>
      <c r="CI200" s="353" t="str">
        <f ca="1">+IF(OFFSET('Water Data'!$I$28,0,10*ROW('Water Data'!I194))="","",OFFSET('Water Data'!$I$28,0,10*ROW('Water Data'!I194)))</f>
        <v/>
      </c>
      <c r="CJ200" s="353" t="str">
        <f ca="1">+IF(OFFSET('Water Data'!$I$29,0,10*ROW('Water Data'!I194))="","",OFFSET('Water Data'!$I$29,0,10*ROW('Water Data'!I194)))</f>
        <v/>
      </c>
      <c r="CK200" s="353" t="str">
        <f ca="1">+IF(OFFSET('Sanitation Data'!$D$28,0,10*ROW('Sanitation Data'!D194))="","",OFFSET('Sanitation Data'!$D$28,0,10*ROW('Sanitation Data'!D194)))</f>
        <v/>
      </c>
      <c r="CL200" s="353" t="str">
        <f ca="1">+IF(OFFSET('Sanitation Data'!$D$29,0,10*ROW('Sanitation Data'!D194))="","",OFFSET('Sanitation Data'!$D$29,0,10*ROW('Sanitation Data'!D194)))</f>
        <v/>
      </c>
      <c r="CM200" s="353" t="str">
        <f ca="1">+IF(OFFSET('Sanitation Data'!$D$30,0,10*ROW('Sanitation Data'!D194))="","",OFFSET('Sanitation Data'!$D$30,0,10*ROW('Sanitation Data'!D194)))</f>
        <v/>
      </c>
      <c r="CN200" s="353" t="str">
        <f ca="1">+IF(OFFSET('Sanitation Data'!$D$31,0,10*ROW('Sanitation Data'!D194))="","",OFFSET('Sanitation Data'!$D$31,0,10*ROW('Sanitation Data'!D194)))</f>
        <v/>
      </c>
      <c r="CO200" s="353" t="str">
        <f ca="1">+IF(OFFSET('Sanitation Data'!$D$32,0,10*ROW('Sanitation Data'!D194))="","",OFFSET('Sanitation Data'!$D$32,0,10*ROW('Sanitation Data'!D194)))</f>
        <v/>
      </c>
      <c r="CP200" s="353" t="str">
        <f ca="1">+IF(OFFSET('Sanitation Data'!$E$28,0,10*ROW('Sanitation Data'!E194))="","",OFFSET('Sanitation Data'!$E$28,0,10*ROW('Sanitation Data'!E194)))</f>
        <v/>
      </c>
      <c r="CQ200" s="353" t="str">
        <f ca="1">+IF(OFFSET('Sanitation Data'!$E$29,0,10*ROW('Sanitation Data'!E194))="","",OFFSET('Sanitation Data'!$E$29,0,10*ROW('Sanitation Data'!E194)))</f>
        <v/>
      </c>
      <c r="CR200" s="353" t="str">
        <f ca="1">+IF(OFFSET('Sanitation Data'!$E$30,0,10*ROW('Sanitation Data'!E194))="","",OFFSET('Sanitation Data'!$E$30,0,10*ROW('Sanitation Data'!E194)))</f>
        <v/>
      </c>
      <c r="CS200" s="353" t="str">
        <f ca="1">+IF(OFFSET('Sanitation Data'!$E$31,0,10*ROW('Sanitation Data'!E194))="","",OFFSET('Sanitation Data'!$E$31,0,10*ROW('Sanitation Data'!E194)))</f>
        <v/>
      </c>
      <c r="CT200" s="353" t="str">
        <f ca="1">+IF(OFFSET('Sanitation Data'!$E$32,0,10*ROW('Sanitation Data'!E194))="","",OFFSET('Sanitation Data'!$E$32,0,10*ROW('Sanitation Data'!E194)))</f>
        <v/>
      </c>
      <c r="CU200" s="353" t="str">
        <f ca="1">+IF(OFFSET('Sanitation Data'!$F$28,0,10*ROW('Sanitation Data'!F194))="","",OFFSET('Sanitation Data'!$F$28,0,10*ROW('Sanitation Data'!F194)))</f>
        <v/>
      </c>
      <c r="CV200" s="353" t="str">
        <f ca="1">+IF(OFFSET('Sanitation Data'!$F$29,0,10*ROW('Sanitation Data'!F194))="","",OFFSET('Sanitation Data'!$F$29,0,10*ROW('Sanitation Data'!F194)))</f>
        <v/>
      </c>
      <c r="CW200" s="353" t="str">
        <f ca="1">+IF(OFFSET('Sanitation Data'!$F$30,0,10*ROW('Sanitation Data'!F194))="","",OFFSET('Sanitation Data'!$F$30,0,10*ROW('Sanitation Data'!F194)))</f>
        <v/>
      </c>
      <c r="CX200" s="353" t="str">
        <f ca="1">+IF(OFFSET('Sanitation Data'!$F$31,0,10*ROW('Sanitation Data'!F194))="","",OFFSET('Sanitation Data'!$F$31,0,10*ROW('Sanitation Data'!F194)))</f>
        <v/>
      </c>
      <c r="CY200" s="353" t="str">
        <f ca="1">+IF(OFFSET('Sanitation Data'!$F$32,0,10*ROW('Sanitation Data'!F194))="","",OFFSET('Sanitation Data'!$F$32,0,10*ROW('Sanitation Data'!F194)))</f>
        <v/>
      </c>
      <c r="CZ200" s="353" t="str">
        <f ca="1">+IF(OFFSET('Sanitation Data'!$G$28,0,10*ROW('Sanitation Data'!G194))="","",OFFSET('Sanitation Data'!$G$28,0,10*ROW('Sanitation Data'!G194)))</f>
        <v/>
      </c>
      <c r="DA200" s="353" t="str">
        <f ca="1">+IF(OFFSET('Sanitation Data'!$G$29,0,10*ROW('Sanitation Data'!G194))="","",OFFSET('Sanitation Data'!$G$29,0,10*ROW('Sanitation Data'!G194)))</f>
        <v/>
      </c>
      <c r="DB200" s="353" t="str">
        <f ca="1">+IF(OFFSET('Sanitation Data'!$G$30,0,10*ROW('Sanitation Data'!G194))="","",OFFSET('Sanitation Data'!$G$30,0,10*ROW('Sanitation Data'!G194)))</f>
        <v/>
      </c>
      <c r="DC200" s="353" t="str">
        <f ca="1">+IF(OFFSET('Sanitation Data'!$G$31,0,10*ROW('Sanitation Data'!G194))="","",OFFSET('Sanitation Data'!$G$31,0,10*ROW('Sanitation Data'!G194)))</f>
        <v/>
      </c>
      <c r="DD200" s="353" t="str">
        <f ca="1">+IF(OFFSET('Sanitation Data'!$G$32,0,10*ROW('Sanitation Data'!G194))="","",OFFSET('Sanitation Data'!$G$32,0,10*ROW('Sanitation Data'!G194)))</f>
        <v/>
      </c>
      <c r="DE200" s="353" t="str">
        <f ca="1">+IF(OFFSET('Sanitation Data'!$H$28,0,10*ROW('Sanitation Data'!H194))="","",OFFSET('Sanitation Data'!$H$28,0,10*ROW('Sanitation Data'!H194)))</f>
        <v/>
      </c>
      <c r="DF200" s="353" t="str">
        <f ca="1">+IF(OFFSET('Sanitation Data'!$H$29,0,10*ROW('Sanitation Data'!H194))="","",OFFSET('Sanitation Data'!$H$29,0,10*ROW('Sanitation Data'!H194)))</f>
        <v/>
      </c>
      <c r="DG200" s="353" t="str">
        <f ca="1">+IF(OFFSET('Sanitation Data'!$H$30,0,10*ROW('Sanitation Data'!H194))="","",OFFSET('Sanitation Data'!$H$30,0,10*ROW('Sanitation Data'!H194)))</f>
        <v/>
      </c>
      <c r="DH200" s="353" t="str">
        <f ca="1">+IF(OFFSET('Sanitation Data'!$H$31,0,10*ROW('Sanitation Data'!H194))="","",OFFSET('Sanitation Data'!$H$31,0,10*ROW('Sanitation Data'!H194)))</f>
        <v/>
      </c>
      <c r="DI200" s="353" t="str">
        <f ca="1">+IF(OFFSET('Sanitation Data'!$H$32,0,10*ROW('Sanitation Data'!H194))="","",OFFSET('Sanitation Data'!$H$32,0,10*ROW('Sanitation Data'!H194)))</f>
        <v/>
      </c>
      <c r="DJ200" s="353" t="str">
        <f ca="1">+IF(OFFSET('Sanitation Data'!$I$28,0,10*ROW('Sanitation Data'!I194))="","",OFFSET('Sanitation Data'!$I$28,0,10*ROW('Sanitation Data'!I194)))</f>
        <v/>
      </c>
      <c r="DK200" s="353" t="str">
        <f ca="1">+IF(OFFSET('Sanitation Data'!$I$29,0,10*ROW('Sanitation Data'!I194))="","",OFFSET('Sanitation Data'!$I$29,0,10*ROW('Sanitation Data'!I194)))</f>
        <v/>
      </c>
      <c r="DL200" s="353" t="str">
        <f ca="1">+IF(OFFSET('Sanitation Data'!$I$30,0,10*ROW('Sanitation Data'!I194))="","",OFFSET('Sanitation Data'!$I$30,0,10*ROW('Sanitation Data'!I194)))</f>
        <v/>
      </c>
      <c r="DM200" s="353" t="str">
        <f ca="1">+IF(OFFSET('Sanitation Data'!$I$31,0,10*ROW('Sanitation Data'!I194))="","",OFFSET('Sanitation Data'!$I$31,0,10*ROW('Sanitation Data'!I194)))</f>
        <v/>
      </c>
      <c r="DN200" s="353" t="str">
        <f ca="1">+IF(OFFSET('Sanitation Data'!$I$32,0,10*ROW('Sanitation Data'!I194))="","",OFFSET('Sanitation Data'!$I$32,0,10*ROW('Sanitation Data'!I194)))</f>
        <v/>
      </c>
      <c r="DO200" s="353" t="str">
        <f ca="1">+IF(OFFSET('Hygiene Data'!$D$11,0,10*ROW('Hygiene Data'!D194))="","",OFFSET('Hygiene Data'!$D$11,0,10*ROW('Hygiene Data'!D194)))</f>
        <v/>
      </c>
      <c r="DP200" s="353" t="str">
        <f ca="1">+IF(OFFSET('Hygiene Data'!$D$12,0,10*ROW('Hygiene Data'!D194))="","",OFFSET('Hygiene Data'!$D$12,0,10*ROW('Hygiene Data'!D194)))</f>
        <v/>
      </c>
      <c r="DQ200" s="353" t="str">
        <f ca="1">+IF(OFFSET('Hygiene Data'!$D$13,0,10*ROW('Hygiene Data'!D194))="","",OFFSET('Hygiene Data'!$D$13,0,10*ROW('Hygiene Data'!D194)))</f>
        <v/>
      </c>
      <c r="DR200" s="353" t="str">
        <f ca="1">+IF(OFFSET('Hygiene Data'!$E$11,0,10*ROW('Hygiene Data'!E194))="","",OFFSET('Hygiene Data'!$E$11,0,10*ROW('Hygiene Data'!E194)))</f>
        <v/>
      </c>
      <c r="DS200" s="353" t="str">
        <f ca="1">+IF(OFFSET('Hygiene Data'!$E$12,0,10*ROW('Hygiene Data'!E194))="","",OFFSET('Hygiene Data'!$E$12,0,10*ROW('Hygiene Data'!E194)))</f>
        <v/>
      </c>
      <c r="DT200" s="353" t="str">
        <f ca="1">+IF(OFFSET('Hygiene Data'!$E$13,0,10*ROW('Hygiene Data'!E194))="","",OFFSET('Hygiene Data'!$E$13,0,10*ROW('Hygiene Data'!E194)))</f>
        <v/>
      </c>
      <c r="DU200" s="353" t="str">
        <f ca="1">+IF(OFFSET('Hygiene Data'!$F$11,0,10*ROW('Hygiene Data'!F194))="","",OFFSET('Hygiene Data'!$F$11,0,10*ROW('Hygiene Data'!F194)))</f>
        <v/>
      </c>
      <c r="DV200" s="353" t="str">
        <f ca="1">+IF(OFFSET('Hygiene Data'!$F$12,0,10*ROW('Hygiene Data'!F194))="","",OFFSET('Hygiene Data'!$F$12,0,10*ROW('Hygiene Data'!F194)))</f>
        <v/>
      </c>
      <c r="DW200" s="353" t="str">
        <f ca="1">+IF(OFFSET('Hygiene Data'!$F$13,0,10*ROW('Hygiene Data'!F194))="","",OFFSET('Hygiene Data'!$F$13,0,10*ROW('Hygiene Data'!F194)))</f>
        <v/>
      </c>
      <c r="DX200" s="353" t="str">
        <f ca="1">+IF(OFFSET('Hygiene Data'!$G$11,0,10*ROW('Hygiene Data'!G194))="","",OFFSET('Hygiene Data'!$G$11,0,10*ROW('Hygiene Data'!G194)))</f>
        <v/>
      </c>
      <c r="DY200" s="353" t="str">
        <f ca="1">+IF(OFFSET('Hygiene Data'!$G$12,0,10*ROW('Hygiene Data'!G194))="","",OFFSET('Hygiene Data'!$G$12,0,10*ROW('Hygiene Data'!G194)))</f>
        <v/>
      </c>
      <c r="DZ200" s="353" t="str">
        <f ca="1">+IF(OFFSET('Hygiene Data'!$G$13,0,10*ROW('Hygiene Data'!G194))="","",OFFSET('Hygiene Data'!$G$13,0,10*ROW('Hygiene Data'!G194)))</f>
        <v/>
      </c>
      <c r="EA200" s="353" t="str">
        <f ca="1">+IF(OFFSET('Hygiene Data'!$H$11,0,10*ROW('Hygiene Data'!H194))="","",OFFSET('Hygiene Data'!$H$11,0,10*ROW('Hygiene Data'!H194)))</f>
        <v/>
      </c>
      <c r="EB200" s="353" t="str">
        <f ca="1">+IF(OFFSET('Hygiene Data'!$H$12,0,10*ROW('Hygiene Data'!H194))="","",OFFSET('Hygiene Data'!$H$12,0,10*ROW('Hygiene Data'!H194)))</f>
        <v/>
      </c>
      <c r="EC200" s="353" t="str">
        <f ca="1">+IF(OFFSET('Hygiene Data'!$H$13,0,10*ROW('Hygiene Data'!H194))="","",OFFSET('Hygiene Data'!$H$13,0,10*ROW('Hygiene Data'!H194)))</f>
        <v/>
      </c>
      <c r="ED200" s="353" t="str">
        <f ca="1">+IF(OFFSET('Hygiene Data'!$I$11,0,10*ROW('Hygiene Data'!I194))="","",OFFSET('Hygiene Data'!$I$11,0,10*ROW('Hygiene Data'!I194)))</f>
        <v/>
      </c>
      <c r="EE200" s="353" t="str">
        <f ca="1">+IF(OFFSET('Hygiene Data'!$I$12,0,10*ROW('Hygiene Data'!I194))="","",OFFSET('Hygiene Data'!$I$12,0,10*ROW('Hygiene Data'!I194)))</f>
        <v/>
      </c>
      <c r="EF200" s="353" t="str">
        <f ca="1">+IF(OFFSET('Hygiene Data'!$I$13,0,10*ROW('Hygiene Data'!I194))="","",OFFSET('Hygiene Data'!$I$13,0,10*ROW('Hygiene Data'!I194)))</f>
        <v/>
      </c>
    </row>
    <row r="201" spans="1:136" x14ac:dyDescent="0.25">
      <c r="A201" s="462" t="str">
        <f ca="1">+IF(OFFSET('Water Data'!$B$2,0,10*ROW('Water Data'!E195))="","",OFFSET('Water Data'!$B$2,0,10*ROW('Water Data'!E195)))</f>
        <v/>
      </c>
      <c r="B201" s="46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89" t="str">
        <f t="shared" ca="1" si="3"/>
        <v/>
      </c>
      <c r="D201" s="49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6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3" t="str">
        <f ca="1">+IF(OFFSET('Water Data'!$D$27,0,10*ROW('Water Data'!D195))="","",OFFSET('Water Data'!$D$27,0,10*ROW('Water Data'!D195)))</f>
        <v/>
      </c>
      <c r="BT201" s="353" t="str">
        <f ca="1">+IF(OFFSET('Water Data'!$D$28,0,10*ROW('Water Data'!D195))="","",OFFSET('Water Data'!$D$28,0,10*ROW('Water Data'!D195)))</f>
        <v/>
      </c>
      <c r="BU201" s="353" t="str">
        <f ca="1">+IF(OFFSET('Water Data'!$D$29,0,10*ROW('Water Data'!D195))="","",OFFSET('Water Data'!$D$29,0,10*ROW('Water Data'!D195)))</f>
        <v/>
      </c>
      <c r="BV201" s="353" t="str">
        <f ca="1">+IF(OFFSET('Water Data'!$E$27,0,10*ROW('Water Data'!E195))="","",OFFSET('Water Data'!$E$27,0,10*ROW('Water Data'!E195)))</f>
        <v/>
      </c>
      <c r="BW201" s="353" t="str">
        <f ca="1">+IF(OFFSET('Water Data'!$E$28,0,10*ROW('Water Data'!E195))="","",OFFSET('Water Data'!$E$28,0,10*ROW('Water Data'!E195)))</f>
        <v/>
      </c>
      <c r="BX201" s="353" t="str">
        <f ca="1">+IF(OFFSET('Water Data'!$E$29,0,10*ROW('Water Data'!E195))="","",OFFSET('Water Data'!$E$29,0,10*ROW('Water Data'!E195)))</f>
        <v/>
      </c>
      <c r="BY201" s="353" t="str">
        <f ca="1">+IF(OFFSET('Water Data'!$F$27,0,10*ROW('Water Data'!F195))="","",OFFSET('Water Data'!$F$27,0,10*ROW('Water Data'!F195)))</f>
        <v/>
      </c>
      <c r="BZ201" s="353" t="str">
        <f ca="1">+IF(OFFSET('Water Data'!$F$28,0,10*ROW('Water Data'!F195))="","",OFFSET('Water Data'!$F$28,0,10*ROW('Water Data'!F195)))</f>
        <v/>
      </c>
      <c r="CA201" s="353" t="str">
        <f ca="1">+IF(OFFSET('Water Data'!$F$29,0,10*ROW('Water Data'!F195))="","",OFFSET('Water Data'!$F$29,0,10*ROW('Water Data'!F195)))</f>
        <v/>
      </c>
      <c r="CB201" s="353" t="str">
        <f ca="1">+IF(OFFSET('Water Data'!$G$27,0,10*ROW('Water Data'!G195))="","",OFFSET('Water Data'!$G$27,0,10*ROW('Water Data'!G195)))</f>
        <v/>
      </c>
      <c r="CC201" s="353" t="str">
        <f ca="1">+IF(OFFSET('Water Data'!$G$28,0,10*ROW('Water Data'!G195))="","",OFFSET('Water Data'!$G$28,0,10*ROW('Water Data'!G195)))</f>
        <v/>
      </c>
      <c r="CD201" s="353" t="str">
        <f ca="1">+IF(OFFSET('Water Data'!$G$29,0,10*ROW('Water Data'!G195))="","",OFFSET('Water Data'!$G$29,0,10*ROW('Water Data'!G195)))</f>
        <v/>
      </c>
      <c r="CE201" s="353" t="str">
        <f ca="1">+IF(OFFSET('Water Data'!$H$27,0,10*ROW('Water Data'!H195))="","",OFFSET('Water Data'!$H$27,0,10*ROW('Water Data'!H195)))</f>
        <v/>
      </c>
      <c r="CF201" s="353" t="str">
        <f ca="1">+IF(OFFSET('Water Data'!$H$28,0,10*ROW('Water Data'!H195))="","",OFFSET('Water Data'!$H$28,0,10*ROW('Water Data'!H195)))</f>
        <v/>
      </c>
      <c r="CG201" s="353" t="str">
        <f ca="1">+IF(OFFSET('Water Data'!$H$29,0,10*ROW('Water Data'!H195))="","",OFFSET('Water Data'!$H$29,0,10*ROW('Water Data'!H195)))</f>
        <v/>
      </c>
      <c r="CH201" s="353" t="str">
        <f ca="1">+IF(OFFSET('Water Data'!$I$27,0,10*ROW('Water Data'!I195))="","",OFFSET('Water Data'!$I$27,0,10*ROW('Water Data'!I195)))</f>
        <v/>
      </c>
      <c r="CI201" s="353" t="str">
        <f ca="1">+IF(OFFSET('Water Data'!$I$28,0,10*ROW('Water Data'!I195))="","",OFFSET('Water Data'!$I$28,0,10*ROW('Water Data'!I195)))</f>
        <v/>
      </c>
      <c r="CJ201" s="353" t="str">
        <f ca="1">+IF(OFFSET('Water Data'!$I$29,0,10*ROW('Water Data'!I195))="","",OFFSET('Water Data'!$I$29,0,10*ROW('Water Data'!I195)))</f>
        <v/>
      </c>
      <c r="CK201" s="353" t="str">
        <f ca="1">+IF(OFFSET('Sanitation Data'!$D$28,0,10*ROW('Sanitation Data'!D195))="","",OFFSET('Sanitation Data'!$D$28,0,10*ROW('Sanitation Data'!D195)))</f>
        <v/>
      </c>
      <c r="CL201" s="353" t="str">
        <f ca="1">+IF(OFFSET('Sanitation Data'!$D$29,0,10*ROW('Sanitation Data'!D195))="","",OFFSET('Sanitation Data'!$D$29,0,10*ROW('Sanitation Data'!D195)))</f>
        <v/>
      </c>
      <c r="CM201" s="353" t="str">
        <f ca="1">+IF(OFFSET('Sanitation Data'!$D$30,0,10*ROW('Sanitation Data'!D195))="","",OFFSET('Sanitation Data'!$D$30,0,10*ROW('Sanitation Data'!D195)))</f>
        <v/>
      </c>
      <c r="CN201" s="353" t="str">
        <f ca="1">+IF(OFFSET('Sanitation Data'!$D$31,0,10*ROW('Sanitation Data'!D195))="","",OFFSET('Sanitation Data'!$D$31,0,10*ROW('Sanitation Data'!D195)))</f>
        <v/>
      </c>
      <c r="CO201" s="353" t="str">
        <f ca="1">+IF(OFFSET('Sanitation Data'!$D$32,0,10*ROW('Sanitation Data'!D195))="","",OFFSET('Sanitation Data'!$D$32,0,10*ROW('Sanitation Data'!D195)))</f>
        <v/>
      </c>
      <c r="CP201" s="353" t="str">
        <f ca="1">+IF(OFFSET('Sanitation Data'!$E$28,0,10*ROW('Sanitation Data'!E195))="","",OFFSET('Sanitation Data'!$E$28,0,10*ROW('Sanitation Data'!E195)))</f>
        <v/>
      </c>
      <c r="CQ201" s="353" t="str">
        <f ca="1">+IF(OFFSET('Sanitation Data'!$E$29,0,10*ROW('Sanitation Data'!E195))="","",OFFSET('Sanitation Data'!$E$29,0,10*ROW('Sanitation Data'!E195)))</f>
        <v/>
      </c>
      <c r="CR201" s="353" t="str">
        <f ca="1">+IF(OFFSET('Sanitation Data'!$E$30,0,10*ROW('Sanitation Data'!E195))="","",OFFSET('Sanitation Data'!$E$30,0,10*ROW('Sanitation Data'!E195)))</f>
        <v/>
      </c>
      <c r="CS201" s="353" t="str">
        <f ca="1">+IF(OFFSET('Sanitation Data'!$E$31,0,10*ROW('Sanitation Data'!E195))="","",OFFSET('Sanitation Data'!$E$31,0,10*ROW('Sanitation Data'!E195)))</f>
        <v/>
      </c>
      <c r="CT201" s="353" t="str">
        <f ca="1">+IF(OFFSET('Sanitation Data'!$E$32,0,10*ROW('Sanitation Data'!E195))="","",OFFSET('Sanitation Data'!$E$32,0,10*ROW('Sanitation Data'!E195)))</f>
        <v/>
      </c>
      <c r="CU201" s="353" t="str">
        <f ca="1">+IF(OFFSET('Sanitation Data'!$F$28,0,10*ROW('Sanitation Data'!F195))="","",OFFSET('Sanitation Data'!$F$28,0,10*ROW('Sanitation Data'!F195)))</f>
        <v/>
      </c>
      <c r="CV201" s="353" t="str">
        <f ca="1">+IF(OFFSET('Sanitation Data'!$F$29,0,10*ROW('Sanitation Data'!F195))="","",OFFSET('Sanitation Data'!$F$29,0,10*ROW('Sanitation Data'!F195)))</f>
        <v/>
      </c>
      <c r="CW201" s="353" t="str">
        <f ca="1">+IF(OFFSET('Sanitation Data'!$F$30,0,10*ROW('Sanitation Data'!F195))="","",OFFSET('Sanitation Data'!$F$30,0,10*ROW('Sanitation Data'!F195)))</f>
        <v/>
      </c>
      <c r="CX201" s="353" t="str">
        <f ca="1">+IF(OFFSET('Sanitation Data'!$F$31,0,10*ROW('Sanitation Data'!F195))="","",OFFSET('Sanitation Data'!$F$31,0,10*ROW('Sanitation Data'!F195)))</f>
        <v/>
      </c>
      <c r="CY201" s="353" t="str">
        <f ca="1">+IF(OFFSET('Sanitation Data'!$F$32,0,10*ROW('Sanitation Data'!F195))="","",OFFSET('Sanitation Data'!$F$32,0,10*ROW('Sanitation Data'!F195)))</f>
        <v/>
      </c>
      <c r="CZ201" s="353" t="str">
        <f ca="1">+IF(OFFSET('Sanitation Data'!$G$28,0,10*ROW('Sanitation Data'!G195))="","",OFFSET('Sanitation Data'!$G$28,0,10*ROW('Sanitation Data'!G195)))</f>
        <v/>
      </c>
      <c r="DA201" s="353" t="str">
        <f ca="1">+IF(OFFSET('Sanitation Data'!$G$29,0,10*ROW('Sanitation Data'!G195))="","",OFFSET('Sanitation Data'!$G$29,0,10*ROW('Sanitation Data'!G195)))</f>
        <v/>
      </c>
      <c r="DB201" s="353" t="str">
        <f ca="1">+IF(OFFSET('Sanitation Data'!$G$30,0,10*ROW('Sanitation Data'!G195))="","",OFFSET('Sanitation Data'!$G$30,0,10*ROW('Sanitation Data'!G195)))</f>
        <v/>
      </c>
      <c r="DC201" s="353" t="str">
        <f ca="1">+IF(OFFSET('Sanitation Data'!$G$31,0,10*ROW('Sanitation Data'!G195))="","",OFFSET('Sanitation Data'!$G$31,0,10*ROW('Sanitation Data'!G195)))</f>
        <v/>
      </c>
      <c r="DD201" s="353" t="str">
        <f ca="1">+IF(OFFSET('Sanitation Data'!$G$32,0,10*ROW('Sanitation Data'!G195))="","",OFFSET('Sanitation Data'!$G$32,0,10*ROW('Sanitation Data'!G195)))</f>
        <v/>
      </c>
      <c r="DE201" s="353" t="str">
        <f ca="1">+IF(OFFSET('Sanitation Data'!$H$28,0,10*ROW('Sanitation Data'!H195))="","",OFFSET('Sanitation Data'!$H$28,0,10*ROW('Sanitation Data'!H195)))</f>
        <v/>
      </c>
      <c r="DF201" s="353" t="str">
        <f ca="1">+IF(OFFSET('Sanitation Data'!$H$29,0,10*ROW('Sanitation Data'!H195))="","",OFFSET('Sanitation Data'!$H$29,0,10*ROW('Sanitation Data'!H195)))</f>
        <v/>
      </c>
      <c r="DG201" s="353" t="str">
        <f ca="1">+IF(OFFSET('Sanitation Data'!$H$30,0,10*ROW('Sanitation Data'!H195))="","",OFFSET('Sanitation Data'!$H$30,0,10*ROW('Sanitation Data'!H195)))</f>
        <v/>
      </c>
      <c r="DH201" s="353" t="str">
        <f ca="1">+IF(OFFSET('Sanitation Data'!$H$31,0,10*ROW('Sanitation Data'!H195))="","",OFFSET('Sanitation Data'!$H$31,0,10*ROW('Sanitation Data'!H195)))</f>
        <v/>
      </c>
      <c r="DI201" s="353" t="str">
        <f ca="1">+IF(OFFSET('Sanitation Data'!$H$32,0,10*ROW('Sanitation Data'!H195))="","",OFFSET('Sanitation Data'!$H$32,0,10*ROW('Sanitation Data'!H195)))</f>
        <v/>
      </c>
      <c r="DJ201" s="353" t="str">
        <f ca="1">+IF(OFFSET('Sanitation Data'!$I$28,0,10*ROW('Sanitation Data'!I195))="","",OFFSET('Sanitation Data'!$I$28,0,10*ROW('Sanitation Data'!I195)))</f>
        <v/>
      </c>
      <c r="DK201" s="353" t="str">
        <f ca="1">+IF(OFFSET('Sanitation Data'!$I$29,0,10*ROW('Sanitation Data'!I195))="","",OFFSET('Sanitation Data'!$I$29,0,10*ROW('Sanitation Data'!I195)))</f>
        <v/>
      </c>
      <c r="DL201" s="353" t="str">
        <f ca="1">+IF(OFFSET('Sanitation Data'!$I$30,0,10*ROW('Sanitation Data'!I195))="","",OFFSET('Sanitation Data'!$I$30,0,10*ROW('Sanitation Data'!I195)))</f>
        <v/>
      </c>
      <c r="DM201" s="353" t="str">
        <f ca="1">+IF(OFFSET('Sanitation Data'!$I$31,0,10*ROW('Sanitation Data'!I195))="","",OFFSET('Sanitation Data'!$I$31,0,10*ROW('Sanitation Data'!I195)))</f>
        <v/>
      </c>
      <c r="DN201" s="353" t="str">
        <f ca="1">+IF(OFFSET('Sanitation Data'!$I$32,0,10*ROW('Sanitation Data'!I195))="","",OFFSET('Sanitation Data'!$I$32,0,10*ROW('Sanitation Data'!I195)))</f>
        <v/>
      </c>
      <c r="DO201" s="353" t="str">
        <f ca="1">+IF(OFFSET('Hygiene Data'!$D$11,0,10*ROW('Hygiene Data'!D195))="","",OFFSET('Hygiene Data'!$D$11,0,10*ROW('Hygiene Data'!D195)))</f>
        <v/>
      </c>
      <c r="DP201" s="353" t="str">
        <f ca="1">+IF(OFFSET('Hygiene Data'!$D$12,0,10*ROW('Hygiene Data'!D195))="","",OFFSET('Hygiene Data'!$D$12,0,10*ROW('Hygiene Data'!D195)))</f>
        <v/>
      </c>
      <c r="DQ201" s="353" t="str">
        <f ca="1">+IF(OFFSET('Hygiene Data'!$D$13,0,10*ROW('Hygiene Data'!D195))="","",OFFSET('Hygiene Data'!$D$13,0,10*ROW('Hygiene Data'!D195)))</f>
        <v/>
      </c>
      <c r="DR201" s="353" t="str">
        <f ca="1">+IF(OFFSET('Hygiene Data'!$E$11,0,10*ROW('Hygiene Data'!E195))="","",OFFSET('Hygiene Data'!$E$11,0,10*ROW('Hygiene Data'!E195)))</f>
        <v/>
      </c>
      <c r="DS201" s="353" t="str">
        <f ca="1">+IF(OFFSET('Hygiene Data'!$E$12,0,10*ROW('Hygiene Data'!E195))="","",OFFSET('Hygiene Data'!$E$12,0,10*ROW('Hygiene Data'!E195)))</f>
        <v/>
      </c>
      <c r="DT201" s="353" t="str">
        <f ca="1">+IF(OFFSET('Hygiene Data'!$E$13,0,10*ROW('Hygiene Data'!E195))="","",OFFSET('Hygiene Data'!$E$13,0,10*ROW('Hygiene Data'!E195)))</f>
        <v/>
      </c>
      <c r="DU201" s="353" t="str">
        <f ca="1">+IF(OFFSET('Hygiene Data'!$F$11,0,10*ROW('Hygiene Data'!F195))="","",OFFSET('Hygiene Data'!$F$11,0,10*ROW('Hygiene Data'!F195)))</f>
        <v/>
      </c>
      <c r="DV201" s="353" t="str">
        <f ca="1">+IF(OFFSET('Hygiene Data'!$F$12,0,10*ROW('Hygiene Data'!F195))="","",OFFSET('Hygiene Data'!$F$12,0,10*ROW('Hygiene Data'!F195)))</f>
        <v/>
      </c>
      <c r="DW201" s="353" t="str">
        <f ca="1">+IF(OFFSET('Hygiene Data'!$F$13,0,10*ROW('Hygiene Data'!F195))="","",OFFSET('Hygiene Data'!$F$13,0,10*ROW('Hygiene Data'!F195)))</f>
        <v/>
      </c>
      <c r="DX201" s="353" t="str">
        <f ca="1">+IF(OFFSET('Hygiene Data'!$G$11,0,10*ROW('Hygiene Data'!G195))="","",OFFSET('Hygiene Data'!$G$11,0,10*ROW('Hygiene Data'!G195)))</f>
        <v/>
      </c>
      <c r="DY201" s="353" t="str">
        <f ca="1">+IF(OFFSET('Hygiene Data'!$G$12,0,10*ROW('Hygiene Data'!G195))="","",OFFSET('Hygiene Data'!$G$12,0,10*ROW('Hygiene Data'!G195)))</f>
        <v/>
      </c>
      <c r="DZ201" s="353" t="str">
        <f ca="1">+IF(OFFSET('Hygiene Data'!$G$13,0,10*ROW('Hygiene Data'!G195))="","",OFFSET('Hygiene Data'!$G$13,0,10*ROW('Hygiene Data'!G195)))</f>
        <v/>
      </c>
      <c r="EA201" s="353" t="str">
        <f ca="1">+IF(OFFSET('Hygiene Data'!$H$11,0,10*ROW('Hygiene Data'!H195))="","",OFFSET('Hygiene Data'!$H$11,0,10*ROW('Hygiene Data'!H195)))</f>
        <v/>
      </c>
      <c r="EB201" s="353" t="str">
        <f ca="1">+IF(OFFSET('Hygiene Data'!$H$12,0,10*ROW('Hygiene Data'!H195))="","",OFFSET('Hygiene Data'!$H$12,0,10*ROW('Hygiene Data'!H195)))</f>
        <v/>
      </c>
      <c r="EC201" s="353" t="str">
        <f ca="1">+IF(OFFSET('Hygiene Data'!$H$13,0,10*ROW('Hygiene Data'!H195))="","",OFFSET('Hygiene Data'!$H$13,0,10*ROW('Hygiene Data'!H195)))</f>
        <v/>
      </c>
      <c r="ED201" s="353" t="str">
        <f ca="1">+IF(OFFSET('Hygiene Data'!$I$11,0,10*ROW('Hygiene Data'!I195))="","",OFFSET('Hygiene Data'!$I$11,0,10*ROW('Hygiene Data'!I195)))</f>
        <v/>
      </c>
      <c r="EE201" s="353" t="str">
        <f ca="1">+IF(OFFSET('Hygiene Data'!$I$12,0,10*ROW('Hygiene Data'!I195))="","",OFFSET('Hygiene Data'!$I$12,0,10*ROW('Hygiene Data'!I195)))</f>
        <v/>
      </c>
      <c r="EF201" s="353" t="str">
        <f ca="1">+IF(OFFSET('Hygiene Data'!$I$13,0,10*ROW('Hygiene Data'!I195))="","",OFFSET('Hygiene Data'!$I$13,0,10*ROW('Hygiene Data'!I195)))</f>
        <v/>
      </c>
    </row>
    <row r="202" spans="1:136" x14ac:dyDescent="0.25">
      <c r="A202" s="462" t="str">
        <f ca="1">+IF(OFFSET('Water Data'!$B$2,0,10*ROW('Water Data'!E196))="","",OFFSET('Water Data'!$B$2,0,10*ROW('Water Data'!E196)))</f>
        <v/>
      </c>
      <c r="B202" s="46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89" t="str">
        <f t="shared" ca="1" si="3"/>
        <v/>
      </c>
      <c r="D202" s="49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6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3" t="str">
        <f ca="1">+IF(OFFSET('Water Data'!$D$27,0,10*ROW('Water Data'!D196))="","",OFFSET('Water Data'!$D$27,0,10*ROW('Water Data'!D196)))</f>
        <v/>
      </c>
      <c r="BT202" s="353" t="str">
        <f ca="1">+IF(OFFSET('Water Data'!$D$28,0,10*ROW('Water Data'!D196))="","",OFFSET('Water Data'!$D$28,0,10*ROW('Water Data'!D196)))</f>
        <v/>
      </c>
      <c r="BU202" s="353" t="str">
        <f ca="1">+IF(OFFSET('Water Data'!$D$29,0,10*ROW('Water Data'!D196))="","",OFFSET('Water Data'!$D$29,0,10*ROW('Water Data'!D196)))</f>
        <v/>
      </c>
      <c r="BV202" s="353" t="str">
        <f ca="1">+IF(OFFSET('Water Data'!$E$27,0,10*ROW('Water Data'!E196))="","",OFFSET('Water Data'!$E$27,0,10*ROW('Water Data'!E196)))</f>
        <v/>
      </c>
      <c r="BW202" s="353" t="str">
        <f ca="1">+IF(OFFSET('Water Data'!$E$28,0,10*ROW('Water Data'!E196))="","",OFFSET('Water Data'!$E$28,0,10*ROW('Water Data'!E196)))</f>
        <v/>
      </c>
      <c r="BX202" s="353" t="str">
        <f ca="1">+IF(OFFSET('Water Data'!$E$29,0,10*ROW('Water Data'!E196))="","",OFFSET('Water Data'!$E$29,0,10*ROW('Water Data'!E196)))</f>
        <v/>
      </c>
      <c r="BY202" s="353" t="str">
        <f ca="1">+IF(OFFSET('Water Data'!$F$27,0,10*ROW('Water Data'!F196))="","",OFFSET('Water Data'!$F$27,0,10*ROW('Water Data'!F196)))</f>
        <v/>
      </c>
      <c r="BZ202" s="353" t="str">
        <f ca="1">+IF(OFFSET('Water Data'!$F$28,0,10*ROW('Water Data'!F196))="","",OFFSET('Water Data'!$F$28,0,10*ROW('Water Data'!F196)))</f>
        <v/>
      </c>
      <c r="CA202" s="353" t="str">
        <f ca="1">+IF(OFFSET('Water Data'!$F$29,0,10*ROW('Water Data'!F196))="","",OFFSET('Water Data'!$F$29,0,10*ROW('Water Data'!F196)))</f>
        <v/>
      </c>
      <c r="CB202" s="353" t="str">
        <f ca="1">+IF(OFFSET('Water Data'!$G$27,0,10*ROW('Water Data'!G196))="","",OFFSET('Water Data'!$G$27,0,10*ROW('Water Data'!G196)))</f>
        <v/>
      </c>
      <c r="CC202" s="353" t="str">
        <f ca="1">+IF(OFFSET('Water Data'!$G$28,0,10*ROW('Water Data'!G196))="","",OFFSET('Water Data'!$G$28,0,10*ROW('Water Data'!G196)))</f>
        <v/>
      </c>
      <c r="CD202" s="353" t="str">
        <f ca="1">+IF(OFFSET('Water Data'!$G$29,0,10*ROW('Water Data'!G196))="","",OFFSET('Water Data'!$G$29,0,10*ROW('Water Data'!G196)))</f>
        <v/>
      </c>
      <c r="CE202" s="353" t="str">
        <f ca="1">+IF(OFFSET('Water Data'!$H$27,0,10*ROW('Water Data'!H196))="","",OFFSET('Water Data'!$H$27,0,10*ROW('Water Data'!H196)))</f>
        <v/>
      </c>
      <c r="CF202" s="353" t="str">
        <f ca="1">+IF(OFFSET('Water Data'!$H$28,0,10*ROW('Water Data'!H196))="","",OFFSET('Water Data'!$H$28,0,10*ROW('Water Data'!H196)))</f>
        <v/>
      </c>
      <c r="CG202" s="353" t="str">
        <f ca="1">+IF(OFFSET('Water Data'!$H$29,0,10*ROW('Water Data'!H196))="","",OFFSET('Water Data'!$H$29,0,10*ROW('Water Data'!H196)))</f>
        <v/>
      </c>
      <c r="CH202" s="353" t="str">
        <f ca="1">+IF(OFFSET('Water Data'!$I$27,0,10*ROW('Water Data'!I196))="","",OFFSET('Water Data'!$I$27,0,10*ROW('Water Data'!I196)))</f>
        <v/>
      </c>
      <c r="CI202" s="353" t="str">
        <f ca="1">+IF(OFFSET('Water Data'!$I$28,0,10*ROW('Water Data'!I196))="","",OFFSET('Water Data'!$I$28,0,10*ROW('Water Data'!I196)))</f>
        <v/>
      </c>
      <c r="CJ202" s="353" t="str">
        <f ca="1">+IF(OFFSET('Water Data'!$I$29,0,10*ROW('Water Data'!I196))="","",OFFSET('Water Data'!$I$29,0,10*ROW('Water Data'!I196)))</f>
        <v/>
      </c>
      <c r="CK202" s="353" t="str">
        <f ca="1">+IF(OFFSET('Sanitation Data'!$D$28,0,10*ROW('Sanitation Data'!D196))="","",OFFSET('Sanitation Data'!$D$28,0,10*ROW('Sanitation Data'!D196)))</f>
        <v/>
      </c>
      <c r="CL202" s="353" t="str">
        <f ca="1">+IF(OFFSET('Sanitation Data'!$D$29,0,10*ROW('Sanitation Data'!D196))="","",OFFSET('Sanitation Data'!$D$29,0,10*ROW('Sanitation Data'!D196)))</f>
        <v/>
      </c>
      <c r="CM202" s="353" t="str">
        <f ca="1">+IF(OFFSET('Sanitation Data'!$D$30,0,10*ROW('Sanitation Data'!D196))="","",OFFSET('Sanitation Data'!$D$30,0,10*ROW('Sanitation Data'!D196)))</f>
        <v/>
      </c>
      <c r="CN202" s="353" t="str">
        <f ca="1">+IF(OFFSET('Sanitation Data'!$D$31,0,10*ROW('Sanitation Data'!D196))="","",OFFSET('Sanitation Data'!$D$31,0,10*ROW('Sanitation Data'!D196)))</f>
        <v/>
      </c>
      <c r="CO202" s="353" t="str">
        <f ca="1">+IF(OFFSET('Sanitation Data'!$D$32,0,10*ROW('Sanitation Data'!D196))="","",OFFSET('Sanitation Data'!$D$32,0,10*ROW('Sanitation Data'!D196)))</f>
        <v/>
      </c>
      <c r="CP202" s="353" t="str">
        <f ca="1">+IF(OFFSET('Sanitation Data'!$E$28,0,10*ROW('Sanitation Data'!E196))="","",OFFSET('Sanitation Data'!$E$28,0,10*ROW('Sanitation Data'!E196)))</f>
        <v/>
      </c>
      <c r="CQ202" s="353" t="str">
        <f ca="1">+IF(OFFSET('Sanitation Data'!$E$29,0,10*ROW('Sanitation Data'!E196))="","",OFFSET('Sanitation Data'!$E$29,0,10*ROW('Sanitation Data'!E196)))</f>
        <v/>
      </c>
      <c r="CR202" s="353" t="str">
        <f ca="1">+IF(OFFSET('Sanitation Data'!$E$30,0,10*ROW('Sanitation Data'!E196))="","",OFFSET('Sanitation Data'!$E$30,0,10*ROW('Sanitation Data'!E196)))</f>
        <v/>
      </c>
      <c r="CS202" s="353" t="str">
        <f ca="1">+IF(OFFSET('Sanitation Data'!$E$31,0,10*ROW('Sanitation Data'!E196))="","",OFFSET('Sanitation Data'!$E$31,0,10*ROW('Sanitation Data'!E196)))</f>
        <v/>
      </c>
      <c r="CT202" s="353" t="str">
        <f ca="1">+IF(OFFSET('Sanitation Data'!$E$32,0,10*ROW('Sanitation Data'!E196))="","",OFFSET('Sanitation Data'!$E$32,0,10*ROW('Sanitation Data'!E196)))</f>
        <v/>
      </c>
      <c r="CU202" s="353" t="str">
        <f ca="1">+IF(OFFSET('Sanitation Data'!$F$28,0,10*ROW('Sanitation Data'!F196))="","",OFFSET('Sanitation Data'!$F$28,0,10*ROW('Sanitation Data'!F196)))</f>
        <v/>
      </c>
      <c r="CV202" s="353" t="str">
        <f ca="1">+IF(OFFSET('Sanitation Data'!$F$29,0,10*ROW('Sanitation Data'!F196))="","",OFFSET('Sanitation Data'!$F$29,0,10*ROW('Sanitation Data'!F196)))</f>
        <v/>
      </c>
      <c r="CW202" s="353" t="str">
        <f ca="1">+IF(OFFSET('Sanitation Data'!$F$30,0,10*ROW('Sanitation Data'!F196))="","",OFFSET('Sanitation Data'!$F$30,0,10*ROW('Sanitation Data'!F196)))</f>
        <v/>
      </c>
      <c r="CX202" s="353" t="str">
        <f ca="1">+IF(OFFSET('Sanitation Data'!$F$31,0,10*ROW('Sanitation Data'!F196))="","",OFFSET('Sanitation Data'!$F$31,0,10*ROW('Sanitation Data'!F196)))</f>
        <v/>
      </c>
      <c r="CY202" s="353" t="str">
        <f ca="1">+IF(OFFSET('Sanitation Data'!$F$32,0,10*ROW('Sanitation Data'!F196))="","",OFFSET('Sanitation Data'!$F$32,0,10*ROW('Sanitation Data'!F196)))</f>
        <v/>
      </c>
      <c r="CZ202" s="353" t="str">
        <f ca="1">+IF(OFFSET('Sanitation Data'!$G$28,0,10*ROW('Sanitation Data'!G196))="","",OFFSET('Sanitation Data'!$G$28,0,10*ROW('Sanitation Data'!G196)))</f>
        <v/>
      </c>
      <c r="DA202" s="353" t="str">
        <f ca="1">+IF(OFFSET('Sanitation Data'!$G$29,0,10*ROW('Sanitation Data'!G196))="","",OFFSET('Sanitation Data'!$G$29,0,10*ROW('Sanitation Data'!G196)))</f>
        <v/>
      </c>
      <c r="DB202" s="353" t="str">
        <f ca="1">+IF(OFFSET('Sanitation Data'!$G$30,0,10*ROW('Sanitation Data'!G196))="","",OFFSET('Sanitation Data'!$G$30,0,10*ROW('Sanitation Data'!G196)))</f>
        <v/>
      </c>
      <c r="DC202" s="353" t="str">
        <f ca="1">+IF(OFFSET('Sanitation Data'!$G$31,0,10*ROW('Sanitation Data'!G196))="","",OFFSET('Sanitation Data'!$G$31,0,10*ROW('Sanitation Data'!G196)))</f>
        <v/>
      </c>
      <c r="DD202" s="353" t="str">
        <f ca="1">+IF(OFFSET('Sanitation Data'!$G$32,0,10*ROW('Sanitation Data'!G196))="","",OFFSET('Sanitation Data'!$G$32,0,10*ROW('Sanitation Data'!G196)))</f>
        <v/>
      </c>
      <c r="DE202" s="353" t="str">
        <f ca="1">+IF(OFFSET('Sanitation Data'!$H$28,0,10*ROW('Sanitation Data'!H196))="","",OFFSET('Sanitation Data'!$H$28,0,10*ROW('Sanitation Data'!H196)))</f>
        <v/>
      </c>
      <c r="DF202" s="353" t="str">
        <f ca="1">+IF(OFFSET('Sanitation Data'!$H$29,0,10*ROW('Sanitation Data'!H196))="","",OFFSET('Sanitation Data'!$H$29,0,10*ROW('Sanitation Data'!H196)))</f>
        <v/>
      </c>
      <c r="DG202" s="353" t="str">
        <f ca="1">+IF(OFFSET('Sanitation Data'!$H$30,0,10*ROW('Sanitation Data'!H196))="","",OFFSET('Sanitation Data'!$H$30,0,10*ROW('Sanitation Data'!H196)))</f>
        <v/>
      </c>
      <c r="DH202" s="353" t="str">
        <f ca="1">+IF(OFFSET('Sanitation Data'!$H$31,0,10*ROW('Sanitation Data'!H196))="","",OFFSET('Sanitation Data'!$H$31,0,10*ROW('Sanitation Data'!H196)))</f>
        <v/>
      </c>
      <c r="DI202" s="353" t="str">
        <f ca="1">+IF(OFFSET('Sanitation Data'!$H$32,0,10*ROW('Sanitation Data'!H196))="","",OFFSET('Sanitation Data'!$H$32,0,10*ROW('Sanitation Data'!H196)))</f>
        <v/>
      </c>
      <c r="DJ202" s="353" t="str">
        <f ca="1">+IF(OFFSET('Sanitation Data'!$I$28,0,10*ROW('Sanitation Data'!I196))="","",OFFSET('Sanitation Data'!$I$28,0,10*ROW('Sanitation Data'!I196)))</f>
        <v/>
      </c>
      <c r="DK202" s="353" t="str">
        <f ca="1">+IF(OFFSET('Sanitation Data'!$I$29,0,10*ROW('Sanitation Data'!I196))="","",OFFSET('Sanitation Data'!$I$29,0,10*ROW('Sanitation Data'!I196)))</f>
        <v/>
      </c>
      <c r="DL202" s="353" t="str">
        <f ca="1">+IF(OFFSET('Sanitation Data'!$I$30,0,10*ROW('Sanitation Data'!I196))="","",OFFSET('Sanitation Data'!$I$30,0,10*ROW('Sanitation Data'!I196)))</f>
        <v/>
      </c>
      <c r="DM202" s="353" t="str">
        <f ca="1">+IF(OFFSET('Sanitation Data'!$I$31,0,10*ROW('Sanitation Data'!I196))="","",OFFSET('Sanitation Data'!$I$31,0,10*ROW('Sanitation Data'!I196)))</f>
        <v/>
      </c>
      <c r="DN202" s="353" t="str">
        <f ca="1">+IF(OFFSET('Sanitation Data'!$I$32,0,10*ROW('Sanitation Data'!I196))="","",OFFSET('Sanitation Data'!$I$32,0,10*ROW('Sanitation Data'!I196)))</f>
        <v/>
      </c>
      <c r="DO202" s="353" t="str">
        <f ca="1">+IF(OFFSET('Hygiene Data'!$D$11,0,10*ROW('Hygiene Data'!D196))="","",OFFSET('Hygiene Data'!$D$11,0,10*ROW('Hygiene Data'!D196)))</f>
        <v/>
      </c>
      <c r="DP202" s="353" t="str">
        <f ca="1">+IF(OFFSET('Hygiene Data'!$D$12,0,10*ROW('Hygiene Data'!D196))="","",OFFSET('Hygiene Data'!$D$12,0,10*ROW('Hygiene Data'!D196)))</f>
        <v/>
      </c>
      <c r="DQ202" s="353" t="str">
        <f ca="1">+IF(OFFSET('Hygiene Data'!$D$13,0,10*ROW('Hygiene Data'!D196))="","",OFFSET('Hygiene Data'!$D$13,0,10*ROW('Hygiene Data'!D196)))</f>
        <v/>
      </c>
      <c r="DR202" s="353" t="str">
        <f ca="1">+IF(OFFSET('Hygiene Data'!$E$11,0,10*ROW('Hygiene Data'!E196))="","",OFFSET('Hygiene Data'!$E$11,0,10*ROW('Hygiene Data'!E196)))</f>
        <v/>
      </c>
      <c r="DS202" s="353" t="str">
        <f ca="1">+IF(OFFSET('Hygiene Data'!$E$12,0,10*ROW('Hygiene Data'!E196))="","",OFFSET('Hygiene Data'!$E$12,0,10*ROW('Hygiene Data'!E196)))</f>
        <v/>
      </c>
      <c r="DT202" s="353" t="str">
        <f ca="1">+IF(OFFSET('Hygiene Data'!$E$13,0,10*ROW('Hygiene Data'!E196))="","",OFFSET('Hygiene Data'!$E$13,0,10*ROW('Hygiene Data'!E196)))</f>
        <v/>
      </c>
      <c r="DU202" s="353" t="str">
        <f ca="1">+IF(OFFSET('Hygiene Data'!$F$11,0,10*ROW('Hygiene Data'!F196))="","",OFFSET('Hygiene Data'!$F$11,0,10*ROW('Hygiene Data'!F196)))</f>
        <v/>
      </c>
      <c r="DV202" s="353" t="str">
        <f ca="1">+IF(OFFSET('Hygiene Data'!$F$12,0,10*ROW('Hygiene Data'!F196))="","",OFFSET('Hygiene Data'!$F$12,0,10*ROW('Hygiene Data'!F196)))</f>
        <v/>
      </c>
      <c r="DW202" s="353" t="str">
        <f ca="1">+IF(OFFSET('Hygiene Data'!$F$13,0,10*ROW('Hygiene Data'!F196))="","",OFFSET('Hygiene Data'!$F$13,0,10*ROW('Hygiene Data'!F196)))</f>
        <v/>
      </c>
      <c r="DX202" s="353" t="str">
        <f ca="1">+IF(OFFSET('Hygiene Data'!$G$11,0,10*ROW('Hygiene Data'!G196))="","",OFFSET('Hygiene Data'!$G$11,0,10*ROW('Hygiene Data'!G196)))</f>
        <v/>
      </c>
      <c r="DY202" s="353" t="str">
        <f ca="1">+IF(OFFSET('Hygiene Data'!$G$12,0,10*ROW('Hygiene Data'!G196))="","",OFFSET('Hygiene Data'!$G$12,0,10*ROW('Hygiene Data'!G196)))</f>
        <v/>
      </c>
      <c r="DZ202" s="353" t="str">
        <f ca="1">+IF(OFFSET('Hygiene Data'!$G$13,0,10*ROW('Hygiene Data'!G196))="","",OFFSET('Hygiene Data'!$G$13,0,10*ROW('Hygiene Data'!G196)))</f>
        <v/>
      </c>
      <c r="EA202" s="353" t="str">
        <f ca="1">+IF(OFFSET('Hygiene Data'!$H$11,0,10*ROW('Hygiene Data'!H196))="","",OFFSET('Hygiene Data'!$H$11,0,10*ROW('Hygiene Data'!H196)))</f>
        <v/>
      </c>
      <c r="EB202" s="353" t="str">
        <f ca="1">+IF(OFFSET('Hygiene Data'!$H$12,0,10*ROW('Hygiene Data'!H196))="","",OFFSET('Hygiene Data'!$H$12,0,10*ROW('Hygiene Data'!H196)))</f>
        <v/>
      </c>
      <c r="EC202" s="353" t="str">
        <f ca="1">+IF(OFFSET('Hygiene Data'!$H$13,0,10*ROW('Hygiene Data'!H196))="","",OFFSET('Hygiene Data'!$H$13,0,10*ROW('Hygiene Data'!H196)))</f>
        <v/>
      </c>
      <c r="ED202" s="353" t="str">
        <f ca="1">+IF(OFFSET('Hygiene Data'!$I$11,0,10*ROW('Hygiene Data'!I196))="","",OFFSET('Hygiene Data'!$I$11,0,10*ROW('Hygiene Data'!I196)))</f>
        <v/>
      </c>
      <c r="EE202" s="353" t="str">
        <f ca="1">+IF(OFFSET('Hygiene Data'!$I$12,0,10*ROW('Hygiene Data'!I196))="","",OFFSET('Hygiene Data'!$I$12,0,10*ROW('Hygiene Data'!I196)))</f>
        <v/>
      </c>
      <c r="EF202" s="353" t="str">
        <f ca="1">+IF(OFFSET('Hygiene Data'!$I$13,0,10*ROW('Hygiene Data'!I196))="","",OFFSET('Hygiene Data'!$I$13,0,10*ROW('Hygiene Data'!I196)))</f>
        <v/>
      </c>
    </row>
    <row r="203" spans="1:136" x14ac:dyDescent="0.25">
      <c r="A203" s="462" t="str">
        <f ca="1">+IF(OFFSET('Water Data'!$B$2,0,10*ROW('Water Data'!E197))="","",OFFSET('Water Data'!$B$2,0,10*ROW('Water Data'!E197)))</f>
        <v/>
      </c>
      <c r="B203" s="46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89" t="str">
        <f t="shared" ca="1" si="3"/>
        <v/>
      </c>
      <c r="D203" s="49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6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3" t="str">
        <f ca="1">+IF(OFFSET('Water Data'!$D$27,0,10*ROW('Water Data'!D197))="","",OFFSET('Water Data'!$D$27,0,10*ROW('Water Data'!D197)))</f>
        <v/>
      </c>
      <c r="BT203" s="353" t="str">
        <f ca="1">+IF(OFFSET('Water Data'!$D$28,0,10*ROW('Water Data'!D197))="","",OFFSET('Water Data'!$D$28,0,10*ROW('Water Data'!D197)))</f>
        <v/>
      </c>
      <c r="BU203" s="353" t="str">
        <f ca="1">+IF(OFFSET('Water Data'!$D$29,0,10*ROW('Water Data'!D197))="","",OFFSET('Water Data'!$D$29,0,10*ROW('Water Data'!D197)))</f>
        <v/>
      </c>
      <c r="BV203" s="353" t="str">
        <f ca="1">+IF(OFFSET('Water Data'!$E$27,0,10*ROW('Water Data'!E197))="","",OFFSET('Water Data'!$E$27,0,10*ROW('Water Data'!E197)))</f>
        <v/>
      </c>
      <c r="BW203" s="353" t="str">
        <f ca="1">+IF(OFFSET('Water Data'!$E$28,0,10*ROW('Water Data'!E197))="","",OFFSET('Water Data'!$E$28,0,10*ROW('Water Data'!E197)))</f>
        <v/>
      </c>
      <c r="BX203" s="353" t="str">
        <f ca="1">+IF(OFFSET('Water Data'!$E$29,0,10*ROW('Water Data'!E197))="","",OFFSET('Water Data'!$E$29,0,10*ROW('Water Data'!E197)))</f>
        <v/>
      </c>
      <c r="BY203" s="353" t="str">
        <f ca="1">+IF(OFFSET('Water Data'!$F$27,0,10*ROW('Water Data'!F197))="","",OFFSET('Water Data'!$F$27,0,10*ROW('Water Data'!F197)))</f>
        <v/>
      </c>
      <c r="BZ203" s="353" t="str">
        <f ca="1">+IF(OFFSET('Water Data'!$F$28,0,10*ROW('Water Data'!F197))="","",OFFSET('Water Data'!$F$28,0,10*ROW('Water Data'!F197)))</f>
        <v/>
      </c>
      <c r="CA203" s="353" t="str">
        <f ca="1">+IF(OFFSET('Water Data'!$F$29,0,10*ROW('Water Data'!F197))="","",OFFSET('Water Data'!$F$29,0,10*ROW('Water Data'!F197)))</f>
        <v/>
      </c>
      <c r="CB203" s="353" t="str">
        <f ca="1">+IF(OFFSET('Water Data'!$G$27,0,10*ROW('Water Data'!G197))="","",OFFSET('Water Data'!$G$27,0,10*ROW('Water Data'!G197)))</f>
        <v/>
      </c>
      <c r="CC203" s="353" t="str">
        <f ca="1">+IF(OFFSET('Water Data'!$G$28,0,10*ROW('Water Data'!G197))="","",OFFSET('Water Data'!$G$28,0,10*ROW('Water Data'!G197)))</f>
        <v/>
      </c>
      <c r="CD203" s="353" t="str">
        <f ca="1">+IF(OFFSET('Water Data'!$G$29,0,10*ROW('Water Data'!G197))="","",OFFSET('Water Data'!$G$29,0,10*ROW('Water Data'!G197)))</f>
        <v/>
      </c>
      <c r="CE203" s="353" t="str">
        <f ca="1">+IF(OFFSET('Water Data'!$H$27,0,10*ROW('Water Data'!H197))="","",OFFSET('Water Data'!$H$27,0,10*ROW('Water Data'!H197)))</f>
        <v/>
      </c>
      <c r="CF203" s="353" t="str">
        <f ca="1">+IF(OFFSET('Water Data'!$H$28,0,10*ROW('Water Data'!H197))="","",OFFSET('Water Data'!$H$28,0,10*ROW('Water Data'!H197)))</f>
        <v/>
      </c>
      <c r="CG203" s="353" t="str">
        <f ca="1">+IF(OFFSET('Water Data'!$H$29,0,10*ROW('Water Data'!H197))="","",OFFSET('Water Data'!$H$29,0,10*ROW('Water Data'!H197)))</f>
        <v/>
      </c>
      <c r="CH203" s="353" t="str">
        <f ca="1">+IF(OFFSET('Water Data'!$I$27,0,10*ROW('Water Data'!I197))="","",OFFSET('Water Data'!$I$27,0,10*ROW('Water Data'!I197)))</f>
        <v/>
      </c>
      <c r="CI203" s="353" t="str">
        <f ca="1">+IF(OFFSET('Water Data'!$I$28,0,10*ROW('Water Data'!I197))="","",OFFSET('Water Data'!$I$28,0,10*ROW('Water Data'!I197)))</f>
        <v/>
      </c>
      <c r="CJ203" s="353" t="str">
        <f ca="1">+IF(OFFSET('Water Data'!$I$29,0,10*ROW('Water Data'!I197))="","",OFFSET('Water Data'!$I$29,0,10*ROW('Water Data'!I197)))</f>
        <v/>
      </c>
      <c r="CK203" s="353" t="str">
        <f ca="1">+IF(OFFSET('Sanitation Data'!$D$28,0,10*ROW('Sanitation Data'!D197))="","",OFFSET('Sanitation Data'!$D$28,0,10*ROW('Sanitation Data'!D197)))</f>
        <v/>
      </c>
      <c r="CL203" s="353" t="str">
        <f ca="1">+IF(OFFSET('Sanitation Data'!$D$29,0,10*ROW('Sanitation Data'!D197))="","",OFFSET('Sanitation Data'!$D$29,0,10*ROW('Sanitation Data'!D197)))</f>
        <v/>
      </c>
      <c r="CM203" s="353" t="str">
        <f ca="1">+IF(OFFSET('Sanitation Data'!$D$30,0,10*ROW('Sanitation Data'!D197))="","",OFFSET('Sanitation Data'!$D$30,0,10*ROW('Sanitation Data'!D197)))</f>
        <v/>
      </c>
      <c r="CN203" s="353" t="str">
        <f ca="1">+IF(OFFSET('Sanitation Data'!$D$31,0,10*ROW('Sanitation Data'!D197))="","",OFFSET('Sanitation Data'!$D$31,0,10*ROW('Sanitation Data'!D197)))</f>
        <v/>
      </c>
      <c r="CO203" s="353" t="str">
        <f ca="1">+IF(OFFSET('Sanitation Data'!$D$32,0,10*ROW('Sanitation Data'!D197))="","",OFFSET('Sanitation Data'!$D$32,0,10*ROW('Sanitation Data'!D197)))</f>
        <v/>
      </c>
      <c r="CP203" s="353" t="str">
        <f ca="1">+IF(OFFSET('Sanitation Data'!$E$28,0,10*ROW('Sanitation Data'!E197))="","",OFFSET('Sanitation Data'!$E$28,0,10*ROW('Sanitation Data'!E197)))</f>
        <v/>
      </c>
      <c r="CQ203" s="353" t="str">
        <f ca="1">+IF(OFFSET('Sanitation Data'!$E$29,0,10*ROW('Sanitation Data'!E197))="","",OFFSET('Sanitation Data'!$E$29,0,10*ROW('Sanitation Data'!E197)))</f>
        <v/>
      </c>
      <c r="CR203" s="353" t="str">
        <f ca="1">+IF(OFFSET('Sanitation Data'!$E$30,0,10*ROW('Sanitation Data'!E197))="","",OFFSET('Sanitation Data'!$E$30,0,10*ROW('Sanitation Data'!E197)))</f>
        <v/>
      </c>
      <c r="CS203" s="353" t="str">
        <f ca="1">+IF(OFFSET('Sanitation Data'!$E$31,0,10*ROW('Sanitation Data'!E197))="","",OFFSET('Sanitation Data'!$E$31,0,10*ROW('Sanitation Data'!E197)))</f>
        <v/>
      </c>
      <c r="CT203" s="353" t="str">
        <f ca="1">+IF(OFFSET('Sanitation Data'!$E$32,0,10*ROW('Sanitation Data'!E197))="","",OFFSET('Sanitation Data'!$E$32,0,10*ROW('Sanitation Data'!E197)))</f>
        <v/>
      </c>
      <c r="CU203" s="353" t="str">
        <f ca="1">+IF(OFFSET('Sanitation Data'!$F$28,0,10*ROW('Sanitation Data'!F197))="","",OFFSET('Sanitation Data'!$F$28,0,10*ROW('Sanitation Data'!F197)))</f>
        <v/>
      </c>
      <c r="CV203" s="353" t="str">
        <f ca="1">+IF(OFFSET('Sanitation Data'!$F$29,0,10*ROW('Sanitation Data'!F197))="","",OFFSET('Sanitation Data'!$F$29,0,10*ROW('Sanitation Data'!F197)))</f>
        <v/>
      </c>
      <c r="CW203" s="353" t="str">
        <f ca="1">+IF(OFFSET('Sanitation Data'!$F$30,0,10*ROW('Sanitation Data'!F197))="","",OFFSET('Sanitation Data'!$F$30,0,10*ROW('Sanitation Data'!F197)))</f>
        <v/>
      </c>
      <c r="CX203" s="353" t="str">
        <f ca="1">+IF(OFFSET('Sanitation Data'!$F$31,0,10*ROW('Sanitation Data'!F197))="","",OFFSET('Sanitation Data'!$F$31,0,10*ROW('Sanitation Data'!F197)))</f>
        <v/>
      </c>
      <c r="CY203" s="353" t="str">
        <f ca="1">+IF(OFFSET('Sanitation Data'!$F$32,0,10*ROW('Sanitation Data'!F197))="","",OFFSET('Sanitation Data'!$F$32,0,10*ROW('Sanitation Data'!F197)))</f>
        <v/>
      </c>
      <c r="CZ203" s="353" t="str">
        <f ca="1">+IF(OFFSET('Sanitation Data'!$G$28,0,10*ROW('Sanitation Data'!G197))="","",OFFSET('Sanitation Data'!$G$28,0,10*ROW('Sanitation Data'!G197)))</f>
        <v/>
      </c>
      <c r="DA203" s="353" t="str">
        <f ca="1">+IF(OFFSET('Sanitation Data'!$G$29,0,10*ROW('Sanitation Data'!G197))="","",OFFSET('Sanitation Data'!$G$29,0,10*ROW('Sanitation Data'!G197)))</f>
        <v/>
      </c>
      <c r="DB203" s="353" t="str">
        <f ca="1">+IF(OFFSET('Sanitation Data'!$G$30,0,10*ROW('Sanitation Data'!G197))="","",OFFSET('Sanitation Data'!$G$30,0,10*ROW('Sanitation Data'!G197)))</f>
        <v/>
      </c>
      <c r="DC203" s="353" t="str">
        <f ca="1">+IF(OFFSET('Sanitation Data'!$G$31,0,10*ROW('Sanitation Data'!G197))="","",OFFSET('Sanitation Data'!$G$31,0,10*ROW('Sanitation Data'!G197)))</f>
        <v/>
      </c>
      <c r="DD203" s="353" t="str">
        <f ca="1">+IF(OFFSET('Sanitation Data'!$G$32,0,10*ROW('Sanitation Data'!G197))="","",OFFSET('Sanitation Data'!$G$32,0,10*ROW('Sanitation Data'!G197)))</f>
        <v/>
      </c>
      <c r="DE203" s="353" t="str">
        <f ca="1">+IF(OFFSET('Sanitation Data'!$H$28,0,10*ROW('Sanitation Data'!H197))="","",OFFSET('Sanitation Data'!$H$28,0,10*ROW('Sanitation Data'!H197)))</f>
        <v/>
      </c>
      <c r="DF203" s="353" t="str">
        <f ca="1">+IF(OFFSET('Sanitation Data'!$H$29,0,10*ROW('Sanitation Data'!H197))="","",OFFSET('Sanitation Data'!$H$29,0,10*ROW('Sanitation Data'!H197)))</f>
        <v/>
      </c>
      <c r="DG203" s="353" t="str">
        <f ca="1">+IF(OFFSET('Sanitation Data'!$H$30,0,10*ROW('Sanitation Data'!H197))="","",OFFSET('Sanitation Data'!$H$30,0,10*ROW('Sanitation Data'!H197)))</f>
        <v/>
      </c>
      <c r="DH203" s="353" t="str">
        <f ca="1">+IF(OFFSET('Sanitation Data'!$H$31,0,10*ROW('Sanitation Data'!H197))="","",OFFSET('Sanitation Data'!$H$31,0,10*ROW('Sanitation Data'!H197)))</f>
        <v/>
      </c>
      <c r="DI203" s="353" t="str">
        <f ca="1">+IF(OFFSET('Sanitation Data'!$H$32,0,10*ROW('Sanitation Data'!H197))="","",OFFSET('Sanitation Data'!$H$32,0,10*ROW('Sanitation Data'!H197)))</f>
        <v/>
      </c>
      <c r="DJ203" s="353" t="str">
        <f ca="1">+IF(OFFSET('Sanitation Data'!$I$28,0,10*ROW('Sanitation Data'!I197))="","",OFFSET('Sanitation Data'!$I$28,0,10*ROW('Sanitation Data'!I197)))</f>
        <v/>
      </c>
      <c r="DK203" s="353" t="str">
        <f ca="1">+IF(OFFSET('Sanitation Data'!$I$29,0,10*ROW('Sanitation Data'!I197))="","",OFFSET('Sanitation Data'!$I$29,0,10*ROW('Sanitation Data'!I197)))</f>
        <v/>
      </c>
      <c r="DL203" s="353" t="str">
        <f ca="1">+IF(OFFSET('Sanitation Data'!$I$30,0,10*ROW('Sanitation Data'!I197))="","",OFFSET('Sanitation Data'!$I$30,0,10*ROW('Sanitation Data'!I197)))</f>
        <v/>
      </c>
      <c r="DM203" s="353" t="str">
        <f ca="1">+IF(OFFSET('Sanitation Data'!$I$31,0,10*ROW('Sanitation Data'!I197))="","",OFFSET('Sanitation Data'!$I$31,0,10*ROW('Sanitation Data'!I197)))</f>
        <v/>
      </c>
      <c r="DN203" s="353" t="str">
        <f ca="1">+IF(OFFSET('Sanitation Data'!$I$32,0,10*ROW('Sanitation Data'!I197))="","",OFFSET('Sanitation Data'!$I$32,0,10*ROW('Sanitation Data'!I197)))</f>
        <v/>
      </c>
      <c r="DO203" s="353" t="str">
        <f ca="1">+IF(OFFSET('Hygiene Data'!$D$11,0,10*ROW('Hygiene Data'!D197))="","",OFFSET('Hygiene Data'!$D$11,0,10*ROW('Hygiene Data'!D197)))</f>
        <v/>
      </c>
      <c r="DP203" s="353" t="str">
        <f ca="1">+IF(OFFSET('Hygiene Data'!$D$12,0,10*ROW('Hygiene Data'!D197))="","",OFFSET('Hygiene Data'!$D$12,0,10*ROW('Hygiene Data'!D197)))</f>
        <v/>
      </c>
      <c r="DQ203" s="353" t="str">
        <f ca="1">+IF(OFFSET('Hygiene Data'!$D$13,0,10*ROW('Hygiene Data'!D197))="","",OFFSET('Hygiene Data'!$D$13,0,10*ROW('Hygiene Data'!D197)))</f>
        <v/>
      </c>
      <c r="DR203" s="353" t="str">
        <f ca="1">+IF(OFFSET('Hygiene Data'!$E$11,0,10*ROW('Hygiene Data'!E197))="","",OFFSET('Hygiene Data'!$E$11,0,10*ROW('Hygiene Data'!E197)))</f>
        <v/>
      </c>
      <c r="DS203" s="353" t="str">
        <f ca="1">+IF(OFFSET('Hygiene Data'!$E$12,0,10*ROW('Hygiene Data'!E197))="","",OFFSET('Hygiene Data'!$E$12,0,10*ROW('Hygiene Data'!E197)))</f>
        <v/>
      </c>
      <c r="DT203" s="353" t="str">
        <f ca="1">+IF(OFFSET('Hygiene Data'!$E$13,0,10*ROW('Hygiene Data'!E197))="","",OFFSET('Hygiene Data'!$E$13,0,10*ROW('Hygiene Data'!E197)))</f>
        <v/>
      </c>
      <c r="DU203" s="353" t="str">
        <f ca="1">+IF(OFFSET('Hygiene Data'!$F$11,0,10*ROW('Hygiene Data'!F197))="","",OFFSET('Hygiene Data'!$F$11,0,10*ROW('Hygiene Data'!F197)))</f>
        <v/>
      </c>
      <c r="DV203" s="353" t="str">
        <f ca="1">+IF(OFFSET('Hygiene Data'!$F$12,0,10*ROW('Hygiene Data'!F197))="","",OFFSET('Hygiene Data'!$F$12,0,10*ROW('Hygiene Data'!F197)))</f>
        <v/>
      </c>
      <c r="DW203" s="353" t="str">
        <f ca="1">+IF(OFFSET('Hygiene Data'!$F$13,0,10*ROW('Hygiene Data'!F197))="","",OFFSET('Hygiene Data'!$F$13,0,10*ROW('Hygiene Data'!F197)))</f>
        <v/>
      </c>
      <c r="DX203" s="353" t="str">
        <f ca="1">+IF(OFFSET('Hygiene Data'!$G$11,0,10*ROW('Hygiene Data'!G197))="","",OFFSET('Hygiene Data'!$G$11,0,10*ROW('Hygiene Data'!G197)))</f>
        <v/>
      </c>
      <c r="DY203" s="353" t="str">
        <f ca="1">+IF(OFFSET('Hygiene Data'!$G$12,0,10*ROW('Hygiene Data'!G197))="","",OFFSET('Hygiene Data'!$G$12,0,10*ROW('Hygiene Data'!G197)))</f>
        <v/>
      </c>
      <c r="DZ203" s="353" t="str">
        <f ca="1">+IF(OFFSET('Hygiene Data'!$G$13,0,10*ROW('Hygiene Data'!G197))="","",OFFSET('Hygiene Data'!$G$13,0,10*ROW('Hygiene Data'!G197)))</f>
        <v/>
      </c>
      <c r="EA203" s="353" t="str">
        <f ca="1">+IF(OFFSET('Hygiene Data'!$H$11,0,10*ROW('Hygiene Data'!H197))="","",OFFSET('Hygiene Data'!$H$11,0,10*ROW('Hygiene Data'!H197)))</f>
        <v/>
      </c>
      <c r="EB203" s="353" t="str">
        <f ca="1">+IF(OFFSET('Hygiene Data'!$H$12,0,10*ROW('Hygiene Data'!H197))="","",OFFSET('Hygiene Data'!$H$12,0,10*ROW('Hygiene Data'!H197)))</f>
        <v/>
      </c>
      <c r="EC203" s="353" t="str">
        <f ca="1">+IF(OFFSET('Hygiene Data'!$H$13,0,10*ROW('Hygiene Data'!H197))="","",OFFSET('Hygiene Data'!$H$13,0,10*ROW('Hygiene Data'!H197)))</f>
        <v/>
      </c>
      <c r="ED203" s="353" t="str">
        <f ca="1">+IF(OFFSET('Hygiene Data'!$I$11,0,10*ROW('Hygiene Data'!I197))="","",OFFSET('Hygiene Data'!$I$11,0,10*ROW('Hygiene Data'!I197)))</f>
        <v/>
      </c>
      <c r="EE203" s="353" t="str">
        <f ca="1">+IF(OFFSET('Hygiene Data'!$I$12,0,10*ROW('Hygiene Data'!I197))="","",OFFSET('Hygiene Data'!$I$12,0,10*ROW('Hygiene Data'!I197)))</f>
        <v/>
      </c>
      <c r="EF203" s="353" t="str">
        <f ca="1">+IF(OFFSET('Hygiene Data'!$I$13,0,10*ROW('Hygiene Data'!I197))="","",OFFSET('Hygiene Data'!$I$13,0,10*ROW('Hygiene Data'!I197)))</f>
        <v/>
      </c>
    </row>
    <row r="204" spans="1:136" x14ac:dyDescent="0.25">
      <c r="A204" s="462" t="str">
        <f ca="1">+IF(OFFSET('Water Data'!$B$2,0,10*ROW('Water Data'!E198))="","",OFFSET('Water Data'!$B$2,0,10*ROW('Water Data'!E198)))</f>
        <v/>
      </c>
      <c r="B204" s="46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89" t="str">
        <f t="shared" ca="1" si="3"/>
        <v/>
      </c>
      <c r="D204" s="49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6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3" t="str">
        <f ca="1">+IF(OFFSET('Water Data'!$D$27,0,10*ROW('Water Data'!D198))="","",OFFSET('Water Data'!$D$27,0,10*ROW('Water Data'!D198)))</f>
        <v/>
      </c>
      <c r="BT204" s="353" t="str">
        <f ca="1">+IF(OFFSET('Water Data'!$D$28,0,10*ROW('Water Data'!D198))="","",OFFSET('Water Data'!$D$28,0,10*ROW('Water Data'!D198)))</f>
        <v/>
      </c>
      <c r="BU204" s="353" t="str">
        <f ca="1">+IF(OFFSET('Water Data'!$D$29,0,10*ROW('Water Data'!D198))="","",OFFSET('Water Data'!$D$29,0,10*ROW('Water Data'!D198)))</f>
        <v/>
      </c>
      <c r="BV204" s="353" t="str">
        <f ca="1">+IF(OFFSET('Water Data'!$E$27,0,10*ROW('Water Data'!E198))="","",OFFSET('Water Data'!$E$27,0,10*ROW('Water Data'!E198)))</f>
        <v/>
      </c>
      <c r="BW204" s="353" t="str">
        <f ca="1">+IF(OFFSET('Water Data'!$E$28,0,10*ROW('Water Data'!E198))="","",OFFSET('Water Data'!$E$28,0,10*ROW('Water Data'!E198)))</f>
        <v/>
      </c>
      <c r="BX204" s="353" t="str">
        <f ca="1">+IF(OFFSET('Water Data'!$E$29,0,10*ROW('Water Data'!E198))="","",OFFSET('Water Data'!$E$29,0,10*ROW('Water Data'!E198)))</f>
        <v/>
      </c>
      <c r="BY204" s="353" t="str">
        <f ca="1">+IF(OFFSET('Water Data'!$F$27,0,10*ROW('Water Data'!F198))="","",OFFSET('Water Data'!$F$27,0,10*ROW('Water Data'!F198)))</f>
        <v/>
      </c>
      <c r="BZ204" s="353" t="str">
        <f ca="1">+IF(OFFSET('Water Data'!$F$28,0,10*ROW('Water Data'!F198))="","",OFFSET('Water Data'!$F$28,0,10*ROW('Water Data'!F198)))</f>
        <v/>
      </c>
      <c r="CA204" s="353" t="str">
        <f ca="1">+IF(OFFSET('Water Data'!$F$29,0,10*ROW('Water Data'!F198))="","",OFFSET('Water Data'!$F$29,0,10*ROW('Water Data'!F198)))</f>
        <v/>
      </c>
      <c r="CB204" s="353" t="str">
        <f ca="1">+IF(OFFSET('Water Data'!$G$27,0,10*ROW('Water Data'!G198))="","",OFFSET('Water Data'!$G$27,0,10*ROW('Water Data'!G198)))</f>
        <v/>
      </c>
      <c r="CC204" s="353" t="str">
        <f ca="1">+IF(OFFSET('Water Data'!$G$28,0,10*ROW('Water Data'!G198))="","",OFFSET('Water Data'!$G$28,0,10*ROW('Water Data'!G198)))</f>
        <v/>
      </c>
      <c r="CD204" s="353" t="str">
        <f ca="1">+IF(OFFSET('Water Data'!$G$29,0,10*ROW('Water Data'!G198))="","",OFFSET('Water Data'!$G$29,0,10*ROW('Water Data'!G198)))</f>
        <v/>
      </c>
      <c r="CE204" s="353" t="str">
        <f ca="1">+IF(OFFSET('Water Data'!$H$27,0,10*ROW('Water Data'!H198))="","",OFFSET('Water Data'!$H$27,0,10*ROW('Water Data'!H198)))</f>
        <v/>
      </c>
      <c r="CF204" s="353" t="str">
        <f ca="1">+IF(OFFSET('Water Data'!$H$28,0,10*ROW('Water Data'!H198))="","",OFFSET('Water Data'!$H$28,0,10*ROW('Water Data'!H198)))</f>
        <v/>
      </c>
      <c r="CG204" s="353" t="str">
        <f ca="1">+IF(OFFSET('Water Data'!$H$29,0,10*ROW('Water Data'!H198))="","",OFFSET('Water Data'!$H$29,0,10*ROW('Water Data'!H198)))</f>
        <v/>
      </c>
      <c r="CH204" s="353" t="str">
        <f ca="1">+IF(OFFSET('Water Data'!$I$27,0,10*ROW('Water Data'!I198))="","",OFFSET('Water Data'!$I$27,0,10*ROW('Water Data'!I198)))</f>
        <v/>
      </c>
      <c r="CI204" s="353" t="str">
        <f ca="1">+IF(OFFSET('Water Data'!$I$28,0,10*ROW('Water Data'!I198))="","",OFFSET('Water Data'!$I$28,0,10*ROW('Water Data'!I198)))</f>
        <v/>
      </c>
      <c r="CJ204" s="353" t="str">
        <f ca="1">+IF(OFFSET('Water Data'!$I$29,0,10*ROW('Water Data'!I198))="","",OFFSET('Water Data'!$I$29,0,10*ROW('Water Data'!I198)))</f>
        <v/>
      </c>
      <c r="CK204" s="353" t="str">
        <f ca="1">+IF(OFFSET('Sanitation Data'!$D$28,0,10*ROW('Sanitation Data'!D198))="","",OFFSET('Sanitation Data'!$D$28,0,10*ROW('Sanitation Data'!D198)))</f>
        <v/>
      </c>
      <c r="CL204" s="353" t="str">
        <f ca="1">+IF(OFFSET('Sanitation Data'!$D$29,0,10*ROW('Sanitation Data'!D198))="","",OFFSET('Sanitation Data'!$D$29,0,10*ROW('Sanitation Data'!D198)))</f>
        <v/>
      </c>
      <c r="CM204" s="353" t="str">
        <f ca="1">+IF(OFFSET('Sanitation Data'!$D$30,0,10*ROW('Sanitation Data'!D198))="","",OFFSET('Sanitation Data'!$D$30,0,10*ROW('Sanitation Data'!D198)))</f>
        <v/>
      </c>
      <c r="CN204" s="353" t="str">
        <f ca="1">+IF(OFFSET('Sanitation Data'!$D$31,0,10*ROW('Sanitation Data'!D198))="","",OFFSET('Sanitation Data'!$D$31,0,10*ROW('Sanitation Data'!D198)))</f>
        <v/>
      </c>
      <c r="CO204" s="353" t="str">
        <f ca="1">+IF(OFFSET('Sanitation Data'!$D$32,0,10*ROW('Sanitation Data'!D198))="","",OFFSET('Sanitation Data'!$D$32,0,10*ROW('Sanitation Data'!D198)))</f>
        <v/>
      </c>
      <c r="CP204" s="353" t="str">
        <f ca="1">+IF(OFFSET('Sanitation Data'!$E$28,0,10*ROW('Sanitation Data'!E198))="","",OFFSET('Sanitation Data'!$E$28,0,10*ROW('Sanitation Data'!E198)))</f>
        <v/>
      </c>
      <c r="CQ204" s="353" t="str">
        <f ca="1">+IF(OFFSET('Sanitation Data'!$E$29,0,10*ROW('Sanitation Data'!E198))="","",OFFSET('Sanitation Data'!$E$29,0,10*ROW('Sanitation Data'!E198)))</f>
        <v/>
      </c>
      <c r="CR204" s="353" t="str">
        <f ca="1">+IF(OFFSET('Sanitation Data'!$E$30,0,10*ROW('Sanitation Data'!E198))="","",OFFSET('Sanitation Data'!$E$30,0,10*ROW('Sanitation Data'!E198)))</f>
        <v/>
      </c>
      <c r="CS204" s="353" t="str">
        <f ca="1">+IF(OFFSET('Sanitation Data'!$E$31,0,10*ROW('Sanitation Data'!E198))="","",OFFSET('Sanitation Data'!$E$31,0,10*ROW('Sanitation Data'!E198)))</f>
        <v/>
      </c>
      <c r="CT204" s="353" t="str">
        <f ca="1">+IF(OFFSET('Sanitation Data'!$E$32,0,10*ROW('Sanitation Data'!E198))="","",OFFSET('Sanitation Data'!$E$32,0,10*ROW('Sanitation Data'!E198)))</f>
        <v/>
      </c>
      <c r="CU204" s="353" t="str">
        <f ca="1">+IF(OFFSET('Sanitation Data'!$F$28,0,10*ROW('Sanitation Data'!F198))="","",OFFSET('Sanitation Data'!$F$28,0,10*ROW('Sanitation Data'!F198)))</f>
        <v/>
      </c>
      <c r="CV204" s="353" t="str">
        <f ca="1">+IF(OFFSET('Sanitation Data'!$F$29,0,10*ROW('Sanitation Data'!F198))="","",OFFSET('Sanitation Data'!$F$29,0,10*ROW('Sanitation Data'!F198)))</f>
        <v/>
      </c>
      <c r="CW204" s="353" t="str">
        <f ca="1">+IF(OFFSET('Sanitation Data'!$F$30,0,10*ROW('Sanitation Data'!F198))="","",OFFSET('Sanitation Data'!$F$30,0,10*ROW('Sanitation Data'!F198)))</f>
        <v/>
      </c>
      <c r="CX204" s="353" t="str">
        <f ca="1">+IF(OFFSET('Sanitation Data'!$F$31,0,10*ROW('Sanitation Data'!F198))="","",OFFSET('Sanitation Data'!$F$31,0,10*ROW('Sanitation Data'!F198)))</f>
        <v/>
      </c>
      <c r="CY204" s="353" t="str">
        <f ca="1">+IF(OFFSET('Sanitation Data'!$F$32,0,10*ROW('Sanitation Data'!F198))="","",OFFSET('Sanitation Data'!$F$32,0,10*ROW('Sanitation Data'!F198)))</f>
        <v/>
      </c>
      <c r="CZ204" s="353" t="str">
        <f ca="1">+IF(OFFSET('Sanitation Data'!$G$28,0,10*ROW('Sanitation Data'!G198))="","",OFFSET('Sanitation Data'!$G$28,0,10*ROW('Sanitation Data'!G198)))</f>
        <v/>
      </c>
      <c r="DA204" s="353" t="str">
        <f ca="1">+IF(OFFSET('Sanitation Data'!$G$29,0,10*ROW('Sanitation Data'!G198))="","",OFFSET('Sanitation Data'!$G$29,0,10*ROW('Sanitation Data'!G198)))</f>
        <v/>
      </c>
      <c r="DB204" s="353" t="str">
        <f ca="1">+IF(OFFSET('Sanitation Data'!$G$30,0,10*ROW('Sanitation Data'!G198))="","",OFFSET('Sanitation Data'!$G$30,0,10*ROW('Sanitation Data'!G198)))</f>
        <v/>
      </c>
      <c r="DC204" s="353" t="str">
        <f ca="1">+IF(OFFSET('Sanitation Data'!$G$31,0,10*ROW('Sanitation Data'!G198))="","",OFFSET('Sanitation Data'!$G$31,0,10*ROW('Sanitation Data'!G198)))</f>
        <v/>
      </c>
      <c r="DD204" s="353" t="str">
        <f ca="1">+IF(OFFSET('Sanitation Data'!$G$32,0,10*ROW('Sanitation Data'!G198))="","",OFFSET('Sanitation Data'!$G$32,0,10*ROW('Sanitation Data'!G198)))</f>
        <v/>
      </c>
      <c r="DE204" s="353" t="str">
        <f ca="1">+IF(OFFSET('Sanitation Data'!$H$28,0,10*ROW('Sanitation Data'!H198))="","",OFFSET('Sanitation Data'!$H$28,0,10*ROW('Sanitation Data'!H198)))</f>
        <v/>
      </c>
      <c r="DF204" s="353" t="str">
        <f ca="1">+IF(OFFSET('Sanitation Data'!$H$29,0,10*ROW('Sanitation Data'!H198))="","",OFFSET('Sanitation Data'!$H$29,0,10*ROW('Sanitation Data'!H198)))</f>
        <v/>
      </c>
      <c r="DG204" s="353" t="str">
        <f ca="1">+IF(OFFSET('Sanitation Data'!$H$30,0,10*ROW('Sanitation Data'!H198))="","",OFFSET('Sanitation Data'!$H$30,0,10*ROW('Sanitation Data'!H198)))</f>
        <v/>
      </c>
      <c r="DH204" s="353" t="str">
        <f ca="1">+IF(OFFSET('Sanitation Data'!$H$31,0,10*ROW('Sanitation Data'!H198))="","",OFFSET('Sanitation Data'!$H$31,0,10*ROW('Sanitation Data'!H198)))</f>
        <v/>
      </c>
      <c r="DI204" s="353" t="str">
        <f ca="1">+IF(OFFSET('Sanitation Data'!$H$32,0,10*ROW('Sanitation Data'!H198))="","",OFFSET('Sanitation Data'!$H$32,0,10*ROW('Sanitation Data'!H198)))</f>
        <v/>
      </c>
      <c r="DJ204" s="353" t="str">
        <f ca="1">+IF(OFFSET('Sanitation Data'!$I$28,0,10*ROW('Sanitation Data'!I198))="","",OFFSET('Sanitation Data'!$I$28,0,10*ROW('Sanitation Data'!I198)))</f>
        <v/>
      </c>
      <c r="DK204" s="353" t="str">
        <f ca="1">+IF(OFFSET('Sanitation Data'!$I$29,0,10*ROW('Sanitation Data'!I198))="","",OFFSET('Sanitation Data'!$I$29,0,10*ROW('Sanitation Data'!I198)))</f>
        <v/>
      </c>
      <c r="DL204" s="353" t="str">
        <f ca="1">+IF(OFFSET('Sanitation Data'!$I$30,0,10*ROW('Sanitation Data'!I198))="","",OFFSET('Sanitation Data'!$I$30,0,10*ROW('Sanitation Data'!I198)))</f>
        <v/>
      </c>
      <c r="DM204" s="353" t="str">
        <f ca="1">+IF(OFFSET('Sanitation Data'!$I$31,0,10*ROW('Sanitation Data'!I198))="","",OFFSET('Sanitation Data'!$I$31,0,10*ROW('Sanitation Data'!I198)))</f>
        <v/>
      </c>
      <c r="DN204" s="353" t="str">
        <f ca="1">+IF(OFFSET('Sanitation Data'!$I$32,0,10*ROW('Sanitation Data'!I198))="","",OFFSET('Sanitation Data'!$I$32,0,10*ROW('Sanitation Data'!I198)))</f>
        <v/>
      </c>
      <c r="DO204" s="353" t="str">
        <f ca="1">+IF(OFFSET('Hygiene Data'!$D$11,0,10*ROW('Hygiene Data'!D198))="","",OFFSET('Hygiene Data'!$D$11,0,10*ROW('Hygiene Data'!D198)))</f>
        <v/>
      </c>
      <c r="DP204" s="353" t="str">
        <f ca="1">+IF(OFFSET('Hygiene Data'!$D$12,0,10*ROW('Hygiene Data'!D198))="","",OFFSET('Hygiene Data'!$D$12,0,10*ROW('Hygiene Data'!D198)))</f>
        <v/>
      </c>
      <c r="DQ204" s="353" t="str">
        <f ca="1">+IF(OFFSET('Hygiene Data'!$D$13,0,10*ROW('Hygiene Data'!D198))="","",OFFSET('Hygiene Data'!$D$13,0,10*ROW('Hygiene Data'!D198)))</f>
        <v/>
      </c>
      <c r="DR204" s="353" t="str">
        <f ca="1">+IF(OFFSET('Hygiene Data'!$E$11,0,10*ROW('Hygiene Data'!E198))="","",OFFSET('Hygiene Data'!$E$11,0,10*ROW('Hygiene Data'!E198)))</f>
        <v/>
      </c>
      <c r="DS204" s="353" t="str">
        <f ca="1">+IF(OFFSET('Hygiene Data'!$E$12,0,10*ROW('Hygiene Data'!E198))="","",OFFSET('Hygiene Data'!$E$12,0,10*ROW('Hygiene Data'!E198)))</f>
        <v/>
      </c>
      <c r="DT204" s="353" t="str">
        <f ca="1">+IF(OFFSET('Hygiene Data'!$E$13,0,10*ROW('Hygiene Data'!E198))="","",OFFSET('Hygiene Data'!$E$13,0,10*ROW('Hygiene Data'!E198)))</f>
        <v/>
      </c>
      <c r="DU204" s="353" t="str">
        <f ca="1">+IF(OFFSET('Hygiene Data'!$F$11,0,10*ROW('Hygiene Data'!F198))="","",OFFSET('Hygiene Data'!$F$11,0,10*ROW('Hygiene Data'!F198)))</f>
        <v/>
      </c>
      <c r="DV204" s="353" t="str">
        <f ca="1">+IF(OFFSET('Hygiene Data'!$F$12,0,10*ROW('Hygiene Data'!F198))="","",OFFSET('Hygiene Data'!$F$12,0,10*ROW('Hygiene Data'!F198)))</f>
        <v/>
      </c>
      <c r="DW204" s="353" t="str">
        <f ca="1">+IF(OFFSET('Hygiene Data'!$F$13,0,10*ROW('Hygiene Data'!F198))="","",OFFSET('Hygiene Data'!$F$13,0,10*ROW('Hygiene Data'!F198)))</f>
        <v/>
      </c>
      <c r="DX204" s="353" t="str">
        <f ca="1">+IF(OFFSET('Hygiene Data'!$G$11,0,10*ROW('Hygiene Data'!G198))="","",OFFSET('Hygiene Data'!$G$11,0,10*ROW('Hygiene Data'!G198)))</f>
        <v/>
      </c>
      <c r="DY204" s="353" t="str">
        <f ca="1">+IF(OFFSET('Hygiene Data'!$G$12,0,10*ROW('Hygiene Data'!G198))="","",OFFSET('Hygiene Data'!$G$12,0,10*ROW('Hygiene Data'!G198)))</f>
        <v/>
      </c>
      <c r="DZ204" s="353" t="str">
        <f ca="1">+IF(OFFSET('Hygiene Data'!$G$13,0,10*ROW('Hygiene Data'!G198))="","",OFFSET('Hygiene Data'!$G$13,0,10*ROW('Hygiene Data'!G198)))</f>
        <v/>
      </c>
      <c r="EA204" s="353" t="str">
        <f ca="1">+IF(OFFSET('Hygiene Data'!$H$11,0,10*ROW('Hygiene Data'!H198))="","",OFFSET('Hygiene Data'!$H$11,0,10*ROW('Hygiene Data'!H198)))</f>
        <v/>
      </c>
      <c r="EB204" s="353" t="str">
        <f ca="1">+IF(OFFSET('Hygiene Data'!$H$12,0,10*ROW('Hygiene Data'!H198))="","",OFFSET('Hygiene Data'!$H$12,0,10*ROW('Hygiene Data'!H198)))</f>
        <v/>
      </c>
      <c r="EC204" s="353" t="str">
        <f ca="1">+IF(OFFSET('Hygiene Data'!$H$13,0,10*ROW('Hygiene Data'!H198))="","",OFFSET('Hygiene Data'!$H$13,0,10*ROW('Hygiene Data'!H198)))</f>
        <v/>
      </c>
      <c r="ED204" s="353" t="str">
        <f ca="1">+IF(OFFSET('Hygiene Data'!$I$11,0,10*ROW('Hygiene Data'!I198))="","",OFFSET('Hygiene Data'!$I$11,0,10*ROW('Hygiene Data'!I198)))</f>
        <v/>
      </c>
      <c r="EE204" s="353" t="str">
        <f ca="1">+IF(OFFSET('Hygiene Data'!$I$12,0,10*ROW('Hygiene Data'!I198))="","",OFFSET('Hygiene Data'!$I$12,0,10*ROW('Hygiene Data'!I198)))</f>
        <v/>
      </c>
      <c r="EF204" s="353" t="str">
        <f ca="1">+IF(OFFSET('Hygiene Data'!$I$13,0,10*ROW('Hygiene Data'!I198))="","",OFFSET('Hygiene Data'!$I$13,0,10*ROW('Hygiene Data'!I198)))</f>
        <v/>
      </c>
    </row>
    <row r="205" spans="1:136" x14ac:dyDescent="0.25">
      <c r="A205" s="462" t="str">
        <f ca="1">+IF(OFFSET('Water Data'!$B$2,0,10*ROW('Water Data'!E199))="","",OFFSET('Water Data'!$B$2,0,10*ROW('Water Data'!E199)))</f>
        <v/>
      </c>
      <c r="B205" s="46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89" t="str">
        <f t="shared" ca="1" si="3"/>
        <v/>
      </c>
      <c r="D205" s="49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6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3" t="str">
        <f ca="1">+IF(OFFSET('Water Data'!$D$27,0,10*ROW('Water Data'!D199))="","",OFFSET('Water Data'!$D$27,0,10*ROW('Water Data'!D199)))</f>
        <v/>
      </c>
      <c r="BT205" s="353" t="str">
        <f ca="1">+IF(OFFSET('Water Data'!$D$28,0,10*ROW('Water Data'!D199))="","",OFFSET('Water Data'!$D$28,0,10*ROW('Water Data'!D199)))</f>
        <v/>
      </c>
      <c r="BU205" s="353" t="str">
        <f ca="1">+IF(OFFSET('Water Data'!$D$29,0,10*ROW('Water Data'!D199))="","",OFFSET('Water Data'!$D$29,0,10*ROW('Water Data'!D199)))</f>
        <v/>
      </c>
      <c r="BV205" s="353" t="str">
        <f ca="1">+IF(OFFSET('Water Data'!$E$27,0,10*ROW('Water Data'!E199))="","",OFFSET('Water Data'!$E$27,0,10*ROW('Water Data'!E199)))</f>
        <v/>
      </c>
      <c r="BW205" s="353" t="str">
        <f ca="1">+IF(OFFSET('Water Data'!$E$28,0,10*ROW('Water Data'!E199))="","",OFFSET('Water Data'!$E$28,0,10*ROW('Water Data'!E199)))</f>
        <v/>
      </c>
      <c r="BX205" s="353" t="str">
        <f ca="1">+IF(OFFSET('Water Data'!$E$29,0,10*ROW('Water Data'!E199))="","",OFFSET('Water Data'!$E$29,0,10*ROW('Water Data'!E199)))</f>
        <v/>
      </c>
      <c r="BY205" s="353" t="str">
        <f ca="1">+IF(OFFSET('Water Data'!$F$27,0,10*ROW('Water Data'!F199))="","",OFFSET('Water Data'!$F$27,0,10*ROW('Water Data'!F199)))</f>
        <v/>
      </c>
      <c r="BZ205" s="353" t="str">
        <f ca="1">+IF(OFFSET('Water Data'!$F$28,0,10*ROW('Water Data'!F199))="","",OFFSET('Water Data'!$F$28,0,10*ROW('Water Data'!F199)))</f>
        <v/>
      </c>
      <c r="CA205" s="353" t="str">
        <f ca="1">+IF(OFFSET('Water Data'!$F$29,0,10*ROW('Water Data'!F199))="","",OFFSET('Water Data'!$F$29,0,10*ROW('Water Data'!F199)))</f>
        <v/>
      </c>
      <c r="CB205" s="353" t="str">
        <f ca="1">+IF(OFFSET('Water Data'!$G$27,0,10*ROW('Water Data'!G199))="","",OFFSET('Water Data'!$G$27,0,10*ROW('Water Data'!G199)))</f>
        <v/>
      </c>
      <c r="CC205" s="353" t="str">
        <f ca="1">+IF(OFFSET('Water Data'!$G$28,0,10*ROW('Water Data'!G199))="","",OFFSET('Water Data'!$G$28,0,10*ROW('Water Data'!G199)))</f>
        <v/>
      </c>
      <c r="CD205" s="353" t="str">
        <f ca="1">+IF(OFFSET('Water Data'!$G$29,0,10*ROW('Water Data'!G199))="","",OFFSET('Water Data'!$G$29,0,10*ROW('Water Data'!G199)))</f>
        <v/>
      </c>
      <c r="CE205" s="353" t="str">
        <f ca="1">+IF(OFFSET('Water Data'!$H$27,0,10*ROW('Water Data'!H199))="","",OFFSET('Water Data'!$H$27,0,10*ROW('Water Data'!H199)))</f>
        <v/>
      </c>
      <c r="CF205" s="353" t="str">
        <f ca="1">+IF(OFFSET('Water Data'!$H$28,0,10*ROW('Water Data'!H199))="","",OFFSET('Water Data'!$H$28,0,10*ROW('Water Data'!H199)))</f>
        <v/>
      </c>
      <c r="CG205" s="353" t="str">
        <f ca="1">+IF(OFFSET('Water Data'!$H$29,0,10*ROW('Water Data'!H199))="","",OFFSET('Water Data'!$H$29,0,10*ROW('Water Data'!H199)))</f>
        <v/>
      </c>
      <c r="CH205" s="353" t="str">
        <f ca="1">+IF(OFFSET('Water Data'!$I$27,0,10*ROW('Water Data'!I199))="","",OFFSET('Water Data'!$I$27,0,10*ROW('Water Data'!I199)))</f>
        <v/>
      </c>
      <c r="CI205" s="353" t="str">
        <f ca="1">+IF(OFFSET('Water Data'!$I$28,0,10*ROW('Water Data'!I199))="","",OFFSET('Water Data'!$I$28,0,10*ROW('Water Data'!I199)))</f>
        <v/>
      </c>
      <c r="CJ205" s="353" t="str">
        <f ca="1">+IF(OFFSET('Water Data'!$I$29,0,10*ROW('Water Data'!I199))="","",OFFSET('Water Data'!$I$29,0,10*ROW('Water Data'!I199)))</f>
        <v/>
      </c>
      <c r="CK205" s="353" t="str">
        <f ca="1">+IF(OFFSET('Sanitation Data'!$D$28,0,10*ROW('Sanitation Data'!D199))="","",OFFSET('Sanitation Data'!$D$28,0,10*ROW('Sanitation Data'!D199)))</f>
        <v/>
      </c>
      <c r="CL205" s="353" t="str">
        <f ca="1">+IF(OFFSET('Sanitation Data'!$D$29,0,10*ROW('Sanitation Data'!D199))="","",OFFSET('Sanitation Data'!$D$29,0,10*ROW('Sanitation Data'!D199)))</f>
        <v/>
      </c>
      <c r="CM205" s="353" t="str">
        <f ca="1">+IF(OFFSET('Sanitation Data'!$D$30,0,10*ROW('Sanitation Data'!D199))="","",OFFSET('Sanitation Data'!$D$30,0,10*ROW('Sanitation Data'!D199)))</f>
        <v/>
      </c>
      <c r="CN205" s="353" t="str">
        <f ca="1">+IF(OFFSET('Sanitation Data'!$D$31,0,10*ROW('Sanitation Data'!D199))="","",OFFSET('Sanitation Data'!$D$31,0,10*ROW('Sanitation Data'!D199)))</f>
        <v/>
      </c>
      <c r="CO205" s="353" t="str">
        <f ca="1">+IF(OFFSET('Sanitation Data'!$D$32,0,10*ROW('Sanitation Data'!D199))="","",OFFSET('Sanitation Data'!$D$32,0,10*ROW('Sanitation Data'!D199)))</f>
        <v/>
      </c>
      <c r="CP205" s="353" t="str">
        <f ca="1">+IF(OFFSET('Sanitation Data'!$E$28,0,10*ROW('Sanitation Data'!E199))="","",OFFSET('Sanitation Data'!$E$28,0,10*ROW('Sanitation Data'!E199)))</f>
        <v/>
      </c>
      <c r="CQ205" s="353" t="str">
        <f ca="1">+IF(OFFSET('Sanitation Data'!$E$29,0,10*ROW('Sanitation Data'!E199))="","",OFFSET('Sanitation Data'!$E$29,0,10*ROW('Sanitation Data'!E199)))</f>
        <v/>
      </c>
      <c r="CR205" s="353" t="str">
        <f ca="1">+IF(OFFSET('Sanitation Data'!$E$30,0,10*ROW('Sanitation Data'!E199))="","",OFFSET('Sanitation Data'!$E$30,0,10*ROW('Sanitation Data'!E199)))</f>
        <v/>
      </c>
      <c r="CS205" s="353" t="str">
        <f ca="1">+IF(OFFSET('Sanitation Data'!$E$31,0,10*ROW('Sanitation Data'!E199))="","",OFFSET('Sanitation Data'!$E$31,0,10*ROW('Sanitation Data'!E199)))</f>
        <v/>
      </c>
      <c r="CT205" s="353" t="str">
        <f ca="1">+IF(OFFSET('Sanitation Data'!$E$32,0,10*ROW('Sanitation Data'!E199))="","",OFFSET('Sanitation Data'!$E$32,0,10*ROW('Sanitation Data'!E199)))</f>
        <v/>
      </c>
      <c r="CU205" s="353" t="str">
        <f ca="1">+IF(OFFSET('Sanitation Data'!$F$28,0,10*ROW('Sanitation Data'!F199))="","",OFFSET('Sanitation Data'!$F$28,0,10*ROW('Sanitation Data'!F199)))</f>
        <v/>
      </c>
      <c r="CV205" s="353" t="str">
        <f ca="1">+IF(OFFSET('Sanitation Data'!$F$29,0,10*ROW('Sanitation Data'!F199))="","",OFFSET('Sanitation Data'!$F$29,0,10*ROW('Sanitation Data'!F199)))</f>
        <v/>
      </c>
      <c r="CW205" s="353" t="str">
        <f ca="1">+IF(OFFSET('Sanitation Data'!$F$30,0,10*ROW('Sanitation Data'!F199))="","",OFFSET('Sanitation Data'!$F$30,0,10*ROW('Sanitation Data'!F199)))</f>
        <v/>
      </c>
      <c r="CX205" s="353" t="str">
        <f ca="1">+IF(OFFSET('Sanitation Data'!$F$31,0,10*ROW('Sanitation Data'!F199))="","",OFFSET('Sanitation Data'!$F$31,0,10*ROW('Sanitation Data'!F199)))</f>
        <v/>
      </c>
      <c r="CY205" s="353" t="str">
        <f ca="1">+IF(OFFSET('Sanitation Data'!$F$32,0,10*ROW('Sanitation Data'!F199))="","",OFFSET('Sanitation Data'!$F$32,0,10*ROW('Sanitation Data'!F199)))</f>
        <v/>
      </c>
      <c r="CZ205" s="353" t="str">
        <f ca="1">+IF(OFFSET('Sanitation Data'!$G$28,0,10*ROW('Sanitation Data'!G199))="","",OFFSET('Sanitation Data'!$G$28,0,10*ROW('Sanitation Data'!G199)))</f>
        <v/>
      </c>
      <c r="DA205" s="353" t="str">
        <f ca="1">+IF(OFFSET('Sanitation Data'!$G$29,0,10*ROW('Sanitation Data'!G199))="","",OFFSET('Sanitation Data'!$G$29,0,10*ROW('Sanitation Data'!G199)))</f>
        <v/>
      </c>
      <c r="DB205" s="353" t="str">
        <f ca="1">+IF(OFFSET('Sanitation Data'!$G$30,0,10*ROW('Sanitation Data'!G199))="","",OFFSET('Sanitation Data'!$G$30,0,10*ROW('Sanitation Data'!G199)))</f>
        <v/>
      </c>
      <c r="DC205" s="353" t="str">
        <f ca="1">+IF(OFFSET('Sanitation Data'!$G$31,0,10*ROW('Sanitation Data'!G199))="","",OFFSET('Sanitation Data'!$G$31,0,10*ROW('Sanitation Data'!G199)))</f>
        <v/>
      </c>
      <c r="DD205" s="353" t="str">
        <f ca="1">+IF(OFFSET('Sanitation Data'!$G$32,0,10*ROW('Sanitation Data'!G199))="","",OFFSET('Sanitation Data'!$G$32,0,10*ROW('Sanitation Data'!G199)))</f>
        <v/>
      </c>
      <c r="DE205" s="353" t="str">
        <f ca="1">+IF(OFFSET('Sanitation Data'!$H$28,0,10*ROW('Sanitation Data'!H199))="","",OFFSET('Sanitation Data'!$H$28,0,10*ROW('Sanitation Data'!H199)))</f>
        <v/>
      </c>
      <c r="DF205" s="353" t="str">
        <f ca="1">+IF(OFFSET('Sanitation Data'!$H$29,0,10*ROW('Sanitation Data'!H199))="","",OFFSET('Sanitation Data'!$H$29,0,10*ROW('Sanitation Data'!H199)))</f>
        <v/>
      </c>
      <c r="DG205" s="353" t="str">
        <f ca="1">+IF(OFFSET('Sanitation Data'!$H$30,0,10*ROW('Sanitation Data'!H199))="","",OFFSET('Sanitation Data'!$H$30,0,10*ROW('Sanitation Data'!H199)))</f>
        <v/>
      </c>
      <c r="DH205" s="353" t="str">
        <f ca="1">+IF(OFFSET('Sanitation Data'!$H$31,0,10*ROW('Sanitation Data'!H199))="","",OFFSET('Sanitation Data'!$H$31,0,10*ROW('Sanitation Data'!H199)))</f>
        <v/>
      </c>
      <c r="DI205" s="353" t="str">
        <f ca="1">+IF(OFFSET('Sanitation Data'!$H$32,0,10*ROW('Sanitation Data'!H199))="","",OFFSET('Sanitation Data'!$H$32,0,10*ROW('Sanitation Data'!H199)))</f>
        <v/>
      </c>
      <c r="DJ205" s="353" t="str">
        <f ca="1">+IF(OFFSET('Sanitation Data'!$I$28,0,10*ROW('Sanitation Data'!I199))="","",OFFSET('Sanitation Data'!$I$28,0,10*ROW('Sanitation Data'!I199)))</f>
        <v/>
      </c>
      <c r="DK205" s="353" t="str">
        <f ca="1">+IF(OFFSET('Sanitation Data'!$I$29,0,10*ROW('Sanitation Data'!I199))="","",OFFSET('Sanitation Data'!$I$29,0,10*ROW('Sanitation Data'!I199)))</f>
        <v/>
      </c>
      <c r="DL205" s="353" t="str">
        <f ca="1">+IF(OFFSET('Sanitation Data'!$I$30,0,10*ROW('Sanitation Data'!I199))="","",OFFSET('Sanitation Data'!$I$30,0,10*ROW('Sanitation Data'!I199)))</f>
        <v/>
      </c>
      <c r="DM205" s="353" t="str">
        <f ca="1">+IF(OFFSET('Sanitation Data'!$I$31,0,10*ROW('Sanitation Data'!I199))="","",OFFSET('Sanitation Data'!$I$31,0,10*ROW('Sanitation Data'!I199)))</f>
        <v/>
      </c>
      <c r="DN205" s="353" t="str">
        <f ca="1">+IF(OFFSET('Sanitation Data'!$I$32,0,10*ROW('Sanitation Data'!I199))="","",OFFSET('Sanitation Data'!$I$32,0,10*ROW('Sanitation Data'!I199)))</f>
        <v/>
      </c>
      <c r="DO205" s="353" t="str">
        <f ca="1">+IF(OFFSET('Hygiene Data'!$D$11,0,10*ROW('Hygiene Data'!D199))="","",OFFSET('Hygiene Data'!$D$11,0,10*ROW('Hygiene Data'!D199)))</f>
        <v/>
      </c>
      <c r="DP205" s="353" t="str">
        <f ca="1">+IF(OFFSET('Hygiene Data'!$D$12,0,10*ROW('Hygiene Data'!D199))="","",OFFSET('Hygiene Data'!$D$12,0,10*ROW('Hygiene Data'!D199)))</f>
        <v/>
      </c>
      <c r="DQ205" s="353" t="str">
        <f ca="1">+IF(OFFSET('Hygiene Data'!$D$13,0,10*ROW('Hygiene Data'!D199))="","",OFFSET('Hygiene Data'!$D$13,0,10*ROW('Hygiene Data'!D199)))</f>
        <v/>
      </c>
      <c r="DR205" s="353" t="str">
        <f ca="1">+IF(OFFSET('Hygiene Data'!$E$11,0,10*ROW('Hygiene Data'!E199))="","",OFFSET('Hygiene Data'!$E$11,0,10*ROW('Hygiene Data'!E199)))</f>
        <v/>
      </c>
      <c r="DS205" s="353" t="str">
        <f ca="1">+IF(OFFSET('Hygiene Data'!$E$12,0,10*ROW('Hygiene Data'!E199))="","",OFFSET('Hygiene Data'!$E$12,0,10*ROW('Hygiene Data'!E199)))</f>
        <v/>
      </c>
      <c r="DT205" s="353" t="str">
        <f ca="1">+IF(OFFSET('Hygiene Data'!$E$13,0,10*ROW('Hygiene Data'!E199))="","",OFFSET('Hygiene Data'!$E$13,0,10*ROW('Hygiene Data'!E199)))</f>
        <v/>
      </c>
      <c r="DU205" s="353" t="str">
        <f ca="1">+IF(OFFSET('Hygiene Data'!$F$11,0,10*ROW('Hygiene Data'!F199))="","",OFFSET('Hygiene Data'!$F$11,0,10*ROW('Hygiene Data'!F199)))</f>
        <v/>
      </c>
      <c r="DV205" s="353" t="str">
        <f ca="1">+IF(OFFSET('Hygiene Data'!$F$12,0,10*ROW('Hygiene Data'!F199))="","",OFFSET('Hygiene Data'!$F$12,0,10*ROW('Hygiene Data'!F199)))</f>
        <v/>
      </c>
      <c r="DW205" s="353" t="str">
        <f ca="1">+IF(OFFSET('Hygiene Data'!$F$13,0,10*ROW('Hygiene Data'!F199))="","",OFFSET('Hygiene Data'!$F$13,0,10*ROW('Hygiene Data'!F199)))</f>
        <v/>
      </c>
      <c r="DX205" s="353" t="str">
        <f ca="1">+IF(OFFSET('Hygiene Data'!$G$11,0,10*ROW('Hygiene Data'!G199))="","",OFFSET('Hygiene Data'!$G$11,0,10*ROW('Hygiene Data'!G199)))</f>
        <v/>
      </c>
      <c r="DY205" s="353" t="str">
        <f ca="1">+IF(OFFSET('Hygiene Data'!$G$12,0,10*ROW('Hygiene Data'!G199))="","",OFFSET('Hygiene Data'!$G$12,0,10*ROW('Hygiene Data'!G199)))</f>
        <v/>
      </c>
      <c r="DZ205" s="353" t="str">
        <f ca="1">+IF(OFFSET('Hygiene Data'!$G$13,0,10*ROW('Hygiene Data'!G199))="","",OFFSET('Hygiene Data'!$G$13,0,10*ROW('Hygiene Data'!G199)))</f>
        <v/>
      </c>
      <c r="EA205" s="353" t="str">
        <f ca="1">+IF(OFFSET('Hygiene Data'!$H$11,0,10*ROW('Hygiene Data'!H199))="","",OFFSET('Hygiene Data'!$H$11,0,10*ROW('Hygiene Data'!H199)))</f>
        <v/>
      </c>
      <c r="EB205" s="353" t="str">
        <f ca="1">+IF(OFFSET('Hygiene Data'!$H$12,0,10*ROW('Hygiene Data'!H199))="","",OFFSET('Hygiene Data'!$H$12,0,10*ROW('Hygiene Data'!H199)))</f>
        <v/>
      </c>
      <c r="EC205" s="353" t="str">
        <f ca="1">+IF(OFFSET('Hygiene Data'!$H$13,0,10*ROW('Hygiene Data'!H199))="","",OFFSET('Hygiene Data'!$H$13,0,10*ROW('Hygiene Data'!H199)))</f>
        <v/>
      </c>
      <c r="ED205" s="353" t="str">
        <f ca="1">+IF(OFFSET('Hygiene Data'!$I$11,0,10*ROW('Hygiene Data'!I199))="","",OFFSET('Hygiene Data'!$I$11,0,10*ROW('Hygiene Data'!I199)))</f>
        <v/>
      </c>
      <c r="EE205" s="353" t="str">
        <f ca="1">+IF(OFFSET('Hygiene Data'!$I$12,0,10*ROW('Hygiene Data'!I199))="","",OFFSET('Hygiene Data'!$I$12,0,10*ROW('Hygiene Data'!I199)))</f>
        <v/>
      </c>
      <c r="EF205" s="353" t="str">
        <f ca="1">+IF(OFFSET('Hygiene Data'!$I$13,0,10*ROW('Hygiene Data'!I199))="","",OFFSET('Hygiene Data'!$I$13,0,10*ROW('Hygiene Data'!I199)))</f>
        <v/>
      </c>
    </row>
    <row r="206" spans="1:136" x14ac:dyDescent="0.25">
      <c r="A206" s="462" t="str">
        <f ca="1">+IF(OFFSET('Water Data'!$B$2,0,10*ROW('Water Data'!E200))="","",OFFSET('Water Data'!$B$2,0,10*ROW('Water Data'!E200)))</f>
        <v/>
      </c>
      <c r="B206" s="46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89" t="str">
        <f t="shared" ca="1" si="3"/>
        <v/>
      </c>
      <c r="D206" s="49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6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3" t="str">
        <f ca="1">+IF(OFFSET('Water Data'!$D$27,0,10*ROW('Water Data'!D200))="","",OFFSET('Water Data'!$D$27,0,10*ROW('Water Data'!D200)))</f>
        <v/>
      </c>
      <c r="BT206" s="353" t="str">
        <f ca="1">+IF(OFFSET('Water Data'!$D$28,0,10*ROW('Water Data'!D200))="","",OFFSET('Water Data'!$D$28,0,10*ROW('Water Data'!D200)))</f>
        <v/>
      </c>
      <c r="BU206" s="353" t="str">
        <f ca="1">+IF(OFFSET('Water Data'!$D$29,0,10*ROW('Water Data'!D200))="","",OFFSET('Water Data'!$D$29,0,10*ROW('Water Data'!D200)))</f>
        <v/>
      </c>
      <c r="BV206" s="353" t="str">
        <f ca="1">+IF(OFFSET('Water Data'!$E$27,0,10*ROW('Water Data'!E200))="","",OFFSET('Water Data'!$E$27,0,10*ROW('Water Data'!E200)))</f>
        <v/>
      </c>
      <c r="BW206" s="353" t="str">
        <f ca="1">+IF(OFFSET('Water Data'!$E$28,0,10*ROW('Water Data'!E200))="","",OFFSET('Water Data'!$E$28,0,10*ROW('Water Data'!E200)))</f>
        <v/>
      </c>
      <c r="BX206" s="353" t="str">
        <f ca="1">+IF(OFFSET('Water Data'!$E$29,0,10*ROW('Water Data'!E200))="","",OFFSET('Water Data'!$E$29,0,10*ROW('Water Data'!E200)))</f>
        <v/>
      </c>
      <c r="BY206" s="353" t="str">
        <f ca="1">+IF(OFFSET('Water Data'!$F$27,0,10*ROW('Water Data'!F200))="","",OFFSET('Water Data'!$F$27,0,10*ROW('Water Data'!F200)))</f>
        <v/>
      </c>
      <c r="BZ206" s="353" t="str">
        <f ca="1">+IF(OFFSET('Water Data'!$F$28,0,10*ROW('Water Data'!F200))="","",OFFSET('Water Data'!$F$28,0,10*ROW('Water Data'!F200)))</f>
        <v/>
      </c>
      <c r="CA206" s="353" t="str">
        <f ca="1">+IF(OFFSET('Water Data'!$F$29,0,10*ROW('Water Data'!F200))="","",OFFSET('Water Data'!$F$29,0,10*ROW('Water Data'!F200)))</f>
        <v/>
      </c>
      <c r="CB206" s="353" t="str">
        <f ca="1">+IF(OFFSET('Water Data'!$G$27,0,10*ROW('Water Data'!G200))="","",OFFSET('Water Data'!$G$27,0,10*ROW('Water Data'!G200)))</f>
        <v/>
      </c>
      <c r="CC206" s="353" t="str">
        <f ca="1">+IF(OFFSET('Water Data'!$G$28,0,10*ROW('Water Data'!G200))="","",OFFSET('Water Data'!$G$28,0,10*ROW('Water Data'!G200)))</f>
        <v/>
      </c>
      <c r="CD206" s="353" t="str">
        <f ca="1">+IF(OFFSET('Water Data'!$G$29,0,10*ROW('Water Data'!G200))="","",OFFSET('Water Data'!$G$29,0,10*ROW('Water Data'!G200)))</f>
        <v/>
      </c>
      <c r="CE206" s="353" t="str">
        <f ca="1">+IF(OFFSET('Water Data'!$H$27,0,10*ROW('Water Data'!H200))="","",OFFSET('Water Data'!$H$27,0,10*ROW('Water Data'!H200)))</f>
        <v/>
      </c>
      <c r="CF206" s="353" t="str">
        <f ca="1">+IF(OFFSET('Water Data'!$H$28,0,10*ROW('Water Data'!H200))="","",OFFSET('Water Data'!$H$28,0,10*ROW('Water Data'!H200)))</f>
        <v/>
      </c>
      <c r="CG206" s="353" t="str">
        <f ca="1">+IF(OFFSET('Water Data'!$H$29,0,10*ROW('Water Data'!H200))="","",OFFSET('Water Data'!$H$29,0,10*ROW('Water Data'!H200)))</f>
        <v/>
      </c>
      <c r="CH206" s="353" t="str">
        <f ca="1">+IF(OFFSET('Water Data'!$I$27,0,10*ROW('Water Data'!I200))="","",OFFSET('Water Data'!$I$27,0,10*ROW('Water Data'!I200)))</f>
        <v/>
      </c>
      <c r="CI206" s="353" t="str">
        <f ca="1">+IF(OFFSET('Water Data'!$I$28,0,10*ROW('Water Data'!I200))="","",OFFSET('Water Data'!$I$28,0,10*ROW('Water Data'!I200)))</f>
        <v/>
      </c>
      <c r="CJ206" s="353" t="str">
        <f ca="1">+IF(OFFSET('Water Data'!$I$29,0,10*ROW('Water Data'!I200))="","",OFFSET('Water Data'!$I$29,0,10*ROW('Water Data'!I200)))</f>
        <v/>
      </c>
      <c r="CK206" s="353" t="str">
        <f ca="1">+IF(OFFSET('Sanitation Data'!$D$28,0,10*ROW('Sanitation Data'!D200))="","",OFFSET('Sanitation Data'!$D$28,0,10*ROW('Sanitation Data'!D200)))</f>
        <v/>
      </c>
      <c r="CL206" s="353" t="str">
        <f ca="1">+IF(OFFSET('Sanitation Data'!$D$29,0,10*ROW('Sanitation Data'!D200))="","",OFFSET('Sanitation Data'!$D$29,0,10*ROW('Sanitation Data'!D200)))</f>
        <v/>
      </c>
      <c r="CM206" s="353" t="str">
        <f ca="1">+IF(OFFSET('Sanitation Data'!$D$30,0,10*ROW('Sanitation Data'!D200))="","",OFFSET('Sanitation Data'!$D$30,0,10*ROW('Sanitation Data'!D200)))</f>
        <v/>
      </c>
      <c r="CN206" s="353" t="str">
        <f ca="1">+IF(OFFSET('Sanitation Data'!$D$31,0,10*ROW('Sanitation Data'!D200))="","",OFFSET('Sanitation Data'!$D$31,0,10*ROW('Sanitation Data'!D200)))</f>
        <v/>
      </c>
      <c r="CO206" s="353" t="str">
        <f ca="1">+IF(OFFSET('Sanitation Data'!$D$32,0,10*ROW('Sanitation Data'!D200))="","",OFFSET('Sanitation Data'!$D$32,0,10*ROW('Sanitation Data'!D200)))</f>
        <v/>
      </c>
      <c r="CP206" s="353" t="str">
        <f ca="1">+IF(OFFSET('Sanitation Data'!$E$28,0,10*ROW('Sanitation Data'!E200))="","",OFFSET('Sanitation Data'!$E$28,0,10*ROW('Sanitation Data'!E200)))</f>
        <v/>
      </c>
      <c r="CQ206" s="353" t="str">
        <f ca="1">+IF(OFFSET('Sanitation Data'!$E$29,0,10*ROW('Sanitation Data'!E200))="","",OFFSET('Sanitation Data'!$E$29,0,10*ROW('Sanitation Data'!E200)))</f>
        <v/>
      </c>
      <c r="CR206" s="353" t="str">
        <f ca="1">+IF(OFFSET('Sanitation Data'!$E$30,0,10*ROW('Sanitation Data'!E200))="","",OFFSET('Sanitation Data'!$E$30,0,10*ROW('Sanitation Data'!E200)))</f>
        <v/>
      </c>
      <c r="CS206" s="353" t="str">
        <f ca="1">+IF(OFFSET('Sanitation Data'!$E$31,0,10*ROW('Sanitation Data'!E200))="","",OFFSET('Sanitation Data'!$E$31,0,10*ROW('Sanitation Data'!E200)))</f>
        <v/>
      </c>
      <c r="CT206" s="353" t="str">
        <f ca="1">+IF(OFFSET('Sanitation Data'!$E$32,0,10*ROW('Sanitation Data'!E200))="","",OFFSET('Sanitation Data'!$E$32,0,10*ROW('Sanitation Data'!E200)))</f>
        <v/>
      </c>
      <c r="CU206" s="353" t="str">
        <f ca="1">+IF(OFFSET('Sanitation Data'!$F$28,0,10*ROW('Sanitation Data'!F200))="","",OFFSET('Sanitation Data'!$F$28,0,10*ROW('Sanitation Data'!F200)))</f>
        <v/>
      </c>
      <c r="CV206" s="353" t="str">
        <f ca="1">+IF(OFFSET('Sanitation Data'!$F$29,0,10*ROW('Sanitation Data'!F200))="","",OFFSET('Sanitation Data'!$F$29,0,10*ROW('Sanitation Data'!F200)))</f>
        <v/>
      </c>
      <c r="CW206" s="353" t="str">
        <f ca="1">+IF(OFFSET('Sanitation Data'!$F$30,0,10*ROW('Sanitation Data'!F200))="","",OFFSET('Sanitation Data'!$F$30,0,10*ROW('Sanitation Data'!F200)))</f>
        <v/>
      </c>
      <c r="CX206" s="353" t="str">
        <f ca="1">+IF(OFFSET('Sanitation Data'!$F$31,0,10*ROW('Sanitation Data'!F200))="","",OFFSET('Sanitation Data'!$F$31,0,10*ROW('Sanitation Data'!F200)))</f>
        <v/>
      </c>
      <c r="CY206" s="353" t="str">
        <f ca="1">+IF(OFFSET('Sanitation Data'!$F$32,0,10*ROW('Sanitation Data'!F200))="","",OFFSET('Sanitation Data'!$F$32,0,10*ROW('Sanitation Data'!F200)))</f>
        <v/>
      </c>
      <c r="CZ206" s="353" t="str">
        <f ca="1">+IF(OFFSET('Sanitation Data'!$G$28,0,10*ROW('Sanitation Data'!G200))="","",OFFSET('Sanitation Data'!$G$28,0,10*ROW('Sanitation Data'!G200)))</f>
        <v/>
      </c>
      <c r="DA206" s="353" t="str">
        <f ca="1">+IF(OFFSET('Sanitation Data'!$G$29,0,10*ROW('Sanitation Data'!G200))="","",OFFSET('Sanitation Data'!$G$29,0,10*ROW('Sanitation Data'!G200)))</f>
        <v/>
      </c>
      <c r="DB206" s="353" t="str">
        <f ca="1">+IF(OFFSET('Sanitation Data'!$G$30,0,10*ROW('Sanitation Data'!G200))="","",OFFSET('Sanitation Data'!$G$30,0,10*ROW('Sanitation Data'!G200)))</f>
        <v/>
      </c>
      <c r="DC206" s="353" t="str">
        <f ca="1">+IF(OFFSET('Sanitation Data'!$G$31,0,10*ROW('Sanitation Data'!G200))="","",OFFSET('Sanitation Data'!$G$31,0,10*ROW('Sanitation Data'!G200)))</f>
        <v/>
      </c>
      <c r="DD206" s="353" t="str">
        <f ca="1">+IF(OFFSET('Sanitation Data'!$G$32,0,10*ROW('Sanitation Data'!G200))="","",OFFSET('Sanitation Data'!$G$32,0,10*ROW('Sanitation Data'!G200)))</f>
        <v/>
      </c>
      <c r="DE206" s="353" t="str">
        <f ca="1">+IF(OFFSET('Sanitation Data'!$H$28,0,10*ROW('Sanitation Data'!H200))="","",OFFSET('Sanitation Data'!$H$28,0,10*ROW('Sanitation Data'!H200)))</f>
        <v/>
      </c>
      <c r="DF206" s="353" t="str">
        <f ca="1">+IF(OFFSET('Sanitation Data'!$H$29,0,10*ROW('Sanitation Data'!H200))="","",OFFSET('Sanitation Data'!$H$29,0,10*ROW('Sanitation Data'!H200)))</f>
        <v/>
      </c>
      <c r="DG206" s="353" t="str">
        <f ca="1">+IF(OFFSET('Sanitation Data'!$H$30,0,10*ROW('Sanitation Data'!H200))="","",OFFSET('Sanitation Data'!$H$30,0,10*ROW('Sanitation Data'!H200)))</f>
        <v/>
      </c>
      <c r="DH206" s="353" t="str">
        <f ca="1">+IF(OFFSET('Sanitation Data'!$H$31,0,10*ROW('Sanitation Data'!H200))="","",OFFSET('Sanitation Data'!$H$31,0,10*ROW('Sanitation Data'!H200)))</f>
        <v/>
      </c>
      <c r="DI206" s="353" t="str">
        <f ca="1">+IF(OFFSET('Sanitation Data'!$H$32,0,10*ROW('Sanitation Data'!H200))="","",OFFSET('Sanitation Data'!$H$32,0,10*ROW('Sanitation Data'!H200)))</f>
        <v/>
      </c>
      <c r="DJ206" s="353" t="str">
        <f ca="1">+IF(OFFSET('Sanitation Data'!$I$28,0,10*ROW('Sanitation Data'!I200))="","",OFFSET('Sanitation Data'!$I$28,0,10*ROW('Sanitation Data'!I200)))</f>
        <v/>
      </c>
      <c r="DK206" s="353" t="str">
        <f ca="1">+IF(OFFSET('Sanitation Data'!$I$29,0,10*ROW('Sanitation Data'!I200))="","",OFFSET('Sanitation Data'!$I$29,0,10*ROW('Sanitation Data'!I200)))</f>
        <v/>
      </c>
      <c r="DL206" s="353" t="str">
        <f ca="1">+IF(OFFSET('Sanitation Data'!$I$30,0,10*ROW('Sanitation Data'!I200))="","",OFFSET('Sanitation Data'!$I$30,0,10*ROW('Sanitation Data'!I200)))</f>
        <v/>
      </c>
      <c r="DM206" s="353" t="str">
        <f ca="1">+IF(OFFSET('Sanitation Data'!$I$31,0,10*ROW('Sanitation Data'!I200))="","",OFFSET('Sanitation Data'!$I$31,0,10*ROW('Sanitation Data'!I200)))</f>
        <v/>
      </c>
      <c r="DN206" s="353" t="str">
        <f ca="1">+IF(OFFSET('Sanitation Data'!$I$32,0,10*ROW('Sanitation Data'!I200))="","",OFFSET('Sanitation Data'!$I$32,0,10*ROW('Sanitation Data'!I200)))</f>
        <v/>
      </c>
      <c r="DO206" s="353" t="str">
        <f ca="1">+IF(OFFSET('Hygiene Data'!$D$11,0,10*ROW('Hygiene Data'!D200))="","",OFFSET('Hygiene Data'!$D$11,0,10*ROW('Hygiene Data'!D200)))</f>
        <v/>
      </c>
      <c r="DP206" s="353" t="str">
        <f ca="1">+IF(OFFSET('Hygiene Data'!$D$12,0,10*ROW('Hygiene Data'!D200))="","",OFFSET('Hygiene Data'!$D$12,0,10*ROW('Hygiene Data'!D200)))</f>
        <v/>
      </c>
      <c r="DQ206" s="353" t="str">
        <f ca="1">+IF(OFFSET('Hygiene Data'!$D$13,0,10*ROW('Hygiene Data'!D200))="","",OFFSET('Hygiene Data'!$D$13,0,10*ROW('Hygiene Data'!D200)))</f>
        <v/>
      </c>
      <c r="DR206" s="353" t="str">
        <f ca="1">+IF(OFFSET('Hygiene Data'!$E$11,0,10*ROW('Hygiene Data'!E200))="","",OFFSET('Hygiene Data'!$E$11,0,10*ROW('Hygiene Data'!E200)))</f>
        <v/>
      </c>
      <c r="DS206" s="353" t="str">
        <f ca="1">+IF(OFFSET('Hygiene Data'!$E$12,0,10*ROW('Hygiene Data'!E200))="","",OFFSET('Hygiene Data'!$E$12,0,10*ROW('Hygiene Data'!E200)))</f>
        <v/>
      </c>
      <c r="DT206" s="353" t="str">
        <f ca="1">+IF(OFFSET('Hygiene Data'!$E$13,0,10*ROW('Hygiene Data'!E200))="","",OFFSET('Hygiene Data'!$E$13,0,10*ROW('Hygiene Data'!E200)))</f>
        <v/>
      </c>
      <c r="DU206" s="353" t="str">
        <f ca="1">+IF(OFFSET('Hygiene Data'!$F$11,0,10*ROW('Hygiene Data'!F200))="","",OFFSET('Hygiene Data'!$F$11,0,10*ROW('Hygiene Data'!F200)))</f>
        <v/>
      </c>
      <c r="DV206" s="353" t="str">
        <f ca="1">+IF(OFFSET('Hygiene Data'!$F$12,0,10*ROW('Hygiene Data'!F200))="","",OFFSET('Hygiene Data'!$F$12,0,10*ROW('Hygiene Data'!F200)))</f>
        <v/>
      </c>
      <c r="DW206" s="353" t="str">
        <f ca="1">+IF(OFFSET('Hygiene Data'!$F$13,0,10*ROW('Hygiene Data'!F200))="","",OFFSET('Hygiene Data'!$F$13,0,10*ROW('Hygiene Data'!F200)))</f>
        <v/>
      </c>
      <c r="DX206" s="353" t="str">
        <f ca="1">+IF(OFFSET('Hygiene Data'!$G$11,0,10*ROW('Hygiene Data'!G200))="","",OFFSET('Hygiene Data'!$G$11,0,10*ROW('Hygiene Data'!G200)))</f>
        <v/>
      </c>
      <c r="DY206" s="353" t="str">
        <f ca="1">+IF(OFFSET('Hygiene Data'!$G$12,0,10*ROW('Hygiene Data'!G200))="","",OFFSET('Hygiene Data'!$G$12,0,10*ROW('Hygiene Data'!G200)))</f>
        <v/>
      </c>
      <c r="DZ206" s="353" t="str">
        <f ca="1">+IF(OFFSET('Hygiene Data'!$G$13,0,10*ROW('Hygiene Data'!G200))="","",OFFSET('Hygiene Data'!$G$13,0,10*ROW('Hygiene Data'!G200)))</f>
        <v/>
      </c>
      <c r="EA206" s="353" t="str">
        <f ca="1">+IF(OFFSET('Hygiene Data'!$H$11,0,10*ROW('Hygiene Data'!H200))="","",OFFSET('Hygiene Data'!$H$11,0,10*ROW('Hygiene Data'!H200)))</f>
        <v/>
      </c>
      <c r="EB206" s="353" t="str">
        <f ca="1">+IF(OFFSET('Hygiene Data'!$H$12,0,10*ROW('Hygiene Data'!H200))="","",OFFSET('Hygiene Data'!$H$12,0,10*ROW('Hygiene Data'!H200)))</f>
        <v/>
      </c>
      <c r="EC206" s="353" t="str">
        <f ca="1">+IF(OFFSET('Hygiene Data'!$H$13,0,10*ROW('Hygiene Data'!H200))="","",OFFSET('Hygiene Data'!$H$13,0,10*ROW('Hygiene Data'!H200)))</f>
        <v/>
      </c>
      <c r="ED206" s="353" t="str">
        <f ca="1">+IF(OFFSET('Hygiene Data'!$I$11,0,10*ROW('Hygiene Data'!I200))="","",OFFSET('Hygiene Data'!$I$11,0,10*ROW('Hygiene Data'!I200)))</f>
        <v/>
      </c>
      <c r="EE206" s="353" t="str">
        <f ca="1">+IF(OFFSET('Hygiene Data'!$I$12,0,10*ROW('Hygiene Data'!I200))="","",OFFSET('Hygiene Data'!$I$12,0,10*ROW('Hygiene Data'!I200)))</f>
        <v/>
      </c>
      <c r="EF206" s="353" t="str">
        <f ca="1">+IF(OFFSET('Hygiene Data'!$I$13,0,10*ROW('Hygiene Data'!I200))="","",OFFSET('Hygiene Data'!$I$13,0,10*ROW('Hygiene Data'!I200)))</f>
        <v/>
      </c>
    </row>
    <row r="207" spans="1:136" x14ac:dyDescent="0.25">
      <c r="A207" s="462" t="str">
        <f ca="1">+IF(OFFSET('Water Data'!$B$2,0,10*ROW('Water Data'!E201))="","",OFFSET('Water Data'!$B$2,0,10*ROW('Water Data'!E201)))</f>
        <v/>
      </c>
      <c r="B207" s="46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89" t="str">
        <f t="shared" ca="1" si="3"/>
        <v/>
      </c>
      <c r="D207" s="49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6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3" t="str">
        <f ca="1">+IF(OFFSET('Water Data'!$D$27,0,10*ROW('Water Data'!D201))="","",OFFSET('Water Data'!$D$27,0,10*ROW('Water Data'!D201)))</f>
        <v/>
      </c>
      <c r="BT207" s="353" t="str">
        <f ca="1">+IF(OFFSET('Water Data'!$D$28,0,10*ROW('Water Data'!D201))="","",OFFSET('Water Data'!$D$28,0,10*ROW('Water Data'!D201)))</f>
        <v/>
      </c>
      <c r="BU207" s="353" t="str">
        <f ca="1">+IF(OFFSET('Water Data'!$D$29,0,10*ROW('Water Data'!D201))="","",OFFSET('Water Data'!$D$29,0,10*ROW('Water Data'!D201)))</f>
        <v/>
      </c>
      <c r="BV207" s="353" t="str">
        <f ca="1">+IF(OFFSET('Water Data'!$E$27,0,10*ROW('Water Data'!E201))="","",OFFSET('Water Data'!$E$27,0,10*ROW('Water Data'!E201)))</f>
        <v/>
      </c>
      <c r="BW207" s="353" t="str">
        <f ca="1">+IF(OFFSET('Water Data'!$E$28,0,10*ROW('Water Data'!E201))="","",OFFSET('Water Data'!$E$28,0,10*ROW('Water Data'!E201)))</f>
        <v/>
      </c>
      <c r="BX207" s="353" t="str">
        <f ca="1">+IF(OFFSET('Water Data'!$E$29,0,10*ROW('Water Data'!E201))="","",OFFSET('Water Data'!$E$29,0,10*ROW('Water Data'!E201)))</f>
        <v/>
      </c>
      <c r="BY207" s="353" t="str">
        <f ca="1">+IF(OFFSET('Water Data'!$F$27,0,10*ROW('Water Data'!F201))="","",OFFSET('Water Data'!$F$27,0,10*ROW('Water Data'!F201)))</f>
        <v/>
      </c>
      <c r="BZ207" s="353" t="str">
        <f ca="1">+IF(OFFSET('Water Data'!$F$28,0,10*ROW('Water Data'!F201))="","",OFFSET('Water Data'!$F$28,0,10*ROW('Water Data'!F201)))</f>
        <v/>
      </c>
      <c r="CA207" s="353" t="str">
        <f ca="1">+IF(OFFSET('Water Data'!$F$29,0,10*ROW('Water Data'!F201))="","",OFFSET('Water Data'!$F$29,0,10*ROW('Water Data'!F201)))</f>
        <v/>
      </c>
      <c r="CB207" s="353" t="str">
        <f ca="1">+IF(OFFSET('Water Data'!$G$27,0,10*ROW('Water Data'!G201))="","",OFFSET('Water Data'!$G$27,0,10*ROW('Water Data'!G201)))</f>
        <v/>
      </c>
      <c r="CC207" s="353" t="str">
        <f ca="1">+IF(OFFSET('Water Data'!$G$28,0,10*ROW('Water Data'!G201))="","",OFFSET('Water Data'!$G$28,0,10*ROW('Water Data'!G201)))</f>
        <v/>
      </c>
      <c r="CD207" s="353" t="str">
        <f ca="1">+IF(OFFSET('Water Data'!$G$29,0,10*ROW('Water Data'!G201))="","",OFFSET('Water Data'!$G$29,0,10*ROW('Water Data'!G201)))</f>
        <v/>
      </c>
      <c r="CE207" s="353" t="str">
        <f ca="1">+IF(OFFSET('Water Data'!$H$27,0,10*ROW('Water Data'!H201))="","",OFFSET('Water Data'!$H$27,0,10*ROW('Water Data'!H201)))</f>
        <v/>
      </c>
      <c r="CF207" s="353" t="str">
        <f ca="1">+IF(OFFSET('Water Data'!$H$28,0,10*ROW('Water Data'!H201))="","",OFFSET('Water Data'!$H$28,0,10*ROW('Water Data'!H201)))</f>
        <v/>
      </c>
      <c r="CG207" s="353" t="str">
        <f ca="1">+IF(OFFSET('Water Data'!$H$29,0,10*ROW('Water Data'!H201))="","",OFFSET('Water Data'!$H$29,0,10*ROW('Water Data'!H201)))</f>
        <v/>
      </c>
      <c r="CH207" s="353" t="str">
        <f ca="1">+IF(OFFSET('Water Data'!$I$27,0,10*ROW('Water Data'!I201))="","",OFFSET('Water Data'!$I$27,0,10*ROW('Water Data'!I201)))</f>
        <v/>
      </c>
      <c r="CI207" s="353" t="str">
        <f ca="1">+IF(OFFSET('Water Data'!$I$28,0,10*ROW('Water Data'!I201))="","",OFFSET('Water Data'!$I$28,0,10*ROW('Water Data'!I201)))</f>
        <v/>
      </c>
      <c r="CJ207" s="353" t="str">
        <f ca="1">+IF(OFFSET('Water Data'!$I$29,0,10*ROW('Water Data'!I201))="","",OFFSET('Water Data'!$I$29,0,10*ROW('Water Data'!I201)))</f>
        <v/>
      </c>
      <c r="CK207" s="353" t="str">
        <f ca="1">+IF(OFFSET('Sanitation Data'!$D$28,0,10*ROW('Sanitation Data'!D201))="","",OFFSET('Sanitation Data'!$D$28,0,10*ROW('Sanitation Data'!D201)))</f>
        <v/>
      </c>
      <c r="CL207" s="353" t="str">
        <f ca="1">+IF(OFFSET('Sanitation Data'!$D$29,0,10*ROW('Sanitation Data'!D201))="","",OFFSET('Sanitation Data'!$D$29,0,10*ROW('Sanitation Data'!D201)))</f>
        <v/>
      </c>
      <c r="CM207" s="353" t="str">
        <f ca="1">+IF(OFFSET('Sanitation Data'!$D$30,0,10*ROW('Sanitation Data'!D201))="","",OFFSET('Sanitation Data'!$D$30,0,10*ROW('Sanitation Data'!D201)))</f>
        <v/>
      </c>
      <c r="CN207" s="353" t="str">
        <f ca="1">+IF(OFFSET('Sanitation Data'!$D$31,0,10*ROW('Sanitation Data'!D201))="","",OFFSET('Sanitation Data'!$D$31,0,10*ROW('Sanitation Data'!D201)))</f>
        <v/>
      </c>
      <c r="CO207" s="353" t="str">
        <f ca="1">+IF(OFFSET('Sanitation Data'!$D$32,0,10*ROW('Sanitation Data'!D201))="","",OFFSET('Sanitation Data'!$D$32,0,10*ROW('Sanitation Data'!D201)))</f>
        <v/>
      </c>
      <c r="CP207" s="353" t="str">
        <f ca="1">+IF(OFFSET('Sanitation Data'!$E$28,0,10*ROW('Sanitation Data'!E201))="","",OFFSET('Sanitation Data'!$E$28,0,10*ROW('Sanitation Data'!E201)))</f>
        <v/>
      </c>
      <c r="CQ207" s="353" t="str">
        <f ca="1">+IF(OFFSET('Sanitation Data'!$E$29,0,10*ROW('Sanitation Data'!E201))="","",OFFSET('Sanitation Data'!$E$29,0,10*ROW('Sanitation Data'!E201)))</f>
        <v/>
      </c>
      <c r="CR207" s="353" t="str">
        <f ca="1">+IF(OFFSET('Sanitation Data'!$E$30,0,10*ROW('Sanitation Data'!E201))="","",OFFSET('Sanitation Data'!$E$30,0,10*ROW('Sanitation Data'!E201)))</f>
        <v/>
      </c>
      <c r="CS207" s="353" t="str">
        <f ca="1">+IF(OFFSET('Sanitation Data'!$E$31,0,10*ROW('Sanitation Data'!E201))="","",OFFSET('Sanitation Data'!$E$31,0,10*ROW('Sanitation Data'!E201)))</f>
        <v/>
      </c>
      <c r="CT207" s="353" t="str">
        <f ca="1">+IF(OFFSET('Sanitation Data'!$E$32,0,10*ROW('Sanitation Data'!E201))="","",OFFSET('Sanitation Data'!$E$32,0,10*ROW('Sanitation Data'!E201)))</f>
        <v/>
      </c>
      <c r="CU207" s="353" t="str">
        <f ca="1">+IF(OFFSET('Sanitation Data'!$F$28,0,10*ROW('Sanitation Data'!F201))="","",OFFSET('Sanitation Data'!$F$28,0,10*ROW('Sanitation Data'!F201)))</f>
        <v/>
      </c>
      <c r="CV207" s="353" t="str">
        <f ca="1">+IF(OFFSET('Sanitation Data'!$F$29,0,10*ROW('Sanitation Data'!F201))="","",OFFSET('Sanitation Data'!$F$29,0,10*ROW('Sanitation Data'!F201)))</f>
        <v/>
      </c>
      <c r="CW207" s="353" t="str">
        <f ca="1">+IF(OFFSET('Sanitation Data'!$F$30,0,10*ROW('Sanitation Data'!F201))="","",OFFSET('Sanitation Data'!$F$30,0,10*ROW('Sanitation Data'!F201)))</f>
        <v/>
      </c>
      <c r="CX207" s="353" t="str">
        <f ca="1">+IF(OFFSET('Sanitation Data'!$F$31,0,10*ROW('Sanitation Data'!F201))="","",OFFSET('Sanitation Data'!$F$31,0,10*ROW('Sanitation Data'!F201)))</f>
        <v/>
      </c>
      <c r="CY207" s="353" t="str">
        <f ca="1">+IF(OFFSET('Sanitation Data'!$F$32,0,10*ROW('Sanitation Data'!F201))="","",OFFSET('Sanitation Data'!$F$32,0,10*ROW('Sanitation Data'!F201)))</f>
        <v/>
      </c>
      <c r="CZ207" s="353" t="str">
        <f ca="1">+IF(OFFSET('Sanitation Data'!$G$28,0,10*ROW('Sanitation Data'!G201))="","",OFFSET('Sanitation Data'!$G$28,0,10*ROW('Sanitation Data'!G201)))</f>
        <v/>
      </c>
      <c r="DA207" s="353" t="str">
        <f ca="1">+IF(OFFSET('Sanitation Data'!$G$29,0,10*ROW('Sanitation Data'!G201))="","",OFFSET('Sanitation Data'!$G$29,0,10*ROW('Sanitation Data'!G201)))</f>
        <v/>
      </c>
      <c r="DB207" s="353" t="str">
        <f ca="1">+IF(OFFSET('Sanitation Data'!$G$30,0,10*ROW('Sanitation Data'!G201))="","",OFFSET('Sanitation Data'!$G$30,0,10*ROW('Sanitation Data'!G201)))</f>
        <v/>
      </c>
      <c r="DC207" s="353" t="str">
        <f ca="1">+IF(OFFSET('Sanitation Data'!$G$31,0,10*ROW('Sanitation Data'!G201))="","",OFFSET('Sanitation Data'!$G$31,0,10*ROW('Sanitation Data'!G201)))</f>
        <v/>
      </c>
      <c r="DD207" s="353" t="str">
        <f ca="1">+IF(OFFSET('Sanitation Data'!$G$32,0,10*ROW('Sanitation Data'!G201))="","",OFFSET('Sanitation Data'!$G$32,0,10*ROW('Sanitation Data'!G201)))</f>
        <v/>
      </c>
      <c r="DE207" s="353" t="str">
        <f ca="1">+IF(OFFSET('Sanitation Data'!$H$28,0,10*ROW('Sanitation Data'!H201))="","",OFFSET('Sanitation Data'!$H$28,0,10*ROW('Sanitation Data'!H201)))</f>
        <v/>
      </c>
      <c r="DF207" s="353" t="str">
        <f ca="1">+IF(OFFSET('Sanitation Data'!$H$29,0,10*ROW('Sanitation Data'!H201))="","",OFFSET('Sanitation Data'!$H$29,0,10*ROW('Sanitation Data'!H201)))</f>
        <v/>
      </c>
      <c r="DG207" s="353" t="str">
        <f ca="1">+IF(OFFSET('Sanitation Data'!$H$30,0,10*ROW('Sanitation Data'!H201))="","",OFFSET('Sanitation Data'!$H$30,0,10*ROW('Sanitation Data'!H201)))</f>
        <v/>
      </c>
      <c r="DH207" s="353" t="str">
        <f ca="1">+IF(OFFSET('Sanitation Data'!$H$31,0,10*ROW('Sanitation Data'!H201))="","",OFFSET('Sanitation Data'!$H$31,0,10*ROW('Sanitation Data'!H201)))</f>
        <v/>
      </c>
      <c r="DI207" s="353" t="str">
        <f ca="1">+IF(OFFSET('Sanitation Data'!$H$32,0,10*ROW('Sanitation Data'!H201))="","",OFFSET('Sanitation Data'!$H$32,0,10*ROW('Sanitation Data'!H201)))</f>
        <v/>
      </c>
      <c r="DJ207" s="353" t="str">
        <f ca="1">+IF(OFFSET('Sanitation Data'!$I$28,0,10*ROW('Sanitation Data'!I201))="","",OFFSET('Sanitation Data'!$I$28,0,10*ROW('Sanitation Data'!I201)))</f>
        <v/>
      </c>
      <c r="DK207" s="353" t="str">
        <f ca="1">+IF(OFFSET('Sanitation Data'!$I$29,0,10*ROW('Sanitation Data'!I201))="","",OFFSET('Sanitation Data'!$I$29,0,10*ROW('Sanitation Data'!I201)))</f>
        <v/>
      </c>
      <c r="DL207" s="353" t="str">
        <f ca="1">+IF(OFFSET('Sanitation Data'!$I$30,0,10*ROW('Sanitation Data'!I201))="","",OFFSET('Sanitation Data'!$I$30,0,10*ROW('Sanitation Data'!I201)))</f>
        <v/>
      </c>
      <c r="DM207" s="353" t="str">
        <f ca="1">+IF(OFFSET('Sanitation Data'!$I$31,0,10*ROW('Sanitation Data'!I201))="","",OFFSET('Sanitation Data'!$I$31,0,10*ROW('Sanitation Data'!I201)))</f>
        <v/>
      </c>
      <c r="DN207" s="353" t="str">
        <f ca="1">+IF(OFFSET('Sanitation Data'!$I$32,0,10*ROW('Sanitation Data'!I201))="","",OFFSET('Sanitation Data'!$I$32,0,10*ROW('Sanitation Data'!I201)))</f>
        <v/>
      </c>
      <c r="DO207" s="353" t="str">
        <f ca="1">+IF(OFFSET('Hygiene Data'!$D$11,0,10*ROW('Hygiene Data'!D201))="","",OFFSET('Hygiene Data'!$D$11,0,10*ROW('Hygiene Data'!D201)))</f>
        <v/>
      </c>
      <c r="DP207" s="353" t="str">
        <f ca="1">+IF(OFFSET('Hygiene Data'!$D$12,0,10*ROW('Hygiene Data'!D201))="","",OFFSET('Hygiene Data'!$D$12,0,10*ROW('Hygiene Data'!D201)))</f>
        <v/>
      </c>
      <c r="DQ207" s="353" t="str">
        <f ca="1">+IF(OFFSET('Hygiene Data'!$D$13,0,10*ROW('Hygiene Data'!D201))="","",OFFSET('Hygiene Data'!$D$13,0,10*ROW('Hygiene Data'!D201)))</f>
        <v/>
      </c>
      <c r="DR207" s="353" t="str">
        <f ca="1">+IF(OFFSET('Hygiene Data'!$E$11,0,10*ROW('Hygiene Data'!E201))="","",OFFSET('Hygiene Data'!$E$11,0,10*ROW('Hygiene Data'!E201)))</f>
        <v/>
      </c>
      <c r="DS207" s="353" t="str">
        <f ca="1">+IF(OFFSET('Hygiene Data'!$E$12,0,10*ROW('Hygiene Data'!E201))="","",OFFSET('Hygiene Data'!$E$12,0,10*ROW('Hygiene Data'!E201)))</f>
        <v/>
      </c>
      <c r="DT207" s="353" t="str">
        <f ca="1">+IF(OFFSET('Hygiene Data'!$E$13,0,10*ROW('Hygiene Data'!E201))="","",OFFSET('Hygiene Data'!$E$13,0,10*ROW('Hygiene Data'!E201)))</f>
        <v/>
      </c>
      <c r="DU207" s="353" t="str">
        <f ca="1">+IF(OFFSET('Hygiene Data'!$F$11,0,10*ROW('Hygiene Data'!F201))="","",OFFSET('Hygiene Data'!$F$11,0,10*ROW('Hygiene Data'!F201)))</f>
        <v/>
      </c>
      <c r="DV207" s="353" t="str">
        <f ca="1">+IF(OFFSET('Hygiene Data'!$F$12,0,10*ROW('Hygiene Data'!F201))="","",OFFSET('Hygiene Data'!$F$12,0,10*ROW('Hygiene Data'!F201)))</f>
        <v/>
      </c>
      <c r="DW207" s="353" t="str">
        <f ca="1">+IF(OFFSET('Hygiene Data'!$F$13,0,10*ROW('Hygiene Data'!F201))="","",OFFSET('Hygiene Data'!$F$13,0,10*ROW('Hygiene Data'!F201)))</f>
        <v/>
      </c>
      <c r="DX207" s="353" t="str">
        <f ca="1">+IF(OFFSET('Hygiene Data'!$G$11,0,10*ROW('Hygiene Data'!G201))="","",OFFSET('Hygiene Data'!$G$11,0,10*ROW('Hygiene Data'!G201)))</f>
        <v/>
      </c>
      <c r="DY207" s="353" t="str">
        <f ca="1">+IF(OFFSET('Hygiene Data'!$G$12,0,10*ROW('Hygiene Data'!G201))="","",OFFSET('Hygiene Data'!$G$12,0,10*ROW('Hygiene Data'!G201)))</f>
        <v/>
      </c>
      <c r="DZ207" s="353" t="str">
        <f ca="1">+IF(OFFSET('Hygiene Data'!$G$13,0,10*ROW('Hygiene Data'!G201))="","",OFFSET('Hygiene Data'!$G$13,0,10*ROW('Hygiene Data'!G201)))</f>
        <v/>
      </c>
      <c r="EA207" s="353" t="str">
        <f ca="1">+IF(OFFSET('Hygiene Data'!$H$11,0,10*ROW('Hygiene Data'!H201))="","",OFFSET('Hygiene Data'!$H$11,0,10*ROW('Hygiene Data'!H201)))</f>
        <v/>
      </c>
      <c r="EB207" s="353" t="str">
        <f ca="1">+IF(OFFSET('Hygiene Data'!$H$12,0,10*ROW('Hygiene Data'!H201))="","",OFFSET('Hygiene Data'!$H$12,0,10*ROW('Hygiene Data'!H201)))</f>
        <v/>
      </c>
      <c r="EC207" s="353" t="str">
        <f ca="1">+IF(OFFSET('Hygiene Data'!$H$13,0,10*ROW('Hygiene Data'!H201))="","",OFFSET('Hygiene Data'!$H$13,0,10*ROW('Hygiene Data'!H201)))</f>
        <v/>
      </c>
      <c r="ED207" s="353" t="str">
        <f ca="1">+IF(OFFSET('Hygiene Data'!$I$11,0,10*ROW('Hygiene Data'!I201))="","",OFFSET('Hygiene Data'!$I$11,0,10*ROW('Hygiene Data'!I201)))</f>
        <v/>
      </c>
      <c r="EE207" s="353" t="str">
        <f ca="1">+IF(OFFSET('Hygiene Data'!$I$12,0,10*ROW('Hygiene Data'!I201))="","",OFFSET('Hygiene Data'!$I$12,0,10*ROW('Hygiene Data'!I201)))</f>
        <v/>
      </c>
      <c r="EF207" s="353" t="str">
        <f ca="1">+IF(OFFSET('Hygiene Data'!$I$13,0,10*ROW('Hygiene Data'!I201))="","",OFFSET('Hygiene Data'!$I$13,0,10*ROW('Hygiene Data'!I201)))</f>
        <v/>
      </c>
    </row>
    <row r="208" spans="1:136" s="352" customFormat="1" x14ac:dyDescent="0.25">
      <c r="BA208" s="470"/>
    </row>
    <row r="209" spans="53:53" s="352" customFormat="1" x14ac:dyDescent="0.25">
      <c r="BA209" s="470"/>
    </row>
    <row r="210" spans="53:53" s="352" customFormat="1" x14ac:dyDescent="0.25">
      <c r="BA210" s="470"/>
    </row>
    <row r="211" spans="53:53" s="352" customFormat="1" x14ac:dyDescent="0.25">
      <c r="BA211" s="470"/>
    </row>
    <row r="212" spans="53:53" s="352" customFormat="1" x14ac:dyDescent="0.25">
      <c r="BA212" s="470"/>
    </row>
    <row r="213" spans="53:53" s="352" customFormat="1" x14ac:dyDescent="0.25">
      <c r="BA213" s="470"/>
    </row>
    <row r="214" spans="53:53" s="352" customFormat="1" x14ac:dyDescent="0.25">
      <c r="BA214" s="470"/>
    </row>
    <row r="215" spans="53:53" s="352" customFormat="1" x14ac:dyDescent="0.25">
      <c r="BA215" s="470"/>
    </row>
    <row r="216" spans="53:53" s="352" customFormat="1" x14ac:dyDescent="0.25">
      <c r="BA216" s="470"/>
    </row>
    <row r="217" spans="53:53" s="352" customFormat="1" x14ac:dyDescent="0.25">
      <c r="BA217" s="470"/>
    </row>
    <row r="218" spans="53:53" s="352" customFormat="1" x14ac:dyDescent="0.25">
      <c r="BA218" s="470"/>
    </row>
    <row r="219" spans="53:53" s="352" customFormat="1" x14ac:dyDescent="0.25">
      <c r="BA219" s="470"/>
    </row>
    <row r="220" spans="53:53" s="352" customFormat="1" x14ac:dyDescent="0.25">
      <c r="BA220" s="470"/>
    </row>
    <row r="221" spans="53:53" s="352" customFormat="1" x14ac:dyDescent="0.25">
      <c r="BA221" s="470"/>
    </row>
    <row r="222" spans="53:53" s="352" customFormat="1" x14ac:dyDescent="0.25">
      <c r="BA222" s="470"/>
    </row>
    <row r="223" spans="53:53" s="352" customFormat="1" x14ac:dyDescent="0.25">
      <c r="BA223" s="470"/>
    </row>
    <row r="224" spans="53:53" s="352" customFormat="1" x14ac:dyDescent="0.25">
      <c r="BA224" s="470"/>
    </row>
    <row r="225" spans="53:53" s="352" customFormat="1" x14ac:dyDescent="0.25">
      <c r="BA225" s="470"/>
    </row>
    <row r="226" spans="53:53" s="352" customFormat="1" x14ac:dyDescent="0.25">
      <c r="BA226" s="470"/>
    </row>
    <row r="227" spans="53:53" s="352" customFormat="1" x14ac:dyDescent="0.25">
      <c r="BA227" s="470"/>
    </row>
    <row r="228" spans="53:53" s="352" customFormat="1" x14ac:dyDescent="0.25">
      <c r="BA228" s="470"/>
    </row>
    <row r="229" spans="53:53" s="352" customFormat="1" x14ac:dyDescent="0.25">
      <c r="BA229" s="470"/>
    </row>
    <row r="230" spans="53:53" s="352" customFormat="1" x14ac:dyDescent="0.25">
      <c r="BA230" s="470"/>
    </row>
    <row r="231" spans="53:53" s="352" customFormat="1" x14ac:dyDescent="0.25">
      <c r="BA231" s="470"/>
    </row>
    <row r="232" spans="53:53" s="352" customFormat="1" x14ac:dyDescent="0.25">
      <c r="BA232" s="470"/>
    </row>
    <row r="233" spans="53:53" s="352" customFormat="1" x14ac:dyDescent="0.25">
      <c r="BA233" s="470"/>
    </row>
    <row r="234" spans="53:53" s="352" customFormat="1" x14ac:dyDescent="0.25">
      <c r="BA234" s="470"/>
    </row>
    <row r="235" spans="53:53" s="352" customFormat="1" x14ac:dyDescent="0.25">
      <c r="BA235" s="470"/>
    </row>
    <row r="236" spans="53:53" s="352" customFormat="1" x14ac:dyDescent="0.25">
      <c r="BA236" s="470"/>
    </row>
    <row r="237" spans="53:53" s="352" customFormat="1" x14ac:dyDescent="0.25">
      <c r="BA237" s="470"/>
    </row>
    <row r="238" spans="53:53" s="352" customFormat="1" x14ac:dyDescent="0.25">
      <c r="BA238" s="470"/>
    </row>
    <row r="239" spans="53:53" s="352" customFormat="1" x14ac:dyDescent="0.25">
      <c r="BA239" s="470"/>
    </row>
    <row r="240" spans="53:53" s="352" customFormat="1" x14ac:dyDescent="0.25">
      <c r="BA240" s="470"/>
    </row>
    <row r="241" spans="53:53" s="352" customFormat="1" x14ac:dyDescent="0.25">
      <c r="BA241" s="470"/>
    </row>
    <row r="242" spans="53:53" s="352" customFormat="1" x14ac:dyDescent="0.25">
      <c r="BA242" s="470"/>
    </row>
    <row r="243" spans="53:53" s="352" customFormat="1" x14ac:dyDescent="0.25">
      <c r="BA243" s="470"/>
    </row>
    <row r="244" spans="53:53" s="352" customFormat="1" x14ac:dyDescent="0.25">
      <c r="BA244" s="470"/>
    </row>
    <row r="245" spans="53:53" s="352" customFormat="1" x14ac:dyDescent="0.25">
      <c r="BA245" s="470"/>
    </row>
    <row r="246" spans="53:53" s="352" customFormat="1" x14ac:dyDescent="0.25">
      <c r="BA246" s="470"/>
    </row>
    <row r="247" spans="53:53" s="352" customFormat="1" x14ac:dyDescent="0.25">
      <c r="BA247" s="470"/>
    </row>
    <row r="248" spans="53:53" s="352" customFormat="1" x14ac:dyDescent="0.25">
      <c r="BA248" s="470"/>
    </row>
    <row r="249" spans="53:53" s="352" customFormat="1" x14ac:dyDescent="0.25">
      <c r="BA249" s="470"/>
    </row>
    <row r="250" spans="53:53" s="352" customFormat="1" x14ac:dyDescent="0.25">
      <c r="BA250" s="470"/>
    </row>
    <row r="251" spans="53:53" s="352" customFormat="1" x14ac:dyDescent="0.25">
      <c r="BA251" s="470"/>
    </row>
    <row r="252" spans="53:53" s="352" customFormat="1" x14ac:dyDescent="0.25">
      <c r="BA252" s="470"/>
    </row>
    <row r="253" spans="53:53" s="352" customFormat="1" x14ac:dyDescent="0.25">
      <c r="BA253" s="470"/>
    </row>
    <row r="254" spans="53:53" s="352" customFormat="1" x14ac:dyDescent="0.25">
      <c r="BA254" s="470"/>
    </row>
    <row r="255" spans="53:53" s="352" customFormat="1" x14ac:dyDescent="0.25">
      <c r="BA255" s="470"/>
    </row>
    <row r="256" spans="53:53" s="352" customFormat="1" x14ac:dyDescent="0.25">
      <c r="BA256" s="470"/>
    </row>
    <row r="257" spans="53:53" s="352" customFormat="1" x14ac:dyDescent="0.25">
      <c r="BA257" s="470"/>
    </row>
    <row r="258" spans="53:53" s="352" customFormat="1" x14ac:dyDescent="0.25">
      <c r="BA258" s="470"/>
    </row>
    <row r="259" spans="53:53" s="352" customFormat="1" x14ac:dyDescent="0.25">
      <c r="BA259" s="470"/>
    </row>
    <row r="260" spans="53:53" s="352" customFormat="1" x14ac:dyDescent="0.25">
      <c r="BA260" s="470"/>
    </row>
    <row r="261" spans="53:53" s="352" customFormat="1" x14ac:dyDescent="0.25">
      <c r="BA261" s="470"/>
    </row>
    <row r="262" spans="53:53" s="352" customFormat="1" x14ac:dyDescent="0.25">
      <c r="BA262" s="470"/>
    </row>
    <row r="263" spans="53:53" s="352" customFormat="1" x14ac:dyDescent="0.25">
      <c r="BA263" s="470"/>
    </row>
    <row r="264" spans="53:53" s="352" customFormat="1" x14ac:dyDescent="0.25">
      <c r="BA264" s="470"/>
    </row>
    <row r="265" spans="53:53" s="352" customFormat="1" x14ac:dyDescent="0.25">
      <c r="BA265" s="470"/>
    </row>
    <row r="266" spans="53:53" s="352" customFormat="1" x14ac:dyDescent="0.25">
      <c r="BA266" s="470"/>
    </row>
    <row r="267" spans="53:53" s="352" customFormat="1" x14ac:dyDescent="0.25">
      <c r="BA267" s="470"/>
    </row>
    <row r="268" spans="53:53" s="352" customFormat="1" x14ac:dyDescent="0.25">
      <c r="BA268" s="470"/>
    </row>
    <row r="269" spans="53:53" s="352" customFormat="1" x14ac:dyDescent="0.25">
      <c r="BA269" s="470"/>
    </row>
    <row r="270" spans="53:53" s="352" customFormat="1" x14ac:dyDescent="0.25">
      <c r="BA270" s="470"/>
    </row>
    <row r="271" spans="53:53" s="352" customFormat="1" x14ac:dyDescent="0.25">
      <c r="BA271" s="470"/>
    </row>
    <row r="272" spans="53:53" s="352" customFormat="1" x14ac:dyDescent="0.25">
      <c r="BA272" s="470"/>
    </row>
    <row r="273" spans="53:53" s="352" customFormat="1" x14ac:dyDescent="0.25">
      <c r="BA273" s="470"/>
    </row>
    <row r="274" spans="53:53" s="352" customFormat="1" x14ac:dyDescent="0.25">
      <c r="BA274" s="470"/>
    </row>
    <row r="275" spans="53:53" s="352" customFormat="1" x14ac:dyDescent="0.25">
      <c r="BA275" s="470"/>
    </row>
    <row r="276" spans="53:53" s="352" customFormat="1" x14ac:dyDescent="0.25">
      <c r="BA276" s="470"/>
    </row>
    <row r="277" spans="53:53" s="352" customFormat="1" x14ac:dyDescent="0.25">
      <c r="BA277" s="470"/>
    </row>
    <row r="278" spans="53:53" s="352" customFormat="1" x14ac:dyDescent="0.25">
      <c r="BA278" s="470"/>
    </row>
    <row r="279" spans="53:53" s="352" customFormat="1" x14ac:dyDescent="0.25">
      <c r="BA279" s="470"/>
    </row>
    <row r="280" spans="53:53" s="352" customFormat="1" x14ac:dyDescent="0.25">
      <c r="BA280" s="470"/>
    </row>
    <row r="281" spans="53:53" s="352" customFormat="1" x14ac:dyDescent="0.25">
      <c r="BA281" s="470"/>
    </row>
    <row r="282" spans="53:53" s="352" customFormat="1" x14ac:dyDescent="0.25">
      <c r="BA282" s="470"/>
    </row>
    <row r="283" spans="53:53" s="352" customFormat="1" x14ac:dyDescent="0.25">
      <c r="BA283" s="470"/>
    </row>
    <row r="284" spans="53:53" s="352" customFormat="1" x14ac:dyDescent="0.25">
      <c r="BA284" s="470"/>
    </row>
    <row r="285" spans="53:53" s="352" customFormat="1" x14ac:dyDescent="0.25">
      <c r="BA285" s="470"/>
    </row>
    <row r="286" spans="53:53" s="352" customFormat="1" x14ac:dyDescent="0.25">
      <c r="BA286" s="470"/>
    </row>
    <row r="287" spans="53:53" s="352" customFormat="1" x14ac:dyDescent="0.25">
      <c r="BA287" s="470"/>
    </row>
    <row r="288" spans="53:53" s="352" customFormat="1" x14ac:dyDescent="0.25">
      <c r="BA288" s="470"/>
    </row>
    <row r="289" spans="53:53" s="352" customFormat="1" x14ac:dyDescent="0.25">
      <c r="BA289" s="470"/>
    </row>
    <row r="290" spans="53:53" s="352" customFormat="1" x14ac:dyDescent="0.25">
      <c r="BA290" s="470"/>
    </row>
    <row r="291" spans="53:53" s="352" customFormat="1" x14ac:dyDescent="0.25">
      <c r="BA291" s="470"/>
    </row>
    <row r="292" spans="53:53" s="352" customFormat="1" x14ac:dyDescent="0.25">
      <c r="BA292" s="470"/>
    </row>
    <row r="293" spans="53:53" s="352" customFormat="1" x14ac:dyDescent="0.25">
      <c r="BA293" s="470"/>
    </row>
    <row r="294" spans="53:53" s="352" customFormat="1" x14ac:dyDescent="0.25">
      <c r="BA294" s="470"/>
    </row>
    <row r="295" spans="53:53" s="352" customFormat="1" x14ac:dyDescent="0.25">
      <c r="BA295" s="470"/>
    </row>
    <row r="296" spans="53:53" s="352" customFormat="1" x14ac:dyDescent="0.25">
      <c r="BA296" s="470"/>
    </row>
    <row r="297" spans="53:53" s="352" customFormat="1" x14ac:dyDescent="0.25">
      <c r="BA297" s="470"/>
    </row>
    <row r="298" spans="53:53" s="352" customFormat="1" x14ac:dyDescent="0.25">
      <c r="BA298" s="470"/>
    </row>
    <row r="299" spans="53:53" s="352" customFormat="1" x14ac:dyDescent="0.25">
      <c r="BA299" s="470"/>
    </row>
    <row r="300" spans="53:53" s="352" customFormat="1" x14ac:dyDescent="0.25">
      <c r="BA300" s="470"/>
    </row>
    <row r="301" spans="53:53" s="352" customFormat="1" x14ac:dyDescent="0.25">
      <c r="BA301" s="470"/>
    </row>
    <row r="302" spans="53:53" s="352" customFormat="1" x14ac:dyDescent="0.25">
      <c r="BA302" s="470"/>
    </row>
    <row r="303" spans="53:53" s="352" customFormat="1" x14ac:dyDescent="0.25">
      <c r="BA303" s="470"/>
    </row>
    <row r="304" spans="53:53" s="352" customFormat="1" x14ac:dyDescent="0.25">
      <c r="BA304" s="470"/>
    </row>
    <row r="305" spans="53:53" s="352" customFormat="1" x14ac:dyDescent="0.25">
      <c r="BA305" s="470"/>
    </row>
    <row r="306" spans="53:53" s="352" customFormat="1" x14ac:dyDescent="0.25">
      <c r="BA306" s="470"/>
    </row>
    <row r="307" spans="53:53" s="352" customFormat="1" x14ac:dyDescent="0.25">
      <c r="BA307" s="470"/>
    </row>
    <row r="308" spans="53:53" s="352" customFormat="1" x14ac:dyDescent="0.25">
      <c r="BA308" s="470"/>
    </row>
    <row r="309" spans="53:53" s="352" customFormat="1" x14ac:dyDescent="0.25">
      <c r="BA309" s="470"/>
    </row>
    <row r="310" spans="53:53" s="352" customFormat="1" x14ac:dyDescent="0.25">
      <c r="BA310" s="470"/>
    </row>
    <row r="311" spans="53:53" s="352" customFormat="1" x14ac:dyDescent="0.25">
      <c r="BA311" s="470"/>
    </row>
    <row r="312" spans="53:53" s="352" customFormat="1" x14ac:dyDescent="0.25">
      <c r="BA312" s="470"/>
    </row>
    <row r="313" spans="53:53" s="352" customFormat="1" x14ac:dyDescent="0.25">
      <c r="BA313" s="470"/>
    </row>
    <row r="314" spans="53:53" s="352" customFormat="1" x14ac:dyDescent="0.25">
      <c r="BA314" s="470"/>
    </row>
    <row r="315" spans="53:53" s="352" customFormat="1" x14ac:dyDescent="0.25">
      <c r="BA315" s="470"/>
    </row>
    <row r="316" spans="53:53" s="352" customFormat="1" x14ac:dyDescent="0.25">
      <c r="BA316" s="470"/>
    </row>
    <row r="317" spans="53:53" s="352" customFormat="1" x14ac:dyDescent="0.25">
      <c r="BA317" s="470"/>
    </row>
    <row r="318" spans="53:53" s="352" customFormat="1" x14ac:dyDescent="0.25">
      <c r="BA318" s="470"/>
    </row>
    <row r="319" spans="53:53" s="352" customFormat="1" x14ac:dyDescent="0.25">
      <c r="BA319" s="470"/>
    </row>
    <row r="320" spans="53:53" s="352" customFormat="1" x14ac:dyDescent="0.25">
      <c r="BA320" s="470"/>
    </row>
    <row r="321" spans="53:53" s="352" customFormat="1" x14ac:dyDescent="0.25">
      <c r="BA321" s="470"/>
    </row>
    <row r="322" spans="53:53" s="352" customFormat="1" x14ac:dyDescent="0.25">
      <c r="BA322" s="470"/>
    </row>
    <row r="323" spans="53:53" s="352" customFormat="1" x14ac:dyDescent="0.25">
      <c r="BA323" s="470"/>
    </row>
    <row r="324" spans="53:53" s="352" customFormat="1" x14ac:dyDescent="0.25">
      <c r="BA324" s="470"/>
    </row>
    <row r="325" spans="53:53" s="352" customFormat="1" x14ac:dyDescent="0.25">
      <c r="BA325" s="470"/>
    </row>
    <row r="326" spans="53:53" s="352" customFormat="1" x14ac:dyDescent="0.25">
      <c r="BA326" s="470"/>
    </row>
    <row r="327" spans="53:53" s="352" customFormat="1" x14ac:dyDescent="0.25">
      <c r="BA327" s="470"/>
    </row>
    <row r="328" spans="53:53" s="352" customFormat="1" x14ac:dyDescent="0.25">
      <c r="BA328" s="470"/>
    </row>
    <row r="329" spans="53:53" s="352" customFormat="1" x14ac:dyDescent="0.25">
      <c r="BA329" s="470"/>
    </row>
    <row r="330" spans="53:53" s="352" customFormat="1" x14ac:dyDescent="0.25">
      <c r="BA330" s="470"/>
    </row>
    <row r="331" spans="53:53" s="352" customFormat="1" x14ac:dyDescent="0.25">
      <c r="BA331" s="470"/>
    </row>
    <row r="332" spans="53:53" s="352" customFormat="1" x14ac:dyDescent="0.25">
      <c r="BA332" s="470"/>
    </row>
    <row r="333" spans="53:53" s="352" customFormat="1" x14ac:dyDescent="0.25">
      <c r="BA333" s="470"/>
    </row>
    <row r="334" spans="53:53" s="352" customFormat="1" x14ac:dyDescent="0.25">
      <c r="BA334" s="470"/>
    </row>
    <row r="335" spans="53:53" s="352" customFormat="1" x14ac:dyDescent="0.25">
      <c r="BA335" s="470"/>
    </row>
    <row r="336" spans="53:53" s="352" customFormat="1" x14ac:dyDescent="0.25">
      <c r="BA336" s="470"/>
    </row>
    <row r="337" spans="53:53" s="352" customFormat="1" x14ac:dyDescent="0.25">
      <c r="BA337" s="470"/>
    </row>
    <row r="338" spans="53:53" s="352" customFormat="1" x14ac:dyDescent="0.25">
      <c r="BA338" s="470"/>
    </row>
    <row r="339" spans="53:53" s="352" customFormat="1" x14ac:dyDescent="0.25">
      <c r="BA339" s="470"/>
    </row>
    <row r="340" spans="53:53" s="352" customFormat="1" x14ac:dyDescent="0.25">
      <c r="BA340" s="470"/>
    </row>
    <row r="341" spans="53:53" s="352" customFormat="1" x14ac:dyDescent="0.25">
      <c r="BA341" s="470"/>
    </row>
    <row r="342" spans="53:53" s="352" customFormat="1" x14ac:dyDescent="0.25">
      <c r="BA342" s="470"/>
    </row>
    <row r="343" spans="53:53" s="352" customFormat="1" x14ac:dyDescent="0.25">
      <c r="BA343" s="470"/>
    </row>
    <row r="344" spans="53:53" s="352" customFormat="1" x14ac:dyDescent="0.25">
      <c r="BA344" s="470"/>
    </row>
    <row r="345" spans="53:53" s="352" customFormat="1" x14ac:dyDescent="0.25">
      <c r="BA345" s="470"/>
    </row>
    <row r="346" spans="53:53" s="352" customFormat="1" x14ac:dyDescent="0.25">
      <c r="BA346" s="470"/>
    </row>
    <row r="347" spans="53:53" s="352" customFormat="1" x14ac:dyDescent="0.25">
      <c r="BA347" s="470"/>
    </row>
    <row r="348" spans="53:53" s="352" customFormat="1" x14ac:dyDescent="0.25">
      <c r="BA348" s="470"/>
    </row>
    <row r="349" spans="53:53" s="352" customFormat="1" x14ac:dyDescent="0.25">
      <c r="BA349" s="470"/>
    </row>
    <row r="350" spans="53:53" s="352" customFormat="1" x14ac:dyDescent="0.25">
      <c r="BA350" s="470"/>
    </row>
    <row r="351" spans="53:53" s="352" customFormat="1" x14ac:dyDescent="0.25">
      <c r="BA351" s="470"/>
    </row>
    <row r="352" spans="53:53" s="352" customFormat="1" x14ac:dyDescent="0.25">
      <c r="BA352" s="470"/>
    </row>
    <row r="353" spans="53:53" s="352" customFormat="1" x14ac:dyDescent="0.25">
      <c r="BA353" s="470"/>
    </row>
    <row r="354" spans="53:53" s="352" customFormat="1" x14ac:dyDescent="0.25">
      <c r="BA354" s="470"/>
    </row>
    <row r="355" spans="53:53" s="352" customFormat="1" x14ac:dyDescent="0.25">
      <c r="BA355" s="470"/>
    </row>
    <row r="356" spans="53:53" s="352" customFormat="1" x14ac:dyDescent="0.25">
      <c r="BA356" s="470"/>
    </row>
    <row r="357" spans="53:53" s="352" customFormat="1" x14ac:dyDescent="0.25">
      <c r="BA357" s="470"/>
    </row>
    <row r="358" spans="53:53" s="352" customFormat="1" x14ac:dyDescent="0.25">
      <c r="BA358" s="470"/>
    </row>
    <row r="359" spans="53:53" s="352" customFormat="1" x14ac:dyDescent="0.25">
      <c r="BA359" s="470"/>
    </row>
    <row r="360" spans="53:53" s="352" customFormat="1" x14ac:dyDescent="0.25">
      <c r="BA360" s="470"/>
    </row>
    <row r="361" spans="53:53" s="352" customFormat="1" x14ac:dyDescent="0.25">
      <c r="BA361" s="470"/>
    </row>
    <row r="362" spans="53:53" s="352" customFormat="1" x14ac:dyDescent="0.25">
      <c r="BA362" s="470"/>
    </row>
    <row r="363" spans="53:53" s="352" customFormat="1" x14ac:dyDescent="0.25">
      <c r="BA363" s="470"/>
    </row>
    <row r="364" spans="53:53" s="352" customFormat="1" x14ac:dyDescent="0.25">
      <c r="BA364" s="470"/>
    </row>
    <row r="365" spans="53:53" s="352" customFormat="1" x14ac:dyDescent="0.25">
      <c r="BA365" s="470"/>
    </row>
    <row r="366" spans="53:53" s="352" customFormat="1" x14ac:dyDescent="0.25">
      <c r="BA366" s="470"/>
    </row>
    <row r="367" spans="53:53" s="352" customFormat="1" x14ac:dyDescent="0.25">
      <c r="BA367" s="470"/>
    </row>
    <row r="368" spans="53:53" s="352" customFormat="1" x14ac:dyDescent="0.25">
      <c r="BA368" s="470"/>
    </row>
    <row r="369" spans="53:53" s="352" customFormat="1" x14ac:dyDescent="0.25">
      <c r="BA369" s="470"/>
    </row>
    <row r="370" spans="53:53" s="352" customFormat="1" x14ac:dyDescent="0.25">
      <c r="BA370" s="470"/>
    </row>
    <row r="371" spans="53:53" s="352" customFormat="1" x14ac:dyDescent="0.25">
      <c r="BA371" s="470"/>
    </row>
    <row r="372" spans="53:53" s="352" customFormat="1" x14ac:dyDescent="0.25">
      <c r="BA372" s="470"/>
    </row>
    <row r="373" spans="53:53" s="352" customFormat="1" x14ac:dyDescent="0.25">
      <c r="BA373" s="470"/>
    </row>
    <row r="374" spans="53:53" s="352" customFormat="1" x14ac:dyDescent="0.25">
      <c r="BA374" s="470"/>
    </row>
    <row r="375" spans="53:53" s="352" customFormat="1" x14ac:dyDescent="0.25">
      <c r="BA375" s="470"/>
    </row>
    <row r="376" spans="53:53" s="352" customFormat="1" x14ac:dyDescent="0.25">
      <c r="BA376" s="470"/>
    </row>
    <row r="377" spans="53:53" s="352" customFormat="1" x14ac:dyDescent="0.25">
      <c r="BA377" s="470"/>
    </row>
    <row r="378" spans="53:53" s="352" customFormat="1" x14ac:dyDescent="0.25">
      <c r="BA378" s="470"/>
    </row>
    <row r="379" spans="53:53" s="352" customFormat="1" x14ac:dyDescent="0.25">
      <c r="BA379" s="470"/>
    </row>
    <row r="380" spans="53:53" s="352" customFormat="1" x14ac:dyDescent="0.25">
      <c r="BA380" s="470"/>
    </row>
    <row r="381" spans="53:53" s="352" customFormat="1" x14ac:dyDescent="0.25">
      <c r="BA381" s="470"/>
    </row>
    <row r="382" spans="53:53" s="352" customFormat="1" x14ac:dyDescent="0.25">
      <c r="BA382" s="470"/>
    </row>
    <row r="383" spans="53:53" s="352" customFormat="1" x14ac:dyDescent="0.25">
      <c r="BA383" s="470"/>
    </row>
    <row r="384" spans="53:53" s="352" customFormat="1" x14ac:dyDescent="0.25">
      <c r="BA384" s="470"/>
    </row>
    <row r="385" spans="53:53" s="352" customFormat="1" x14ac:dyDescent="0.25">
      <c r="BA385" s="470"/>
    </row>
    <row r="386" spans="53:53" s="352" customFormat="1" x14ac:dyDescent="0.25">
      <c r="BA386" s="470"/>
    </row>
    <row r="387" spans="53:53" s="352" customFormat="1" x14ac:dyDescent="0.25">
      <c r="BA387" s="470"/>
    </row>
    <row r="388" spans="53:53" s="352" customFormat="1" x14ac:dyDescent="0.25">
      <c r="BA388" s="470"/>
    </row>
    <row r="389" spans="53:53" s="352" customFormat="1" x14ac:dyDescent="0.25">
      <c r="BA389" s="470"/>
    </row>
    <row r="390" spans="53:53" s="352" customFormat="1" x14ac:dyDescent="0.25">
      <c r="BA390" s="470"/>
    </row>
    <row r="391" spans="53:53" s="352" customFormat="1" x14ac:dyDescent="0.25">
      <c r="BA391" s="470"/>
    </row>
    <row r="392" spans="53:53" s="352" customFormat="1" x14ac:dyDescent="0.25">
      <c r="BA392" s="470"/>
    </row>
    <row r="393" spans="53:53" s="352" customFormat="1" x14ac:dyDescent="0.25">
      <c r="BA393" s="470"/>
    </row>
    <row r="394" spans="53:53" s="352" customFormat="1" x14ac:dyDescent="0.25">
      <c r="BA394" s="470"/>
    </row>
    <row r="395" spans="53:53" s="352" customFormat="1" x14ac:dyDescent="0.25">
      <c r="BA395" s="470"/>
    </row>
    <row r="396" spans="53:53" s="352" customFormat="1" x14ac:dyDescent="0.25">
      <c r="BA396" s="470"/>
    </row>
    <row r="397" spans="53:53" s="352" customFormat="1" x14ac:dyDescent="0.25">
      <c r="BA397" s="470"/>
    </row>
    <row r="398" spans="53:53" s="352" customFormat="1" x14ac:dyDescent="0.25">
      <c r="BA398" s="470"/>
    </row>
    <row r="399" spans="53:53" s="352" customFormat="1" x14ac:dyDescent="0.25">
      <c r="BA399" s="470"/>
    </row>
    <row r="400" spans="53:53" s="352" customFormat="1" x14ac:dyDescent="0.25">
      <c r="BA400" s="470"/>
    </row>
    <row r="401" spans="53:53" s="352" customFormat="1" x14ac:dyDescent="0.25">
      <c r="BA401" s="470"/>
    </row>
    <row r="402" spans="53:53" s="352" customFormat="1" x14ac:dyDescent="0.25">
      <c r="BA402" s="470"/>
    </row>
    <row r="403" spans="53:53" s="352" customFormat="1" x14ac:dyDescent="0.25">
      <c r="BA403" s="470"/>
    </row>
    <row r="404" spans="53:53" s="352" customFormat="1" x14ac:dyDescent="0.25">
      <c r="BA404" s="470"/>
    </row>
    <row r="405" spans="53:53" s="352" customFormat="1" x14ac:dyDescent="0.25">
      <c r="BA405" s="470"/>
    </row>
    <row r="406" spans="53:53" s="352" customFormat="1" x14ac:dyDescent="0.25">
      <c r="BA406" s="470"/>
    </row>
    <row r="407" spans="53:53" s="352" customFormat="1" x14ac:dyDescent="0.25">
      <c r="BA407" s="470"/>
    </row>
    <row r="408" spans="53:53" s="352" customFormat="1" x14ac:dyDescent="0.25">
      <c r="BA408" s="470"/>
    </row>
    <row r="409" spans="53:53" s="352" customFormat="1" x14ac:dyDescent="0.25">
      <c r="BA409" s="470"/>
    </row>
    <row r="410" spans="53:53" s="352" customFormat="1" x14ac:dyDescent="0.25">
      <c r="BA410" s="470"/>
    </row>
    <row r="411" spans="53:53" s="352" customFormat="1" x14ac:dyDescent="0.25">
      <c r="BA411" s="470"/>
    </row>
    <row r="412" spans="53:53" s="352" customFormat="1" x14ac:dyDescent="0.25">
      <c r="BA412" s="470"/>
    </row>
    <row r="413" spans="53:53" s="352" customFormat="1" x14ac:dyDescent="0.25">
      <c r="BA413" s="470"/>
    </row>
    <row r="414" spans="53:53" s="352" customFormat="1" x14ac:dyDescent="0.25">
      <c r="BA414" s="470"/>
    </row>
    <row r="415" spans="53:53" s="352" customFormat="1" x14ac:dyDescent="0.25">
      <c r="BA415" s="470"/>
    </row>
    <row r="416" spans="53:53" s="352" customFormat="1" x14ac:dyDescent="0.25">
      <c r="BA416" s="470"/>
    </row>
    <row r="417" spans="53:53" s="352" customFormat="1" x14ac:dyDescent="0.25">
      <c r="BA417" s="470"/>
    </row>
    <row r="418" spans="53:53" s="352" customFormat="1" x14ac:dyDescent="0.25">
      <c r="BA418" s="470"/>
    </row>
    <row r="419" spans="53:53" s="352" customFormat="1" x14ac:dyDescent="0.25">
      <c r="BA419" s="470"/>
    </row>
    <row r="420" spans="53:53" s="352" customFormat="1" x14ac:dyDescent="0.25">
      <c r="BA420" s="470"/>
    </row>
    <row r="421" spans="53:53" s="352" customFormat="1" x14ac:dyDescent="0.25">
      <c r="BA421" s="470"/>
    </row>
    <row r="422" spans="53:53" s="352" customFormat="1" x14ac:dyDescent="0.25">
      <c r="BA422" s="470"/>
    </row>
    <row r="423" spans="53:53" s="352" customFormat="1" x14ac:dyDescent="0.25">
      <c r="BA423" s="470"/>
    </row>
    <row r="424" spans="53:53" s="352" customFormat="1" x14ac:dyDescent="0.25">
      <c r="BA424" s="470"/>
    </row>
    <row r="425" spans="53:53" s="352" customFormat="1" x14ac:dyDescent="0.25">
      <c r="BA425" s="470"/>
    </row>
    <row r="426" spans="53:53" s="352" customFormat="1" x14ac:dyDescent="0.25">
      <c r="BA426" s="470"/>
    </row>
    <row r="427" spans="53:53" s="352" customFormat="1" x14ac:dyDescent="0.25">
      <c r="BA427" s="470"/>
    </row>
    <row r="428" spans="53:53" s="352" customFormat="1" x14ac:dyDescent="0.25">
      <c r="BA428" s="470"/>
    </row>
    <row r="429" spans="53:53" s="352" customFormat="1" x14ac:dyDescent="0.25">
      <c r="BA429" s="470"/>
    </row>
    <row r="430" spans="53:53" s="352" customFormat="1" x14ac:dyDescent="0.25">
      <c r="BA430" s="470"/>
    </row>
    <row r="431" spans="53:53" s="352" customFormat="1" x14ac:dyDescent="0.25">
      <c r="BA431" s="470"/>
    </row>
    <row r="432" spans="53:53" s="352" customFormat="1" x14ac:dyDescent="0.25">
      <c r="BA432" s="470"/>
    </row>
    <row r="433" spans="53:53" s="352" customFormat="1" x14ac:dyDescent="0.25">
      <c r="BA433" s="470"/>
    </row>
    <row r="434" spans="53:53" s="352" customFormat="1" x14ac:dyDescent="0.25">
      <c r="BA434" s="470"/>
    </row>
    <row r="435" spans="53:53" s="352" customFormat="1" x14ac:dyDescent="0.25">
      <c r="BA435" s="470"/>
    </row>
    <row r="436" spans="53:53" s="352" customFormat="1" x14ac:dyDescent="0.25">
      <c r="BA436" s="470"/>
    </row>
    <row r="437" spans="53:53" s="352" customFormat="1" x14ac:dyDescent="0.25">
      <c r="BA437" s="470"/>
    </row>
    <row r="438" spans="53:53" s="352" customFormat="1" x14ac:dyDescent="0.25">
      <c r="BA438" s="470"/>
    </row>
    <row r="439" spans="53:53" s="352" customFormat="1" x14ac:dyDescent="0.25">
      <c r="BA439" s="470"/>
    </row>
    <row r="440" spans="53:53" s="352" customFormat="1" x14ac:dyDescent="0.25">
      <c r="BA440" s="470"/>
    </row>
    <row r="441" spans="53:53" s="352" customFormat="1" x14ac:dyDescent="0.25">
      <c r="BA441" s="470"/>
    </row>
    <row r="442" spans="53:53" s="352" customFormat="1" x14ac:dyDescent="0.25">
      <c r="BA442" s="470"/>
    </row>
    <row r="443" spans="53:53" s="352" customFormat="1" x14ac:dyDescent="0.25">
      <c r="BA443" s="470"/>
    </row>
    <row r="444" spans="53:53" s="352" customFormat="1" x14ac:dyDescent="0.25">
      <c r="BA444" s="470"/>
    </row>
    <row r="445" spans="53:53" s="352" customFormat="1" x14ac:dyDescent="0.25">
      <c r="BA445" s="470"/>
    </row>
    <row r="446" spans="53:53" s="352" customFormat="1" x14ac:dyDescent="0.25">
      <c r="BA446" s="470"/>
    </row>
    <row r="447" spans="53:53" s="352" customFormat="1" x14ac:dyDescent="0.25">
      <c r="BA447" s="470"/>
    </row>
    <row r="448" spans="53:53" s="352" customFormat="1" x14ac:dyDescent="0.25">
      <c r="BA448" s="470"/>
    </row>
    <row r="449" spans="53:53" s="352" customFormat="1" x14ac:dyDescent="0.25">
      <c r="BA449" s="470"/>
    </row>
    <row r="450" spans="53:53" s="352" customFormat="1" x14ac:dyDescent="0.25">
      <c r="BA450" s="470"/>
    </row>
    <row r="451" spans="53:53" s="352" customFormat="1" x14ac:dyDescent="0.25">
      <c r="BA451" s="470"/>
    </row>
    <row r="452" spans="53:53" s="352" customFormat="1" x14ac:dyDescent="0.25">
      <c r="BA452" s="470"/>
    </row>
    <row r="453" spans="53:53" s="352" customFormat="1" x14ac:dyDescent="0.25">
      <c r="BA453" s="470"/>
    </row>
    <row r="454" spans="53:53" s="352" customFormat="1" x14ac:dyDescent="0.25">
      <c r="BA454" s="470"/>
    </row>
    <row r="455" spans="53:53" s="352" customFormat="1" x14ac:dyDescent="0.25">
      <c r="BA455" s="470"/>
    </row>
    <row r="456" spans="53:53" s="352" customFormat="1" x14ac:dyDescent="0.25">
      <c r="BA456" s="470"/>
    </row>
    <row r="457" spans="53:53" s="352" customFormat="1" x14ac:dyDescent="0.25">
      <c r="BA457" s="470"/>
    </row>
    <row r="458" spans="53:53" s="352" customFormat="1" x14ac:dyDescent="0.25">
      <c r="BA458" s="470"/>
    </row>
    <row r="459" spans="53:53" s="352" customFormat="1" x14ac:dyDescent="0.25">
      <c r="BA459" s="470"/>
    </row>
    <row r="460" spans="53:53" s="352" customFormat="1" x14ac:dyDescent="0.25">
      <c r="BA460" s="470"/>
    </row>
    <row r="461" spans="53:53" s="352" customFormat="1" x14ac:dyDescent="0.25">
      <c r="BA461" s="470"/>
    </row>
    <row r="462" spans="53:53" s="352" customFormat="1" x14ac:dyDescent="0.25">
      <c r="BA462" s="470"/>
    </row>
    <row r="463" spans="53:53" s="352" customFormat="1" x14ac:dyDescent="0.25">
      <c r="BA463" s="470"/>
    </row>
    <row r="464" spans="53:53" s="352" customFormat="1" x14ac:dyDescent="0.25">
      <c r="BA464" s="470"/>
    </row>
    <row r="465" spans="53:53" s="352" customFormat="1" x14ac:dyDescent="0.25">
      <c r="BA465" s="470"/>
    </row>
    <row r="466" spans="53:53" s="352" customFormat="1" x14ac:dyDescent="0.25">
      <c r="BA466" s="470"/>
    </row>
    <row r="467" spans="53:53" s="352" customFormat="1" x14ac:dyDescent="0.25">
      <c r="BA467" s="470"/>
    </row>
    <row r="468" spans="53:53" s="352" customFormat="1" x14ac:dyDescent="0.25">
      <c r="BA468" s="470"/>
    </row>
    <row r="469" spans="53:53" s="352" customFormat="1" x14ac:dyDescent="0.25">
      <c r="BA469" s="470"/>
    </row>
    <row r="470" spans="53:53" s="352" customFormat="1" x14ac:dyDescent="0.25">
      <c r="BA470" s="470"/>
    </row>
    <row r="471" spans="53:53" s="352" customFormat="1" x14ac:dyDescent="0.25">
      <c r="BA471" s="470"/>
    </row>
    <row r="472" spans="53:53" s="352" customFormat="1" x14ac:dyDescent="0.25">
      <c r="BA472" s="470"/>
    </row>
    <row r="473" spans="53:53" s="352" customFormat="1" x14ac:dyDescent="0.25">
      <c r="BA473" s="470"/>
    </row>
    <row r="474" spans="53:53" s="352" customFormat="1" x14ac:dyDescent="0.25">
      <c r="BA474" s="470"/>
    </row>
    <row r="475" spans="53:53" s="352" customFormat="1" x14ac:dyDescent="0.25">
      <c r="BA475" s="470"/>
    </row>
    <row r="476" spans="53:53" s="352" customFormat="1" x14ac:dyDescent="0.25">
      <c r="BA476" s="470"/>
    </row>
    <row r="477" spans="53:53" s="352" customFormat="1" x14ac:dyDescent="0.25">
      <c r="BA477" s="470"/>
    </row>
    <row r="478" spans="53:53" s="352" customFormat="1" x14ac:dyDescent="0.25">
      <c r="BA478" s="470"/>
    </row>
    <row r="479" spans="53:53" s="352" customFormat="1" x14ac:dyDescent="0.25">
      <c r="BA479" s="470"/>
    </row>
    <row r="480" spans="53:53" s="352" customFormat="1" x14ac:dyDescent="0.25">
      <c r="BA480" s="470"/>
    </row>
    <row r="481" spans="53:53" s="352" customFormat="1" x14ac:dyDescent="0.25">
      <c r="BA481" s="470"/>
    </row>
    <row r="482" spans="53:53" s="352" customFormat="1" x14ac:dyDescent="0.25">
      <c r="BA482" s="470"/>
    </row>
    <row r="483" spans="53:53" s="352" customFormat="1" x14ac:dyDescent="0.25">
      <c r="BA483" s="470"/>
    </row>
    <row r="484" spans="53:53" s="352" customFormat="1" x14ac:dyDescent="0.25">
      <c r="BA484" s="470"/>
    </row>
    <row r="485" spans="53:53" s="352" customFormat="1" x14ac:dyDescent="0.25">
      <c r="BA485" s="470"/>
    </row>
    <row r="486" spans="53:53" s="352" customFormat="1" x14ac:dyDescent="0.25">
      <c r="BA486" s="470"/>
    </row>
    <row r="487" spans="53:53" s="352" customFormat="1" x14ac:dyDescent="0.25">
      <c r="BA487" s="470"/>
    </row>
    <row r="488" spans="53:53" s="352" customFormat="1" x14ac:dyDescent="0.25">
      <c r="BA488" s="470"/>
    </row>
    <row r="489" spans="53:53" s="352" customFormat="1" x14ac:dyDescent="0.25">
      <c r="BA489" s="470"/>
    </row>
    <row r="490" spans="53:53" s="352" customFormat="1" x14ac:dyDescent="0.25">
      <c r="BA490" s="470"/>
    </row>
    <row r="491" spans="53:53" s="352" customFormat="1" x14ac:dyDescent="0.25">
      <c r="BA491" s="470"/>
    </row>
    <row r="492" spans="53:53" s="352" customFormat="1" x14ac:dyDescent="0.25">
      <c r="BA492" s="470"/>
    </row>
    <row r="493" spans="53:53" s="352" customFormat="1" x14ac:dyDescent="0.25">
      <c r="BA493" s="470"/>
    </row>
    <row r="494" spans="53:53" s="352" customFormat="1" x14ac:dyDescent="0.25">
      <c r="BA494" s="470"/>
    </row>
    <row r="495" spans="53:53" s="352" customFormat="1" x14ac:dyDescent="0.25">
      <c r="BA495" s="470"/>
    </row>
    <row r="496" spans="53:53" s="352" customFormat="1" x14ac:dyDescent="0.25">
      <c r="BA496" s="470"/>
    </row>
    <row r="497" spans="53:53" s="352" customFormat="1" x14ac:dyDescent="0.25">
      <c r="BA497" s="470"/>
    </row>
    <row r="498" spans="53:53" s="352" customFormat="1" x14ac:dyDescent="0.25">
      <c r="BA498" s="470"/>
    </row>
    <row r="499" spans="53:53" s="352" customFormat="1" x14ac:dyDescent="0.25">
      <c r="BA499" s="470"/>
    </row>
    <row r="500" spans="53:53" s="352" customFormat="1" x14ac:dyDescent="0.25">
      <c r="BA500" s="470"/>
    </row>
    <row r="501" spans="53:53" s="352" customFormat="1" x14ac:dyDescent="0.25">
      <c r="BA501" s="470"/>
    </row>
    <row r="502" spans="53:53" s="352" customFormat="1" x14ac:dyDescent="0.25">
      <c r="BA502" s="470"/>
    </row>
    <row r="503" spans="53:53" s="352" customFormat="1" x14ac:dyDescent="0.25">
      <c r="BA503" s="470"/>
    </row>
    <row r="504" spans="53:53" s="352" customFormat="1" x14ac:dyDescent="0.25">
      <c r="BA504" s="470"/>
    </row>
    <row r="505" spans="53:53" s="352" customFormat="1" x14ac:dyDescent="0.25">
      <c r="BA505" s="470"/>
    </row>
    <row r="506" spans="53:53" s="352" customFormat="1" x14ac:dyDescent="0.25">
      <c r="BA506" s="470"/>
    </row>
    <row r="507" spans="53:53" s="352" customFormat="1" x14ac:dyDescent="0.25">
      <c r="BA507" s="470"/>
    </row>
    <row r="508" spans="53:53" s="352" customFormat="1" x14ac:dyDescent="0.25">
      <c r="BA508" s="470"/>
    </row>
    <row r="509" spans="53:53" s="352" customFormat="1" x14ac:dyDescent="0.25">
      <c r="BA509" s="470"/>
    </row>
    <row r="510" spans="53:53" s="352" customFormat="1" x14ac:dyDescent="0.25">
      <c r="BA510" s="470"/>
    </row>
    <row r="511" spans="53:53" s="352" customFormat="1" x14ac:dyDescent="0.25">
      <c r="BA511" s="470"/>
    </row>
    <row r="512" spans="53:53" s="352" customFormat="1" x14ac:dyDescent="0.25">
      <c r="BA512" s="470"/>
    </row>
    <row r="513" spans="53:53" s="352" customFormat="1" x14ac:dyDescent="0.25">
      <c r="BA513" s="470"/>
    </row>
    <row r="514" spans="53:53" s="352" customFormat="1" x14ac:dyDescent="0.25">
      <c r="BA514" s="470"/>
    </row>
    <row r="515" spans="53:53" s="352" customFormat="1" x14ac:dyDescent="0.25">
      <c r="BA515" s="470"/>
    </row>
    <row r="516" spans="53:53" s="352" customFormat="1" x14ac:dyDescent="0.25">
      <c r="BA516" s="470"/>
    </row>
    <row r="517" spans="53:53" s="352" customFormat="1" x14ac:dyDescent="0.25">
      <c r="BA517" s="470"/>
    </row>
    <row r="518" spans="53:53" s="352" customFormat="1" x14ac:dyDescent="0.25">
      <c r="BA518" s="470"/>
    </row>
    <row r="519" spans="53:53" s="352" customFormat="1" x14ac:dyDescent="0.25">
      <c r="BA519" s="470"/>
    </row>
    <row r="520" spans="53:53" s="352" customFormat="1" x14ac:dyDescent="0.25">
      <c r="BA520" s="470"/>
    </row>
    <row r="521" spans="53:53" s="352" customFormat="1" x14ac:dyDescent="0.25">
      <c r="BA521" s="470"/>
    </row>
    <row r="522" spans="53:53" s="352" customFormat="1" x14ac:dyDescent="0.25">
      <c r="BA522" s="470"/>
    </row>
    <row r="523" spans="53:53" s="352" customFormat="1" x14ac:dyDescent="0.25">
      <c r="BA523" s="470"/>
    </row>
    <row r="524" spans="53:53" s="352" customFormat="1" x14ac:dyDescent="0.25">
      <c r="BA524" s="470"/>
    </row>
    <row r="525" spans="53:53" s="352" customFormat="1" x14ac:dyDescent="0.25">
      <c r="BA525" s="470"/>
    </row>
    <row r="526" spans="53:53" s="352" customFormat="1" x14ac:dyDescent="0.25">
      <c r="BA526" s="470"/>
    </row>
    <row r="527" spans="53:53" s="352" customFormat="1" x14ac:dyDescent="0.25">
      <c r="BA527" s="470"/>
    </row>
    <row r="528" spans="53:53" s="352" customFormat="1" x14ac:dyDescent="0.25">
      <c r="BA528" s="470"/>
    </row>
    <row r="529" spans="53:53" s="352" customFormat="1" x14ac:dyDescent="0.25">
      <c r="BA529" s="470"/>
    </row>
    <row r="530" spans="53:53" s="352" customFormat="1" x14ac:dyDescent="0.25">
      <c r="BA530" s="470"/>
    </row>
    <row r="531" spans="53:53" s="352" customFormat="1" x14ac:dyDescent="0.25">
      <c r="BA531" s="470"/>
    </row>
    <row r="532" spans="53:53" s="352" customFormat="1" x14ac:dyDescent="0.25">
      <c r="BA532" s="470"/>
    </row>
    <row r="533" spans="53:53" s="352" customFormat="1" x14ac:dyDescent="0.25">
      <c r="BA533" s="470"/>
    </row>
    <row r="534" spans="53:53" s="352" customFormat="1" x14ac:dyDescent="0.25">
      <c r="BA534" s="470"/>
    </row>
    <row r="535" spans="53:53" s="352" customFormat="1" x14ac:dyDescent="0.25">
      <c r="BA535" s="470"/>
    </row>
    <row r="536" spans="53:53" s="352" customFormat="1" x14ac:dyDescent="0.25">
      <c r="BA536" s="470"/>
    </row>
    <row r="537" spans="53:53" s="352" customFormat="1" x14ac:dyDescent="0.25">
      <c r="BA537" s="470"/>
    </row>
    <row r="538" spans="53:53" s="352" customFormat="1" x14ac:dyDescent="0.25">
      <c r="BA538" s="470"/>
    </row>
    <row r="539" spans="53:53" s="352" customFormat="1" x14ac:dyDescent="0.25">
      <c r="BA539" s="470"/>
    </row>
    <row r="540" spans="53:53" s="352" customFormat="1" x14ac:dyDescent="0.25">
      <c r="BA540" s="470"/>
    </row>
    <row r="541" spans="53:53" s="352" customFormat="1" x14ac:dyDescent="0.25">
      <c r="BA541" s="470"/>
    </row>
    <row r="542" spans="53:53" s="352" customFormat="1" x14ac:dyDescent="0.25">
      <c r="BA542" s="470"/>
    </row>
    <row r="543" spans="53:53" s="352" customFormat="1" x14ac:dyDescent="0.25">
      <c r="BA543" s="470"/>
    </row>
    <row r="544" spans="53:53" s="352" customFormat="1" x14ac:dyDescent="0.25">
      <c r="BA544" s="470"/>
    </row>
    <row r="545" spans="53:53" s="352" customFormat="1" x14ac:dyDescent="0.25">
      <c r="BA545" s="470"/>
    </row>
    <row r="546" spans="53:53" s="352" customFormat="1" x14ac:dyDescent="0.25">
      <c r="BA546" s="470"/>
    </row>
    <row r="547" spans="53:53" s="352" customFormat="1" x14ac:dyDescent="0.25">
      <c r="BA547" s="470"/>
    </row>
    <row r="548" spans="53:53" s="352" customFormat="1" x14ac:dyDescent="0.25">
      <c r="BA548" s="470"/>
    </row>
    <row r="549" spans="53:53" s="352" customFormat="1" x14ac:dyDescent="0.25">
      <c r="BA549" s="470"/>
    </row>
    <row r="550" spans="53:53" s="352" customFormat="1" x14ac:dyDescent="0.25">
      <c r="BA550" s="470"/>
    </row>
    <row r="551" spans="53:53" s="352" customFormat="1" x14ac:dyDescent="0.25">
      <c r="BA551" s="470"/>
    </row>
    <row r="552" spans="53:53" s="352" customFormat="1" x14ac:dyDescent="0.25">
      <c r="BA552" s="470"/>
    </row>
    <row r="553" spans="53:53" s="352" customFormat="1" x14ac:dyDescent="0.25">
      <c r="BA553" s="470"/>
    </row>
    <row r="554" spans="53:53" s="352" customFormat="1" x14ac:dyDescent="0.25">
      <c r="BA554" s="470"/>
    </row>
    <row r="555" spans="53:53" s="352" customFormat="1" x14ac:dyDescent="0.25">
      <c r="BA555" s="470"/>
    </row>
    <row r="556" spans="53:53" s="352" customFormat="1" x14ac:dyDescent="0.25">
      <c r="BA556" s="470"/>
    </row>
    <row r="557" spans="53:53" s="352" customFormat="1" x14ac:dyDescent="0.25">
      <c r="BA557" s="470"/>
    </row>
    <row r="558" spans="53:53" s="352" customFormat="1" x14ac:dyDescent="0.25">
      <c r="BA558" s="470"/>
    </row>
    <row r="559" spans="53:53" s="352" customFormat="1" x14ac:dyDescent="0.25">
      <c r="BA559" s="470"/>
    </row>
    <row r="560" spans="53:53" s="352" customFormat="1" x14ac:dyDescent="0.25">
      <c r="BA560" s="470"/>
    </row>
    <row r="561" spans="53:53" s="352" customFormat="1" x14ac:dyDescent="0.25">
      <c r="BA561" s="470"/>
    </row>
    <row r="562" spans="53:53" s="352" customFormat="1" x14ac:dyDescent="0.25">
      <c r="BA562" s="470"/>
    </row>
    <row r="563" spans="53:53" s="352" customFormat="1" x14ac:dyDescent="0.25">
      <c r="BA563" s="470"/>
    </row>
    <row r="564" spans="53:53" s="352" customFormat="1" x14ac:dyDescent="0.25">
      <c r="BA564" s="470"/>
    </row>
    <row r="565" spans="53:53" s="352" customFormat="1" x14ac:dyDescent="0.25">
      <c r="BA565" s="470"/>
    </row>
    <row r="566" spans="53:53" s="352" customFormat="1" x14ac:dyDescent="0.25">
      <c r="BA566" s="470"/>
    </row>
    <row r="567" spans="53:53" s="352" customFormat="1" x14ac:dyDescent="0.25">
      <c r="BA567" s="470"/>
    </row>
    <row r="568" spans="53:53" s="352" customFormat="1" x14ac:dyDescent="0.25">
      <c r="BA568" s="470"/>
    </row>
    <row r="569" spans="53:53" s="352" customFormat="1" x14ac:dyDescent="0.25">
      <c r="BA569" s="470"/>
    </row>
    <row r="570" spans="53:53" s="352" customFormat="1" x14ac:dyDescent="0.25">
      <c r="BA570" s="470"/>
    </row>
    <row r="571" spans="53:53" s="352" customFormat="1" x14ac:dyDescent="0.25">
      <c r="BA571" s="470"/>
    </row>
    <row r="572" spans="53:53" s="352" customFormat="1" x14ac:dyDescent="0.25">
      <c r="BA572" s="470"/>
    </row>
    <row r="573" spans="53:53" s="352" customFormat="1" x14ac:dyDescent="0.25">
      <c r="BA573" s="470"/>
    </row>
    <row r="574" spans="53:53" s="352" customFormat="1" x14ac:dyDescent="0.25">
      <c r="BA574" s="470"/>
    </row>
    <row r="575" spans="53:53" s="352" customFormat="1" x14ac:dyDescent="0.25">
      <c r="BA575" s="470"/>
    </row>
    <row r="576" spans="53:53" s="352" customFormat="1" x14ac:dyDescent="0.25">
      <c r="BA576" s="470"/>
    </row>
    <row r="577" spans="53:53" s="352" customFormat="1" x14ac:dyDescent="0.25">
      <c r="BA577" s="470"/>
    </row>
    <row r="578" spans="53:53" s="352" customFormat="1" x14ac:dyDescent="0.25">
      <c r="BA578" s="470"/>
    </row>
    <row r="579" spans="53:53" s="352" customFormat="1" x14ac:dyDescent="0.25">
      <c r="BA579" s="470"/>
    </row>
    <row r="580" spans="53:53" s="352" customFormat="1" x14ac:dyDescent="0.25">
      <c r="BA580" s="470"/>
    </row>
    <row r="581" spans="53:53" s="352" customFormat="1" x14ac:dyDescent="0.25">
      <c r="BA581" s="470"/>
    </row>
    <row r="582" spans="53:53" s="352" customFormat="1" x14ac:dyDescent="0.25">
      <c r="BA582" s="470"/>
    </row>
    <row r="583" spans="53:53" s="352" customFormat="1" x14ac:dyDescent="0.25">
      <c r="BA583" s="470"/>
    </row>
    <row r="584" spans="53:53" s="352" customFormat="1" x14ac:dyDescent="0.25">
      <c r="BA584" s="470"/>
    </row>
    <row r="585" spans="53:53" s="352" customFormat="1" x14ac:dyDescent="0.25">
      <c r="BA585" s="470"/>
    </row>
    <row r="586" spans="53:53" s="352" customFormat="1" x14ac:dyDescent="0.25">
      <c r="BA586" s="470"/>
    </row>
    <row r="587" spans="53:53" s="352" customFormat="1" x14ac:dyDescent="0.25">
      <c r="BA587" s="470"/>
    </row>
    <row r="588" spans="53:53" s="352" customFormat="1" x14ac:dyDescent="0.25">
      <c r="BA588" s="470"/>
    </row>
    <row r="589" spans="53:53" s="352" customFormat="1" x14ac:dyDescent="0.25">
      <c r="BA589" s="470"/>
    </row>
    <row r="590" spans="53:53" s="352" customFormat="1" x14ac:dyDescent="0.25">
      <c r="BA590" s="470"/>
    </row>
    <row r="591" spans="53:53" s="352" customFormat="1" x14ac:dyDescent="0.25">
      <c r="BA591" s="470"/>
    </row>
    <row r="592" spans="53:53" s="352" customFormat="1" x14ac:dyDescent="0.25">
      <c r="BA592" s="470"/>
    </row>
    <row r="593" spans="53:53" s="352" customFormat="1" x14ac:dyDescent="0.25">
      <c r="BA593" s="470"/>
    </row>
    <row r="594" spans="53:53" s="352" customFormat="1" x14ac:dyDescent="0.25">
      <c r="BA594" s="470"/>
    </row>
    <row r="595" spans="53:53" s="352" customFormat="1" x14ac:dyDescent="0.25">
      <c r="BA595" s="470"/>
    </row>
    <row r="596" spans="53:53" s="352" customFormat="1" x14ac:dyDescent="0.25">
      <c r="BA596" s="470"/>
    </row>
    <row r="597" spans="53:53" s="352" customFormat="1" x14ac:dyDescent="0.25">
      <c r="BA597" s="470"/>
    </row>
    <row r="598" spans="53:53" s="352" customFormat="1" x14ac:dyDescent="0.25">
      <c r="BA598" s="470"/>
    </row>
    <row r="599" spans="53:53" s="352" customFormat="1" x14ac:dyDescent="0.25">
      <c r="BA599" s="470"/>
    </row>
    <row r="600" spans="53:53" s="352" customFormat="1" x14ac:dyDescent="0.25">
      <c r="BA600" s="470"/>
    </row>
    <row r="601" spans="53:53" s="352" customFormat="1" x14ac:dyDescent="0.25">
      <c r="BA601" s="470"/>
    </row>
    <row r="602" spans="53:53" s="352" customFormat="1" x14ac:dyDescent="0.25">
      <c r="BA602" s="470"/>
    </row>
    <row r="603" spans="53:53" s="352" customFormat="1" x14ac:dyDescent="0.25">
      <c r="BA603" s="470"/>
    </row>
    <row r="604" spans="53:53" s="352" customFormat="1" x14ac:dyDescent="0.25">
      <c r="BA604" s="470"/>
    </row>
    <row r="605" spans="53:53" s="352" customFormat="1" x14ac:dyDescent="0.25">
      <c r="BA605" s="470"/>
    </row>
    <row r="606" spans="53:53" s="352" customFormat="1" x14ac:dyDescent="0.25">
      <c r="BA606" s="470"/>
    </row>
    <row r="607" spans="53:53" s="352" customFormat="1" x14ac:dyDescent="0.25">
      <c r="BA607" s="470"/>
    </row>
    <row r="608" spans="53:53" s="352" customFormat="1" x14ac:dyDescent="0.25">
      <c r="BA608" s="470"/>
    </row>
    <row r="609" spans="53:53" s="352" customFormat="1" x14ac:dyDescent="0.25">
      <c r="BA609" s="470"/>
    </row>
    <row r="610" spans="53:53" s="352" customFormat="1" x14ac:dyDescent="0.25">
      <c r="BA610" s="470"/>
    </row>
    <row r="611" spans="53:53" s="352" customFormat="1" x14ac:dyDescent="0.25">
      <c r="BA611" s="470"/>
    </row>
    <row r="612" spans="53:53" s="352" customFormat="1" x14ac:dyDescent="0.25">
      <c r="BA612" s="470"/>
    </row>
    <row r="613" spans="53:53" s="352" customFormat="1" x14ac:dyDescent="0.25">
      <c r="BA613" s="470"/>
    </row>
    <row r="614" spans="53:53" s="352" customFormat="1" x14ac:dyDescent="0.25">
      <c r="BA614" s="470"/>
    </row>
    <row r="615" spans="53:53" s="352" customFormat="1" x14ac:dyDescent="0.25">
      <c r="BA615" s="470"/>
    </row>
    <row r="616" spans="53:53" s="352" customFormat="1" x14ac:dyDescent="0.25">
      <c r="BA616" s="470"/>
    </row>
    <row r="617" spans="53:53" s="352" customFormat="1" x14ac:dyDescent="0.25">
      <c r="BA617" s="470"/>
    </row>
    <row r="618" spans="53:53" s="352" customFormat="1" x14ac:dyDescent="0.25">
      <c r="BA618" s="470"/>
    </row>
    <row r="619" spans="53:53" s="352" customFormat="1" x14ac:dyDescent="0.25">
      <c r="BA619" s="470"/>
    </row>
    <row r="620" spans="53:53" s="352" customFormat="1" x14ac:dyDescent="0.25">
      <c r="BA620" s="470"/>
    </row>
    <row r="621" spans="53:53" s="352" customFormat="1" x14ac:dyDescent="0.25">
      <c r="BA621" s="470"/>
    </row>
    <row r="622" spans="53:53" s="352" customFormat="1" x14ac:dyDescent="0.25">
      <c r="BA622" s="470"/>
    </row>
    <row r="623" spans="53:53" s="352" customFormat="1" x14ac:dyDescent="0.25">
      <c r="BA623" s="470"/>
    </row>
    <row r="624" spans="53:53" s="352" customFormat="1" x14ac:dyDescent="0.25">
      <c r="BA624" s="470"/>
    </row>
    <row r="625" spans="53:53" s="352" customFormat="1" x14ac:dyDescent="0.25">
      <c r="BA625" s="470"/>
    </row>
    <row r="626" spans="53:53" s="352" customFormat="1" x14ac:dyDescent="0.25">
      <c r="BA626" s="470"/>
    </row>
    <row r="627" spans="53:53" s="352" customFormat="1" x14ac:dyDescent="0.25">
      <c r="BA627" s="470"/>
    </row>
    <row r="628" spans="53:53" s="352" customFormat="1" x14ac:dyDescent="0.25">
      <c r="BA628" s="470"/>
    </row>
    <row r="629" spans="53:53" s="352" customFormat="1" x14ac:dyDescent="0.25">
      <c r="BA629" s="470"/>
    </row>
    <row r="630" spans="53:53" s="352" customFormat="1" x14ac:dyDescent="0.25">
      <c r="BA630" s="470"/>
    </row>
    <row r="631" spans="53:53" s="352" customFormat="1" x14ac:dyDescent="0.25">
      <c r="BA631" s="470"/>
    </row>
    <row r="632" spans="53:53" s="352" customFormat="1" x14ac:dyDescent="0.25">
      <c r="BA632" s="470"/>
    </row>
    <row r="633" spans="53:53" s="352" customFormat="1" x14ac:dyDescent="0.25">
      <c r="BA633" s="470"/>
    </row>
    <row r="634" spans="53:53" s="352" customFormat="1" x14ac:dyDescent="0.25">
      <c r="BA634" s="470"/>
    </row>
    <row r="635" spans="53:53" s="352" customFormat="1" x14ac:dyDescent="0.25">
      <c r="BA635" s="47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D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89" t="str">
        <f>HLOOKUP(Introduction!$G$4,nametranslations,101,FALSE)</f>
        <v>المياه في المدارس</v>
      </c>
      <c r="C1" s="171" t="s">
        <v>184</v>
      </c>
      <c r="D1" s="149" t="str">
        <f>+Introduction!$C$7</f>
        <v>الإمارات العربية المتحدة</v>
      </c>
      <c r="E1" s="149"/>
      <c r="F1" s="149"/>
      <c r="G1" s="149"/>
      <c r="H1" s="149"/>
      <c r="I1" s="153"/>
      <c r="J1" s="141"/>
      <c r="K1" s="141"/>
      <c r="L1" s="589" t="str">
        <f>HLOOKUP(Introduction!$G$4,nametranslations,101,FALSE)</f>
        <v>المياه في المدارس</v>
      </c>
      <c r="M1" s="171">
        <v>2019</v>
      </c>
      <c r="N1" s="149" t="str">
        <f>+Introduction!$C$7</f>
        <v>الإمارات العربية المتحدة</v>
      </c>
      <c r="O1" s="149"/>
      <c r="P1" s="149"/>
      <c r="Q1" s="149"/>
      <c r="R1" s="149"/>
      <c r="S1" s="153"/>
      <c r="T1" s="141"/>
      <c r="U1" s="141"/>
      <c r="V1" s="589" t="str">
        <f>HLOOKUP(Introduction!$G$4,nametranslations,101,FALSE)</f>
        <v>المياه في المدارس</v>
      </c>
      <c r="W1" s="171">
        <v>2020</v>
      </c>
      <c r="X1" s="149" t="str">
        <f>+Introduction!$C$7</f>
        <v>الإمارات العربية المتحدة</v>
      </c>
      <c r="Y1" s="149"/>
      <c r="Z1" s="149"/>
      <c r="AA1" s="149"/>
      <c r="AB1" s="149"/>
      <c r="AC1" s="153"/>
      <c r="AD1" s="141"/>
      <c r="AE1" s="141"/>
      <c r="AF1" s="589" t="str">
        <f>HLOOKUP(Introduction!$G$4,nametranslations,101,FALSE)</f>
        <v>المياه في المدارس</v>
      </c>
      <c r="AG1" s="171">
        <v>2022</v>
      </c>
      <c r="AH1" s="149" t="str">
        <f>+Introduction!$C$7</f>
        <v>الإمارات العربية المتحدة</v>
      </c>
      <c r="AI1" s="149"/>
      <c r="AJ1" s="149"/>
      <c r="AK1" s="149"/>
      <c r="AL1" s="149"/>
      <c r="AM1" s="153"/>
      <c r="AN1" s="141"/>
      <c r="AO1" s="141"/>
      <c r="AP1" s="589" t="str">
        <f>HLOOKUP(Introduction!$G$4,nametranslations,101,FALSE)</f>
        <v>المياه في المدارس</v>
      </c>
      <c r="AQ1" s="171">
        <v>2023</v>
      </c>
      <c r="AR1" s="149" t="str">
        <f>+Introduction!$C$7</f>
        <v>الإمارات العربية المتحدة</v>
      </c>
      <c r="AS1" s="149"/>
      <c r="AT1" s="149"/>
      <c r="AU1" s="149"/>
      <c r="AV1" s="149"/>
      <c r="AW1" s="153"/>
      <c r="AX1" s="141"/>
      <c r="AY1" s="141"/>
      <c r="AZ1" s="589" t="str">
        <f>HLOOKUP(Introduction!$G$4,nametranslations,101,FALSE)</f>
        <v>المياه في المدارس</v>
      </c>
      <c r="BA1" s="171">
        <v>2024</v>
      </c>
      <c r="BB1" s="149" t="str">
        <f>+Introduction!$C$7</f>
        <v>الإمارات العربية المتحدة</v>
      </c>
      <c r="BC1" s="149"/>
      <c r="BD1" s="149"/>
      <c r="BE1" s="149"/>
      <c r="BF1" s="149"/>
      <c r="BG1" s="153"/>
      <c r="BH1" s="141"/>
      <c r="BI1" s="141"/>
    </row>
    <row r="2" spans="1:212" s="140" customFormat="1" ht="30" customHeight="1" x14ac:dyDescent="0.3">
      <c r="A2" s="331" t="s">
        <v>202</v>
      </c>
      <c r="B2" s="150" t="s">
        <v>183</v>
      </c>
      <c r="C2" s="110" t="s">
        <v>149</v>
      </c>
      <c r="D2" s="110" t="s">
        <v>148</v>
      </c>
      <c r="E2" s="151"/>
      <c r="F2" s="151"/>
      <c r="G2" s="151"/>
      <c r="H2" s="151"/>
      <c r="I2" s="152"/>
      <c r="J2" s="141" t="s">
        <v>185</v>
      </c>
      <c r="K2" s="141"/>
      <c r="L2" s="150" t="s">
        <v>199</v>
      </c>
      <c r="M2" s="110" t="s">
        <v>149</v>
      </c>
      <c r="N2" s="110" t="s">
        <v>148</v>
      </c>
      <c r="O2" s="151"/>
      <c r="P2" s="151"/>
      <c r="Q2" s="151"/>
      <c r="R2" s="151"/>
      <c r="S2" s="152"/>
      <c r="T2" s="141" t="s">
        <v>185</v>
      </c>
      <c r="U2" s="141"/>
      <c r="V2" s="150" t="s">
        <v>200</v>
      </c>
      <c r="W2" s="110" t="s">
        <v>149</v>
      </c>
      <c r="X2" s="110" t="s">
        <v>148</v>
      </c>
      <c r="Y2" s="151"/>
      <c r="Z2" s="151"/>
      <c r="AA2" s="151"/>
      <c r="AB2" s="151"/>
      <c r="AC2" s="152"/>
      <c r="AD2" s="141" t="s">
        <v>185</v>
      </c>
      <c r="AE2" s="141"/>
      <c r="AF2" s="150" t="s">
        <v>203</v>
      </c>
      <c r="AG2" s="110" t="s">
        <v>149</v>
      </c>
      <c r="AH2" s="110" t="s">
        <v>148</v>
      </c>
      <c r="AI2" s="151"/>
      <c r="AJ2" s="151"/>
      <c r="AK2" s="151"/>
      <c r="AL2" s="151"/>
      <c r="AM2" s="152"/>
      <c r="AN2" s="141" t="s">
        <v>185</v>
      </c>
      <c r="AO2" s="141"/>
      <c r="AP2" s="150" t="s">
        <v>216</v>
      </c>
      <c r="AQ2" s="110" t="s">
        <v>149</v>
      </c>
      <c r="AR2" s="110" t="s">
        <v>148</v>
      </c>
      <c r="AS2" s="151"/>
      <c r="AT2" s="151"/>
      <c r="AU2" s="151"/>
      <c r="AV2" s="151"/>
      <c r="AW2" s="152"/>
      <c r="AX2" s="141" t="s">
        <v>185</v>
      </c>
      <c r="AY2" s="141"/>
      <c r="AZ2" s="150" t="s">
        <v>217</v>
      </c>
      <c r="BA2" s="110" t="s">
        <v>149</v>
      </c>
      <c r="BB2" s="110" t="s">
        <v>148</v>
      </c>
      <c r="BC2" s="151"/>
      <c r="BD2" s="151"/>
      <c r="BE2" s="151"/>
      <c r="BF2" s="151"/>
      <c r="BG2" s="152"/>
      <c r="BH2" s="141" t="s">
        <v>185</v>
      </c>
      <c r="BI2" s="141"/>
    </row>
    <row r="3" spans="1:212" s="118" customFormat="1" ht="18" customHeight="1" x14ac:dyDescent="0.3">
      <c r="A3" s="331"/>
      <c r="B3" s="111" t="str">
        <f>HLOOKUP(Introduction!$G$4,nametranslations,152,FALSE)</f>
        <v>تعريف</v>
      </c>
      <c r="C3" s="112" t="str">
        <f>HLOOKUP(Introduction!$G$4,nametranslations,102,FALSE)</f>
        <v>تقديرات (٪)</v>
      </c>
      <c r="D3" s="113" t="str">
        <f>HLOOKUP(Introduction!$G$4,nametranslations,24,FALSE)</f>
        <v>المجموع</v>
      </c>
      <c r="E3" s="114" t="str">
        <f>HLOOKUP(Introduction!$G$4,nametranslations,26,FALSE)</f>
        <v>الحضاري</v>
      </c>
      <c r="F3" s="114" t="str">
        <f>HLOOKUP(Introduction!$G$4,nametranslations,25,FALSE)</f>
        <v>ريفي</v>
      </c>
      <c r="G3" s="114" t="str">
        <f>HLOOKUP(Introduction!$G$4,nametranslations,27,FALSE)</f>
        <v>المرحلة الابتدائية</v>
      </c>
      <c r="H3" s="114" t="str">
        <f>HLOOKUP(Introduction!$G$4,nametranslations,28,FALSE)</f>
        <v>خبرات</v>
      </c>
      <c r="I3" s="115" t="str">
        <f>HLOOKUP(Introduction!$G$4,nametranslations,29,FALSE)</f>
        <v>ثانوي</v>
      </c>
      <c r="J3" s="116"/>
      <c r="K3" s="116"/>
      <c r="L3" s="111" t="str">
        <f>HLOOKUP(Introduction!$G$4,nametranslations,152,FALSE)</f>
        <v>تعريف</v>
      </c>
      <c r="M3" s="112" t="str">
        <f>HLOOKUP(Introduction!$G$4,nametranslations,102,FALSE)</f>
        <v>تقديرات (٪)</v>
      </c>
      <c r="N3" s="113" t="str">
        <f>HLOOKUP(Introduction!$G$4,nametranslations,24,FALSE)</f>
        <v>المجموع</v>
      </c>
      <c r="O3" s="114" t="str">
        <f>HLOOKUP(Introduction!$G$4,nametranslations,26,FALSE)</f>
        <v>الحضاري</v>
      </c>
      <c r="P3" s="114" t="str">
        <f>HLOOKUP(Introduction!$G$4,nametranslations,25,FALSE)</f>
        <v>ريفي</v>
      </c>
      <c r="Q3" s="114" t="str">
        <f>HLOOKUP(Introduction!$G$4,nametranslations,27,FALSE)</f>
        <v>المرحلة الابتدائية</v>
      </c>
      <c r="R3" s="114" t="str">
        <f>HLOOKUP(Introduction!$G$4,nametranslations,28,FALSE)</f>
        <v>خبرات</v>
      </c>
      <c r="S3" s="115" t="str">
        <f>HLOOKUP(Introduction!$G$4,nametranslations,29,FALSE)</f>
        <v>ثانوي</v>
      </c>
      <c r="T3" s="116"/>
      <c r="U3" s="116"/>
      <c r="V3" s="111" t="str">
        <f>HLOOKUP(Introduction!$G$4,nametranslations,152,FALSE)</f>
        <v>تعريف</v>
      </c>
      <c r="W3" s="112" t="str">
        <f>HLOOKUP(Introduction!$G$4,nametranslations,102,FALSE)</f>
        <v>تقديرات (٪)</v>
      </c>
      <c r="X3" s="113" t="str">
        <f>HLOOKUP(Introduction!$G$4,nametranslations,24,FALSE)</f>
        <v>المجموع</v>
      </c>
      <c r="Y3" s="114" t="str">
        <f>HLOOKUP(Introduction!$G$4,nametranslations,26,FALSE)</f>
        <v>الحضاري</v>
      </c>
      <c r="Z3" s="114" t="str">
        <f>HLOOKUP(Introduction!$G$4,nametranslations,25,FALSE)</f>
        <v>ريفي</v>
      </c>
      <c r="AA3" s="114" t="str">
        <f>HLOOKUP(Introduction!$G$4,nametranslations,27,FALSE)</f>
        <v>المرحلة الابتدائية</v>
      </c>
      <c r="AB3" s="114" t="str">
        <f>HLOOKUP(Introduction!$G$4,nametranslations,28,FALSE)</f>
        <v>خبرات</v>
      </c>
      <c r="AC3" s="115" t="str">
        <f>HLOOKUP(Introduction!$G$4,nametranslations,29,FALSE)</f>
        <v>ثانوي</v>
      </c>
      <c r="AD3" s="116"/>
      <c r="AE3" s="116"/>
      <c r="AF3" s="111" t="str">
        <f>HLOOKUP(Introduction!$G$4,nametranslations,152,FALSE)</f>
        <v>تعريف</v>
      </c>
      <c r="AG3" s="112" t="str">
        <f>HLOOKUP(Introduction!$G$4,nametranslations,102,FALSE)</f>
        <v>تقديرات (٪)</v>
      </c>
      <c r="AH3" s="113" t="str">
        <f>HLOOKUP(Introduction!$G$4,nametranslations,24,FALSE)</f>
        <v>المجموع</v>
      </c>
      <c r="AI3" s="114" t="str">
        <f>HLOOKUP(Introduction!$G$4,nametranslations,26,FALSE)</f>
        <v>الحضاري</v>
      </c>
      <c r="AJ3" s="114" t="str">
        <f>HLOOKUP(Introduction!$G$4,nametranslations,25,FALSE)</f>
        <v>ريفي</v>
      </c>
      <c r="AK3" s="114" t="str">
        <f>HLOOKUP(Introduction!$G$4,nametranslations,27,FALSE)</f>
        <v>المرحلة الابتدائية</v>
      </c>
      <c r="AL3" s="114" t="str">
        <f>HLOOKUP(Introduction!$G$4,nametranslations,28,FALSE)</f>
        <v>خبرات</v>
      </c>
      <c r="AM3" s="115" t="str">
        <f>HLOOKUP(Introduction!$G$4,nametranslations,29,FALSE)</f>
        <v>ثانوي</v>
      </c>
      <c r="AN3" s="116"/>
      <c r="AO3" s="116"/>
      <c r="AP3" s="111" t="str">
        <f>HLOOKUP(Introduction!$G$4,nametranslations,152,FALSE)</f>
        <v>تعريف</v>
      </c>
      <c r="AQ3" s="112" t="str">
        <f>HLOOKUP(Introduction!$G$4,nametranslations,102,FALSE)</f>
        <v>تقديرات (٪)</v>
      </c>
      <c r="AR3" s="113" t="str">
        <f>HLOOKUP(Introduction!$G$4,nametranslations,24,FALSE)</f>
        <v>المجموع</v>
      </c>
      <c r="AS3" s="114" t="str">
        <f>HLOOKUP(Introduction!$G$4,nametranslations,26,FALSE)</f>
        <v>الحضاري</v>
      </c>
      <c r="AT3" s="114" t="str">
        <f>HLOOKUP(Introduction!$G$4,nametranslations,25,FALSE)</f>
        <v>ريفي</v>
      </c>
      <c r="AU3" s="114" t="str">
        <f>HLOOKUP(Introduction!$G$4,nametranslations,27,FALSE)</f>
        <v>المرحلة الابتدائية</v>
      </c>
      <c r="AV3" s="114" t="str">
        <f>HLOOKUP(Introduction!$G$4,nametranslations,28,FALSE)</f>
        <v>خبرات</v>
      </c>
      <c r="AW3" s="115" t="str">
        <f>HLOOKUP(Introduction!$G$4,nametranslations,29,FALSE)</f>
        <v>ثانوي</v>
      </c>
      <c r="AX3" s="116"/>
      <c r="AY3" s="116"/>
      <c r="AZ3" s="111" t="str">
        <f>HLOOKUP(Introduction!$G$4,nametranslations,152,FALSE)</f>
        <v>تعريف</v>
      </c>
      <c r="BA3" s="112" t="str">
        <f>HLOOKUP(Introduction!$G$4,nametranslations,102,FALSE)</f>
        <v>تقديرات (٪)</v>
      </c>
      <c r="BB3" s="113" t="str">
        <f>HLOOKUP(Introduction!$G$4,nametranslations,24,FALSE)</f>
        <v>المجموع</v>
      </c>
      <c r="BC3" s="114" t="str">
        <f>HLOOKUP(Introduction!$G$4,nametranslations,26,FALSE)</f>
        <v>الحضاري</v>
      </c>
      <c r="BD3" s="114" t="str">
        <f>HLOOKUP(Introduction!$G$4,nametranslations,25,FALSE)</f>
        <v>ريفي</v>
      </c>
      <c r="BE3" s="114" t="str">
        <f>HLOOKUP(Introduction!$G$4,nametranslations,27,FALSE)</f>
        <v>المرحلة الابتدائية</v>
      </c>
      <c r="BF3" s="114" t="str">
        <f>HLOOKUP(Introduction!$G$4,nametranslations,28,FALSE)</f>
        <v>خبرات</v>
      </c>
      <c r="BG3" s="115" t="str">
        <f>HLOOKUP(Introduction!$G$4,nametranslations,29,FALSE)</f>
        <v>ثانوي</v>
      </c>
      <c r="BH3" s="116"/>
      <c r="BI3" s="116"/>
      <c r="BJ3" s="117"/>
      <c r="BT3" s="117"/>
      <c r="CD3" s="117"/>
      <c r="CN3" s="117"/>
      <c r="CX3" s="117"/>
      <c r="DH3" s="117"/>
      <c r="DR3" s="117"/>
      <c r="EB3" s="117"/>
      <c r="EL3" s="117"/>
      <c r="EV3" s="117"/>
      <c r="FF3" s="117"/>
      <c r="FP3" s="117"/>
      <c r="FZ3" s="117"/>
      <c r="GJ3" s="117"/>
      <c r="GT3" s="117"/>
      <c r="HD3" s="117"/>
    </row>
    <row r="4" spans="1:212" s="2" customFormat="1" x14ac:dyDescent="0.3">
      <c r="A4" s="611" t="str">
        <f>IF(ISBLANK('Data Summary'!A6),"",'Data Summary'!A6)</f>
        <v>ARE_2017_UIS</v>
      </c>
      <c r="B4" s="51" t="s">
        <v>178</v>
      </c>
      <c r="C4" s="61" t="str">
        <f>HLOOKUP(Introduction!$G$4,nametranslations,103,FALSE)</f>
        <v>لا يوجد مصدر للمياه</v>
      </c>
      <c r="D4" s="6">
        <f>IF(COUNTA(D13)=0,"",D13)</f>
        <v>0</v>
      </c>
      <c r="E4" s="6" t="str">
        <f t="shared" ref="E4:I4" si="0">IF(COUNTA(E13)=0,"",E13)</f>
        <v/>
      </c>
      <c r="F4" s="6" t="str">
        <f t="shared" si="0"/>
        <v/>
      </c>
      <c r="G4" s="6" t="str">
        <f t="shared" si="0"/>
        <v/>
      </c>
      <c r="H4" s="6">
        <f t="shared" si="0"/>
        <v>0</v>
      </c>
      <c r="I4" s="22">
        <f t="shared" si="0"/>
        <v>0</v>
      </c>
      <c r="J4" s="16"/>
      <c r="K4" s="16"/>
      <c r="L4" s="51" t="s">
        <v>178</v>
      </c>
      <c r="M4" s="61" t="str">
        <f>HLOOKUP(Introduction!$G$4,nametranslations,103,FALSE)</f>
        <v>لا يوجد مصدر للمياه</v>
      </c>
      <c r="N4" s="6">
        <f>IF(COUNTA(N13)=0,"",N13)</f>
        <v>0</v>
      </c>
      <c r="O4" s="6" t="str">
        <f t="shared" ref="O4:S4" si="1">IF(COUNTA(O13)=0,"",O13)</f>
        <v/>
      </c>
      <c r="P4" s="6" t="str">
        <f t="shared" si="1"/>
        <v/>
      </c>
      <c r="Q4" s="6" t="str">
        <f t="shared" si="1"/>
        <v/>
      </c>
      <c r="R4" s="6">
        <f t="shared" si="1"/>
        <v>0</v>
      </c>
      <c r="S4" s="22">
        <f t="shared" si="1"/>
        <v>0</v>
      </c>
      <c r="T4" s="16"/>
      <c r="U4" s="16"/>
      <c r="V4" s="51" t="s">
        <v>178</v>
      </c>
      <c r="W4" s="61" t="str">
        <f>HLOOKUP(Introduction!$G$4,nametranslations,103,FALSE)</f>
        <v>لا يوجد مصدر للمياه</v>
      </c>
      <c r="X4" s="6">
        <f>IF(COUNTA(X13)=0,"",X13)</f>
        <v>0</v>
      </c>
      <c r="Y4" s="6" t="str">
        <f t="shared" ref="Y4:AC4" si="2">IF(COUNTA(Y13)=0,"",Y13)</f>
        <v/>
      </c>
      <c r="Z4" s="6" t="str">
        <f t="shared" si="2"/>
        <v/>
      </c>
      <c r="AA4" s="6" t="str">
        <f t="shared" si="2"/>
        <v/>
      </c>
      <c r="AB4" s="6">
        <f t="shared" si="2"/>
        <v>0</v>
      </c>
      <c r="AC4" s="22">
        <f t="shared" si="2"/>
        <v>0</v>
      </c>
      <c r="AD4" s="16"/>
      <c r="AE4" s="16"/>
      <c r="AF4" s="51" t="s">
        <v>178</v>
      </c>
      <c r="AG4" s="61" t="str">
        <f>HLOOKUP(Introduction!$G$4,nametranslations,103,FALSE)</f>
        <v>لا يوجد مصدر للمياه</v>
      </c>
      <c r="AH4" s="6">
        <f>IF(COUNTA(AH13)=0,"",AH13)</f>
        <v>0</v>
      </c>
      <c r="AI4" s="6" t="str">
        <f t="shared" ref="AI4:AM4" si="3">IF(COUNTA(AI13)=0,"",AI13)</f>
        <v/>
      </c>
      <c r="AJ4" s="6" t="str">
        <f t="shared" si="3"/>
        <v/>
      </c>
      <c r="AK4" s="6" t="str">
        <f t="shared" si="3"/>
        <v/>
      </c>
      <c r="AL4" s="6">
        <f t="shared" si="3"/>
        <v>0</v>
      </c>
      <c r="AM4" s="22">
        <f t="shared" si="3"/>
        <v>0</v>
      </c>
      <c r="AN4" s="16"/>
      <c r="AO4" s="16"/>
      <c r="AP4" s="51" t="s">
        <v>178</v>
      </c>
      <c r="AQ4" s="61" t="str">
        <f>HLOOKUP(Introduction!$G$4,nametranslations,103,FALSE)</f>
        <v>لا يوجد مصدر للمياه</v>
      </c>
      <c r="AR4" s="6">
        <f>IF(COUNTA(AR13)=0,"",AR13)</f>
        <v>0</v>
      </c>
      <c r="AS4" s="6" t="str">
        <f t="shared" ref="AS4:AW4" si="4">IF(COUNTA(AS13)=0,"",AS13)</f>
        <v/>
      </c>
      <c r="AT4" s="6" t="str">
        <f t="shared" si="4"/>
        <v/>
      </c>
      <c r="AU4" s="6" t="str">
        <f t="shared" si="4"/>
        <v/>
      </c>
      <c r="AV4" s="6">
        <f t="shared" si="4"/>
        <v>0</v>
      </c>
      <c r="AW4" s="22">
        <f t="shared" si="4"/>
        <v>0</v>
      </c>
      <c r="AX4" s="16"/>
      <c r="AY4" s="16"/>
      <c r="AZ4" s="51" t="s">
        <v>178</v>
      </c>
      <c r="BA4" s="61" t="str">
        <f>HLOOKUP(Introduction!$G$4,nametranslations,103,FALSE)</f>
        <v>لا يوجد مصدر للمياه</v>
      </c>
      <c r="BB4" s="6">
        <f>IF(COUNTA(BB13)=0,"",BB13)</f>
        <v>0</v>
      </c>
      <c r="BC4" s="6" t="str">
        <f t="shared" ref="BC4:BG4" si="5">IF(COUNTA(BC13)=0,"",BC13)</f>
        <v/>
      </c>
      <c r="BD4" s="6" t="str">
        <f t="shared" si="5"/>
        <v/>
      </c>
      <c r="BE4" s="6" t="str">
        <f t="shared" si="5"/>
        <v/>
      </c>
      <c r="BF4" s="6">
        <f t="shared" si="5"/>
        <v>0</v>
      </c>
      <c r="BG4" s="22">
        <f t="shared" si="5"/>
        <v>0</v>
      </c>
      <c r="BH4" s="16"/>
      <c r="BI4" s="16"/>
      <c r="BJ4" s="58"/>
      <c r="BT4" s="58"/>
      <c r="CD4" s="58"/>
      <c r="CN4" s="58"/>
      <c r="CX4" s="58"/>
      <c r="DH4" s="58"/>
      <c r="DR4" s="58"/>
      <c r="EB4" s="58"/>
      <c r="EL4" s="58"/>
      <c r="EV4" s="58"/>
      <c r="FF4" s="58"/>
      <c r="FP4" s="58"/>
      <c r="FZ4" s="58"/>
      <c r="GJ4" s="58"/>
      <c r="GT4" s="58"/>
      <c r="HD4" s="58"/>
    </row>
    <row r="5" spans="1:212" s="2" customFormat="1" x14ac:dyDescent="0.3">
      <c r="A5" s="611" t="str">
        <f ca="1">IF(ISBLANK('Data Summary'!A7),"",'Data Summary'!A7)</f>
        <v>ARE_2019_UIS</v>
      </c>
      <c r="B5" s="51"/>
      <c r="C5" s="61" t="str">
        <f>HLOOKUP(Introduction!$G$4,nametranslations,104,FALSE)</f>
        <v>غير محسّن</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غير محسّن</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غير محسّن</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غير محسّن</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غير محسّن</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غير محسّن</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8"/>
      <c r="BT5" s="58"/>
      <c r="CD5" s="58"/>
      <c r="CN5" s="58"/>
      <c r="CX5" s="58"/>
      <c r="DH5" s="58"/>
      <c r="DR5" s="58"/>
      <c r="EB5" s="58"/>
      <c r="EL5" s="58"/>
      <c r="EV5" s="58"/>
      <c r="FF5" s="58"/>
      <c r="FP5" s="58"/>
      <c r="FZ5" s="58"/>
      <c r="GJ5" s="58"/>
      <c r="GT5" s="58"/>
      <c r="HD5" s="58"/>
    </row>
    <row r="6" spans="1:212" s="2" customFormat="1" x14ac:dyDescent="0.3">
      <c r="A6" s="611" t="str">
        <f ca="1">IF(ISBLANK('Data Summary'!A8),"",'Data Summary'!A8)</f>
        <v>ARE_2020_UIS</v>
      </c>
      <c r="B6" s="51" t="s">
        <v>178</v>
      </c>
      <c r="C6" s="61" t="str">
        <f>HLOOKUP(Introduction!$G$4,nametranslations,75,FALSE)</f>
        <v>محسّن</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178</v>
      </c>
      <c r="M6" s="61" t="str">
        <f>HLOOKUP(Introduction!$G$4,nametranslations,75,FALSE)</f>
        <v>محسّن</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178</v>
      </c>
      <c r="W6" s="61" t="str">
        <f>HLOOKUP(Introduction!$G$4,nametranslations,75,FALSE)</f>
        <v>محسّن</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178</v>
      </c>
      <c r="AG6" s="61" t="str">
        <f>HLOOKUP(Introduction!$G$4,nametranslations,75,FALSE)</f>
        <v>محسّن</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178</v>
      </c>
      <c r="AQ6" s="61" t="str">
        <f>HLOOKUP(Introduction!$G$4,nametranslations,75,FALSE)</f>
        <v>محسّن</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178</v>
      </c>
      <c r="BA6" s="61" t="str">
        <f>HLOOKUP(Introduction!$G$4,nametranslations,75,FALSE)</f>
        <v>محسّن</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8"/>
      <c r="BT6" s="58"/>
      <c r="CD6" s="58"/>
      <c r="CN6" s="58"/>
      <c r="CX6" s="58"/>
      <c r="DH6" s="58"/>
      <c r="DR6" s="58"/>
      <c r="EB6" s="58"/>
      <c r="EL6" s="58"/>
      <c r="EV6" s="58"/>
      <c r="FF6" s="58"/>
      <c r="FP6" s="58"/>
      <c r="FZ6" s="58"/>
      <c r="GJ6" s="58"/>
      <c r="GT6" s="58"/>
      <c r="HD6" s="58"/>
    </row>
    <row r="7" spans="1:212" s="2" customFormat="1" x14ac:dyDescent="0.3">
      <c r="A7" s="611" t="str">
        <f ca="1">IF(ISBLANK('Data Summary'!A9),"",'Data Summary'!A9)</f>
        <v>ARE_2022_UIS</v>
      </c>
      <c r="B7" s="51"/>
      <c r="C7" s="62" t="str">
        <f>HLOOKUP(Introduction!$G$4,nametranslations,105,FALSE)</f>
        <v>متوفرة</v>
      </c>
      <c r="D7" s="5"/>
      <c r="E7" s="5"/>
      <c r="F7" s="5"/>
      <c r="G7" s="5"/>
      <c r="H7" s="5"/>
      <c r="I7" s="22"/>
      <c r="J7" s="16"/>
      <c r="K7" s="16"/>
      <c r="L7" s="51"/>
      <c r="M7" s="62" t="str">
        <f>HLOOKUP(Introduction!$G$4,nametranslations,105,FALSE)</f>
        <v>متوفرة</v>
      </c>
      <c r="N7" s="5"/>
      <c r="O7" s="5"/>
      <c r="P7" s="5"/>
      <c r="Q7" s="5"/>
      <c r="R7" s="5"/>
      <c r="S7" s="22"/>
      <c r="T7" s="16"/>
      <c r="U7" s="16"/>
      <c r="V7" s="51"/>
      <c r="W7" s="62" t="str">
        <f>HLOOKUP(Introduction!$G$4,nametranslations,105,FALSE)</f>
        <v>متوفرة</v>
      </c>
      <c r="X7" s="5"/>
      <c r="Y7" s="5"/>
      <c r="Z7" s="5"/>
      <c r="AA7" s="5"/>
      <c r="AB7" s="5"/>
      <c r="AC7" s="22"/>
      <c r="AD7" s="16"/>
      <c r="AE7" s="16"/>
      <c r="AF7" s="51"/>
      <c r="AG7" s="62" t="str">
        <f>HLOOKUP(Introduction!$G$4,nametranslations,105,FALSE)</f>
        <v>متوفرة</v>
      </c>
      <c r="AH7" s="5"/>
      <c r="AI7" s="5"/>
      <c r="AJ7" s="5"/>
      <c r="AK7" s="5"/>
      <c r="AL7" s="5"/>
      <c r="AM7" s="22"/>
      <c r="AN7" s="16"/>
      <c r="AO7" s="16"/>
      <c r="AP7" s="51"/>
      <c r="AQ7" s="62" t="str">
        <f>HLOOKUP(Introduction!$G$4,nametranslations,105,FALSE)</f>
        <v>متوفرة</v>
      </c>
      <c r="AR7" s="5"/>
      <c r="AS7" s="5"/>
      <c r="AT7" s="5"/>
      <c r="AU7" s="5"/>
      <c r="AV7" s="5"/>
      <c r="AW7" s="22"/>
      <c r="AX7" s="16"/>
      <c r="AY7" s="16"/>
      <c r="AZ7" s="51"/>
      <c r="BA7" s="62" t="str">
        <f>HLOOKUP(Introduction!$G$4,nametranslations,105,FALSE)</f>
        <v>متوفرة</v>
      </c>
      <c r="BB7" s="5"/>
      <c r="BC7" s="5"/>
      <c r="BD7" s="5"/>
      <c r="BE7" s="5"/>
      <c r="BF7" s="5"/>
      <c r="BG7" s="22"/>
      <c r="BH7" s="16"/>
      <c r="BI7" s="16"/>
      <c r="BJ7" s="58"/>
      <c r="BT7" s="58"/>
      <c r="CD7" s="58"/>
      <c r="CN7" s="58"/>
      <c r="CX7" s="58"/>
      <c r="DH7" s="58"/>
      <c r="DR7" s="58"/>
      <c r="EB7" s="58"/>
      <c r="EL7" s="58"/>
      <c r="EV7" s="58"/>
      <c r="FF7" s="58"/>
      <c r="FP7" s="58"/>
      <c r="FZ7" s="58"/>
      <c r="GJ7" s="58"/>
      <c r="GT7" s="58"/>
      <c r="HD7" s="58"/>
    </row>
    <row r="8" spans="1:212" s="2" customFormat="1" ht="15.6" customHeight="1" x14ac:dyDescent="0.3">
      <c r="A8" s="611" t="str">
        <f ca="1">IF(ISBLANK('Data Summary'!A10),"",'Data Summary'!A10)</f>
        <v>ARE_2023_UIS</v>
      </c>
      <c r="B8" s="51"/>
      <c r="C8" s="62" t="str">
        <f>HLOOKUP(Introduction!$G$4,nametranslations,106,FALSE)</f>
        <v>في أماكن العمل</v>
      </c>
      <c r="D8" s="6"/>
      <c r="E8" s="6"/>
      <c r="F8" s="6"/>
      <c r="G8" s="6"/>
      <c r="H8" s="6"/>
      <c r="I8" s="22"/>
      <c r="J8" s="16"/>
      <c r="K8" s="16"/>
      <c r="L8" s="51"/>
      <c r="M8" s="62" t="str">
        <f>HLOOKUP(Introduction!$G$4,nametranslations,106,FALSE)</f>
        <v>في أماكن العمل</v>
      </c>
      <c r="N8" s="6"/>
      <c r="O8" s="6"/>
      <c r="P8" s="6"/>
      <c r="Q8" s="6"/>
      <c r="R8" s="6"/>
      <c r="S8" s="22"/>
      <c r="T8" s="16"/>
      <c r="U8" s="16"/>
      <c r="V8" s="51"/>
      <c r="W8" s="62" t="str">
        <f>HLOOKUP(Introduction!$G$4,nametranslations,106,FALSE)</f>
        <v>في أماكن العمل</v>
      </c>
      <c r="X8" s="6"/>
      <c r="Y8" s="6"/>
      <c r="Z8" s="6"/>
      <c r="AA8" s="6"/>
      <c r="AB8" s="6"/>
      <c r="AC8" s="22"/>
      <c r="AD8" s="16"/>
      <c r="AE8" s="16"/>
      <c r="AF8" s="51"/>
      <c r="AG8" s="62" t="str">
        <f>HLOOKUP(Introduction!$G$4,nametranslations,106,FALSE)</f>
        <v>في أماكن العمل</v>
      </c>
      <c r="AH8" s="6"/>
      <c r="AI8" s="6"/>
      <c r="AJ8" s="6"/>
      <c r="AK8" s="6"/>
      <c r="AL8" s="6"/>
      <c r="AM8" s="22"/>
      <c r="AN8" s="16"/>
      <c r="AO8" s="16"/>
      <c r="AP8" s="51"/>
      <c r="AQ8" s="62" t="str">
        <f>HLOOKUP(Introduction!$G$4,nametranslations,106,FALSE)</f>
        <v>في أماكن العمل</v>
      </c>
      <c r="AR8" s="6"/>
      <c r="AS8" s="6"/>
      <c r="AT8" s="6"/>
      <c r="AU8" s="6"/>
      <c r="AV8" s="6"/>
      <c r="AW8" s="22"/>
      <c r="AX8" s="16"/>
      <c r="AY8" s="16"/>
      <c r="AZ8" s="51"/>
      <c r="BA8" s="62" t="str">
        <f>HLOOKUP(Introduction!$G$4,nametranslations,106,FALSE)</f>
        <v>في أماكن العمل</v>
      </c>
      <c r="BB8" s="6"/>
      <c r="BC8" s="6"/>
      <c r="BD8" s="6"/>
      <c r="BE8" s="6"/>
      <c r="BF8" s="6"/>
      <c r="BG8" s="22"/>
      <c r="BH8" s="16"/>
      <c r="BI8" s="16"/>
      <c r="BJ8" s="58"/>
      <c r="BT8" s="58"/>
      <c r="CD8" s="58"/>
      <c r="CN8" s="58"/>
      <c r="CX8" s="58"/>
      <c r="DH8" s="58"/>
      <c r="DR8" s="58"/>
      <c r="EB8" s="58"/>
      <c r="EL8" s="58"/>
      <c r="EV8" s="58"/>
      <c r="FF8" s="58"/>
      <c r="FP8" s="58"/>
      <c r="FZ8" s="58"/>
      <c r="GJ8" s="58"/>
      <c r="GT8" s="58"/>
      <c r="HD8" s="58"/>
    </row>
    <row r="9" spans="1:212" s="600" customFormat="1" ht="21" customHeight="1" x14ac:dyDescent="0.3">
      <c r="A9" s="612" t="str">
        <f ca="1">IF(ISBLANK('Data Summary'!A11),"",'Data Summary'!A11)</f>
        <v>ARE_2024_UIS</v>
      </c>
      <c r="B9" s="593" t="s">
        <v>150</v>
      </c>
      <c r="C9" s="594" t="str">
        <f>HLOOKUP(Introduction!$G$4,nametranslations,76,FALSE)</f>
        <v>أساسي (محسن ومتوفر)</v>
      </c>
      <c r="D9" s="595">
        <v>100</v>
      </c>
      <c r="E9" s="596"/>
      <c r="F9" s="596"/>
      <c r="G9" s="596"/>
      <c r="H9" s="596">
        <v>100</v>
      </c>
      <c r="I9" s="597">
        <v>100</v>
      </c>
      <c r="J9" s="598"/>
      <c r="K9" s="598"/>
      <c r="L9" s="593" t="s">
        <v>150</v>
      </c>
      <c r="M9" s="594" t="str">
        <f>HLOOKUP(Introduction!$G$4,nametranslations,76,FALSE)</f>
        <v>أساسي (محسن ومتوفر)</v>
      </c>
      <c r="N9" s="595">
        <v>100</v>
      </c>
      <c r="O9" s="596"/>
      <c r="P9" s="596"/>
      <c r="Q9" s="596"/>
      <c r="R9" s="596">
        <v>100</v>
      </c>
      <c r="S9" s="597">
        <v>100</v>
      </c>
      <c r="T9" s="598"/>
      <c r="U9" s="598"/>
      <c r="V9" s="593" t="s">
        <v>150</v>
      </c>
      <c r="W9" s="594" t="str">
        <f>HLOOKUP(Introduction!$G$4,nametranslations,76,FALSE)</f>
        <v>أساسي (محسن ومتوفر)</v>
      </c>
      <c r="X9" s="595">
        <v>100</v>
      </c>
      <c r="Y9" s="596"/>
      <c r="Z9" s="596"/>
      <c r="AA9" s="596"/>
      <c r="AB9" s="596">
        <v>100</v>
      </c>
      <c r="AC9" s="597">
        <v>100</v>
      </c>
      <c r="AD9" s="598"/>
      <c r="AE9" s="598"/>
      <c r="AF9" s="593" t="s">
        <v>150</v>
      </c>
      <c r="AG9" s="594" t="str">
        <f>HLOOKUP(Introduction!$G$4,nametranslations,76,FALSE)</f>
        <v>أساسي (محسن ومتوفر)</v>
      </c>
      <c r="AH9" s="595">
        <v>100</v>
      </c>
      <c r="AI9" s="596"/>
      <c r="AJ9" s="596"/>
      <c r="AK9" s="596"/>
      <c r="AL9" s="596">
        <v>100</v>
      </c>
      <c r="AM9" s="597">
        <v>100</v>
      </c>
      <c r="AN9" s="598"/>
      <c r="AO9" s="598"/>
      <c r="AP9" s="593" t="s">
        <v>150</v>
      </c>
      <c r="AQ9" s="594" t="str">
        <f>HLOOKUP(Introduction!$G$4,nametranslations,76,FALSE)</f>
        <v>أساسي (محسن ومتوفر)</v>
      </c>
      <c r="AR9" s="595">
        <v>100</v>
      </c>
      <c r="AS9" s="596"/>
      <c r="AT9" s="596"/>
      <c r="AU9" s="596"/>
      <c r="AV9" s="596">
        <v>100</v>
      </c>
      <c r="AW9" s="597">
        <v>100</v>
      </c>
      <c r="AX9" s="598"/>
      <c r="AY9" s="598"/>
      <c r="AZ9" s="593" t="s">
        <v>150</v>
      </c>
      <c r="BA9" s="594" t="str">
        <f>HLOOKUP(Introduction!$G$4,nametranslations,76,FALSE)</f>
        <v>أساسي (محسن ومتوفر)</v>
      </c>
      <c r="BB9" s="595">
        <v>100</v>
      </c>
      <c r="BC9" s="596"/>
      <c r="BD9" s="596"/>
      <c r="BE9" s="596"/>
      <c r="BF9" s="596">
        <v>100</v>
      </c>
      <c r="BG9" s="597">
        <v>100</v>
      </c>
      <c r="BH9" s="598"/>
      <c r="BI9" s="598"/>
      <c r="BJ9" s="599"/>
      <c r="BT9" s="599"/>
      <c r="CD9" s="599"/>
      <c r="CN9" s="599"/>
      <c r="CX9" s="599"/>
      <c r="DH9" s="599"/>
      <c r="DR9" s="599"/>
      <c r="EB9" s="599"/>
      <c r="EL9" s="599"/>
      <c r="EV9" s="599"/>
      <c r="FF9" s="599"/>
      <c r="FP9" s="599"/>
      <c r="FZ9" s="599"/>
      <c r="GJ9" s="599"/>
      <c r="GT9" s="599"/>
      <c r="HD9" s="599"/>
    </row>
    <row r="10" spans="1:212" s="600" customFormat="1" ht="21" customHeight="1" x14ac:dyDescent="0.3">
      <c r="A10" s="592" t="str">
        <f ca="1">IF(ISBLANK('Data Summary'!A12),"",'Data Summary'!A12)</f>
        <v/>
      </c>
      <c r="B10" s="593"/>
      <c r="C10" s="594" t="str">
        <f>HLOOKUP(Introduction!$G$4,nametranslations,107,FALSE)</f>
        <v>محسّنة ومحلية</v>
      </c>
      <c r="D10" s="601"/>
      <c r="E10" s="596"/>
      <c r="F10" s="596"/>
      <c r="G10" s="596"/>
      <c r="H10" s="596"/>
      <c r="I10" s="597"/>
      <c r="J10" s="598"/>
      <c r="K10" s="598"/>
      <c r="L10" s="593"/>
      <c r="M10" s="594" t="str">
        <f>HLOOKUP(Introduction!$G$4,nametranslations,107,FALSE)</f>
        <v>محسّنة ومحلية</v>
      </c>
      <c r="N10" s="601"/>
      <c r="O10" s="596"/>
      <c r="P10" s="596"/>
      <c r="Q10" s="596"/>
      <c r="R10" s="596"/>
      <c r="S10" s="597"/>
      <c r="T10" s="598"/>
      <c r="U10" s="598"/>
      <c r="V10" s="593"/>
      <c r="W10" s="594" t="str">
        <f>HLOOKUP(Introduction!$G$4,nametranslations,107,FALSE)</f>
        <v>محسّنة ومحلية</v>
      </c>
      <c r="X10" s="601"/>
      <c r="Y10" s="596"/>
      <c r="Z10" s="596"/>
      <c r="AA10" s="596"/>
      <c r="AB10" s="596"/>
      <c r="AC10" s="597"/>
      <c r="AD10" s="598"/>
      <c r="AE10" s="598"/>
      <c r="AF10" s="593"/>
      <c r="AG10" s="594" t="str">
        <f>HLOOKUP(Introduction!$G$4,nametranslations,107,FALSE)</f>
        <v>محسّنة ومحلية</v>
      </c>
      <c r="AH10" s="601"/>
      <c r="AI10" s="596"/>
      <c r="AJ10" s="596"/>
      <c r="AK10" s="596"/>
      <c r="AL10" s="596"/>
      <c r="AM10" s="597"/>
      <c r="AN10" s="598"/>
      <c r="AO10" s="598"/>
      <c r="AP10" s="593"/>
      <c r="AQ10" s="594" t="str">
        <f>HLOOKUP(Introduction!$G$4,nametranslations,107,FALSE)</f>
        <v>محسّنة ومحلية</v>
      </c>
      <c r="AR10" s="601"/>
      <c r="AS10" s="596"/>
      <c r="AT10" s="596"/>
      <c r="AU10" s="596"/>
      <c r="AV10" s="596"/>
      <c r="AW10" s="597"/>
      <c r="AX10" s="598"/>
      <c r="AY10" s="598"/>
      <c r="AZ10" s="593"/>
      <c r="BA10" s="594" t="str">
        <f>HLOOKUP(Introduction!$G$4,nametranslations,107,FALSE)</f>
        <v>محسّنة ومحلية</v>
      </c>
      <c r="BB10" s="601"/>
      <c r="BC10" s="596"/>
      <c r="BD10" s="596"/>
      <c r="BE10" s="596"/>
      <c r="BF10" s="596"/>
      <c r="BG10" s="597"/>
      <c r="BH10" s="598"/>
      <c r="BI10" s="598"/>
      <c r="BJ10" s="599"/>
      <c r="BT10" s="599"/>
      <c r="CD10" s="599"/>
      <c r="CN10" s="599"/>
      <c r="CX10" s="599"/>
      <c r="DH10" s="599"/>
      <c r="DR10" s="599"/>
      <c r="EB10" s="599"/>
      <c r="EL10" s="599"/>
      <c r="EV10" s="599"/>
      <c r="FF10" s="599"/>
      <c r="FP10" s="599"/>
      <c r="FZ10" s="599"/>
      <c r="GJ10" s="599"/>
      <c r="GT10" s="599"/>
      <c r="HD10" s="599"/>
    </row>
    <row r="11" spans="1:212" s="600" customFormat="1" ht="21" customHeight="1" x14ac:dyDescent="0.3">
      <c r="A11" s="592" t="str">
        <f ca="1">IF(ISBLANK('Data Summary'!A13),"",'Data Summary'!A13)</f>
        <v/>
      </c>
      <c r="B11" s="593"/>
      <c r="C11" s="594" t="str">
        <f>HLOOKUP(Introduction!$G$4,nametranslations,108,FALSE)</f>
        <v>محسّن ومتاح محليًا</v>
      </c>
      <c r="D11" s="601"/>
      <c r="E11" s="596"/>
      <c r="F11" s="596"/>
      <c r="G11" s="596"/>
      <c r="H11" s="596"/>
      <c r="I11" s="597"/>
      <c r="J11" s="598"/>
      <c r="K11" s="598"/>
      <c r="L11" s="593"/>
      <c r="M11" s="594" t="str">
        <f>HLOOKUP(Introduction!$G$4,nametranslations,108,FALSE)</f>
        <v>محسّن ومتاح محليًا</v>
      </c>
      <c r="N11" s="601"/>
      <c r="O11" s="596"/>
      <c r="P11" s="596"/>
      <c r="Q11" s="596"/>
      <c r="R11" s="596"/>
      <c r="S11" s="597"/>
      <c r="T11" s="598"/>
      <c r="U11" s="598"/>
      <c r="V11" s="593"/>
      <c r="W11" s="594" t="str">
        <f>HLOOKUP(Introduction!$G$4,nametranslations,108,FALSE)</f>
        <v>محسّن ومتاح محليًا</v>
      </c>
      <c r="X11" s="601"/>
      <c r="Y11" s="596"/>
      <c r="Z11" s="596"/>
      <c r="AA11" s="596"/>
      <c r="AB11" s="596"/>
      <c r="AC11" s="597"/>
      <c r="AD11" s="598"/>
      <c r="AE11" s="598"/>
      <c r="AF11" s="593"/>
      <c r="AG11" s="594" t="str">
        <f>HLOOKUP(Introduction!$G$4,nametranslations,108,FALSE)</f>
        <v>محسّن ومتاح محليًا</v>
      </c>
      <c r="AH11" s="601"/>
      <c r="AI11" s="596"/>
      <c r="AJ11" s="596"/>
      <c r="AK11" s="596"/>
      <c r="AL11" s="596"/>
      <c r="AM11" s="597"/>
      <c r="AN11" s="598"/>
      <c r="AO11" s="598"/>
      <c r="AP11" s="593"/>
      <c r="AQ11" s="594" t="str">
        <f>HLOOKUP(Introduction!$G$4,nametranslations,108,FALSE)</f>
        <v>محسّن ومتاح محليًا</v>
      </c>
      <c r="AR11" s="601"/>
      <c r="AS11" s="596"/>
      <c r="AT11" s="596"/>
      <c r="AU11" s="596"/>
      <c r="AV11" s="596"/>
      <c r="AW11" s="597"/>
      <c r="AX11" s="598"/>
      <c r="AY11" s="598"/>
      <c r="AZ11" s="593"/>
      <c r="BA11" s="594" t="str">
        <f>HLOOKUP(Introduction!$G$4,nametranslations,108,FALSE)</f>
        <v>محسّن ومتاح محليًا</v>
      </c>
      <c r="BB11" s="601"/>
      <c r="BC11" s="596"/>
      <c r="BD11" s="596"/>
      <c r="BE11" s="596"/>
      <c r="BF11" s="596"/>
      <c r="BG11" s="597"/>
      <c r="BH11" s="598"/>
      <c r="BI11" s="598"/>
      <c r="BJ11" s="599"/>
      <c r="BT11" s="599"/>
      <c r="CD11" s="599"/>
      <c r="CN11" s="599"/>
      <c r="CX11" s="599"/>
      <c r="DH11" s="599"/>
      <c r="DR11" s="599"/>
      <c r="EB11" s="599"/>
      <c r="EL11" s="599"/>
      <c r="EV11" s="599"/>
      <c r="FF11" s="599"/>
      <c r="FP11" s="599"/>
      <c r="FZ11" s="599"/>
      <c r="GJ11" s="599"/>
      <c r="GT11" s="599"/>
      <c r="HD11" s="599"/>
    </row>
    <row r="12" spans="1:212" s="124" customFormat="1" ht="18" customHeight="1" x14ac:dyDescent="0.2">
      <c r="A12" s="586" t="str">
        <f ca="1">IF(ISBLANK('Data Summary'!A14),"",'Data Summary'!A14)</f>
        <v/>
      </c>
      <c r="B12" s="119" t="str">
        <f>HLOOKUP(Introduction!$G$4,nametranslations,109,FALSE)</f>
        <v>نوع المرفق</v>
      </c>
      <c r="C12" s="120" t="str">
        <f>HLOOKUP(Introduction!$G$4,nametranslations,110,FALSE)</f>
        <v>نسبة تحسن</v>
      </c>
      <c r="D12" s="121"/>
      <c r="E12" s="121"/>
      <c r="F12" s="121"/>
      <c r="G12" s="121"/>
      <c r="H12" s="121"/>
      <c r="I12" s="122"/>
      <c r="J12" s="116"/>
      <c r="K12" s="116"/>
      <c r="L12" s="119" t="str">
        <f>HLOOKUP(Introduction!$G$4,nametranslations,109,FALSE)</f>
        <v>نوع المرفق</v>
      </c>
      <c r="M12" s="120" t="str">
        <f>HLOOKUP(Introduction!$G$4,nametranslations,110,FALSE)</f>
        <v>نسبة تحسن</v>
      </c>
      <c r="N12" s="121"/>
      <c r="O12" s="121"/>
      <c r="P12" s="121"/>
      <c r="Q12" s="121"/>
      <c r="R12" s="121"/>
      <c r="S12" s="122"/>
      <c r="T12" s="116"/>
      <c r="U12" s="116"/>
      <c r="V12" s="119" t="str">
        <f>HLOOKUP(Introduction!$G$4,nametranslations,109,FALSE)</f>
        <v>نوع المرفق</v>
      </c>
      <c r="W12" s="120" t="str">
        <f>HLOOKUP(Introduction!$G$4,nametranslations,110,FALSE)</f>
        <v>نسبة تحسن</v>
      </c>
      <c r="X12" s="121"/>
      <c r="Y12" s="121"/>
      <c r="Z12" s="121"/>
      <c r="AA12" s="121"/>
      <c r="AB12" s="121"/>
      <c r="AC12" s="122"/>
      <c r="AD12" s="116"/>
      <c r="AE12" s="116"/>
      <c r="AF12" s="119" t="str">
        <f>HLOOKUP(Introduction!$G$4,nametranslations,109,FALSE)</f>
        <v>نوع المرفق</v>
      </c>
      <c r="AG12" s="120" t="str">
        <f>HLOOKUP(Introduction!$G$4,nametranslations,110,FALSE)</f>
        <v>نسبة تحسن</v>
      </c>
      <c r="AH12" s="121"/>
      <c r="AI12" s="121"/>
      <c r="AJ12" s="121"/>
      <c r="AK12" s="121"/>
      <c r="AL12" s="121"/>
      <c r="AM12" s="122"/>
      <c r="AN12" s="116"/>
      <c r="AO12" s="116"/>
      <c r="AP12" s="119" t="str">
        <f>HLOOKUP(Introduction!$G$4,nametranslations,109,FALSE)</f>
        <v>نوع المرفق</v>
      </c>
      <c r="AQ12" s="120" t="str">
        <f>HLOOKUP(Introduction!$G$4,nametranslations,110,FALSE)</f>
        <v>نسبة تحسن</v>
      </c>
      <c r="AR12" s="121"/>
      <c r="AS12" s="121"/>
      <c r="AT12" s="121"/>
      <c r="AU12" s="121"/>
      <c r="AV12" s="121"/>
      <c r="AW12" s="122"/>
      <c r="AX12" s="116"/>
      <c r="AY12" s="116"/>
      <c r="AZ12" s="119" t="str">
        <f>HLOOKUP(Introduction!$G$4,nametranslations,109,FALSE)</f>
        <v>نوع المرفق</v>
      </c>
      <c r="BA12" s="120" t="str">
        <f>HLOOKUP(Introduction!$G$4,nametranslations,110,FALSE)</f>
        <v>نسبة تحسن</v>
      </c>
      <c r="BB12" s="121"/>
      <c r="BC12" s="121"/>
      <c r="BD12" s="121"/>
      <c r="BE12" s="121"/>
      <c r="BF12" s="121"/>
      <c r="BG12" s="122"/>
      <c r="BH12" s="116"/>
      <c r="BI12" s="116"/>
      <c r="BJ12" s="123"/>
      <c r="BT12" s="123"/>
      <c r="CD12" s="123"/>
      <c r="CN12" s="123"/>
      <c r="CX12" s="123"/>
      <c r="DH12" s="123"/>
      <c r="DR12" s="123"/>
      <c r="EB12" s="123"/>
      <c r="EL12" s="123"/>
      <c r="EV12" s="123"/>
      <c r="FF12" s="123"/>
      <c r="FP12" s="123"/>
      <c r="FZ12" s="123"/>
      <c r="GJ12" s="123"/>
      <c r="GT12" s="123"/>
      <c r="HD12" s="123"/>
    </row>
    <row r="13" spans="1:212" s="2" customFormat="1" ht="14.25" customHeight="1" x14ac:dyDescent="0.2">
      <c r="A13" s="586"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8"/>
      <c r="BT13" s="58"/>
      <c r="CD13" s="58"/>
      <c r="CN13" s="58"/>
      <c r="CX13" s="58"/>
      <c r="DH13" s="58"/>
      <c r="DR13" s="58"/>
      <c r="EB13" s="58"/>
      <c r="EL13" s="58"/>
      <c r="EV13" s="58"/>
      <c r="FF13" s="58"/>
      <c r="FP13" s="58"/>
      <c r="FZ13" s="58"/>
      <c r="GJ13" s="58"/>
      <c r="GT13" s="58"/>
      <c r="HD13" s="58"/>
    </row>
    <row r="14" spans="1:212" x14ac:dyDescent="0.3">
      <c r="A14" s="586"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row>
    <row r="15" spans="1:212" s="1" customFormat="1" x14ac:dyDescent="0.3">
      <c r="A15" s="586" t="str">
        <f ca="1">IF(ISBLANK('Data Summary'!A17),"",'Data Summary'!A17)</f>
        <v/>
      </c>
      <c r="B15" s="53" t="s">
        <v>178</v>
      </c>
      <c r="C15" s="4">
        <v>1</v>
      </c>
      <c r="D15" s="23">
        <v>100</v>
      </c>
      <c r="E15" s="63"/>
      <c r="F15" s="63"/>
      <c r="G15" s="63"/>
      <c r="H15" s="23">
        <v>100</v>
      </c>
      <c r="I15" s="25">
        <v>100</v>
      </c>
      <c r="J15" s="8"/>
      <c r="K15" s="8"/>
      <c r="L15" s="53" t="s">
        <v>178</v>
      </c>
      <c r="M15" s="4">
        <v>1</v>
      </c>
      <c r="N15" s="23">
        <v>100</v>
      </c>
      <c r="O15" s="63"/>
      <c r="P15" s="63"/>
      <c r="Q15" s="63"/>
      <c r="R15" s="23">
        <v>100</v>
      </c>
      <c r="S15" s="25">
        <v>100</v>
      </c>
      <c r="T15" s="8"/>
      <c r="U15" s="8"/>
      <c r="V15" s="53" t="s">
        <v>178</v>
      </c>
      <c r="W15" s="4">
        <v>1</v>
      </c>
      <c r="X15" s="23">
        <v>100</v>
      </c>
      <c r="Y15" s="63"/>
      <c r="Z15" s="63"/>
      <c r="AA15" s="63"/>
      <c r="AB15" s="23">
        <v>100</v>
      </c>
      <c r="AC15" s="25">
        <v>100</v>
      </c>
      <c r="AD15" s="8"/>
      <c r="AE15" s="8"/>
      <c r="AF15" s="53" t="s">
        <v>178</v>
      </c>
      <c r="AG15" s="4">
        <v>1</v>
      </c>
      <c r="AH15" s="23">
        <v>100</v>
      </c>
      <c r="AI15" s="63"/>
      <c r="AJ15" s="63"/>
      <c r="AK15" s="63"/>
      <c r="AL15" s="23">
        <v>100</v>
      </c>
      <c r="AM15" s="25">
        <v>100</v>
      </c>
      <c r="AN15" s="8"/>
      <c r="AO15" s="8"/>
      <c r="AP15" s="53" t="s">
        <v>178</v>
      </c>
      <c r="AQ15" s="4">
        <v>1</v>
      </c>
      <c r="AR15" s="23">
        <v>100</v>
      </c>
      <c r="AS15" s="63"/>
      <c r="AT15" s="63"/>
      <c r="AU15" s="63"/>
      <c r="AV15" s="23">
        <v>100</v>
      </c>
      <c r="AW15" s="25">
        <v>100</v>
      </c>
      <c r="AX15" s="8"/>
      <c r="AY15" s="8"/>
      <c r="AZ15" s="53" t="s">
        <v>178</v>
      </c>
      <c r="BA15" s="4">
        <v>1</v>
      </c>
      <c r="BB15" s="23">
        <v>100</v>
      </c>
      <c r="BC15" s="63"/>
      <c r="BD15" s="63"/>
      <c r="BE15" s="63"/>
      <c r="BF15" s="23">
        <v>100</v>
      </c>
      <c r="BG15" s="25">
        <v>100</v>
      </c>
      <c r="BH15" s="8"/>
      <c r="BI15" s="8"/>
      <c r="BJ15" s="59"/>
      <c r="BT15" s="59"/>
      <c r="CD15" s="59"/>
      <c r="CN15" s="59"/>
      <c r="CX15" s="59"/>
      <c r="DH15" s="59"/>
      <c r="DR15" s="59"/>
      <c r="EB15" s="59"/>
      <c r="EL15" s="59"/>
      <c r="EV15" s="59"/>
      <c r="FF15" s="59"/>
      <c r="FP15" s="59"/>
      <c r="FZ15" s="59"/>
      <c r="GJ15" s="59"/>
      <c r="GT15" s="59"/>
      <c r="HD15" s="59"/>
    </row>
    <row r="16" spans="1:212" s="1" customFormat="1" x14ac:dyDescent="0.3">
      <c r="A16" s="586"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9"/>
      <c r="BT16" s="59"/>
      <c r="CD16" s="59"/>
      <c r="CN16" s="59"/>
      <c r="CX16" s="59"/>
      <c r="DH16" s="59"/>
      <c r="DR16" s="59"/>
      <c r="EB16" s="59"/>
      <c r="EL16" s="59"/>
      <c r="EV16" s="59"/>
      <c r="FF16" s="59"/>
      <c r="FP16" s="59"/>
      <c r="FZ16" s="59"/>
      <c r="GJ16" s="59"/>
      <c r="GT16" s="59"/>
      <c r="HD16" s="59"/>
    </row>
    <row r="17" spans="1:212" s="1" customFormat="1" x14ac:dyDescent="0.3">
      <c r="A17" s="586"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9"/>
      <c r="BT17" s="59"/>
      <c r="CD17" s="59"/>
      <c r="CN17" s="59"/>
      <c r="CX17" s="59"/>
      <c r="DH17" s="59"/>
      <c r="DR17" s="59"/>
      <c r="EB17" s="59"/>
      <c r="EL17" s="59"/>
      <c r="EV17" s="59"/>
      <c r="FF17" s="59"/>
      <c r="FP17" s="59"/>
      <c r="FZ17" s="59"/>
      <c r="GJ17" s="59"/>
      <c r="GT17" s="59"/>
      <c r="HD17" s="59"/>
    </row>
    <row r="18" spans="1:212" s="1" customFormat="1" x14ac:dyDescent="0.3">
      <c r="A18" s="586"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9"/>
      <c r="BT18" s="59"/>
      <c r="CD18" s="59"/>
      <c r="CN18" s="59"/>
      <c r="CX18" s="59"/>
      <c r="DH18" s="59"/>
      <c r="DR18" s="59"/>
      <c r="EB18" s="59"/>
      <c r="EL18" s="59"/>
      <c r="EV18" s="59"/>
      <c r="FF18" s="59"/>
      <c r="FP18" s="59"/>
      <c r="FZ18" s="59"/>
      <c r="GJ18" s="59"/>
      <c r="GT18" s="59"/>
      <c r="HD18" s="59"/>
    </row>
    <row r="19" spans="1:212" s="1" customFormat="1" x14ac:dyDescent="0.3">
      <c r="A19" s="586"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9"/>
      <c r="BT19" s="59"/>
      <c r="CD19" s="59"/>
      <c r="CN19" s="59"/>
      <c r="CX19" s="59"/>
      <c r="DH19" s="59"/>
      <c r="DR19" s="59"/>
      <c r="EB19" s="59"/>
      <c r="EL19" s="59"/>
      <c r="EV19" s="59"/>
      <c r="FF19" s="59"/>
      <c r="FP19" s="59"/>
      <c r="FZ19" s="59"/>
      <c r="GJ19" s="59"/>
      <c r="GT19" s="59"/>
      <c r="HD19" s="59"/>
    </row>
    <row r="20" spans="1:212" s="1" customFormat="1" x14ac:dyDescent="0.3">
      <c r="A20" s="586"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9"/>
      <c r="BT20" s="59"/>
      <c r="CD20" s="59"/>
      <c r="CN20" s="59"/>
      <c r="CX20" s="59"/>
      <c r="DH20" s="59"/>
      <c r="DR20" s="59"/>
      <c r="EB20" s="59"/>
      <c r="EL20" s="59"/>
      <c r="EV20" s="59"/>
      <c r="FF20" s="59"/>
      <c r="FP20" s="59"/>
      <c r="FZ20" s="59"/>
      <c r="GJ20" s="59"/>
      <c r="GT20" s="59"/>
      <c r="HD20" s="59"/>
    </row>
    <row r="21" spans="1:212" s="1" customFormat="1" x14ac:dyDescent="0.3">
      <c r="A21" s="586"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9"/>
      <c r="BT21" s="59"/>
      <c r="CD21" s="59"/>
      <c r="CN21" s="59"/>
      <c r="CX21" s="59"/>
      <c r="DH21" s="59"/>
      <c r="DR21" s="59"/>
      <c r="EB21" s="59"/>
      <c r="EL21" s="59"/>
      <c r="EV21" s="59"/>
      <c r="FF21" s="59"/>
      <c r="FP21" s="59"/>
      <c r="FZ21" s="59"/>
      <c r="GJ21" s="59"/>
      <c r="GT21" s="59"/>
      <c r="HD21" s="59"/>
    </row>
    <row r="22" spans="1:212" s="1" customFormat="1" x14ac:dyDescent="0.3">
      <c r="A22" s="586"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9"/>
      <c r="BT22" s="59"/>
      <c r="CD22" s="59"/>
      <c r="CN22" s="59"/>
      <c r="CX22" s="59"/>
      <c r="DH22" s="59"/>
      <c r="DR22" s="59"/>
      <c r="EB22" s="59"/>
      <c r="EL22" s="59"/>
      <c r="EV22" s="59"/>
      <c r="FF22" s="59"/>
      <c r="FP22" s="59"/>
      <c r="FZ22" s="59"/>
      <c r="GJ22" s="59"/>
      <c r="GT22" s="59"/>
      <c r="HD22" s="59"/>
    </row>
    <row r="23" spans="1:212" s="1" customFormat="1" x14ac:dyDescent="0.3">
      <c r="A23" s="586"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9"/>
      <c r="BT23" s="59"/>
      <c r="CD23" s="59"/>
      <c r="CN23" s="59"/>
      <c r="CX23" s="59"/>
      <c r="DH23" s="59"/>
      <c r="DR23" s="59"/>
      <c r="EB23" s="59"/>
      <c r="EL23" s="59"/>
      <c r="EV23" s="59"/>
      <c r="FF23" s="59"/>
      <c r="FP23" s="59"/>
      <c r="FZ23" s="59"/>
      <c r="GJ23" s="59"/>
      <c r="GT23" s="59"/>
      <c r="HD23" s="59"/>
    </row>
    <row r="24" spans="1:212" s="1" customFormat="1" x14ac:dyDescent="0.3">
      <c r="A24" s="586"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9"/>
      <c r="BT24" s="59"/>
      <c r="CD24" s="59"/>
      <c r="CN24" s="59"/>
      <c r="CX24" s="59"/>
      <c r="DH24" s="59"/>
      <c r="DR24" s="59"/>
      <c r="EB24" s="59"/>
      <c r="EL24" s="59"/>
      <c r="EV24" s="59"/>
      <c r="FF24" s="59"/>
      <c r="FP24" s="59"/>
      <c r="FZ24" s="59"/>
      <c r="GJ24" s="59"/>
      <c r="GT24" s="59"/>
      <c r="HD24" s="59"/>
    </row>
    <row r="25" spans="1:212" s="1" customFormat="1" x14ac:dyDescent="0.3">
      <c r="A25" s="586"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9"/>
      <c r="BT25" s="59"/>
      <c r="CD25" s="59"/>
      <c r="CN25" s="59"/>
      <c r="CX25" s="59"/>
      <c r="DH25" s="59"/>
      <c r="DR25" s="59"/>
      <c r="EB25" s="59"/>
      <c r="EL25" s="59"/>
      <c r="EV25" s="59"/>
      <c r="FF25" s="59"/>
      <c r="FP25" s="59"/>
      <c r="FZ25" s="59"/>
      <c r="GJ25" s="59"/>
      <c r="GT25" s="59"/>
      <c r="HD25" s="59"/>
    </row>
    <row r="26" spans="1:212" s="1" customFormat="1" ht="83.25" customHeight="1" x14ac:dyDescent="0.3">
      <c r="A26" s="586" t="str">
        <f ca="1">IF(ISBLANK('Data Summary'!A28),"",'Data Summary'!A28)</f>
        <v/>
      </c>
      <c r="B26" s="54" t="str">
        <f>HLOOKUP(Introduction!$G$4,nametranslations,111,FALSE)</f>
        <v>ملحوظات</v>
      </c>
      <c r="C26" s="332" t="s">
        <v>179</v>
      </c>
      <c r="D26" s="333"/>
      <c r="E26" s="333"/>
      <c r="F26" s="333"/>
      <c r="G26" s="333"/>
      <c r="H26" s="333"/>
      <c r="I26" s="334"/>
      <c r="J26" s="8"/>
      <c r="K26" s="8"/>
      <c r="L26" s="54" t="str">
        <f>HLOOKUP(Introduction!$G$4,nametranslations,111,FALSE)</f>
        <v>ملحوظات</v>
      </c>
      <c r="M26" s="332" t="s">
        <v>179</v>
      </c>
      <c r="N26" s="333"/>
      <c r="O26" s="333"/>
      <c r="P26" s="333"/>
      <c r="Q26" s="333"/>
      <c r="R26" s="333"/>
      <c r="S26" s="334"/>
      <c r="T26" s="8"/>
      <c r="U26" s="8"/>
      <c r="V26" s="54" t="str">
        <f>HLOOKUP(Introduction!$G$4,nametranslations,111,FALSE)</f>
        <v>ملحوظات</v>
      </c>
      <c r="W26" s="332" t="s">
        <v>179</v>
      </c>
      <c r="X26" s="333"/>
      <c r="Y26" s="333"/>
      <c r="Z26" s="333"/>
      <c r="AA26" s="333"/>
      <c r="AB26" s="333"/>
      <c r="AC26" s="334"/>
      <c r="AD26" s="8"/>
      <c r="AE26" s="8"/>
      <c r="AF26" s="54" t="str">
        <f>HLOOKUP(Introduction!$G$4,nametranslations,111,FALSE)</f>
        <v>ملحوظات</v>
      </c>
      <c r="AG26" s="332" t="s">
        <v>179</v>
      </c>
      <c r="AH26" s="333"/>
      <c r="AI26" s="333"/>
      <c r="AJ26" s="333"/>
      <c r="AK26" s="333"/>
      <c r="AL26" s="333"/>
      <c r="AM26" s="334"/>
      <c r="AN26" s="8"/>
      <c r="AO26" s="8"/>
      <c r="AP26" s="54" t="str">
        <f>HLOOKUP(Introduction!$G$4,nametranslations,111,FALSE)</f>
        <v>ملحوظات</v>
      </c>
      <c r="AQ26" s="332" t="s">
        <v>179</v>
      </c>
      <c r="AR26" s="333"/>
      <c r="AS26" s="333"/>
      <c r="AT26" s="333"/>
      <c r="AU26" s="333"/>
      <c r="AV26" s="333"/>
      <c r="AW26" s="334"/>
      <c r="AX26" s="8"/>
      <c r="AY26" s="8"/>
      <c r="AZ26" s="54" t="str">
        <f>HLOOKUP(Introduction!$G$4,nametranslations,111,FALSE)</f>
        <v>ملحوظات</v>
      </c>
      <c r="BA26" s="332" t="s">
        <v>179</v>
      </c>
      <c r="BB26" s="333"/>
      <c r="BC26" s="333"/>
      <c r="BD26" s="333"/>
      <c r="BE26" s="333"/>
      <c r="BF26" s="333"/>
      <c r="BG26" s="334"/>
      <c r="BH26" s="8"/>
      <c r="BI26" s="8"/>
      <c r="BJ26" s="59"/>
      <c r="BT26" s="59"/>
      <c r="CD26" s="59"/>
      <c r="CN26" s="59"/>
      <c r="CX26" s="59"/>
      <c r="DH26" s="59"/>
      <c r="DR26" s="59"/>
      <c r="EB26" s="59"/>
      <c r="EL26" s="59"/>
      <c r="EV26" s="59"/>
      <c r="FF26" s="59"/>
      <c r="FP26" s="59"/>
      <c r="FZ26" s="59"/>
      <c r="GJ26" s="59"/>
      <c r="GT26" s="59"/>
      <c r="HD26" s="59"/>
    </row>
    <row r="27" spans="1:212" s="1" customFormat="1" ht="15.75" customHeight="1" x14ac:dyDescent="0.3">
      <c r="A27" s="168" t="str">
        <f ca="1">IF(ISBLANK('Data Summary'!A29),"",'Data Summary'!A29)</f>
        <v/>
      </c>
      <c r="B27" s="54"/>
      <c r="C27" s="9" t="str">
        <f>HLOOKUP(Introduction!$G$4,nametranslations,112,FALSE)</f>
        <v>تم استخدام تقدير المنشأة</v>
      </c>
      <c r="D27" s="24" t="s">
        <v>142</v>
      </c>
      <c r="E27" s="24"/>
      <c r="F27" s="24"/>
      <c r="G27" s="24"/>
      <c r="H27" s="24" t="s">
        <v>142</v>
      </c>
      <c r="I27" s="43" t="s">
        <v>142</v>
      </c>
      <c r="J27" s="8"/>
      <c r="K27" s="8"/>
      <c r="L27" s="54"/>
      <c r="M27" s="9" t="str">
        <f>HLOOKUP(Introduction!$G$4,nametranslations,112,FALSE)</f>
        <v>تم استخدام تقدير المنشأة</v>
      </c>
      <c r="N27" s="24" t="s">
        <v>142</v>
      </c>
      <c r="O27" s="24"/>
      <c r="P27" s="24"/>
      <c r="Q27" s="24"/>
      <c r="R27" s="24" t="s">
        <v>142</v>
      </c>
      <c r="S27" s="43" t="s">
        <v>142</v>
      </c>
      <c r="T27" s="8"/>
      <c r="U27" s="8"/>
      <c r="V27" s="54"/>
      <c r="W27" s="9" t="str">
        <f>HLOOKUP(Introduction!$G$4,nametranslations,112,FALSE)</f>
        <v>تم استخدام تقدير المنشأة</v>
      </c>
      <c r="X27" s="24" t="s">
        <v>142</v>
      </c>
      <c r="Y27" s="24"/>
      <c r="Z27" s="24"/>
      <c r="AA27" s="24"/>
      <c r="AB27" s="24" t="s">
        <v>142</v>
      </c>
      <c r="AC27" s="43" t="s">
        <v>142</v>
      </c>
      <c r="AD27" s="8"/>
      <c r="AE27" s="8"/>
      <c r="AF27" s="54"/>
      <c r="AG27" s="9" t="str">
        <f>HLOOKUP(Introduction!$G$4,nametranslations,112,FALSE)</f>
        <v>تم استخدام تقدير المنشأة</v>
      </c>
      <c r="AH27" s="24" t="s">
        <v>142</v>
      </c>
      <c r="AI27" s="24"/>
      <c r="AJ27" s="24"/>
      <c r="AK27" s="24"/>
      <c r="AL27" s="24" t="s">
        <v>142</v>
      </c>
      <c r="AM27" s="43" t="s">
        <v>142</v>
      </c>
      <c r="AN27" s="8"/>
      <c r="AO27" s="8"/>
      <c r="AP27" s="54"/>
      <c r="AQ27" s="9" t="str">
        <f>HLOOKUP(Introduction!$G$4,nametranslations,112,FALSE)</f>
        <v>تم استخدام تقدير المنشأة</v>
      </c>
      <c r="AR27" s="24" t="s">
        <v>142</v>
      </c>
      <c r="AS27" s="24"/>
      <c r="AT27" s="24"/>
      <c r="AU27" s="24"/>
      <c r="AV27" s="24" t="s">
        <v>142</v>
      </c>
      <c r="AW27" s="43" t="s">
        <v>142</v>
      </c>
      <c r="AX27" s="8"/>
      <c r="AY27" s="8"/>
      <c r="AZ27" s="54"/>
      <c r="BA27" s="9" t="str">
        <f>HLOOKUP(Introduction!$G$4,nametranslations,112,FALSE)</f>
        <v>تم استخدام تقدير المنشأة</v>
      </c>
      <c r="BB27" s="24" t="s">
        <v>142</v>
      </c>
      <c r="BC27" s="24"/>
      <c r="BD27" s="24"/>
      <c r="BE27" s="24"/>
      <c r="BF27" s="24" t="s">
        <v>142</v>
      </c>
      <c r="BG27" s="43" t="s">
        <v>142</v>
      </c>
      <c r="BH27" s="8"/>
      <c r="BI27" s="8"/>
      <c r="BJ27" s="59"/>
      <c r="BT27" s="59"/>
      <c r="CD27" s="59"/>
      <c r="CN27" s="59"/>
      <c r="CX27" s="59"/>
      <c r="DH27" s="59"/>
      <c r="DR27" s="59"/>
      <c r="EB27" s="59"/>
      <c r="EL27" s="59"/>
      <c r="EV27" s="59"/>
      <c r="FF27" s="59"/>
      <c r="FP27" s="59"/>
      <c r="FZ27" s="59"/>
      <c r="GJ27" s="59"/>
      <c r="GT27" s="59"/>
      <c r="HD27" s="59"/>
    </row>
    <row r="28" spans="1:212" s="1" customFormat="1" ht="15.75" customHeight="1" x14ac:dyDescent="0.3">
      <c r="A28" s="168" t="str">
        <f ca="1">IF(ISBLANK('Data Summary'!A30),"",'Data Summary'!A30)</f>
        <v/>
      </c>
      <c r="B28" s="54"/>
      <c r="C28" s="9" t="str">
        <f>HLOOKUP(Introduction!$G$4,nametranslations,113,FALSE)</f>
        <v>تم استخدام تقدير محسن</v>
      </c>
      <c r="D28" s="24" t="s">
        <v>142</v>
      </c>
      <c r="E28" s="24"/>
      <c r="F28" s="24"/>
      <c r="G28" s="24"/>
      <c r="H28" s="24" t="s">
        <v>142</v>
      </c>
      <c r="I28" s="43" t="s">
        <v>142</v>
      </c>
      <c r="J28" s="8"/>
      <c r="K28" s="8"/>
      <c r="L28" s="54"/>
      <c r="M28" s="9" t="str">
        <f>HLOOKUP(Introduction!$G$4,nametranslations,113,FALSE)</f>
        <v>تم استخدام تقدير محسن</v>
      </c>
      <c r="N28" s="24" t="s">
        <v>142</v>
      </c>
      <c r="O28" s="24"/>
      <c r="P28" s="24"/>
      <c r="Q28" s="24"/>
      <c r="R28" s="24" t="s">
        <v>142</v>
      </c>
      <c r="S28" s="43" t="s">
        <v>142</v>
      </c>
      <c r="T28" s="8"/>
      <c r="U28" s="8"/>
      <c r="V28" s="54"/>
      <c r="W28" s="9" t="str">
        <f>HLOOKUP(Introduction!$G$4,nametranslations,113,FALSE)</f>
        <v>تم استخدام تقدير محسن</v>
      </c>
      <c r="X28" s="24" t="s">
        <v>142</v>
      </c>
      <c r="Y28" s="24"/>
      <c r="Z28" s="24"/>
      <c r="AA28" s="24"/>
      <c r="AB28" s="24" t="s">
        <v>142</v>
      </c>
      <c r="AC28" s="43" t="s">
        <v>142</v>
      </c>
      <c r="AD28" s="8"/>
      <c r="AE28" s="8"/>
      <c r="AF28" s="54"/>
      <c r="AG28" s="9" t="str">
        <f>HLOOKUP(Introduction!$G$4,nametranslations,113,FALSE)</f>
        <v>تم استخدام تقدير محسن</v>
      </c>
      <c r="AH28" s="24" t="s">
        <v>142</v>
      </c>
      <c r="AI28" s="24"/>
      <c r="AJ28" s="24"/>
      <c r="AK28" s="24"/>
      <c r="AL28" s="24" t="s">
        <v>142</v>
      </c>
      <c r="AM28" s="43" t="s">
        <v>142</v>
      </c>
      <c r="AN28" s="8"/>
      <c r="AO28" s="8"/>
      <c r="AP28" s="54"/>
      <c r="AQ28" s="9" t="str">
        <f>HLOOKUP(Introduction!$G$4,nametranslations,113,FALSE)</f>
        <v>تم استخدام تقدير محسن</v>
      </c>
      <c r="AR28" s="24" t="s">
        <v>142</v>
      </c>
      <c r="AS28" s="24"/>
      <c r="AT28" s="24"/>
      <c r="AU28" s="24"/>
      <c r="AV28" s="24" t="s">
        <v>142</v>
      </c>
      <c r="AW28" s="43" t="s">
        <v>142</v>
      </c>
      <c r="AX28" s="8"/>
      <c r="AY28" s="8"/>
      <c r="AZ28" s="54"/>
      <c r="BA28" s="9" t="str">
        <f>HLOOKUP(Introduction!$G$4,nametranslations,113,FALSE)</f>
        <v>تم استخدام تقدير محسن</v>
      </c>
      <c r="BB28" s="24" t="s">
        <v>142</v>
      </c>
      <c r="BC28" s="24"/>
      <c r="BD28" s="24"/>
      <c r="BE28" s="24"/>
      <c r="BF28" s="24" t="s">
        <v>142</v>
      </c>
      <c r="BG28" s="43" t="s">
        <v>142</v>
      </c>
      <c r="BH28" s="8"/>
      <c r="BI28" s="8"/>
      <c r="BJ28" s="59"/>
      <c r="BT28" s="59"/>
      <c r="CD28" s="59"/>
      <c r="CN28" s="59"/>
      <c r="CX28" s="59"/>
      <c r="DH28" s="59"/>
      <c r="DR28" s="59"/>
      <c r="EB28" s="59"/>
      <c r="EL28" s="59"/>
      <c r="EV28" s="59"/>
      <c r="FF28" s="59"/>
      <c r="FP28" s="59"/>
      <c r="FZ28" s="59"/>
      <c r="GJ28" s="59"/>
      <c r="GT28" s="59"/>
      <c r="HD28" s="59"/>
    </row>
    <row r="29" spans="1:212" ht="15.75" customHeight="1" x14ac:dyDescent="0.3">
      <c r="A29" s="168" t="str">
        <f ca="1">IF(ISBLANK('Data Summary'!A31),"",'Data Summary'!A31)</f>
        <v/>
      </c>
      <c r="B29" s="54"/>
      <c r="C29" s="9" t="str">
        <f>HLOOKUP(Introduction!$G$4,nametranslations,114,FALSE)</f>
        <v>تم استخدام التقدير الأساسي</v>
      </c>
      <c r="D29" s="24" t="s">
        <v>142</v>
      </c>
      <c r="E29" s="24"/>
      <c r="F29" s="24"/>
      <c r="G29" s="24"/>
      <c r="H29" s="24" t="s">
        <v>142</v>
      </c>
      <c r="I29" s="43" t="s">
        <v>142</v>
      </c>
      <c r="J29" s="8"/>
      <c r="K29" s="8"/>
      <c r="L29" s="54"/>
      <c r="M29" s="9" t="str">
        <f>HLOOKUP(Introduction!$G$4,nametranslations,114,FALSE)</f>
        <v>تم استخدام التقدير الأساسي</v>
      </c>
      <c r="N29" s="24" t="s">
        <v>142</v>
      </c>
      <c r="O29" s="24"/>
      <c r="P29" s="24"/>
      <c r="Q29" s="24"/>
      <c r="R29" s="24" t="s">
        <v>142</v>
      </c>
      <c r="S29" s="43" t="s">
        <v>142</v>
      </c>
      <c r="T29" s="8"/>
      <c r="U29" s="8"/>
      <c r="V29" s="54"/>
      <c r="W29" s="9" t="str">
        <f>HLOOKUP(Introduction!$G$4,nametranslations,114,FALSE)</f>
        <v>تم استخدام التقدير الأساسي</v>
      </c>
      <c r="X29" s="24" t="s">
        <v>142</v>
      </c>
      <c r="Y29" s="24"/>
      <c r="Z29" s="24"/>
      <c r="AA29" s="24"/>
      <c r="AB29" s="24" t="s">
        <v>142</v>
      </c>
      <c r="AC29" s="43" t="s">
        <v>142</v>
      </c>
      <c r="AD29" s="8"/>
      <c r="AE29" s="8"/>
      <c r="AF29" s="54"/>
      <c r="AG29" s="9" t="str">
        <f>HLOOKUP(Introduction!$G$4,nametranslations,114,FALSE)</f>
        <v>تم استخدام التقدير الأساسي</v>
      </c>
      <c r="AH29" s="24" t="s">
        <v>142</v>
      </c>
      <c r="AI29" s="24"/>
      <c r="AJ29" s="24"/>
      <c r="AK29" s="24"/>
      <c r="AL29" s="24" t="s">
        <v>142</v>
      </c>
      <c r="AM29" s="43" t="s">
        <v>142</v>
      </c>
      <c r="AN29" s="8"/>
      <c r="AO29" s="8"/>
      <c r="AP29" s="54"/>
      <c r="AQ29" s="9" t="str">
        <f>HLOOKUP(Introduction!$G$4,nametranslations,114,FALSE)</f>
        <v>تم استخدام التقدير الأساسي</v>
      </c>
      <c r="AR29" s="24" t="s">
        <v>142</v>
      </c>
      <c r="AS29" s="24"/>
      <c r="AT29" s="24"/>
      <c r="AU29" s="24"/>
      <c r="AV29" s="24" t="s">
        <v>142</v>
      </c>
      <c r="AW29" s="43" t="s">
        <v>142</v>
      </c>
      <c r="AX29" s="8"/>
      <c r="AY29" s="8"/>
      <c r="AZ29" s="54"/>
      <c r="BA29" s="9" t="str">
        <f>HLOOKUP(Introduction!$G$4,nametranslations,114,FALSE)</f>
        <v>تم استخدام التقدير الأساسي</v>
      </c>
      <c r="BB29" s="24" t="s">
        <v>142</v>
      </c>
      <c r="BC29" s="24"/>
      <c r="BD29" s="24"/>
      <c r="BE29" s="24"/>
      <c r="BF29" s="24" t="s">
        <v>142</v>
      </c>
      <c r="BG29" s="43" t="s">
        <v>142</v>
      </c>
      <c r="BH29" s="8"/>
      <c r="BI29" s="8"/>
    </row>
    <row r="30" spans="1:212" ht="15.75" customHeight="1" x14ac:dyDescent="0.3">
      <c r="A30" s="168" t="str">
        <f ca="1">IF(ISBLANK('Data Summary'!A32),"",'Data Summary'!A32)</f>
        <v/>
      </c>
      <c r="B30" s="55"/>
      <c r="C30" s="9" t="str">
        <f>HLOOKUP(Introduction!$G$4,nametranslations,115,FALSE)</f>
        <v>إجمالي عدد المدارس</v>
      </c>
      <c r="D30" s="29"/>
      <c r="E30" s="29"/>
      <c r="F30" s="29"/>
      <c r="G30" s="30"/>
      <c r="H30" s="31"/>
      <c r="I30" s="32"/>
      <c r="J30" s="8"/>
      <c r="K30" s="8"/>
      <c r="L30" s="55"/>
      <c r="M30" s="9" t="str">
        <f>HLOOKUP(Introduction!$G$4,nametranslations,115,FALSE)</f>
        <v>إجمالي عدد المدارس</v>
      </c>
      <c r="N30" s="29"/>
      <c r="O30" s="29"/>
      <c r="P30" s="29"/>
      <c r="Q30" s="30"/>
      <c r="R30" s="31"/>
      <c r="S30" s="32"/>
      <c r="T30" s="8"/>
      <c r="U30" s="8"/>
      <c r="V30" s="55"/>
      <c r="W30" s="9" t="str">
        <f>HLOOKUP(Introduction!$G$4,nametranslations,115,FALSE)</f>
        <v>إجمالي عدد المدارس</v>
      </c>
      <c r="X30" s="29"/>
      <c r="Y30" s="29"/>
      <c r="Z30" s="29"/>
      <c r="AA30" s="30"/>
      <c r="AB30" s="31"/>
      <c r="AC30" s="32"/>
      <c r="AD30" s="8"/>
      <c r="AE30" s="8"/>
      <c r="AF30" s="55"/>
      <c r="AG30" s="9" t="str">
        <f>HLOOKUP(Introduction!$G$4,nametranslations,115,FALSE)</f>
        <v>إجمالي عدد المدارس</v>
      </c>
      <c r="AH30" s="29"/>
      <c r="AI30" s="29"/>
      <c r="AJ30" s="29"/>
      <c r="AK30" s="30"/>
      <c r="AL30" s="31"/>
      <c r="AM30" s="32"/>
      <c r="AN30" s="8"/>
      <c r="AO30" s="8"/>
      <c r="AP30" s="55"/>
      <c r="AQ30" s="9" t="str">
        <f>HLOOKUP(Introduction!$G$4,nametranslations,115,FALSE)</f>
        <v>إجمالي عدد المدارس</v>
      </c>
      <c r="AR30" s="29"/>
      <c r="AS30" s="29"/>
      <c r="AT30" s="29"/>
      <c r="AU30" s="30"/>
      <c r="AV30" s="31"/>
      <c r="AW30" s="32"/>
      <c r="AX30" s="8"/>
      <c r="AY30" s="8"/>
      <c r="AZ30" s="55"/>
      <c r="BA30" s="9" t="str">
        <f>HLOOKUP(Introduction!$G$4,nametranslations,115,FALSE)</f>
        <v>إجمالي عدد المدارس</v>
      </c>
      <c r="BB30" s="29"/>
      <c r="BC30" s="29"/>
      <c r="BD30" s="29"/>
      <c r="BE30" s="30"/>
      <c r="BF30" s="31"/>
      <c r="BG30" s="32"/>
      <c r="BH30" s="8"/>
      <c r="BI30" s="8"/>
    </row>
    <row r="31" spans="1:212" ht="16.2" thickBot="1" x14ac:dyDescent="0.35">
      <c r="A31" s="168" t="str">
        <f ca="1">IF(ISBLANK('Data Summary'!A33),"",'Data Summary'!A33)</f>
        <v/>
      </c>
      <c r="B31" s="56"/>
      <c r="C31" s="33" t="str">
        <f>HLOOKUP(Introduction!$G$4,nametranslations,116,FALSE)</f>
        <v>عدد الذين شملهم الاستطلاع</v>
      </c>
      <c r="D31" s="34"/>
      <c r="E31" s="34"/>
      <c r="F31" s="34"/>
      <c r="G31" s="34"/>
      <c r="H31" s="34"/>
      <c r="I31" s="35"/>
      <c r="J31" s="8"/>
      <c r="K31" s="8"/>
      <c r="L31" s="56"/>
      <c r="M31" s="33" t="str">
        <f>HLOOKUP(Introduction!$G$4,nametranslations,116,FALSE)</f>
        <v>عدد الذين شملهم الاستطلاع</v>
      </c>
      <c r="N31" s="34"/>
      <c r="O31" s="34"/>
      <c r="P31" s="34"/>
      <c r="Q31" s="34"/>
      <c r="R31" s="34"/>
      <c r="S31" s="35"/>
      <c r="T31" s="8"/>
      <c r="U31" s="8"/>
      <c r="V31" s="56"/>
      <c r="W31" s="33" t="str">
        <f>HLOOKUP(Introduction!$G$4,nametranslations,116,FALSE)</f>
        <v>عدد الذين شملهم الاستطلاع</v>
      </c>
      <c r="X31" s="34"/>
      <c r="Y31" s="34"/>
      <c r="Z31" s="34"/>
      <c r="AA31" s="34"/>
      <c r="AB31" s="34"/>
      <c r="AC31" s="35"/>
      <c r="AD31" s="8"/>
      <c r="AE31" s="8"/>
      <c r="AF31" s="56"/>
      <c r="AG31" s="33" t="str">
        <f>HLOOKUP(Introduction!$G$4,nametranslations,116,FALSE)</f>
        <v>عدد الذين شملهم الاستطلاع</v>
      </c>
      <c r="AH31" s="34"/>
      <c r="AI31" s="34"/>
      <c r="AJ31" s="34"/>
      <c r="AK31" s="34"/>
      <c r="AL31" s="34"/>
      <c r="AM31" s="35"/>
      <c r="AN31" s="8"/>
      <c r="AO31" s="8"/>
      <c r="AP31" s="56"/>
      <c r="AQ31" s="33" t="str">
        <f>HLOOKUP(Introduction!$G$4,nametranslations,116,FALSE)</f>
        <v>عدد الذين شملهم الاستطلاع</v>
      </c>
      <c r="AR31" s="34"/>
      <c r="AS31" s="34"/>
      <c r="AT31" s="34"/>
      <c r="AU31" s="34"/>
      <c r="AV31" s="34"/>
      <c r="AW31" s="35"/>
      <c r="AX31" s="8"/>
      <c r="AY31" s="8"/>
      <c r="AZ31" s="56"/>
      <c r="BA31" s="33" t="str">
        <f>HLOOKUP(Introduction!$G$4,nametranslations,116,FALSE)</f>
        <v>عدد الذين شملهم الاستطلاع</v>
      </c>
      <c r="BB31" s="34"/>
      <c r="BC31" s="34"/>
      <c r="BD31" s="34"/>
      <c r="BE31" s="34"/>
      <c r="BF31" s="34"/>
      <c r="BG31" s="35"/>
      <c r="BH31" s="8"/>
      <c r="BI31" s="8"/>
    </row>
    <row r="32" spans="1:212"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sheetData>
  <mergeCells count="7">
    <mergeCell ref="A2:A3"/>
    <mergeCell ref="AQ26:AW26"/>
    <mergeCell ref="BA26:BG26"/>
    <mergeCell ref="C26:I26"/>
    <mergeCell ref="AG26:AM26"/>
    <mergeCell ref="M26:S26"/>
    <mergeCell ref="W26:AC26"/>
  </mergeCells>
  <hyperlinks>
    <hyperlink ref="A4" location="myrangeW0" display="myrangeW0" xr:uid="{A0D4E0EF-5917-450F-A716-1A3F52F3D5CF}"/>
    <hyperlink ref="A5" location="myrangeW1" display="myrangeW1" xr:uid="{23CC3B68-C534-4080-BEA1-FCE6F3836100}"/>
    <hyperlink ref="A6" location="myrangeW2" display="myrangeW2" xr:uid="{B94DE72E-65E7-459B-A53A-82B0C54FD5D2}"/>
    <hyperlink ref="A7" location="myrangeW3" display="myrangeW3" xr:uid="{A95D9194-BCC9-4073-B554-BAED96828463}"/>
    <hyperlink ref="A8" location="myrangeW4" display="myrangeW4" xr:uid="{980FADEF-5C87-4E44-8C14-51E85E12F1FF}"/>
    <hyperlink ref="A9" location="myrangeW5" display="myrangeW5" xr:uid="{E38E7F1A-79CB-4C85-9A35-AEACA3ECD54A}"/>
    <hyperlink ref="A10" location="myrangeW6" display="myrangeW6" xr:uid="{93F6A84A-C764-4B63-BB85-6F4CAE224C59}"/>
    <hyperlink ref="A11" location="myrangeW7" display="myrangeW7" xr:uid="{1368A8E2-338F-40EC-8099-0F932F6D4702}"/>
    <hyperlink ref="A12" location="myrangeW8" display="myrangeW8" xr:uid="{64BD3E14-F205-4B18-A0B8-8980E22FA426}"/>
    <hyperlink ref="A13" location="myrangeW9" display="myrangeW9" xr:uid="{9F756109-91F6-4879-B45F-352ECF83183B}"/>
    <hyperlink ref="A14" location="myrangeW10" display="myrangeW10" xr:uid="{6792B46A-D01D-4A6C-B024-C1EF4E6B8023}"/>
    <hyperlink ref="A15" location="myrangeW11" display="myrangeW11" xr:uid="{7B68C7B4-F46A-4F25-AECD-3BBAE018DBA2}"/>
    <hyperlink ref="A16" location="myrangeW12" display="myrangeW12" xr:uid="{4C900BB5-578A-4242-BB8E-5535CF68EE24}"/>
    <hyperlink ref="A17" location="myrangeW13" display="myrangeW13" xr:uid="{88891979-2C84-484F-A02F-1EEFDFCC119F}"/>
    <hyperlink ref="A18" location="myrangeW14" display="myrangeW14" xr:uid="{F9644942-8F6E-4927-833D-C11D27DC8145}"/>
    <hyperlink ref="A19" location="myrangeW15" display="myrangeW15" xr:uid="{C13EB2E0-08C6-4C3F-84A3-8A99A627B9E4}"/>
    <hyperlink ref="A20" location="myrangeW16" display="myrangeW16" xr:uid="{58AF55F3-6B60-43EE-B538-21718D64C6A0}"/>
    <hyperlink ref="A21" location="myrangeW17" display="myrangeW17" xr:uid="{1BD49D1A-9CEE-48C9-8ACB-DC225BB72A56}"/>
    <hyperlink ref="A22" location="myrangeW18" display="myrangeW18" xr:uid="{9986594C-1A4B-407F-A359-CF34ADBC38C0}"/>
    <hyperlink ref="A23" location="myrangeW19" display="myrangeW19" xr:uid="{81A75355-CD61-4DB4-A8EB-A4D8B32481AF}"/>
    <hyperlink ref="A24" location="myrangeW20" display="myrangeW20" xr:uid="{5EE291D5-6F69-40C9-B210-439AEA4FE40E}"/>
    <hyperlink ref="A25" location="myrangeW21" display="myrangeW21" xr:uid="{0BEAA58B-2152-402B-842A-6670227668DC}"/>
    <hyperlink ref="A26" location="myrangeW22" display="myrangeW22" xr:uid="{6C5FFB81-CB3A-47FC-BE78-5AF73BCEA5E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D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0" t="str">
        <f>HLOOKUP(Introduction!$G$4,nametranslations,117,FALSE)</f>
        <v>الصرف الصحي في المدارس</v>
      </c>
      <c r="C1" s="172" t="s">
        <v>184</v>
      </c>
      <c r="D1" s="137" t="str">
        <f>+Introduction!$C$7</f>
        <v>الإمارات العربية المتحدة</v>
      </c>
      <c r="E1" s="137"/>
      <c r="F1" s="137"/>
      <c r="G1" s="137"/>
      <c r="H1" s="137"/>
      <c r="I1" s="154"/>
      <c r="J1" s="138"/>
      <c r="K1" s="139"/>
      <c r="L1" s="590" t="str">
        <f>HLOOKUP(Introduction!$G$4,nametranslations,117,FALSE)</f>
        <v>الصرف الصحي في المدارس</v>
      </c>
      <c r="M1" s="172">
        <v>2019</v>
      </c>
      <c r="N1" s="137" t="str">
        <f>+Introduction!$C$7</f>
        <v>الإمارات العربية المتحدة</v>
      </c>
      <c r="O1" s="137"/>
      <c r="P1" s="137"/>
      <c r="Q1" s="137"/>
      <c r="R1" s="137"/>
      <c r="S1" s="154"/>
      <c r="T1" s="138"/>
      <c r="U1" s="139"/>
      <c r="V1" s="590" t="str">
        <f>HLOOKUP(Introduction!$G$4,nametranslations,117,FALSE)</f>
        <v>الصرف الصحي في المدارس</v>
      </c>
      <c r="W1" s="172">
        <v>2020</v>
      </c>
      <c r="X1" s="137" t="str">
        <f>+Introduction!$C$7</f>
        <v>الإمارات العربية المتحدة</v>
      </c>
      <c r="Y1" s="137"/>
      <c r="Z1" s="137"/>
      <c r="AA1" s="137"/>
      <c r="AB1" s="137"/>
      <c r="AC1" s="154"/>
      <c r="AD1" s="138"/>
      <c r="AE1" s="139"/>
      <c r="AF1" s="590" t="str">
        <f>HLOOKUP(Introduction!$G$4,nametranslations,117,FALSE)</f>
        <v>الصرف الصحي في المدارس</v>
      </c>
      <c r="AG1" s="172">
        <v>2022</v>
      </c>
      <c r="AH1" s="137" t="str">
        <f>+Introduction!$C$7</f>
        <v>الإمارات العربية المتحدة</v>
      </c>
      <c r="AI1" s="137"/>
      <c r="AJ1" s="137"/>
      <c r="AK1" s="137"/>
      <c r="AL1" s="137"/>
      <c r="AM1" s="154"/>
      <c r="AN1" s="138"/>
      <c r="AO1" s="139"/>
      <c r="AP1" s="590" t="str">
        <f>HLOOKUP(Introduction!$G$4,nametranslations,117,FALSE)</f>
        <v>الصرف الصحي في المدارس</v>
      </c>
      <c r="AQ1" s="172">
        <v>2023</v>
      </c>
      <c r="AR1" s="137" t="str">
        <f>+Introduction!$C$7</f>
        <v>الإمارات العربية المتحدة</v>
      </c>
      <c r="AS1" s="137"/>
      <c r="AT1" s="137"/>
      <c r="AU1" s="137"/>
      <c r="AV1" s="137"/>
      <c r="AW1" s="154"/>
      <c r="AX1" s="138"/>
      <c r="AY1" s="139"/>
      <c r="AZ1" s="590" t="str">
        <f>HLOOKUP(Introduction!$G$4,nametranslations,117,FALSE)</f>
        <v>الصرف الصحي في المدارس</v>
      </c>
      <c r="BA1" s="172">
        <v>2024</v>
      </c>
      <c r="BB1" s="137" t="str">
        <f>+Introduction!$C$7</f>
        <v>الإمارات العربية المتحدة</v>
      </c>
      <c r="BC1" s="137"/>
      <c r="BD1" s="137"/>
      <c r="BE1" s="137"/>
      <c r="BF1" s="137"/>
      <c r="BG1" s="154"/>
      <c r="BH1" s="138"/>
      <c r="BI1" s="139"/>
    </row>
    <row r="2" spans="1:212" s="140" customFormat="1" ht="30" customHeight="1" x14ac:dyDescent="0.3">
      <c r="A2" s="331" t="s">
        <v>202</v>
      </c>
      <c r="B2" s="143" t="s">
        <v>183</v>
      </c>
      <c r="C2" s="125" t="s">
        <v>149</v>
      </c>
      <c r="D2" s="125" t="s">
        <v>148</v>
      </c>
      <c r="E2" s="144"/>
      <c r="F2" s="144"/>
      <c r="G2" s="144"/>
      <c r="H2" s="144"/>
      <c r="I2" s="145"/>
      <c r="J2" s="141" t="s">
        <v>185</v>
      </c>
      <c r="K2" s="142"/>
      <c r="L2" s="143" t="s">
        <v>199</v>
      </c>
      <c r="M2" s="125" t="s">
        <v>149</v>
      </c>
      <c r="N2" s="125" t="s">
        <v>148</v>
      </c>
      <c r="O2" s="144"/>
      <c r="P2" s="144"/>
      <c r="Q2" s="144"/>
      <c r="R2" s="144"/>
      <c r="S2" s="145"/>
      <c r="T2" s="141" t="s">
        <v>185</v>
      </c>
      <c r="U2" s="142"/>
      <c r="V2" s="143" t="s">
        <v>200</v>
      </c>
      <c r="W2" s="125" t="s">
        <v>149</v>
      </c>
      <c r="X2" s="125" t="s">
        <v>148</v>
      </c>
      <c r="Y2" s="144"/>
      <c r="Z2" s="144"/>
      <c r="AA2" s="144"/>
      <c r="AB2" s="144"/>
      <c r="AC2" s="145"/>
      <c r="AD2" s="141" t="s">
        <v>185</v>
      </c>
      <c r="AE2" s="142"/>
      <c r="AF2" s="143" t="s">
        <v>203</v>
      </c>
      <c r="AG2" s="125" t="s">
        <v>149</v>
      </c>
      <c r="AH2" s="125" t="s">
        <v>148</v>
      </c>
      <c r="AI2" s="144"/>
      <c r="AJ2" s="144"/>
      <c r="AK2" s="144"/>
      <c r="AL2" s="144"/>
      <c r="AM2" s="145"/>
      <c r="AN2" s="141" t="s">
        <v>185</v>
      </c>
      <c r="AO2" s="142"/>
      <c r="AP2" s="143" t="s">
        <v>216</v>
      </c>
      <c r="AQ2" s="125" t="s">
        <v>149</v>
      </c>
      <c r="AR2" s="125" t="s">
        <v>148</v>
      </c>
      <c r="AS2" s="144"/>
      <c r="AT2" s="144"/>
      <c r="AU2" s="144"/>
      <c r="AV2" s="144"/>
      <c r="AW2" s="145"/>
      <c r="AX2" s="141" t="s">
        <v>185</v>
      </c>
      <c r="AY2" s="142"/>
      <c r="AZ2" s="143" t="s">
        <v>217</v>
      </c>
      <c r="BA2" s="125" t="s">
        <v>149</v>
      </c>
      <c r="BB2" s="125" t="s">
        <v>148</v>
      </c>
      <c r="BC2" s="144"/>
      <c r="BD2" s="144"/>
      <c r="BE2" s="144"/>
      <c r="BF2" s="144"/>
      <c r="BG2" s="145"/>
      <c r="BH2" s="141" t="s">
        <v>185</v>
      </c>
      <c r="BI2" s="142"/>
    </row>
    <row r="3" spans="1:212" s="118" customFormat="1" ht="18" customHeight="1" x14ac:dyDescent="0.3">
      <c r="A3" s="331"/>
      <c r="B3" s="162" t="str">
        <f>HLOOKUP(Introduction!$G$4,nametranslations,152,FALSE)</f>
        <v>تعريف</v>
      </c>
      <c r="C3" s="127" t="str">
        <f>HLOOKUP(Introduction!$G$4,nametranslations,102,FALSE)</f>
        <v>تقديرات (٪)</v>
      </c>
      <c r="D3" s="128" t="str">
        <f>HLOOKUP(Introduction!$G$4,nametranslations,24,FALSE)</f>
        <v>المجموع</v>
      </c>
      <c r="E3" s="129" t="str">
        <f>HLOOKUP(Introduction!$G$4,nametranslations,26,FALSE)</f>
        <v>الحضاري</v>
      </c>
      <c r="F3" s="129" t="str">
        <f>HLOOKUP(Introduction!$G$4,nametranslations,25,FALSE)</f>
        <v>ريفي</v>
      </c>
      <c r="G3" s="129" t="str">
        <f>HLOOKUP(Introduction!$G$4,nametranslations,27,FALSE)</f>
        <v>المرحلة الابتدائية</v>
      </c>
      <c r="H3" s="129" t="str">
        <f>HLOOKUP(Introduction!$G$4,nametranslations,28,FALSE)</f>
        <v>خبرات</v>
      </c>
      <c r="I3" s="130" t="str">
        <f>HLOOKUP(Introduction!$G$4,nametranslations,29,FALSE)</f>
        <v>ثانوي</v>
      </c>
      <c r="J3" s="116"/>
      <c r="K3" s="131"/>
      <c r="L3" s="162" t="str">
        <f>HLOOKUP(Introduction!$G$4,nametranslations,152,FALSE)</f>
        <v>تعريف</v>
      </c>
      <c r="M3" s="127" t="str">
        <f>HLOOKUP(Introduction!$G$4,nametranslations,102,FALSE)</f>
        <v>تقديرات (٪)</v>
      </c>
      <c r="N3" s="128" t="str">
        <f>HLOOKUP(Introduction!$G$4,nametranslations,24,FALSE)</f>
        <v>المجموع</v>
      </c>
      <c r="O3" s="129" t="str">
        <f>HLOOKUP(Introduction!$G$4,nametranslations,26,FALSE)</f>
        <v>الحضاري</v>
      </c>
      <c r="P3" s="129" t="str">
        <f>HLOOKUP(Introduction!$G$4,nametranslations,25,FALSE)</f>
        <v>ريفي</v>
      </c>
      <c r="Q3" s="129" t="str">
        <f>HLOOKUP(Introduction!$G$4,nametranslations,27,FALSE)</f>
        <v>المرحلة الابتدائية</v>
      </c>
      <c r="R3" s="129" t="str">
        <f>HLOOKUP(Introduction!$G$4,nametranslations,28,FALSE)</f>
        <v>خبرات</v>
      </c>
      <c r="S3" s="130" t="str">
        <f>HLOOKUP(Introduction!$G$4,nametranslations,29,FALSE)</f>
        <v>ثانوي</v>
      </c>
      <c r="T3" s="116"/>
      <c r="U3" s="131"/>
      <c r="V3" s="162" t="str">
        <f>HLOOKUP(Introduction!$G$4,nametranslations,152,FALSE)</f>
        <v>تعريف</v>
      </c>
      <c r="W3" s="127" t="str">
        <f>HLOOKUP(Introduction!$G$4,nametranslations,102,FALSE)</f>
        <v>تقديرات (٪)</v>
      </c>
      <c r="X3" s="128" t="str">
        <f>HLOOKUP(Introduction!$G$4,nametranslations,24,FALSE)</f>
        <v>المجموع</v>
      </c>
      <c r="Y3" s="129" t="str">
        <f>HLOOKUP(Introduction!$G$4,nametranslations,26,FALSE)</f>
        <v>الحضاري</v>
      </c>
      <c r="Z3" s="129" t="str">
        <f>HLOOKUP(Introduction!$G$4,nametranslations,25,FALSE)</f>
        <v>ريفي</v>
      </c>
      <c r="AA3" s="129" t="str">
        <f>HLOOKUP(Introduction!$G$4,nametranslations,27,FALSE)</f>
        <v>المرحلة الابتدائية</v>
      </c>
      <c r="AB3" s="129" t="str">
        <f>HLOOKUP(Introduction!$G$4,nametranslations,28,FALSE)</f>
        <v>خبرات</v>
      </c>
      <c r="AC3" s="130" t="str">
        <f>HLOOKUP(Introduction!$G$4,nametranslations,29,FALSE)</f>
        <v>ثانوي</v>
      </c>
      <c r="AD3" s="116"/>
      <c r="AE3" s="131"/>
      <c r="AF3" s="162" t="str">
        <f>HLOOKUP(Introduction!$G$4,nametranslations,152,FALSE)</f>
        <v>تعريف</v>
      </c>
      <c r="AG3" s="127" t="str">
        <f>HLOOKUP(Introduction!$G$4,nametranslations,102,FALSE)</f>
        <v>تقديرات (٪)</v>
      </c>
      <c r="AH3" s="128" t="str">
        <f>HLOOKUP(Introduction!$G$4,nametranslations,24,FALSE)</f>
        <v>المجموع</v>
      </c>
      <c r="AI3" s="129" t="str">
        <f>HLOOKUP(Introduction!$G$4,nametranslations,26,FALSE)</f>
        <v>الحضاري</v>
      </c>
      <c r="AJ3" s="129" t="str">
        <f>HLOOKUP(Introduction!$G$4,nametranslations,25,FALSE)</f>
        <v>ريفي</v>
      </c>
      <c r="AK3" s="129" t="str">
        <f>HLOOKUP(Introduction!$G$4,nametranslations,27,FALSE)</f>
        <v>المرحلة الابتدائية</v>
      </c>
      <c r="AL3" s="129" t="str">
        <f>HLOOKUP(Introduction!$G$4,nametranslations,28,FALSE)</f>
        <v>خبرات</v>
      </c>
      <c r="AM3" s="130" t="str">
        <f>HLOOKUP(Introduction!$G$4,nametranslations,29,FALSE)</f>
        <v>ثانوي</v>
      </c>
      <c r="AN3" s="116"/>
      <c r="AO3" s="131"/>
      <c r="AP3" s="162" t="str">
        <f>HLOOKUP(Introduction!$G$4,nametranslations,152,FALSE)</f>
        <v>تعريف</v>
      </c>
      <c r="AQ3" s="127" t="str">
        <f>HLOOKUP(Introduction!$G$4,nametranslations,102,FALSE)</f>
        <v>تقديرات (٪)</v>
      </c>
      <c r="AR3" s="128" t="str">
        <f>HLOOKUP(Introduction!$G$4,nametranslations,24,FALSE)</f>
        <v>المجموع</v>
      </c>
      <c r="AS3" s="129" t="str">
        <f>HLOOKUP(Introduction!$G$4,nametranslations,26,FALSE)</f>
        <v>الحضاري</v>
      </c>
      <c r="AT3" s="129" t="str">
        <f>HLOOKUP(Introduction!$G$4,nametranslations,25,FALSE)</f>
        <v>ريفي</v>
      </c>
      <c r="AU3" s="129" t="str">
        <f>HLOOKUP(Introduction!$G$4,nametranslations,27,FALSE)</f>
        <v>المرحلة الابتدائية</v>
      </c>
      <c r="AV3" s="129" t="str">
        <f>HLOOKUP(Introduction!$G$4,nametranslations,28,FALSE)</f>
        <v>خبرات</v>
      </c>
      <c r="AW3" s="130" t="str">
        <f>HLOOKUP(Introduction!$G$4,nametranslations,29,FALSE)</f>
        <v>ثانوي</v>
      </c>
      <c r="AX3" s="116"/>
      <c r="AY3" s="131"/>
      <c r="AZ3" s="162" t="str">
        <f>HLOOKUP(Introduction!$G$4,nametranslations,152,FALSE)</f>
        <v>تعريف</v>
      </c>
      <c r="BA3" s="127" t="str">
        <f>HLOOKUP(Introduction!$G$4,nametranslations,102,FALSE)</f>
        <v>تقديرات (٪)</v>
      </c>
      <c r="BB3" s="128" t="str">
        <f>HLOOKUP(Introduction!$G$4,nametranslations,24,FALSE)</f>
        <v>المجموع</v>
      </c>
      <c r="BC3" s="129" t="str">
        <f>HLOOKUP(Introduction!$G$4,nametranslations,26,FALSE)</f>
        <v>الحضاري</v>
      </c>
      <c r="BD3" s="129" t="str">
        <f>HLOOKUP(Introduction!$G$4,nametranslations,25,FALSE)</f>
        <v>ريفي</v>
      </c>
      <c r="BE3" s="129" t="str">
        <f>HLOOKUP(Introduction!$G$4,nametranslations,27,FALSE)</f>
        <v>المرحلة الابتدائية</v>
      </c>
      <c r="BF3" s="129" t="str">
        <f>HLOOKUP(Introduction!$G$4,nametranslations,28,FALSE)</f>
        <v>خبرات</v>
      </c>
      <c r="BG3" s="130" t="str">
        <f>HLOOKUP(Introduction!$G$4,nametranslations,29,FALSE)</f>
        <v>ثانوي</v>
      </c>
      <c r="BH3" s="116"/>
      <c r="BI3" s="131"/>
      <c r="BJ3" s="117"/>
      <c r="BT3" s="117"/>
      <c r="CD3" s="117"/>
      <c r="CN3" s="117"/>
      <c r="CX3" s="117"/>
      <c r="DH3" s="117"/>
      <c r="DR3" s="117"/>
      <c r="EB3" s="117"/>
      <c r="EL3" s="117"/>
      <c r="EV3" s="117"/>
      <c r="FF3" s="117"/>
      <c r="FP3" s="117"/>
      <c r="FZ3" s="117"/>
      <c r="GJ3" s="117"/>
      <c r="GT3" s="117"/>
      <c r="HD3" s="117"/>
    </row>
    <row r="4" spans="1:212" s="2" customFormat="1" x14ac:dyDescent="0.2">
      <c r="A4" s="613" t="str">
        <f>IF(ISBLANK('Data Summary'!A6),"",'Data Summary'!A6)</f>
        <v>ARE_2017_UIS</v>
      </c>
      <c r="B4" s="53" t="s">
        <v>178</v>
      </c>
      <c r="C4" s="67" t="str">
        <f>HLOOKUP(Introduction!$G$4,nametranslations,118,FALSE)</f>
        <v>لا مرفق</v>
      </c>
      <c r="D4" s="6">
        <f t="shared" ref="D4:I4" si="0">IF(COUNTA(D14)=0,"",D14)</f>
        <v>0</v>
      </c>
      <c r="E4" s="6" t="str">
        <f t="shared" si="0"/>
        <v/>
      </c>
      <c r="F4" s="6" t="str">
        <f t="shared" si="0"/>
        <v/>
      </c>
      <c r="G4" s="6" t="str">
        <f t="shared" si="0"/>
        <v/>
      </c>
      <c r="H4" s="6">
        <f t="shared" si="0"/>
        <v>0</v>
      </c>
      <c r="I4" s="22">
        <f t="shared" si="0"/>
        <v>0</v>
      </c>
      <c r="J4" s="16"/>
      <c r="K4" s="11"/>
      <c r="L4" s="53" t="s">
        <v>178</v>
      </c>
      <c r="M4" s="67" t="str">
        <f>HLOOKUP(Introduction!$G$4,nametranslations,118,FALSE)</f>
        <v>لا مرفق</v>
      </c>
      <c r="N4" s="6">
        <f t="shared" ref="N4:S4" si="1">IF(COUNTA(N14)=0,"",N14)</f>
        <v>0</v>
      </c>
      <c r="O4" s="6" t="str">
        <f t="shared" si="1"/>
        <v/>
      </c>
      <c r="P4" s="6" t="str">
        <f t="shared" si="1"/>
        <v/>
      </c>
      <c r="Q4" s="6" t="str">
        <f t="shared" si="1"/>
        <v/>
      </c>
      <c r="R4" s="6">
        <f t="shared" si="1"/>
        <v>0</v>
      </c>
      <c r="S4" s="22">
        <f t="shared" si="1"/>
        <v>0</v>
      </c>
      <c r="T4" s="16"/>
      <c r="U4" s="11"/>
      <c r="V4" s="53" t="s">
        <v>178</v>
      </c>
      <c r="W4" s="67" t="str">
        <f>HLOOKUP(Introduction!$G$4,nametranslations,118,FALSE)</f>
        <v>لا مرفق</v>
      </c>
      <c r="X4" s="6">
        <f t="shared" ref="X4:AC4" si="2">IF(COUNTA(X14)=0,"",X14)</f>
        <v>0</v>
      </c>
      <c r="Y4" s="6" t="str">
        <f t="shared" si="2"/>
        <v/>
      </c>
      <c r="Z4" s="6" t="str">
        <f t="shared" si="2"/>
        <v/>
      </c>
      <c r="AA4" s="6" t="str">
        <f t="shared" si="2"/>
        <v/>
      </c>
      <c r="AB4" s="6">
        <f t="shared" si="2"/>
        <v>0</v>
      </c>
      <c r="AC4" s="22">
        <f t="shared" si="2"/>
        <v>0</v>
      </c>
      <c r="AD4" s="16"/>
      <c r="AE4" s="11"/>
      <c r="AF4" s="53" t="s">
        <v>178</v>
      </c>
      <c r="AG4" s="67" t="str">
        <f>HLOOKUP(Introduction!$G$4,nametranslations,118,FALSE)</f>
        <v>لا مرفق</v>
      </c>
      <c r="AH4" s="6">
        <f t="shared" ref="AH4:AM4" si="3">IF(COUNTA(AH14)=0,"",AH14)</f>
        <v>0</v>
      </c>
      <c r="AI4" s="6" t="str">
        <f t="shared" si="3"/>
        <v/>
      </c>
      <c r="AJ4" s="6" t="str">
        <f t="shared" si="3"/>
        <v/>
      </c>
      <c r="AK4" s="6" t="str">
        <f t="shared" si="3"/>
        <v/>
      </c>
      <c r="AL4" s="6">
        <f t="shared" si="3"/>
        <v>0</v>
      </c>
      <c r="AM4" s="22">
        <f t="shared" si="3"/>
        <v>0</v>
      </c>
      <c r="AN4" s="16"/>
      <c r="AO4" s="11"/>
      <c r="AP4" s="53" t="s">
        <v>178</v>
      </c>
      <c r="AQ4" s="67" t="str">
        <f>HLOOKUP(Introduction!$G$4,nametranslations,118,FALSE)</f>
        <v>لا مرفق</v>
      </c>
      <c r="AR4" s="6">
        <f t="shared" ref="AR4:AW4" si="4">IF(COUNTA(AR14)=0,"",AR14)</f>
        <v>0</v>
      </c>
      <c r="AS4" s="6" t="str">
        <f t="shared" si="4"/>
        <v/>
      </c>
      <c r="AT4" s="6" t="str">
        <f t="shared" si="4"/>
        <v/>
      </c>
      <c r="AU4" s="6" t="str">
        <f t="shared" si="4"/>
        <v/>
      </c>
      <c r="AV4" s="6">
        <f t="shared" si="4"/>
        <v>0</v>
      </c>
      <c r="AW4" s="22">
        <f t="shared" si="4"/>
        <v>0</v>
      </c>
      <c r="AX4" s="16"/>
      <c r="AY4" s="11"/>
      <c r="AZ4" s="53" t="s">
        <v>178</v>
      </c>
      <c r="BA4" s="67" t="str">
        <f>HLOOKUP(Introduction!$G$4,nametranslations,118,FALSE)</f>
        <v>لا مرفق</v>
      </c>
      <c r="BB4" s="6">
        <f t="shared" ref="BB4:BG4" si="5">IF(COUNTA(BB14)=0,"",BB14)</f>
        <v>0</v>
      </c>
      <c r="BC4" s="6" t="str">
        <f t="shared" si="5"/>
        <v/>
      </c>
      <c r="BD4" s="6" t="str">
        <f t="shared" si="5"/>
        <v/>
      </c>
      <c r="BE4" s="6" t="str">
        <f t="shared" si="5"/>
        <v/>
      </c>
      <c r="BF4" s="6">
        <f t="shared" si="5"/>
        <v>0</v>
      </c>
      <c r="BG4" s="22">
        <f t="shared" si="5"/>
        <v>0</v>
      </c>
      <c r="BH4" s="16"/>
      <c r="BI4" s="11"/>
      <c r="BJ4" s="58"/>
      <c r="BT4" s="58"/>
      <c r="CD4" s="58"/>
      <c r="CN4" s="58"/>
      <c r="CX4" s="58"/>
      <c r="DH4" s="58"/>
      <c r="DR4" s="58"/>
      <c r="EB4" s="58"/>
      <c r="EL4" s="58"/>
      <c r="EV4" s="58"/>
      <c r="FF4" s="58"/>
      <c r="FP4" s="58"/>
      <c r="FZ4" s="58"/>
      <c r="GJ4" s="58"/>
      <c r="GT4" s="58"/>
      <c r="HD4" s="58"/>
    </row>
    <row r="5" spans="1:212" s="2" customFormat="1" x14ac:dyDescent="0.3">
      <c r="A5" s="613" t="str">
        <f ca="1">IF(ISBLANK('Data Summary'!A7),"",'Data Summary'!A7)</f>
        <v>ARE_2019_UIS</v>
      </c>
      <c r="B5" s="51"/>
      <c r="C5" s="67" t="str">
        <f>HLOOKUP(Introduction!$G$4,nametranslations,104,FALSE)</f>
        <v>غير محسّن</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غير محسّن</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غير محسّن</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غير محسّن</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غير محسّن</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غير محسّن</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8"/>
      <c r="BT5" s="58"/>
      <c r="CD5" s="58"/>
      <c r="CN5" s="58"/>
      <c r="CX5" s="58"/>
      <c r="DH5" s="58"/>
      <c r="DR5" s="58"/>
      <c r="EB5" s="58"/>
      <c r="EL5" s="58"/>
      <c r="EV5" s="58"/>
      <c r="FF5" s="58"/>
      <c r="FP5" s="58"/>
      <c r="FZ5" s="58"/>
      <c r="GJ5" s="58"/>
      <c r="GT5" s="58"/>
      <c r="HD5" s="58"/>
    </row>
    <row r="6" spans="1:212" s="2" customFormat="1" x14ac:dyDescent="0.2">
      <c r="A6" s="613" t="str">
        <f ca="1">IF(ISBLANK('Data Summary'!A8),"",'Data Summary'!A8)</f>
        <v>ARE_2020_UIS</v>
      </c>
      <c r="B6" s="53" t="s">
        <v>178</v>
      </c>
      <c r="C6" s="67" t="str">
        <f>HLOOKUP(Introduction!$G$4,nametranslations,75,FALSE)</f>
        <v>محسّن</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3" t="s">
        <v>178</v>
      </c>
      <c r="M6" s="67" t="str">
        <f>HLOOKUP(Introduction!$G$4,nametranslations,75,FALSE)</f>
        <v>محسّن</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3" t="s">
        <v>178</v>
      </c>
      <c r="W6" s="67" t="str">
        <f>HLOOKUP(Introduction!$G$4,nametranslations,75,FALSE)</f>
        <v>محسّن</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3" t="s">
        <v>178</v>
      </c>
      <c r="AG6" s="67" t="str">
        <f>HLOOKUP(Introduction!$G$4,nametranslations,75,FALSE)</f>
        <v>محسّن</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3" t="s">
        <v>178</v>
      </c>
      <c r="AQ6" s="67" t="str">
        <f>HLOOKUP(Introduction!$G$4,nametranslations,75,FALSE)</f>
        <v>محسّن</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3" t="s">
        <v>178</v>
      </c>
      <c r="BA6" s="67" t="str">
        <f>HLOOKUP(Introduction!$G$4,nametranslations,75,FALSE)</f>
        <v>محسّن</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8"/>
      <c r="BT6" s="58"/>
      <c r="CD6" s="58"/>
      <c r="CN6" s="58"/>
      <c r="CX6" s="58"/>
      <c r="DH6" s="58"/>
      <c r="DR6" s="58"/>
      <c r="EB6" s="58"/>
      <c r="EL6" s="58"/>
      <c r="EV6" s="58"/>
      <c r="FF6" s="58"/>
      <c r="FP6" s="58"/>
      <c r="FZ6" s="58"/>
      <c r="GJ6" s="58"/>
      <c r="GT6" s="58"/>
      <c r="HD6" s="58"/>
    </row>
    <row r="7" spans="1:212" s="2" customFormat="1" x14ac:dyDescent="0.3">
      <c r="A7" s="613" t="str">
        <f ca="1">IF(ISBLANK('Data Summary'!A9),"",'Data Summary'!A9)</f>
        <v>ARE_2022_UIS</v>
      </c>
      <c r="B7" s="51"/>
      <c r="C7" s="68" t="str">
        <f>HLOOKUP(Introduction!$G$4,nametranslations,119,FALSE)</f>
        <v>صالحة للاستعمال</v>
      </c>
      <c r="D7" s="64"/>
      <c r="E7" s="64"/>
      <c r="F7" s="64"/>
      <c r="G7" s="64"/>
      <c r="H7" s="64"/>
      <c r="I7" s="36"/>
      <c r="J7" s="16"/>
      <c r="K7" s="11"/>
      <c r="L7" s="51"/>
      <c r="M7" s="68" t="str">
        <f>HLOOKUP(Introduction!$G$4,nametranslations,119,FALSE)</f>
        <v>صالحة للاستعمال</v>
      </c>
      <c r="N7" s="64"/>
      <c r="O7" s="64"/>
      <c r="P7" s="64"/>
      <c r="Q7" s="64"/>
      <c r="R7" s="64"/>
      <c r="S7" s="36"/>
      <c r="T7" s="16"/>
      <c r="U7" s="11"/>
      <c r="V7" s="51"/>
      <c r="W7" s="68" t="str">
        <f>HLOOKUP(Introduction!$G$4,nametranslations,119,FALSE)</f>
        <v>صالحة للاستعمال</v>
      </c>
      <c r="X7" s="64"/>
      <c r="Y7" s="64"/>
      <c r="Z7" s="64"/>
      <c r="AA7" s="64"/>
      <c r="AB7" s="64"/>
      <c r="AC7" s="36"/>
      <c r="AD7" s="16"/>
      <c r="AE7" s="11"/>
      <c r="AF7" s="51"/>
      <c r="AG7" s="68" t="str">
        <f>HLOOKUP(Introduction!$G$4,nametranslations,119,FALSE)</f>
        <v>صالحة للاستعمال</v>
      </c>
      <c r="AH7" s="64"/>
      <c r="AI7" s="64"/>
      <c r="AJ7" s="64"/>
      <c r="AK7" s="64"/>
      <c r="AL7" s="64"/>
      <c r="AM7" s="36"/>
      <c r="AN7" s="16"/>
      <c r="AO7" s="11"/>
      <c r="AP7" s="51"/>
      <c r="AQ7" s="68" t="str">
        <f>HLOOKUP(Introduction!$G$4,nametranslations,119,FALSE)</f>
        <v>صالحة للاستعمال</v>
      </c>
      <c r="AR7" s="64"/>
      <c r="AS7" s="64"/>
      <c r="AT7" s="64"/>
      <c r="AU7" s="64"/>
      <c r="AV7" s="64"/>
      <c r="AW7" s="36"/>
      <c r="AX7" s="16"/>
      <c r="AY7" s="11"/>
      <c r="AZ7" s="51"/>
      <c r="BA7" s="68" t="str">
        <f>HLOOKUP(Introduction!$G$4,nametranslations,119,FALSE)</f>
        <v>صالحة للاستعمال</v>
      </c>
      <c r="BB7" s="64"/>
      <c r="BC7" s="64"/>
      <c r="BD7" s="64"/>
      <c r="BE7" s="64"/>
      <c r="BF7" s="64"/>
      <c r="BG7" s="36"/>
      <c r="BH7" s="16"/>
      <c r="BI7" s="11"/>
      <c r="BJ7" s="58"/>
      <c r="BT7" s="58"/>
      <c r="CD7" s="58"/>
      <c r="CN7" s="58"/>
      <c r="CX7" s="58"/>
      <c r="DH7" s="58"/>
      <c r="DR7" s="58"/>
      <c r="EB7" s="58"/>
      <c r="EL7" s="58"/>
      <c r="EV7" s="58"/>
      <c r="FF7" s="58"/>
      <c r="FP7" s="58"/>
      <c r="FZ7" s="58"/>
      <c r="GJ7" s="58"/>
      <c r="GT7" s="58"/>
      <c r="HD7" s="58"/>
    </row>
    <row r="8" spans="1:212" s="2" customFormat="1" x14ac:dyDescent="0.3">
      <c r="A8" s="613" t="str">
        <f ca="1">IF(ISBLANK('Data Summary'!A10),"",'Data Summary'!A10)</f>
        <v>ARE_2023_UIS</v>
      </c>
      <c r="B8" s="51"/>
      <c r="C8" s="68" t="str">
        <f>HLOOKUP(Introduction!$G$4,nametranslations,120,FALSE)</f>
        <v>جنس واحد</v>
      </c>
      <c r="D8" s="64"/>
      <c r="E8" s="64"/>
      <c r="F8" s="64"/>
      <c r="G8" s="64"/>
      <c r="H8" s="64"/>
      <c r="I8" s="36"/>
      <c r="J8" s="16"/>
      <c r="K8" s="11"/>
      <c r="L8" s="51"/>
      <c r="M8" s="68" t="str">
        <f>HLOOKUP(Introduction!$G$4,nametranslations,120,FALSE)</f>
        <v>جنس واحد</v>
      </c>
      <c r="N8" s="64"/>
      <c r="O8" s="64"/>
      <c r="P8" s="64"/>
      <c r="Q8" s="64"/>
      <c r="R8" s="64"/>
      <c r="S8" s="36"/>
      <c r="T8" s="16"/>
      <c r="U8" s="11"/>
      <c r="V8" s="51"/>
      <c r="W8" s="68" t="str">
        <f>HLOOKUP(Introduction!$G$4,nametranslations,120,FALSE)</f>
        <v>جنس واحد</v>
      </c>
      <c r="X8" s="64"/>
      <c r="Y8" s="64"/>
      <c r="Z8" s="64"/>
      <c r="AA8" s="64"/>
      <c r="AB8" s="64"/>
      <c r="AC8" s="36"/>
      <c r="AD8" s="16"/>
      <c r="AE8" s="11"/>
      <c r="AF8" s="51"/>
      <c r="AG8" s="68" t="str">
        <f>HLOOKUP(Introduction!$G$4,nametranslations,120,FALSE)</f>
        <v>جنس واحد</v>
      </c>
      <c r="AH8" s="64"/>
      <c r="AI8" s="64"/>
      <c r="AJ8" s="64"/>
      <c r="AK8" s="64"/>
      <c r="AL8" s="64"/>
      <c r="AM8" s="36"/>
      <c r="AN8" s="16"/>
      <c r="AO8" s="11"/>
      <c r="AP8" s="51"/>
      <c r="AQ8" s="68" t="str">
        <f>HLOOKUP(Introduction!$G$4,nametranslations,120,FALSE)</f>
        <v>جنس واحد</v>
      </c>
      <c r="AR8" s="64"/>
      <c r="AS8" s="64"/>
      <c r="AT8" s="64"/>
      <c r="AU8" s="64"/>
      <c r="AV8" s="64"/>
      <c r="AW8" s="36"/>
      <c r="AX8" s="16"/>
      <c r="AY8" s="11"/>
      <c r="AZ8" s="51"/>
      <c r="BA8" s="68" t="str">
        <f>HLOOKUP(Introduction!$G$4,nametranslations,120,FALSE)</f>
        <v>جنس واحد</v>
      </c>
      <c r="BB8" s="64"/>
      <c r="BC8" s="64"/>
      <c r="BD8" s="64"/>
      <c r="BE8" s="64"/>
      <c r="BF8" s="64"/>
      <c r="BG8" s="36"/>
      <c r="BH8" s="16"/>
      <c r="BI8" s="11"/>
      <c r="BJ8" s="58"/>
      <c r="BT8" s="58"/>
      <c r="CD8" s="58"/>
      <c r="CN8" s="58"/>
      <c r="CX8" s="58"/>
      <c r="DH8" s="58"/>
      <c r="DR8" s="58"/>
      <c r="EB8" s="58"/>
      <c r="EL8" s="58"/>
      <c r="EV8" s="58"/>
      <c r="FF8" s="58"/>
      <c r="FP8" s="58"/>
      <c r="FZ8" s="58"/>
      <c r="GJ8" s="58"/>
      <c r="GT8" s="58"/>
      <c r="HD8" s="58"/>
    </row>
    <row r="9" spans="1:212" s="600" customFormat="1" ht="21" customHeight="1" x14ac:dyDescent="0.3">
      <c r="A9" s="614" t="str">
        <f ca="1">IF(ISBLANK('Data Summary'!A11),"",'Data Summary'!A11)</f>
        <v>ARE_2024_UIS</v>
      </c>
      <c r="B9" s="593"/>
      <c r="C9" s="603" t="str">
        <f>HLOOKUP(Introduction!$G$4,nametranslations,121,FALSE)</f>
        <v>صالحة للاستعمال وجنس واحد</v>
      </c>
      <c r="D9" s="601"/>
      <c r="E9" s="601"/>
      <c r="F9" s="601"/>
      <c r="G9" s="601"/>
      <c r="H9" s="601"/>
      <c r="I9" s="604"/>
      <c r="J9" s="598"/>
      <c r="K9" s="605"/>
      <c r="L9" s="593"/>
      <c r="M9" s="603" t="str">
        <f>HLOOKUP(Introduction!$G$4,nametranslations,121,FALSE)</f>
        <v>صالحة للاستعمال وجنس واحد</v>
      </c>
      <c r="N9" s="601"/>
      <c r="O9" s="601"/>
      <c r="P9" s="601"/>
      <c r="Q9" s="601"/>
      <c r="R9" s="601"/>
      <c r="S9" s="604"/>
      <c r="T9" s="598"/>
      <c r="U9" s="605"/>
      <c r="V9" s="593"/>
      <c r="W9" s="603" t="str">
        <f>HLOOKUP(Introduction!$G$4,nametranslations,121,FALSE)</f>
        <v>صالحة للاستعمال وجنس واحد</v>
      </c>
      <c r="X9" s="601"/>
      <c r="Y9" s="601"/>
      <c r="Z9" s="601"/>
      <c r="AA9" s="601"/>
      <c r="AB9" s="601"/>
      <c r="AC9" s="604"/>
      <c r="AD9" s="598"/>
      <c r="AE9" s="605"/>
      <c r="AF9" s="593"/>
      <c r="AG9" s="603" t="str">
        <f>HLOOKUP(Introduction!$G$4,nametranslations,121,FALSE)</f>
        <v>صالحة للاستعمال وجنس واحد</v>
      </c>
      <c r="AH9" s="601"/>
      <c r="AI9" s="601"/>
      <c r="AJ9" s="601"/>
      <c r="AK9" s="601"/>
      <c r="AL9" s="601"/>
      <c r="AM9" s="604"/>
      <c r="AN9" s="598"/>
      <c r="AO9" s="605"/>
      <c r="AP9" s="593"/>
      <c r="AQ9" s="603" t="str">
        <f>HLOOKUP(Introduction!$G$4,nametranslations,121,FALSE)</f>
        <v>صالحة للاستعمال وجنس واحد</v>
      </c>
      <c r="AR9" s="601"/>
      <c r="AS9" s="601"/>
      <c r="AT9" s="601"/>
      <c r="AU9" s="601"/>
      <c r="AV9" s="601"/>
      <c r="AW9" s="604"/>
      <c r="AX9" s="598"/>
      <c r="AY9" s="605"/>
      <c r="AZ9" s="593"/>
      <c r="BA9" s="603" t="str">
        <f>HLOOKUP(Introduction!$G$4,nametranslations,121,FALSE)</f>
        <v>صالحة للاستعمال وجنس واحد</v>
      </c>
      <c r="BB9" s="601"/>
      <c r="BC9" s="601"/>
      <c r="BD9" s="601"/>
      <c r="BE9" s="601"/>
      <c r="BF9" s="601"/>
      <c r="BG9" s="604"/>
      <c r="BH9" s="598"/>
      <c r="BI9" s="605"/>
      <c r="BJ9" s="599"/>
      <c r="BT9" s="599"/>
      <c r="CD9" s="599"/>
      <c r="CN9" s="599"/>
      <c r="CX9" s="599"/>
      <c r="DH9" s="599"/>
      <c r="DR9" s="599"/>
      <c r="EB9" s="599"/>
      <c r="EL9" s="599"/>
      <c r="EV9" s="599"/>
      <c r="FF9" s="599"/>
      <c r="FP9" s="599"/>
      <c r="FZ9" s="599"/>
      <c r="GJ9" s="599"/>
      <c r="GT9" s="599"/>
      <c r="HD9" s="599"/>
    </row>
    <row r="10" spans="1:212" s="2" customFormat="1" ht="21" customHeight="1" x14ac:dyDescent="0.3">
      <c r="A10" s="587" t="str">
        <f ca="1">IF(ISBLANK('Data Summary'!A12),"",'Data Summary'!A12)</f>
        <v/>
      </c>
      <c r="B10" s="51"/>
      <c r="C10" s="61" t="str">
        <f>HLOOKUP(Introduction!$G$4,nametranslations,153,FALSE)</f>
        <v>محسن وقابل للاستخدام</v>
      </c>
      <c r="D10" s="64"/>
      <c r="E10" s="64"/>
      <c r="F10" s="64"/>
      <c r="G10" s="64"/>
      <c r="H10" s="64"/>
      <c r="I10" s="36"/>
      <c r="J10" s="16"/>
      <c r="K10" s="11"/>
      <c r="L10" s="51"/>
      <c r="M10" s="61" t="str">
        <f>HLOOKUP(Introduction!$G$4,nametranslations,153,FALSE)</f>
        <v>محسن وقابل للاستخدام</v>
      </c>
      <c r="N10" s="64"/>
      <c r="O10" s="64"/>
      <c r="P10" s="64"/>
      <c r="Q10" s="64"/>
      <c r="R10" s="64"/>
      <c r="S10" s="36"/>
      <c r="T10" s="16"/>
      <c r="U10" s="11"/>
      <c r="V10" s="51"/>
      <c r="W10" s="61" t="str">
        <f>HLOOKUP(Introduction!$G$4,nametranslations,153,FALSE)</f>
        <v>محسن وقابل للاستخدام</v>
      </c>
      <c r="X10" s="64"/>
      <c r="Y10" s="64"/>
      <c r="Z10" s="64"/>
      <c r="AA10" s="64"/>
      <c r="AB10" s="64"/>
      <c r="AC10" s="36"/>
      <c r="AD10" s="16"/>
      <c r="AE10" s="11"/>
      <c r="AF10" s="51"/>
      <c r="AG10" s="61" t="str">
        <f>HLOOKUP(Introduction!$G$4,nametranslations,153,FALSE)</f>
        <v>محسن وقابل للاستخدام</v>
      </c>
      <c r="AH10" s="64"/>
      <c r="AI10" s="64"/>
      <c r="AJ10" s="64"/>
      <c r="AK10" s="64"/>
      <c r="AL10" s="64"/>
      <c r="AM10" s="36"/>
      <c r="AN10" s="16"/>
      <c r="AO10" s="11"/>
      <c r="AP10" s="51"/>
      <c r="AQ10" s="61" t="str">
        <f>HLOOKUP(Introduction!$G$4,nametranslations,153,FALSE)</f>
        <v>محسن وقابل للاستخدام</v>
      </c>
      <c r="AR10" s="64"/>
      <c r="AS10" s="64"/>
      <c r="AT10" s="64"/>
      <c r="AU10" s="64"/>
      <c r="AV10" s="64"/>
      <c r="AW10" s="36"/>
      <c r="AX10" s="16"/>
      <c r="AY10" s="11"/>
      <c r="AZ10" s="51"/>
      <c r="BA10" s="61" t="str">
        <f>HLOOKUP(Introduction!$G$4,nametranslations,153,FALSE)</f>
        <v>محسن وقابل للاستخدام</v>
      </c>
      <c r="BB10" s="64"/>
      <c r="BC10" s="64"/>
      <c r="BD10" s="64"/>
      <c r="BE10" s="64"/>
      <c r="BF10" s="64"/>
      <c r="BG10" s="36"/>
      <c r="BH10" s="16"/>
      <c r="BI10" s="11"/>
      <c r="BJ10" s="58"/>
      <c r="BT10" s="58"/>
      <c r="CD10" s="58"/>
      <c r="CN10" s="58"/>
      <c r="CX10" s="58"/>
      <c r="DH10" s="58"/>
      <c r="DR10" s="58"/>
      <c r="EB10" s="58"/>
      <c r="EL10" s="58"/>
      <c r="EV10" s="58"/>
      <c r="FF10" s="58"/>
      <c r="FP10" s="58"/>
      <c r="FZ10" s="58"/>
      <c r="GJ10" s="58"/>
      <c r="GT10" s="58"/>
      <c r="HD10" s="58"/>
    </row>
    <row r="11" spans="1:212" s="600" customFormat="1" ht="21" customHeight="1" x14ac:dyDescent="0.3">
      <c r="A11" s="602" t="str">
        <f ca="1">IF(ISBLANK('Data Summary'!A13),"",'Data Summary'!A13)</f>
        <v/>
      </c>
      <c r="B11" s="593"/>
      <c r="C11" s="594" t="str">
        <f>HLOOKUP(Introduction!$G$4,nametranslations,154,FALSE)</f>
        <v>محسّن ومخصص للجنس الواحد</v>
      </c>
      <c r="D11" s="601"/>
      <c r="E11" s="596"/>
      <c r="F11" s="596"/>
      <c r="G11" s="596"/>
      <c r="H11" s="596"/>
      <c r="I11" s="597"/>
      <c r="J11" s="598"/>
      <c r="K11" s="605"/>
      <c r="L11" s="593"/>
      <c r="M11" s="594" t="str">
        <f>HLOOKUP(Introduction!$G$4,nametranslations,154,FALSE)</f>
        <v>محسّن ومخصص للجنس الواحد</v>
      </c>
      <c r="N11" s="601"/>
      <c r="O11" s="596"/>
      <c r="P11" s="596"/>
      <c r="Q11" s="596"/>
      <c r="R11" s="596"/>
      <c r="S11" s="597"/>
      <c r="T11" s="598"/>
      <c r="U11" s="605"/>
      <c r="V11" s="593"/>
      <c r="W11" s="594" t="str">
        <f>HLOOKUP(Introduction!$G$4,nametranslations,154,FALSE)</f>
        <v>محسّن ومخصص للجنس الواحد</v>
      </c>
      <c r="X11" s="601"/>
      <c r="Y11" s="596"/>
      <c r="Z11" s="596"/>
      <c r="AA11" s="596"/>
      <c r="AB11" s="596"/>
      <c r="AC11" s="597"/>
      <c r="AD11" s="598"/>
      <c r="AE11" s="605"/>
      <c r="AF11" s="593"/>
      <c r="AG11" s="594" t="str">
        <f>HLOOKUP(Introduction!$G$4,nametranslations,154,FALSE)</f>
        <v>محسّن ومخصص للجنس الواحد</v>
      </c>
      <c r="AH11" s="601"/>
      <c r="AI11" s="596"/>
      <c r="AJ11" s="596"/>
      <c r="AK11" s="596"/>
      <c r="AL11" s="596"/>
      <c r="AM11" s="597"/>
      <c r="AN11" s="598"/>
      <c r="AO11" s="605"/>
      <c r="AP11" s="593"/>
      <c r="AQ11" s="594" t="str">
        <f>HLOOKUP(Introduction!$G$4,nametranslations,154,FALSE)</f>
        <v>محسّن ومخصص للجنس الواحد</v>
      </c>
      <c r="AR11" s="601"/>
      <c r="AS11" s="596"/>
      <c r="AT11" s="596"/>
      <c r="AU11" s="596"/>
      <c r="AV11" s="596"/>
      <c r="AW11" s="597"/>
      <c r="AX11" s="598"/>
      <c r="AY11" s="605"/>
      <c r="AZ11" s="593"/>
      <c r="BA11" s="594" t="str">
        <f>HLOOKUP(Introduction!$G$4,nametranslations,154,FALSE)</f>
        <v>محسّن ومخصص للجنس الواحد</v>
      </c>
      <c r="BB11" s="601"/>
      <c r="BC11" s="596"/>
      <c r="BD11" s="596"/>
      <c r="BE11" s="596"/>
      <c r="BF11" s="596"/>
      <c r="BG11" s="597"/>
      <c r="BH11" s="598"/>
      <c r="BI11" s="605"/>
      <c r="BJ11" s="599"/>
      <c r="BT11" s="599"/>
      <c r="CD11" s="599"/>
      <c r="CN11" s="599"/>
      <c r="CX11" s="599"/>
      <c r="DH11" s="599"/>
      <c r="DR11" s="599"/>
      <c r="EB11" s="599"/>
      <c r="EL11" s="599"/>
      <c r="EV11" s="599"/>
      <c r="FF11" s="599"/>
      <c r="FP11" s="599"/>
      <c r="FZ11" s="599"/>
      <c r="GJ11" s="599"/>
      <c r="GT11" s="599"/>
      <c r="HD11" s="599"/>
    </row>
    <row r="12" spans="1:212" s="609" customFormat="1" ht="33" customHeight="1" x14ac:dyDescent="0.2">
      <c r="A12" s="602" t="str">
        <f ca="1">IF(ISBLANK('Data Summary'!A14),"",'Data Summary'!A14)</f>
        <v/>
      </c>
      <c r="B12" s="593" t="s">
        <v>151</v>
      </c>
      <c r="C12" s="594" t="str">
        <f>HLOOKUP(Introduction!$G$4,nametranslations,79,FALSE)</f>
        <v>أساسي
(محسّن ، صالح للاستخدام ، أحادي الجنس)</v>
      </c>
      <c r="D12" s="606">
        <v>100</v>
      </c>
      <c r="E12" s="596"/>
      <c r="F12" s="596"/>
      <c r="G12" s="596"/>
      <c r="H12" s="606">
        <v>100</v>
      </c>
      <c r="I12" s="607">
        <v>100</v>
      </c>
      <c r="J12" s="598"/>
      <c r="K12" s="605"/>
      <c r="L12" s="593" t="s">
        <v>151</v>
      </c>
      <c r="M12" s="594" t="str">
        <f>HLOOKUP(Introduction!$G$4,nametranslations,79,FALSE)</f>
        <v>أساسي
(محسّن ، صالح للاستخدام ، أحادي الجنس)</v>
      </c>
      <c r="N12" s="606">
        <v>100</v>
      </c>
      <c r="O12" s="596"/>
      <c r="P12" s="596"/>
      <c r="Q12" s="596"/>
      <c r="R12" s="606">
        <v>100</v>
      </c>
      <c r="S12" s="607">
        <v>100</v>
      </c>
      <c r="T12" s="598"/>
      <c r="U12" s="605"/>
      <c r="V12" s="593" t="s">
        <v>151</v>
      </c>
      <c r="W12" s="594" t="str">
        <f>HLOOKUP(Introduction!$G$4,nametranslations,79,FALSE)</f>
        <v>أساسي
(محسّن ، صالح للاستخدام ، أحادي الجنس)</v>
      </c>
      <c r="X12" s="606">
        <v>100</v>
      </c>
      <c r="Y12" s="596"/>
      <c r="Z12" s="596"/>
      <c r="AA12" s="596"/>
      <c r="AB12" s="606">
        <v>100</v>
      </c>
      <c r="AC12" s="607">
        <v>100</v>
      </c>
      <c r="AD12" s="598"/>
      <c r="AE12" s="605"/>
      <c r="AF12" s="593" t="s">
        <v>151</v>
      </c>
      <c r="AG12" s="594" t="str">
        <f>HLOOKUP(Introduction!$G$4,nametranslations,79,FALSE)</f>
        <v>أساسي
(محسّن ، صالح للاستخدام ، أحادي الجنس)</v>
      </c>
      <c r="AH12" s="606">
        <v>100</v>
      </c>
      <c r="AI12" s="596"/>
      <c r="AJ12" s="596"/>
      <c r="AK12" s="596"/>
      <c r="AL12" s="606">
        <v>100</v>
      </c>
      <c r="AM12" s="607">
        <v>100</v>
      </c>
      <c r="AN12" s="598"/>
      <c r="AO12" s="605"/>
      <c r="AP12" s="593" t="s">
        <v>151</v>
      </c>
      <c r="AQ12" s="594" t="str">
        <f>HLOOKUP(Introduction!$G$4,nametranslations,79,FALSE)</f>
        <v>أساسي
(محسّن ، صالح للاستخدام ، أحادي الجنس)</v>
      </c>
      <c r="AR12" s="606">
        <v>100</v>
      </c>
      <c r="AS12" s="596"/>
      <c r="AT12" s="596"/>
      <c r="AU12" s="596"/>
      <c r="AV12" s="606">
        <v>100</v>
      </c>
      <c r="AW12" s="607">
        <v>100</v>
      </c>
      <c r="AX12" s="598"/>
      <c r="AY12" s="605"/>
      <c r="AZ12" s="593" t="s">
        <v>151</v>
      </c>
      <c r="BA12" s="594" t="str">
        <f>HLOOKUP(Introduction!$G$4,nametranslations,79,FALSE)</f>
        <v>أساسي
(محسّن ، صالح للاستخدام ، أحادي الجنس)</v>
      </c>
      <c r="BB12" s="606">
        <v>100</v>
      </c>
      <c r="BC12" s="596"/>
      <c r="BD12" s="596"/>
      <c r="BE12" s="596"/>
      <c r="BF12" s="606">
        <v>100</v>
      </c>
      <c r="BG12" s="607">
        <v>100</v>
      </c>
      <c r="BH12" s="598"/>
      <c r="BI12" s="605"/>
      <c r="BJ12" s="608"/>
      <c r="BT12" s="608"/>
      <c r="CD12" s="608"/>
      <c r="CN12" s="608"/>
      <c r="CX12" s="608"/>
      <c r="DH12" s="608"/>
      <c r="DR12" s="608"/>
      <c r="EB12" s="608"/>
      <c r="EL12" s="608"/>
      <c r="EV12" s="608"/>
      <c r="FF12" s="608"/>
      <c r="FP12" s="608"/>
      <c r="FZ12" s="608"/>
      <c r="GJ12" s="608"/>
      <c r="GT12" s="608"/>
      <c r="HD12" s="608"/>
    </row>
    <row r="13" spans="1:212" s="118" customFormat="1" ht="18" customHeight="1" x14ac:dyDescent="0.3">
      <c r="A13" s="587" t="str">
        <f ca="1">IF(ISBLANK('Data Summary'!A15),"",'Data Summary'!A15)</f>
        <v/>
      </c>
      <c r="B13" s="126" t="str">
        <f>HLOOKUP(Introduction!$G$4,nametranslations,109,FALSE)</f>
        <v>نوع المرفق</v>
      </c>
      <c r="C13" s="132" t="str">
        <f>HLOOKUP(Introduction!$G$4,nametranslations,110,FALSE)</f>
        <v>نسبة تحسن</v>
      </c>
      <c r="D13" s="133"/>
      <c r="E13" s="133"/>
      <c r="F13" s="133"/>
      <c r="G13" s="134"/>
      <c r="H13" s="134"/>
      <c r="I13" s="135"/>
      <c r="J13" s="116"/>
      <c r="K13" s="131"/>
      <c r="L13" s="126" t="str">
        <f>HLOOKUP(Introduction!$G$4,nametranslations,109,FALSE)</f>
        <v>نوع المرفق</v>
      </c>
      <c r="M13" s="132" t="str">
        <f>HLOOKUP(Introduction!$G$4,nametranslations,110,FALSE)</f>
        <v>نسبة تحسن</v>
      </c>
      <c r="N13" s="133"/>
      <c r="O13" s="133"/>
      <c r="P13" s="133"/>
      <c r="Q13" s="134"/>
      <c r="R13" s="134"/>
      <c r="S13" s="135"/>
      <c r="T13" s="116"/>
      <c r="U13" s="131"/>
      <c r="V13" s="126" t="str">
        <f>HLOOKUP(Introduction!$G$4,nametranslations,109,FALSE)</f>
        <v>نوع المرفق</v>
      </c>
      <c r="W13" s="132" t="str">
        <f>HLOOKUP(Introduction!$G$4,nametranslations,110,FALSE)</f>
        <v>نسبة تحسن</v>
      </c>
      <c r="X13" s="133"/>
      <c r="Y13" s="133"/>
      <c r="Z13" s="133"/>
      <c r="AA13" s="134"/>
      <c r="AB13" s="134"/>
      <c r="AC13" s="135"/>
      <c r="AD13" s="116"/>
      <c r="AE13" s="131"/>
      <c r="AF13" s="126" t="str">
        <f>HLOOKUP(Introduction!$G$4,nametranslations,109,FALSE)</f>
        <v>نوع المرفق</v>
      </c>
      <c r="AG13" s="132" t="str">
        <f>HLOOKUP(Introduction!$G$4,nametranslations,110,FALSE)</f>
        <v>نسبة تحسن</v>
      </c>
      <c r="AH13" s="133"/>
      <c r="AI13" s="133"/>
      <c r="AJ13" s="133"/>
      <c r="AK13" s="134"/>
      <c r="AL13" s="134"/>
      <c r="AM13" s="135"/>
      <c r="AN13" s="116"/>
      <c r="AO13" s="131"/>
      <c r="AP13" s="126" t="str">
        <f>HLOOKUP(Introduction!$G$4,nametranslations,109,FALSE)</f>
        <v>نوع المرفق</v>
      </c>
      <c r="AQ13" s="132" t="str">
        <f>HLOOKUP(Introduction!$G$4,nametranslations,110,FALSE)</f>
        <v>نسبة تحسن</v>
      </c>
      <c r="AR13" s="133"/>
      <c r="AS13" s="133"/>
      <c r="AT13" s="133"/>
      <c r="AU13" s="134"/>
      <c r="AV13" s="134"/>
      <c r="AW13" s="135"/>
      <c r="AX13" s="116"/>
      <c r="AY13" s="131"/>
      <c r="AZ13" s="126" t="str">
        <f>HLOOKUP(Introduction!$G$4,nametranslations,109,FALSE)</f>
        <v>نوع المرفق</v>
      </c>
      <c r="BA13" s="132" t="str">
        <f>HLOOKUP(Introduction!$G$4,nametranslations,110,FALSE)</f>
        <v>نسبة تحسن</v>
      </c>
      <c r="BB13" s="133"/>
      <c r="BC13" s="133"/>
      <c r="BD13" s="133"/>
      <c r="BE13" s="134"/>
      <c r="BF13" s="134"/>
      <c r="BG13" s="135"/>
      <c r="BH13" s="116"/>
      <c r="BI13" s="131"/>
      <c r="BJ13" s="117"/>
      <c r="BT13" s="117"/>
      <c r="CD13" s="117"/>
      <c r="CN13" s="117"/>
      <c r="CX13" s="117"/>
      <c r="DH13" s="117"/>
      <c r="DR13" s="117"/>
      <c r="EB13" s="117"/>
      <c r="EL13" s="117"/>
      <c r="EV13" s="117"/>
      <c r="FF13" s="117"/>
      <c r="FP13" s="117"/>
      <c r="FZ13" s="117"/>
      <c r="GJ13" s="117"/>
      <c r="GT13" s="117"/>
      <c r="HD13" s="117"/>
    </row>
    <row r="14" spans="1:212" x14ac:dyDescent="0.3">
      <c r="A14" s="587"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row>
    <row r="15" spans="1:212" s="1" customFormat="1" x14ac:dyDescent="0.3">
      <c r="A15" s="587"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9"/>
      <c r="BT15" s="59"/>
      <c r="CD15" s="59"/>
      <c r="CN15" s="59"/>
      <c r="CX15" s="59"/>
      <c r="DH15" s="59"/>
      <c r="DR15" s="59"/>
      <c r="EB15" s="59"/>
      <c r="EL15" s="59"/>
      <c r="EV15" s="59"/>
      <c r="FF15" s="59"/>
      <c r="FP15" s="59"/>
      <c r="FZ15" s="59"/>
      <c r="GJ15" s="59"/>
      <c r="GT15" s="59"/>
      <c r="HD15" s="59"/>
    </row>
    <row r="16" spans="1:212" s="1" customFormat="1" x14ac:dyDescent="0.3">
      <c r="A16" s="587" t="str">
        <f ca="1">IF(ISBLANK('Data Summary'!A18),"",'Data Summary'!A18)</f>
        <v/>
      </c>
      <c r="B16" s="53" t="s">
        <v>178</v>
      </c>
      <c r="C16" s="4">
        <v>1</v>
      </c>
      <c r="D16" s="23">
        <v>100</v>
      </c>
      <c r="E16" s="63"/>
      <c r="F16" s="63"/>
      <c r="G16" s="63"/>
      <c r="H16" s="23">
        <v>100</v>
      </c>
      <c r="I16" s="25">
        <v>100</v>
      </c>
      <c r="J16" s="8"/>
      <c r="K16" s="10"/>
      <c r="L16" s="53" t="s">
        <v>178</v>
      </c>
      <c r="M16" s="4">
        <v>1</v>
      </c>
      <c r="N16" s="23">
        <v>100</v>
      </c>
      <c r="O16" s="63"/>
      <c r="P16" s="63"/>
      <c r="Q16" s="63"/>
      <c r="R16" s="23">
        <v>100</v>
      </c>
      <c r="S16" s="25">
        <v>100</v>
      </c>
      <c r="T16" s="8"/>
      <c r="U16" s="10"/>
      <c r="V16" s="53" t="s">
        <v>178</v>
      </c>
      <c r="W16" s="4">
        <v>1</v>
      </c>
      <c r="X16" s="23">
        <v>100</v>
      </c>
      <c r="Y16" s="63"/>
      <c r="Z16" s="63"/>
      <c r="AA16" s="63"/>
      <c r="AB16" s="23">
        <v>100</v>
      </c>
      <c r="AC16" s="25">
        <v>100</v>
      </c>
      <c r="AD16" s="8"/>
      <c r="AE16" s="10"/>
      <c r="AF16" s="53" t="s">
        <v>178</v>
      </c>
      <c r="AG16" s="4">
        <v>1</v>
      </c>
      <c r="AH16" s="23">
        <v>100</v>
      </c>
      <c r="AI16" s="63"/>
      <c r="AJ16" s="63"/>
      <c r="AK16" s="63"/>
      <c r="AL16" s="23">
        <v>100</v>
      </c>
      <c r="AM16" s="25">
        <v>100</v>
      </c>
      <c r="AN16" s="8"/>
      <c r="AO16" s="10"/>
      <c r="AP16" s="53" t="s">
        <v>178</v>
      </c>
      <c r="AQ16" s="4">
        <v>1</v>
      </c>
      <c r="AR16" s="23">
        <v>100</v>
      </c>
      <c r="AS16" s="63"/>
      <c r="AT16" s="63"/>
      <c r="AU16" s="63"/>
      <c r="AV16" s="23">
        <v>100</v>
      </c>
      <c r="AW16" s="25">
        <v>100</v>
      </c>
      <c r="AX16" s="8"/>
      <c r="AY16" s="10"/>
      <c r="AZ16" s="53" t="s">
        <v>178</v>
      </c>
      <c r="BA16" s="4">
        <v>1</v>
      </c>
      <c r="BB16" s="23">
        <v>100</v>
      </c>
      <c r="BC16" s="63"/>
      <c r="BD16" s="63"/>
      <c r="BE16" s="63"/>
      <c r="BF16" s="23">
        <v>100</v>
      </c>
      <c r="BG16" s="25">
        <v>100</v>
      </c>
      <c r="BH16" s="8"/>
      <c r="BI16" s="10"/>
      <c r="BJ16" s="59"/>
      <c r="BT16" s="59"/>
      <c r="CD16" s="59"/>
      <c r="CN16" s="59"/>
      <c r="CX16" s="59"/>
      <c r="DH16" s="59"/>
      <c r="DR16" s="59"/>
      <c r="EB16" s="59"/>
      <c r="EL16" s="59"/>
      <c r="EV16" s="59"/>
      <c r="FF16" s="59"/>
      <c r="FP16" s="59"/>
      <c r="FZ16" s="59"/>
      <c r="GJ16" s="59"/>
      <c r="GT16" s="59"/>
      <c r="HD16" s="59"/>
    </row>
    <row r="17" spans="1:212" s="1" customFormat="1" x14ac:dyDescent="0.3">
      <c r="A17" s="587"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9"/>
      <c r="BT17" s="59"/>
      <c r="CD17" s="59"/>
      <c r="CN17" s="59"/>
      <c r="CX17" s="59"/>
      <c r="DH17" s="59"/>
      <c r="DR17" s="59"/>
      <c r="EB17" s="59"/>
      <c r="EL17" s="59"/>
      <c r="EV17" s="59"/>
      <c r="FF17" s="59"/>
      <c r="FP17" s="59"/>
      <c r="FZ17" s="59"/>
      <c r="GJ17" s="59"/>
      <c r="GT17" s="59"/>
      <c r="HD17" s="59"/>
    </row>
    <row r="18" spans="1:212" s="1" customFormat="1" x14ac:dyDescent="0.3">
      <c r="A18" s="587"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9"/>
      <c r="BT18" s="59"/>
      <c r="CD18" s="59"/>
      <c r="CN18" s="59"/>
      <c r="CX18" s="59"/>
      <c r="DH18" s="59"/>
      <c r="DR18" s="59"/>
      <c r="EB18" s="59"/>
      <c r="EL18" s="59"/>
      <c r="EV18" s="59"/>
      <c r="FF18" s="59"/>
      <c r="FP18" s="59"/>
      <c r="FZ18" s="59"/>
      <c r="GJ18" s="59"/>
      <c r="GT18" s="59"/>
      <c r="HD18" s="59"/>
    </row>
    <row r="19" spans="1:212" s="1" customFormat="1" x14ac:dyDescent="0.3">
      <c r="A19" s="587"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9"/>
      <c r="BT19" s="59"/>
      <c r="CD19" s="59"/>
      <c r="CN19" s="59"/>
      <c r="CX19" s="59"/>
      <c r="DH19" s="59"/>
      <c r="DR19" s="59"/>
      <c r="EB19" s="59"/>
      <c r="EL19" s="59"/>
      <c r="EV19" s="59"/>
      <c r="FF19" s="59"/>
      <c r="FP19" s="59"/>
      <c r="FZ19" s="59"/>
      <c r="GJ19" s="59"/>
      <c r="GT19" s="59"/>
      <c r="HD19" s="59"/>
    </row>
    <row r="20" spans="1:212" s="1" customFormat="1" x14ac:dyDescent="0.3">
      <c r="A20" s="587"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9"/>
      <c r="BT20" s="59"/>
      <c r="CD20" s="59"/>
      <c r="CN20" s="59"/>
      <c r="CX20" s="59"/>
      <c r="DH20" s="59"/>
      <c r="DR20" s="59"/>
      <c r="EB20" s="59"/>
      <c r="EL20" s="59"/>
      <c r="EV20" s="59"/>
      <c r="FF20" s="59"/>
      <c r="FP20" s="59"/>
      <c r="FZ20" s="59"/>
      <c r="GJ20" s="59"/>
      <c r="GT20" s="59"/>
      <c r="HD20" s="59"/>
    </row>
    <row r="21" spans="1:212" s="1" customFormat="1" x14ac:dyDescent="0.3">
      <c r="A21" s="587"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9"/>
      <c r="BT21" s="59"/>
      <c r="CD21" s="59"/>
      <c r="CN21" s="59"/>
      <c r="CX21" s="59"/>
      <c r="DH21" s="59"/>
      <c r="DR21" s="59"/>
      <c r="EB21" s="59"/>
      <c r="EL21" s="59"/>
      <c r="EV21" s="59"/>
      <c r="FF21" s="59"/>
      <c r="FP21" s="59"/>
      <c r="FZ21" s="59"/>
      <c r="GJ21" s="59"/>
      <c r="GT21" s="59"/>
      <c r="HD21" s="59"/>
    </row>
    <row r="22" spans="1:212" s="1" customFormat="1" x14ac:dyDescent="0.3">
      <c r="A22" s="587"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9"/>
      <c r="BT22" s="59"/>
      <c r="CD22" s="59"/>
      <c r="CN22" s="59"/>
      <c r="CX22" s="59"/>
      <c r="DH22" s="59"/>
      <c r="DR22" s="59"/>
      <c r="EB22" s="59"/>
      <c r="EL22" s="59"/>
      <c r="EV22" s="59"/>
      <c r="FF22" s="59"/>
      <c r="FP22" s="59"/>
      <c r="FZ22" s="59"/>
      <c r="GJ22" s="59"/>
      <c r="GT22" s="59"/>
      <c r="HD22" s="59"/>
    </row>
    <row r="23" spans="1:212" s="1" customFormat="1" x14ac:dyDescent="0.3">
      <c r="A23" s="587"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9"/>
      <c r="BT23" s="59"/>
      <c r="CD23" s="59"/>
      <c r="CN23" s="59"/>
      <c r="CX23" s="59"/>
      <c r="DH23" s="59"/>
      <c r="DR23" s="59"/>
      <c r="EB23" s="59"/>
      <c r="EL23" s="59"/>
      <c r="EV23" s="59"/>
      <c r="FF23" s="59"/>
      <c r="FP23" s="59"/>
      <c r="FZ23" s="59"/>
      <c r="GJ23" s="59"/>
      <c r="GT23" s="59"/>
      <c r="HD23" s="59"/>
    </row>
    <row r="24" spans="1:212" s="1" customFormat="1" x14ac:dyDescent="0.3">
      <c r="A24" s="587"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9"/>
      <c r="BT24" s="59"/>
      <c r="CD24" s="59"/>
      <c r="CN24" s="59"/>
      <c r="CX24" s="59"/>
      <c r="DH24" s="59"/>
      <c r="DR24" s="59"/>
      <c r="EB24" s="59"/>
      <c r="EL24" s="59"/>
      <c r="EV24" s="59"/>
      <c r="FF24" s="59"/>
      <c r="FP24" s="59"/>
      <c r="FZ24" s="59"/>
      <c r="GJ24" s="59"/>
      <c r="GT24" s="59"/>
      <c r="HD24" s="59"/>
    </row>
    <row r="25" spans="1:212" s="1" customFormat="1" x14ac:dyDescent="0.3">
      <c r="A25" s="587"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9"/>
      <c r="BT25" s="59"/>
      <c r="CD25" s="59"/>
      <c r="CN25" s="59"/>
      <c r="CX25" s="59"/>
      <c r="DH25" s="59"/>
      <c r="DR25" s="59"/>
      <c r="EB25" s="59"/>
      <c r="EL25" s="59"/>
      <c r="EV25" s="59"/>
      <c r="FF25" s="59"/>
      <c r="FP25" s="59"/>
      <c r="FZ25" s="59"/>
      <c r="GJ25" s="59"/>
      <c r="GT25" s="59"/>
      <c r="HD25" s="59"/>
    </row>
    <row r="26" spans="1:212" s="1" customFormat="1" x14ac:dyDescent="0.3">
      <c r="A26" s="587"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9"/>
      <c r="BT26" s="59"/>
      <c r="CD26" s="59"/>
      <c r="CN26" s="59"/>
      <c r="CX26" s="59"/>
      <c r="DH26" s="59"/>
      <c r="DR26" s="59"/>
      <c r="EB26" s="59"/>
      <c r="EL26" s="59"/>
      <c r="EV26" s="59"/>
      <c r="FF26" s="59"/>
      <c r="FP26" s="59"/>
      <c r="FZ26" s="59"/>
      <c r="GJ26" s="59"/>
      <c r="GT26" s="59"/>
      <c r="HD26" s="59"/>
    </row>
    <row r="27" spans="1:212" s="1" customFormat="1" ht="93" customHeight="1" x14ac:dyDescent="0.3">
      <c r="A27" s="169" t="str">
        <f ca="1">IF(ISBLANK('Data Summary'!A29),"",'Data Summary'!A29)</f>
        <v/>
      </c>
      <c r="B27" s="54" t="str">
        <f>HLOOKUP(Introduction!$G$4,nametranslations,111,FALSE)</f>
        <v>ملحوظات</v>
      </c>
      <c r="C27" s="332" t="s">
        <v>179</v>
      </c>
      <c r="D27" s="333"/>
      <c r="E27" s="333"/>
      <c r="F27" s="333"/>
      <c r="G27" s="333"/>
      <c r="H27" s="333"/>
      <c r="I27" s="334"/>
      <c r="J27" s="8"/>
      <c r="K27" s="10"/>
      <c r="L27" s="54" t="str">
        <f>HLOOKUP(Introduction!$G$4,nametranslations,111,FALSE)</f>
        <v>ملحوظات</v>
      </c>
      <c r="M27" s="332" t="s">
        <v>179</v>
      </c>
      <c r="N27" s="333"/>
      <c r="O27" s="333"/>
      <c r="P27" s="333"/>
      <c r="Q27" s="333"/>
      <c r="R27" s="333"/>
      <c r="S27" s="334"/>
      <c r="T27" s="8"/>
      <c r="U27" s="10"/>
      <c r="V27" s="54" t="str">
        <f>HLOOKUP(Introduction!$G$4,nametranslations,111,FALSE)</f>
        <v>ملحوظات</v>
      </c>
      <c r="W27" s="332" t="s">
        <v>179</v>
      </c>
      <c r="X27" s="333"/>
      <c r="Y27" s="333"/>
      <c r="Z27" s="333"/>
      <c r="AA27" s="333"/>
      <c r="AB27" s="333"/>
      <c r="AC27" s="334"/>
      <c r="AD27" s="8"/>
      <c r="AE27" s="10"/>
      <c r="AF27" s="54" t="str">
        <f>HLOOKUP(Introduction!$G$4,nametranslations,111,FALSE)</f>
        <v>ملحوظات</v>
      </c>
      <c r="AG27" s="332" t="s">
        <v>179</v>
      </c>
      <c r="AH27" s="333"/>
      <c r="AI27" s="333"/>
      <c r="AJ27" s="333"/>
      <c r="AK27" s="333"/>
      <c r="AL27" s="333"/>
      <c r="AM27" s="334"/>
      <c r="AN27" s="8"/>
      <c r="AO27" s="10"/>
      <c r="AP27" s="54" t="str">
        <f>HLOOKUP(Introduction!$G$4,nametranslations,111,FALSE)</f>
        <v>ملحوظات</v>
      </c>
      <c r="AQ27" s="332" t="s">
        <v>179</v>
      </c>
      <c r="AR27" s="333"/>
      <c r="AS27" s="333"/>
      <c r="AT27" s="333"/>
      <c r="AU27" s="333"/>
      <c r="AV27" s="333"/>
      <c r="AW27" s="334"/>
      <c r="AX27" s="8"/>
      <c r="AY27" s="10"/>
      <c r="AZ27" s="54" t="str">
        <f>HLOOKUP(Introduction!$G$4,nametranslations,111,FALSE)</f>
        <v>ملحوظات</v>
      </c>
      <c r="BA27" s="332" t="s">
        <v>179</v>
      </c>
      <c r="BB27" s="333"/>
      <c r="BC27" s="333"/>
      <c r="BD27" s="333"/>
      <c r="BE27" s="333"/>
      <c r="BF27" s="333"/>
      <c r="BG27" s="334"/>
      <c r="BH27" s="8"/>
      <c r="BI27" s="10"/>
      <c r="BJ27" s="59"/>
      <c r="BT27" s="59"/>
      <c r="CD27" s="59"/>
      <c r="CN27" s="59"/>
      <c r="CX27" s="59"/>
      <c r="DH27" s="59"/>
      <c r="DR27" s="59"/>
      <c r="EB27" s="59"/>
      <c r="EL27" s="59"/>
      <c r="EV27" s="59"/>
      <c r="FF27" s="59"/>
      <c r="FP27" s="59"/>
      <c r="FZ27" s="59"/>
      <c r="GJ27" s="59"/>
      <c r="GT27" s="59"/>
      <c r="HD27" s="59"/>
    </row>
    <row r="28" spans="1:212" s="1" customFormat="1" ht="15.75" customHeight="1" x14ac:dyDescent="0.3">
      <c r="A28" s="169" t="str">
        <f ca="1">IF(ISBLANK('Data Summary'!A30),"",'Data Summary'!A30)</f>
        <v/>
      </c>
      <c r="B28" s="54"/>
      <c r="C28" s="9" t="str">
        <f>HLOOKUP(Introduction!$G$4,nametranslations,112,FALSE)</f>
        <v>تم استخدام تقدير المنشأة</v>
      </c>
      <c r="D28" s="24" t="s">
        <v>142</v>
      </c>
      <c r="E28" s="24"/>
      <c r="F28" s="24"/>
      <c r="G28" s="24"/>
      <c r="H28" s="24" t="s">
        <v>142</v>
      </c>
      <c r="I28" s="43" t="s">
        <v>142</v>
      </c>
      <c r="J28" s="8"/>
      <c r="K28" s="10"/>
      <c r="L28" s="54"/>
      <c r="M28" s="9" t="str">
        <f>HLOOKUP(Introduction!$G$4,nametranslations,112,FALSE)</f>
        <v>تم استخدام تقدير المنشأة</v>
      </c>
      <c r="N28" s="24" t="s">
        <v>142</v>
      </c>
      <c r="O28" s="24"/>
      <c r="P28" s="24"/>
      <c r="Q28" s="24"/>
      <c r="R28" s="24" t="s">
        <v>142</v>
      </c>
      <c r="S28" s="43" t="s">
        <v>142</v>
      </c>
      <c r="T28" s="8"/>
      <c r="U28" s="10"/>
      <c r="V28" s="54"/>
      <c r="W28" s="9" t="str">
        <f>HLOOKUP(Introduction!$G$4,nametranslations,112,FALSE)</f>
        <v>تم استخدام تقدير المنشأة</v>
      </c>
      <c r="X28" s="24" t="s">
        <v>142</v>
      </c>
      <c r="Y28" s="24"/>
      <c r="Z28" s="24"/>
      <c r="AA28" s="24"/>
      <c r="AB28" s="24" t="s">
        <v>142</v>
      </c>
      <c r="AC28" s="43" t="s">
        <v>142</v>
      </c>
      <c r="AD28" s="8"/>
      <c r="AE28" s="10"/>
      <c r="AF28" s="54"/>
      <c r="AG28" s="9" t="str">
        <f>HLOOKUP(Introduction!$G$4,nametranslations,112,FALSE)</f>
        <v>تم استخدام تقدير المنشأة</v>
      </c>
      <c r="AH28" s="24" t="s">
        <v>142</v>
      </c>
      <c r="AI28" s="24"/>
      <c r="AJ28" s="24"/>
      <c r="AK28" s="24"/>
      <c r="AL28" s="24" t="s">
        <v>142</v>
      </c>
      <c r="AM28" s="43" t="s">
        <v>142</v>
      </c>
      <c r="AN28" s="8"/>
      <c r="AO28" s="10"/>
      <c r="AP28" s="54"/>
      <c r="AQ28" s="9" t="str">
        <f>HLOOKUP(Introduction!$G$4,nametranslations,112,FALSE)</f>
        <v>تم استخدام تقدير المنشأة</v>
      </c>
      <c r="AR28" s="24" t="s">
        <v>142</v>
      </c>
      <c r="AS28" s="24"/>
      <c r="AT28" s="24"/>
      <c r="AU28" s="24"/>
      <c r="AV28" s="24" t="s">
        <v>142</v>
      </c>
      <c r="AW28" s="43" t="s">
        <v>142</v>
      </c>
      <c r="AX28" s="8"/>
      <c r="AY28" s="10"/>
      <c r="AZ28" s="54"/>
      <c r="BA28" s="9" t="str">
        <f>HLOOKUP(Introduction!$G$4,nametranslations,112,FALSE)</f>
        <v>تم استخدام تقدير المنشأة</v>
      </c>
      <c r="BB28" s="24" t="s">
        <v>142</v>
      </c>
      <c r="BC28" s="24"/>
      <c r="BD28" s="24"/>
      <c r="BE28" s="24"/>
      <c r="BF28" s="24" t="s">
        <v>142</v>
      </c>
      <c r="BG28" s="43" t="s">
        <v>142</v>
      </c>
      <c r="BH28" s="8"/>
      <c r="BI28" s="10"/>
      <c r="BJ28" s="59"/>
      <c r="BT28" s="59"/>
      <c r="CD28" s="59"/>
      <c r="CN28" s="59"/>
      <c r="CX28" s="59"/>
      <c r="DH28" s="59"/>
      <c r="DR28" s="59"/>
      <c r="EB28" s="59"/>
      <c r="EL28" s="59"/>
      <c r="EV28" s="59"/>
      <c r="FF28" s="59"/>
      <c r="FP28" s="59"/>
      <c r="FZ28" s="59"/>
      <c r="GJ28" s="59"/>
      <c r="GT28" s="59"/>
      <c r="HD28" s="59"/>
    </row>
    <row r="29" spans="1:212" s="1" customFormat="1" ht="15" customHeight="1" x14ac:dyDescent="0.3">
      <c r="A29" s="169" t="str">
        <f ca="1">IF(ISBLANK('Data Summary'!A31),"",'Data Summary'!A31)</f>
        <v/>
      </c>
      <c r="B29" s="54"/>
      <c r="C29" s="9" t="str">
        <f>HLOOKUP(Introduction!$G$4,nametranslations,113,FALSE)</f>
        <v>تم استخدام تقدير محسن</v>
      </c>
      <c r="D29" s="24" t="s">
        <v>142</v>
      </c>
      <c r="E29" s="24"/>
      <c r="F29" s="24"/>
      <c r="G29" s="24"/>
      <c r="H29" s="24" t="s">
        <v>142</v>
      </c>
      <c r="I29" s="43" t="s">
        <v>142</v>
      </c>
      <c r="J29" s="8"/>
      <c r="K29" s="10"/>
      <c r="L29" s="54"/>
      <c r="M29" s="9" t="str">
        <f>HLOOKUP(Introduction!$G$4,nametranslations,113,FALSE)</f>
        <v>تم استخدام تقدير محسن</v>
      </c>
      <c r="N29" s="24" t="s">
        <v>142</v>
      </c>
      <c r="O29" s="24"/>
      <c r="P29" s="24"/>
      <c r="Q29" s="24"/>
      <c r="R29" s="24" t="s">
        <v>142</v>
      </c>
      <c r="S29" s="43" t="s">
        <v>142</v>
      </c>
      <c r="T29" s="8"/>
      <c r="U29" s="10"/>
      <c r="V29" s="54"/>
      <c r="W29" s="9" t="str">
        <f>HLOOKUP(Introduction!$G$4,nametranslations,113,FALSE)</f>
        <v>تم استخدام تقدير محسن</v>
      </c>
      <c r="X29" s="24" t="s">
        <v>142</v>
      </c>
      <c r="Y29" s="24"/>
      <c r="Z29" s="24"/>
      <c r="AA29" s="24"/>
      <c r="AB29" s="24" t="s">
        <v>142</v>
      </c>
      <c r="AC29" s="43" t="s">
        <v>142</v>
      </c>
      <c r="AD29" s="8"/>
      <c r="AE29" s="10"/>
      <c r="AF29" s="54"/>
      <c r="AG29" s="9" t="str">
        <f>HLOOKUP(Introduction!$G$4,nametranslations,113,FALSE)</f>
        <v>تم استخدام تقدير محسن</v>
      </c>
      <c r="AH29" s="24" t="s">
        <v>142</v>
      </c>
      <c r="AI29" s="24"/>
      <c r="AJ29" s="24"/>
      <c r="AK29" s="24"/>
      <c r="AL29" s="24" t="s">
        <v>142</v>
      </c>
      <c r="AM29" s="43" t="s">
        <v>142</v>
      </c>
      <c r="AN29" s="8"/>
      <c r="AO29" s="10"/>
      <c r="AP29" s="54"/>
      <c r="AQ29" s="9" t="str">
        <f>HLOOKUP(Introduction!$G$4,nametranslations,113,FALSE)</f>
        <v>تم استخدام تقدير محسن</v>
      </c>
      <c r="AR29" s="24" t="s">
        <v>142</v>
      </c>
      <c r="AS29" s="24"/>
      <c r="AT29" s="24"/>
      <c r="AU29" s="24"/>
      <c r="AV29" s="24" t="s">
        <v>142</v>
      </c>
      <c r="AW29" s="43" t="s">
        <v>142</v>
      </c>
      <c r="AX29" s="8"/>
      <c r="AY29" s="10"/>
      <c r="AZ29" s="54"/>
      <c r="BA29" s="9" t="str">
        <f>HLOOKUP(Introduction!$G$4,nametranslations,113,FALSE)</f>
        <v>تم استخدام تقدير محسن</v>
      </c>
      <c r="BB29" s="24" t="s">
        <v>142</v>
      </c>
      <c r="BC29" s="24"/>
      <c r="BD29" s="24"/>
      <c r="BE29" s="24"/>
      <c r="BF29" s="24" t="s">
        <v>142</v>
      </c>
      <c r="BG29" s="43" t="s">
        <v>142</v>
      </c>
      <c r="BH29" s="8"/>
      <c r="BI29" s="10"/>
      <c r="BJ29" s="59"/>
      <c r="BT29" s="59"/>
      <c r="CD29" s="59"/>
      <c r="CN29" s="59"/>
      <c r="CX29" s="59"/>
      <c r="DH29" s="59"/>
      <c r="DR29" s="59"/>
      <c r="EB29" s="59"/>
      <c r="EL29" s="59"/>
      <c r="EV29" s="59"/>
      <c r="FF29" s="59"/>
      <c r="FP29" s="59"/>
      <c r="FZ29" s="59"/>
      <c r="GJ29" s="59"/>
      <c r="GT29" s="59"/>
      <c r="HD29" s="59"/>
    </row>
    <row r="30" spans="1:212" s="1" customFormat="1" ht="21" customHeight="1" x14ac:dyDescent="0.3">
      <c r="A30" s="169" t="str">
        <f ca="1">IF(ISBLANK('Data Summary'!A32),"",'Data Summary'!A32)</f>
        <v/>
      </c>
      <c r="B30" s="54"/>
      <c r="C30" s="9" t="str">
        <f>HLOOKUP(Introduction!$G$4,nametranslations,122,FALSE)</f>
        <v>استخدام تقدير محسن وقابل للاستخدام</v>
      </c>
      <c r="D30" s="24"/>
      <c r="E30" s="24"/>
      <c r="F30" s="24"/>
      <c r="G30" s="24"/>
      <c r="H30" s="24"/>
      <c r="I30" s="43"/>
      <c r="J30" s="8"/>
      <c r="K30" s="10"/>
      <c r="L30" s="54"/>
      <c r="M30" s="9" t="str">
        <f>HLOOKUP(Introduction!$G$4,nametranslations,122,FALSE)</f>
        <v>استخدام تقدير محسن وقابل للاستخدام</v>
      </c>
      <c r="N30" s="24"/>
      <c r="O30" s="24"/>
      <c r="P30" s="24"/>
      <c r="Q30" s="24"/>
      <c r="R30" s="24"/>
      <c r="S30" s="43"/>
      <c r="T30" s="8"/>
      <c r="U30" s="10"/>
      <c r="V30" s="54"/>
      <c r="W30" s="9" t="str">
        <f>HLOOKUP(Introduction!$G$4,nametranslations,122,FALSE)</f>
        <v>استخدام تقدير محسن وقابل للاستخدام</v>
      </c>
      <c r="X30" s="24"/>
      <c r="Y30" s="24"/>
      <c r="Z30" s="24"/>
      <c r="AA30" s="24"/>
      <c r="AB30" s="24"/>
      <c r="AC30" s="43"/>
      <c r="AD30" s="8"/>
      <c r="AE30" s="10"/>
      <c r="AF30" s="54"/>
      <c r="AG30" s="9" t="str">
        <f>HLOOKUP(Introduction!$G$4,nametranslations,122,FALSE)</f>
        <v>استخدام تقدير محسن وقابل للاستخدام</v>
      </c>
      <c r="AH30" s="24"/>
      <c r="AI30" s="24"/>
      <c r="AJ30" s="24"/>
      <c r="AK30" s="24"/>
      <c r="AL30" s="24"/>
      <c r="AM30" s="43"/>
      <c r="AN30" s="8"/>
      <c r="AO30" s="10"/>
      <c r="AP30" s="54"/>
      <c r="AQ30" s="9" t="str">
        <f>HLOOKUP(Introduction!$G$4,nametranslations,122,FALSE)</f>
        <v>استخدام تقدير محسن وقابل للاستخدام</v>
      </c>
      <c r="AR30" s="24"/>
      <c r="AS30" s="24"/>
      <c r="AT30" s="24"/>
      <c r="AU30" s="24"/>
      <c r="AV30" s="24"/>
      <c r="AW30" s="43"/>
      <c r="AX30" s="8"/>
      <c r="AY30" s="10"/>
      <c r="AZ30" s="54"/>
      <c r="BA30" s="9" t="str">
        <f>HLOOKUP(Introduction!$G$4,nametranslations,122,FALSE)</f>
        <v>استخدام تقدير محسن وقابل للاستخدام</v>
      </c>
      <c r="BB30" s="24"/>
      <c r="BC30" s="24"/>
      <c r="BD30" s="24"/>
      <c r="BE30" s="24"/>
      <c r="BF30" s="24"/>
      <c r="BG30" s="43"/>
      <c r="BH30" s="8"/>
      <c r="BI30" s="10"/>
      <c r="BJ30" s="59"/>
      <c r="BT30" s="59"/>
      <c r="CD30" s="59"/>
      <c r="CN30" s="59"/>
      <c r="CX30" s="59"/>
      <c r="DH30" s="59"/>
      <c r="DR30" s="59"/>
      <c r="EB30" s="59"/>
      <c r="EL30" s="59"/>
      <c r="EV30" s="59"/>
      <c r="FF30" s="59"/>
      <c r="FP30" s="59"/>
      <c r="FZ30" s="59"/>
      <c r="GJ30" s="59"/>
      <c r="GT30" s="59"/>
      <c r="HD30" s="59"/>
    </row>
    <row r="31" spans="1:212" ht="21" customHeight="1" x14ac:dyDescent="0.3">
      <c r="A31" s="169" t="str">
        <f ca="1">IF(ISBLANK('Data Summary'!A33),"",'Data Summary'!A33)</f>
        <v/>
      </c>
      <c r="B31" s="54"/>
      <c r="C31" s="9" t="str">
        <f>HLOOKUP(Introduction!$G$4,nametranslations,123,FALSE)</f>
        <v>تم استخدام تقدير أحادي الجنس</v>
      </c>
      <c r="D31" s="24"/>
      <c r="E31" s="24"/>
      <c r="F31" s="24"/>
      <c r="G31" s="24"/>
      <c r="H31" s="24"/>
      <c r="I31" s="43"/>
      <c r="J31" s="8"/>
      <c r="K31" s="10"/>
      <c r="L31" s="54"/>
      <c r="M31" s="9" t="str">
        <f>HLOOKUP(Introduction!$G$4,nametranslations,123,FALSE)</f>
        <v>تم استخدام تقدير أحادي الجنس</v>
      </c>
      <c r="N31" s="24"/>
      <c r="O31" s="24"/>
      <c r="P31" s="24"/>
      <c r="Q31" s="24"/>
      <c r="R31" s="24"/>
      <c r="S31" s="43"/>
      <c r="T31" s="8"/>
      <c r="U31" s="10"/>
      <c r="V31" s="54"/>
      <c r="W31" s="9" t="str">
        <f>HLOOKUP(Introduction!$G$4,nametranslations,123,FALSE)</f>
        <v>تم استخدام تقدير أحادي الجنس</v>
      </c>
      <c r="X31" s="24"/>
      <c r="Y31" s="24"/>
      <c r="Z31" s="24"/>
      <c r="AA31" s="24"/>
      <c r="AB31" s="24"/>
      <c r="AC31" s="43"/>
      <c r="AD31" s="8"/>
      <c r="AE31" s="10"/>
      <c r="AF31" s="54"/>
      <c r="AG31" s="9" t="str">
        <f>HLOOKUP(Introduction!$G$4,nametranslations,123,FALSE)</f>
        <v>تم استخدام تقدير أحادي الجنس</v>
      </c>
      <c r="AH31" s="24"/>
      <c r="AI31" s="24"/>
      <c r="AJ31" s="24"/>
      <c r="AK31" s="24"/>
      <c r="AL31" s="24"/>
      <c r="AM31" s="43"/>
      <c r="AN31" s="8"/>
      <c r="AO31" s="10"/>
      <c r="AP31" s="54"/>
      <c r="AQ31" s="9" t="str">
        <f>HLOOKUP(Introduction!$G$4,nametranslations,123,FALSE)</f>
        <v>تم استخدام تقدير أحادي الجنس</v>
      </c>
      <c r="AR31" s="24"/>
      <c r="AS31" s="24"/>
      <c r="AT31" s="24"/>
      <c r="AU31" s="24"/>
      <c r="AV31" s="24"/>
      <c r="AW31" s="43"/>
      <c r="AX31" s="8"/>
      <c r="AY31" s="10"/>
      <c r="AZ31" s="54"/>
      <c r="BA31" s="9" t="str">
        <f>HLOOKUP(Introduction!$G$4,nametranslations,123,FALSE)</f>
        <v>تم استخدام تقدير أحادي الجنس</v>
      </c>
      <c r="BB31" s="24"/>
      <c r="BC31" s="24"/>
      <c r="BD31" s="24"/>
      <c r="BE31" s="24"/>
      <c r="BF31" s="24"/>
      <c r="BG31" s="43"/>
      <c r="BH31" s="8"/>
      <c r="BI31" s="10"/>
    </row>
    <row r="32" spans="1:212" ht="16.5" customHeight="1" x14ac:dyDescent="0.3">
      <c r="A32" s="169" t="str">
        <f ca="1">IF(ISBLANK('Data Summary'!A34),"",'Data Summary'!A34)</f>
        <v/>
      </c>
      <c r="B32" s="54"/>
      <c r="C32" s="9" t="str">
        <f>HLOOKUP(Introduction!$G$4,nametranslations,114,FALSE)</f>
        <v>تم استخدام التقدير الأساسي</v>
      </c>
      <c r="D32" s="24" t="s">
        <v>142</v>
      </c>
      <c r="E32" s="24"/>
      <c r="F32" s="24"/>
      <c r="G32" s="24"/>
      <c r="H32" s="24" t="s">
        <v>142</v>
      </c>
      <c r="I32" s="43" t="s">
        <v>142</v>
      </c>
      <c r="J32" s="8"/>
      <c r="K32" s="10"/>
      <c r="L32" s="54"/>
      <c r="M32" s="9" t="str">
        <f>HLOOKUP(Introduction!$G$4,nametranslations,114,FALSE)</f>
        <v>تم استخدام التقدير الأساسي</v>
      </c>
      <c r="N32" s="24" t="s">
        <v>142</v>
      </c>
      <c r="O32" s="24"/>
      <c r="P32" s="24"/>
      <c r="Q32" s="24"/>
      <c r="R32" s="24" t="s">
        <v>142</v>
      </c>
      <c r="S32" s="43" t="s">
        <v>142</v>
      </c>
      <c r="T32" s="8"/>
      <c r="U32" s="10"/>
      <c r="V32" s="54"/>
      <c r="W32" s="9" t="str">
        <f>HLOOKUP(Introduction!$G$4,nametranslations,114,FALSE)</f>
        <v>تم استخدام التقدير الأساسي</v>
      </c>
      <c r="X32" s="24" t="s">
        <v>142</v>
      </c>
      <c r="Y32" s="24"/>
      <c r="Z32" s="24"/>
      <c r="AA32" s="24"/>
      <c r="AB32" s="24" t="s">
        <v>142</v>
      </c>
      <c r="AC32" s="43" t="s">
        <v>142</v>
      </c>
      <c r="AD32" s="8"/>
      <c r="AE32" s="10"/>
      <c r="AF32" s="54"/>
      <c r="AG32" s="9" t="str">
        <f>HLOOKUP(Introduction!$G$4,nametranslations,114,FALSE)</f>
        <v>تم استخدام التقدير الأساسي</v>
      </c>
      <c r="AH32" s="24" t="s">
        <v>142</v>
      </c>
      <c r="AI32" s="24"/>
      <c r="AJ32" s="24"/>
      <c r="AK32" s="24"/>
      <c r="AL32" s="24" t="s">
        <v>142</v>
      </c>
      <c r="AM32" s="43" t="s">
        <v>142</v>
      </c>
      <c r="AN32" s="8"/>
      <c r="AO32" s="10"/>
      <c r="AP32" s="54"/>
      <c r="AQ32" s="9" t="str">
        <f>HLOOKUP(Introduction!$G$4,nametranslations,114,FALSE)</f>
        <v>تم استخدام التقدير الأساسي</v>
      </c>
      <c r="AR32" s="24" t="s">
        <v>142</v>
      </c>
      <c r="AS32" s="24"/>
      <c r="AT32" s="24"/>
      <c r="AU32" s="24"/>
      <c r="AV32" s="24" t="s">
        <v>142</v>
      </c>
      <c r="AW32" s="43" t="s">
        <v>142</v>
      </c>
      <c r="AX32" s="8"/>
      <c r="AY32" s="10"/>
      <c r="AZ32" s="54"/>
      <c r="BA32" s="9" t="str">
        <f>HLOOKUP(Introduction!$G$4,nametranslations,114,FALSE)</f>
        <v>تم استخدام التقدير الأساسي</v>
      </c>
      <c r="BB32" s="24" t="s">
        <v>142</v>
      </c>
      <c r="BC32" s="24"/>
      <c r="BD32" s="24"/>
      <c r="BE32" s="24"/>
      <c r="BF32" s="24" t="s">
        <v>142</v>
      </c>
      <c r="BG32" s="43" t="s">
        <v>142</v>
      </c>
      <c r="BH32" s="8"/>
      <c r="BI32" s="10"/>
    </row>
    <row r="33" spans="1:61" ht="16.5" customHeight="1" x14ac:dyDescent="0.3">
      <c r="A33" s="169" t="str">
        <f ca="1">IF(ISBLANK('Data Summary'!A35),"",'Data Summary'!A35)</f>
        <v/>
      </c>
      <c r="B33" s="55"/>
      <c r="C33" s="9" t="str">
        <f>HLOOKUP(Introduction!$G$4,nametranslations,115,FALSE)</f>
        <v>إجمالي عدد المدارس</v>
      </c>
      <c r="D33" s="29"/>
      <c r="E33" s="7"/>
      <c r="F33" s="7"/>
      <c r="G33" s="30"/>
      <c r="H33" s="31"/>
      <c r="I33" s="32"/>
      <c r="J33" s="8"/>
      <c r="K33" s="10"/>
      <c r="L33" s="55"/>
      <c r="M33" s="9" t="str">
        <f>HLOOKUP(Introduction!$G$4,nametranslations,115,FALSE)</f>
        <v>إجمالي عدد المدارس</v>
      </c>
      <c r="N33" s="29"/>
      <c r="O33" s="7"/>
      <c r="P33" s="7"/>
      <c r="Q33" s="30"/>
      <c r="R33" s="31"/>
      <c r="S33" s="32"/>
      <c r="T33" s="8"/>
      <c r="U33" s="10"/>
      <c r="V33" s="55"/>
      <c r="W33" s="9" t="str">
        <f>HLOOKUP(Introduction!$G$4,nametranslations,115,FALSE)</f>
        <v>إجمالي عدد المدارس</v>
      </c>
      <c r="X33" s="29"/>
      <c r="Y33" s="7"/>
      <c r="Z33" s="7"/>
      <c r="AA33" s="30"/>
      <c r="AB33" s="31"/>
      <c r="AC33" s="32"/>
      <c r="AD33" s="8"/>
      <c r="AE33" s="10"/>
      <c r="AF33" s="55"/>
      <c r="AG33" s="9" t="str">
        <f>HLOOKUP(Introduction!$G$4,nametranslations,115,FALSE)</f>
        <v>إجمالي عدد المدارس</v>
      </c>
      <c r="AH33" s="29"/>
      <c r="AI33" s="7"/>
      <c r="AJ33" s="7"/>
      <c r="AK33" s="30"/>
      <c r="AL33" s="31"/>
      <c r="AM33" s="32"/>
      <c r="AN33" s="8"/>
      <c r="AO33" s="10"/>
      <c r="AP33" s="55"/>
      <c r="AQ33" s="9" t="str">
        <f>HLOOKUP(Introduction!$G$4,nametranslations,115,FALSE)</f>
        <v>إجمالي عدد المدارس</v>
      </c>
      <c r="AR33" s="29"/>
      <c r="AS33" s="7"/>
      <c r="AT33" s="7"/>
      <c r="AU33" s="30"/>
      <c r="AV33" s="31"/>
      <c r="AW33" s="32"/>
      <c r="AX33" s="8"/>
      <c r="AY33" s="10"/>
      <c r="AZ33" s="55"/>
      <c r="BA33" s="9" t="str">
        <f>HLOOKUP(Introduction!$G$4,nametranslations,115,FALSE)</f>
        <v>إجمالي عدد المدارس</v>
      </c>
      <c r="BB33" s="29"/>
      <c r="BC33" s="7"/>
      <c r="BD33" s="7"/>
      <c r="BE33" s="30"/>
      <c r="BF33" s="31"/>
      <c r="BG33" s="32"/>
      <c r="BH33" s="8"/>
      <c r="BI33" s="10"/>
    </row>
    <row r="34" spans="1:61" ht="16.5" customHeight="1" thickBot="1" x14ac:dyDescent="0.35">
      <c r="A34" s="169" t="str">
        <f ca="1">IF(ISBLANK('Data Summary'!A36),"",'Data Summary'!A36)</f>
        <v/>
      </c>
      <c r="B34" s="56"/>
      <c r="C34" s="20" t="str">
        <f>HLOOKUP(Introduction!$G$4,nametranslations,116,FALSE)</f>
        <v>عدد الذين شملهم الاستطلاع</v>
      </c>
      <c r="D34" s="34"/>
      <c r="E34" s="34"/>
      <c r="F34" s="34"/>
      <c r="G34" s="34"/>
      <c r="H34" s="34"/>
      <c r="I34" s="38"/>
      <c r="J34" s="17"/>
      <c r="K34" s="12"/>
      <c r="L34" s="56"/>
      <c r="M34" s="20" t="str">
        <f>HLOOKUP(Introduction!$G$4,nametranslations,116,FALSE)</f>
        <v>عدد الذين شملهم الاستطلاع</v>
      </c>
      <c r="N34" s="34"/>
      <c r="O34" s="34"/>
      <c r="P34" s="34"/>
      <c r="Q34" s="34"/>
      <c r="R34" s="34"/>
      <c r="S34" s="38"/>
      <c r="T34" s="17"/>
      <c r="U34" s="12"/>
      <c r="V34" s="56"/>
      <c r="W34" s="20" t="str">
        <f>HLOOKUP(Introduction!$G$4,nametranslations,116,FALSE)</f>
        <v>عدد الذين شملهم الاستطلاع</v>
      </c>
      <c r="X34" s="34"/>
      <c r="Y34" s="34"/>
      <c r="Z34" s="34"/>
      <c r="AA34" s="34"/>
      <c r="AB34" s="34"/>
      <c r="AC34" s="38"/>
      <c r="AD34" s="17"/>
      <c r="AE34" s="12"/>
      <c r="AF34" s="56"/>
      <c r="AG34" s="20" t="str">
        <f>HLOOKUP(Introduction!$G$4,nametranslations,116,FALSE)</f>
        <v>عدد الذين شملهم الاستطلاع</v>
      </c>
      <c r="AH34" s="34"/>
      <c r="AI34" s="34"/>
      <c r="AJ34" s="34"/>
      <c r="AK34" s="34"/>
      <c r="AL34" s="34"/>
      <c r="AM34" s="38"/>
      <c r="AN34" s="17"/>
      <c r="AO34" s="12"/>
      <c r="AP34" s="56"/>
      <c r="AQ34" s="20" t="str">
        <f>HLOOKUP(Introduction!$G$4,nametranslations,116,FALSE)</f>
        <v>عدد الذين شملهم الاستطلاع</v>
      </c>
      <c r="AR34" s="34"/>
      <c r="AS34" s="34"/>
      <c r="AT34" s="34"/>
      <c r="AU34" s="34"/>
      <c r="AV34" s="34"/>
      <c r="AW34" s="38"/>
      <c r="AX34" s="17"/>
      <c r="AY34" s="12"/>
      <c r="AZ34" s="56"/>
      <c r="BA34" s="20" t="str">
        <f>HLOOKUP(Introduction!$G$4,nametranslations,116,FALSE)</f>
        <v>عدد الذين شملهم الاستطلاع</v>
      </c>
      <c r="BB34" s="34"/>
      <c r="BC34" s="34"/>
      <c r="BD34" s="34"/>
      <c r="BE34" s="34"/>
      <c r="BF34" s="34"/>
      <c r="BG34" s="38"/>
      <c r="BH34" s="17"/>
      <c r="BI34" s="12"/>
    </row>
    <row r="35" spans="1:61" x14ac:dyDescent="0.3">
      <c r="A35" s="169" t="str">
        <f ca="1">IF(ISBLANK('Data Summary'!A37),"",'Data Summary'!A37)</f>
        <v/>
      </c>
    </row>
    <row r="36" spans="1:61" x14ac:dyDescent="0.3">
      <c r="A36" s="169" t="str">
        <f ca="1">IF(ISBLANK('Data Summary'!A38),"",'Data Summary'!A38)</f>
        <v/>
      </c>
    </row>
    <row r="37" spans="1:61" x14ac:dyDescent="0.3">
      <c r="A37" s="169" t="str">
        <f ca="1">IF(ISBLANK('Data Summary'!A39),"",'Data Summary'!A39)</f>
        <v/>
      </c>
    </row>
    <row r="38" spans="1:61" x14ac:dyDescent="0.3">
      <c r="A38" s="169" t="str">
        <f ca="1">IF(ISBLANK('Data Summary'!A40),"",'Data Summary'!A40)</f>
        <v/>
      </c>
    </row>
    <row r="39" spans="1:61" x14ac:dyDescent="0.3">
      <c r="A39" s="169" t="str">
        <f ca="1">IF(ISBLANK('Data Summary'!A41),"",'Data Summary'!A41)</f>
        <v/>
      </c>
    </row>
    <row r="40" spans="1:61" x14ac:dyDescent="0.3">
      <c r="A40" s="169" t="str">
        <f ca="1">IF(ISBLANK('Data Summary'!A42),"",'Data Summary'!A42)</f>
        <v/>
      </c>
    </row>
    <row r="41" spans="1:61" x14ac:dyDescent="0.3">
      <c r="A41" s="169" t="str">
        <f ca="1">IF(ISBLANK('Data Summary'!A43),"",'Data Summary'!A43)</f>
        <v/>
      </c>
    </row>
    <row r="42" spans="1:61" x14ac:dyDescent="0.3">
      <c r="A42" s="169" t="str">
        <f ca="1">IF(ISBLANK('Data Summary'!A44),"",'Data Summary'!A44)</f>
        <v/>
      </c>
    </row>
    <row r="43" spans="1:61" x14ac:dyDescent="0.3">
      <c r="A43" s="169" t="str">
        <f ca="1">IF(ISBLANK('Data Summary'!A45),"",'Data Summary'!A45)</f>
        <v/>
      </c>
    </row>
    <row r="44" spans="1:61" x14ac:dyDescent="0.3">
      <c r="A44" s="169" t="str">
        <f ca="1">IF(ISBLANK('Data Summary'!A46),"",'Data Summary'!A46)</f>
        <v/>
      </c>
    </row>
    <row r="45" spans="1:61" x14ac:dyDescent="0.3">
      <c r="A45" s="169" t="str">
        <f ca="1">IF(ISBLANK('Data Summary'!A47),"",'Data Summary'!A47)</f>
        <v/>
      </c>
    </row>
    <row r="46" spans="1:61" x14ac:dyDescent="0.3">
      <c r="A46" s="169" t="str">
        <f ca="1">IF(ISBLANK('Data Summary'!A48),"",'Data Summary'!A48)</f>
        <v/>
      </c>
    </row>
    <row r="47" spans="1:61" x14ac:dyDescent="0.3">
      <c r="A47" s="169" t="str">
        <f ca="1">IF(ISBLANK('Data Summary'!A49),"",'Data Summary'!A49)</f>
        <v/>
      </c>
    </row>
    <row r="48" spans="1:6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row r="638" spans="1:1" x14ac:dyDescent="0.3">
      <c r="A638" s="167"/>
    </row>
    <row r="639" spans="1:1" x14ac:dyDescent="0.3">
      <c r="A639" s="167"/>
    </row>
    <row r="640" spans="1:1" x14ac:dyDescent="0.3">
      <c r="A640" s="167"/>
    </row>
  </sheetData>
  <mergeCells count="7">
    <mergeCell ref="A2:A3"/>
    <mergeCell ref="AQ27:AW27"/>
    <mergeCell ref="BA27:BG27"/>
    <mergeCell ref="C27:I27"/>
    <mergeCell ref="AG27:AM27"/>
    <mergeCell ref="M27:S27"/>
    <mergeCell ref="W27:AC27"/>
  </mergeCells>
  <hyperlinks>
    <hyperlink ref="A4" location="myrangeS0" display="myrangeS0" xr:uid="{DA4E3628-D6C5-459E-B21D-CD8F4FCCFB19}"/>
    <hyperlink ref="A5" location="myrangeS1" display="myrangeS1" xr:uid="{41D938CF-E5AF-40B0-9358-1938DA8B43C7}"/>
    <hyperlink ref="A6" location="myrangeS2" display="myrangeS2" xr:uid="{A0FEE93B-0598-4421-89A4-A2CCD42DAE10}"/>
    <hyperlink ref="A7" location="myrangeS3" display="myrangeS3" xr:uid="{6A284885-2C0D-4775-A12E-929D1B4B0EEC}"/>
    <hyperlink ref="A8" location="myrangeS4" display="myrangeS4" xr:uid="{767EA7F6-F278-4782-94C5-5C291DB11709}"/>
    <hyperlink ref="A9" location="myrangeS5" display="myrangeS5" xr:uid="{843BBD29-42EE-4019-BD65-6E9947DF6B38}"/>
    <hyperlink ref="A10" location="myrangeS6" display="myrangeS6" xr:uid="{CDC1F7BC-C603-457C-B92F-B85E5911B9DD}"/>
    <hyperlink ref="A11" location="myrangeS7" display="myrangeS7" xr:uid="{861F76E1-16CB-4313-9430-5A2501DD4E36}"/>
    <hyperlink ref="A12" location="myrangeS8" display="myrangeS8" xr:uid="{81E0D02B-05ED-41CB-9573-061F20E9908F}"/>
    <hyperlink ref="A13" location="myrangeS9" display="myrangeS9" xr:uid="{C1E1BD7F-C285-4EB2-ABB5-F310CE4A424B}"/>
    <hyperlink ref="A14" location="myrangeS10" display="myrangeS10" xr:uid="{5A40505A-7940-4C5E-896A-7F9E00D96527}"/>
    <hyperlink ref="A15" location="myrangeS11" display="myrangeS11" xr:uid="{D4ABA575-BCA5-4C0F-A835-2D7EF7EC0065}"/>
    <hyperlink ref="A16" location="myrangeS12" display="myrangeS12" xr:uid="{593C55F7-BE4E-4339-9BEE-9E92A8167E1F}"/>
    <hyperlink ref="A17" location="myrangeS13" display="myrangeS13" xr:uid="{4019B556-7007-4978-888B-3C856AB6FD96}"/>
    <hyperlink ref="A18" location="myrangeS14" display="myrangeS14" xr:uid="{E7E58B40-F91C-4DED-8E24-2F0D88BF89D9}"/>
    <hyperlink ref="A19" location="myrangeS15" display="myrangeS15" xr:uid="{1C246C83-9757-4140-8969-1086F4D06E01}"/>
    <hyperlink ref="A20" location="myrangeS16" display="myrangeS16" xr:uid="{E6C99CA2-09C0-43D0-B0D0-1D0B10166757}"/>
    <hyperlink ref="A21" location="myrangeS17" display="myrangeS17" xr:uid="{3B8F692D-9E8D-4B24-8C09-92A8F1C85378}"/>
    <hyperlink ref="A22" location="myrangeS18" display="myrangeS18" xr:uid="{BADFC47F-1906-4665-AF81-A34CD6520D90}"/>
    <hyperlink ref="A23" location="myrangeS19" display="myrangeS19" xr:uid="{A5C2E75D-8079-4D5B-BF09-547A766FC8AD}"/>
    <hyperlink ref="A24" location="myrangeS20" display="myrangeS20" xr:uid="{231F018B-D035-4185-A66E-5DB00F0478AA}"/>
    <hyperlink ref="A25" location="myrangeS21" display="myrangeS21" xr:uid="{4FD83C6B-BBFF-4E4F-873E-C33234BBF409}"/>
    <hyperlink ref="A26" location="myrangeS22" display="myrangeS22" xr:uid="{80E0732D-53AD-4E74-AF9B-8224899C964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D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s>
  <sheetData>
    <row r="1" spans="1:212" s="140" customFormat="1" ht="30" customHeight="1" x14ac:dyDescent="0.3">
      <c r="B1" s="591" t="str">
        <f>HLOOKUP(Introduction!$G$4,nametranslations,124,FALSE)</f>
        <v>النظافة في المدارس</v>
      </c>
      <c r="C1" s="173" t="s">
        <v>184</v>
      </c>
      <c r="D1" s="146" t="str">
        <f>+Introduction!$C$7</f>
        <v>الإمارات العربية المتحدة</v>
      </c>
      <c r="E1" s="146"/>
      <c r="F1" s="146"/>
      <c r="G1" s="146"/>
      <c r="H1" s="146"/>
      <c r="I1" s="155"/>
      <c r="J1" s="138"/>
      <c r="K1" s="138"/>
      <c r="L1" s="591" t="str">
        <f>HLOOKUP(Introduction!$G$4,nametranslations,124,FALSE)</f>
        <v>النظافة في المدارس</v>
      </c>
      <c r="M1" s="173">
        <v>2019</v>
      </c>
      <c r="N1" s="146" t="str">
        <f>+Introduction!$C$7</f>
        <v>الإمارات العربية المتحدة</v>
      </c>
      <c r="O1" s="146"/>
      <c r="P1" s="146"/>
      <c r="Q1" s="146"/>
      <c r="R1" s="146"/>
      <c r="S1" s="155"/>
      <c r="T1" s="138"/>
      <c r="U1" s="138"/>
      <c r="V1" s="591" t="str">
        <f>HLOOKUP(Introduction!$G$4,nametranslations,124,FALSE)</f>
        <v>النظافة في المدارس</v>
      </c>
      <c r="W1" s="173">
        <v>2020</v>
      </c>
      <c r="X1" s="146" t="str">
        <f>+Introduction!$C$7</f>
        <v>الإمارات العربية المتحدة</v>
      </c>
      <c r="Y1" s="146"/>
      <c r="Z1" s="146"/>
      <c r="AA1" s="146"/>
      <c r="AB1" s="146"/>
      <c r="AC1" s="155"/>
      <c r="AD1" s="138"/>
      <c r="AE1" s="138"/>
      <c r="AF1" s="591" t="str">
        <f>HLOOKUP(Introduction!$G$4,nametranslations,124,FALSE)</f>
        <v>النظافة في المدارس</v>
      </c>
      <c r="AG1" s="173">
        <v>2022</v>
      </c>
      <c r="AH1" s="146" t="str">
        <f>+Introduction!$C$7</f>
        <v>الإمارات العربية المتحدة</v>
      </c>
      <c r="AI1" s="146"/>
      <c r="AJ1" s="146"/>
      <c r="AK1" s="146"/>
      <c r="AL1" s="146"/>
      <c r="AM1" s="155"/>
      <c r="AN1" s="138"/>
      <c r="AO1" s="138"/>
      <c r="AP1" s="591" t="str">
        <f>HLOOKUP(Introduction!$G$4,nametranslations,124,FALSE)</f>
        <v>النظافة في المدارس</v>
      </c>
      <c r="AQ1" s="173">
        <v>2023</v>
      </c>
      <c r="AR1" s="146" t="str">
        <f>+Introduction!$C$7</f>
        <v>الإمارات العربية المتحدة</v>
      </c>
      <c r="AS1" s="146"/>
      <c r="AT1" s="146"/>
      <c r="AU1" s="146"/>
      <c r="AV1" s="146"/>
      <c r="AW1" s="155"/>
      <c r="AX1" s="138"/>
      <c r="AY1" s="138"/>
      <c r="AZ1" s="591" t="str">
        <f>HLOOKUP(Introduction!$G$4,nametranslations,124,FALSE)</f>
        <v>النظافة في المدارس</v>
      </c>
      <c r="BA1" s="173">
        <v>2024</v>
      </c>
      <c r="BB1" s="146" t="str">
        <f>+Introduction!$C$7</f>
        <v>الإمارات العربية المتحدة</v>
      </c>
      <c r="BC1" s="146"/>
      <c r="BD1" s="146"/>
      <c r="BE1" s="146"/>
      <c r="BF1" s="146"/>
      <c r="BG1" s="155"/>
      <c r="BH1" s="138"/>
      <c r="BI1" s="138"/>
    </row>
    <row r="2" spans="1:212" s="140" customFormat="1" ht="30" customHeight="1" x14ac:dyDescent="0.3">
      <c r="A2" s="331" t="s">
        <v>202</v>
      </c>
      <c r="B2" s="147" t="s">
        <v>183</v>
      </c>
      <c r="C2" s="136" t="s">
        <v>149</v>
      </c>
      <c r="D2" s="136" t="s">
        <v>148</v>
      </c>
      <c r="E2" s="148"/>
      <c r="F2" s="148"/>
      <c r="G2" s="148"/>
      <c r="H2" s="148"/>
      <c r="I2" s="156"/>
      <c r="J2" s="141" t="s">
        <v>185</v>
      </c>
      <c r="K2" s="141"/>
      <c r="L2" s="147" t="s">
        <v>199</v>
      </c>
      <c r="M2" s="136" t="s">
        <v>149</v>
      </c>
      <c r="N2" s="136" t="s">
        <v>148</v>
      </c>
      <c r="O2" s="148"/>
      <c r="P2" s="148"/>
      <c r="Q2" s="148"/>
      <c r="R2" s="148"/>
      <c r="S2" s="156"/>
      <c r="T2" s="141" t="s">
        <v>185</v>
      </c>
      <c r="U2" s="141"/>
      <c r="V2" s="147" t="s">
        <v>200</v>
      </c>
      <c r="W2" s="136" t="s">
        <v>149</v>
      </c>
      <c r="X2" s="136" t="s">
        <v>148</v>
      </c>
      <c r="Y2" s="148"/>
      <c r="Z2" s="148"/>
      <c r="AA2" s="148"/>
      <c r="AB2" s="148"/>
      <c r="AC2" s="156"/>
      <c r="AD2" s="141" t="s">
        <v>185</v>
      </c>
      <c r="AE2" s="141"/>
      <c r="AF2" s="147" t="s">
        <v>203</v>
      </c>
      <c r="AG2" s="136" t="s">
        <v>149</v>
      </c>
      <c r="AH2" s="136" t="s">
        <v>148</v>
      </c>
      <c r="AI2" s="148"/>
      <c r="AJ2" s="148"/>
      <c r="AK2" s="148"/>
      <c r="AL2" s="148"/>
      <c r="AM2" s="156"/>
      <c r="AN2" s="141" t="s">
        <v>185</v>
      </c>
      <c r="AO2" s="141"/>
      <c r="AP2" s="147" t="s">
        <v>216</v>
      </c>
      <c r="AQ2" s="136" t="s">
        <v>149</v>
      </c>
      <c r="AR2" s="136" t="s">
        <v>148</v>
      </c>
      <c r="AS2" s="148"/>
      <c r="AT2" s="148"/>
      <c r="AU2" s="148"/>
      <c r="AV2" s="148"/>
      <c r="AW2" s="156"/>
      <c r="AX2" s="141" t="s">
        <v>185</v>
      </c>
      <c r="AY2" s="141"/>
      <c r="AZ2" s="147" t="s">
        <v>217</v>
      </c>
      <c r="BA2" s="136" t="s">
        <v>149</v>
      </c>
      <c r="BB2" s="136" t="s">
        <v>148</v>
      </c>
      <c r="BC2" s="148"/>
      <c r="BD2" s="148"/>
      <c r="BE2" s="148"/>
      <c r="BF2" s="148"/>
      <c r="BG2" s="156"/>
      <c r="BH2" s="141" t="s">
        <v>185</v>
      </c>
      <c r="BI2" s="141"/>
    </row>
    <row r="3" spans="1:212" s="118" customFormat="1" ht="18" customHeight="1" x14ac:dyDescent="0.3">
      <c r="A3" s="331"/>
      <c r="B3" s="163" t="str">
        <f>HLOOKUP(Introduction!$G$4,nametranslations,152,FALSE)</f>
        <v>تعريف</v>
      </c>
      <c r="C3" s="164" t="str">
        <f>HLOOKUP(Introduction!$G$4,nametranslations,102,FALSE)</f>
        <v>تقديرات (٪)</v>
      </c>
      <c r="D3" s="165" t="str">
        <f>HLOOKUP(Introduction!$G$4,nametranslations,24,FALSE)</f>
        <v>المجموع</v>
      </c>
      <c r="E3" s="165" t="str">
        <f>HLOOKUP(Introduction!$G$4,nametranslations,26,FALSE)</f>
        <v>الحضاري</v>
      </c>
      <c r="F3" s="165" t="str">
        <f>HLOOKUP(Introduction!$G$4,nametranslations,25,FALSE)</f>
        <v>ريفي</v>
      </c>
      <c r="G3" s="165" t="str">
        <f>HLOOKUP(Introduction!$G$4,nametranslations,27,FALSE)</f>
        <v>المرحلة الابتدائية</v>
      </c>
      <c r="H3" s="165" t="str">
        <f>HLOOKUP(Introduction!$G$4,nametranslations,28,FALSE)</f>
        <v>خبرات</v>
      </c>
      <c r="I3" s="166" t="str">
        <f>HLOOKUP(Introduction!$G$4,nametranslations,29,FALSE)</f>
        <v>ثانوي</v>
      </c>
      <c r="J3" s="116"/>
      <c r="K3" s="116"/>
      <c r="L3" s="163" t="str">
        <f>HLOOKUP(Introduction!$G$4,nametranslations,152,FALSE)</f>
        <v>تعريف</v>
      </c>
      <c r="M3" s="164" t="str">
        <f>HLOOKUP(Introduction!$G$4,nametranslations,102,FALSE)</f>
        <v>تقديرات (٪)</v>
      </c>
      <c r="N3" s="165" t="str">
        <f>HLOOKUP(Introduction!$G$4,nametranslations,24,FALSE)</f>
        <v>المجموع</v>
      </c>
      <c r="O3" s="165" t="str">
        <f>HLOOKUP(Introduction!$G$4,nametranslations,26,FALSE)</f>
        <v>الحضاري</v>
      </c>
      <c r="P3" s="165" t="str">
        <f>HLOOKUP(Introduction!$G$4,nametranslations,25,FALSE)</f>
        <v>ريفي</v>
      </c>
      <c r="Q3" s="165" t="str">
        <f>HLOOKUP(Introduction!$G$4,nametranslations,27,FALSE)</f>
        <v>المرحلة الابتدائية</v>
      </c>
      <c r="R3" s="165" t="str">
        <f>HLOOKUP(Introduction!$G$4,nametranslations,28,FALSE)</f>
        <v>خبرات</v>
      </c>
      <c r="S3" s="166" t="str">
        <f>HLOOKUP(Introduction!$G$4,nametranslations,29,FALSE)</f>
        <v>ثانوي</v>
      </c>
      <c r="T3" s="116"/>
      <c r="U3" s="116"/>
      <c r="V3" s="163" t="str">
        <f>HLOOKUP(Introduction!$G$4,nametranslations,152,FALSE)</f>
        <v>تعريف</v>
      </c>
      <c r="W3" s="164" t="str">
        <f>HLOOKUP(Introduction!$G$4,nametranslations,102,FALSE)</f>
        <v>تقديرات (٪)</v>
      </c>
      <c r="X3" s="165" t="str">
        <f>HLOOKUP(Introduction!$G$4,nametranslations,24,FALSE)</f>
        <v>المجموع</v>
      </c>
      <c r="Y3" s="165" t="str">
        <f>HLOOKUP(Introduction!$G$4,nametranslations,26,FALSE)</f>
        <v>الحضاري</v>
      </c>
      <c r="Z3" s="165" t="str">
        <f>HLOOKUP(Introduction!$G$4,nametranslations,25,FALSE)</f>
        <v>ريفي</v>
      </c>
      <c r="AA3" s="165" t="str">
        <f>HLOOKUP(Introduction!$G$4,nametranslations,27,FALSE)</f>
        <v>المرحلة الابتدائية</v>
      </c>
      <c r="AB3" s="165" t="str">
        <f>HLOOKUP(Introduction!$G$4,nametranslations,28,FALSE)</f>
        <v>خبرات</v>
      </c>
      <c r="AC3" s="166" t="str">
        <f>HLOOKUP(Introduction!$G$4,nametranslations,29,FALSE)</f>
        <v>ثانوي</v>
      </c>
      <c r="AD3" s="116"/>
      <c r="AE3" s="116"/>
      <c r="AF3" s="163" t="str">
        <f>HLOOKUP(Introduction!$G$4,nametranslations,152,FALSE)</f>
        <v>تعريف</v>
      </c>
      <c r="AG3" s="164" t="str">
        <f>HLOOKUP(Introduction!$G$4,nametranslations,102,FALSE)</f>
        <v>تقديرات (٪)</v>
      </c>
      <c r="AH3" s="165" t="str">
        <f>HLOOKUP(Introduction!$G$4,nametranslations,24,FALSE)</f>
        <v>المجموع</v>
      </c>
      <c r="AI3" s="165" t="str">
        <f>HLOOKUP(Introduction!$G$4,nametranslations,26,FALSE)</f>
        <v>الحضاري</v>
      </c>
      <c r="AJ3" s="165" t="str">
        <f>HLOOKUP(Introduction!$G$4,nametranslations,25,FALSE)</f>
        <v>ريفي</v>
      </c>
      <c r="AK3" s="165" t="str">
        <f>HLOOKUP(Introduction!$G$4,nametranslations,27,FALSE)</f>
        <v>المرحلة الابتدائية</v>
      </c>
      <c r="AL3" s="165" t="str">
        <f>HLOOKUP(Introduction!$G$4,nametranslations,28,FALSE)</f>
        <v>خبرات</v>
      </c>
      <c r="AM3" s="166" t="str">
        <f>HLOOKUP(Introduction!$G$4,nametranslations,29,FALSE)</f>
        <v>ثانوي</v>
      </c>
      <c r="AN3" s="116"/>
      <c r="AO3" s="116"/>
      <c r="AP3" s="163" t="str">
        <f>HLOOKUP(Introduction!$G$4,nametranslations,152,FALSE)</f>
        <v>تعريف</v>
      </c>
      <c r="AQ3" s="164" t="str">
        <f>HLOOKUP(Introduction!$G$4,nametranslations,102,FALSE)</f>
        <v>تقديرات (٪)</v>
      </c>
      <c r="AR3" s="165" t="str">
        <f>HLOOKUP(Introduction!$G$4,nametranslations,24,FALSE)</f>
        <v>المجموع</v>
      </c>
      <c r="AS3" s="165" t="str">
        <f>HLOOKUP(Introduction!$G$4,nametranslations,26,FALSE)</f>
        <v>الحضاري</v>
      </c>
      <c r="AT3" s="165" t="str">
        <f>HLOOKUP(Introduction!$G$4,nametranslations,25,FALSE)</f>
        <v>ريفي</v>
      </c>
      <c r="AU3" s="165" t="str">
        <f>HLOOKUP(Introduction!$G$4,nametranslations,27,FALSE)</f>
        <v>المرحلة الابتدائية</v>
      </c>
      <c r="AV3" s="165" t="str">
        <f>HLOOKUP(Introduction!$G$4,nametranslations,28,FALSE)</f>
        <v>خبرات</v>
      </c>
      <c r="AW3" s="166" t="str">
        <f>HLOOKUP(Introduction!$G$4,nametranslations,29,FALSE)</f>
        <v>ثانوي</v>
      </c>
      <c r="AX3" s="116"/>
      <c r="AY3" s="116"/>
      <c r="AZ3" s="163" t="str">
        <f>HLOOKUP(Introduction!$G$4,nametranslations,152,FALSE)</f>
        <v>تعريف</v>
      </c>
      <c r="BA3" s="164" t="str">
        <f>HLOOKUP(Introduction!$G$4,nametranslations,102,FALSE)</f>
        <v>تقديرات (٪)</v>
      </c>
      <c r="BB3" s="165" t="str">
        <f>HLOOKUP(Introduction!$G$4,nametranslations,24,FALSE)</f>
        <v>المجموع</v>
      </c>
      <c r="BC3" s="165" t="str">
        <f>HLOOKUP(Introduction!$G$4,nametranslations,26,FALSE)</f>
        <v>الحضاري</v>
      </c>
      <c r="BD3" s="165" t="str">
        <f>HLOOKUP(Introduction!$G$4,nametranslations,25,FALSE)</f>
        <v>ريفي</v>
      </c>
      <c r="BE3" s="165" t="str">
        <f>HLOOKUP(Introduction!$G$4,nametranslations,27,FALSE)</f>
        <v>المرحلة الابتدائية</v>
      </c>
      <c r="BF3" s="165" t="str">
        <f>HLOOKUP(Introduction!$G$4,nametranslations,28,FALSE)</f>
        <v>خبرات</v>
      </c>
      <c r="BG3" s="166" t="str">
        <f>HLOOKUP(Introduction!$G$4,nametranslations,29,FALSE)</f>
        <v>ثانوي</v>
      </c>
      <c r="BH3" s="116"/>
      <c r="BI3" s="116"/>
      <c r="BJ3" s="117"/>
      <c r="BT3" s="117"/>
      <c r="CD3" s="117"/>
      <c r="CN3" s="117"/>
      <c r="CX3" s="117"/>
      <c r="DH3" s="117"/>
      <c r="DR3" s="117"/>
      <c r="EB3" s="117"/>
      <c r="EL3" s="117"/>
      <c r="EV3" s="117"/>
      <c r="FF3" s="117"/>
      <c r="FP3" s="117"/>
      <c r="FZ3" s="117"/>
      <c r="GJ3" s="117"/>
      <c r="GT3" s="117"/>
      <c r="HD3" s="117"/>
    </row>
    <row r="4" spans="1:212" s="2" customFormat="1" x14ac:dyDescent="0.3">
      <c r="A4" s="615" t="str">
        <f>IF(ISBLANK('Data Summary'!A6),"",'Data Summary'!A6)</f>
        <v>ARE_2017_UIS</v>
      </c>
      <c r="B4" s="51" t="s">
        <v>178</v>
      </c>
      <c r="C4" s="39" t="str">
        <f>HLOOKUP(Introduction!$G$4,nametranslations,118,FALSE)</f>
        <v>لا مرفق</v>
      </c>
      <c r="D4" s="63">
        <v>0</v>
      </c>
      <c r="E4" s="63"/>
      <c r="F4" s="63"/>
      <c r="G4" s="63"/>
      <c r="H4" s="63">
        <v>0</v>
      </c>
      <c r="I4" s="18">
        <v>0</v>
      </c>
      <c r="J4" s="16"/>
      <c r="K4" s="16"/>
      <c r="L4" s="51" t="s">
        <v>178</v>
      </c>
      <c r="M4" s="39" t="str">
        <f>HLOOKUP(Introduction!$G$4,nametranslations,118,FALSE)</f>
        <v>لا مرفق</v>
      </c>
      <c r="N4" s="63">
        <v>0</v>
      </c>
      <c r="O4" s="63"/>
      <c r="P4" s="63"/>
      <c r="Q4" s="63"/>
      <c r="R4" s="63">
        <v>0</v>
      </c>
      <c r="S4" s="18">
        <v>0</v>
      </c>
      <c r="T4" s="16"/>
      <c r="U4" s="16"/>
      <c r="V4" s="51" t="s">
        <v>178</v>
      </c>
      <c r="W4" s="39" t="str">
        <f>HLOOKUP(Introduction!$G$4,nametranslations,118,FALSE)</f>
        <v>لا مرفق</v>
      </c>
      <c r="X4" s="63">
        <v>0</v>
      </c>
      <c r="Y4" s="63"/>
      <c r="Z4" s="63"/>
      <c r="AA4" s="63"/>
      <c r="AB4" s="63">
        <v>0</v>
      </c>
      <c r="AC4" s="18">
        <v>0</v>
      </c>
      <c r="AD4" s="16"/>
      <c r="AE4" s="16"/>
      <c r="AF4" s="51" t="s">
        <v>178</v>
      </c>
      <c r="AG4" s="39" t="str">
        <f>HLOOKUP(Introduction!$G$4,nametranslations,118,FALSE)</f>
        <v>لا مرفق</v>
      </c>
      <c r="AH4" s="63">
        <v>0</v>
      </c>
      <c r="AI4" s="63"/>
      <c r="AJ4" s="63"/>
      <c r="AK4" s="63"/>
      <c r="AL4" s="63">
        <v>0</v>
      </c>
      <c r="AM4" s="18">
        <v>0</v>
      </c>
      <c r="AN4" s="16"/>
      <c r="AO4" s="16"/>
      <c r="AP4" s="51" t="s">
        <v>178</v>
      </c>
      <c r="AQ4" s="39" t="str">
        <f>HLOOKUP(Introduction!$G$4,nametranslations,118,FALSE)</f>
        <v>لا مرفق</v>
      </c>
      <c r="AR4" s="63">
        <v>0</v>
      </c>
      <c r="AS4" s="63"/>
      <c r="AT4" s="63"/>
      <c r="AU4" s="63"/>
      <c r="AV4" s="63">
        <v>0</v>
      </c>
      <c r="AW4" s="18">
        <v>0</v>
      </c>
      <c r="AX4" s="16"/>
      <c r="AY4" s="16"/>
      <c r="AZ4" s="51" t="s">
        <v>178</v>
      </c>
      <c r="BA4" s="39" t="str">
        <f>HLOOKUP(Introduction!$G$4,nametranslations,118,FALSE)</f>
        <v>لا مرفق</v>
      </c>
      <c r="BB4" s="63">
        <v>0</v>
      </c>
      <c r="BC4" s="63"/>
      <c r="BD4" s="63"/>
      <c r="BE4" s="63"/>
      <c r="BF4" s="63">
        <v>0</v>
      </c>
      <c r="BG4" s="18">
        <v>0</v>
      </c>
      <c r="BH4" s="16"/>
      <c r="BI4" s="16"/>
      <c r="BJ4" s="58"/>
      <c r="BT4" s="58"/>
      <c r="CD4" s="58"/>
      <c r="CN4" s="58"/>
      <c r="CX4" s="58"/>
      <c r="DH4" s="58"/>
      <c r="DR4" s="58"/>
      <c r="EB4" s="58"/>
      <c r="EL4" s="58"/>
      <c r="EV4" s="58"/>
      <c r="FF4" s="58"/>
      <c r="FP4" s="58"/>
      <c r="FZ4" s="58"/>
      <c r="GJ4" s="58"/>
      <c r="GT4" s="58"/>
      <c r="HD4" s="58"/>
    </row>
    <row r="5" spans="1:212" s="2" customFormat="1" x14ac:dyDescent="0.3">
      <c r="A5" s="615" t="str">
        <f ca="1">IF(ISBLANK('Data Summary'!A7),"",'Data Summary'!A7)</f>
        <v>ARE_2019_UIS</v>
      </c>
      <c r="B5" s="51"/>
      <c r="C5" s="39" t="str">
        <f>HLOOKUP(Introduction!$G$4,nametranslations,74,FALSE)</f>
        <v>امكانية</v>
      </c>
      <c r="D5" s="63">
        <v>100</v>
      </c>
      <c r="E5" s="63"/>
      <c r="F5" s="63"/>
      <c r="G5" s="63"/>
      <c r="H5" s="63">
        <v>100</v>
      </c>
      <c r="I5" s="18">
        <v>100</v>
      </c>
      <c r="J5" s="16"/>
      <c r="K5" s="16"/>
      <c r="L5" s="51"/>
      <c r="M5" s="39" t="str">
        <f>HLOOKUP(Introduction!$G$4,nametranslations,74,FALSE)</f>
        <v>امكانية</v>
      </c>
      <c r="N5" s="63">
        <v>100</v>
      </c>
      <c r="O5" s="63"/>
      <c r="P5" s="63"/>
      <c r="Q5" s="63"/>
      <c r="R5" s="63">
        <v>100</v>
      </c>
      <c r="S5" s="18">
        <v>100</v>
      </c>
      <c r="T5" s="16"/>
      <c r="U5" s="16"/>
      <c r="V5" s="51"/>
      <c r="W5" s="39" t="str">
        <f>HLOOKUP(Introduction!$G$4,nametranslations,74,FALSE)</f>
        <v>امكانية</v>
      </c>
      <c r="X5" s="63">
        <v>100</v>
      </c>
      <c r="Y5" s="63"/>
      <c r="Z5" s="63"/>
      <c r="AA5" s="63"/>
      <c r="AB5" s="63">
        <v>100</v>
      </c>
      <c r="AC5" s="18">
        <v>100</v>
      </c>
      <c r="AD5" s="16"/>
      <c r="AE5" s="16"/>
      <c r="AF5" s="51"/>
      <c r="AG5" s="39" t="str">
        <f>HLOOKUP(Introduction!$G$4,nametranslations,74,FALSE)</f>
        <v>امكانية</v>
      </c>
      <c r="AH5" s="63">
        <v>100</v>
      </c>
      <c r="AI5" s="63"/>
      <c r="AJ5" s="63"/>
      <c r="AK5" s="63"/>
      <c r="AL5" s="63">
        <v>100</v>
      </c>
      <c r="AM5" s="18">
        <v>100</v>
      </c>
      <c r="AN5" s="16"/>
      <c r="AO5" s="16"/>
      <c r="AP5" s="51"/>
      <c r="AQ5" s="39" t="str">
        <f>HLOOKUP(Introduction!$G$4,nametranslations,74,FALSE)</f>
        <v>امكانية</v>
      </c>
      <c r="AR5" s="63">
        <v>100</v>
      </c>
      <c r="AS5" s="63"/>
      <c r="AT5" s="63"/>
      <c r="AU5" s="63"/>
      <c r="AV5" s="63">
        <v>100</v>
      </c>
      <c r="AW5" s="18">
        <v>100</v>
      </c>
      <c r="AX5" s="16"/>
      <c r="AY5" s="16"/>
      <c r="AZ5" s="51"/>
      <c r="BA5" s="39" t="str">
        <f>HLOOKUP(Introduction!$G$4,nametranslations,74,FALSE)</f>
        <v>امكانية</v>
      </c>
      <c r="BB5" s="63">
        <v>100</v>
      </c>
      <c r="BC5" s="63"/>
      <c r="BD5" s="63"/>
      <c r="BE5" s="63"/>
      <c r="BF5" s="63">
        <v>100</v>
      </c>
      <c r="BG5" s="18">
        <v>100</v>
      </c>
      <c r="BH5" s="16"/>
      <c r="BI5" s="16"/>
      <c r="BJ5" s="58"/>
      <c r="BT5" s="58"/>
      <c r="CD5" s="58"/>
      <c r="CN5" s="58"/>
      <c r="CX5" s="58"/>
      <c r="DH5" s="58"/>
      <c r="DR5" s="58"/>
      <c r="EB5" s="58"/>
      <c r="EL5" s="58"/>
      <c r="EV5" s="58"/>
      <c r="FF5" s="58"/>
      <c r="FP5" s="58"/>
      <c r="FZ5" s="58"/>
      <c r="GJ5" s="58"/>
      <c r="GT5" s="58"/>
      <c r="HD5" s="58"/>
    </row>
    <row r="6" spans="1:212" s="2" customFormat="1" ht="15.6" customHeight="1" x14ac:dyDescent="0.3">
      <c r="A6" s="615" t="str">
        <f ca="1">IF(ISBLANK('Data Summary'!A8),"",'Data Summary'!A8)</f>
        <v>ARE_2020_UIS</v>
      </c>
      <c r="B6" s="60"/>
      <c r="C6" s="40" t="str">
        <f>HLOOKUP(Introduction!$G$4,nametranslations,125,FALSE)</f>
        <v>مرفق بدون ماء أو صابون</v>
      </c>
      <c r="D6" s="64"/>
      <c r="E6" s="63"/>
      <c r="F6" s="63"/>
      <c r="G6" s="63"/>
      <c r="H6" s="63"/>
      <c r="I6" s="18"/>
      <c r="J6" s="16"/>
      <c r="K6" s="16"/>
      <c r="L6" s="60"/>
      <c r="M6" s="40" t="str">
        <f>HLOOKUP(Introduction!$G$4,nametranslations,125,FALSE)</f>
        <v>مرفق بدون ماء أو صابون</v>
      </c>
      <c r="N6" s="64"/>
      <c r="O6" s="63"/>
      <c r="P6" s="63"/>
      <c r="Q6" s="63"/>
      <c r="R6" s="63"/>
      <c r="S6" s="18"/>
      <c r="T6" s="16"/>
      <c r="U6" s="16"/>
      <c r="V6" s="60"/>
      <c r="W6" s="40" t="str">
        <f>HLOOKUP(Introduction!$G$4,nametranslations,125,FALSE)</f>
        <v>مرفق بدون ماء أو صابون</v>
      </c>
      <c r="X6" s="64"/>
      <c r="Y6" s="63"/>
      <c r="Z6" s="63"/>
      <c r="AA6" s="63"/>
      <c r="AB6" s="63"/>
      <c r="AC6" s="18"/>
      <c r="AD6" s="16"/>
      <c r="AE6" s="16"/>
      <c r="AF6" s="60"/>
      <c r="AG6" s="40" t="str">
        <f>HLOOKUP(Introduction!$G$4,nametranslations,125,FALSE)</f>
        <v>مرفق بدون ماء أو صابون</v>
      </c>
      <c r="AH6" s="64"/>
      <c r="AI6" s="63"/>
      <c r="AJ6" s="63"/>
      <c r="AK6" s="63"/>
      <c r="AL6" s="63"/>
      <c r="AM6" s="18"/>
      <c r="AN6" s="16"/>
      <c r="AO6" s="16"/>
      <c r="AP6" s="60"/>
      <c r="AQ6" s="40" t="str">
        <f>HLOOKUP(Introduction!$G$4,nametranslations,125,FALSE)</f>
        <v>مرفق بدون ماء أو صابون</v>
      </c>
      <c r="AR6" s="64"/>
      <c r="AS6" s="63"/>
      <c r="AT6" s="63"/>
      <c r="AU6" s="63"/>
      <c r="AV6" s="63"/>
      <c r="AW6" s="18"/>
      <c r="AX6" s="16"/>
      <c r="AY6" s="16"/>
      <c r="AZ6" s="60"/>
      <c r="BA6" s="40" t="str">
        <f>HLOOKUP(Introduction!$G$4,nametranslations,125,FALSE)</f>
        <v>مرفق بدون ماء أو صابون</v>
      </c>
      <c r="BB6" s="64"/>
      <c r="BC6" s="63"/>
      <c r="BD6" s="63"/>
      <c r="BE6" s="63"/>
      <c r="BF6" s="63"/>
      <c r="BG6" s="18"/>
      <c r="BH6" s="16"/>
      <c r="BI6" s="16"/>
      <c r="BJ6" s="58"/>
      <c r="BT6" s="58"/>
      <c r="CD6" s="58"/>
      <c r="CN6" s="58"/>
      <c r="CX6" s="58"/>
      <c r="DH6" s="58"/>
      <c r="DR6" s="58"/>
      <c r="EB6" s="58"/>
      <c r="EL6" s="58"/>
      <c r="EV6" s="58"/>
      <c r="FF6" s="58"/>
      <c r="FP6" s="58"/>
      <c r="FZ6" s="58"/>
      <c r="GJ6" s="58"/>
      <c r="GT6" s="58"/>
      <c r="HD6" s="58"/>
    </row>
    <row r="7" spans="1:212" s="2" customFormat="1" x14ac:dyDescent="0.3">
      <c r="A7" s="615" t="str">
        <f ca="1">IF(ISBLANK('Data Summary'!A9),"",'Data Summary'!A9)</f>
        <v>ARE_2022_UIS</v>
      </c>
      <c r="B7" s="51" t="s">
        <v>178</v>
      </c>
      <c r="C7" s="40" t="str">
        <f>HLOOKUP(Introduction!$G$4,nametranslations,126,FALSE)</f>
        <v>مرفق بالماء</v>
      </c>
      <c r="D7" s="63">
        <v>100</v>
      </c>
      <c r="E7" s="63"/>
      <c r="F7" s="63"/>
      <c r="G7" s="63"/>
      <c r="H7" s="63">
        <v>100</v>
      </c>
      <c r="I7" s="18">
        <v>100</v>
      </c>
      <c r="J7" s="16"/>
      <c r="K7" s="16"/>
      <c r="L7" s="51" t="s">
        <v>178</v>
      </c>
      <c r="M7" s="40" t="str">
        <f>HLOOKUP(Introduction!$G$4,nametranslations,126,FALSE)</f>
        <v>مرفق بالماء</v>
      </c>
      <c r="N7" s="63">
        <v>100</v>
      </c>
      <c r="O7" s="63"/>
      <c r="P7" s="63"/>
      <c r="Q7" s="63"/>
      <c r="R7" s="63">
        <v>100</v>
      </c>
      <c r="S7" s="18">
        <v>100</v>
      </c>
      <c r="T7" s="16"/>
      <c r="U7" s="16"/>
      <c r="V7" s="51" t="s">
        <v>178</v>
      </c>
      <c r="W7" s="40" t="str">
        <f>HLOOKUP(Introduction!$G$4,nametranslations,126,FALSE)</f>
        <v>مرفق بالماء</v>
      </c>
      <c r="X7" s="63">
        <v>100</v>
      </c>
      <c r="Y7" s="63"/>
      <c r="Z7" s="63"/>
      <c r="AA7" s="63"/>
      <c r="AB7" s="63">
        <v>100</v>
      </c>
      <c r="AC7" s="18">
        <v>100</v>
      </c>
      <c r="AD7" s="16"/>
      <c r="AE7" s="16"/>
      <c r="AF7" s="51" t="s">
        <v>178</v>
      </c>
      <c r="AG7" s="40" t="str">
        <f>HLOOKUP(Introduction!$G$4,nametranslations,126,FALSE)</f>
        <v>مرفق بالماء</v>
      </c>
      <c r="AH7" s="63">
        <v>100</v>
      </c>
      <c r="AI7" s="63"/>
      <c r="AJ7" s="63"/>
      <c r="AK7" s="63"/>
      <c r="AL7" s="63">
        <v>100</v>
      </c>
      <c r="AM7" s="18">
        <v>100</v>
      </c>
      <c r="AN7" s="16"/>
      <c r="AO7" s="16"/>
      <c r="AP7" s="51" t="s">
        <v>178</v>
      </c>
      <c r="AQ7" s="40" t="str">
        <f>HLOOKUP(Introduction!$G$4,nametranslations,126,FALSE)</f>
        <v>مرفق بالماء</v>
      </c>
      <c r="AR7" s="63">
        <v>100</v>
      </c>
      <c r="AS7" s="63"/>
      <c r="AT7" s="63"/>
      <c r="AU7" s="63"/>
      <c r="AV7" s="63">
        <v>100</v>
      </c>
      <c r="AW7" s="18">
        <v>100</v>
      </c>
      <c r="AX7" s="16"/>
      <c r="AY7" s="16"/>
      <c r="AZ7" s="51" t="s">
        <v>178</v>
      </c>
      <c r="BA7" s="40" t="str">
        <f>HLOOKUP(Introduction!$G$4,nametranslations,126,FALSE)</f>
        <v>مرفق بالماء</v>
      </c>
      <c r="BB7" s="63">
        <v>100</v>
      </c>
      <c r="BC7" s="63"/>
      <c r="BD7" s="63"/>
      <c r="BE7" s="63"/>
      <c r="BF7" s="63">
        <v>100</v>
      </c>
      <c r="BG7" s="18">
        <v>100</v>
      </c>
      <c r="BH7" s="16"/>
      <c r="BI7" s="16"/>
      <c r="BJ7" s="58"/>
      <c r="BT7" s="58"/>
      <c r="CD7" s="58"/>
      <c r="CN7" s="58"/>
      <c r="CX7" s="58"/>
      <c r="DH7" s="58"/>
      <c r="DR7" s="58"/>
      <c r="EB7" s="58"/>
      <c r="EL7" s="58"/>
      <c r="EV7" s="58"/>
      <c r="FF7" s="58"/>
      <c r="FP7" s="58"/>
      <c r="FZ7" s="58"/>
      <c r="GJ7" s="58"/>
      <c r="GT7" s="58"/>
      <c r="HD7" s="58"/>
    </row>
    <row r="8" spans="1:212" s="2" customFormat="1" x14ac:dyDescent="0.3">
      <c r="A8" s="615" t="str">
        <f ca="1">IF(ISBLANK('Data Summary'!A10),"",'Data Summary'!A10)</f>
        <v>ARE_2023_UIS</v>
      </c>
      <c r="B8" s="60"/>
      <c r="C8" s="40" t="str">
        <f>HLOOKUP(Introduction!$G$4,nametranslations,127,FALSE)</f>
        <v>مرفق بالصابون</v>
      </c>
      <c r="D8" s="64"/>
      <c r="E8" s="63"/>
      <c r="F8" s="63"/>
      <c r="G8" s="63"/>
      <c r="H8" s="63"/>
      <c r="I8" s="18"/>
      <c r="J8" s="16"/>
      <c r="K8" s="16"/>
      <c r="L8" s="60"/>
      <c r="M8" s="40" t="str">
        <f>HLOOKUP(Introduction!$G$4,nametranslations,127,FALSE)</f>
        <v>مرفق بالصابون</v>
      </c>
      <c r="N8" s="64"/>
      <c r="O8" s="63"/>
      <c r="P8" s="63"/>
      <c r="Q8" s="63"/>
      <c r="R8" s="63"/>
      <c r="S8" s="18"/>
      <c r="T8" s="16"/>
      <c r="U8" s="16"/>
      <c r="V8" s="60"/>
      <c r="W8" s="40" t="str">
        <f>HLOOKUP(Introduction!$G$4,nametranslations,127,FALSE)</f>
        <v>مرفق بالصابون</v>
      </c>
      <c r="X8" s="64"/>
      <c r="Y8" s="63"/>
      <c r="Z8" s="63"/>
      <c r="AA8" s="63"/>
      <c r="AB8" s="63"/>
      <c r="AC8" s="18"/>
      <c r="AD8" s="16"/>
      <c r="AE8" s="16"/>
      <c r="AF8" s="60"/>
      <c r="AG8" s="40" t="str">
        <f>HLOOKUP(Introduction!$G$4,nametranslations,127,FALSE)</f>
        <v>مرفق بالصابون</v>
      </c>
      <c r="AH8" s="64"/>
      <c r="AI8" s="63"/>
      <c r="AJ8" s="63"/>
      <c r="AK8" s="63"/>
      <c r="AL8" s="63"/>
      <c r="AM8" s="18"/>
      <c r="AN8" s="16"/>
      <c r="AO8" s="16"/>
      <c r="AP8" s="60"/>
      <c r="AQ8" s="40" t="str">
        <f>HLOOKUP(Introduction!$G$4,nametranslations,127,FALSE)</f>
        <v>مرفق بالصابون</v>
      </c>
      <c r="AR8" s="64"/>
      <c r="AS8" s="63"/>
      <c r="AT8" s="63"/>
      <c r="AU8" s="63"/>
      <c r="AV8" s="63"/>
      <c r="AW8" s="18"/>
      <c r="AX8" s="16"/>
      <c r="AY8" s="16"/>
      <c r="AZ8" s="60"/>
      <c r="BA8" s="40" t="str">
        <f>HLOOKUP(Introduction!$G$4,nametranslations,127,FALSE)</f>
        <v>مرفق بالصابون</v>
      </c>
      <c r="BB8" s="64"/>
      <c r="BC8" s="63"/>
      <c r="BD8" s="63"/>
      <c r="BE8" s="63"/>
      <c r="BF8" s="63"/>
      <c r="BG8" s="18"/>
      <c r="BH8" s="16"/>
      <c r="BI8" s="16"/>
      <c r="BJ8" s="58"/>
      <c r="BT8" s="58"/>
      <c r="CD8" s="58"/>
      <c r="CN8" s="58"/>
      <c r="CX8" s="58"/>
      <c r="DH8" s="58"/>
      <c r="DR8" s="58"/>
      <c r="EB8" s="58"/>
      <c r="EL8" s="58"/>
      <c r="EV8" s="58"/>
      <c r="FF8" s="58"/>
      <c r="FP8" s="58"/>
      <c r="FZ8" s="58"/>
      <c r="GJ8" s="58"/>
      <c r="GT8" s="58"/>
      <c r="HD8" s="58"/>
    </row>
    <row r="9" spans="1:212" s="600" customFormat="1" ht="20.399999999999999" x14ac:dyDescent="0.3">
      <c r="A9" s="616" t="str">
        <f ca="1">IF(ISBLANK('Data Summary'!A11),"",'Data Summary'!A11)</f>
        <v>ARE_2024_UIS</v>
      </c>
      <c r="B9" s="593" t="s">
        <v>152</v>
      </c>
      <c r="C9" s="610" t="str">
        <f>HLOOKUP(Introduction!$G$4,nametranslations,81,FALSE)</f>
        <v>أساسي
(مرفق بالماء والصابون)</v>
      </c>
      <c r="D9" s="601">
        <v>100</v>
      </c>
      <c r="E9" s="596"/>
      <c r="F9" s="596"/>
      <c r="G9" s="596"/>
      <c r="H9" s="596">
        <v>100</v>
      </c>
      <c r="I9" s="597">
        <v>100</v>
      </c>
      <c r="J9" s="598"/>
      <c r="K9" s="598"/>
      <c r="L9" s="593" t="s">
        <v>152</v>
      </c>
      <c r="M9" s="610" t="str">
        <f>HLOOKUP(Introduction!$G$4,nametranslations,81,FALSE)</f>
        <v>أساسي
(مرفق بالماء والصابون)</v>
      </c>
      <c r="N9" s="601">
        <v>100</v>
      </c>
      <c r="O9" s="596"/>
      <c r="P9" s="596"/>
      <c r="Q9" s="596"/>
      <c r="R9" s="596">
        <v>100</v>
      </c>
      <c r="S9" s="597">
        <v>100</v>
      </c>
      <c r="T9" s="598"/>
      <c r="U9" s="598"/>
      <c r="V9" s="593" t="s">
        <v>152</v>
      </c>
      <c r="W9" s="610" t="str">
        <f>HLOOKUP(Introduction!$G$4,nametranslations,81,FALSE)</f>
        <v>أساسي
(مرفق بالماء والصابون)</v>
      </c>
      <c r="X9" s="601">
        <v>100</v>
      </c>
      <c r="Y9" s="596"/>
      <c r="Z9" s="596"/>
      <c r="AA9" s="596"/>
      <c r="AB9" s="596">
        <v>100</v>
      </c>
      <c r="AC9" s="597">
        <v>100</v>
      </c>
      <c r="AD9" s="598"/>
      <c r="AE9" s="598"/>
      <c r="AF9" s="593" t="s">
        <v>152</v>
      </c>
      <c r="AG9" s="610" t="str">
        <f>HLOOKUP(Introduction!$G$4,nametranslations,81,FALSE)</f>
        <v>أساسي
(مرفق بالماء والصابون)</v>
      </c>
      <c r="AH9" s="601">
        <v>100</v>
      </c>
      <c r="AI9" s="596"/>
      <c r="AJ9" s="596"/>
      <c r="AK9" s="596"/>
      <c r="AL9" s="596">
        <v>100</v>
      </c>
      <c r="AM9" s="597">
        <v>100</v>
      </c>
      <c r="AN9" s="598"/>
      <c r="AO9" s="598"/>
      <c r="AP9" s="593" t="s">
        <v>152</v>
      </c>
      <c r="AQ9" s="610" t="str">
        <f>HLOOKUP(Introduction!$G$4,nametranslations,81,FALSE)</f>
        <v>أساسي
(مرفق بالماء والصابون)</v>
      </c>
      <c r="AR9" s="601">
        <v>100</v>
      </c>
      <c r="AS9" s="596"/>
      <c r="AT9" s="596"/>
      <c r="AU9" s="596"/>
      <c r="AV9" s="596">
        <v>100</v>
      </c>
      <c r="AW9" s="597">
        <v>100</v>
      </c>
      <c r="AX9" s="598"/>
      <c r="AY9" s="598"/>
      <c r="AZ9" s="593" t="s">
        <v>152</v>
      </c>
      <c r="BA9" s="610" t="str">
        <f>HLOOKUP(Introduction!$G$4,nametranslations,81,FALSE)</f>
        <v>أساسي
(مرفق بالماء والصابون)</v>
      </c>
      <c r="BB9" s="601">
        <v>100</v>
      </c>
      <c r="BC9" s="596"/>
      <c r="BD9" s="596"/>
      <c r="BE9" s="596"/>
      <c r="BF9" s="596">
        <v>100</v>
      </c>
      <c r="BG9" s="597">
        <v>100</v>
      </c>
      <c r="BH9" s="598"/>
      <c r="BI9" s="598"/>
      <c r="BJ9" s="599"/>
      <c r="BT9" s="599"/>
      <c r="CD9" s="599"/>
      <c r="CN9" s="599"/>
      <c r="CX9" s="599"/>
      <c r="DH9" s="599"/>
      <c r="DR9" s="599"/>
      <c r="EB9" s="599"/>
      <c r="EL9" s="599"/>
      <c r="EV9" s="599"/>
      <c r="FF9" s="599"/>
      <c r="FP9" s="599"/>
      <c r="FZ9" s="599"/>
      <c r="GJ9" s="599"/>
      <c r="GT9" s="599"/>
      <c r="HD9" s="599"/>
    </row>
    <row r="10" spans="1:212" s="1" customFormat="1" ht="86.55" customHeight="1" x14ac:dyDescent="0.3">
      <c r="A10" s="588" t="str">
        <f ca="1">IF(ISBLANK('Data Summary'!A12),"",'Data Summary'!A12)</f>
        <v/>
      </c>
      <c r="B10" s="54" t="str">
        <f>HLOOKUP(Introduction!$G$4,nametranslations,111,FALSE)</f>
        <v>ملحوظات</v>
      </c>
      <c r="C10" s="332" t="s">
        <v>180</v>
      </c>
      <c r="D10" s="333"/>
      <c r="E10" s="333"/>
      <c r="F10" s="333"/>
      <c r="G10" s="333"/>
      <c r="H10" s="333"/>
      <c r="I10" s="334"/>
      <c r="J10" s="8"/>
      <c r="K10" s="8"/>
      <c r="L10" s="54" t="str">
        <f>HLOOKUP(Introduction!$G$4,nametranslations,111,FALSE)</f>
        <v>ملحوظات</v>
      </c>
      <c r="M10" s="332" t="s">
        <v>180</v>
      </c>
      <c r="N10" s="333"/>
      <c r="O10" s="333"/>
      <c r="P10" s="333"/>
      <c r="Q10" s="333"/>
      <c r="R10" s="333"/>
      <c r="S10" s="334"/>
      <c r="T10" s="8"/>
      <c r="U10" s="8"/>
      <c r="V10" s="54" t="str">
        <f>HLOOKUP(Introduction!$G$4,nametranslations,111,FALSE)</f>
        <v>ملحوظات</v>
      </c>
      <c r="W10" s="332" t="s">
        <v>180</v>
      </c>
      <c r="X10" s="333"/>
      <c r="Y10" s="333"/>
      <c r="Z10" s="333"/>
      <c r="AA10" s="333"/>
      <c r="AB10" s="333"/>
      <c r="AC10" s="334"/>
      <c r="AD10" s="8"/>
      <c r="AE10" s="8"/>
      <c r="AF10" s="54" t="str">
        <f>HLOOKUP(Introduction!$G$4,nametranslations,111,FALSE)</f>
        <v>ملحوظات</v>
      </c>
      <c r="AG10" s="332" t="s">
        <v>180</v>
      </c>
      <c r="AH10" s="333"/>
      <c r="AI10" s="333"/>
      <c r="AJ10" s="333"/>
      <c r="AK10" s="333"/>
      <c r="AL10" s="333"/>
      <c r="AM10" s="334"/>
      <c r="AN10" s="8"/>
      <c r="AO10" s="8"/>
      <c r="AP10" s="54" t="str">
        <f>HLOOKUP(Introduction!$G$4,nametranslations,111,FALSE)</f>
        <v>ملحوظات</v>
      </c>
      <c r="AQ10" s="332" t="s">
        <v>180</v>
      </c>
      <c r="AR10" s="333"/>
      <c r="AS10" s="333"/>
      <c r="AT10" s="333"/>
      <c r="AU10" s="333"/>
      <c r="AV10" s="333"/>
      <c r="AW10" s="334"/>
      <c r="AX10" s="8"/>
      <c r="AY10" s="8"/>
      <c r="AZ10" s="54" t="str">
        <f>HLOOKUP(Introduction!$G$4,nametranslations,111,FALSE)</f>
        <v>ملحوظات</v>
      </c>
      <c r="BA10" s="332" t="s">
        <v>180</v>
      </c>
      <c r="BB10" s="333"/>
      <c r="BC10" s="333"/>
      <c r="BD10" s="333"/>
      <c r="BE10" s="333"/>
      <c r="BF10" s="333"/>
      <c r="BG10" s="334"/>
      <c r="BH10" s="8"/>
      <c r="BI10" s="8"/>
      <c r="BJ10" s="59"/>
      <c r="BT10" s="59"/>
      <c r="CD10" s="59"/>
      <c r="CN10" s="59"/>
      <c r="CX10" s="59"/>
      <c r="DH10" s="59"/>
      <c r="DR10" s="59"/>
      <c r="EB10" s="59"/>
      <c r="EL10" s="59"/>
      <c r="EV10" s="59"/>
      <c r="FF10" s="59"/>
      <c r="FP10" s="59"/>
      <c r="FZ10" s="59"/>
      <c r="GJ10" s="59"/>
      <c r="GT10" s="59"/>
      <c r="HD10" s="59"/>
    </row>
    <row r="11" spans="1:212" s="1" customFormat="1" ht="15.6" customHeight="1" x14ac:dyDescent="0.3">
      <c r="A11" s="588" t="str">
        <f ca="1">IF(ISBLANK('Data Summary'!A13),"",'Data Summary'!A13)</f>
        <v/>
      </c>
      <c r="B11" s="54"/>
      <c r="C11" s="41" t="str">
        <f>HLOOKUP(Introduction!$G$4,nametranslations,112,FALSE)</f>
        <v>تم استخدام تقدير المنشأة</v>
      </c>
      <c r="D11" s="69" t="s">
        <v>142</v>
      </c>
      <c r="E11" s="69"/>
      <c r="F11" s="69"/>
      <c r="G11" s="69"/>
      <c r="H11" s="69" t="s">
        <v>142</v>
      </c>
      <c r="I11" s="43" t="s">
        <v>142</v>
      </c>
      <c r="J11" s="8"/>
      <c r="K11" s="8"/>
      <c r="L11" s="54"/>
      <c r="M11" s="41" t="str">
        <f>HLOOKUP(Introduction!$G$4,nametranslations,112,FALSE)</f>
        <v>تم استخدام تقدير المنشأة</v>
      </c>
      <c r="N11" s="69" t="s">
        <v>142</v>
      </c>
      <c r="O11" s="69"/>
      <c r="P11" s="69"/>
      <c r="Q11" s="69"/>
      <c r="R11" s="69" t="s">
        <v>142</v>
      </c>
      <c r="S11" s="43" t="s">
        <v>142</v>
      </c>
      <c r="T11" s="8"/>
      <c r="U11" s="8"/>
      <c r="V11" s="54"/>
      <c r="W11" s="41" t="str">
        <f>HLOOKUP(Introduction!$G$4,nametranslations,112,FALSE)</f>
        <v>تم استخدام تقدير المنشأة</v>
      </c>
      <c r="X11" s="69" t="s">
        <v>142</v>
      </c>
      <c r="Y11" s="69"/>
      <c r="Z11" s="69"/>
      <c r="AA11" s="69"/>
      <c r="AB11" s="69" t="s">
        <v>142</v>
      </c>
      <c r="AC11" s="43" t="s">
        <v>142</v>
      </c>
      <c r="AD11" s="8"/>
      <c r="AE11" s="8"/>
      <c r="AF11" s="54"/>
      <c r="AG11" s="41" t="str">
        <f>HLOOKUP(Introduction!$G$4,nametranslations,112,FALSE)</f>
        <v>تم استخدام تقدير المنشأة</v>
      </c>
      <c r="AH11" s="69" t="s">
        <v>142</v>
      </c>
      <c r="AI11" s="69"/>
      <c r="AJ11" s="69"/>
      <c r="AK11" s="69"/>
      <c r="AL11" s="69" t="s">
        <v>142</v>
      </c>
      <c r="AM11" s="43" t="s">
        <v>142</v>
      </c>
      <c r="AN11" s="8"/>
      <c r="AO11" s="8"/>
      <c r="AP11" s="54"/>
      <c r="AQ11" s="41" t="str">
        <f>HLOOKUP(Introduction!$G$4,nametranslations,112,FALSE)</f>
        <v>تم استخدام تقدير المنشأة</v>
      </c>
      <c r="AR11" s="69" t="s">
        <v>142</v>
      </c>
      <c r="AS11" s="69"/>
      <c r="AT11" s="69"/>
      <c r="AU11" s="69"/>
      <c r="AV11" s="69" t="s">
        <v>142</v>
      </c>
      <c r="AW11" s="43" t="s">
        <v>142</v>
      </c>
      <c r="AX11" s="8"/>
      <c r="AY11" s="8"/>
      <c r="AZ11" s="54"/>
      <c r="BA11" s="41" t="str">
        <f>HLOOKUP(Introduction!$G$4,nametranslations,112,FALSE)</f>
        <v>تم استخدام تقدير المنشأة</v>
      </c>
      <c r="BB11" s="69" t="s">
        <v>142</v>
      </c>
      <c r="BC11" s="69"/>
      <c r="BD11" s="69"/>
      <c r="BE11" s="69"/>
      <c r="BF11" s="69" t="s">
        <v>142</v>
      </c>
      <c r="BG11" s="43" t="s">
        <v>142</v>
      </c>
      <c r="BH11" s="8"/>
      <c r="BI11" s="8"/>
      <c r="BJ11" s="59"/>
      <c r="BT11" s="59"/>
      <c r="CD11" s="59"/>
      <c r="CN11" s="59"/>
      <c r="CX11" s="59"/>
      <c r="DH11" s="59"/>
      <c r="DR11" s="59"/>
      <c r="EB11" s="59"/>
      <c r="EL11" s="59"/>
      <c r="EV11" s="59"/>
      <c r="FF11" s="59"/>
      <c r="FP11" s="59"/>
      <c r="FZ11" s="59"/>
      <c r="GJ11" s="59"/>
      <c r="GT11" s="59"/>
      <c r="HD11" s="59"/>
    </row>
    <row r="12" spans="1:212" s="1" customFormat="1" ht="15" customHeight="1" x14ac:dyDescent="0.3">
      <c r="A12" s="588" t="str">
        <f ca="1">IF(ISBLANK('Data Summary'!A14),"",'Data Summary'!A14)</f>
        <v/>
      </c>
      <c r="B12" s="54"/>
      <c r="C12" s="41" t="str">
        <f>HLOOKUP(Introduction!$G$4,nametranslations,128,FALSE)</f>
        <v>مرفق مع تقدير المياه المستخدمة</v>
      </c>
      <c r="D12" s="69" t="s">
        <v>142</v>
      </c>
      <c r="E12" s="69"/>
      <c r="F12" s="69"/>
      <c r="G12" s="69"/>
      <c r="H12" s="69" t="s">
        <v>142</v>
      </c>
      <c r="I12" s="43" t="s">
        <v>142</v>
      </c>
      <c r="J12" s="8"/>
      <c r="K12" s="8"/>
      <c r="L12" s="54"/>
      <c r="M12" s="41" t="str">
        <f>HLOOKUP(Introduction!$G$4,nametranslations,128,FALSE)</f>
        <v>مرفق مع تقدير المياه المستخدمة</v>
      </c>
      <c r="N12" s="69" t="s">
        <v>142</v>
      </c>
      <c r="O12" s="69"/>
      <c r="P12" s="69"/>
      <c r="Q12" s="69"/>
      <c r="R12" s="69" t="s">
        <v>142</v>
      </c>
      <c r="S12" s="43" t="s">
        <v>142</v>
      </c>
      <c r="T12" s="8"/>
      <c r="U12" s="8"/>
      <c r="V12" s="54"/>
      <c r="W12" s="41" t="str">
        <f>HLOOKUP(Introduction!$G$4,nametranslations,128,FALSE)</f>
        <v>مرفق مع تقدير المياه المستخدمة</v>
      </c>
      <c r="X12" s="69" t="s">
        <v>142</v>
      </c>
      <c r="Y12" s="69"/>
      <c r="Z12" s="69"/>
      <c r="AA12" s="69"/>
      <c r="AB12" s="69" t="s">
        <v>142</v>
      </c>
      <c r="AC12" s="43" t="s">
        <v>142</v>
      </c>
      <c r="AD12" s="8"/>
      <c r="AE12" s="8"/>
      <c r="AF12" s="54"/>
      <c r="AG12" s="41" t="str">
        <f>HLOOKUP(Introduction!$G$4,nametranslations,128,FALSE)</f>
        <v>مرفق مع تقدير المياه المستخدمة</v>
      </c>
      <c r="AH12" s="69" t="s">
        <v>142</v>
      </c>
      <c r="AI12" s="69"/>
      <c r="AJ12" s="69"/>
      <c r="AK12" s="69"/>
      <c r="AL12" s="69" t="s">
        <v>142</v>
      </c>
      <c r="AM12" s="43" t="s">
        <v>142</v>
      </c>
      <c r="AN12" s="8"/>
      <c r="AO12" s="8"/>
      <c r="AP12" s="54"/>
      <c r="AQ12" s="41" t="str">
        <f>HLOOKUP(Introduction!$G$4,nametranslations,128,FALSE)</f>
        <v>مرفق مع تقدير المياه المستخدمة</v>
      </c>
      <c r="AR12" s="69" t="s">
        <v>142</v>
      </c>
      <c r="AS12" s="69"/>
      <c r="AT12" s="69"/>
      <c r="AU12" s="69"/>
      <c r="AV12" s="69" t="s">
        <v>142</v>
      </c>
      <c r="AW12" s="43" t="s">
        <v>142</v>
      </c>
      <c r="AX12" s="8"/>
      <c r="AY12" s="8"/>
      <c r="AZ12" s="54"/>
      <c r="BA12" s="41" t="str">
        <f>HLOOKUP(Introduction!$G$4,nametranslations,128,FALSE)</f>
        <v>مرفق مع تقدير المياه المستخدمة</v>
      </c>
      <c r="BB12" s="69" t="s">
        <v>142</v>
      </c>
      <c r="BC12" s="69"/>
      <c r="BD12" s="69"/>
      <c r="BE12" s="69"/>
      <c r="BF12" s="69" t="s">
        <v>142</v>
      </c>
      <c r="BG12" s="43" t="s">
        <v>142</v>
      </c>
      <c r="BH12" s="8"/>
      <c r="BI12" s="8"/>
      <c r="BJ12" s="59"/>
      <c r="BT12" s="59"/>
      <c r="CD12" s="59"/>
      <c r="CN12" s="59"/>
      <c r="CX12" s="59"/>
      <c r="DH12" s="59"/>
      <c r="DR12" s="59"/>
      <c r="EB12" s="59"/>
      <c r="EL12" s="59"/>
      <c r="EV12" s="59"/>
      <c r="FF12" s="59"/>
      <c r="FP12" s="59"/>
      <c r="FZ12" s="59"/>
      <c r="GJ12" s="59"/>
      <c r="GT12" s="59"/>
      <c r="HD12" s="59"/>
    </row>
    <row r="13" spans="1:212" s="1" customFormat="1" ht="15" customHeight="1" x14ac:dyDescent="0.3">
      <c r="A13" s="588" t="str">
        <f ca="1">IF(ISBLANK('Data Summary'!A15),"",'Data Summary'!A15)</f>
        <v/>
      </c>
      <c r="B13" s="54"/>
      <c r="C13" s="41" t="str">
        <f>HLOOKUP(Introduction!$G$4,nametranslations,114,FALSE)</f>
        <v>تم استخدام التقدير الأساسي</v>
      </c>
      <c r="D13" s="69" t="s">
        <v>142</v>
      </c>
      <c r="E13" s="69"/>
      <c r="F13" s="69"/>
      <c r="G13" s="69"/>
      <c r="H13" s="69" t="s">
        <v>142</v>
      </c>
      <c r="I13" s="43" t="s">
        <v>142</v>
      </c>
      <c r="J13" s="8"/>
      <c r="K13" s="8"/>
      <c r="L13" s="54"/>
      <c r="M13" s="41" t="str">
        <f>HLOOKUP(Introduction!$G$4,nametranslations,114,FALSE)</f>
        <v>تم استخدام التقدير الأساسي</v>
      </c>
      <c r="N13" s="69" t="s">
        <v>142</v>
      </c>
      <c r="O13" s="69"/>
      <c r="P13" s="69"/>
      <c r="Q13" s="69"/>
      <c r="R13" s="69" t="s">
        <v>142</v>
      </c>
      <c r="S13" s="43" t="s">
        <v>142</v>
      </c>
      <c r="T13" s="8"/>
      <c r="U13" s="8"/>
      <c r="V13" s="54"/>
      <c r="W13" s="41" t="str">
        <f>HLOOKUP(Introduction!$G$4,nametranslations,114,FALSE)</f>
        <v>تم استخدام التقدير الأساسي</v>
      </c>
      <c r="X13" s="69" t="s">
        <v>142</v>
      </c>
      <c r="Y13" s="69"/>
      <c r="Z13" s="69"/>
      <c r="AA13" s="69"/>
      <c r="AB13" s="69" t="s">
        <v>142</v>
      </c>
      <c r="AC13" s="43" t="s">
        <v>142</v>
      </c>
      <c r="AD13" s="8"/>
      <c r="AE13" s="8"/>
      <c r="AF13" s="54"/>
      <c r="AG13" s="41" t="str">
        <f>HLOOKUP(Introduction!$G$4,nametranslations,114,FALSE)</f>
        <v>تم استخدام التقدير الأساسي</v>
      </c>
      <c r="AH13" s="69" t="s">
        <v>142</v>
      </c>
      <c r="AI13" s="69"/>
      <c r="AJ13" s="69"/>
      <c r="AK13" s="69"/>
      <c r="AL13" s="69" t="s">
        <v>142</v>
      </c>
      <c r="AM13" s="43" t="s">
        <v>142</v>
      </c>
      <c r="AN13" s="8"/>
      <c r="AO13" s="8"/>
      <c r="AP13" s="54"/>
      <c r="AQ13" s="41" t="str">
        <f>HLOOKUP(Introduction!$G$4,nametranslations,114,FALSE)</f>
        <v>تم استخدام التقدير الأساسي</v>
      </c>
      <c r="AR13" s="69" t="s">
        <v>142</v>
      </c>
      <c r="AS13" s="69"/>
      <c r="AT13" s="69"/>
      <c r="AU13" s="69"/>
      <c r="AV13" s="69" t="s">
        <v>142</v>
      </c>
      <c r="AW13" s="43" t="s">
        <v>142</v>
      </c>
      <c r="AX13" s="8"/>
      <c r="AY13" s="8"/>
      <c r="AZ13" s="54"/>
      <c r="BA13" s="41" t="str">
        <f>HLOOKUP(Introduction!$G$4,nametranslations,114,FALSE)</f>
        <v>تم استخدام التقدير الأساسي</v>
      </c>
      <c r="BB13" s="69" t="s">
        <v>142</v>
      </c>
      <c r="BC13" s="69"/>
      <c r="BD13" s="69"/>
      <c r="BE13" s="69"/>
      <c r="BF13" s="69" t="s">
        <v>142</v>
      </c>
      <c r="BG13" s="43" t="s">
        <v>142</v>
      </c>
      <c r="BH13" s="8"/>
      <c r="BI13" s="8"/>
      <c r="BJ13" s="59"/>
      <c r="BT13" s="59"/>
      <c r="CD13" s="59"/>
      <c r="CN13" s="59"/>
      <c r="CX13" s="59"/>
      <c r="DH13" s="59"/>
      <c r="DR13" s="59"/>
      <c r="EB13" s="59"/>
      <c r="EL13" s="59"/>
      <c r="EV13" s="59"/>
      <c r="FF13" s="59"/>
      <c r="FP13" s="59"/>
      <c r="FZ13" s="59"/>
      <c r="GJ13" s="59"/>
      <c r="GT13" s="59"/>
      <c r="HD13" s="59"/>
    </row>
    <row r="14" spans="1:212" ht="15.75" customHeight="1" x14ac:dyDescent="0.3">
      <c r="A14" s="588" t="str">
        <f ca="1">IF(ISBLANK('Data Summary'!A16),"",'Data Summary'!A16)</f>
        <v/>
      </c>
      <c r="B14" s="55"/>
      <c r="C14" s="41" t="str">
        <f>HLOOKUP(Introduction!$G$4,nametranslations,115,FALSE)</f>
        <v>إجمالي عدد المدارس</v>
      </c>
      <c r="D14" s="7"/>
      <c r="E14" s="7"/>
      <c r="F14" s="7"/>
      <c r="G14" s="30"/>
      <c r="H14" s="31"/>
      <c r="I14" s="32"/>
      <c r="J14" s="8"/>
      <c r="K14" s="8"/>
      <c r="L14" s="55"/>
      <c r="M14" s="41" t="str">
        <f>HLOOKUP(Introduction!$G$4,nametranslations,115,FALSE)</f>
        <v>إجمالي عدد المدارس</v>
      </c>
      <c r="N14" s="7"/>
      <c r="O14" s="7"/>
      <c r="P14" s="7"/>
      <c r="Q14" s="30"/>
      <c r="R14" s="31"/>
      <c r="S14" s="32"/>
      <c r="T14" s="8"/>
      <c r="U14" s="8"/>
      <c r="V14" s="55"/>
      <c r="W14" s="41" t="str">
        <f>HLOOKUP(Introduction!$G$4,nametranslations,115,FALSE)</f>
        <v>إجمالي عدد المدارس</v>
      </c>
      <c r="X14" s="7"/>
      <c r="Y14" s="7"/>
      <c r="Z14" s="7"/>
      <c r="AA14" s="30"/>
      <c r="AB14" s="31"/>
      <c r="AC14" s="32"/>
      <c r="AD14" s="8"/>
      <c r="AE14" s="8"/>
      <c r="AF14" s="55"/>
      <c r="AG14" s="41" t="str">
        <f>HLOOKUP(Introduction!$G$4,nametranslations,115,FALSE)</f>
        <v>إجمالي عدد المدارس</v>
      </c>
      <c r="AH14" s="7"/>
      <c r="AI14" s="7"/>
      <c r="AJ14" s="7"/>
      <c r="AK14" s="30"/>
      <c r="AL14" s="31"/>
      <c r="AM14" s="32"/>
      <c r="AN14" s="8"/>
      <c r="AO14" s="8"/>
      <c r="AP14" s="55"/>
      <c r="AQ14" s="41" t="str">
        <f>HLOOKUP(Introduction!$G$4,nametranslations,115,FALSE)</f>
        <v>إجمالي عدد المدارس</v>
      </c>
      <c r="AR14" s="7"/>
      <c r="AS14" s="7"/>
      <c r="AT14" s="7"/>
      <c r="AU14" s="30"/>
      <c r="AV14" s="31"/>
      <c r="AW14" s="32"/>
      <c r="AX14" s="8"/>
      <c r="AY14" s="8"/>
      <c r="AZ14" s="55"/>
      <c r="BA14" s="41" t="str">
        <f>HLOOKUP(Introduction!$G$4,nametranslations,115,FALSE)</f>
        <v>إجمالي عدد المدارس</v>
      </c>
      <c r="BB14" s="7"/>
      <c r="BC14" s="7"/>
      <c r="BD14" s="7"/>
      <c r="BE14" s="30"/>
      <c r="BF14" s="31"/>
      <c r="BG14" s="32"/>
      <c r="BH14" s="8"/>
      <c r="BI14" s="8"/>
    </row>
    <row r="15" spans="1:212" ht="15.75" customHeight="1" thickBot="1" x14ac:dyDescent="0.35">
      <c r="A15" s="588" t="str">
        <f ca="1">IF(ISBLANK('Data Summary'!A17),"",'Data Summary'!A17)</f>
        <v/>
      </c>
      <c r="B15" s="56"/>
      <c r="C15" s="42" t="str">
        <f>HLOOKUP(Introduction!$G$4,nametranslations,116,FALSE)</f>
        <v>عدد الذين شملهم الاستطلاع</v>
      </c>
      <c r="D15" s="34"/>
      <c r="E15" s="34"/>
      <c r="F15" s="34"/>
      <c r="G15" s="34"/>
      <c r="H15" s="34"/>
      <c r="I15" s="21"/>
      <c r="J15" s="17"/>
      <c r="K15" s="17"/>
      <c r="L15" s="56"/>
      <c r="M15" s="42" t="str">
        <f>HLOOKUP(Introduction!$G$4,nametranslations,116,FALSE)</f>
        <v>عدد الذين شملهم الاستطلاع</v>
      </c>
      <c r="N15" s="34"/>
      <c r="O15" s="34"/>
      <c r="P15" s="34"/>
      <c r="Q15" s="34"/>
      <c r="R15" s="34"/>
      <c r="S15" s="21"/>
      <c r="T15" s="17"/>
      <c r="U15" s="17"/>
      <c r="V15" s="56"/>
      <c r="W15" s="42" t="str">
        <f>HLOOKUP(Introduction!$G$4,nametranslations,116,FALSE)</f>
        <v>عدد الذين شملهم الاستطلاع</v>
      </c>
      <c r="X15" s="34"/>
      <c r="Y15" s="34"/>
      <c r="Z15" s="34"/>
      <c r="AA15" s="34"/>
      <c r="AB15" s="34"/>
      <c r="AC15" s="21"/>
      <c r="AD15" s="17"/>
      <c r="AE15" s="17"/>
      <c r="AF15" s="56"/>
      <c r="AG15" s="42" t="str">
        <f>HLOOKUP(Introduction!$G$4,nametranslations,116,FALSE)</f>
        <v>عدد الذين شملهم الاستطلاع</v>
      </c>
      <c r="AH15" s="34"/>
      <c r="AI15" s="34"/>
      <c r="AJ15" s="34"/>
      <c r="AK15" s="34"/>
      <c r="AL15" s="34"/>
      <c r="AM15" s="21"/>
      <c r="AN15" s="17"/>
      <c r="AO15" s="17"/>
      <c r="AP15" s="56"/>
      <c r="AQ15" s="42" t="str">
        <f>HLOOKUP(Introduction!$G$4,nametranslations,116,FALSE)</f>
        <v>عدد الذين شملهم الاستطلاع</v>
      </c>
      <c r="AR15" s="34"/>
      <c r="AS15" s="34"/>
      <c r="AT15" s="34"/>
      <c r="AU15" s="34"/>
      <c r="AV15" s="34"/>
      <c r="AW15" s="21"/>
      <c r="AX15" s="17"/>
      <c r="AY15" s="17"/>
      <c r="AZ15" s="56"/>
      <c r="BA15" s="42" t="str">
        <f>HLOOKUP(Introduction!$G$4,nametranslations,116,FALSE)</f>
        <v>عدد الذين شملهم الاستطلاع</v>
      </c>
      <c r="BB15" s="34"/>
      <c r="BC15" s="34"/>
      <c r="BD15" s="34"/>
      <c r="BE15" s="34"/>
      <c r="BF15" s="34"/>
      <c r="BG15" s="21"/>
      <c r="BH15" s="17"/>
      <c r="BI15" s="17"/>
    </row>
    <row r="16" spans="1:212" x14ac:dyDescent="0.3">
      <c r="A16" s="588" t="str">
        <f ca="1">IF(ISBLANK('Data Summary'!A18),"",'Data Summary'!A18)</f>
        <v/>
      </c>
    </row>
    <row r="17" spans="1:1" x14ac:dyDescent="0.3">
      <c r="A17" s="588" t="str">
        <f ca="1">IF(ISBLANK('Data Summary'!A19),"",'Data Summary'!A19)</f>
        <v/>
      </c>
    </row>
    <row r="18" spans="1:1" x14ac:dyDescent="0.3">
      <c r="A18" s="588" t="str">
        <f ca="1">IF(ISBLANK('Data Summary'!A20),"",'Data Summary'!A20)</f>
        <v/>
      </c>
    </row>
    <row r="19" spans="1:1" x14ac:dyDescent="0.3">
      <c r="A19" s="588" t="str">
        <f ca="1">IF(ISBLANK('Data Summary'!A21),"",'Data Summary'!A21)</f>
        <v/>
      </c>
    </row>
    <row r="20" spans="1:1" x14ac:dyDescent="0.3">
      <c r="A20" s="588" t="str">
        <f ca="1">IF(ISBLANK('Data Summary'!A22),"",'Data Summary'!A22)</f>
        <v/>
      </c>
    </row>
    <row r="21" spans="1:1" x14ac:dyDescent="0.3">
      <c r="A21" s="588" t="str">
        <f ca="1">IF(ISBLANK('Data Summary'!A23),"",'Data Summary'!A23)</f>
        <v/>
      </c>
    </row>
    <row r="22" spans="1:1" x14ac:dyDescent="0.3">
      <c r="A22" s="588" t="str">
        <f ca="1">IF(ISBLANK('Data Summary'!A24),"",'Data Summary'!A24)</f>
        <v/>
      </c>
    </row>
    <row r="23" spans="1:1" x14ac:dyDescent="0.3">
      <c r="A23" s="588" t="str">
        <f ca="1">IF(ISBLANK('Data Summary'!A25),"",'Data Summary'!A25)</f>
        <v/>
      </c>
    </row>
    <row r="24" spans="1:1" x14ac:dyDescent="0.3">
      <c r="A24" s="588" t="str">
        <f ca="1">IF(ISBLANK('Data Summary'!A26),"",'Data Summary'!A26)</f>
        <v/>
      </c>
    </row>
    <row r="25" spans="1:1" x14ac:dyDescent="0.3">
      <c r="A25" s="588" t="str">
        <f ca="1">IF(ISBLANK('Data Summary'!A27),"",'Data Summary'!A27)</f>
        <v/>
      </c>
    </row>
    <row r="26" spans="1:1" x14ac:dyDescent="0.3">
      <c r="A26" s="588" t="str">
        <f ca="1">IF(ISBLANK('Data Summary'!A28),"",'Data Summary'!A28)</f>
        <v/>
      </c>
    </row>
    <row r="27" spans="1:1" x14ac:dyDescent="0.3">
      <c r="A27" s="170" t="str">
        <f ca="1">IF(ISBLANK('Data Summary'!A29),"",'Data Summary'!A29)</f>
        <v/>
      </c>
    </row>
    <row r="28" spans="1:1" x14ac:dyDescent="0.3">
      <c r="A28" s="170" t="str">
        <f ca="1">IF(ISBLANK('Data Summary'!A30),"",'Data Summary'!A30)</f>
        <v/>
      </c>
    </row>
    <row r="29" spans="1:1" x14ac:dyDescent="0.3">
      <c r="A29" s="170" t="str">
        <f ca="1">IF(ISBLANK('Data Summary'!A31),"",'Data Summary'!A31)</f>
        <v/>
      </c>
    </row>
    <row r="30" spans="1:1" x14ac:dyDescent="0.3">
      <c r="A30" s="170" t="str">
        <f ca="1">IF(ISBLANK('Data Summary'!A32),"",'Data Summary'!A32)</f>
        <v/>
      </c>
    </row>
    <row r="31" spans="1:1" x14ac:dyDescent="0.3">
      <c r="A31" s="170" t="str">
        <f ca="1">IF(ISBLANK('Data Summary'!A33),"",'Data Summary'!A33)</f>
        <v/>
      </c>
    </row>
    <row r="32" spans="1:1"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sheetData>
  <mergeCells count="7">
    <mergeCell ref="A2:A3"/>
    <mergeCell ref="AQ10:AW10"/>
    <mergeCell ref="BA10:BG10"/>
    <mergeCell ref="C10:I10"/>
    <mergeCell ref="AG10:AM10"/>
    <mergeCell ref="M10:S10"/>
    <mergeCell ref="W10:AC10"/>
  </mergeCells>
  <hyperlinks>
    <hyperlink ref="A4" location="myrangeH0" display="myrangeH0" xr:uid="{F4B3E1C8-2669-4BA9-A937-DC6087BEFD8B}"/>
    <hyperlink ref="A5" location="myrangeH1" display="myrangeH1" xr:uid="{AB19B9AA-9F02-4D1C-898D-4F2959FA92E2}"/>
    <hyperlink ref="A6" location="myrangeH2" display="myrangeH2" xr:uid="{39F97856-C690-41E5-B8F3-C5B8CACE8480}"/>
    <hyperlink ref="A7" location="myrangeH3" display="myrangeH3" xr:uid="{FFA8C1F5-9F2D-413E-8B26-D63BAE927AC7}"/>
    <hyperlink ref="A8" location="myrangeH4" display="myrangeH4" xr:uid="{6F0D25F0-A456-4BB3-A22C-A506417FF12F}"/>
    <hyperlink ref="A9" location="myrangeH5" display="myrangeH5" xr:uid="{685E9D58-2CF9-44AB-AE22-2B269E3D9BE2}"/>
    <hyperlink ref="A10" location="myrangeH6" display="myrangeH6" xr:uid="{D605C9B8-D53E-48F0-B953-77A9FA0A49CD}"/>
    <hyperlink ref="A11" location="myrangeH7" display="myrangeH7" xr:uid="{B62251E0-1F8B-485C-975A-2EB30201650F}"/>
    <hyperlink ref="A12" location="myrangeH8" display="myrangeH8" xr:uid="{D1CD13AC-6497-4E23-8C33-01F20858541F}"/>
    <hyperlink ref="A13" location="myrangeH9" display="myrangeH9" xr:uid="{2FE9264D-B6C4-4D7F-B08C-D0F74688E042}"/>
    <hyperlink ref="A14" location="myrangeH10" display="myrangeH10" xr:uid="{1322212A-F779-45B0-830F-50C36811B3F9}"/>
    <hyperlink ref="A15" location="myrangeH11" display="myrangeH11" xr:uid="{1FEB997A-9A6D-46B6-8660-B0E09CDA9444}"/>
    <hyperlink ref="A16" location="myrangeH12" display="myrangeH12" xr:uid="{42F6B315-188D-46AD-A519-2F86403099CE}"/>
    <hyperlink ref="A17" location="myrangeH13" display="myrangeH13" xr:uid="{340CECD4-6985-4997-A02D-D2156AD03381}"/>
    <hyperlink ref="A18" location="myrangeH14" display="myrangeH14" xr:uid="{6149EE70-F574-496A-A781-EFD6D8BB51FF}"/>
    <hyperlink ref="A19" location="myrangeH15" display="myrangeH15" xr:uid="{674901C8-6C42-4413-BEE1-CC97FB32C93E}"/>
    <hyperlink ref="A20" location="myrangeH16" display="myrangeH16" xr:uid="{475965D9-5CA8-47B3-A667-97031618E66E}"/>
    <hyperlink ref="A21" location="myrangeH17" display="myrangeH17" xr:uid="{420594A5-A60D-4144-90B0-CBFE0C546C33}"/>
    <hyperlink ref="A22" location="myrangeH18" display="myrangeH18" xr:uid="{B42727BC-7FAF-4CB5-A5FE-2A915310CF2B}"/>
    <hyperlink ref="A23" location="myrangeH19" display="myrangeH19" xr:uid="{2997D3D0-7EA9-4E00-896C-451734E80CE6}"/>
    <hyperlink ref="A24" location="myrangeH20" display="myrangeH20" xr:uid="{B350C3B8-10DF-406F-9151-8732CAE0EE40}"/>
    <hyperlink ref="A25" location="myrangeH21" display="myrangeH21" xr:uid="{088FA128-2F63-4E1D-A6FF-EC89E72F05B4}"/>
    <hyperlink ref="A26" location="myrangeH22" display="myrangeH22" xr:uid="{535D4A74-BE8F-4C26-BA18-C0165BD8C56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الإمارات العربية المتحدة</v>
      </c>
      <c r="C2" s="45"/>
      <c r="D2" s="46"/>
      <c r="E2" s="46"/>
      <c r="F2" s="46"/>
      <c r="G2" s="47"/>
    </row>
    <row r="3" spans="2:7" ht="13.2" customHeight="1" x14ac:dyDescent="0.25">
      <c r="B3" s="570" t="str">
        <f>HLOOKUP(Introduction!$G$4,nametranslations,129,FALSE)</f>
        <v>عدد السكان من الأطفال في سن المدرسة</v>
      </c>
      <c r="C3" s="570" t="str">
        <f ca="1">HLOOKUP([1]Introduction!$G$4,nametranslations,152,FALSE)</f>
        <v>تعريف</v>
      </c>
      <c r="D3" s="570" t="str">
        <f ca="1">HLOOKUP([1]Introduction!$G$4,nametranslations,152,FALSE)</f>
        <v>تعريف</v>
      </c>
      <c r="E3" s="570" t="str">
        <f ca="1">HLOOKUP([1]Introduction!$G$4,nametranslations,152,FALSE)</f>
        <v>تعريف</v>
      </c>
      <c r="F3" s="570" t="str">
        <f ca="1">HLOOKUP([1]Introduction!$G$4,nametranslations,152,FALSE)</f>
        <v>تعريف</v>
      </c>
      <c r="G3" s="571" t="str">
        <f ca="1">HLOOKUP([1]Introduction!$G$4,nametranslations,152,FALSE)</f>
        <v>تعريف</v>
      </c>
    </row>
    <row r="4" spans="2:7" ht="24" x14ac:dyDescent="0.25">
      <c r="B4" s="572" t="str">
        <f>HLOOKUP(Introduction!$G$4,nametranslations,72,FALSE)</f>
        <v>عام</v>
      </c>
      <c r="C4" s="572" t="str">
        <f>HLOOKUP(Introduction!$G$4,nametranslations,130,FALSE)</f>
        <v>المجموع (أ)</v>
      </c>
      <c r="D4" s="572" t="str">
        <f>HLOOKUP(Introduction!$G$4,nametranslations,131,FALSE)</f>
        <v>المناطق الحضرية٪ (ب)</v>
      </c>
      <c r="E4" s="572" t="str">
        <f>HLOOKUP(Introduction!$G$4,nametranslations,132,FALSE)</f>
        <v>ما قبل الابتدائي (ج)</v>
      </c>
      <c r="F4" s="572" t="str">
        <f>HLOOKUP(Introduction!$G$4,nametranslations,133,FALSE)</f>
        <v>أساسي (ج)</v>
      </c>
      <c r="G4" s="572" t="str">
        <f>HLOOKUP(Introduction!$G$4,nametranslations,134,FALSE)</f>
        <v>الثانوية (ج)</v>
      </c>
    </row>
    <row r="5" spans="2:7" x14ac:dyDescent="0.25">
      <c r="B5" s="174">
        <v>2000</v>
      </c>
      <c r="C5" s="322">
        <v>384848</v>
      </c>
      <c r="D5" s="200">
        <v>80.236000061035156</v>
      </c>
      <c r="E5" s="323">
        <v>55492</v>
      </c>
      <c r="F5" s="324">
        <v>208919</v>
      </c>
      <c r="G5" s="325">
        <v>120436</v>
      </c>
    </row>
    <row r="6" spans="2:7" x14ac:dyDescent="0.25">
      <c r="B6" s="175">
        <v>2001</v>
      </c>
      <c r="C6" s="201">
        <v>472441</v>
      </c>
      <c r="D6" s="202">
        <v>80.654998779296875</v>
      </c>
      <c r="E6" s="203">
        <v>68856</v>
      </c>
      <c r="F6" s="204">
        <v>228085</v>
      </c>
      <c r="G6" s="205">
        <v>175500</v>
      </c>
    </row>
    <row r="7" spans="2:7" ht="13.2" customHeight="1" x14ac:dyDescent="0.25">
      <c r="B7" s="176">
        <v>2002</v>
      </c>
      <c r="C7" s="206">
        <v>498207</v>
      </c>
      <c r="D7" s="207">
        <v>81.067001342773438</v>
      </c>
      <c r="E7" s="208">
        <v>73081</v>
      </c>
      <c r="F7" s="209">
        <v>240575</v>
      </c>
      <c r="G7" s="210">
        <v>184551</v>
      </c>
    </row>
    <row r="8" spans="2:7" x14ac:dyDescent="0.25">
      <c r="B8" s="177">
        <v>2003</v>
      </c>
      <c r="C8" s="211">
        <v>529856</v>
      </c>
      <c r="D8" s="212">
        <v>81.472000122070313</v>
      </c>
      <c r="E8" s="213">
        <v>76959</v>
      </c>
      <c r="F8" s="214">
        <v>211812</v>
      </c>
      <c r="G8" s="215">
        <v>241085</v>
      </c>
    </row>
    <row r="9" spans="2:7" x14ac:dyDescent="0.25">
      <c r="B9" s="178">
        <v>2004</v>
      </c>
      <c r="C9" s="216">
        <v>573588</v>
      </c>
      <c r="D9" s="217">
        <v>81.871002197265625</v>
      </c>
      <c r="E9" s="218">
        <v>83401</v>
      </c>
      <c r="F9" s="219">
        <v>230005</v>
      </c>
      <c r="G9" s="220">
        <v>260182</v>
      </c>
    </row>
    <row r="10" spans="2:7" x14ac:dyDescent="0.25">
      <c r="B10" s="179">
        <v>2005</v>
      </c>
      <c r="C10" s="221">
        <v>619060</v>
      </c>
      <c r="D10" s="222">
        <v>82.262001037597656</v>
      </c>
      <c r="E10" s="223">
        <v>91098</v>
      </c>
      <c r="F10" s="224">
        <v>248588</v>
      </c>
      <c r="G10" s="225">
        <v>279374</v>
      </c>
    </row>
    <row r="11" spans="2:7" x14ac:dyDescent="0.25">
      <c r="B11" s="180">
        <v>2006</v>
      </c>
      <c r="C11" s="226">
        <v>673230</v>
      </c>
      <c r="D11" s="227">
        <v>82.647994995117188</v>
      </c>
      <c r="E11" s="228">
        <v>103278</v>
      </c>
      <c r="F11" s="229">
        <v>271630</v>
      </c>
      <c r="G11" s="230">
        <v>298322</v>
      </c>
    </row>
    <row r="12" spans="2:7" x14ac:dyDescent="0.25">
      <c r="B12" s="181">
        <v>2007</v>
      </c>
      <c r="C12" s="231">
        <v>724579</v>
      </c>
      <c r="D12" s="232">
        <v>83.023002624511719</v>
      </c>
      <c r="E12" s="233">
        <v>113925</v>
      </c>
      <c r="F12" s="234">
        <v>291971</v>
      </c>
      <c r="G12" s="235">
        <v>318683</v>
      </c>
    </row>
    <row r="13" spans="2:7" x14ac:dyDescent="0.25">
      <c r="B13" s="182">
        <v>2008</v>
      </c>
      <c r="C13" s="236">
        <v>825595</v>
      </c>
      <c r="D13" s="237">
        <v>83.387001037597656</v>
      </c>
      <c r="E13" s="238">
        <v>128163</v>
      </c>
      <c r="F13" s="239">
        <v>334938</v>
      </c>
      <c r="G13" s="240">
        <v>362494</v>
      </c>
    </row>
    <row r="14" spans="2:7" x14ac:dyDescent="0.25">
      <c r="B14" s="183">
        <v>2009</v>
      </c>
      <c r="C14" s="241">
        <v>954537</v>
      </c>
      <c r="D14" s="242">
        <v>83.741996765136719</v>
      </c>
      <c r="E14" s="243">
        <v>144094</v>
      </c>
      <c r="F14" s="244">
        <v>388523</v>
      </c>
      <c r="G14" s="245">
        <v>421920</v>
      </c>
    </row>
    <row r="15" spans="2:7" x14ac:dyDescent="0.25">
      <c r="B15" s="184">
        <v>2010</v>
      </c>
      <c r="C15" s="246">
        <v>995381</v>
      </c>
      <c r="D15" s="247">
        <v>84.087005615234375</v>
      </c>
      <c r="E15" s="248">
        <v>150970</v>
      </c>
      <c r="F15" s="249">
        <v>405598</v>
      </c>
      <c r="G15" s="250">
        <v>438813</v>
      </c>
    </row>
    <row r="16" spans="2:7" x14ac:dyDescent="0.25">
      <c r="B16" s="185">
        <v>2011</v>
      </c>
      <c r="C16" s="251">
        <v>1025495</v>
      </c>
      <c r="D16" s="252">
        <v>84.422996520996094</v>
      </c>
      <c r="E16" s="253">
        <v>156316</v>
      </c>
      <c r="F16" s="254">
        <v>419876</v>
      </c>
      <c r="G16" s="255">
        <v>449303</v>
      </c>
    </row>
    <row r="17" spans="2:7" x14ac:dyDescent="0.25">
      <c r="B17" s="186">
        <v>2012</v>
      </c>
      <c r="C17" s="256">
        <v>1072742</v>
      </c>
      <c r="D17" s="257">
        <v>84.749000549316406</v>
      </c>
      <c r="E17" s="258">
        <v>164328</v>
      </c>
      <c r="F17" s="259">
        <v>442686</v>
      </c>
      <c r="G17" s="260">
        <v>465728</v>
      </c>
    </row>
    <row r="18" spans="2:7" x14ac:dyDescent="0.25">
      <c r="B18" s="187">
        <v>2013</v>
      </c>
      <c r="C18" s="261">
        <v>1111106</v>
      </c>
      <c r="D18" s="262">
        <v>85.066001892089844</v>
      </c>
      <c r="E18" s="263">
        <v>170824</v>
      </c>
      <c r="F18" s="264">
        <v>457041</v>
      </c>
      <c r="G18" s="265">
        <v>483241</v>
      </c>
    </row>
    <row r="19" spans="2:7" x14ac:dyDescent="0.25">
      <c r="B19" s="188">
        <v>2014</v>
      </c>
      <c r="C19" s="266">
        <v>1151232</v>
      </c>
      <c r="D19" s="267">
        <v>85.375</v>
      </c>
      <c r="E19" s="268">
        <v>176658</v>
      </c>
      <c r="F19" s="269">
        <v>472343</v>
      </c>
      <c r="G19" s="270">
        <v>502231</v>
      </c>
    </row>
    <row r="20" spans="2:7" x14ac:dyDescent="0.25">
      <c r="B20" s="189">
        <v>2015</v>
      </c>
      <c r="C20" s="271">
        <v>1217193</v>
      </c>
      <c r="D20" s="272">
        <v>85.673995971679688</v>
      </c>
      <c r="E20" s="273">
        <v>186867</v>
      </c>
      <c r="F20" s="274">
        <v>502246</v>
      </c>
      <c r="G20" s="275">
        <v>528080</v>
      </c>
    </row>
    <row r="21" spans="2:7" x14ac:dyDescent="0.25">
      <c r="B21" s="190">
        <v>2016</v>
      </c>
      <c r="C21" s="276">
        <v>1282866</v>
      </c>
      <c r="D21" s="277">
        <v>85.965003967285156</v>
      </c>
      <c r="E21" s="278">
        <v>197081</v>
      </c>
      <c r="F21" s="279">
        <v>527062</v>
      </c>
      <c r="G21" s="280">
        <v>558723</v>
      </c>
    </row>
    <row r="22" spans="2:7" x14ac:dyDescent="0.25">
      <c r="B22" s="191">
        <v>2017</v>
      </c>
      <c r="C22" s="281">
        <v>1472917</v>
      </c>
      <c r="D22" s="282">
        <v>86.248001098632813</v>
      </c>
      <c r="E22" s="283">
        <v>228256</v>
      </c>
      <c r="F22" s="284">
        <v>594243</v>
      </c>
      <c r="G22" s="285">
        <v>650418</v>
      </c>
    </row>
    <row r="23" spans="2:7" x14ac:dyDescent="0.25">
      <c r="B23" s="192">
        <v>2018</v>
      </c>
      <c r="C23" s="286">
        <v>1507061</v>
      </c>
      <c r="D23" s="287">
        <v>86.522003173828125</v>
      </c>
      <c r="E23" s="288">
        <v>232901</v>
      </c>
      <c r="F23" s="289">
        <v>608455</v>
      </c>
      <c r="G23" s="290">
        <v>665705</v>
      </c>
    </row>
    <row r="24" spans="2:7" x14ac:dyDescent="0.25">
      <c r="B24" s="193">
        <v>2019</v>
      </c>
      <c r="C24" s="291">
        <v>1518495</v>
      </c>
      <c r="D24" s="292">
        <v>86.78900146484375</v>
      </c>
      <c r="E24" s="293">
        <v>234205</v>
      </c>
      <c r="F24" s="294">
        <v>608865</v>
      </c>
      <c r="G24" s="295">
        <v>675425</v>
      </c>
    </row>
    <row r="25" spans="2:7" x14ac:dyDescent="0.25">
      <c r="B25" s="194">
        <v>2020</v>
      </c>
      <c r="C25" s="296">
        <v>1540243</v>
      </c>
      <c r="D25" s="297">
        <v>87.047996520996094</v>
      </c>
      <c r="E25" s="298">
        <v>237597</v>
      </c>
      <c r="F25" s="299">
        <v>492924</v>
      </c>
      <c r="G25" s="300">
        <v>809722</v>
      </c>
    </row>
    <row r="26" spans="2:7" x14ac:dyDescent="0.25">
      <c r="B26" s="195">
        <v>2021</v>
      </c>
      <c r="C26" s="301">
        <v>1502387</v>
      </c>
      <c r="D26" s="302">
        <v>87.299003601074219</v>
      </c>
      <c r="E26" s="303">
        <v>231834</v>
      </c>
      <c r="F26" s="304">
        <v>485357</v>
      </c>
      <c r="G26" s="305">
        <v>785196</v>
      </c>
    </row>
    <row r="27" spans="2:7" x14ac:dyDescent="0.25">
      <c r="B27" s="196">
        <v>2022</v>
      </c>
      <c r="C27" s="306">
        <v>1546408</v>
      </c>
      <c r="D27" s="307">
        <v>87.542999267578125</v>
      </c>
      <c r="E27" s="308">
        <v>241797</v>
      </c>
      <c r="F27" s="309">
        <v>498557</v>
      </c>
      <c r="G27" s="310">
        <v>806054</v>
      </c>
    </row>
    <row r="28" spans="2:7" x14ac:dyDescent="0.25">
      <c r="B28" s="197">
        <v>2023</v>
      </c>
      <c r="C28" s="311">
        <v>1615888</v>
      </c>
      <c r="D28" s="312">
        <v>87.778999328613281</v>
      </c>
      <c r="E28" s="313">
        <v>250051</v>
      </c>
      <c r="F28" s="314">
        <v>521969</v>
      </c>
      <c r="G28" s="315">
        <v>843868</v>
      </c>
    </row>
    <row r="29" spans="2:7" x14ac:dyDescent="0.25">
      <c r="B29" s="198">
        <v>2024</v>
      </c>
      <c r="C29" s="316">
        <v>1677198</v>
      </c>
      <c r="D29" s="317">
        <v>88.00799560546875</v>
      </c>
      <c r="E29" s="318">
        <v>258734</v>
      </c>
      <c r="F29" s="319">
        <v>542811</v>
      </c>
      <c r="G29" s="320">
        <v>875653</v>
      </c>
    </row>
    <row r="30" spans="2:7" x14ac:dyDescent="0.25">
      <c r="B30" s="199">
        <v>2025</v>
      </c>
      <c r="C30" s="326">
        <v>1790795</v>
      </c>
      <c r="D30" s="321">
        <v>88.230003356933594</v>
      </c>
      <c r="E30" s="327">
        <v>277947</v>
      </c>
      <c r="F30" s="328">
        <v>626594</v>
      </c>
      <c r="G30" s="329">
        <v>886253</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7" t="str">
        <f>HLOOKUP(Introduction!$G$4,nametranslations,135,FALSE)</f>
        <v>(أ) محسوبة بجمع السكان في سن التعليم قبل الابتدائي والابتدائي والثانوي</v>
      </c>
      <c r="G36" s="49"/>
    </row>
    <row r="37" spans="2:7" ht="15.6" x14ac:dyDescent="0.25">
      <c r="B37" s="617" t="str">
        <f>HLOOKUP(Introduction!$G$4,nametranslations,136,FALSE)</f>
        <v>(ب) نسبة السكان المقيمين في المناطق الحضرية ، المصدر: قسم السكان بالأمم المتحدة  (2018)</v>
      </c>
    </row>
    <row r="38" spans="2:7" ht="15.6" x14ac:dyDescent="0.25">
      <c r="B38" s="617" t="str">
        <f>HLOOKUP(Introduction!$G$4,nametranslations,137,FALSE)</f>
        <v>(ج) المصدر: معهد اليونسكو للإحصاء (2025).</v>
      </c>
    </row>
    <row r="39" spans="2:7" x14ac:dyDescent="0.25">
      <c r="B39" s="618" t="str">
        <f>HLOOKUP(Introduction!$G$4,nametranslations,138,FALSE)</f>
        <v>يتم احتساب القيم في النص الرمادي بناءً على الانحدار الخطي</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44DF5-7D38-4E31-BD3A-1BB38467CC3B}">
  <sheetPr codeName="Sheet1">
    <tabColor rgb="FFEAEAEA"/>
  </sheetPr>
  <dimension ref="B2:C15"/>
  <sheetViews>
    <sheetView showGridLines="0" zoomScaleNormal="100" workbookViewId="0"/>
  </sheetViews>
  <sheetFormatPr defaultRowHeight="15.6" x14ac:dyDescent="0.3"/>
  <cols>
    <col min="1" max="1" width="1.59765625" style="574" customWidth="1"/>
    <col min="2" max="2" width="15.59765625" style="574" customWidth="1"/>
    <col min="3" max="3" width="90.69921875" style="576" customWidth="1"/>
    <col min="4" max="16384" width="8.796875" style="574"/>
  </cols>
  <sheetData>
    <row r="2" spans="2:3" ht="48.75" customHeight="1" x14ac:dyDescent="0.3">
      <c r="B2" s="573"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73" t="str">
        <f ca="1">HLOOKUP([1]Introduction!$G$4,nametranslations,72,FALSE)</f>
        <v>عام</v>
      </c>
    </row>
    <row r="3" spans="2:3" ht="6" customHeight="1" x14ac:dyDescent="0.3">
      <c r="B3" s="575"/>
    </row>
    <row r="4" spans="2:3" ht="30" customHeight="1" x14ac:dyDescent="0.3">
      <c r="B4" s="577" t="s">
        <v>187</v>
      </c>
      <c r="C4" s="578"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77" t="s">
        <v>47</v>
      </c>
      <c r="C5" s="578"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77" t="s">
        <v>189</v>
      </c>
      <c r="C6" s="578"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77" t="s">
        <v>191</v>
      </c>
      <c r="C7" s="578"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77" t="s">
        <v>131</v>
      </c>
      <c r="C8" s="578"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77" t="s">
        <v>193</v>
      </c>
      <c r="C9" s="578"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77" t="s">
        <v>135</v>
      </c>
      <c r="C10" s="578"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81" customFormat="1" ht="6.75" customHeight="1" x14ac:dyDescent="0.3">
      <c r="B11" s="579"/>
      <c r="C11" s="580"/>
    </row>
    <row r="12" spans="2:3" s="583" customFormat="1" ht="10.199999999999999" x14ac:dyDescent="0.2">
      <c r="B12" s="582" t="str">
        <f>HLOOKUP(Introduction!$G$4,nametranslations,148,FALSE)</f>
        <v>تتوفر ملفات الدول لكل دولة مع البيانات على موقع JMP: https://washdata.org/data/downloads</v>
      </c>
    </row>
    <row r="13" spans="2:3" x14ac:dyDescent="0.3">
      <c r="B13" s="582"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584" t="str">
        <f>HLOOKUP(Introduction!$G$4,nametranslations,150,FALSE)</f>
        <v>تتدفق البيانات في ملف البلد</v>
      </c>
    </row>
    <row r="15" spans="2:3" ht="90.75" customHeight="1" x14ac:dyDescent="0.3">
      <c r="B15" s="585"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585"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C56B2ED1-D445-410D-980D-3AE23E65FB8A}"/>
    <hyperlink ref="B13" r:id="rId2" display="The JMP releases updated estimates every 2 years following consultations with national authorities: https://washdata.org/how-we-work/jmp-country-consultation" xr:uid="{363699F9-95BD-4248-BC60-CA08820B16B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2026-09-10T05:46:01Z</dcterms:modified>
</cp:coreProperties>
</file>