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5816FB43-F1C4-4326-A6CE-0EB5ADD4261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<sst xmlns="http://schemas.openxmlformats.org/spreadsheetml/2006/main" xmlns:r="http://schemas.openxmlformats.org/officeDocument/2006/relationships" xmlns:xdr="http://schemas.openxmlformats.org/drawingml/2006/spreadsheetDrawing" count="1897" uniqueCount="259">
  <si>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</si>
  <si>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</si>
  <si>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</si>
  <si>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</si>
  <si>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</si>
  <si>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</si>
  <si>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</si>
  <si>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</si>
  <si>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</si>
  <si>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</si>
  <si>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</si>
  <si>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</si>
  <si>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</si>
  <si>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</si>
  <si>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</si>
  <si>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</si>
  <si>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</si>
  <si>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</si>
  <si>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</si>
  <si>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</si>
  <si>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</si>
  <si>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</si>
  <si>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</si>
  <si>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</si>
  <si>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</si>
  <si>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</si>
  <si>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</si>
  <si>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</si>
  <si>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</si>
  <si>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</si>
  <si>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</si>
  <si>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</si>
  <si>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</si>
  <si>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</si>
  <si>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</si>
  <si>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</si>
  <si>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</si>
  <si>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</si>
  <si>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</si>
  <si>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</si>
  <si>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</si>
  <si>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</si>
  <si>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</si>
  <si>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</si>
  <si>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</si>
  <si>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</si>
  <si>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</si>
  <si>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</si>
  <si>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</si>
  <si>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</si>
  <si>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</si>
  <si>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</si>
  <si>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</si>
  <si>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</si>
  <si>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</si>
  <si>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</si>
  <si>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</si>
  <si>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</si>
  <si>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</si>
  <si>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</si>
  <si>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</si>
  <si>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</si>
  <si>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</si>
  <si>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</si>
  <si>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</si>
  <si>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</si>
  <si>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</si>
  <si>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</si>
  <si>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</si>
  <si>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</si>
  <si>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</si>
  <si>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</si>
  <si>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</si>
  <si>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</si>
  <si>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</si>
  <si>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</si>
  <si>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</si>
  <si>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</si>
  <si>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</si>
  <si>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</si>
  <si>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</si>
  <si>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</si>
  <si>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</si>
  <si>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</si>
  <si>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</si>
  <si>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</si>
  <si>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</si>
  <si>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</si>
  <si>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</si>
  <si>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</si>
  <si>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</si>
  <si>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</si>
  <si>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</si>
  <si>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</si>
  <si>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</si>
  <si>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</si>
  <si>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</si>
  <si>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</si>
  <si>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</si>
  <si>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</si>
  <si>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</si>
  <si>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</si>
  <si>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</si>
  <si>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</si>
  <si>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</si>
  <si>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</si>
  <si>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</si>
  <si>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</si>
  <si>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</si>
  <si>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</si>
  <si>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</si>
  <si>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</si>
  <si>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</si>
  <si>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</si>
  <si>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</si>
  <si>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</si>
  <si>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</si>
  <si>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</si>
  <si>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</si>
  <si>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</si>
  <si>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</si>
  <si>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</si>
  <si>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</si>
  <si>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</si>
  <si>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</si>
  <si>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</si>
  <si>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</si>
  <si>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</si>
  <si>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</si>
  <si>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</si>
  <si>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</si>
  <si>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</si>
  <si>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</si>
  <si>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</si>
  <si>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</si>
  <si>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</si>
  <si>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</si>
  <si>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</si>
  <si>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</si>
  <si>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</si>
  <si>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</si>
  <si>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</si>
  <si>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</si>
  <si>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</si>
  <si>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</si>
  <si>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</si>
  <si>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</si>
  <si>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</si>
  <si>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</si>
  <si>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</si>
  <si>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</si>
  <si>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</si>
  <si>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</si>
  <si>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</si>
  <si>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</si>
  <si>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</si>
  <si>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</si>
  <si>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</si>
  <si>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</si>
  <si>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</si>
  <si>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</si>
  <si>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</si>
  <si>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</si>
  <si>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</si>
  <si>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</si>
  <si>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</si>
  <si>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</si>
  <si>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</si>
  <si>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</si>
  <si>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</si>
  <si>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</si>
  <si>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</si>
  <si>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</si>
  <si>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</si>
  <si>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</si>
  <si>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</si>
  <si>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</si>
  <si>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Andorra</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</si>
  <si>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</si>
  <si>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</si>
  <si>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</si>
  <si>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</si>
  <si>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</si>
  <si>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</si>
  <si>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</si>
  <si>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</si>
  <si>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</si>
  <si>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</si>
  <si>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</si>
  <si>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</si>
  <si>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</si>
  <si>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</si>
  <si>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</si>
  <si>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</si>
  <si>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</si>
  <si>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</si>
  <si>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</si>
  <si>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</si>
  <si>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</si>
  <si>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</si>
  <si>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</si>
  <si>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</si>
  <si>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</si>
  <si>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</si>
  <si>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</si>
  <si>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</si>
  <si>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</si>
  <si>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</si>
  <si>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</si>
  <si>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</si>
  <si>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</si>
  <si>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</si>
  <si>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</si>
  <si>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The secondary school estimate is based on coverage in lower and upper secondary schools and the school age population for each level. The national estimate is based on coverage in primary schools in the absence of additional information. Estimates for the proportion of schools with any facility and facility with water are based on the estimate for basic.</t>
  </si>
  <si>
    <t>The secondary school estimate is based on coverage in lower and upper secondary schools and the school age population for each level. The national estimate is based on coverage in primary schools in the absence of additional information. Estimates for the proportion with improved facilities and any facility are based on the estimate for basic.</t>
  </si>
  <si>
    <t>AND_2016_UIS</t>
  </si>
  <si>
    <t>AND_2017_UIS</t>
  </si>
  <si>
    <t>AND_2018_UIS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</si>
  <si>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</si>
  <si>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</si>
  <si>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</si>
  <si>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</si>
  <si>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</si>
  <si>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</si>
  <si>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</si>
  <si>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</si>
  <si>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</si>
  <si>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</si>
  <si>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</si>
  <si>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</si>
  <si>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</si>
  <si>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</si>
  <si>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</si>
  <si>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</si>
  <si>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</si>
  <si>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</si>
  <si>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</si>
  <si>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AND_2019_UIS</t>
  </si>
  <si>
    <t>AND_2020_UIS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</si>
  <si>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</si>
  <si>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</si>
  <si>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</si>
  <si>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</si>
  <si>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</si>
  <si>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</si>
  <si>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Values in grey text are imputed based on linear regression</t>
  </si>
  <si>
    <t>AND_2021_UIS</t>
  </si>
  <si>
    <t>AND_2022_UIS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</si>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</sst>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20">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68" fillId="32"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3" borderId="70" xfId="0" applyNumberFormat="true" applyFont="true" applyFill="true" applyBorder="true" applyAlignment="true" applyProtection="true">
      <alignment horizontal="center"/>
    </xf>
    <xf numFmtId="164" fontId="67" fillId="31"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72" fillId="36"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xf>
    <xf numFmtId="164" fontId="121" fillId="73" borderId="116" xfId="0" applyNumberFormat="true" applyFont="true" applyFill="true" applyBorder="true" applyAlignment="true" applyProtection="true">
      <alignment horizontal="center"/>
    </xf>
    <xf numFmtId="0" fontId="122" fillId="74" borderId="117" xfId="0" applyNumberFormat="true" applyFont="true" applyFill="true" applyBorder="true" applyAlignment="true" applyProtection="true">
      <alignment horizontal="center"/>
    </xf>
    <xf numFmtId="0" fontId="123" fillId="75" borderId="118" xfId="0" applyNumberFormat="true" applyFont="true" applyFill="true" applyBorder="true" applyAlignment="true" applyProtection="true">
      <alignment horizontal="center"/>
    </xf>
    <xf numFmtId="0" fontId="124" fillId="76" borderId="119" xfId="0" applyNumberFormat="true" applyFont="true" applyFill="true" applyBorder="true" applyAlignment="true" applyProtection="true">
      <alignment horizontal="center"/>
    </xf>
    <xf numFmtId="1" fontId="125" fillId="77" borderId="120" xfId="0" applyNumberFormat="true" applyFont="true" applyFill="true" applyBorder="true" applyAlignment="true" applyProtection="true">
      <alignment horizontal="center" vertical="center"/>
    </xf>
    <xf numFmtId="164" fontId="126" fillId="78" borderId="121" xfId="0" applyNumberFormat="true" applyFont="true" applyFill="true" applyBorder="true" applyAlignment="true" applyProtection="true">
      <alignment horizontal="center"/>
    </xf>
    <xf numFmtId="0" fontId="127" fillId="79" borderId="122" xfId="0" applyNumberFormat="true" applyFont="true" applyFill="true" applyBorder="true" applyAlignment="true" applyProtection="true">
      <alignment horizontal="center"/>
    </xf>
    <xf numFmtId="164" fontId="128" fillId="80" borderId="123" xfId="0" applyNumberFormat="true" applyFont="true" applyFill="true" applyBorder="true" applyAlignment="true" applyProtection="true">
      <alignment horizontal="center"/>
    </xf>
    <xf numFmtId="0" fontId="129" fillId="81" borderId="124" xfId="0" applyNumberFormat="true" applyFont="true" applyFill="true" applyBorder="true" applyAlignment="true" applyProtection="true">
      <alignment horizontal="center"/>
    </xf>
    <xf numFmtId="0" fontId="130" fillId="82" borderId="125" xfId="0" applyNumberFormat="true" applyFont="true" applyFill="true" applyBorder="true" applyAlignment="true" applyProtection="true">
      <alignment horizontal="center"/>
    </xf>
    <xf numFmtId="0" fontId="131" fillId="83" borderId="126" xfId="0" applyNumberFormat="true" applyFont="true" applyFill="true" applyBorder="true" applyAlignment="true" applyProtection="true">
      <alignment horizontal="center"/>
    </xf>
    <xf numFmtId="0" fontId="132" fillId="84" borderId="127" xfId="0" applyNumberFormat="true" applyFont="true" applyFill="true" applyBorder="true" applyAlignment="true" applyProtection="true">
      <alignment horizontal="center"/>
    </xf>
    <xf numFmtId="164" fontId="133" fillId="85" borderId="128" xfId="0" applyNumberFormat="true" applyFont="true" applyFill="true" applyBorder="true" applyAlignment="true" applyProtection="true">
      <alignment horizontal="center"/>
    </xf>
    <xf numFmtId="0" fontId="134" fillId="86" borderId="129" xfId="0" applyNumberFormat="true" applyFont="true" applyFill="true" applyBorder="true" applyAlignment="true" applyProtection="true">
      <alignment horizontal="center"/>
    </xf>
    <xf numFmtId="0" fontId="135" fillId="87" borderId="130" xfId="0" applyNumberFormat="true" applyFont="true" applyFill="true" applyBorder="true" applyAlignment="true" applyProtection="true">
      <alignment horizontal="center"/>
    </xf>
    <xf numFmtId="0" fontId="136" fillId="88" borderId="131" xfId="0" applyNumberFormat="true" applyFont="true" applyFill="true" applyBorder="true" applyAlignment="true" applyProtection="true">
      <alignment horizontal="center"/>
    </xf>
    <xf numFmtId="0" fontId="137" fillId="89" borderId="132" xfId="0" applyNumberFormat="true" applyFont="true" applyFill="true" applyBorder="true" applyAlignment="true" applyProtection="true">
      <alignment horizontal="center"/>
    </xf>
    <xf numFmtId="164" fontId="138" fillId="90" borderId="133" xfId="0" applyNumberFormat="true" applyFont="true" applyFill="true" applyBorder="true" applyAlignment="true" applyProtection="true">
      <alignment horizontal="center"/>
    </xf>
    <xf numFmtId="0" fontId="139" fillId="91" borderId="134" xfId="0" applyNumberFormat="true" applyFont="true" applyFill="true" applyBorder="true" applyAlignment="true" applyProtection="true">
      <alignment horizontal="center"/>
    </xf>
    <xf numFmtId="0" fontId="140" fillId="92" borderId="135" xfId="0" applyNumberFormat="true" applyFont="true" applyFill="true" applyBorder="true" applyAlignment="true" applyProtection="true">
      <alignment horizontal="center"/>
    </xf>
    <xf numFmtId="0" fontId="141" fillId="93" borderId="136" xfId="0" applyNumberFormat="true" applyFont="true" applyFill="true" applyBorder="true" applyAlignment="true" applyProtection="true">
      <alignment horizontal="center"/>
    </xf>
    <xf numFmtId="0" fontId="142" fillId="94" borderId="137" xfId="0" applyNumberFormat="true" applyFont="true" applyFill="true" applyBorder="true" applyAlignment="true" applyProtection="true">
      <alignment horizontal="center"/>
    </xf>
    <xf numFmtId="164" fontId="143" fillId="95" borderId="138" xfId="0" applyNumberFormat="true" applyFont="true" applyFill="true" applyBorder="true" applyAlignment="true" applyProtection="true">
      <alignment horizontal="center"/>
    </xf>
    <xf numFmtId="0" fontId="144" fillId="96" borderId="139" xfId="0" applyNumberFormat="true" applyFont="true" applyFill="true" applyBorder="true" applyAlignment="true" applyProtection="true">
      <alignment horizontal="center"/>
    </xf>
    <xf numFmtId="0" fontId="145" fillId="97" borderId="140" xfId="0" applyNumberFormat="true" applyFont="true" applyFill="true" applyBorder="true" applyAlignment="true" applyProtection="true">
      <alignment horizontal="center"/>
    </xf>
    <xf numFmtId="0" fontId="146" fillId="98" borderId="141" xfId="0" applyNumberFormat="true" applyFont="true" applyFill="true" applyBorder="true" applyAlignment="true" applyProtection="true">
      <alignment horizontal="center"/>
    </xf>
    <xf numFmtId="0" fontId="147" fillId="99" borderId="142" xfId="0" applyNumberFormat="true" applyFont="true" applyFill="true" applyBorder="true" applyAlignment="true" applyProtection="true">
      <alignment horizontal="center"/>
    </xf>
    <xf numFmtId="164" fontId="148" fillId="100" borderId="143" xfId="0" applyNumberFormat="true" applyFont="true" applyFill="true" applyBorder="true" applyAlignment="true" applyProtection="true">
      <alignment horizontal="center"/>
    </xf>
    <xf numFmtId="0" fontId="149" fillId="101" borderId="144" xfId="0" applyNumberFormat="true" applyFont="true" applyFill="true" applyBorder="true" applyAlignment="true" applyProtection="true">
      <alignment horizontal="center"/>
    </xf>
    <xf numFmtId="0" fontId="150" fillId="102" borderId="145" xfId="0" applyNumberFormat="true" applyFont="true" applyFill="true" applyBorder="true" applyAlignment="true" applyProtection="true">
      <alignment horizontal="center"/>
    </xf>
    <xf numFmtId="0" fontId="151" fillId="103" borderId="146" xfId="0" applyNumberFormat="true" applyFont="true" applyFill="true" applyBorder="true" applyAlignment="true" applyProtection="true">
      <alignment horizontal="center"/>
    </xf>
    <xf numFmtId="0" fontId="152" fillId="104" borderId="147" xfId="0" applyNumberFormat="true" applyFont="true" applyFill="true" applyBorder="true" applyAlignment="true" applyProtection="true">
      <alignment horizontal="center"/>
    </xf>
    <xf numFmtId="164" fontId="153" fillId="105" borderId="148" xfId="0" applyNumberFormat="true" applyFont="true" applyFill="true" applyBorder="true" applyAlignment="true" applyProtection="true">
      <alignment horizontal="center"/>
    </xf>
    <xf numFmtId="0" fontId="154" fillId="106" borderId="149" xfId="0" applyNumberFormat="true" applyFont="true" applyFill="true" applyBorder="true" applyAlignment="true" applyProtection="true">
      <alignment horizontal="center"/>
    </xf>
    <xf numFmtId="0" fontId="155" fillId="107" borderId="150" xfId="0" applyNumberFormat="true" applyFont="true" applyFill="true" applyBorder="true" applyAlignment="true" applyProtection="true">
      <alignment horizontal="center"/>
    </xf>
    <xf numFmtId="0" fontId="156" fillId="108" borderId="151" xfId="0" applyNumberFormat="true" applyFont="true" applyFill="true" applyBorder="true" applyAlignment="true" applyProtection="true">
      <alignment horizontal="center"/>
    </xf>
    <xf numFmtId="0" fontId="157" fillId="109" borderId="152" xfId="0" applyNumberFormat="true" applyFont="true" applyFill="true" applyBorder="true" applyAlignment="true" applyProtection="true">
      <alignment horizontal="center"/>
    </xf>
    <xf numFmtId="164" fontId="158" fillId="110" borderId="153" xfId="0" applyNumberFormat="true" applyFont="true" applyFill="true" applyBorder="true" applyAlignment="true" applyProtection="true">
      <alignment horizontal="center"/>
    </xf>
    <xf numFmtId="0" fontId="159" fillId="111" borderId="154" xfId="0" applyNumberFormat="true" applyFont="true" applyFill="true" applyBorder="true" applyAlignment="true" applyProtection="true">
      <alignment horizontal="center"/>
    </xf>
    <xf numFmtId="0" fontId="160" fillId="112" borderId="155" xfId="0" applyNumberFormat="true" applyFont="true" applyFill="true" applyBorder="true" applyAlignment="true" applyProtection="true">
      <alignment horizontal="center"/>
    </xf>
    <xf numFmtId="0" fontId="161" fillId="113" borderId="156" xfId="0" applyNumberFormat="true" applyFont="true" applyFill="true" applyBorder="true" applyAlignment="true" applyProtection="true">
      <alignment horizontal="center"/>
    </xf>
    <xf numFmtId="0" fontId="162" fillId="114" borderId="157" xfId="0" applyNumberFormat="true" applyFont="true" applyFill="true" applyBorder="true" applyAlignment="true" applyProtection="true">
      <alignment horizontal="center"/>
    </xf>
    <xf numFmtId="164" fontId="163" fillId="115" borderId="158" xfId="0" applyNumberFormat="true" applyFont="true" applyFill="true" applyBorder="true" applyAlignment="true" applyProtection="true">
      <alignment horizontal="center"/>
    </xf>
    <xf numFmtId="0" fontId="164" fillId="116" borderId="159" xfId="0" applyNumberFormat="true" applyFont="true" applyFill="true" applyBorder="true" applyAlignment="true" applyProtection="true">
      <alignment horizontal="center"/>
    </xf>
    <xf numFmtId="0" fontId="165" fillId="117" borderId="160" xfId="0" applyNumberFormat="true" applyFont="true" applyFill="true" applyBorder="true" applyAlignment="true" applyProtection="true">
      <alignment horizontal="center"/>
    </xf>
    <xf numFmtId="0" fontId="166" fillId="118" borderId="161" xfId="0" applyNumberFormat="true" applyFont="true" applyFill="true" applyBorder="true" applyAlignment="true" applyProtection="true">
      <alignment horizontal="center"/>
    </xf>
    <xf numFmtId="0" fontId="167" fillId="119" borderId="162" xfId="0" applyNumberFormat="true" applyFont="true" applyFill="true" applyBorder="true" applyAlignment="true" applyProtection="true">
      <alignment horizontal="center"/>
    </xf>
    <xf numFmtId="164" fontId="168" fillId="120" borderId="163" xfId="0" applyNumberFormat="true" applyFont="true" applyFill="true" applyBorder="true" applyAlignment="true" applyProtection="true">
      <alignment horizontal="center"/>
    </xf>
    <xf numFmtId="0" fontId="169" fillId="121" borderId="164" xfId="0" applyNumberFormat="true" applyFont="true" applyFill="true" applyBorder="true" applyAlignment="true" applyProtection="true">
      <alignment horizontal="center"/>
    </xf>
    <xf numFmtId="0" fontId="170" fillId="122" borderId="165" xfId="0" applyNumberFormat="true" applyFont="true" applyFill="true" applyBorder="true" applyAlignment="true" applyProtection="true">
      <alignment horizontal="center"/>
    </xf>
    <xf numFmtId="0" fontId="171" fillId="123" borderId="166" xfId="0" applyNumberFormat="true" applyFont="true" applyFill="true" applyBorder="true" applyAlignment="true" applyProtection="true">
      <alignment horizontal="center"/>
    </xf>
    <xf numFmtId="0" fontId="172" fillId="124" borderId="167" xfId="0" applyNumberFormat="true" applyFont="true" applyFill="true" applyBorder="true" applyAlignment="true" applyProtection="true">
      <alignment horizontal="center"/>
    </xf>
    <xf numFmtId="164" fontId="173" fillId="125" borderId="168" xfId="0" applyNumberFormat="true" applyFont="true" applyFill="true" applyBorder="true" applyAlignment="true" applyProtection="true">
      <alignment horizontal="center"/>
    </xf>
    <xf numFmtId="0" fontId="174" fillId="126" borderId="169" xfId="0" applyNumberFormat="true" applyFont="true" applyFill="true" applyBorder="true" applyAlignment="true" applyProtection="true">
      <alignment horizontal="center"/>
    </xf>
    <xf numFmtId="0" fontId="175" fillId="127" borderId="170" xfId="0" applyNumberFormat="true" applyFont="true" applyFill="true" applyBorder="true" applyAlignment="true" applyProtection="true">
      <alignment horizontal="center"/>
    </xf>
    <xf numFmtId="0" fontId="176" fillId="128" borderId="171" xfId="0" applyNumberFormat="true" applyFont="true" applyFill="true" applyBorder="true" applyAlignment="true" applyProtection="true">
      <alignment horizontal="center"/>
    </xf>
    <xf numFmtId="0" fontId="177" fillId="129" borderId="172" xfId="0" applyNumberFormat="true" applyFont="true" applyFill="true" applyBorder="true" applyAlignment="true" applyProtection="true">
      <alignment horizontal="center"/>
    </xf>
    <xf numFmtId="164" fontId="178" fillId="130" borderId="173" xfId="0" applyNumberFormat="true" applyFont="true" applyFill="true" applyBorder="true" applyAlignment="true" applyProtection="true">
      <alignment horizontal="center"/>
    </xf>
    <xf numFmtId="0" fontId="179" fillId="131" borderId="174" xfId="0" applyNumberFormat="true" applyFont="true" applyFill="true" applyBorder="true" applyAlignment="true" applyProtection="true">
      <alignment horizontal="center"/>
    </xf>
    <xf numFmtId="0" fontId="180" fillId="132" borderId="175" xfId="0" applyNumberFormat="true" applyFont="true" applyFill="true" applyBorder="true" applyAlignment="true" applyProtection="true">
      <alignment horizontal="center"/>
    </xf>
    <xf numFmtId="0" fontId="181" fillId="133" borderId="176" xfId="0" applyNumberFormat="true" applyFont="true" applyFill="true" applyBorder="true" applyAlignment="true" applyProtection="true">
      <alignment horizontal="center"/>
    </xf>
    <xf numFmtId="0" fontId="182" fillId="134" borderId="177" xfId="0" applyNumberFormat="true" applyFont="true" applyFill="true" applyBorder="true" applyAlignment="true" applyProtection="true">
      <alignment horizontal="center"/>
    </xf>
    <xf numFmtId="164" fontId="183" fillId="135" borderId="178" xfId="0" applyNumberFormat="true" applyFont="true" applyFill="true" applyBorder="true" applyAlignment="true" applyProtection="true">
      <alignment horizontal="center"/>
    </xf>
    <xf numFmtId="0" fontId="184" fillId="136" borderId="179" xfId="0" applyNumberFormat="true" applyFont="true" applyFill="true" applyBorder="true" applyAlignment="true" applyProtection="true">
      <alignment horizontal="center"/>
    </xf>
    <xf numFmtId="0" fontId="185" fillId="137" borderId="180" xfId="0" applyNumberFormat="true" applyFont="true" applyFill="true" applyBorder="true" applyAlignment="true" applyProtection="true">
      <alignment horizontal="center"/>
    </xf>
    <xf numFmtId="0" fontId="186" fillId="138" borderId="181" xfId="0" applyNumberFormat="true" applyFont="true" applyFill="true" applyBorder="true" applyAlignment="true" applyProtection="true">
      <alignment horizontal="center"/>
    </xf>
    <xf numFmtId="0" fontId="187" fillId="139" borderId="182" xfId="0" applyNumberFormat="true" applyFont="true" applyFill="true" applyBorder="true" applyAlignment="true" applyProtection="true">
      <alignment horizontal="center"/>
    </xf>
    <xf numFmtId="164" fontId="188" fillId="140" borderId="183" xfId="0" applyNumberFormat="true" applyFont="true" applyFill="true" applyBorder="true" applyAlignment="true" applyProtection="true">
      <alignment horizontal="center"/>
    </xf>
    <xf numFmtId="0" fontId="189" fillId="141" borderId="184" xfId="0" applyNumberFormat="true" applyFont="true" applyFill="true" applyBorder="true" applyAlignment="true" applyProtection="true">
      <alignment horizontal="center"/>
    </xf>
    <xf numFmtId="0" fontId="190" fillId="142" borderId="185" xfId="0" applyNumberFormat="true" applyFont="true" applyFill="true" applyBorder="true" applyAlignment="true" applyProtection="true">
      <alignment horizontal="center"/>
    </xf>
    <xf numFmtId="0" fontId="191" fillId="143" borderId="186" xfId="0" applyNumberFormat="true" applyFont="true" applyFill="true" applyBorder="true" applyAlignment="true" applyProtection="true">
      <alignment horizontal="center"/>
    </xf>
    <xf numFmtId="0" fontId="192" fillId="144" borderId="187" xfId="0" applyNumberFormat="true" applyFont="true" applyFill="true" applyBorder="true" applyAlignment="true" applyProtection="true">
      <alignment horizontal="center"/>
    </xf>
    <xf numFmtId="164" fontId="193" fillId="145" borderId="188" xfId="0" applyNumberFormat="true" applyFont="true" applyFill="true" applyBorder="true" applyAlignment="true" applyProtection="true">
      <alignment horizontal="center"/>
    </xf>
    <xf numFmtId="0" fontId="194" fillId="146" borderId="189" xfId="0" applyNumberFormat="true" applyFont="true" applyFill="true" applyBorder="true" applyAlignment="true" applyProtection="true">
      <alignment horizontal="center"/>
    </xf>
    <xf numFmtId="0" fontId="195" fillId="147" borderId="190" xfId="0" applyNumberFormat="true" applyFont="true" applyFill="true" applyBorder="true" applyAlignment="true" applyProtection="true">
      <alignment horizontal="center"/>
    </xf>
    <xf numFmtId="0" fontId="196" fillId="148" borderId="191" xfId="0" applyNumberFormat="true" applyFont="true" applyFill="true" applyBorder="true" applyAlignment="true" applyProtection="true">
      <alignment horizontal="center"/>
    </xf>
    <xf numFmtId="0" fontId="197" fillId="149" borderId="192" xfId="0" applyNumberFormat="true" applyFont="true" applyFill="true" applyBorder="true" applyAlignment="true" applyProtection="true">
      <alignment horizontal="center"/>
    </xf>
    <xf numFmtId="164" fontId="198" fillId="150" borderId="193" xfId="0" applyNumberFormat="true" applyFont="true" applyFill="true" applyBorder="true" applyAlignment="true" applyProtection="true">
      <alignment horizontal="center"/>
    </xf>
    <xf numFmtId="0" fontId="199" fillId="151" borderId="194" xfId="0" applyNumberFormat="true" applyFont="true" applyFill="true" applyBorder="true" applyAlignment="true" applyProtection="true">
      <alignment horizontal="center"/>
    </xf>
    <xf numFmtId="0" fontId="200" fillId="152" borderId="195" xfId="0" applyNumberFormat="true" applyFont="true" applyFill="true" applyBorder="true" applyAlignment="true" applyProtection="true">
      <alignment horizontal="center"/>
    </xf>
    <xf numFmtId="0" fontId="201" fillId="153" borderId="196" xfId="0" applyNumberFormat="true" applyFont="true" applyFill="true" applyBorder="true" applyAlignment="true" applyProtection="true">
      <alignment horizontal="center"/>
    </xf>
    <xf numFmtId="0" fontId="202" fillId="154" borderId="197" xfId="0" applyNumberFormat="true" applyFont="true" applyFill="true" applyBorder="true" applyAlignment="true" applyProtection="true">
      <alignment horizontal="center"/>
    </xf>
    <xf numFmtId="164" fontId="203" fillId="155" borderId="198" xfId="0" applyNumberFormat="true" applyFont="true" applyFill="true" applyBorder="true" applyAlignment="true" applyProtection="true">
      <alignment horizontal="center"/>
    </xf>
    <xf numFmtId="0" fontId="204" fillId="156" borderId="199" xfId="0" applyNumberFormat="true" applyFont="true" applyFill="true" applyBorder="true" applyAlignment="true" applyProtection="true">
      <alignment horizontal="center"/>
    </xf>
    <xf numFmtId="0" fontId="205" fillId="157" borderId="200" xfId="0" applyNumberFormat="true" applyFont="true" applyFill="true" applyBorder="true" applyAlignment="true" applyProtection="true">
      <alignment horizontal="center"/>
    </xf>
    <xf numFmtId="0" fontId="206" fillId="158" borderId="201" xfId="0" applyNumberFormat="true" applyFont="true" applyFill="true" applyBorder="true" applyAlignment="true" applyProtection="true">
      <alignment horizontal="center"/>
    </xf>
    <xf numFmtId="0" fontId="207" fillId="159" borderId="202" xfId="0" applyNumberFormat="true" applyFont="true" applyFill="true" applyBorder="true" applyAlignment="true" applyProtection="true">
      <alignment horizontal="center"/>
    </xf>
    <xf numFmtId="164" fontId="208" fillId="160" borderId="203" xfId="0" applyNumberFormat="true" applyFont="true" applyFill="true" applyBorder="true" applyAlignment="true" applyProtection="true">
      <alignment horizontal="center"/>
    </xf>
    <xf numFmtId="0" fontId="209" fillId="161" borderId="204" xfId="0" applyNumberFormat="true" applyFont="true" applyFill="true" applyBorder="true" applyAlignment="true" applyProtection="true">
      <alignment horizontal="center"/>
    </xf>
    <xf numFmtId="0" fontId="210" fillId="162" borderId="205" xfId="0" applyNumberFormat="true" applyFont="true" applyFill="true" applyBorder="true" applyAlignment="true" applyProtection="true">
      <alignment horizontal="center"/>
    </xf>
    <xf numFmtId="0" fontId="211" fillId="163" borderId="206" xfId="0" applyNumberFormat="true" applyFont="true" applyFill="true" applyBorder="true" applyAlignment="true" applyProtection="true">
      <alignment horizontal="center"/>
    </xf>
    <xf numFmtId="0" fontId="212" fillId="164" borderId="207" xfId="0" applyNumberFormat="true" applyFont="true" applyFill="true" applyBorder="true" applyAlignment="true" applyProtection="true">
      <alignment horizontal="center"/>
    </xf>
    <xf numFmtId="164" fontId="213" fillId="165" borderId="208" xfId="0" applyNumberFormat="true" applyFont="true" applyFill="true" applyBorder="true" applyAlignment="true" applyProtection="true">
      <alignment horizontal="center"/>
    </xf>
    <xf numFmtId="0" fontId="214" fillId="166" borderId="209" xfId="0" applyNumberFormat="true" applyFont="true" applyFill="true" applyBorder="true" applyAlignment="true" applyProtection="true">
      <alignment horizontal="center"/>
    </xf>
    <xf numFmtId="0" fontId="215" fillId="167" borderId="210" xfId="0" applyNumberFormat="true" applyFont="true" applyFill="true" applyBorder="true" applyAlignment="true" applyProtection="true">
      <alignment horizontal="center"/>
    </xf>
    <xf numFmtId="0" fontId="216" fillId="168" borderId="211" xfId="0" applyNumberFormat="true" applyFont="true" applyFill="true" applyBorder="true" applyAlignment="true" applyProtection="true">
      <alignment horizontal="center"/>
    </xf>
    <xf numFmtId="0" fontId="217" fillId="169" borderId="212" xfId="0" applyNumberFormat="true" applyFont="true" applyFill="true" applyBorder="true" applyAlignment="true" applyProtection="true">
      <alignment horizontal="center"/>
    </xf>
    <xf numFmtId="164" fontId="218" fillId="170" borderId="213" xfId="0" applyNumberFormat="true" applyFont="true" applyFill="true" applyBorder="true" applyAlignment="true" applyProtection="true">
      <alignment horizontal="center"/>
    </xf>
    <xf numFmtId="0" fontId="219" fillId="171" borderId="214" xfId="0" applyNumberFormat="true" applyFont="true" applyFill="true" applyBorder="true" applyAlignment="true" applyProtection="true">
      <alignment horizontal="center"/>
    </xf>
    <xf numFmtId="0" fontId="220" fillId="172" borderId="215" xfId="0" applyNumberFormat="true" applyFont="true" applyFill="true" applyBorder="true" applyAlignment="true" applyProtection="true">
      <alignment horizontal="center"/>
    </xf>
    <xf numFmtId="0" fontId="221" fillId="173" borderId="216" xfId="0" applyNumberFormat="true" applyFont="true" applyFill="true" applyBorder="true" applyAlignment="true" applyProtection="true">
      <alignment horizontal="center"/>
    </xf>
    <xf numFmtId="0" fontId="222" fillId="174" borderId="217" xfId="0" applyNumberFormat="true" applyFont="true" applyFill="true" applyBorder="true" applyAlignment="true" applyProtection="true">
      <alignment horizontal="center"/>
    </xf>
    <xf numFmtId="164" fontId="223" fillId="175" borderId="218" xfId="0" applyNumberFormat="true" applyFont="true" applyFill="true" applyBorder="true" applyAlignment="true" applyProtection="true">
      <alignment horizontal="center"/>
    </xf>
    <xf numFmtId="0" fontId="224" fillId="176" borderId="219" xfId="0" applyNumberFormat="true" applyFont="true" applyFill="true" applyBorder="true" applyAlignment="true" applyProtection="true">
      <alignment horizontal="center"/>
    </xf>
    <xf numFmtId="0" fontId="225" fillId="177" borderId="220" xfId="0" applyNumberFormat="true" applyFont="true" applyFill="true" applyBorder="true" applyAlignment="true" applyProtection="true">
      <alignment horizontal="center"/>
    </xf>
    <xf numFmtId="0" fontId="226" fillId="178" borderId="221" xfId="0" applyNumberFormat="true" applyFont="true" applyFill="true" applyBorder="true" applyAlignment="true" applyProtection="true">
      <alignment horizontal="center"/>
    </xf>
    <xf numFmtId="0" fontId="227" fillId="179" borderId="222" xfId="0" applyNumberFormat="true" applyFont="true" applyFill="true" applyBorder="true" applyAlignment="true" applyProtection="true">
      <alignment horizontal="center"/>
    </xf>
    <xf numFmtId="164" fontId="228" fillId="180" borderId="223" xfId="0" applyNumberFormat="true" applyFont="true" applyFill="true" applyBorder="true" applyAlignment="true" applyProtection="true">
      <alignment horizontal="center"/>
    </xf>
    <xf numFmtId="0" fontId="229" fillId="181" borderId="224" xfId="0" applyNumberFormat="true" applyFont="true" applyFill="true" applyBorder="true" applyAlignment="true" applyProtection="true">
      <alignment horizontal="center"/>
    </xf>
    <xf numFmtId="0" fontId="230" fillId="182" borderId="225" xfId="0" applyNumberFormat="true" applyFont="true" applyFill="true" applyBorder="true" applyAlignment="true" applyProtection="true">
      <alignment horizontal="center"/>
    </xf>
    <xf numFmtId="0" fontId="231" fillId="183" borderId="226" xfId="0" applyNumberFormat="true" applyFont="true" applyFill="true" applyBorder="true" applyAlignment="true" applyProtection="true">
      <alignment horizontal="center"/>
    </xf>
    <xf numFmtId="0" fontId="232" fillId="184" borderId="227" xfId="0" applyNumberFormat="true" applyFont="true" applyFill="true" applyBorder="true" applyAlignment="true" applyProtection="true">
      <alignment horizontal="center"/>
    </xf>
    <xf numFmtId="164" fontId="233" fillId="185" borderId="228" xfId="0" applyNumberFormat="true" applyFont="true" applyFill="true" applyBorder="true" applyAlignment="true" applyProtection="true">
      <alignment horizontal="center"/>
    </xf>
    <xf numFmtId="0" fontId="234" fillId="186" borderId="229" xfId="0" applyNumberFormat="true" applyFont="true" applyFill="true" applyBorder="true" applyAlignment="true" applyProtection="true">
      <alignment horizontal="center"/>
    </xf>
    <xf numFmtId="0" fontId="235" fillId="187" borderId="230" xfId="0" applyNumberFormat="true" applyFont="true" applyFill="true" applyBorder="true" applyAlignment="true" applyProtection="true">
      <alignment horizontal="center"/>
    </xf>
    <xf numFmtId="0" fontId="236" fillId="188" borderId="231" xfId="0" applyNumberFormat="true" applyFont="true" applyFill="true" applyBorder="true" applyAlignment="true" applyProtection="true">
      <alignment horizontal="center"/>
    </xf>
    <xf numFmtId="0" fontId="237" fillId="189" borderId="232" xfId="0" applyNumberFormat="true" applyFont="true" applyFill="true" applyBorder="true" applyAlignment="true" applyProtection="true">
      <alignment horizontal="center"/>
    </xf>
    <xf numFmtId="0" fontId="238" fillId="190" borderId="233" xfId="0" applyNumberFormat="true" applyFont="true" applyFill="true" applyBorder="true" applyAlignment="true" applyProtection="true">
      <alignment horizontal="center"/>
    </xf>
    <xf numFmtId="0" fontId="239" fillId="191" borderId="234" xfId="0" applyNumberFormat="true" applyFont="true" applyFill="true" applyBorder="true" applyAlignment="true" applyProtection="true">
      <alignment horizontal="center"/>
    </xf>
    <xf numFmtId="0" fontId="240" fillId="192" borderId="235" xfId="0" applyNumberFormat="true" applyFont="true" applyFill="true" applyBorder="true" applyAlignment="true" applyProtection="true">
      <alignment horizontal="center"/>
    </xf>
    <xf numFmtId="0" fontId="241" fillId="0" borderId="236"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bottom"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bottom"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bottom"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bottom" textRotation="0" wrapText="false" indent="0" shrinkToFit="false"/>
      <protection locked="true" hidden="false"/>
    </xf>
    <xf numFmtId="0" fontId="794" fillId="0" borderId="640" xfId="0" applyNumberFormat="true" applyFont="true" applyBorder="true" applyAlignment="true" applyProtection="true">
      <alignment horizontal="general" vertical="bottom" textRotation="0" wrapText="false" indent="0" shrinkToFit="false"/>
      <protection locked="true" hidden="false"/>
    </xf>
    <xf numFmtId="0" fontId="796"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A580-434A-9934-6E4186BE5C6C}"/>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80-434A-9934-6E4186BE5C6C}"/>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80-434A-9934-6E4186BE5C6C}"/>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80-434A-9934-6E4186BE5C6C}"/>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80-434A-9934-6E4186BE5C6C}"/>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80-434A-9934-6E4186BE5C6C}"/>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580-434A-9934-6E4186BE5C6C}"/>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A580-434A-9934-6E4186BE5C6C}"/>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A580-434A-9934-6E4186BE5C6C}"/>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A580-434A-9934-6E4186BE5C6C}"/>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C9-4EF8-996E-C118669E93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C9-4EF8-996E-C118669E93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10-4656-99C5-FC400EBE695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AC-4B70-ABD9-1828C1828F3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95-4AB8-86CB-878C97733B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C9-4EF8-996E-C118669E93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10-4656-99C5-FC400EBE695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AC-4B70-ABD9-1828C1828F3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95-4AB8-86CB-878C97733B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C9-4EF8-996E-C118669E93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C9-4EF8-996E-C118669E93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10-4656-99C5-FC400EBE695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AC-4B70-ABD9-1828C1828F3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95-4AB8-86CB-878C97733B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F8-48D7-89D1-083824B0F2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F8-48D7-89D1-083824B0F20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05-42BB-8935-EECE267789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F5-43DD-8EE1-07D482A532A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91-4A8D-9B8A-0FC3E3DCC7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F8-48D7-89D1-083824B0F2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05-42BB-8935-EECE267789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F5-43DD-8EE1-07D482A532A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91-4A8D-9B8A-0FC3E3DCC7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F8-48D7-89D1-083824B0F2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F8-48D7-89D1-083824B0F20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05-42BB-8935-EECE267789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F5-43DD-8EE1-07D482A532A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91-4A8D-9B8A-0FC3E3DCC7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EF-4EDC-880B-A69FC0E581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EF-4EDC-880B-A69FC0E5810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74-4F60-84E0-834E449FD3F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72-4C6E-BD7B-2033C798CDE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BD-4581-A564-DB6B540410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EF-4EDC-880B-A69FC0E581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74-4F60-84E0-834E449FD3F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72-4C6E-BD7B-2033C798CDE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BD-4581-A564-DB6B540410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EF-4EDC-880B-A69FC0E581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EF-4EDC-880B-A69FC0E5810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74-4F60-84E0-834E449FD3F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72-4C6E-BD7B-2033C798CDE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BD-4581-A564-DB6B540410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55-4C84-B8C2-1AE0E40EB1A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55-4C84-B8C2-1AE0E40EB1A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BA-4289-990D-5F57FE31355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89-4474-A13D-83E9C3C996C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70-433D-9D43-52A4E03EDB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#N/A</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55-4C84-B8C2-1AE0E40EB1A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BA-4289-990D-5F57FE31355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89-4474-A13D-83E9C3C996C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E70-433D-9D43-52A4E03EDB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#N/A</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55-4C84-B8C2-1AE0E40EB1A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55-4C84-B8C2-1AE0E40EB1A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BA-4289-990D-5F57FE31355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89-4474-A13D-83E9C3C996C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70-433D-9D43-52A4E03EDB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#N/A</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7C-4CD0-9308-A94ACA3F9B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7C-4CD0-9308-A94ACA3F9BE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C0-4052-A4CB-4AC6DCAF2B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73-412C-90BA-E3B22D1EF46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53-4D58-A794-DAA78A3A55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7C-4CD0-9308-A94ACA3F9B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C0-4052-A4CB-4AC6DCAF2B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73-412C-90BA-E3B22D1EF46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53-4D58-A794-DAA78A3A55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7C-4CD0-9308-A94ACA3F9B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7C-4CD0-9308-A94ACA3F9BE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C0-4052-A4CB-4AC6DCAF2B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73-412C-90BA-E3B22D1EF46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53-4D58-A794-DAA78A3A55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26-4AA2-82FE-53114D98F9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26-4AA2-82FE-53114D98F9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38-4E47-A4B3-974202A6555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33-4418-87AB-AFBD54ACC3E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F7-4AE2-8956-C33058F0E9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26-4AA2-82FE-53114D98F9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38-4E47-A4B3-974202A655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38-4E47-A4B3-974202A6555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33-4418-87AB-AFBD54ACC3E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F7-4AE2-8956-C33058F0E9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26-4AA2-82FE-53114D98F9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26-4AA2-82FE-53114D98F9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38-4E47-A4B3-974202A655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38-4E47-A4B3-974202A6555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33-4418-87AB-AFBD54ACC3E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F7-4AE2-8956-C33058F0E9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68-4CE7-A87F-F2B0BB124A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68-4CE7-A87F-F2B0BB124A7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E9-4281-B7F1-9978107E9C7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FC-45CA-A5C8-267CAA67521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D6-4C1C-9EE9-41EED07BD8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68-4CE7-A87F-F2B0BB124A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68-4CE7-A87F-F2B0BB124A7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E9-4281-B7F1-9978107E9C7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FC-45CA-A5C8-267CAA67521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D6-4C1C-9EE9-41EED07BD8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68-4CE7-A87F-F2B0BB124A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68-4CE7-A87F-F2B0BB124A7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E9-4281-B7F1-9978107E9C7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FC-45CA-A5C8-267CAA67521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ED6-4C1C-9EE9-41EED07BD8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9C-40E1-9270-BCB025FD5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FB-48D0-9C60-6B40E1E329E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11-4E29-8993-2E889A17775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D8-47F8-84A6-48AA60F799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9C-40E1-9270-BCB025FD5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9C-40E1-9270-BCB025FD5A7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FB-48D0-9C60-6B40E1E329E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11-4E29-8993-2E889A17775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D8-47F8-84A6-48AA60F799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9C-40E1-9270-BCB025FD5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FB-48D0-9C60-6B40E1E329E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11-4E29-8993-2E889A17775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D8-47F8-84A6-48AA60F799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C2-4204-9EC3-D98B42E144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07F-41C5-B332-14962BD449B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5F-4639-AEC7-776D7BA3D75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B70-42E6-BDF6-D937E648FA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C2-4204-9EC3-D98B42E144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C2-4204-9EC3-D98B42E144B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7F-41C5-B332-14962BD449B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5F-4639-AEC7-776D7BA3D75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70-42E6-BDF6-D937E648FA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C2-4204-9EC3-D98B42E144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7F-41C5-B332-14962BD449B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5F-4639-AEC7-776D7BA3D75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70-42E6-BDF6-D937E648FA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7E-4005-B14B-24AFA9236C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5C-45C1-A350-2E81246DF20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6C-4AB7-95ED-A8D3DE5A862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C-4CC4-A9C4-DBDE4A2387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#N/A</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7E-4005-B14B-24AFA9236C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7E-4005-B14B-24AFA9236C9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5C-45C1-A350-2E81246DF20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6C-4AB7-95ED-A8D3DE5A862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8C-4CC4-A9C4-DBDE4A2387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#N/A</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7E-4005-B14B-24AFA9236C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5C-45C1-A350-2E81246DF20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6C-4AB7-95ED-A8D3DE5A862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8C-4CC4-A9C4-DBDE4A2387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#N/A</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277A-42A9-84A0-84A026F0531F}"/>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277A-42A9-84A0-84A026F0531F}"/>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277A-42A9-84A0-84A026F0531F}"/>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277A-42A9-84A0-84A026F0531F}"/>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277A-42A9-84A0-84A026F0531F}"/>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D5-49BC-B830-2F730AC020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68-42ED-B1C0-782988F8FC5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CA-4312-859A-91ADFFC31C8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F4-4F5F-91E8-1FD184ABFA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D5-49BC-B830-2F730AC020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D5-49BC-B830-2F730AC020E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68-42ED-B1C0-782988F8FC5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CA-4312-859A-91ADFFC31C8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F4-4F5F-91E8-1FD184ABFA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D5-49BC-B830-2F730AC020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68-42ED-B1C0-782988F8FC5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CA-4312-859A-91ADFFC31C8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F4-4F5F-91E8-1FD184ABFA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AD-4DE9-9C7A-CFE504DD45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AC-40AA-AD3E-1EBECC26474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43-464C-BA2D-C72085DB8F9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206-4BDC-B185-2D323484FF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AD-4DE9-9C7A-CFE504DD45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AD-4DE9-9C7A-CFE504DD459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AC-40AA-AD3E-1EBECC26474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43-464C-BA2D-C72085DB8F9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206-4BDC-B185-2D323484FF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AD-4DE9-9C7A-CFE504DD45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AC-40AA-AD3E-1EBECC26474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43-464C-BA2D-C72085DB8F9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206-4BDC-B185-2D323484FF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480F-4098-81D8-EBC2E586A388}"/>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480F-4098-81D8-EBC2E586A388}"/>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480F-4098-81D8-EBC2E586A388}"/>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480F-4098-81D8-EBC2E586A388}"/>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DD-45B9-BD1C-260984C6E4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DD-45B9-BD1C-260984C6E4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A6-4FC4-BA83-4EA78EF0E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A6-4FC4-BA83-4EA78EF0E18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10-4870-BB83-FB3A76F90D4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90-4CD9-8CAB-F79D4FD8F7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90-4CD9-8CAB-F79D4FD8F7A4}"/>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DD-45B9-BD1C-260984C6E4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DD-45B9-BD1C-260984C6E4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A6-4FC4-BA83-4EA78EF0E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A6-4FC4-BA83-4EA78EF0E18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10-4870-BB83-FB3A76F90D4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90-4CD9-8CAB-F79D4FD8F7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B5-40DA-8144-28C94F8842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B5-40DA-8144-28C94F88428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3E-4966-89BC-052B057FA6A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71-4209-89D7-A1EDBF26F0A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80-473D-8490-B7DB563995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B5-40DA-8144-28C94F8842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B5-40DA-8144-28C94F88428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3E-4966-89BC-052B057FA6A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71-4209-89D7-A1EDBF26F0A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80-473D-8490-B7DB563995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B5-40DA-8144-28C94F8842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B5-40DA-8144-28C94F88428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3E-4966-89BC-052B057FA6A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671-4209-89D7-A1EDBF26F0A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80-473D-8490-B7DB563995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9F-494F-9734-0BEB43387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9F-494F-9734-0BEB43387F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5F-42CC-98B8-570E4A01AAB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C2-45F2-AA18-1E8FC6191EB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7F-4835-8E33-FC42F5E609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9F-494F-9734-0BEB43387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9F-494F-9734-0BEB43387F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5F-42CC-98B8-570E4A01AAB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C2-45F2-AA18-1E8FC6191EB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7F-4835-8E33-FC42F5E609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9F-494F-9734-0BEB43387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9F-494F-9734-0BEB43387F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5F-42CC-98B8-570E4A01AAB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7C2-45F2-AA18-1E8FC6191EB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7F-4835-8E33-FC42F5E609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FC-4021-99C1-4A650AB787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FC-4021-99C1-4A650AB7871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74-4A32-A259-7ED65EA1A5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74-4A32-A259-7ED65EA1A51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A36-422B-9278-082D0C10385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28-4627-A0D7-32521247B1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FC-4021-99C1-4A650AB787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FC-4021-99C1-4A650AB7871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74-4A32-A259-7ED65EA1A5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74-4A32-A259-7ED65EA1A51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36-422B-9278-082D0C10385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28-4627-A0D7-32521247B1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81-4BC8-8C28-0B9EE4B468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81-4BC8-8C28-0B9EE4B468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B3-436B-A60A-FD10B018681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C7-4320-9A4A-E7274C279AD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88-47CD-A3C0-3A4066F565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B3-436B-A60A-FD10B018681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C7-4320-9A4A-E7274C279AD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88-47CD-A3C0-3A4066F565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81-4BC8-8C28-0B9EE4B468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81-4BC8-8C28-0B9EE4B468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B3-436B-A60A-FD10B018681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C7-4320-9A4A-E7274C279AD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88-47CD-A3C0-3A4066F565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AF-4D78-B83F-0ACA1CE545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AF-4D78-B83F-0ACA1CE545F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B8-4EAB-B928-BB405E9D11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57-4301-BA01-6D183E071A6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EC-455C-B7E6-AA69354364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B8-4EAB-B928-BB405E9D11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57-4301-BA01-6D183E071A6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8EC-455C-B7E6-AA69354364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AF-4D78-B83F-0ACA1CE545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AF-4D78-B83F-0ACA1CE545F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B8-4EAB-B928-BB405E9D11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57-4301-BA01-6D183E071A6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EC-455C-B7E6-AA69354364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C651C40F-CD8F-4194-A681-DAA6A4B9C8F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8B678DEB-40C0-4555-BEE0-B363749C48E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908FE121-AE69-4CCB-B9FF-1E57FB8A799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50B2A57-6DB3-46E9-8A79-7EE1939ECF9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A9B009A7-206C-49DB-B346-F799E658912A}"/>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82956B04-0B33-4324-A1D0-897B82D4F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986D380F-392A-4AC5-8459-3E304CC3FE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2C182CC7-81F3-4020-9C5D-8164D9E64B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1A53A8E7-CE9E-4610-B4E0-E33CB5C14C7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32B5307-3ECB-4C1D-838A-4D1BE5C0E5F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07D9E99-887B-407D-B69D-358EE5EBB94C}"/>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B4DC23FF-7CA1-47B4-A15E-3AEB8CDC8255}"/>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30BA6C49-6079-4D30-8355-BAA8EA698BB5}"/>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8048DF6-ECC5-4374-A49A-85888E046C5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8CBD381-0B13-4545-930E-55745401838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25EB8-9207-4D02-9E3F-E1BAB4416B1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Andorra</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248</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241</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7" t="s">
        <v>31</v>
      </c>
      <c r="C1" s="536" t="s">
        <v>218</v>
      </c>
      <c r="D1" s="304" t="s">
        <v>177</v>
      </c>
      <c r="E1" s="304"/>
      <c r="F1" s="304"/>
      <c r="G1" s="304"/>
      <c r="H1" s="304"/>
      <c r="I1" s="315"/>
      <c r="J1" s="296"/>
      <c r="K1" s="296"/>
      <c r="L1" s="317" t="s">
        <v>31</v>
      </c>
      <c r="M1" s="536" t="s">
        <v>219</v>
      </c>
      <c r="N1" s="304" t="s">
        <v>177</v>
      </c>
      <c r="O1" s="304"/>
      <c r="P1" s="304"/>
      <c r="Q1" s="304"/>
      <c r="R1" s="304"/>
      <c r="S1" s="315"/>
      <c r="T1" s="296"/>
      <c r="U1" s="296"/>
      <c r="V1" s="317" t="s">
        <v>31</v>
      </c>
      <c r="W1" s="536" t="s">
        <v>220</v>
      </c>
      <c r="X1" s="304" t="s">
        <v>177</v>
      </c>
      <c r="Y1" s="304"/>
      <c r="Z1" s="304"/>
      <c r="AA1" s="304"/>
      <c r="AB1" s="304"/>
      <c r="AC1" s="315"/>
      <c r="AD1" s="296"/>
      <c r="AE1" s="296"/>
      <c r="AF1" s="317" t="s">
        <v>31</v>
      </c>
      <c r="AG1" s="536">
        <v>2019</v>
      </c>
      <c r="AH1" s="304" t="s">
        <v>177</v>
      </c>
      <c r="AI1" s="304"/>
      <c r="AJ1" s="304"/>
      <c r="AK1" s="304"/>
      <c r="AL1" s="304"/>
      <c r="AM1" s="315"/>
      <c r="AN1" s="296"/>
      <c r="AO1" s="296"/>
      <c r="AP1" s="317" t="s">
        <v>31</v>
      </c>
      <c r="AQ1" s="536">
        <v>2020</v>
      </c>
      <c r="AR1" s="304" t="s">
        <v>177</v>
      </c>
      <c r="AS1" s="304"/>
      <c r="AT1" s="304"/>
      <c r="AU1" s="304"/>
      <c r="AV1" s="304"/>
      <c r="AW1" s="315"/>
      <c r="AX1" s="296"/>
      <c r="AY1" s="296"/>
      <c r="AZ1" s="317" t="s">
        <v>31</v>
      </c>
      <c r="BA1" s="536">
        <v>2021</v>
      </c>
      <c r="BB1" s="304" t="s">
        <v>177</v>
      </c>
      <c r="BC1" s="304"/>
      <c r="BD1" s="304"/>
      <c r="BE1" s="304"/>
      <c r="BF1" s="304"/>
      <c r="BG1" s="315"/>
      <c r="BH1" s="296"/>
      <c r="BI1" s="296"/>
      <c r="BJ1" s="317" t="s">
        <v>31</v>
      </c>
      <c r="BK1" s="536">
        <v>2022</v>
      </c>
      <c r="BL1" s="304" t="s">
        <v>177</v>
      </c>
      <c r="BM1" s="304"/>
      <c r="BN1" s="304"/>
      <c r="BO1" s="304"/>
      <c r="BP1" s="304"/>
      <c r="BQ1" s="315"/>
      <c r="BR1" s="296"/>
      <c r="BS1" s="296"/>
    </row>
    <row xmlns:x14ac="http://schemas.microsoft.com/office/spreadsheetml/2009/9/ac" r="2" s="298" customFormat="true" ht="30" customHeight="true" x14ac:dyDescent="0.25">
      <c r="A2" s="550" t="s">
        <v>240</v>
      </c>
      <c r="B2" s="305" t="s">
        <v>215</v>
      </c>
      <c r="C2" s="258" t="s">
        <v>176</v>
      </c>
      <c r="D2" s="258" t="s">
        <v>175</v>
      </c>
      <c r="E2" s="306"/>
      <c r="F2" s="306"/>
      <c r="G2" s="306"/>
      <c r="H2" s="306"/>
      <c r="I2" s="316"/>
      <c r="J2" s="299" t="s">
        <v>221</v>
      </c>
      <c r="K2" s="299"/>
      <c r="L2" s="305" t="s">
        <v>216</v>
      </c>
      <c r="M2" s="258" t="s">
        <v>176</v>
      </c>
      <c r="N2" s="258" t="s">
        <v>175</v>
      </c>
      <c r="O2" s="306"/>
      <c r="P2" s="306"/>
      <c r="Q2" s="306"/>
      <c r="R2" s="306"/>
      <c r="S2" s="316"/>
      <c r="T2" s="299" t="s">
        <v>221</v>
      </c>
      <c r="U2" s="299"/>
      <c r="V2" s="305" t="s">
        <v>217</v>
      </c>
      <c r="W2" s="258" t="s">
        <v>176</v>
      </c>
      <c r="X2" s="258" t="s">
        <v>175</v>
      </c>
      <c r="Y2" s="306"/>
      <c r="Z2" s="306"/>
      <c r="AA2" s="306"/>
      <c r="AB2" s="306"/>
      <c r="AC2" s="316"/>
      <c r="AD2" s="299" t="s">
        <v>221</v>
      </c>
      <c r="AE2" s="299"/>
      <c r="AF2" s="305" t="s">
        <v>237</v>
      </c>
      <c r="AG2" s="258" t="s">
        <v>176</v>
      </c>
      <c r="AH2" s="258" t="s">
        <v>175</v>
      </c>
      <c r="AI2" s="306"/>
      <c r="AJ2" s="306"/>
      <c r="AK2" s="306"/>
      <c r="AL2" s="306"/>
      <c r="AM2" s="316"/>
      <c r="AN2" s="299" t="s">
        <v>221</v>
      </c>
      <c r="AO2" s="299"/>
      <c r="AP2" s="305" t="s">
        <v>238</v>
      </c>
      <c r="AQ2" s="258" t="s">
        <v>176</v>
      </c>
      <c r="AR2" s="258" t="s">
        <v>175</v>
      </c>
      <c r="AS2" s="306"/>
      <c r="AT2" s="306"/>
      <c r="AU2" s="306"/>
      <c r="AV2" s="306"/>
      <c r="AW2" s="316"/>
      <c r="AX2" s="299" t="s">
        <v>221</v>
      </c>
      <c r="AY2" s="299"/>
      <c r="AZ2" s="305" t="s">
        <v>246</v>
      </c>
      <c r="BA2" s="258" t="s">
        <v>176</v>
      </c>
      <c r="BB2" s="258" t="s">
        <v>175</v>
      </c>
      <c r="BC2" s="306"/>
      <c r="BD2" s="306"/>
      <c r="BE2" s="306"/>
      <c r="BF2" s="306"/>
      <c r="BG2" s="316"/>
      <c r="BH2" s="299" t="s">
        <v>221</v>
      </c>
      <c r="BI2" s="299"/>
      <c r="BJ2" s="305" t="s">
        <v>247</v>
      </c>
      <c r="BK2" s="258" t="s">
        <v>176</v>
      </c>
      <c r="BL2" s="258" t="s">
        <v>175</v>
      </c>
      <c r="BM2" s="306"/>
      <c r="BN2" s="306"/>
      <c r="BO2" s="306"/>
      <c r="BP2" s="306"/>
      <c r="BQ2" s="316"/>
      <c r="BR2" s="299" t="s">
        <v>221</v>
      </c>
      <c r="BS2" s="299"/>
    </row>
    <row xmlns:x14ac="http://schemas.microsoft.com/office/spreadsheetml/2009/9/ac" r="3" s="238" customFormat="true" ht="18" customHeight="true" x14ac:dyDescent="0.25">
      <c r="A3" s="550"/>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237"/>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8" t="str">
        <f>IF(ISBLANK('Data Summary'!A6),"",'Data Summary'!A6)</f>
        <v>AND_2016_UIS</v>
      </c>
      <c r="B4" s="113"/>
      <c r="C4" s="81" t="s">
        <v>3</v>
      </c>
      <c r="D4" s="128">
        <v>0</v>
      </c>
      <c r="E4" s="128"/>
      <c r="F4" s="128"/>
      <c r="G4" s="128"/>
      <c r="H4" s="128">
        <v>0</v>
      </c>
      <c r="I4" s="21">
        <v>0</v>
      </c>
      <c r="J4" s="19"/>
      <c r="K4" s="19"/>
      <c r="L4" s="113"/>
      <c r="M4" s="81" t="s">
        <v>3</v>
      </c>
      <c r="N4" s="128">
        <v>0</v>
      </c>
      <c r="O4" s="128"/>
      <c r="P4" s="128"/>
      <c r="Q4" s="128"/>
      <c r="R4" s="128">
        <v>0</v>
      </c>
      <c r="S4" s="21"/>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v>0</v>
      </c>
      <c r="AW4" s="21">
        <v>0</v>
      </c>
      <c r="AX4" s="19"/>
      <c r="AY4" s="19"/>
      <c r="AZ4" s="113"/>
      <c r="BA4" s="81" t="s">
        <v>3</v>
      </c>
      <c r="BB4" s="128">
        <v>0</v>
      </c>
      <c r="BC4" s="128"/>
      <c r="BD4" s="128"/>
      <c r="BE4" s="128"/>
      <c r="BF4" s="128">
        <v>0</v>
      </c>
      <c r="BG4" s="21">
        <v>0</v>
      </c>
      <c r="BH4" s="19"/>
      <c r="BI4" s="19"/>
      <c r="BJ4" s="113"/>
      <c r="BK4" s="81" t="s">
        <v>3</v>
      </c>
      <c r="BL4" s="128">
        <v>0</v>
      </c>
      <c r="BM4" s="128"/>
      <c r="BN4" s="128"/>
      <c r="BO4" s="128"/>
      <c r="BP4" s="128">
        <v>0</v>
      </c>
      <c r="BQ4" s="21">
        <v>0</v>
      </c>
      <c r="BR4" s="19"/>
      <c r="BS4" s="1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8" t="str">
        <f ca="true">IF(ISBLANK('Data Summary'!A7),"",'Data Summary'!A7)</f>
        <v>AND_2017_UIS</v>
      </c>
      <c r="B5" s="101" t="s">
        <v>183</v>
      </c>
      <c r="C5" s="81" t="s">
        <v>25</v>
      </c>
      <c r="D5" s="128">
        <v>100</v>
      </c>
      <c r="E5" s="128"/>
      <c r="F5" s="128"/>
      <c r="G5" s="128"/>
      <c r="H5" s="128">
        <v>100</v>
      </c>
      <c r="I5" s="21">
        <v>100</v>
      </c>
      <c r="J5" s="19"/>
      <c r="K5" s="19"/>
      <c r="L5" s="101" t="s">
        <v>183</v>
      </c>
      <c r="M5" s="81" t="s">
        <v>25</v>
      </c>
      <c r="N5" s="128">
        <v>100</v>
      </c>
      <c r="O5" s="128"/>
      <c r="P5" s="128"/>
      <c r="Q5" s="128"/>
      <c r="R5" s="128">
        <v>100</v>
      </c>
      <c r="S5" s="21"/>
      <c r="T5" s="19"/>
      <c r="U5" s="19"/>
      <c r="V5" s="101" t="s">
        <v>183</v>
      </c>
      <c r="W5" s="81" t="s">
        <v>25</v>
      </c>
      <c r="X5" s="128">
        <v>100</v>
      </c>
      <c r="Y5" s="128"/>
      <c r="Z5" s="128"/>
      <c r="AA5" s="128"/>
      <c r="AB5" s="128">
        <v>100</v>
      </c>
      <c r="AC5" s="21">
        <v>100</v>
      </c>
      <c r="AD5" s="19"/>
      <c r="AE5" s="19"/>
      <c r="AF5" s="101" t="s">
        <v>183</v>
      </c>
      <c r="AG5" s="81" t="s">
        <v>25</v>
      </c>
      <c r="AH5" s="128">
        <v>100</v>
      </c>
      <c r="AI5" s="128"/>
      <c r="AJ5" s="128"/>
      <c r="AK5" s="128"/>
      <c r="AL5" s="128">
        <v>100</v>
      </c>
      <c r="AM5" s="21">
        <v>100</v>
      </c>
      <c r="AN5" s="19"/>
      <c r="AO5" s="19"/>
      <c r="AP5" s="101" t="s">
        <v>183</v>
      </c>
      <c r="AQ5" s="81" t="s">
        <v>25</v>
      </c>
      <c r="AR5" s="128">
        <v>100</v>
      </c>
      <c r="AS5" s="128"/>
      <c r="AT5" s="128"/>
      <c r="AU5" s="128"/>
      <c r="AV5" s="128">
        <v>100</v>
      </c>
      <c r="AW5" s="21">
        <v>100</v>
      </c>
      <c r="AX5" s="19"/>
      <c r="AY5" s="19"/>
      <c r="AZ5" s="101" t="s">
        <v>183</v>
      </c>
      <c r="BA5" s="81" t="s">
        <v>25</v>
      </c>
      <c r="BB5" s="128">
        <v>100</v>
      </c>
      <c r="BC5" s="128"/>
      <c r="BD5" s="128"/>
      <c r="BE5" s="128"/>
      <c r="BF5" s="128">
        <v>100</v>
      </c>
      <c r="BG5" s="21">
        <v>100</v>
      </c>
      <c r="BH5" s="19"/>
      <c r="BI5" s="19"/>
      <c r="BJ5" s="101" t="s">
        <v>183</v>
      </c>
      <c r="BK5" s="81" t="s">
        <v>25</v>
      </c>
      <c r="BL5" s="128">
        <v>100</v>
      </c>
      <c r="BM5" s="128"/>
      <c r="BN5" s="128"/>
      <c r="BO5" s="128"/>
      <c r="BP5" s="128">
        <v>100</v>
      </c>
      <c r="BQ5" s="21">
        <v>100</v>
      </c>
      <c r="BR5" s="19"/>
      <c r="BS5" s="1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68" t="str">
        <f ca="true">IF(ISBLANK('Data Summary'!A8),"",'Data Summary'!A8)</f>
        <v>AND_2018_UIS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8" t="str">
        <f ca="true">IF(ISBLANK('Data Summary'!A9),"",'Data Summary'!A9)</f>
        <v>AND_2019_UIS</v>
      </c>
      <c r="B7" s="101" t="s">
        <v>183</v>
      </c>
      <c r="C7" s="82" t="s">
        <v>160</v>
      </c>
      <c r="D7" s="128">
        <v>100</v>
      </c>
      <c r="E7" s="128"/>
      <c r="F7" s="128"/>
      <c r="G7" s="128"/>
      <c r="H7" s="128">
        <v>100</v>
      </c>
      <c r="I7" s="21">
        <v>100</v>
      </c>
      <c r="J7" s="19"/>
      <c r="K7" s="19"/>
      <c r="L7" s="101" t="s">
        <v>183</v>
      </c>
      <c r="M7" s="82" t="s">
        <v>160</v>
      </c>
      <c r="N7" s="128">
        <v>100</v>
      </c>
      <c r="O7" s="128"/>
      <c r="P7" s="128"/>
      <c r="Q7" s="128"/>
      <c r="R7" s="128">
        <v>100</v>
      </c>
      <c r="S7" s="21"/>
      <c r="T7" s="19"/>
      <c r="U7" s="19"/>
      <c r="V7" s="101" t="s">
        <v>183</v>
      </c>
      <c r="W7" s="82" t="s">
        <v>160</v>
      </c>
      <c r="X7" s="128">
        <v>100</v>
      </c>
      <c r="Y7" s="128"/>
      <c r="Z7" s="128"/>
      <c r="AA7" s="128"/>
      <c r="AB7" s="128">
        <v>100</v>
      </c>
      <c r="AC7" s="21">
        <v>100</v>
      </c>
      <c r="AD7" s="19"/>
      <c r="AE7" s="19"/>
      <c r="AF7" s="101" t="s">
        <v>183</v>
      </c>
      <c r="AG7" s="82" t="s">
        <v>160</v>
      </c>
      <c r="AH7" s="128">
        <v>100</v>
      </c>
      <c r="AI7" s="128"/>
      <c r="AJ7" s="128"/>
      <c r="AK7" s="128"/>
      <c r="AL7" s="128">
        <v>100</v>
      </c>
      <c r="AM7" s="21">
        <v>100</v>
      </c>
      <c r="AN7" s="19"/>
      <c r="AO7" s="19"/>
      <c r="AP7" s="101" t="s">
        <v>183</v>
      </c>
      <c r="AQ7" s="82" t="s">
        <v>160</v>
      </c>
      <c r="AR7" s="128">
        <v>100</v>
      </c>
      <c r="AS7" s="128"/>
      <c r="AT7" s="128"/>
      <c r="AU7" s="128"/>
      <c r="AV7" s="128">
        <v>100</v>
      </c>
      <c r="AW7" s="21">
        <v>100</v>
      </c>
      <c r="AX7" s="19"/>
      <c r="AY7" s="19"/>
      <c r="AZ7" s="101" t="s">
        <v>183</v>
      </c>
      <c r="BA7" s="82" t="s">
        <v>160</v>
      </c>
      <c r="BB7" s="128">
        <v>100</v>
      </c>
      <c r="BC7" s="128"/>
      <c r="BD7" s="128"/>
      <c r="BE7" s="128"/>
      <c r="BF7" s="128">
        <v>100</v>
      </c>
      <c r="BG7" s="21">
        <v>100</v>
      </c>
      <c r="BH7" s="19"/>
      <c r="BI7" s="19"/>
      <c r="BJ7" s="101" t="s">
        <v>183</v>
      </c>
      <c r="BK7" s="82" t="s">
        <v>160</v>
      </c>
      <c r="BL7" s="128">
        <v>100</v>
      </c>
      <c r="BM7" s="128"/>
      <c r="BN7" s="128"/>
      <c r="BO7" s="128"/>
      <c r="BP7" s="128">
        <v>100</v>
      </c>
      <c r="BQ7" s="21">
        <v>100</v>
      </c>
      <c r="BR7" s="19"/>
      <c r="BS7" s="1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68" t="str">
        <f ca="true">IF(ISBLANK('Data Summary'!A10),"",'Data Summary'!A10)</f>
        <v>AND_2020_UIS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8" t="str">
        <f ca="true">IF(ISBLANK('Data Summary'!A11),"",'Data Summary'!A11)</f>
        <v>AND_2021_UIS</v>
      </c>
      <c r="B9" s="101" t="s">
        <v>180</v>
      </c>
      <c r="C9" s="82" t="s">
        <v>170</v>
      </c>
      <c r="D9" s="129">
        <v>100</v>
      </c>
      <c r="E9" s="128"/>
      <c r="F9" s="128"/>
      <c r="G9" s="128"/>
      <c r="H9" s="128">
        <v>100</v>
      </c>
      <c r="I9" s="21">
        <v>100</v>
      </c>
      <c r="J9" s="19"/>
      <c r="K9" s="19"/>
      <c r="L9" s="101" t="s">
        <v>180</v>
      </c>
      <c r="M9" s="82" t="s">
        <v>170</v>
      </c>
      <c r="N9" s="129">
        <v>100</v>
      </c>
      <c r="O9" s="128"/>
      <c r="P9" s="128"/>
      <c r="Q9" s="128"/>
      <c r="R9" s="128">
        <v>100</v>
      </c>
      <c r="S9" s="21"/>
      <c r="T9" s="19"/>
      <c r="U9" s="19"/>
      <c r="V9" s="101" t="s">
        <v>180</v>
      </c>
      <c r="W9" s="82" t="s">
        <v>170</v>
      </c>
      <c r="X9" s="129">
        <v>100</v>
      </c>
      <c r="Y9" s="128"/>
      <c r="Z9" s="128"/>
      <c r="AA9" s="128"/>
      <c r="AB9" s="128">
        <v>100</v>
      </c>
      <c r="AC9" s="21">
        <v>100</v>
      </c>
      <c r="AD9" s="19"/>
      <c r="AE9" s="19"/>
      <c r="AF9" s="101" t="s">
        <v>180</v>
      </c>
      <c r="AG9" s="82" t="s">
        <v>170</v>
      </c>
      <c r="AH9" s="129">
        <v>100</v>
      </c>
      <c r="AI9" s="128"/>
      <c r="AJ9" s="128"/>
      <c r="AK9" s="128"/>
      <c r="AL9" s="128">
        <v>100</v>
      </c>
      <c r="AM9" s="21">
        <v>100</v>
      </c>
      <c r="AN9" s="19"/>
      <c r="AO9" s="19"/>
      <c r="AP9" s="101" t="s">
        <v>180</v>
      </c>
      <c r="AQ9" s="82" t="s">
        <v>170</v>
      </c>
      <c r="AR9" s="129">
        <v>100</v>
      </c>
      <c r="AS9" s="128"/>
      <c r="AT9" s="128"/>
      <c r="AU9" s="128"/>
      <c r="AV9" s="128">
        <v>100</v>
      </c>
      <c r="AW9" s="21">
        <v>100</v>
      </c>
      <c r="AX9" s="19"/>
      <c r="AY9" s="19"/>
      <c r="AZ9" s="101" t="s">
        <v>180</v>
      </c>
      <c r="BA9" s="82" t="s">
        <v>170</v>
      </c>
      <c r="BB9" s="129">
        <v>100</v>
      </c>
      <c r="BC9" s="128"/>
      <c r="BD9" s="128"/>
      <c r="BE9" s="128"/>
      <c r="BF9" s="128">
        <v>100</v>
      </c>
      <c r="BG9" s="21">
        <v>100</v>
      </c>
      <c r="BH9" s="19"/>
      <c r="BI9" s="19"/>
      <c r="BJ9" s="101" t="s">
        <v>180</v>
      </c>
      <c r="BK9" s="82" t="s">
        <v>170</v>
      </c>
      <c r="BL9" s="129">
        <v>100</v>
      </c>
      <c r="BM9" s="128"/>
      <c r="BN9" s="128"/>
      <c r="BO9" s="128"/>
      <c r="BP9" s="128">
        <v>100</v>
      </c>
      <c r="BQ9" s="21">
        <v>100</v>
      </c>
      <c r="BR9" s="19"/>
      <c r="BS9" s="19"/>
      <c r="BT9" s="10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68" t="str">
        <f ca="true">IF(ISBLANK('Data Summary'!A12),"",'Data Summary'!A12)</f>
        <v>AND_2022_UIS</v>
      </c>
      <c r="B10" s="104" t="s">
        <v>12</v>
      </c>
      <c r="C10" s="547" t="s">
        <v>186</v>
      </c>
      <c r="D10" s="548"/>
      <c r="E10" s="548"/>
      <c r="F10" s="548"/>
      <c r="G10" s="548"/>
      <c r="H10" s="548"/>
      <c r="I10" s="549"/>
      <c r="J10" s="10"/>
      <c r="K10" s="10"/>
      <c r="L10" s="104" t="s">
        <v>12</v>
      </c>
      <c r="M10" s="547" t="s">
        <v>213</v>
      </c>
      <c r="N10" s="548"/>
      <c r="O10" s="548"/>
      <c r="P10" s="548"/>
      <c r="Q10" s="548"/>
      <c r="R10" s="548"/>
      <c r="S10" s="549"/>
      <c r="T10" s="10"/>
      <c r="U10" s="10"/>
      <c r="V10" s="104" t="s">
        <v>12</v>
      </c>
      <c r="W10" s="547" t="s">
        <v>186</v>
      </c>
      <c r="X10" s="548"/>
      <c r="Y10" s="548"/>
      <c r="Z10" s="548"/>
      <c r="AA10" s="548"/>
      <c r="AB10" s="548"/>
      <c r="AC10" s="549"/>
      <c r="AD10" s="10"/>
      <c r="AE10" s="10"/>
      <c r="AF10" s="104" t="s">
        <v>12</v>
      </c>
      <c r="AG10" s="547" t="s">
        <v>186</v>
      </c>
      <c r="AH10" s="548"/>
      <c r="AI10" s="548"/>
      <c r="AJ10" s="548"/>
      <c r="AK10" s="548"/>
      <c r="AL10" s="548"/>
      <c r="AM10" s="549"/>
      <c r="AN10" s="10"/>
      <c r="AO10" s="10"/>
      <c r="AP10" s="104" t="s">
        <v>12</v>
      </c>
      <c r="AQ10" s="547" t="s">
        <v>186</v>
      </c>
      <c r="AR10" s="548"/>
      <c r="AS10" s="548"/>
      <c r="AT10" s="548"/>
      <c r="AU10" s="548"/>
      <c r="AV10" s="548"/>
      <c r="AW10" s="549"/>
      <c r="AX10" s="10"/>
      <c r="AY10" s="10"/>
      <c r="AZ10" s="104" t="s">
        <v>12</v>
      </c>
      <c r="BA10" s="547" t="s">
        <v>186</v>
      </c>
      <c r="BB10" s="548"/>
      <c r="BC10" s="548"/>
      <c r="BD10" s="548"/>
      <c r="BE10" s="548"/>
      <c r="BF10" s="548"/>
      <c r="BG10" s="549"/>
      <c r="BH10" s="10"/>
      <c r="BI10" s="10"/>
      <c r="BJ10" s="104" t="s">
        <v>12</v>
      </c>
      <c r="BK10" s="547" t="s">
        <v>186</v>
      </c>
      <c r="BL10" s="548"/>
      <c r="BM10" s="548"/>
      <c r="BN10" s="548"/>
      <c r="BO10" s="548"/>
      <c r="BP10" s="548"/>
      <c r="BQ10" s="549"/>
      <c r="BR10" s="10"/>
      <c r="BS10" s="10"/>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69" t="str">
        <f ca="true">IF(ISBLANK('Data Summary'!A13),"",'Data Summary'!A13)</f>
        <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04"/>
      <c r="BK11" s="90" t="s">
        <v>120</v>
      </c>
      <c r="BL11" s="134" t="s">
        <v>158</v>
      </c>
      <c r="BM11" s="134"/>
      <c r="BN11" s="134"/>
      <c r="BO11" s="134"/>
      <c r="BP11" s="134" t="s">
        <v>158</v>
      </c>
      <c r="BQ11" s="89" t="s">
        <v>158</v>
      </c>
      <c r="BR11" s="10"/>
      <c r="BS11" s="10"/>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69" t="str">
        <f ca="true">IF(ISBLANK('Data Summary'!A14),"",'Data Summary'!A14)</f>
        <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04"/>
      <c r="BK12" s="90" t="s">
        <v>126</v>
      </c>
      <c r="BL12" s="134" t="s">
        <v>158</v>
      </c>
      <c r="BM12" s="134"/>
      <c r="BN12" s="134"/>
      <c r="BO12" s="134"/>
      <c r="BP12" s="134" t="s">
        <v>158</v>
      </c>
      <c r="BQ12" s="89" t="s">
        <v>158</v>
      </c>
      <c r="BR12" s="10"/>
      <c r="BS12" s="10"/>
      <c r="BT12" s="112"/>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69"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04"/>
      <c r="BK13" s="90" t="s">
        <v>103</v>
      </c>
      <c r="BL13" s="134" t="s">
        <v>158</v>
      </c>
      <c r="BM13" s="134"/>
      <c r="BN13" s="134"/>
      <c r="BO13" s="134"/>
      <c r="BP13" s="134" t="s">
        <v>158</v>
      </c>
      <c r="BQ13" s="89" t="s">
        <v>158</v>
      </c>
      <c r="BR13" s="10"/>
      <c r="BS13" s="10"/>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6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row>
    <row xmlns:x14ac="http://schemas.microsoft.com/office/spreadsheetml/2009/9/ac" r="15" ht="15.75" customHeight="true" thickBot="true" x14ac:dyDescent="0.3">
      <c r="A15" s="36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row>
    <row xmlns:x14ac="http://schemas.microsoft.com/office/spreadsheetml/2009/9/ac" r="16" s="3" customFormat="true" x14ac:dyDescent="0.25">
      <c r="A16" s="369"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69"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69"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69"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69"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69"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69"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69"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69"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69"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69"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69"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69"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69"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69"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69"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69"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69"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69"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9"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9"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9"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9"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9"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9"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9"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9"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9"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9"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9"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9"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9"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9"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9"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9"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9"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9"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9"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9"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9"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9"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9"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9"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9"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9"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9"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9"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9"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9"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9"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9"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9"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9"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9"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9"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9"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9"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9"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9"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9"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9"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9"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9"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9"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9"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9"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9"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9"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9"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9"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9"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9"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9"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9"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9"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9"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9"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9"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9"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9"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9"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9"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9"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9"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9"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9"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9"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9"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9"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9"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9"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9"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9"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9"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9"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9"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9"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9"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9"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9"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9"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9"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9"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9"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9"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9"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9"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9"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9"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9"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9"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9"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9"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9"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9"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9"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9"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9"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9"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9"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9"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9"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9"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9"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9"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9"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9"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9"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9"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9"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9"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9"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9"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9"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9"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9"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8">
    <mergeCell ref="BK10:BQ10"/>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Andorra</v>
      </c>
      <c r="C2" s="92"/>
      <c r="D2" s="93"/>
      <c r="E2" s="93"/>
      <c r="F2" s="93"/>
      <c r="G2" s="94"/>
    </row>
    <row xmlns:x14ac="http://schemas.microsoft.com/office/spreadsheetml/2009/9/ac" r="3" x14ac:dyDescent="0.2">
      <c r="B3" s="553" t="s">
        <v>181</v>
      </c>
      <c r="C3" s="553"/>
      <c r="D3" s="553"/>
      <c r="E3" s="553"/>
      <c r="F3" s="553"/>
      <c r="G3" s="554"/>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0">
        <v>2000</v>
      </c>
      <c r="C5" s="904">
        <v>9979</v>
      </c>
      <c r="D5" s="905">
        <v>92.395004272460938</v>
      </c>
      <c r="E5" s="906">
        <v>2055</v>
      </c>
      <c r="F5" s="907">
        <v>4011</v>
      </c>
      <c r="G5" s="908">
        <v>3913</v>
      </c>
    </row>
    <row xmlns:x14ac="http://schemas.microsoft.com/office/spreadsheetml/2009/9/ac" r="6" x14ac:dyDescent="0.2">
      <c r="B6" s="766">
        <v>2001</v>
      </c>
      <c r="C6" s="909">
        <v>9994</v>
      </c>
      <c r="D6" s="910">
        <v>92.055999755859375</v>
      </c>
      <c r="E6" s="911">
        <v>2048</v>
      </c>
      <c r="F6" s="912">
        <v>4046</v>
      </c>
      <c r="G6" s="913">
        <v>3900</v>
      </c>
    </row>
    <row xmlns:x14ac="http://schemas.microsoft.com/office/spreadsheetml/2009/9/ac" r="7" x14ac:dyDescent="0.2">
      <c r="B7" s="772">
        <v>2002</v>
      </c>
      <c r="C7" s="914">
        <v>10427</v>
      </c>
      <c r="D7" s="915">
        <v>91.641006469726563</v>
      </c>
      <c r="E7" s="916">
        <v>2161</v>
      </c>
      <c r="F7" s="917">
        <v>4182</v>
      </c>
      <c r="G7" s="918">
        <v>4084</v>
      </c>
    </row>
    <row xmlns:x14ac="http://schemas.microsoft.com/office/spreadsheetml/2009/9/ac" r="8" x14ac:dyDescent="0.2">
      <c r="B8" s="778">
        <v>2003</v>
      </c>
      <c r="C8" s="919">
        <v>10838</v>
      </c>
      <c r="D8" s="920">
        <v>91.207000732421875</v>
      </c>
      <c r="E8" s="921">
        <v>2284</v>
      </c>
      <c r="F8" s="922">
        <v>4355</v>
      </c>
      <c r="G8" s="923">
        <v>4199</v>
      </c>
    </row>
    <row xmlns:x14ac="http://schemas.microsoft.com/office/spreadsheetml/2009/9/ac" r="9" x14ac:dyDescent="0.2">
      <c r="B9" s="784">
        <v>2004</v>
      </c>
      <c r="C9" s="924">
        <v>11243</v>
      </c>
      <c r="D9" s="925">
        <v>90.750999450683594</v>
      </c>
      <c r="E9" s="926">
        <v>2393</v>
      </c>
      <c r="F9" s="927">
        <v>4586</v>
      </c>
      <c r="G9" s="928">
        <v>4264</v>
      </c>
    </row>
    <row xmlns:x14ac="http://schemas.microsoft.com/office/spreadsheetml/2009/9/ac" r="10" x14ac:dyDescent="0.2">
      <c r="B10" s="790">
        <v>2005</v>
      </c>
      <c r="C10" s="929">
        <v>11684</v>
      </c>
      <c r="D10" s="930">
        <v>90.284996032714844</v>
      </c>
      <c r="E10" s="931">
        <v>2495</v>
      </c>
      <c r="F10" s="932">
        <v>4848</v>
      </c>
      <c r="G10" s="933">
        <v>4341</v>
      </c>
    </row>
    <row xmlns:x14ac="http://schemas.microsoft.com/office/spreadsheetml/2009/9/ac" r="11" x14ac:dyDescent="0.2">
      <c r="B11" s="796">
        <v>2006</v>
      </c>
      <c r="C11" s="934">
        <v>12113</v>
      </c>
      <c r="D11" s="935">
        <v>89.806999206542969</v>
      </c>
      <c r="E11" s="936">
        <v>2521</v>
      </c>
      <c r="F11" s="937">
        <v>5131</v>
      </c>
      <c r="G11" s="938">
        <v>4461</v>
      </c>
    </row>
    <row xmlns:x14ac="http://schemas.microsoft.com/office/spreadsheetml/2009/9/ac" r="12" x14ac:dyDescent="0.2">
      <c r="B12" s="802">
        <v>2007</v>
      </c>
      <c r="C12" s="939">
        <v>11998</v>
      </c>
      <c r="D12" s="940">
        <v>89.307998657226563</v>
      </c>
      <c r="E12" s="941">
        <v>2405</v>
      </c>
      <c r="F12" s="942">
        <v>5096</v>
      </c>
      <c r="G12" s="943">
        <v>4497</v>
      </c>
    </row>
    <row xmlns:x14ac="http://schemas.microsoft.com/office/spreadsheetml/2009/9/ac" r="13" x14ac:dyDescent="0.2">
      <c r="B13" s="808">
        <v>2008</v>
      </c>
      <c r="C13" s="944">
        <v>11856</v>
      </c>
      <c r="D13" s="945">
        <v>89.003997802734375</v>
      </c>
      <c r="E13" s="946">
        <v>2313</v>
      </c>
      <c r="F13" s="947">
        <v>5022</v>
      </c>
      <c r="G13" s="948">
        <v>4521</v>
      </c>
    </row>
    <row xmlns:x14ac="http://schemas.microsoft.com/office/spreadsheetml/2009/9/ac" r="14" x14ac:dyDescent="0.2">
      <c r="B14" s="814">
        <v>2009</v>
      </c>
      <c r="C14" s="949">
        <v>11726</v>
      </c>
      <c r="D14" s="950">
        <v>88.911994934082031</v>
      </c>
      <c r="E14" s="951">
        <v>2255</v>
      </c>
      <c r="F14" s="952">
        <v>4958</v>
      </c>
      <c r="G14" s="953">
        <v>4513</v>
      </c>
    </row>
    <row xmlns:x14ac="http://schemas.microsoft.com/office/spreadsheetml/2009/9/ac" r="15" x14ac:dyDescent="0.2">
      <c r="B15" s="820">
        <v>2010</v>
      </c>
      <c r="C15" s="954">
        <v>11690</v>
      </c>
      <c r="D15" s="955">
        <v>88.819000244140625</v>
      </c>
      <c r="E15" s="956">
        <v>2333</v>
      </c>
      <c r="F15" s="957">
        <v>4846</v>
      </c>
      <c r="G15" s="958">
        <v>4511</v>
      </c>
    </row>
    <row xmlns:x14ac="http://schemas.microsoft.com/office/spreadsheetml/2009/9/ac" r="16" x14ac:dyDescent="0.2">
      <c r="B16" s="826">
        <v>2011</v>
      </c>
      <c r="C16" s="959">
        <v>11544</v>
      </c>
      <c r="D16" s="960">
        <v>88.726005554199219</v>
      </c>
      <c r="E16" s="961">
        <v>2320</v>
      </c>
      <c r="F16" s="962">
        <v>4785</v>
      </c>
      <c r="G16" s="963">
        <v>4439</v>
      </c>
    </row>
    <row xmlns:x14ac="http://schemas.microsoft.com/office/spreadsheetml/2009/9/ac" r="17" x14ac:dyDescent="0.2">
      <c r="B17" s="832">
        <v>2012</v>
      </c>
      <c r="C17" s="964">
        <v>11601</v>
      </c>
      <c r="D17" s="965">
        <v>88.630996704101563</v>
      </c>
      <c r="E17" s="966">
        <v>2355</v>
      </c>
      <c r="F17" s="967">
        <v>4686</v>
      </c>
      <c r="G17" s="968">
        <v>4560</v>
      </c>
    </row>
    <row xmlns:x14ac="http://schemas.microsoft.com/office/spreadsheetml/2009/9/ac" r="18" x14ac:dyDescent="0.2">
      <c r="B18" s="838">
        <v>2013</v>
      </c>
      <c r="C18" s="969">
        <v>11621</v>
      </c>
      <c r="D18" s="970">
        <v>88.537002563476563</v>
      </c>
      <c r="E18" s="971">
        <v>2320</v>
      </c>
      <c r="F18" s="972">
        <v>4641</v>
      </c>
      <c r="G18" s="973">
        <v>4660</v>
      </c>
    </row>
    <row xmlns:x14ac="http://schemas.microsoft.com/office/spreadsheetml/2009/9/ac" r="19" x14ac:dyDescent="0.2">
      <c r="B19" s="844">
        <v>2014</v>
      </c>
      <c r="C19" s="974">
        <v>11614</v>
      </c>
      <c r="D19" s="975">
        <v>88.441001892089844</v>
      </c>
      <c r="E19" s="976">
        <v>2306</v>
      </c>
      <c r="F19" s="977">
        <v>4607</v>
      </c>
      <c r="G19" s="978">
        <v>4701</v>
      </c>
    </row>
    <row xmlns:x14ac="http://schemas.microsoft.com/office/spreadsheetml/2009/9/ac" r="20" x14ac:dyDescent="0.2">
      <c r="B20" s="850">
        <v>2015</v>
      </c>
      <c r="C20" s="979">
        <v>11714</v>
      </c>
      <c r="D20" s="980">
        <v>88.344993591308594</v>
      </c>
      <c r="E20" s="981">
        <v>2284</v>
      </c>
      <c r="F20" s="982">
        <v>4681</v>
      </c>
      <c r="G20" s="983">
        <v>4749</v>
      </c>
    </row>
    <row xmlns:x14ac="http://schemas.microsoft.com/office/spreadsheetml/2009/9/ac" r="21" x14ac:dyDescent="0.2">
      <c r="B21" s="856">
        <v>2016</v>
      </c>
      <c r="C21" s="984">
        <v>11662</v>
      </c>
      <c r="D21" s="985">
        <v>88.248001098632813</v>
      </c>
      <c r="E21" s="986">
        <v>2254</v>
      </c>
      <c r="F21" s="987">
        <v>4711</v>
      </c>
      <c r="G21" s="988">
        <v>4697</v>
      </c>
    </row>
    <row xmlns:x14ac="http://schemas.microsoft.com/office/spreadsheetml/2009/9/ac" r="22" x14ac:dyDescent="0.2">
      <c r="B22" s="862">
        <v>2017</v>
      </c>
      <c r="C22" s="989">
        <v>11664</v>
      </c>
      <c r="D22" s="990">
        <v>88.150001525878906</v>
      </c>
      <c r="E22" s="991">
        <v>2134</v>
      </c>
      <c r="F22" s="992">
        <v>4770</v>
      </c>
      <c r="G22" s="993">
        <v>4760</v>
      </c>
    </row>
    <row xmlns:x14ac="http://schemas.microsoft.com/office/spreadsheetml/2009/9/ac" r="23" x14ac:dyDescent="0.2">
      <c r="B23" s="868">
        <v>2018</v>
      </c>
      <c r="C23" s="994">
        <v>11565</v>
      </c>
      <c r="D23" s="995">
        <v>88.061996459960938</v>
      </c>
      <c r="E23" s="996">
        <v>1996</v>
      </c>
      <c r="F23" s="997">
        <v>4823</v>
      </c>
      <c r="G23" s="998">
        <v>4746</v>
      </c>
    </row>
    <row xmlns:x14ac="http://schemas.microsoft.com/office/spreadsheetml/2009/9/ac" r="24" x14ac:dyDescent="0.2">
      <c r="B24" s="874">
        <v>2019</v>
      </c>
      <c r="C24" s="999">
        <v>11508</v>
      </c>
      <c r="D24" s="1000">
        <v>87.984001159667969</v>
      </c>
      <c r="E24" s="1001">
        <v>1898</v>
      </c>
      <c r="F24" s="1002">
        <v>4837</v>
      </c>
      <c r="G24" s="1003">
        <v>4773</v>
      </c>
    </row>
    <row xmlns:x14ac="http://schemas.microsoft.com/office/spreadsheetml/2009/9/ac" r="25" x14ac:dyDescent="0.2">
      <c r="B25" s="880">
        <v>2020</v>
      </c>
      <c r="C25" s="1004">
        <v>11566</v>
      </c>
      <c r="D25" s="1005">
        <v>87.916000366210938</v>
      </c>
      <c r="E25" s="1006">
        <v>1974</v>
      </c>
      <c r="F25" s="1007">
        <v>4786</v>
      </c>
      <c r="G25" s="1008">
        <v>4806</v>
      </c>
    </row>
    <row xmlns:x14ac="http://schemas.microsoft.com/office/spreadsheetml/2009/9/ac" r="26" x14ac:dyDescent="0.2">
      <c r="B26" s="886">
        <v>2021</v>
      </c>
      <c r="C26" s="1009">
        <v>11438</v>
      </c>
      <c r="D26" s="1010">
        <v>87.857994079589844</v>
      </c>
      <c r="E26" s="1011">
        <v>1879</v>
      </c>
      <c r="F26" s="1012">
        <v>4624</v>
      </c>
      <c r="G26" s="1013">
        <v>4935</v>
      </c>
    </row>
    <row xmlns:x14ac="http://schemas.microsoft.com/office/spreadsheetml/2009/9/ac" r="27" x14ac:dyDescent="0.2">
      <c r="B27" s="892">
        <v>2022</v>
      </c>
      <c r="C27" s="893">
        <v>11536</v>
      </c>
      <c r="D27" s="894">
        <v>87.810997009277344</v>
      </c>
      <c r="E27" s="895">
        <v>1971</v>
      </c>
      <c r="F27" s="896">
        <v>4547</v>
      </c>
      <c r="G27" s="897">
        <v>5018</v>
      </c>
    </row>
    <row xmlns:x14ac="http://schemas.microsoft.com/office/spreadsheetml/2009/9/ac" r="28" x14ac:dyDescent="0.2">
      <c r="B28" s="898">
        <v>2023</v>
      </c>
      <c r="C28" s="1014">
        <v>11949</v>
      </c>
      <c r="D28" s="900">
        <v>87.774002075195313</v>
      </c>
      <c r="E28" s="1015">
        <v>2049</v>
      </c>
      <c r="F28" s="1016">
        <v>4871</v>
      </c>
      <c r="G28" s="1017">
        <v>5028</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79"/>
      <c r="D35" s="178"/>
      <c r="E35" s="180"/>
      <c r="F35" s="181"/>
      <c r="G35" s="182"/>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244</v>
      </c>
    </row>
    <row xmlns:x14ac="http://schemas.microsoft.com/office/spreadsheetml/2009/9/ac" r="39" x14ac:dyDescent="0.2">
      <c r="B39" s="1019" t="s">
        <v>245</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890EC-D099-44DC-8070-385734B2DC4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5" t="s">
        <v>222</v>
      </c>
      <c r="C2" s="555"/>
    </row>
    <row xmlns:x14ac="http://schemas.microsoft.com/office/spreadsheetml/2009/9/ac" r="3" ht="6" customHeight="true" x14ac:dyDescent="0.25">
      <c r="B3" s="353"/>
    </row>
    <row xmlns:x14ac="http://schemas.microsoft.com/office/spreadsheetml/2009/9/ac" r="4" ht="30" customHeight="true" x14ac:dyDescent="0.25">
      <c r="B4" s="355" t="s">
        <v>223</v>
      </c>
      <c r="C4" s="356" t="s">
        <v>224</v>
      </c>
    </row>
    <row xmlns:x14ac="http://schemas.microsoft.com/office/spreadsheetml/2009/9/ac" r="5" ht="30" customHeight="true" x14ac:dyDescent="0.25">
      <c r="B5" s="355" t="s">
        <v>48</v>
      </c>
      <c r="C5" s="356" t="s">
        <v>225</v>
      </c>
    </row>
    <row xmlns:x14ac="http://schemas.microsoft.com/office/spreadsheetml/2009/9/ac" r="6" ht="30" customHeight="true" x14ac:dyDescent="0.25">
      <c r="B6" s="355" t="s">
        <v>226</v>
      </c>
      <c r="C6" s="356" t="s">
        <v>227</v>
      </c>
    </row>
    <row xmlns:x14ac="http://schemas.microsoft.com/office/spreadsheetml/2009/9/ac" r="7" ht="30" customHeight="true" x14ac:dyDescent="0.25">
      <c r="B7" s="355" t="s">
        <v>228</v>
      </c>
      <c r="C7" s="356" t="s">
        <v>229</v>
      </c>
    </row>
    <row xmlns:x14ac="http://schemas.microsoft.com/office/spreadsheetml/2009/9/ac" r="8" ht="30" customHeight="true" x14ac:dyDescent="0.25">
      <c r="B8" s="355" t="s">
        <v>145</v>
      </c>
      <c r="C8" s="356" t="s">
        <v>230</v>
      </c>
    </row>
    <row xmlns:x14ac="http://schemas.microsoft.com/office/spreadsheetml/2009/9/ac" r="9" ht="30" customHeight="true" x14ac:dyDescent="0.25">
      <c r="B9" s="355" t="s">
        <v>231</v>
      </c>
      <c r="C9" s="356" t="s">
        <v>232</v>
      </c>
    </row>
    <row xmlns:x14ac="http://schemas.microsoft.com/office/spreadsheetml/2009/9/ac" r="10" ht="30" customHeight="true" x14ac:dyDescent="0.25">
      <c r="B10" s="355" t="s">
        <v>149</v>
      </c>
      <c r="C10" s="356" t="s">
        <v>233</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234</v>
      </c>
    </row>
    <row xmlns:x14ac="http://schemas.microsoft.com/office/spreadsheetml/2009/9/ac" r="13" x14ac:dyDescent="0.25">
      <c r="B13" s="360" t="s">
        <v>239</v>
      </c>
    </row>
    <row xmlns:x14ac="http://schemas.microsoft.com/office/spreadsheetml/2009/9/ac" r="14" x14ac:dyDescent="0.25">
      <c r="B14" s="362" t="s">
        <v>235</v>
      </c>
    </row>
    <row xmlns:x14ac="http://schemas.microsoft.com/office/spreadsheetml/2009/9/ac" r="15" ht="76.5" customHeight="true" x14ac:dyDescent="0.25">
      <c r="B15" s="556" t="s">
        <v>236</v>
      </c>
      <c r="C15" s="55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79033-6C72-4611-A5F2-F15C2B029123}">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8" customWidth="true"/>
    <col min="2" max="2" width="12.375" style="558" customWidth="true"/>
    <col min="3" max="8" width="9" style="558" customWidth="true"/>
    <col min="9" max="9" width="12.375" style="558" customWidth="true"/>
    <col min="10" max="15" width="9" style="558" customWidth="true"/>
    <col min="16" max="16" width="12.375" style="558" customWidth="true"/>
    <col min="17" max="22" width="9" style="558" customWidth="true"/>
    <col min="23" max="38" width="9" style="558"/>
    <col min="39" max="16384" width="9" style="566"/>
  </cols>
  <sheetData>
    <row xmlns:x14ac="http://schemas.microsoft.com/office/spreadsheetml/2009/9/ac" r="1" s="558" customFormat="true" x14ac:dyDescent="0.2">
      <c r="A1" s="557" t="s">
        <v>151</v>
      </c>
      <c r="B1" s="557"/>
      <c r="C1" s="557"/>
      <c r="D1" s="557"/>
      <c r="E1" s="557"/>
      <c r="F1" s="557"/>
      <c r="G1" s="557"/>
      <c r="H1" s="557"/>
      <c r="I1" s="557"/>
      <c r="J1" s="557"/>
      <c r="K1" s="557"/>
      <c r="L1" s="557"/>
      <c r="M1" s="557"/>
      <c r="N1" s="557"/>
      <c r="O1" s="557"/>
      <c r="P1" s="557"/>
      <c r="Q1" s="557"/>
      <c r="R1" s="557"/>
      <c r="S1" s="557"/>
      <c r="T1" s="557"/>
      <c r="U1" s="557"/>
      <c r="V1" s="557"/>
    </row>
    <row xmlns:x14ac="http://schemas.microsoft.com/office/spreadsheetml/2009/9/ac" r="2" s="558" customFormat="true" x14ac:dyDescent="0.2">
      <c r="A2" s="557"/>
      <c r="B2" s="557"/>
      <c r="C2" s="557"/>
      <c r="D2" s="557"/>
      <c r="E2" s="557"/>
      <c r="F2" s="557"/>
      <c r="G2" s="557"/>
      <c r="H2" s="557"/>
      <c r="I2" s="557"/>
      <c r="J2" s="557"/>
      <c r="K2" s="557"/>
      <c r="L2" s="557"/>
      <c r="M2" s="557"/>
      <c r="N2" s="557"/>
      <c r="O2" s="557"/>
      <c r="P2" s="557"/>
      <c r="Q2" s="557"/>
      <c r="R2" s="557"/>
      <c r="S2" s="557"/>
      <c r="T2" s="557"/>
      <c r="U2" s="557"/>
      <c r="V2" s="557"/>
    </row>
    <row xmlns:x14ac="http://schemas.microsoft.com/office/spreadsheetml/2009/9/ac" r="3" s="558" customFormat="true" ht="18" x14ac:dyDescent="0.2">
      <c r="A3" s="559"/>
      <c r="B3" s="559"/>
      <c r="C3" s="559"/>
      <c r="D3" s="559"/>
      <c r="E3" s="559"/>
      <c r="F3" s="559"/>
      <c r="G3" s="559"/>
      <c r="H3" s="559"/>
      <c r="I3" s="559"/>
      <c r="J3" s="559"/>
      <c r="K3" s="559"/>
      <c r="L3" s="559"/>
      <c r="M3" s="559"/>
      <c r="N3" s="559"/>
      <c r="O3" s="559"/>
      <c r="P3" s="559"/>
      <c r="Q3" s="559"/>
      <c r="R3" s="559"/>
      <c r="S3" s="559"/>
      <c r="T3" s="559"/>
      <c r="U3" s="559"/>
      <c r="V3" s="559"/>
    </row>
    <row xmlns:x14ac="http://schemas.microsoft.com/office/spreadsheetml/2009/9/ac" r="4" ht="15.75" x14ac:dyDescent="0.25">
      <c r="B4" s="560" t="s">
        <v>13</v>
      </c>
      <c r="E4" s="561"/>
      <c r="I4" s="562" t="s">
        <v>14</v>
      </c>
      <c r="P4" s="563" t="s">
        <v>15</v>
      </c>
    </row>
    <row xmlns:x14ac="http://schemas.microsoft.com/office/spreadsheetml/2009/9/ac" r="6" x14ac:dyDescent="0.2">
      <c r="G6" s="564"/>
      <c r="H6" s="564"/>
      <c r="I6" s="564"/>
      <c r="K6" s="564"/>
      <c r="L6" s="564"/>
    </row>
    <row xmlns:x14ac="http://schemas.microsoft.com/office/spreadsheetml/2009/9/ac" r="7" ht="15.75" x14ac:dyDescent="0.2">
      <c r="G7" s="564"/>
      <c r="H7" s="564"/>
      <c r="I7" s="564"/>
      <c r="K7" s="565"/>
      <c r="L7" s="564"/>
    </row>
    <row xmlns:x14ac="http://schemas.microsoft.com/office/spreadsheetml/2009/9/ac" r="8" x14ac:dyDescent="0.2">
      <c r="G8" s="564"/>
      <c r="H8" s="564"/>
      <c r="I8" s="564"/>
      <c r="K8" s="564"/>
      <c r="L8" s="564"/>
    </row>
    <row xmlns:x14ac="http://schemas.microsoft.com/office/spreadsheetml/2009/9/ac" r="9" x14ac:dyDescent="0.2">
      <c r="G9" s="564"/>
      <c r="H9" s="564"/>
      <c r="I9" s="564"/>
      <c r="K9" s="564"/>
      <c r="L9" s="564"/>
    </row>
    <row xmlns:x14ac="http://schemas.microsoft.com/office/spreadsheetml/2009/9/ac" r="10" x14ac:dyDescent="0.2">
      <c r="G10" s="564"/>
      <c r="H10" s="564"/>
      <c r="I10" s="564"/>
      <c r="K10" s="564"/>
      <c r="L10" s="564"/>
    </row>
    <row xmlns:x14ac="http://schemas.microsoft.com/office/spreadsheetml/2009/9/ac" r="11" x14ac:dyDescent="0.2">
      <c r="G11" s="564"/>
      <c r="H11" s="564"/>
      <c r="I11" s="564"/>
      <c r="K11" s="564"/>
      <c r="L11" s="564"/>
    </row>
    <row xmlns:x14ac="http://schemas.microsoft.com/office/spreadsheetml/2009/9/ac" r="12" x14ac:dyDescent="0.2">
      <c r="G12" s="564"/>
      <c r="H12" s="564"/>
      <c r="I12" s="564"/>
      <c r="K12" s="564"/>
      <c r="L12" s="564"/>
    </row>
    <row xmlns:x14ac="http://schemas.microsoft.com/office/spreadsheetml/2009/9/ac" r="13" x14ac:dyDescent="0.2">
      <c r="G13" s="564"/>
      <c r="H13" s="564"/>
      <c r="I13" s="564"/>
      <c r="K13" s="564"/>
      <c r="L13" s="564"/>
    </row>
    <row xmlns:x14ac="http://schemas.microsoft.com/office/spreadsheetml/2009/9/ac" r="14" x14ac:dyDescent="0.2">
      <c r="G14" s="564"/>
      <c r="H14" s="564"/>
      <c r="I14" s="564"/>
      <c r="K14" s="564"/>
      <c r="L14" s="564"/>
    </row>
    <row xmlns:x14ac="http://schemas.microsoft.com/office/spreadsheetml/2009/9/ac" r="15" x14ac:dyDescent="0.2">
      <c r="G15" s="564"/>
      <c r="H15" s="564"/>
      <c r="I15" s="564"/>
      <c r="K15" s="564"/>
      <c r="L15" s="564"/>
    </row>
    <row xmlns:x14ac="http://schemas.microsoft.com/office/spreadsheetml/2009/9/ac" r="16" x14ac:dyDescent="0.2">
      <c r="G16" s="564"/>
      <c r="H16" s="564"/>
      <c r="I16" s="564"/>
      <c r="K16" s="564"/>
      <c r="L16" s="564"/>
    </row>
    <row xmlns:x14ac="http://schemas.microsoft.com/office/spreadsheetml/2009/9/ac" r="17" x14ac:dyDescent="0.2">
      <c r="G17" s="564"/>
      <c r="H17" s="564"/>
      <c r="I17" s="564"/>
      <c r="K17" s="564"/>
      <c r="L17" s="564"/>
    </row>
    <row xmlns:x14ac="http://schemas.microsoft.com/office/spreadsheetml/2009/9/ac" r="18" x14ac:dyDescent="0.2">
      <c r="G18" s="564"/>
      <c r="H18" s="564"/>
      <c r="I18" s="564"/>
      <c r="K18" s="564"/>
      <c r="L18" s="564"/>
    </row>
    <row xmlns:x14ac="http://schemas.microsoft.com/office/spreadsheetml/2009/9/ac" r="19" x14ac:dyDescent="0.2">
      <c r="G19" s="564"/>
      <c r="H19" s="564"/>
      <c r="I19" s="564"/>
      <c r="K19" s="564"/>
      <c r="L19" s="564"/>
    </row>
    <row xmlns:x14ac="http://schemas.microsoft.com/office/spreadsheetml/2009/9/ac" r="20" x14ac:dyDescent="0.2">
      <c r="G20" s="564"/>
      <c r="H20" s="564"/>
      <c r="I20" s="564"/>
      <c r="K20" s="564"/>
      <c r="L20" s="564"/>
    </row>
    <row xmlns:x14ac="http://schemas.microsoft.com/office/spreadsheetml/2009/9/ac" r="21" x14ac:dyDescent="0.2">
      <c r="G21" s="564"/>
      <c r="H21" s="564"/>
      <c r="I21" s="564"/>
      <c r="K21" s="564"/>
      <c r="L21" s="564"/>
    </row>
    <row xmlns:x14ac="http://schemas.microsoft.com/office/spreadsheetml/2009/9/ac" r="23" x14ac:dyDescent="0.2">
      <c r="B23" s="567"/>
    </row>
    <row xmlns:x14ac="http://schemas.microsoft.com/office/spreadsheetml/2009/9/ac" r="25" x14ac:dyDescent="0.2">
      <c r="B25" s="568"/>
      <c r="C25" s="568" t="str">
        <f>+IF(OR((C28="National*"),(D28="Urban*"),(E28="Rural*"),(F28="Pre-primary*"),(G28="Primary*"),(H28="Secondary^"),(C28="National*^"),(D28="Urban*^"),(E28="Rural*^"),(F28="Pre-primary*^"),(G28="Primary*^"),(H28="Secondary*^")),"*No basic service estimate available","")</f>
        <v>*No basic service estimate available</v>
      </c>
      <c r="J25" s="568" t="str">
        <f>+IF(OR((J28="National*"),(K28="Urban*"),(L28="Rural*"),(M28="Pre-primary*"),(N28="Primary*"),(O28="Secondary^"),(J28="National*^"),(K28="Urban*^"),(L28="Rural*^"),(M28="Pre-primary*^"),(N28="Primary*^"),(O28="Secondary*^")),"*No basic service estimate available","")</f>
        <v>*No basic service estimate available</v>
      </c>
      <c r="Q25" s="56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7"/>
      <c r="C26" s="568" t="str">
        <f>+IF(OR((C28="National*^"),(D28="Urban*^"),(E28="Rural*^"),(F28="Pre-primary*^"),(G28="Primary*^"),(H28="Secondary*^")),"^Facilities that cannot be classified as improved or unimproved are treated as limited","")</f>
        <v/>
      </c>
      <c r="J26" s="568" t="str">
        <f>+IF(OR((J28="National*^"),(K28="Urban*^"),(L28="Rural*^"),(M28="Pre-primary*^"),(N28="Primary*^"),(O28="Secondary*^")),"^Facilities that cannot be classified as improved or unimproved are treated as limited","")</f>
        <v/>
      </c>
      <c r="Q26" s="568" t="str">
        <f>+IF(OR((Q28="National*^"),(R28="Urban*^"),(S28="Rural*^"),(T28="Pre-primary*^"),(U28="Primary*^"),(V28="Secondary*^")),"^Facilities that cannot be classified as having water or not are treated as limited","")</f>
        <v/>
      </c>
    </row>
    <row xmlns:x14ac="http://schemas.microsoft.com/office/spreadsheetml/2009/9/ac" r="27" x14ac:dyDescent="0.2">
      <c r="B27" s="569" t="str">
        <f>+Introduction!C7</f>
        <v>Andorra</v>
      </c>
      <c r="C27" s="570" t="s">
        <v>206</v>
      </c>
      <c r="D27" s="570"/>
      <c r="E27" s="570"/>
      <c r="F27" s="570"/>
      <c r="G27" s="570"/>
      <c r="H27" s="570"/>
      <c r="I27" s="571" t="str">
        <f>+B27</f>
        <v>Andorra</v>
      </c>
      <c r="J27" s="572" t="s">
        <v>14</v>
      </c>
      <c r="K27" s="573"/>
      <c r="L27" s="573"/>
      <c r="M27" s="573"/>
      <c r="N27" s="573"/>
      <c r="O27" s="573"/>
      <c r="P27" s="574" t="str">
        <f>+B27</f>
        <v>Andorra</v>
      </c>
      <c r="Q27" s="575" t="s">
        <v>15</v>
      </c>
      <c r="R27" s="575"/>
      <c r="S27" s="575"/>
      <c r="T27" s="575"/>
      <c r="U27" s="575"/>
      <c r="V27" s="576"/>
      <c r="AM27" s="558"/>
      <c r="AN27" s="558"/>
      <c r="AO27" s="558"/>
      <c r="AP27" s="558"/>
      <c r="AQ27" s="558"/>
      <c r="AR27" s="558"/>
      <c r="AS27" s="558"/>
      <c r="AT27" s="558"/>
      <c r="AU27" s="558"/>
    </row>
    <row xmlns:x14ac="http://schemas.microsoft.com/office/spreadsheetml/2009/9/ac" r="28" x14ac:dyDescent="0.2">
      <c r="B28" s="577"/>
      <c r="C28" s="578" t="str">
        <f>IF(AND(C30=0.0000000001,C31=0.0000000001,C32=0.0000000001), "National*",IF(AND(C30=0.0000000001,ISNUMBER(C32)),"National*", "National"))</f>
        <v>National</v>
      </c>
      <c r="D28" s="579" t="str">
        <f>IF(AND(D30=0.0000000001,D31=0.0000000001,D32=0.0000000001), "Urban*",IF(AND(D30=0.0000000001,ISNUMBER(D32)),"Urban*", "Urban"))</f>
        <v>Urban*</v>
      </c>
      <c r="E28" s="579" t="str">
        <f>IF(AND(E30=0.0000000001,E31=0.0000000001,E32=0.0000000001), "Rural*",IF(AND(E30=0.0000000001,ISNUMBER(E32)),"Rural*", "Rural"))</f>
        <v>Rural*</v>
      </c>
      <c r="F28" s="579" t="str">
        <f>IF(AND(F30=0.0000000001,F31=0.0000000001,F32=0.0000000001), "Pre-primary*",IF(AND(F30=0.0000000001,ISNUMBER(F32)),"Pre-primary*", "Pre-primary"))</f>
        <v>Pre-primary*</v>
      </c>
      <c r="G28" s="579" t="str">
        <f>IF(AND(G30=0.0000000001,G31=0.0000000001,G32=0.0000000001), "Primary*",IF(AND(G30=0.0000000001,ISNUMBER(G32)),"Primary*", "Primary"))</f>
        <v>Primary</v>
      </c>
      <c r="H28" s="579" t="str">
        <f>IF(AND(H30=0.0000000001,H31=0.0000000001,H32=0.0000000001), "Secondary*",IF(AND(H30=0.0000000001,ISNUMBER(H32)),"Secondary*", "Secondary"))</f>
        <v>Secondary</v>
      </c>
      <c r="I28" s="577"/>
      <c r="J28" s="580" t="str">
        <f>IF(AND(J30=0.0000000001,J31=0.0000000001,J32=0.0000000001), "National*",IF(AND(J30=0.0000000001,ISNUMBER(J32)),"National*", "National"))</f>
        <v>National</v>
      </c>
      <c r="K28" s="579" t="str">
        <f>IF(AND(K30=0.0000000001,K31=0.0000000001,K32=0.0000000001), "Urban*",IF(AND(K30=0.0000000001,ISNUMBER(K32)),"Urban*", "Urban"))</f>
        <v>Urban*</v>
      </c>
      <c r="L28" s="579" t="str">
        <f>IF(AND(L30=0.0000000001,L31=0.0000000001,L32=0.0000000001), "Rural*",IF(AND(L30=0.0000000001,ISNUMBER(L32)),"Rural*", "Rural"))</f>
        <v>Rural*</v>
      </c>
      <c r="M28" s="579" t="str">
        <f>IF(AND(M30=0.0000000001,M31=0.0000000001,M32=0.0000000001), "Pre-primary*",IF(AND(M30=0.0000000001,ISNUMBER(M32)),"Pre-primary*", "Pre-primary"))</f>
        <v>Pre-primary*</v>
      </c>
      <c r="N28" s="579" t="str">
        <f>IF(AND(N30=0.0000000001,N31=0.0000000001,N32=0.0000000001), "Primary*",IF(AND(N30=0.0000000001,ISNUMBER(N32)),"Primary*", "Primary"))</f>
        <v>Primary</v>
      </c>
      <c r="O28" s="579" t="str">
        <f>IF(AND(O30=0.0000000001,O31=0.0000000001,O32=0.0000000001), "Secondary*",IF(AND(O30=0.0000000001,ISNUMBER(O32)),"Secondary*", "Secondary"))</f>
        <v>Secondary</v>
      </c>
      <c r="P28" s="581"/>
      <c r="Q28" s="582" t="str">
        <f>IF(AND(Q30=0.0000000001,Q31=0.0000000001,Q32=0.0000000001), "National*",IF(AND(Q30=0.0000000001,ISNUMBER(Q32)),"National*", "National"))</f>
        <v>National</v>
      </c>
      <c r="R28" s="579" t="str">
        <f>IF(AND(R30=0.0000000001,R31=0.0000000001,R32=0.0000000001), "Urban*",IF(AND(R30=0.0000000001,ISNUMBER(R32)),"Urban*", "Urban"))</f>
        <v>Urban*</v>
      </c>
      <c r="S28" s="579" t="str">
        <f>IF(AND(S30=0.0000000001,S31=0.0000000001,S32=0.0000000001), "Rural*",IF(AND(S30=0.0000000001,ISNUMBER(S32)),"Rural*", "Rural"))</f>
        <v>Rural*</v>
      </c>
      <c r="T28" s="579" t="str">
        <f>IF(AND(T30=0.0000000001,T31=0.0000000001,T32=0.0000000001), "Pre-primary*",IF(AND(T30=0.0000000001,ISNUMBER(T32)),"Pre-primary*", "Pre-primary"))</f>
        <v>Pre-primary*</v>
      </c>
      <c r="U28" s="579" t="str">
        <f>IF(AND(U30=0.0000000001,U31=0.0000000001,U32=0.0000000001), "Primary*",IF(AND(U30=0.0000000001,ISNUMBER(U32)),"Primary*", "Primary"))</f>
        <v>Primary</v>
      </c>
      <c r="V28" s="583" t="str">
        <f>IF(AND(V30=0.0000000001,V31=0.0000000001,V32=0.0000000001), "Secondary*",IF(AND(V30=0.0000000001,ISNUMBER(V32)),"Secondary*", "Secondary"))</f>
        <v>Secondary</v>
      </c>
      <c r="AM28" s="558"/>
      <c r="AN28" s="558"/>
      <c r="AO28" s="558"/>
      <c r="AP28" s="558"/>
      <c r="AQ28" s="558"/>
      <c r="AR28" s="558"/>
      <c r="AS28" s="558"/>
      <c r="AT28" s="558"/>
      <c r="AU28" s="558"/>
    </row>
    <row xmlns:x14ac="http://schemas.microsoft.com/office/spreadsheetml/2009/9/ac" r="29" ht="15.75" thickBot="true" x14ac:dyDescent="0.25">
      <c r="B29" s="577"/>
      <c r="C29" s="584">
        <f>IF(ISNUMBER(Regressions!B4), Regressions!B4, "-")</f>
        <v>2023</v>
      </c>
      <c r="D29" s="585">
        <f>C29</f>
        <v>2023</v>
      </c>
      <c r="E29" s="585">
        <f>D29</f>
        <v>2023</v>
      </c>
      <c r="F29" s="585">
        <f>E29</f>
        <v>2023</v>
      </c>
      <c r="G29" s="585">
        <f>F29</f>
        <v>2023</v>
      </c>
      <c r="H29" s="585">
        <f>F29</f>
        <v>2023</v>
      </c>
      <c r="I29" s="577"/>
      <c r="J29" s="586">
        <f>IF(ISNUMBER(Regressions!K4), Regressions!K4, "-")</f>
        <v>2023</v>
      </c>
      <c r="K29" s="587">
        <f>J29</f>
        <v>2023</v>
      </c>
      <c r="L29" s="587">
        <f>K29</f>
        <v>2023</v>
      </c>
      <c r="M29" s="587">
        <f>L29</f>
        <v>2023</v>
      </c>
      <c r="N29" s="587">
        <f>M29</f>
        <v>2023</v>
      </c>
      <c r="O29" s="587">
        <f>M29</f>
        <v>2023</v>
      </c>
      <c r="P29" s="581"/>
      <c r="Q29" s="588">
        <f>IF(ISNUMBER(Regressions!T4), Regressions!T4, "-")</f>
        <v>2023</v>
      </c>
      <c r="R29" s="589">
        <f>Q29</f>
        <v>2023</v>
      </c>
      <c r="S29" s="589">
        <f>R29</f>
        <v>2023</v>
      </c>
      <c r="T29" s="589">
        <f>S29</f>
        <v>2023</v>
      </c>
      <c r="U29" s="589">
        <f>T29</f>
        <v>2023</v>
      </c>
      <c r="V29" s="590">
        <f>T29</f>
        <v>2023</v>
      </c>
      <c r="AM29" s="558"/>
      <c r="AN29" s="558"/>
      <c r="AO29" s="558"/>
      <c r="AP29" s="558"/>
      <c r="AQ29" s="558"/>
      <c r="AR29" s="558"/>
      <c r="AS29" s="558"/>
      <c r="AT29" s="558"/>
      <c r="AU29" s="558"/>
    </row>
    <row xmlns:x14ac="http://schemas.microsoft.com/office/spreadsheetml/2009/9/ac" r="30" x14ac:dyDescent="0.2">
      <c r="B30" s="591" t="s">
        <v>154</v>
      </c>
      <c r="C30" s="592">
        <f>IF(ISNUMBER(Regressions!C4), Regressions!C4, 0.0000000001)</f>
        <v>100</v>
      </c>
      <c r="D30" s="592">
        <f>IF(ISNUMBER(Regressions!D4), Regressions!D4, 0.0000000001)</f>
        <v>1E-10</v>
      </c>
      <c r="E30" s="592">
        <f>IF(ISNUMBER(Regressions!E4), Regressions!E4, 0.0000000001)</f>
        <v>1E-10</v>
      </c>
      <c r="F30" s="592">
        <f>IF(ISNUMBER(Regressions!F4), Regressions!F4, 0.0000000001)</f>
        <v>1E-10</v>
      </c>
      <c r="G30" s="592">
        <f>IF(ISNUMBER(Regressions!G4), Regressions!G4, 0.0000000001)</f>
        <v>100</v>
      </c>
      <c r="H30" s="592">
        <f>IF(ISNUMBER(Regressions!H4), Regressions!H4, 0.0000000001)</f>
        <v>100</v>
      </c>
      <c r="I30" s="593" t="s">
        <v>154</v>
      </c>
      <c r="J30" s="592">
        <f>IF(ISNUMBER(Regressions!L4), Regressions!L4,0.0000000001)</f>
        <v>100</v>
      </c>
      <c r="K30" s="592">
        <f>IF(ISNUMBER(Regressions!M4), Regressions!M4,0.0000000001)</f>
        <v>1E-10</v>
      </c>
      <c r="L30" s="592">
        <f>IF(ISNUMBER(Regressions!N4), Regressions!N4,0.0000000001)</f>
        <v>1E-10</v>
      </c>
      <c r="M30" s="592">
        <f>IF(ISNUMBER(Regressions!O4), Regressions!O4,0.0000000001)</f>
        <v>1E-10</v>
      </c>
      <c r="N30" s="592">
        <f>IF(ISNUMBER(Regressions!P4), Regressions!P4,0.0000000001)</f>
        <v>100</v>
      </c>
      <c r="O30" s="592">
        <f>IF(ISNUMBER(Regressions!Q4), Regressions!Q4,0.0000000001)</f>
        <v>100</v>
      </c>
      <c r="P30" s="594" t="s">
        <v>154</v>
      </c>
      <c r="Q30" s="592">
        <f>IF(ISNUMBER(Regressions!U4), Regressions!U4,0.0000000001)</f>
        <v>100</v>
      </c>
      <c r="R30" s="592">
        <f>IF(ISNUMBER(Regressions!V4), Regressions!V4,0.0000000001)</f>
        <v>1E-10</v>
      </c>
      <c r="S30" s="592">
        <f>IF(ISNUMBER(Regressions!W4), Regressions!W4,0.0000000001)</f>
        <v>1E-10</v>
      </c>
      <c r="T30" s="592">
        <f>IF(ISNUMBER(Regressions!X4), Regressions!X4,0.0000000001)</f>
        <v>1E-10</v>
      </c>
      <c r="U30" s="592">
        <f>IF(ISNUMBER(Regressions!Y4), Regressions!Y4,0.0000000001)</f>
        <v>100</v>
      </c>
      <c r="V30" s="595">
        <f>IF(ISNUMBER(Regressions!Z4), Regressions!Z4,0.0000000001)</f>
        <v>100</v>
      </c>
      <c r="AM30" s="558"/>
      <c r="AN30" s="558"/>
      <c r="AO30" s="558"/>
      <c r="AP30" s="558"/>
      <c r="AQ30" s="558"/>
      <c r="AR30" s="558"/>
      <c r="AS30" s="558"/>
      <c r="AT30" s="558"/>
      <c r="AU30" s="558"/>
    </row>
    <row xmlns:x14ac="http://schemas.microsoft.com/office/spreadsheetml/2009/9/ac" r="31" x14ac:dyDescent="0.2">
      <c r="B31" s="596" t="s">
        <v>155</v>
      </c>
      <c r="C31" s="592">
        <f>IF(ISNUMBER(Regressions!C5), Regressions!C5, 0.0000000001)</f>
        <v>0</v>
      </c>
      <c r="D31" s="592">
        <f>IF(ISNUMBER(Regressions!D5), Regressions!D5, 0.0000000001)</f>
        <v>1E-10</v>
      </c>
      <c r="E31" s="592">
        <f>IF(ISNUMBER(Regressions!E5), Regressions!E5, 0.0000000001)</f>
        <v>1E-10</v>
      </c>
      <c r="F31" s="592">
        <f>IF(ISNUMBER(Regressions!F5), Regressions!F5, 0.0000000001)</f>
        <v>1E-10</v>
      </c>
      <c r="G31" s="592">
        <f>IF(ISNUMBER(Regressions!G5), Regressions!G5, 0.0000000001)</f>
        <v>0</v>
      </c>
      <c r="H31" s="592">
        <f>IF(ISNUMBER(Regressions!H5), Regressions!H5, 0.0000000001)</f>
        <v>0</v>
      </c>
      <c r="I31" s="597" t="s">
        <v>155</v>
      </c>
      <c r="J31" s="592">
        <f>IF(ISNUMBER(Regressions!L5), Regressions!L5,0.0000000001)</f>
        <v>0</v>
      </c>
      <c r="K31" s="592">
        <f>IF(ISNUMBER(Regressions!M5), Regressions!M5,0.0000000001)</f>
        <v>1E-10</v>
      </c>
      <c r="L31" s="592">
        <f>IF(ISNUMBER(Regressions!N5), Regressions!N5,0.0000000001)</f>
        <v>1E-10</v>
      </c>
      <c r="M31" s="592">
        <f>IF(ISNUMBER(Regressions!O5), Regressions!O5,0.0000000001)</f>
        <v>1E-10</v>
      </c>
      <c r="N31" s="592">
        <f>IF(ISNUMBER(Regressions!P5), Regressions!P5,0.0000000001)</f>
        <v>0</v>
      </c>
      <c r="O31" s="592">
        <f>IF(ISNUMBER(Regressions!Q5), Regressions!Q5,0.0000000001)</f>
        <v>0</v>
      </c>
      <c r="P31" s="598" t="s">
        <v>155</v>
      </c>
      <c r="Q31" s="592">
        <f>IF(ISNUMBER(Regressions!U5), Regressions!U5,0.0000000001)</f>
        <v>0</v>
      </c>
      <c r="R31" s="592">
        <f>IF(ISNUMBER(Regressions!V5), Regressions!V5,0.0000000001)</f>
        <v>1E-10</v>
      </c>
      <c r="S31" s="592">
        <f>IF(ISNUMBER(Regressions!W5), Regressions!W5,0.0000000001)</f>
        <v>1E-10</v>
      </c>
      <c r="T31" s="592">
        <f>IF(ISNUMBER(Regressions!X5), Regressions!X5,0.0000000001)</f>
        <v>1E-10</v>
      </c>
      <c r="U31" s="592">
        <f>IF(ISNUMBER(Regressions!Y5), Regressions!Y5,0.0000000001)</f>
        <v>0</v>
      </c>
      <c r="V31" s="595">
        <f>IF(ISNUMBER(Regressions!Z5), Regressions!Z5,0.0000000001)</f>
        <v>0</v>
      </c>
      <c r="AM31" s="558"/>
      <c r="AN31" s="558"/>
      <c r="AO31" s="558"/>
      <c r="AP31" s="558"/>
      <c r="AQ31" s="558"/>
      <c r="AR31" s="558"/>
      <c r="AS31" s="558"/>
      <c r="AT31" s="558"/>
      <c r="AU31" s="558"/>
    </row>
    <row xmlns:x14ac="http://schemas.microsoft.com/office/spreadsheetml/2009/9/ac" r="32" x14ac:dyDescent="0.2">
      <c r="B32" s="596" t="s">
        <v>153</v>
      </c>
      <c r="C32" s="592">
        <f>IF(ISNUMBER(Regressions!C6), Regressions!C6, 0.0000000001)</f>
        <v>0</v>
      </c>
      <c r="D32" s="592">
        <f>IF(ISNUMBER(Regressions!D6), Regressions!D6, 0.0000000001)</f>
        <v>1E-10</v>
      </c>
      <c r="E32" s="592">
        <f>IF(ISNUMBER(Regressions!E6), Regressions!E6, 0.0000000001)</f>
        <v>1E-10</v>
      </c>
      <c r="F32" s="592">
        <f>IF(ISNUMBER(Regressions!F6), Regressions!F6, 0.0000000001)</f>
        <v>1E-10</v>
      </c>
      <c r="G32" s="592">
        <f>IF(ISNUMBER(Regressions!G6), Regressions!G6, 0.0000000001)</f>
        <v>0</v>
      </c>
      <c r="H32" s="592">
        <f>IF(ISNUMBER(Regressions!H6), Regressions!H6, 0.0000000001)</f>
        <v>0</v>
      </c>
      <c r="I32" s="599" t="s">
        <v>153</v>
      </c>
      <c r="J32" s="592">
        <f>IF(ISNUMBER(Regressions!L6), Regressions!L6,0.0000000001)</f>
        <v>0</v>
      </c>
      <c r="K32" s="592">
        <f>IF(ISNUMBER(Regressions!M6), Regressions!M6,0.0000000001)</f>
        <v>1E-10</v>
      </c>
      <c r="L32" s="592">
        <f>IF(ISNUMBER(Regressions!N6), Regressions!N6,0.0000000001)</f>
        <v>1E-10</v>
      </c>
      <c r="M32" s="592">
        <f>IF(ISNUMBER(Regressions!O6), Regressions!O6,0.0000000001)</f>
        <v>1E-10</v>
      </c>
      <c r="N32" s="592">
        <f>IF(ISNUMBER(Regressions!P6), Regressions!P6,0.0000000001)</f>
        <v>0</v>
      </c>
      <c r="O32" s="592">
        <f>IF(ISNUMBER(Regressions!Q6), Regressions!Q6,0.0000000001)</f>
        <v>0</v>
      </c>
      <c r="P32" s="600" t="s">
        <v>153</v>
      </c>
      <c r="Q32" s="592">
        <f>IF(ISNUMBER(Regressions!U6), Regressions!U6,0.0000000001)</f>
        <v>0</v>
      </c>
      <c r="R32" s="592">
        <f>IF(ISNUMBER(Regressions!V6), Regressions!V6,0.0000000001)</f>
        <v>1E-10</v>
      </c>
      <c r="S32" s="592">
        <f>IF(ISNUMBER(Regressions!W6), Regressions!W6,0.0000000001)</f>
        <v>1E-10</v>
      </c>
      <c r="T32" s="592">
        <f>IF(ISNUMBER(Regressions!X6), Regressions!X6,0.0000000001)</f>
        <v>1E-10</v>
      </c>
      <c r="U32" s="592">
        <f>IF(ISNUMBER(Regressions!Y6), Regressions!Y6,0.0000000001)</f>
        <v>0</v>
      </c>
      <c r="V32" s="595">
        <f>IF(ISNUMBER(Regressions!Z6), Regressions!Z6,0.0000000001)</f>
        <v>0</v>
      </c>
      <c r="AM32" s="558"/>
      <c r="AN32" s="558"/>
      <c r="AO32" s="558"/>
      <c r="AP32" s="558"/>
      <c r="AQ32" s="558"/>
      <c r="AR32" s="558"/>
      <c r="AS32" s="558"/>
      <c r="AT32" s="558"/>
      <c r="AU32" s="558"/>
    </row>
    <row xmlns:x14ac="http://schemas.microsoft.com/office/spreadsheetml/2009/9/ac" r="33" ht="15.75" thickBot="true" x14ac:dyDescent="0.25">
      <c r="B33" s="601" t="s">
        <v>207</v>
      </c>
      <c r="C33" s="602">
        <f>IF(ISNUMBER(Regressions!C7), Regressions!C7, 0.0000000001)</f>
        <v>0</v>
      </c>
      <c r="D33" s="602">
        <f>IF(ISNUMBER(Regressions!D7), Regressions!D7, 0.0000000001)</f>
        <v>100</v>
      </c>
      <c r="E33" s="602">
        <f>IF(ISNUMBER(Regressions!E7), Regressions!E7, 0.0000000001)</f>
        <v>100</v>
      </c>
      <c r="F33" s="602">
        <f>IF(ISNUMBER(Regressions!F7), Regressions!F7, 0.0000000001)</f>
        <v>100</v>
      </c>
      <c r="G33" s="602">
        <f>IF(ISNUMBER(Regressions!G7), Regressions!G7, 0.0000000001)</f>
        <v>0</v>
      </c>
      <c r="H33" s="602">
        <f>IF(ISNUMBER(Regressions!H7), Regressions!H7, 0.0000000001)</f>
        <v>0</v>
      </c>
      <c r="I33" s="603" t="s">
        <v>207</v>
      </c>
      <c r="J33" s="604">
        <f>IF(ISNUMBER(Regressions!L7), Regressions!L7,0.0000000001)</f>
        <v>0</v>
      </c>
      <c r="K33" s="602">
        <f>IF(ISNUMBER(Regressions!M7), Regressions!M7,0.0000000001)</f>
        <v>100</v>
      </c>
      <c r="L33" s="602">
        <f>IF(ISNUMBER(Regressions!N7), Regressions!N7,0.0000000001)</f>
        <v>100</v>
      </c>
      <c r="M33" s="602">
        <f>IF(ISNUMBER(Regressions!O7), Regressions!O7,0.0000000001)</f>
        <v>100</v>
      </c>
      <c r="N33" s="602">
        <f>IF(ISNUMBER(Regressions!P7), Regressions!P7,0.0000000001)</f>
        <v>0</v>
      </c>
      <c r="O33" s="602">
        <f>IF(ISNUMBER(Regressions!Q7), Regressions!Q7,0.0000000001)</f>
        <v>0</v>
      </c>
      <c r="P33" s="605" t="s">
        <v>207</v>
      </c>
      <c r="Q33" s="604">
        <f>IF(ISNUMBER(Regressions!U7), Regressions!U7,0.0000000001)</f>
        <v>0</v>
      </c>
      <c r="R33" s="604">
        <f>IF(ISNUMBER(Regressions!V7), Regressions!V7,0.0000000001)</f>
        <v>100</v>
      </c>
      <c r="S33" s="602">
        <f>IF(ISNUMBER(Regressions!W7), Regressions!W7,0.0000000001)</f>
        <v>100</v>
      </c>
      <c r="T33" s="602">
        <f>IF(ISNUMBER(Regressions!X7), Regressions!X7,0.0000000001)</f>
        <v>100</v>
      </c>
      <c r="U33" s="602">
        <f>IF(ISNUMBER(Regressions!Y7), Regressions!Y7,0.0000000001)</f>
        <v>0</v>
      </c>
      <c r="V33" s="606">
        <f>IF(ISNUMBER(Regressions!Z7), Regressions!Z7,0.0000000001)</f>
        <v>0</v>
      </c>
    </row>
    <row xmlns:x14ac="http://schemas.microsoft.com/office/spreadsheetml/2009/9/ac" r="34" x14ac:dyDescent="0.2">
      <c r="B34" s="607" t="s">
        <v>242</v>
      </c>
    </row>
    <row xmlns:x14ac="http://schemas.microsoft.com/office/spreadsheetml/2009/9/ac" r="35" ht="6" customHeight="true" x14ac:dyDescent="0.2"/>
    <row xmlns:x14ac="http://schemas.microsoft.com/office/spreadsheetml/2009/9/ac" r="36" s="558" customFormat="true" ht="50.1" customHeight="true" x14ac:dyDescent="0.2">
      <c r="B36" s="608" t="s">
        <v>34</v>
      </c>
      <c r="C36" s="609" t="s">
        <v>249</v>
      </c>
      <c r="D36" s="609"/>
      <c r="E36" s="609"/>
      <c r="F36" s="609"/>
      <c r="G36" s="609"/>
      <c r="H36" s="609"/>
      <c r="I36" s="608" t="s">
        <v>34</v>
      </c>
      <c r="J36" s="610" t="s">
        <v>250</v>
      </c>
      <c r="K36" s="611"/>
      <c r="L36" s="611"/>
      <c r="M36" s="611"/>
      <c r="N36" s="611"/>
      <c r="O36" s="611"/>
      <c r="P36" s="608" t="s">
        <v>34</v>
      </c>
      <c r="Q36" s="612" t="s">
        <v>251</v>
      </c>
      <c r="R36" s="612"/>
      <c r="S36" s="612"/>
      <c r="T36" s="612"/>
      <c r="U36" s="612"/>
      <c r="V36" s="612"/>
    </row>
    <row xmlns:x14ac="http://schemas.microsoft.com/office/spreadsheetml/2009/9/ac" r="37" ht="50.1" customHeight="true" x14ac:dyDescent="0.2">
      <c r="B37" s="608" t="s">
        <v>35</v>
      </c>
      <c r="C37" s="613" t="s">
        <v>252</v>
      </c>
      <c r="D37" s="613"/>
      <c r="E37" s="613"/>
      <c r="F37" s="613"/>
      <c r="G37" s="613"/>
      <c r="H37" s="613"/>
      <c r="I37" s="608" t="s">
        <v>35</v>
      </c>
      <c r="J37" s="613" t="s">
        <v>253</v>
      </c>
      <c r="K37" s="613"/>
      <c r="L37" s="613"/>
      <c r="M37" s="613"/>
      <c r="N37" s="613"/>
      <c r="O37" s="613"/>
      <c r="P37" s="608" t="s">
        <v>35</v>
      </c>
      <c r="Q37" s="613" t="s">
        <v>254</v>
      </c>
      <c r="R37" s="613"/>
      <c r="S37" s="613"/>
      <c r="T37" s="613"/>
      <c r="U37" s="613"/>
      <c r="V37" s="613"/>
    </row>
    <row xmlns:x14ac="http://schemas.microsoft.com/office/spreadsheetml/2009/9/ac" r="38" ht="50.1" customHeight="true" x14ac:dyDescent="0.2">
      <c r="B38" s="608" t="s">
        <v>36</v>
      </c>
      <c r="C38" s="614" t="s">
        <v>255</v>
      </c>
      <c r="D38" s="614"/>
      <c r="E38" s="614"/>
      <c r="F38" s="614"/>
      <c r="G38" s="614"/>
      <c r="H38" s="614"/>
      <c r="I38" s="608" t="s">
        <v>36</v>
      </c>
      <c r="J38" s="614" t="s">
        <v>256</v>
      </c>
      <c r="K38" s="614"/>
      <c r="L38" s="614"/>
      <c r="M38" s="614"/>
      <c r="N38" s="614"/>
      <c r="O38" s="614"/>
      <c r="P38" s="608" t="s">
        <v>36</v>
      </c>
      <c r="Q38" s="614" t="s">
        <v>257</v>
      </c>
      <c r="R38" s="614"/>
      <c r="S38" s="614"/>
      <c r="T38" s="614"/>
      <c r="U38" s="614"/>
      <c r="V38" s="614"/>
    </row>
    <row xmlns:x14ac="http://schemas.microsoft.com/office/spreadsheetml/2009/9/ac" r="39" ht="50.1" customHeight="true" x14ac:dyDescent="0.2">
      <c r="B39" s="608" t="s">
        <v>207</v>
      </c>
      <c r="C39" s="615" t="s">
        <v>258</v>
      </c>
      <c r="D39" s="615"/>
      <c r="E39" s="615"/>
      <c r="F39" s="615"/>
      <c r="G39" s="615"/>
      <c r="H39" s="615"/>
      <c r="I39" s="608" t="s">
        <v>207</v>
      </c>
      <c r="J39" s="615" t="s">
        <v>258</v>
      </c>
      <c r="K39" s="615"/>
      <c r="L39" s="615"/>
      <c r="M39" s="615"/>
      <c r="N39" s="615"/>
      <c r="O39" s="615"/>
      <c r="P39" s="608" t="s">
        <v>207</v>
      </c>
      <c r="Q39" s="615" t="s">
        <v>258</v>
      </c>
      <c r="R39" s="615"/>
      <c r="S39" s="615"/>
      <c r="T39" s="615"/>
      <c r="U39" s="615"/>
      <c r="V39" s="61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242</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242</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242</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19" t="str">
        <f>+RIGHT('Data Summary'!A6,LEN('Data Summary'!A6)-9)</f>
        <v>UIS</v>
      </c>
      <c r="B6" s="32" t="str">
        <f>+IF(ISTEXT('Data Summary'!B6),'Data Summary'!B6,"")</f>
        <v>Other</v>
      </c>
      <c r="C6" s="318">
        <f>+VALUE('Data Summary'!C6)</f>
        <v>2016</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2017</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t="e">
        <f ca="true">+IF(AND(ISNUMBER(OFFSET('Sanitation Data'!$I$4,0,10*ROW('Sanitation Data'!I1))),'Data Summary'!DJ7="Yes"),100-OFFSET('Sanitation Data'!$I$4,0,10*ROW('Sanitation Data'!I1)),NA())</f>
        <v>#N/A</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t="e">
        <f ca="true">+IF(AND(ISNUMBER(OFFSET('Sanitation Data'!$I$12,0,10*ROW('Sanitation Data'!I1))),'Data Summary'!DN7="Yes"),OFFSET('Sanitation Data'!$I$12,0,10*ROW('Sanitation Data'!I1)),NA())</f>
        <v>#N/A</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t="e">
        <f ca="true">+IF(AND(ISNUMBER(OFFSET('Hygiene Data'!$I$5,0,10*ROW('Hygiene Data'!I1))),'Data Summary'!ED7="Yes"),OFFSET('Hygiene Data'!$I$5,0,10*ROW('Hygiene Data'!I1)),NA())</f>
        <v>#N/A</v>
      </c>
      <c r="BP7" s="87" t="e">
        <f ca="true">+IF(AND(ISNUMBER(OFFSET('Hygiene Data'!$I$7,0,10*ROW('Hygiene Data'!I1))),'Data Summary'!EE7="Yes"),OFFSET('Hygiene Data'!$I$7,0,10*ROW('Hygiene Data'!I1)),NA())</f>
        <v>#N/A</v>
      </c>
      <c r="BQ7" s="87" t="e">
        <f ca="true">+IF(AND(ISNUMBER(OFFSET('Hygiene Data'!$I$9,0,10*ROW('Hygiene Data'!I1))),'Data Summary'!EF7="Yes"),OFFSET('Hygiene Data'!$I$9,0,10*ROW('Hygiene Data'!I1)),NA())</f>
        <v>#N/A</v>
      </c>
    </row>
    <row xmlns:x14ac="http://schemas.microsoft.com/office/spreadsheetml/2009/9/ac" r="8" x14ac:dyDescent="0.2">
      <c r="A8" s="319" t="str">
        <f ca="true">+RIGHT('Data Summary'!A8,LEN('Data Summary'!A8)-9)</f>
        <v>UIS</v>
      </c>
      <c r="B8" s="32" t="str">
        <f ca="true">+IF(ISTEXT('Data Summary'!B8),'Data Summary'!B8,"")</f>
        <v>Other</v>
      </c>
      <c r="C8" s="318">
        <f ca="true">+VALUE('Data Summary'!C8)</f>
        <v>2018</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2019</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2020</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2021</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str">
        <f ca="true">+RIGHT('Data Summary'!A12,LEN('Data Summary'!A12)-9)</f>
        <v>UIS</v>
      </c>
      <c r="B12" s="32" t="str">
        <f ca="true">+IF(ISTEXT('Data Summary'!B12),'Data Summary'!B12,"")</f>
        <v>Other</v>
      </c>
      <c r="C12" s="318">
        <f ca="true">+VALUE('Data Summary'!C12)</f>
        <v>2022</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f ca="true">+IF(AND(ISNUMBER(OFFSET('Water Data'!$H$4,0,10*ROW('Water Data'!H6))),'Data Summary'!CE12="Yes"),100-OFFSET('Water Data'!$H$4,0,10*ROW('Water Data'!H6)),NA())</f>
        <v>100</v>
      </c>
      <c r="Q12" s="85">
        <f ca="true">+IF(AND(ISNUMBER(OFFSET('Water Data'!$H$6,0,10*ROW('Water Data'!H6))),'Data Summary'!CF12="Yes"),OFFSET('Water Data'!$H$6,0,10*ROW('Water Data'!H6)),NA())</f>
        <v>100</v>
      </c>
      <c r="R12" s="85">
        <f ca="true">+IF(AND(ISNUMBER(OFFSET('Water Data'!$H$9,0,10*ROW('Water Data'!H6))),'Data Summary'!CG12="Yes"),OFFSET('Water Data'!$H$9,0,10*ROW('Water Data'!H6)),NA())</f>
        <v>100</v>
      </c>
      <c r="S12" s="85">
        <f ca="true">+IF(AND(ISNUMBER(OFFSET('Water Data'!$I$4,0,10*ROW('Water Data'!I6))),'Data Summary'!CH12="Yes"),100-OFFSET('Water Data'!$I$4,0,10*ROW('Water Data'!I6)),NA())</f>
        <v>100</v>
      </c>
      <c r="T12" s="85">
        <f ca="true">+IF(AND(ISNUMBER(OFFSET('Water Data'!$I$6,0,10*ROW('Water Data'!I6))),'Data Summary'!CI12="Yes"),OFFSET('Water Data'!$I$6,0,10*ROW('Water Data'!I6)),NA())</f>
        <v>100</v>
      </c>
      <c r="U12" s="85">
        <f ca="true">+IF(AND(ISNUMBER(OFFSET('Water Data'!$I$9,0,10*ROW('Water Data'!I6))),'Data Summary'!CJ12="Yes"),OFFSET('Water Data'!$I$9,0,10*ROW('Water Data'!I6)),NA())</f>
        <v>100</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f ca="true">+IF(AND(ISNUMBER(OFFSET('Sanitation Data'!$H$4,0,10*ROW('Sanitation Data'!H6))),'Data Summary'!DE12="Yes"),100-OFFSET('Sanitation Data'!$H$4,0,10*ROW('Sanitation Data'!H6)),NA())</f>
        <v>100</v>
      </c>
      <c r="AQ12" s="86">
        <f ca="true">+IF(AND(ISNUMBER(OFFSET('Sanitation Data'!$H$6,0,10*ROW('Sanitation Data'!H6))),'Data Summary'!DF12="Yes"),OFFSET('Sanitation Data'!$H$6,0,10*ROW('Sanitation Data'!H6)),NA())</f>
        <v>100</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f ca="true">+IF(AND(ISNUMBER(OFFSET('Sanitation Data'!$H$12,0,10*ROW('Sanitation Data'!H6))),'Data Summary'!DI12="Yes"),OFFSET('Sanitation Data'!$H$12,0,10*ROW('Sanitation Data'!H6)),NA())</f>
        <v>100</v>
      </c>
      <c r="AU12" s="86">
        <f ca="true">+IF(AND(ISNUMBER(OFFSET('Sanitation Data'!$I$4,0,10*ROW('Sanitation Data'!I6))),'Data Summary'!DJ12="Yes"),100-OFFSET('Sanitation Data'!$I$4,0,10*ROW('Sanitation Data'!I6)),NA())</f>
        <v>100</v>
      </c>
      <c r="AV12" s="86">
        <f ca="true">+IF(AND(ISNUMBER(OFFSET('Sanitation Data'!$I$6,0,10*ROW('Sanitation Data'!I6))),'Data Summary'!DK12="Yes"),OFFSET('Sanitation Data'!$I$6,0,10*ROW('Sanitation Data'!I6)),NA())</f>
        <v>100</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f ca="true">+IF(AND(ISNUMBER(OFFSET('Sanitation Data'!$I$12,0,10*ROW('Sanitation Data'!I6))),'Data Summary'!DN12="Yes"),OFFSET('Sanitation Data'!$I$12,0,10*ROW('Sanitation Data'!I6)),NA())</f>
        <v>100</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f ca="true">+IF(AND(ISNUMBER(OFFSET('Hygiene Data'!$H$5,0,10*ROW('Hygiene Data'!H6))),'Data Summary'!EA12="Yes"),OFFSET('Hygiene Data'!$H$5,0,10*ROW('Hygiene Data'!H6)),NA())</f>
        <v>100</v>
      </c>
      <c r="BM12" s="87">
        <f ca="true">+IF(AND(ISNUMBER(OFFSET('Hygiene Data'!$H$7,0,10*ROW('Hygiene Data'!H6))),'Data Summary'!EB12="Yes"),OFFSET('Hygiene Data'!$H$7,0,10*ROW('Hygiene Data'!H6)),NA())</f>
        <v>100</v>
      </c>
      <c r="BN12" s="87">
        <f ca="true">+IF(AND(ISNUMBER(OFFSET('Hygiene Data'!$H$9,0,10*ROW('Hygiene Data'!H6))),'Data Summary'!EC12="Yes"),OFFSET('Hygiene Data'!$H$9,0,10*ROW('Hygiene Data'!H6)),NA())</f>
        <v>100</v>
      </c>
      <c r="BO12" s="87">
        <f ca="true">+IF(AND(ISNUMBER(OFFSET('Hygiene Data'!$I$5,0,10*ROW('Hygiene Data'!I6))),'Data Summary'!ED12="Yes"),OFFSET('Hygiene Data'!$I$5,0,10*ROW('Hygiene Data'!I6)),NA())</f>
        <v>100</v>
      </c>
      <c r="BP12" s="87">
        <f ca="true">+IF(AND(ISNUMBER(OFFSET('Hygiene Data'!$I$7,0,10*ROW('Hygiene Data'!I6))),'Data Summary'!EE12="Yes"),OFFSET('Hygiene Data'!$I$7,0,10*ROW('Hygiene Data'!I6)),NA())</f>
        <v>100</v>
      </c>
      <c r="BQ12" s="87">
        <f ca="true">+IF(AND(ISNUMBER(OFFSET('Hygiene Data'!$I$9,0,10*ROW('Hygiene Data'!I6))),'Data Summary'!EF12="Yes"),OFFSET('Hygiene Data'!$I$9,0,10*ROW('Hygiene Data'!I6)),NA())</f>
        <v>100</v>
      </c>
    </row>
    <row xmlns:x14ac="http://schemas.microsoft.com/office/spreadsheetml/2009/9/ac" r="13" x14ac:dyDescent="0.2">
      <c r="A13" s="319" t="e">
        <f ca="true">+RIGHT('Data Summary'!A13,LEN('Data Summary'!A13)-9)</f>
        <v>#VALUE!</v>
      </c>
      <c r="B13" s="32" t="str">
        <f ca="true">+IF(ISTEXT('Data Summary'!B13),'Data Summary'!B13,"")</f>
        <v/>
      </c>
      <c r="C13" s="31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7"/>
      <c r="I1" s="537"/>
      <c r="J1" s="537"/>
      <c r="K1" s="537"/>
      <c r="L1" s="537"/>
      <c r="M1" s="537"/>
      <c r="N1" s="537"/>
      <c r="O1" s="537"/>
      <c r="P1" s="537"/>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211</v>
      </c>
      <c r="B7" s="9">
        <v>2023</v>
      </c>
      <c r="C7" s="9">
        <v>0</v>
      </c>
      <c r="D7" s="9">
        <v>100</v>
      </c>
      <c r="E7" s="9">
        <v>100</v>
      </c>
      <c r="F7" s="9">
        <v>100</v>
      </c>
      <c r="G7" s="9">
        <v>0</v>
      </c>
      <c r="H7" s="9">
        <v>0</v>
      </c>
      <c r="I7" s="146"/>
      <c r="J7" s="151" t="s">
        <v>211</v>
      </c>
      <c r="K7" s="9">
        <v>2023</v>
      </c>
      <c r="L7" s="9">
        <v>0</v>
      </c>
      <c r="M7" s="9">
        <v>100</v>
      </c>
      <c r="N7" s="9">
        <v>100</v>
      </c>
      <c r="O7" s="9">
        <v>100</v>
      </c>
      <c r="P7" s="9">
        <v>0</v>
      </c>
      <c r="Q7" s="9">
        <v>0</v>
      </c>
      <c r="R7" s="146"/>
      <c r="S7" s="151" t="s">
        <v>211</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177</v>
      </c>
      <c r="B14" s="9">
        <v>2000</v>
      </c>
      <c r="C14" s="168" t="s">
        <v>7</v>
      </c>
      <c r="D14" s="9">
        <v>9979</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177</v>
      </c>
      <c r="B15" s="9">
        <v>2001</v>
      </c>
      <c r="C15" s="168" t="s">
        <v>7</v>
      </c>
      <c r="D15" s="9">
        <v>9994</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177</v>
      </c>
      <c r="B16" s="9">
        <v>2002</v>
      </c>
      <c r="C16" s="168" t="s">
        <v>7</v>
      </c>
      <c r="D16" s="9">
        <v>10427</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177</v>
      </c>
      <c r="B17" s="9">
        <v>2003</v>
      </c>
      <c r="C17" s="168" t="s">
        <v>7</v>
      </c>
      <c r="D17" s="9">
        <v>10838</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177</v>
      </c>
      <c r="B18" s="9">
        <v>2004</v>
      </c>
      <c r="C18" s="168" t="s">
        <v>7</v>
      </c>
      <c r="D18" s="9">
        <v>11243</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177</v>
      </c>
      <c r="B19" s="9">
        <v>2005</v>
      </c>
      <c r="C19" s="168" t="s">
        <v>7</v>
      </c>
      <c r="D19" s="9">
        <v>11684</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177</v>
      </c>
      <c r="B20" s="9">
        <v>2006</v>
      </c>
      <c r="C20" s="168" t="s">
        <v>7</v>
      </c>
      <c r="D20" s="9">
        <v>12113</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177</v>
      </c>
      <c r="B21" s="9">
        <v>2007</v>
      </c>
      <c r="C21" s="168" t="s">
        <v>7</v>
      </c>
      <c r="D21" s="9">
        <v>11998</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177</v>
      </c>
      <c r="B22" s="9">
        <v>2008</v>
      </c>
      <c r="C22" s="168" t="s">
        <v>7</v>
      </c>
      <c r="D22" s="9">
        <v>11856</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177</v>
      </c>
      <c r="B23" s="9">
        <v>2009</v>
      </c>
      <c r="C23" s="168" t="s">
        <v>7</v>
      </c>
      <c r="D23" s="9">
        <v>11726</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177</v>
      </c>
      <c r="B24" s="9">
        <v>2010</v>
      </c>
      <c r="C24" s="168" t="s">
        <v>7</v>
      </c>
      <c r="D24" s="9">
        <v>11690</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177</v>
      </c>
      <c r="B25" s="9">
        <v>2011</v>
      </c>
      <c r="C25" s="168" t="s">
        <v>7</v>
      </c>
      <c r="D25" s="9">
        <v>11544</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177</v>
      </c>
      <c r="B26" s="9">
        <v>2012</v>
      </c>
      <c r="C26" s="168" t="s">
        <v>7</v>
      </c>
      <c r="D26" s="9">
        <v>11601</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177</v>
      </c>
      <c r="B27" s="9">
        <v>2013</v>
      </c>
      <c r="C27" s="168" t="s">
        <v>7</v>
      </c>
      <c r="D27" s="9">
        <v>11621</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177</v>
      </c>
      <c r="B28" s="9">
        <v>2014</v>
      </c>
      <c r="C28" s="168" t="s">
        <v>7</v>
      </c>
      <c r="D28" s="9">
        <v>11614</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177</v>
      </c>
      <c r="B29" s="9">
        <v>2015</v>
      </c>
      <c r="C29" s="168" t="s">
        <v>7</v>
      </c>
      <c r="D29" s="9">
        <v>11714</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177</v>
      </c>
      <c r="B30" s="9">
        <v>2016</v>
      </c>
      <c r="C30" s="168" t="s">
        <v>7</v>
      </c>
      <c r="D30" s="9">
        <v>11662</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177</v>
      </c>
      <c r="B31" s="9">
        <v>2017</v>
      </c>
      <c r="C31" s="168" t="s">
        <v>7</v>
      </c>
      <c r="D31" s="9">
        <v>11664</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177</v>
      </c>
      <c r="B32" s="9">
        <v>2018</v>
      </c>
      <c r="C32" s="168" t="s">
        <v>7</v>
      </c>
      <c r="D32" s="9">
        <v>11565</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177</v>
      </c>
      <c r="B33" s="9">
        <v>2019</v>
      </c>
      <c r="C33" s="168" t="s">
        <v>7</v>
      </c>
      <c r="D33" s="9">
        <v>11508</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177</v>
      </c>
      <c r="B34" s="9">
        <v>2020</v>
      </c>
      <c r="C34" s="168" t="s">
        <v>7</v>
      </c>
      <c r="D34" s="9">
        <v>11566</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177</v>
      </c>
      <c r="B35" s="9">
        <v>2021</v>
      </c>
      <c r="C35" s="168" t="s">
        <v>7</v>
      </c>
      <c r="D35" s="9">
        <v>11438</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177</v>
      </c>
      <c r="B36" s="9">
        <v>2022</v>
      </c>
      <c r="C36" s="168" t="s">
        <v>7</v>
      </c>
      <c r="D36" s="9">
        <v>11536</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177</v>
      </c>
      <c r="B37" s="9">
        <v>2023</v>
      </c>
      <c r="C37" s="168" t="s">
        <v>7</v>
      </c>
      <c r="D37" s="9">
        <v>11949</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177</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177</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177</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177</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177</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177</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177</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177</v>
      </c>
      <c r="B45" s="9">
        <v>2000</v>
      </c>
      <c r="C45" s="168" t="s">
        <v>1</v>
      </c>
      <c r="D45" s="9">
        <v>9220.0967150115976</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177</v>
      </c>
      <c r="B46" s="9">
        <v>2001</v>
      </c>
      <c r="C46" s="168" t="s">
        <v>1</v>
      </c>
      <c r="D46" s="9">
        <v>9200.0766156005866</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177</v>
      </c>
      <c r="B47" s="9">
        <v>2002</v>
      </c>
      <c r="C47" s="168" t="s">
        <v>1</v>
      </c>
      <c r="D47" s="9">
        <v>9555.4069490814218</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177</v>
      </c>
      <c r="B48" s="9">
        <v>2003</v>
      </c>
      <c r="C48" s="168" t="s">
        <v>1</v>
      </c>
      <c r="D48" s="9">
        <v>9885.0147393798834</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177</v>
      </c>
      <c r="B49" s="9">
        <v>2004</v>
      </c>
      <c r="C49" s="168" t="s">
        <v>1</v>
      </c>
      <c r="D49" s="9">
        <v>10203.13486824036</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177</v>
      </c>
      <c r="B50" s="9">
        <v>2005</v>
      </c>
      <c r="C50" s="168" t="s">
        <v>1</v>
      </c>
      <c r="D50" s="9">
        <v>10548.899827880859</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177</v>
      </c>
      <c r="B51" s="9">
        <v>2006</v>
      </c>
      <c r="C51" s="168" t="s">
        <v>1</v>
      </c>
      <c r="D51" s="9">
        <v>10878.32181388855</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177</v>
      </c>
      <c r="B52" s="9">
        <v>2007</v>
      </c>
      <c r="C52" s="168" t="s">
        <v>1</v>
      </c>
      <c r="D52" s="9">
        <v>10715.17367889404</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177</v>
      </c>
      <c r="B53" s="9">
        <v>2008</v>
      </c>
      <c r="C53" s="168" t="s">
        <v>1</v>
      </c>
      <c r="D53" s="9">
        <v>10552.31397949219</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177</v>
      </c>
      <c r="B54" s="9">
        <v>2009</v>
      </c>
      <c r="C54" s="168" t="s">
        <v>1</v>
      </c>
      <c r="D54" s="9">
        <v>10425.82142059326</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177</v>
      </c>
      <c r="B55" s="9">
        <v>2010</v>
      </c>
      <c r="C55" s="168" t="s">
        <v>1</v>
      </c>
      <c r="D55" s="9">
        <v>10382.94112854004</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177</v>
      </c>
      <c r="B56" s="9">
        <v>2011</v>
      </c>
      <c r="C56" s="168" t="s">
        <v>1</v>
      </c>
      <c r="D56" s="9">
        <v>10242.529200439451</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177</v>
      </c>
      <c r="B57" s="9">
        <v>2012</v>
      </c>
      <c r="C57" s="168" t="s">
        <v>1</v>
      </c>
      <c r="D57" s="9">
        <v>10282.081927642819</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177</v>
      </c>
      <c r="B58" s="9">
        <v>2013</v>
      </c>
      <c r="C58" s="168" t="s">
        <v>1</v>
      </c>
      <c r="D58" s="9">
        <v>10288.88506790161</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177</v>
      </c>
      <c r="B59" s="9">
        <v>2014</v>
      </c>
      <c r="C59" s="168" t="s">
        <v>1</v>
      </c>
      <c r="D59" s="9">
        <v>10271.537959747309</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177</v>
      </c>
      <c r="B60" s="9">
        <v>2015</v>
      </c>
      <c r="C60" s="168" t="s">
        <v>1</v>
      </c>
      <c r="D60" s="9">
        <v>10348.73344299316</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177</v>
      </c>
      <c r="B61" s="9">
        <v>2016</v>
      </c>
      <c r="C61" s="168" t="s">
        <v>1</v>
      </c>
      <c r="D61" s="9">
        <v>10291.48188812256</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177</v>
      </c>
      <c r="B62" s="9">
        <v>2017</v>
      </c>
      <c r="C62" s="168" t="s">
        <v>1</v>
      </c>
      <c r="D62" s="9">
        <v>10281.81617797852</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177</v>
      </c>
      <c r="B63" s="9">
        <v>2018</v>
      </c>
      <c r="C63" s="168" t="s">
        <v>1</v>
      </c>
      <c r="D63" s="9">
        <v>10184.36989059448</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177</v>
      </c>
      <c r="B64" s="9">
        <v>2019</v>
      </c>
      <c r="C64" s="168" t="s">
        <v>1</v>
      </c>
      <c r="D64" s="9">
        <v>10125.198853454591</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177</v>
      </c>
      <c r="B65" s="9">
        <v>2020</v>
      </c>
      <c r="C65" s="168" t="s">
        <v>1</v>
      </c>
      <c r="D65" s="9">
        <v>10168.36460235596</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177</v>
      </c>
      <c r="B66" s="9">
        <v>2021</v>
      </c>
      <c r="C66" s="168" t="s">
        <v>1</v>
      </c>
      <c r="D66" s="9">
        <v>10049.19823547363</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177</v>
      </c>
      <c r="B67" s="9">
        <v>2022</v>
      </c>
      <c r="C67" s="168" t="s">
        <v>1</v>
      </c>
      <c r="D67" s="9">
        <v>10129.876614990229</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177</v>
      </c>
      <c r="B68" s="9">
        <v>2023</v>
      </c>
      <c r="C68" s="168" t="s">
        <v>1</v>
      </c>
      <c r="D68" s="9">
        <v>10488.115507965091</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177</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177</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177</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177</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177</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177</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177</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177</v>
      </c>
      <c r="B76" s="9">
        <v>2000</v>
      </c>
      <c r="C76" s="168" t="s">
        <v>2</v>
      </c>
      <c r="D76" s="9">
        <v>758.90328498840336</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177</v>
      </c>
      <c r="B77" s="9">
        <v>2001</v>
      </c>
      <c r="C77" s="168" t="s">
        <v>2</v>
      </c>
      <c r="D77" s="9">
        <v>793.92338439941409</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177</v>
      </c>
      <c r="B78" s="9">
        <v>2002</v>
      </c>
      <c r="C78" s="168" t="s">
        <v>2</v>
      </c>
      <c r="D78" s="9">
        <v>871.59305091857902</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177</v>
      </c>
      <c r="B79" s="9">
        <v>2003</v>
      </c>
      <c r="C79" s="168" t="s">
        <v>2</v>
      </c>
      <c r="D79" s="9">
        <v>952.98526062011717</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177</v>
      </c>
      <c r="B80" s="9">
        <v>2004</v>
      </c>
      <c r="C80" s="168" t="s">
        <v>2</v>
      </c>
      <c r="D80" s="9">
        <v>1039.8651317596441</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177</v>
      </c>
      <c r="B81" s="9">
        <v>2005</v>
      </c>
      <c r="C81" s="168" t="s">
        <v>2</v>
      </c>
      <c r="D81" s="9">
        <v>1135.100172119141</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177</v>
      </c>
      <c r="B82" s="9">
        <v>2006</v>
      </c>
      <c r="C82" s="168" t="s">
        <v>2</v>
      </c>
      <c r="D82" s="9">
        <v>1234.67818611145</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177</v>
      </c>
      <c r="B83" s="9">
        <v>2007</v>
      </c>
      <c r="C83" s="168" t="s">
        <v>2</v>
      </c>
      <c r="D83" s="9">
        <v>1282.826321105957</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177</v>
      </c>
      <c r="B84" s="9">
        <v>2008</v>
      </c>
      <c r="C84" s="168" t="s">
        <v>2</v>
      </c>
      <c r="D84" s="9">
        <v>1303.6860205078131</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177</v>
      </c>
      <c r="B85" s="9">
        <v>2009</v>
      </c>
      <c r="C85" s="168" t="s">
        <v>2</v>
      </c>
      <c r="D85" s="9">
        <v>1300.178579406738</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177</v>
      </c>
      <c r="B86" s="9">
        <v>2010</v>
      </c>
      <c r="C86" s="168" t="s">
        <v>2</v>
      </c>
      <c r="D86" s="9">
        <v>1307.058871459961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177</v>
      </c>
      <c r="B87" s="9">
        <v>2011</v>
      </c>
      <c r="C87" s="168" t="s">
        <v>2</v>
      </c>
      <c r="D87" s="9">
        <v>1301.470799560547</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177</v>
      </c>
      <c r="B88" s="9">
        <v>2012</v>
      </c>
      <c r="C88" s="168" t="s">
        <v>2</v>
      </c>
      <c r="D88" s="9">
        <v>1318.9180723571781</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177</v>
      </c>
      <c r="B89" s="9">
        <v>2013</v>
      </c>
      <c r="C89" s="168" t="s">
        <v>2</v>
      </c>
      <c r="D89" s="9">
        <v>1332.1149320983891</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177</v>
      </c>
      <c r="B90" s="9">
        <v>2014</v>
      </c>
      <c r="C90" s="168" t="s">
        <v>2</v>
      </c>
      <c r="D90" s="9">
        <v>1342.4620402526859</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177</v>
      </c>
      <c r="B91" s="9">
        <v>2015</v>
      </c>
      <c r="C91" s="168" t="s">
        <v>2</v>
      </c>
      <c r="D91" s="9">
        <v>1365.2665570068359</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177</v>
      </c>
      <c r="B92" s="9">
        <v>2016</v>
      </c>
      <c r="C92" s="168" t="s">
        <v>2</v>
      </c>
      <c r="D92" s="9">
        <v>1370.518111877441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177</v>
      </c>
      <c r="B93" s="9">
        <v>2017</v>
      </c>
      <c r="C93" s="168" t="s">
        <v>2</v>
      </c>
      <c r="D93" s="9">
        <v>1382.183822021485</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177</v>
      </c>
      <c r="B94" s="9">
        <v>2018</v>
      </c>
      <c r="C94" s="168" t="s">
        <v>2</v>
      </c>
      <c r="D94" s="9">
        <v>1380.630109405517</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177</v>
      </c>
      <c r="B95" s="9">
        <v>2019</v>
      </c>
      <c r="C95" s="168" t="s">
        <v>2</v>
      </c>
      <c r="D95" s="9">
        <v>1382.8011465454099</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177</v>
      </c>
      <c r="B96" s="9">
        <v>2020</v>
      </c>
      <c r="C96" s="168" t="s">
        <v>2</v>
      </c>
      <c r="D96" s="9">
        <v>1397.635397644043</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177</v>
      </c>
      <c r="B97" s="9">
        <v>2021</v>
      </c>
      <c r="C97" s="168" t="s">
        <v>2</v>
      </c>
      <c r="D97" s="9">
        <v>1388.8017645263669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177</v>
      </c>
      <c r="B98" s="9">
        <v>2022</v>
      </c>
      <c r="C98" s="168" t="s">
        <v>2</v>
      </c>
      <c r="D98" s="9">
        <v>1406.123385009766</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177</v>
      </c>
      <c r="B99" s="9">
        <v>2023</v>
      </c>
      <c r="C99" s="168" t="s">
        <v>2</v>
      </c>
      <c r="D99" s="9">
        <v>1460.884492034912</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177</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177</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177</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177</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177</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177</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177</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177</v>
      </c>
      <c r="B107" s="9">
        <v>2000</v>
      </c>
      <c r="C107" s="168" t="s">
        <v>16</v>
      </c>
      <c r="D107" s="9">
        <v>2055</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177</v>
      </c>
      <c r="B108" s="9">
        <v>2001</v>
      </c>
      <c r="C108" s="168" t="s">
        <v>16</v>
      </c>
      <c r="D108" s="9">
        <v>2048</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177</v>
      </c>
      <c r="B109" s="9">
        <v>2002</v>
      </c>
      <c r="C109" s="168" t="s">
        <v>16</v>
      </c>
      <c r="D109" s="9">
        <v>2161</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177</v>
      </c>
      <c r="B110" s="9">
        <v>2003</v>
      </c>
      <c r="C110" s="170" t="s">
        <v>16</v>
      </c>
      <c r="D110" s="9">
        <v>2284</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177</v>
      </c>
      <c r="B111" s="9">
        <v>2004</v>
      </c>
      <c r="C111" s="170" t="s">
        <v>16</v>
      </c>
      <c r="D111" s="9">
        <v>2393</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177</v>
      </c>
      <c r="B112" s="9">
        <v>2005</v>
      </c>
      <c r="C112" s="170" t="s">
        <v>16</v>
      </c>
      <c r="D112" s="9">
        <v>2495</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177</v>
      </c>
      <c r="B113" s="9">
        <v>2006</v>
      </c>
      <c r="C113" s="170" t="s">
        <v>16</v>
      </c>
      <c r="D113" s="9">
        <v>2521</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177</v>
      </c>
      <c r="B114" s="9">
        <v>2007</v>
      </c>
      <c r="C114" s="170" t="s">
        <v>16</v>
      </c>
      <c r="D114" s="9">
        <v>2405</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177</v>
      </c>
      <c r="B115" s="9">
        <v>2008</v>
      </c>
      <c r="C115" s="170" t="s">
        <v>16</v>
      </c>
      <c r="D115" s="9">
        <v>2313</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177</v>
      </c>
      <c r="B116" s="9">
        <v>2009</v>
      </c>
      <c r="C116" s="172" t="s">
        <v>16</v>
      </c>
      <c r="D116" s="9">
        <v>2255</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177</v>
      </c>
      <c r="B117" s="9">
        <v>2010</v>
      </c>
      <c r="C117" s="172" t="s">
        <v>16</v>
      </c>
      <c r="D117" s="9">
        <v>2333</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177</v>
      </c>
      <c r="B118" s="9">
        <v>2011</v>
      </c>
      <c r="C118" s="172" t="s">
        <v>16</v>
      </c>
      <c r="D118" s="9">
        <v>2320</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177</v>
      </c>
      <c r="B119" s="9">
        <v>2012</v>
      </c>
      <c r="C119" s="172" t="s">
        <v>16</v>
      </c>
      <c r="D119" s="9">
        <v>2355</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177</v>
      </c>
      <c r="B120" s="9">
        <v>2013</v>
      </c>
      <c r="C120" s="172" t="s">
        <v>16</v>
      </c>
      <c r="D120" s="9">
        <v>2320</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177</v>
      </c>
      <c r="B121" s="9">
        <v>2014</v>
      </c>
      <c r="C121" s="172" t="s">
        <v>16</v>
      </c>
      <c r="D121" s="9">
        <v>2306</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177</v>
      </c>
      <c r="B122" s="9">
        <v>2015</v>
      </c>
      <c r="C122" s="172" t="s">
        <v>16</v>
      </c>
      <c r="D122" s="9">
        <v>2284</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177</v>
      </c>
      <c r="B123" s="9">
        <v>2016</v>
      </c>
      <c r="C123" s="172" t="s">
        <v>16</v>
      </c>
      <c r="D123" s="9">
        <v>2254</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177</v>
      </c>
      <c r="B124" s="9">
        <v>2017</v>
      </c>
      <c r="C124" s="172" t="s">
        <v>16</v>
      </c>
      <c r="D124" s="9">
        <v>2134</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177</v>
      </c>
      <c r="B125" s="9">
        <v>2018</v>
      </c>
      <c r="C125" s="172" t="s">
        <v>16</v>
      </c>
      <c r="D125" s="9">
        <v>1996</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177</v>
      </c>
      <c r="B126" s="9">
        <v>2019</v>
      </c>
      <c r="C126" s="172" t="s">
        <v>16</v>
      </c>
      <c r="D126" s="9">
        <v>1898</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177</v>
      </c>
      <c r="B127" s="9">
        <v>2020</v>
      </c>
      <c r="C127" s="172" t="s">
        <v>16</v>
      </c>
      <c r="D127" s="9">
        <v>1974</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177</v>
      </c>
      <c r="B128" s="9">
        <v>2021</v>
      </c>
      <c r="C128" s="172" t="s">
        <v>16</v>
      </c>
      <c r="D128" s="9">
        <v>1879</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177</v>
      </c>
      <c r="B129" s="9">
        <v>2022</v>
      </c>
      <c r="C129" s="172" t="s">
        <v>16</v>
      </c>
      <c r="D129" s="9">
        <v>1971</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177</v>
      </c>
      <c r="B130" s="9">
        <v>2023</v>
      </c>
      <c r="C130" s="172" t="s">
        <v>16</v>
      </c>
      <c r="D130" s="9">
        <v>2049</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177</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177</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177</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177</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177</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177</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177</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177</v>
      </c>
      <c r="B138" s="9">
        <v>2000</v>
      </c>
      <c r="C138" s="172" t="s">
        <v>17</v>
      </c>
      <c r="D138" s="9">
        <v>4011</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177</v>
      </c>
      <c r="B139" s="9">
        <v>2001</v>
      </c>
      <c r="C139" s="172" t="s">
        <v>17</v>
      </c>
      <c r="D139" s="9">
        <v>4046</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177</v>
      </c>
      <c r="B140" s="9">
        <v>2002</v>
      </c>
      <c r="C140" s="172" t="s">
        <v>17</v>
      </c>
      <c r="D140" s="9">
        <v>4182</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177</v>
      </c>
      <c r="B141" s="9">
        <v>2003</v>
      </c>
      <c r="C141" s="172" t="s">
        <v>17</v>
      </c>
      <c r="D141" s="9">
        <v>4355</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177</v>
      </c>
      <c r="B142" s="9">
        <v>2004</v>
      </c>
      <c r="C142" s="172" t="s">
        <v>17</v>
      </c>
      <c r="D142" s="9">
        <v>4586</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177</v>
      </c>
      <c r="B143" s="9">
        <v>2005</v>
      </c>
      <c r="C143" s="172" t="s">
        <v>17</v>
      </c>
      <c r="D143" s="9">
        <v>4848</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177</v>
      </c>
      <c r="B144" s="9">
        <v>2006</v>
      </c>
      <c r="C144" s="172" t="s">
        <v>17</v>
      </c>
      <c r="D144" s="9">
        <v>5131</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177</v>
      </c>
      <c r="B145" s="9">
        <v>2007</v>
      </c>
      <c r="C145" s="172" t="s">
        <v>17</v>
      </c>
      <c r="D145" s="9">
        <v>5096</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177</v>
      </c>
      <c r="B146" s="9">
        <v>2008</v>
      </c>
      <c r="C146" s="172" t="s">
        <v>17</v>
      </c>
      <c r="D146" s="9">
        <v>5022</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177</v>
      </c>
      <c r="B147" s="9">
        <v>2009</v>
      </c>
      <c r="C147" s="172" t="s">
        <v>17</v>
      </c>
      <c r="D147" s="9">
        <v>4958</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177</v>
      </c>
      <c r="B148" s="9">
        <v>2010</v>
      </c>
      <c r="C148" s="172" t="s">
        <v>17</v>
      </c>
      <c r="D148" s="9">
        <v>4846</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177</v>
      </c>
      <c r="B149" s="9">
        <v>2011</v>
      </c>
      <c r="C149" s="172" t="s">
        <v>17</v>
      </c>
      <c r="D149" s="9">
        <v>4785</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177</v>
      </c>
      <c r="B150" s="9">
        <v>2012</v>
      </c>
      <c r="C150" s="172" t="s">
        <v>17</v>
      </c>
      <c r="D150" s="9">
        <v>4686</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177</v>
      </c>
      <c r="B151" s="9">
        <v>2013</v>
      </c>
      <c r="C151" s="172" t="s">
        <v>17</v>
      </c>
      <c r="D151" s="9">
        <v>4641</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177</v>
      </c>
      <c r="B152" s="9">
        <v>2014</v>
      </c>
      <c r="C152" s="172" t="s">
        <v>17</v>
      </c>
      <c r="D152" s="9">
        <v>4607</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177</v>
      </c>
      <c r="B153" s="9">
        <v>2015</v>
      </c>
      <c r="C153" s="172" t="s">
        <v>17</v>
      </c>
      <c r="D153" s="9">
        <v>4681</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177</v>
      </c>
      <c r="B154" s="9">
        <v>2016</v>
      </c>
      <c r="C154" s="172" t="s">
        <v>17</v>
      </c>
      <c r="D154" s="9">
        <v>4711</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177</v>
      </c>
      <c r="B155" s="9">
        <v>2017</v>
      </c>
      <c r="C155" s="172" t="s">
        <v>17</v>
      </c>
      <c r="D155" s="9">
        <v>4770</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177</v>
      </c>
      <c r="B156" s="9">
        <v>2018</v>
      </c>
      <c r="C156" s="172" t="s">
        <v>17</v>
      </c>
      <c r="D156" s="9">
        <v>4823</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177</v>
      </c>
      <c r="B157" s="9">
        <v>2019</v>
      </c>
      <c r="C157" s="172" t="s">
        <v>17</v>
      </c>
      <c r="D157" s="9">
        <v>4837</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177</v>
      </c>
      <c r="B158" s="9">
        <v>2020</v>
      </c>
      <c r="C158" s="172" t="s">
        <v>17</v>
      </c>
      <c r="D158" s="9">
        <v>4786</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177</v>
      </c>
      <c r="B159" s="9">
        <v>2021</v>
      </c>
      <c r="C159" s="172" t="s">
        <v>17</v>
      </c>
      <c r="D159" s="9">
        <v>4624</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177</v>
      </c>
      <c r="B160" s="9">
        <v>2022</v>
      </c>
      <c r="C160" s="172" t="s">
        <v>17</v>
      </c>
      <c r="D160" s="9">
        <v>4547</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177</v>
      </c>
      <c r="B161" s="9">
        <v>2023</v>
      </c>
      <c r="C161" s="172" t="s">
        <v>17</v>
      </c>
      <c r="D161" s="9">
        <v>4871</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177</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177</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177</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177</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177</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177</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177</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177</v>
      </c>
      <c r="B169" s="9">
        <v>2000</v>
      </c>
      <c r="C169" s="173" t="s">
        <v>18</v>
      </c>
      <c r="D169" s="9">
        <v>3913</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177</v>
      </c>
      <c r="B170" s="9">
        <v>2001</v>
      </c>
      <c r="C170" s="173" t="s">
        <v>18</v>
      </c>
      <c r="D170" s="9">
        <v>3900</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177</v>
      </c>
      <c r="B171" s="9">
        <v>2002</v>
      </c>
      <c r="C171" s="173" t="s">
        <v>18</v>
      </c>
      <c r="D171" s="9">
        <v>4084</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177</v>
      </c>
      <c r="B172" s="9">
        <v>2003</v>
      </c>
      <c r="C172" s="173" t="s">
        <v>18</v>
      </c>
      <c r="D172" s="9">
        <v>4199</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177</v>
      </c>
      <c r="B173" s="9">
        <v>2004</v>
      </c>
      <c r="C173" s="173" t="s">
        <v>18</v>
      </c>
      <c r="D173" s="9">
        <v>4264</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177</v>
      </c>
      <c r="B174" s="9">
        <v>2005</v>
      </c>
      <c r="C174" s="173" t="s">
        <v>18</v>
      </c>
      <c r="D174" s="9">
        <v>4341</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177</v>
      </c>
      <c r="B175" s="9">
        <v>2006</v>
      </c>
      <c r="C175" s="173" t="s">
        <v>18</v>
      </c>
      <c r="D175" s="9">
        <v>4461</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177</v>
      </c>
      <c r="B176" s="9">
        <v>2007</v>
      </c>
      <c r="C176" s="173" t="s">
        <v>18</v>
      </c>
      <c r="D176" s="9">
        <v>4497</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177</v>
      </c>
      <c r="B177" s="9">
        <v>2008</v>
      </c>
      <c r="C177" s="173" t="s">
        <v>18</v>
      </c>
      <c r="D177" s="9">
        <v>4521</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177</v>
      </c>
      <c r="B178" s="9">
        <v>2009</v>
      </c>
      <c r="C178" s="173" t="s">
        <v>18</v>
      </c>
      <c r="D178" s="9">
        <v>4513</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177</v>
      </c>
      <c r="B179" s="9">
        <v>2010</v>
      </c>
      <c r="C179" s="173" t="s">
        <v>18</v>
      </c>
      <c r="D179" s="9">
        <v>4511</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177</v>
      </c>
      <c r="B180" s="9">
        <v>2011</v>
      </c>
      <c r="C180" s="173" t="s">
        <v>18</v>
      </c>
      <c r="D180" s="9">
        <v>4439</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177</v>
      </c>
      <c r="B181" s="9">
        <v>2012</v>
      </c>
      <c r="C181" s="173" t="s">
        <v>18</v>
      </c>
      <c r="D181" s="9">
        <v>4560</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177</v>
      </c>
      <c r="B182" s="9">
        <v>2013</v>
      </c>
      <c r="C182" s="173" t="s">
        <v>18</v>
      </c>
      <c r="D182" s="9">
        <v>4660</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177</v>
      </c>
      <c r="B183" s="9">
        <v>2014</v>
      </c>
      <c r="C183" s="173" t="s">
        <v>18</v>
      </c>
      <c r="D183" s="9">
        <v>4701</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177</v>
      </c>
      <c r="B184" s="9">
        <v>2015</v>
      </c>
      <c r="C184" s="173" t="s">
        <v>18</v>
      </c>
      <c r="D184" s="9">
        <v>4749</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177</v>
      </c>
      <c r="B185" s="9">
        <v>2016</v>
      </c>
      <c r="C185" s="173" t="s">
        <v>18</v>
      </c>
      <c r="D185" s="9">
        <v>4697</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177</v>
      </c>
      <c r="B186" s="9">
        <v>2017</v>
      </c>
      <c r="C186" s="173" t="s">
        <v>18</v>
      </c>
      <c r="D186" s="9">
        <v>4760</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177</v>
      </c>
      <c r="B187" s="9">
        <v>2018</v>
      </c>
      <c r="C187" s="173" t="s">
        <v>18</v>
      </c>
      <c r="D187" s="9">
        <v>4746</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177</v>
      </c>
      <c r="B188" s="9">
        <v>2019</v>
      </c>
      <c r="C188" s="173" t="s">
        <v>18</v>
      </c>
      <c r="D188" s="9">
        <v>4773</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177</v>
      </c>
      <c r="B189" s="9">
        <v>2020</v>
      </c>
      <c r="C189" s="173" t="s">
        <v>18</v>
      </c>
      <c r="D189" s="9">
        <v>4806</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177</v>
      </c>
      <c r="B190" s="9">
        <v>2021</v>
      </c>
      <c r="C190" s="173" t="s">
        <v>18</v>
      </c>
      <c r="D190" s="9">
        <v>4935</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177</v>
      </c>
      <c r="B191" s="9">
        <v>2022</v>
      </c>
      <c r="C191" s="173" t="s">
        <v>18</v>
      </c>
      <c r="D191" s="9">
        <v>5018</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177</v>
      </c>
      <c r="B192" s="9">
        <v>2023</v>
      </c>
      <c r="C192" s="173" t="s">
        <v>18</v>
      </c>
      <c r="D192" s="9">
        <v>5028</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177</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177</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177</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177</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177</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177</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177</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136A3-D01C-4928-B26D-F3812D3419F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8" t="s">
        <v>243</v>
      </c>
      <c r="B1" s="539"/>
      <c r="C1" s="539"/>
      <c r="D1" s="539"/>
      <c r="E1" s="540" t="s">
        <v>52</v>
      </c>
      <c r="F1" s="541"/>
      <c r="G1" s="541"/>
      <c r="H1" s="541"/>
      <c r="I1" s="542"/>
      <c r="J1" s="543" t="s">
        <v>10</v>
      </c>
      <c r="K1" s="543"/>
      <c r="L1" s="543"/>
      <c r="M1" s="543"/>
      <c r="N1" s="543"/>
      <c r="O1" s="544" t="s">
        <v>11</v>
      </c>
      <c r="P1" s="545"/>
      <c r="Q1" s="545"/>
      <c r="R1" s="545"/>
      <c r="S1" s="546"/>
    </row>
    <row xmlns:x14ac="http://schemas.microsoft.com/office/spreadsheetml/2009/9/ac" r="2" x14ac:dyDescent="0.2">
      <c r="A2" s="539"/>
      <c r="B2" s="539"/>
      <c r="C2" s="539"/>
      <c r="D2" s="539"/>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182</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Andorra</v>
      </c>
      <c r="B4" s="321">
        <f>IF(ISBLANK(Regressions!B14), " ", Regressions!B14)</f>
        <v>2000</v>
      </c>
      <c r="C4" s="199" t="str">
        <f>IF(ISBLANK(Regressions!C14), " ", Regressions!C14)</f>
        <v>National</v>
      </c>
      <c r="D4" s="322">
        <f>IF(ISBLANK(Regressions!D14), " ", Regressions!D14)</f>
        <v>9979</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Andorra</v>
      </c>
      <c r="B5" s="321">
        <f>IF(ISBLANK(Regressions!B15), " ", Regressions!B15)</f>
        <v>2001</v>
      </c>
      <c r="C5" s="326" t="str">
        <f>IF(ISBLANK(Regressions!C15), " ", Regressions!C15)</f>
        <v>National</v>
      </c>
      <c r="D5" s="322">
        <f>IF(ISBLANK(Regressions!D15), " ", Regressions!D15)</f>
        <v>9994</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Andorra</v>
      </c>
      <c r="B6" s="321">
        <f>IF(ISBLANK(Regressions!B16), " ", Regressions!B16)</f>
        <v>2002</v>
      </c>
      <c r="C6" s="326" t="str">
        <f>IF(ISBLANK(Regressions!C16), " ", Regressions!C16)</f>
        <v>National</v>
      </c>
      <c r="D6" s="322">
        <f>IF(ISBLANK(Regressions!D16), " ", Regressions!D16)</f>
        <v>10427</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Andorra</v>
      </c>
      <c r="B7" s="321">
        <f>IF(ISBLANK(Regressions!B17), " ", Regressions!B17)</f>
        <v>2003</v>
      </c>
      <c r="C7" s="326" t="str">
        <f>IF(ISBLANK(Regressions!C17), " ", Regressions!C17)</f>
        <v>National</v>
      </c>
      <c r="D7" s="322">
        <f>IF(ISBLANK(Regressions!D17), " ", Regressions!D17)</f>
        <v>10838</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Andorra</v>
      </c>
      <c r="B8" s="321">
        <f>IF(ISBLANK(Regressions!B18), " ", Regressions!B18)</f>
        <v>2004</v>
      </c>
      <c r="C8" s="326" t="str">
        <f>IF(ISBLANK(Regressions!C18), " ", Regressions!C18)</f>
        <v>National</v>
      </c>
      <c r="D8" s="322">
        <f>IF(ISBLANK(Regressions!D18), " ", Regressions!D18)</f>
        <v>11243</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Andorra</v>
      </c>
      <c r="B9" s="321">
        <f>IF(ISBLANK(Regressions!B19), " ", Regressions!B19)</f>
        <v>2005</v>
      </c>
      <c r="C9" s="326" t="str">
        <f>IF(ISBLANK(Regressions!C19), " ", Regressions!C19)</f>
        <v>National</v>
      </c>
      <c r="D9" s="322">
        <f>IF(ISBLANK(Regressions!D19), " ", Regressions!D19)</f>
        <v>11684</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Andorra</v>
      </c>
      <c r="B10" s="321">
        <f>IF(ISBLANK(Regressions!B20), " ", Regressions!B20)</f>
        <v>2006</v>
      </c>
      <c r="C10" s="326" t="str">
        <f>IF(ISBLANK(Regressions!C20), " ", Regressions!C20)</f>
        <v>National</v>
      </c>
      <c r="D10" s="322">
        <f>IF(ISBLANK(Regressions!D20), " ", Regressions!D20)</f>
        <v>12113</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Andorra</v>
      </c>
      <c r="B11" s="321">
        <f>IF(ISBLANK(Regressions!B21), " ", Regressions!B21)</f>
        <v>2007</v>
      </c>
      <c r="C11" s="326" t="str">
        <f>IF(ISBLANK(Regressions!C21), " ", Regressions!C21)</f>
        <v>National</v>
      </c>
      <c r="D11" s="322">
        <f>IF(ISBLANK(Regressions!D21), " ", Regressions!D21)</f>
        <v>11998</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Andorra</v>
      </c>
      <c r="B12" s="321">
        <f>IF(ISBLANK(Regressions!B22), " ", Regressions!B22)</f>
        <v>2008</v>
      </c>
      <c r="C12" s="326" t="str">
        <f>IF(ISBLANK(Regressions!C22), " ", Regressions!C22)</f>
        <v>National</v>
      </c>
      <c r="D12" s="322">
        <f>IF(ISBLANK(Regressions!D22), " ", Regressions!D22)</f>
        <v>11856</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Andorra</v>
      </c>
      <c r="B13" s="321">
        <f>IF(ISBLANK(Regressions!B23), " ", Regressions!B23)</f>
        <v>2009</v>
      </c>
      <c r="C13" s="326" t="str">
        <f>IF(ISBLANK(Regressions!C23), " ", Regressions!C23)</f>
        <v>National</v>
      </c>
      <c r="D13" s="322">
        <f>IF(ISBLANK(Regressions!D23), " ", Regressions!D23)</f>
        <v>11726</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Andorra</v>
      </c>
      <c r="B14" s="321">
        <f>IF(ISBLANK(Regressions!B24), " ", Regressions!B24)</f>
        <v>2010</v>
      </c>
      <c r="C14" s="326" t="str">
        <f>IF(ISBLANK(Regressions!C24), " ", Regressions!C24)</f>
        <v>National</v>
      </c>
      <c r="D14" s="322">
        <f>IF(ISBLANK(Regressions!D24), " ", Regressions!D24)</f>
        <v>11690</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Andorra</v>
      </c>
      <c r="B15" s="321">
        <f>IF(ISBLANK(Regressions!B25), " ", Regressions!B25)</f>
        <v>2011</v>
      </c>
      <c r="C15" s="326" t="str">
        <f>IF(ISBLANK(Regressions!C25), " ", Regressions!C25)</f>
        <v>National</v>
      </c>
      <c r="D15" s="322">
        <f>IF(ISBLANK(Regressions!D25), " ", Regressions!D25)</f>
        <v>11544</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Andorra</v>
      </c>
      <c r="B16" s="321">
        <f>IF(ISBLANK(Regressions!B26), " ", Regressions!B26)</f>
        <v>2012</v>
      </c>
      <c r="C16" s="326" t="str">
        <f>IF(ISBLANK(Regressions!C26), " ", Regressions!C26)</f>
        <v>National</v>
      </c>
      <c r="D16" s="322">
        <f>IF(ISBLANK(Regressions!D26), " ", Regressions!D26)</f>
        <v>11601</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Andorra</v>
      </c>
      <c r="B17" s="321">
        <f>IF(ISBLANK(Regressions!B27), " ", Regressions!B27)</f>
        <v>2013</v>
      </c>
      <c r="C17" s="326" t="str">
        <f>IF(ISBLANK(Regressions!C27), " ", Regressions!C27)</f>
        <v>National</v>
      </c>
      <c r="D17" s="322">
        <f>IF(ISBLANK(Regressions!D27), " ", Regressions!D27)</f>
        <v>11621</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Andorra</v>
      </c>
      <c r="B18" s="321">
        <f>IF(ISBLANK(Regressions!B28), " ", Regressions!B28)</f>
        <v>2014</v>
      </c>
      <c r="C18" s="326" t="str">
        <f>IF(ISBLANK(Regressions!C28), " ", Regressions!C28)</f>
        <v>National</v>
      </c>
      <c r="D18" s="322">
        <f>IF(ISBLANK(Regressions!D28), " ", Regressions!D28)</f>
        <v>11614</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Andorra</v>
      </c>
      <c r="B19" s="321">
        <f>IF(ISBLANK(Regressions!B29), " ", Regressions!B29)</f>
        <v>2015</v>
      </c>
      <c r="C19" s="326" t="str">
        <f>IF(ISBLANK(Regressions!C29), " ", Regressions!C29)</f>
        <v>National</v>
      </c>
      <c r="D19" s="322">
        <f>IF(ISBLANK(Regressions!D29), " ", Regressions!D29)</f>
        <v>11714</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Andorra</v>
      </c>
      <c r="B20" s="321">
        <f>IF(ISBLANK(Regressions!B30), " ", Regressions!B30)</f>
        <v>2016</v>
      </c>
      <c r="C20" s="326" t="str">
        <f>IF(ISBLANK(Regressions!C30), " ", Regressions!C30)</f>
        <v>National</v>
      </c>
      <c r="D20" s="322">
        <f>IF(ISBLANK(Regressions!D30), " ", Regressions!D30)</f>
        <v>11662</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Andorra</v>
      </c>
      <c r="B21" s="321">
        <f>IF(ISBLANK(Regressions!B31), " ", Regressions!B31)</f>
        <v>2017</v>
      </c>
      <c r="C21" s="326" t="str">
        <f>IF(ISBLANK(Regressions!C31), " ", Regressions!C31)</f>
        <v>National</v>
      </c>
      <c r="D21" s="322">
        <f>IF(ISBLANK(Regressions!D31), " ", Regressions!D31)</f>
        <v>11664</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Andorra</v>
      </c>
      <c r="B22" s="321">
        <f>IF(ISBLANK(Regressions!B32), " ", Regressions!B32)</f>
        <v>2018</v>
      </c>
      <c r="C22" s="326" t="str">
        <f>IF(ISBLANK(Regressions!C32), " ", Regressions!C32)</f>
        <v>National</v>
      </c>
      <c r="D22" s="322">
        <f>IF(ISBLANK(Regressions!D32), " ", Regressions!D32)</f>
        <v>11565</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Andorra</v>
      </c>
      <c r="B23" s="321">
        <f>IF(ISBLANK(Regressions!B33), " ", Regressions!B33)</f>
        <v>2019</v>
      </c>
      <c r="C23" s="326" t="str">
        <f>IF(ISBLANK(Regressions!C33), " ", Regressions!C33)</f>
        <v>National</v>
      </c>
      <c r="D23" s="322">
        <f>IF(ISBLANK(Regressions!D33), " ", Regressions!D33)</f>
        <v>11508</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Andorra</v>
      </c>
      <c r="B24" s="321">
        <f>IF(ISBLANK(Regressions!B34), " ", Regressions!B34)</f>
        <v>2020</v>
      </c>
      <c r="C24" s="326" t="str">
        <f>IF(ISBLANK(Regressions!C34), " ", Regressions!C34)</f>
        <v>National</v>
      </c>
      <c r="D24" s="322">
        <f>IF(ISBLANK(Regressions!D34), " ", Regressions!D34)</f>
        <v>11566</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Andorra</v>
      </c>
      <c r="B25" s="372">
        <f>IF(ISBLANK(Regressions!B35), " ", Regressions!B35)</f>
        <v>2021</v>
      </c>
      <c r="C25" s="373" t="str">
        <f>IF(ISBLANK(Regressions!C35), " ", Regressions!C35)</f>
        <v>National</v>
      </c>
      <c r="D25" s="374">
        <f>IF(ISBLANK(Regressions!D35), " ", Regressions!D35)</f>
        <v>11438</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Andorra</v>
      </c>
      <c r="B26" s="321">
        <f>IF(ISBLANK(Regressions!B36), " ", Regressions!B36)</f>
        <v>2022</v>
      </c>
      <c r="C26" s="326" t="str">
        <f>IF(ISBLANK(Regressions!C36), " ", Regressions!C36)</f>
        <v>National</v>
      </c>
      <c r="D26" s="322">
        <f>IF(ISBLANK(Regressions!D36), " ", Regressions!D36)</f>
        <v>11536</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Andorra</v>
      </c>
      <c r="B27" s="328">
        <f>IF(ISBLANK(Regressions!B37), " ", Regressions!B37)</f>
        <v>2023</v>
      </c>
      <c r="C27" s="329" t="str">
        <f>IF(ISBLANK(Regressions!C37), " ", Regressions!C37)</f>
        <v>National</v>
      </c>
      <c r="D27" s="330">
        <f>IF(ISBLANK(Regressions!D37), " ", Regressions!D37)</f>
        <v>11949</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Andorra</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Andorra</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Andorra</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Andorra</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Andorra</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Andorra</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Andorra</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Andorra</v>
      </c>
      <c r="B35" s="321">
        <f>IF(ISBLANK(Regressions!B45), " ", Regressions!B45)</f>
        <v>2000</v>
      </c>
      <c r="C35" s="326" t="str">
        <f>IF(ISBLANK(Regressions!C45), " ", Regressions!C45)</f>
        <v>Urban</v>
      </c>
      <c r="D35" s="322">
        <f>IF(ISBLANK(Regressions!D45), " ", Regressions!D45)</f>
        <v>9220.0967150115976</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Andorra</v>
      </c>
      <c r="B36" s="321">
        <f>IF(ISBLANK(Regressions!B46), " ", Regressions!B46)</f>
        <v>2001</v>
      </c>
      <c r="C36" s="326" t="str">
        <f>IF(ISBLANK(Regressions!C46), " ", Regressions!C46)</f>
        <v>Urban</v>
      </c>
      <c r="D36" s="322">
        <f>IF(ISBLANK(Regressions!D46), " ", Regressions!D46)</f>
        <v>9200.0766156005866</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Andorra</v>
      </c>
      <c r="B37" s="321">
        <f>IF(ISBLANK(Regressions!B47), " ", Regressions!B47)</f>
        <v>2002</v>
      </c>
      <c r="C37" s="326" t="str">
        <f>IF(ISBLANK(Regressions!C47), " ", Regressions!C47)</f>
        <v>Urban</v>
      </c>
      <c r="D37" s="322">
        <f>IF(ISBLANK(Regressions!D47), " ", Regressions!D47)</f>
        <v>9555.4069490814218</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Andorra</v>
      </c>
      <c r="B38" s="321">
        <f>IF(ISBLANK(Regressions!B48), " ", Regressions!B48)</f>
        <v>2003</v>
      </c>
      <c r="C38" s="326" t="str">
        <f>IF(ISBLANK(Regressions!C48), " ", Regressions!C48)</f>
        <v>Urban</v>
      </c>
      <c r="D38" s="322">
        <f>IF(ISBLANK(Regressions!D48), " ", Regressions!D48)</f>
        <v>9885.0147393798834</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Andorra</v>
      </c>
      <c r="B39" s="321">
        <f>IF(ISBLANK(Regressions!B49), " ", Regressions!B49)</f>
        <v>2004</v>
      </c>
      <c r="C39" s="326" t="str">
        <f>IF(ISBLANK(Regressions!C49), " ", Regressions!C49)</f>
        <v>Urban</v>
      </c>
      <c r="D39" s="322">
        <f>IF(ISBLANK(Regressions!D49), " ", Regressions!D49)</f>
        <v>10203.13486824036</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Andorra</v>
      </c>
      <c r="B40" s="321">
        <f>IF(ISBLANK(Regressions!B50), " ", Regressions!B50)</f>
        <v>2005</v>
      </c>
      <c r="C40" s="326" t="str">
        <f>IF(ISBLANK(Regressions!C50), " ", Regressions!C50)</f>
        <v>Urban</v>
      </c>
      <c r="D40" s="322">
        <f>IF(ISBLANK(Regressions!D50), " ", Regressions!D50)</f>
        <v>10548.899827880859</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Andorra</v>
      </c>
      <c r="B41" s="321">
        <f>IF(ISBLANK(Regressions!B51), " ", Regressions!B51)</f>
        <v>2006</v>
      </c>
      <c r="C41" s="326" t="str">
        <f>IF(ISBLANK(Regressions!C51), " ", Regressions!C51)</f>
        <v>Urban</v>
      </c>
      <c r="D41" s="322">
        <f>IF(ISBLANK(Regressions!D51), " ", Regressions!D51)</f>
        <v>10878.32181388855</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Andorra</v>
      </c>
      <c r="B42" s="321">
        <f>IF(ISBLANK(Regressions!B52), " ", Regressions!B52)</f>
        <v>2007</v>
      </c>
      <c r="C42" s="326" t="str">
        <f>IF(ISBLANK(Regressions!C52), " ", Regressions!C52)</f>
        <v>Urban</v>
      </c>
      <c r="D42" s="322">
        <f>IF(ISBLANK(Regressions!D52), " ", Regressions!D52)</f>
        <v>10715.17367889404</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Andorra</v>
      </c>
      <c r="B43" s="321">
        <f>IF(ISBLANK(Regressions!B53), " ", Regressions!B53)</f>
        <v>2008</v>
      </c>
      <c r="C43" s="326" t="str">
        <f>IF(ISBLANK(Regressions!C53), " ", Regressions!C53)</f>
        <v>Urban</v>
      </c>
      <c r="D43" s="322">
        <f>IF(ISBLANK(Regressions!D53), " ", Regressions!D53)</f>
        <v>10552.31397949219</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Andorra</v>
      </c>
      <c r="B44" s="321">
        <f>IF(ISBLANK(Regressions!B54), " ", Regressions!B54)</f>
        <v>2009</v>
      </c>
      <c r="C44" s="326" t="str">
        <f>IF(ISBLANK(Regressions!C54), " ", Regressions!C54)</f>
        <v>Urban</v>
      </c>
      <c r="D44" s="322">
        <f>IF(ISBLANK(Regressions!D54), " ", Regressions!D54)</f>
        <v>10425.82142059326</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Andorra</v>
      </c>
      <c r="B45" s="321">
        <f>IF(ISBLANK(Regressions!B55), " ", Regressions!B55)</f>
        <v>2010</v>
      </c>
      <c r="C45" s="326" t="str">
        <f>IF(ISBLANK(Regressions!C55), " ", Regressions!C55)</f>
        <v>Urban</v>
      </c>
      <c r="D45" s="322">
        <f>IF(ISBLANK(Regressions!D55), " ", Regressions!D55)</f>
        <v>10382.94112854004</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Andorra</v>
      </c>
      <c r="B46" s="321">
        <f>IF(ISBLANK(Regressions!B56), " ", Regressions!B56)</f>
        <v>2011</v>
      </c>
      <c r="C46" s="326" t="str">
        <f>IF(ISBLANK(Regressions!C56), " ", Regressions!C56)</f>
        <v>Urban</v>
      </c>
      <c r="D46" s="322">
        <f>IF(ISBLANK(Regressions!D56), " ", Regressions!D56)</f>
        <v>10242.529200439451</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Andorra</v>
      </c>
      <c r="B47" s="321">
        <f>IF(ISBLANK(Regressions!B57), " ", Regressions!B57)</f>
        <v>2012</v>
      </c>
      <c r="C47" s="326" t="str">
        <f>IF(ISBLANK(Regressions!C57), " ", Regressions!C57)</f>
        <v>Urban</v>
      </c>
      <c r="D47" s="322">
        <f>IF(ISBLANK(Regressions!D57), " ", Regressions!D57)</f>
        <v>10282.081927642819</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Andorra</v>
      </c>
      <c r="B48" s="321">
        <f>IF(ISBLANK(Regressions!B58), " ", Regressions!B58)</f>
        <v>2013</v>
      </c>
      <c r="C48" s="326" t="str">
        <f>IF(ISBLANK(Regressions!C58), " ", Regressions!C58)</f>
        <v>Urban</v>
      </c>
      <c r="D48" s="322">
        <f>IF(ISBLANK(Regressions!D58), " ", Regressions!D58)</f>
        <v>10288.88506790161</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Andorra</v>
      </c>
      <c r="B49" s="321">
        <f>IF(ISBLANK(Regressions!B59), " ", Regressions!B59)</f>
        <v>2014</v>
      </c>
      <c r="C49" s="326" t="str">
        <f>IF(ISBLANK(Regressions!C59), " ", Regressions!C59)</f>
        <v>Urban</v>
      </c>
      <c r="D49" s="322">
        <f>IF(ISBLANK(Regressions!D59), " ", Regressions!D59)</f>
        <v>10271.537959747309</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Andorra</v>
      </c>
      <c r="B50" s="321">
        <f>IF(ISBLANK(Regressions!B60), " ", Regressions!B60)</f>
        <v>2015</v>
      </c>
      <c r="C50" s="326" t="str">
        <f>IF(ISBLANK(Regressions!C60), " ", Regressions!C60)</f>
        <v>Urban</v>
      </c>
      <c r="D50" s="322">
        <f>IF(ISBLANK(Regressions!D60), " ", Regressions!D60)</f>
        <v>10348.73344299316</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Andorra</v>
      </c>
      <c r="B51" s="321">
        <f>IF(ISBLANK(Regressions!B61), " ", Regressions!B61)</f>
        <v>2016</v>
      </c>
      <c r="C51" s="326" t="str">
        <f>IF(ISBLANK(Regressions!C61), " ", Regressions!C61)</f>
        <v>Urban</v>
      </c>
      <c r="D51" s="322">
        <f>IF(ISBLANK(Regressions!D61), " ", Regressions!D61)</f>
        <v>10291.48188812256</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Andorra</v>
      </c>
      <c r="B52" s="321">
        <f>IF(ISBLANK(Regressions!B62), " ", Regressions!B62)</f>
        <v>2017</v>
      </c>
      <c r="C52" s="326" t="str">
        <f>IF(ISBLANK(Regressions!C62), " ", Regressions!C62)</f>
        <v>Urban</v>
      </c>
      <c r="D52" s="322">
        <f>IF(ISBLANK(Regressions!D62), " ", Regressions!D62)</f>
        <v>10281.81617797852</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Andorra</v>
      </c>
      <c r="B53" s="321">
        <f>IF(ISBLANK(Regressions!B63), " ", Regressions!B63)</f>
        <v>2018</v>
      </c>
      <c r="C53" s="326" t="str">
        <f>IF(ISBLANK(Regressions!C63), " ", Regressions!C63)</f>
        <v>Urban</v>
      </c>
      <c r="D53" s="322">
        <f>IF(ISBLANK(Regressions!D63), " ", Regressions!D63)</f>
        <v>10184.36989059448</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Andorra</v>
      </c>
      <c r="B54" s="321">
        <f>IF(ISBLANK(Regressions!B64), " ", Regressions!B64)</f>
        <v>2019</v>
      </c>
      <c r="C54" s="326" t="str">
        <f>IF(ISBLANK(Regressions!C64), " ", Regressions!C64)</f>
        <v>Urban</v>
      </c>
      <c r="D54" s="322">
        <f>IF(ISBLANK(Regressions!D64), " ", Regressions!D64)</f>
        <v>10125.198853454591</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Andorra</v>
      </c>
      <c r="B55" s="321">
        <f>IF(ISBLANK(Regressions!B65), " ", Regressions!B65)</f>
        <v>2020</v>
      </c>
      <c r="C55" s="326" t="str">
        <f>IF(ISBLANK(Regressions!C65), " ", Regressions!C65)</f>
        <v>Urban</v>
      </c>
      <c r="D55" s="322">
        <f>IF(ISBLANK(Regressions!D65), " ", Regressions!D65)</f>
        <v>10168.36460235596</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Andorra</v>
      </c>
      <c r="B56" s="372">
        <f>IF(ISBLANK(Regressions!B66), " ", Regressions!B66)</f>
        <v>2021</v>
      </c>
      <c r="C56" s="373" t="str">
        <f>IF(ISBLANK(Regressions!C66), " ", Regressions!C66)</f>
        <v>Urban</v>
      </c>
      <c r="D56" s="374">
        <f>IF(ISBLANK(Regressions!D66), " ", Regressions!D66)</f>
        <v>10049.19823547363</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Andorra</v>
      </c>
      <c r="B57" s="321">
        <f>IF(ISBLANK(Regressions!B67), " ", Regressions!B67)</f>
        <v>2022</v>
      </c>
      <c r="C57" s="326" t="str">
        <f>IF(ISBLANK(Regressions!C67), " ", Regressions!C67)</f>
        <v>Urban</v>
      </c>
      <c r="D57" s="322">
        <f>IF(ISBLANK(Regressions!D67), " ", Regressions!D67)</f>
        <v>10129.876614990229</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Andorra</v>
      </c>
      <c r="B58" s="328">
        <f>IF(ISBLANK(Regressions!B68), " ", Regressions!B68)</f>
        <v>2023</v>
      </c>
      <c r="C58" s="329" t="str">
        <f>IF(ISBLANK(Regressions!C68), " ", Regressions!C68)</f>
        <v>Urban</v>
      </c>
      <c r="D58" s="330">
        <f>IF(ISBLANK(Regressions!D68), " ", Regressions!D68)</f>
        <v>10488.115507965091</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Andorra</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Andorra</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Andorra</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Andorra</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Andorra</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Andorra</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Andorra</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Andorra</v>
      </c>
      <c r="B66" s="321">
        <f>IF(ISBLANK(Regressions!B76), " ", Regressions!B76)</f>
        <v>2000</v>
      </c>
      <c r="C66" s="326" t="str">
        <f>IF(ISBLANK(Regressions!C76), " ", Regressions!C76)</f>
        <v>Rural</v>
      </c>
      <c r="D66" s="322">
        <f>IF(ISBLANK(Regressions!D76), " ", Regressions!D76)</f>
        <v>758.90328498840336</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Andorra</v>
      </c>
      <c r="B67" s="321">
        <f>IF(ISBLANK(Regressions!B77), " ", Regressions!B77)</f>
        <v>2001</v>
      </c>
      <c r="C67" s="326" t="str">
        <f>IF(ISBLANK(Regressions!C77), " ", Regressions!C77)</f>
        <v>Rural</v>
      </c>
      <c r="D67" s="322">
        <f>IF(ISBLANK(Regressions!D77), " ", Regressions!D77)</f>
        <v>793.92338439941409</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Andorra</v>
      </c>
      <c r="B68" s="321">
        <f>IF(ISBLANK(Regressions!B78), " ", Regressions!B78)</f>
        <v>2002</v>
      </c>
      <c r="C68" s="326" t="str">
        <f>IF(ISBLANK(Regressions!C78), " ", Regressions!C78)</f>
        <v>Rural</v>
      </c>
      <c r="D68" s="322">
        <f>IF(ISBLANK(Regressions!D78), " ", Regressions!D78)</f>
        <v>871.59305091857902</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Andorra</v>
      </c>
      <c r="B69" s="321">
        <f>IF(ISBLANK(Regressions!B79), " ", Regressions!B79)</f>
        <v>2003</v>
      </c>
      <c r="C69" s="326" t="str">
        <f>IF(ISBLANK(Regressions!C79), " ", Regressions!C79)</f>
        <v>Rural</v>
      </c>
      <c r="D69" s="322">
        <f>IF(ISBLANK(Regressions!D79), " ", Regressions!D79)</f>
        <v>952.98526062011717</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Andorra</v>
      </c>
      <c r="B70" s="321">
        <f>IF(ISBLANK(Regressions!B80), " ", Regressions!B80)</f>
        <v>2004</v>
      </c>
      <c r="C70" s="326" t="str">
        <f>IF(ISBLANK(Regressions!C80), " ", Regressions!C80)</f>
        <v>Rural</v>
      </c>
      <c r="D70" s="322">
        <f>IF(ISBLANK(Regressions!D80), " ", Regressions!D80)</f>
        <v>1039.8651317596441</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Andorra</v>
      </c>
      <c r="B71" s="321">
        <f>IF(ISBLANK(Regressions!B81), " ", Regressions!B81)</f>
        <v>2005</v>
      </c>
      <c r="C71" s="326" t="str">
        <f>IF(ISBLANK(Regressions!C81), " ", Regressions!C81)</f>
        <v>Rural</v>
      </c>
      <c r="D71" s="322">
        <f>IF(ISBLANK(Regressions!D81), " ", Regressions!D81)</f>
        <v>1135.100172119141</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Andorra</v>
      </c>
      <c r="B72" s="321">
        <f>IF(ISBLANK(Regressions!B82), " ", Regressions!B82)</f>
        <v>2006</v>
      </c>
      <c r="C72" s="326" t="str">
        <f>IF(ISBLANK(Regressions!C82), " ", Regressions!C82)</f>
        <v>Rural</v>
      </c>
      <c r="D72" s="322">
        <f>IF(ISBLANK(Regressions!D82), " ", Regressions!D82)</f>
        <v>1234.67818611145</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Andorra</v>
      </c>
      <c r="B73" s="321">
        <f>IF(ISBLANK(Regressions!B83), " ", Regressions!B83)</f>
        <v>2007</v>
      </c>
      <c r="C73" s="326" t="str">
        <f>IF(ISBLANK(Regressions!C83), " ", Regressions!C83)</f>
        <v>Rural</v>
      </c>
      <c r="D73" s="322">
        <f>IF(ISBLANK(Regressions!D83), " ", Regressions!D83)</f>
        <v>1282.826321105957</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Andorra</v>
      </c>
      <c r="B74" s="321">
        <f>IF(ISBLANK(Regressions!B84), " ", Regressions!B84)</f>
        <v>2008</v>
      </c>
      <c r="C74" s="326" t="str">
        <f>IF(ISBLANK(Regressions!C84), " ", Regressions!C84)</f>
        <v>Rural</v>
      </c>
      <c r="D74" s="322">
        <f>IF(ISBLANK(Regressions!D84), " ", Regressions!D84)</f>
        <v>1303.6860205078131</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Andorra</v>
      </c>
      <c r="B75" s="321">
        <f>IF(ISBLANK(Regressions!B85), " ", Regressions!B85)</f>
        <v>2009</v>
      </c>
      <c r="C75" s="326" t="str">
        <f>IF(ISBLANK(Regressions!C85), " ", Regressions!C85)</f>
        <v>Rural</v>
      </c>
      <c r="D75" s="322">
        <f>IF(ISBLANK(Regressions!D85), " ", Regressions!D85)</f>
        <v>1300.178579406738</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Andorra</v>
      </c>
      <c r="B76" s="321">
        <f>IF(ISBLANK(Regressions!B86), " ", Regressions!B86)</f>
        <v>2010</v>
      </c>
      <c r="C76" s="326" t="str">
        <f>IF(ISBLANK(Regressions!C86), " ", Regressions!C86)</f>
        <v>Rural</v>
      </c>
      <c r="D76" s="322">
        <f>IF(ISBLANK(Regressions!D86), " ", Regressions!D86)</f>
        <v>1307.058871459961</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Andorra</v>
      </c>
      <c r="B77" s="321">
        <f>IF(ISBLANK(Regressions!B87), " ", Regressions!B87)</f>
        <v>2011</v>
      </c>
      <c r="C77" s="326" t="str">
        <f>IF(ISBLANK(Regressions!C87), " ", Regressions!C87)</f>
        <v>Rural</v>
      </c>
      <c r="D77" s="322">
        <f>IF(ISBLANK(Regressions!D87), " ", Regressions!D87)</f>
        <v>1301.470799560547</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Andorra</v>
      </c>
      <c r="B78" s="321">
        <f>IF(ISBLANK(Regressions!B88), " ", Regressions!B88)</f>
        <v>2012</v>
      </c>
      <c r="C78" s="326" t="str">
        <f>IF(ISBLANK(Regressions!C88), " ", Regressions!C88)</f>
        <v>Rural</v>
      </c>
      <c r="D78" s="322">
        <f>IF(ISBLANK(Regressions!D88), " ", Regressions!D88)</f>
        <v>1318.9180723571781</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Andorra</v>
      </c>
      <c r="B79" s="321">
        <f>IF(ISBLANK(Regressions!B89), " ", Regressions!B89)</f>
        <v>2013</v>
      </c>
      <c r="C79" s="326" t="str">
        <f>IF(ISBLANK(Regressions!C89), " ", Regressions!C89)</f>
        <v>Rural</v>
      </c>
      <c r="D79" s="322">
        <f>IF(ISBLANK(Regressions!D89), " ", Regressions!D89)</f>
        <v>1332.1149320983891</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Andorra</v>
      </c>
      <c r="B80" s="321">
        <f>IF(ISBLANK(Regressions!B90), " ", Regressions!B90)</f>
        <v>2014</v>
      </c>
      <c r="C80" s="326" t="str">
        <f>IF(ISBLANK(Regressions!C90), " ", Regressions!C90)</f>
        <v>Rural</v>
      </c>
      <c r="D80" s="322">
        <f>IF(ISBLANK(Regressions!D90), " ", Regressions!D90)</f>
        <v>1342.4620402526859</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Andorra</v>
      </c>
      <c r="B81" s="321">
        <f>IF(ISBLANK(Regressions!B91), " ", Regressions!B91)</f>
        <v>2015</v>
      </c>
      <c r="C81" s="326" t="str">
        <f>IF(ISBLANK(Regressions!C91), " ", Regressions!C91)</f>
        <v>Rural</v>
      </c>
      <c r="D81" s="322">
        <f>IF(ISBLANK(Regressions!D91), " ", Regressions!D91)</f>
        <v>1365.2665570068359</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Andorra</v>
      </c>
      <c r="B82" s="321">
        <f>IF(ISBLANK(Regressions!B92), " ", Regressions!B92)</f>
        <v>2016</v>
      </c>
      <c r="C82" s="326" t="str">
        <f>IF(ISBLANK(Regressions!C92), " ", Regressions!C92)</f>
        <v>Rural</v>
      </c>
      <c r="D82" s="322">
        <f>IF(ISBLANK(Regressions!D92), " ", Regressions!D92)</f>
        <v>1370.518111877441</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Andorra</v>
      </c>
      <c r="B83" s="321">
        <f>IF(ISBLANK(Regressions!B93), " ", Regressions!B93)</f>
        <v>2017</v>
      </c>
      <c r="C83" s="326" t="str">
        <f>IF(ISBLANK(Regressions!C93), " ", Regressions!C93)</f>
        <v>Rural</v>
      </c>
      <c r="D83" s="322">
        <f>IF(ISBLANK(Regressions!D93), " ", Regressions!D93)</f>
        <v>1382.183822021485</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Andorra</v>
      </c>
      <c r="B84" s="321">
        <f>IF(ISBLANK(Regressions!B94), " ", Regressions!B94)</f>
        <v>2018</v>
      </c>
      <c r="C84" s="326" t="str">
        <f>IF(ISBLANK(Regressions!C94), " ", Regressions!C94)</f>
        <v>Rural</v>
      </c>
      <c r="D84" s="322">
        <f>IF(ISBLANK(Regressions!D94), " ", Regressions!D94)</f>
        <v>1380.630109405517</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Andorra</v>
      </c>
      <c r="B85" s="321">
        <f>IF(ISBLANK(Regressions!B95), " ", Regressions!B95)</f>
        <v>2019</v>
      </c>
      <c r="C85" s="326" t="str">
        <f>IF(ISBLANK(Regressions!C95), " ", Regressions!C95)</f>
        <v>Rural</v>
      </c>
      <c r="D85" s="322">
        <f>IF(ISBLANK(Regressions!D95), " ", Regressions!D95)</f>
        <v>1382.8011465454099</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Andorra</v>
      </c>
      <c r="B86" s="321">
        <f>IF(ISBLANK(Regressions!B96), " ", Regressions!B96)</f>
        <v>2020</v>
      </c>
      <c r="C86" s="326" t="str">
        <f>IF(ISBLANK(Regressions!C96), " ", Regressions!C96)</f>
        <v>Rural</v>
      </c>
      <c r="D86" s="322">
        <f>IF(ISBLANK(Regressions!D96), " ", Regressions!D96)</f>
        <v>1397.635397644043</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Andorra</v>
      </c>
      <c r="B87" s="372">
        <f>IF(ISBLANK(Regressions!B97), " ", Regressions!B97)</f>
        <v>2021</v>
      </c>
      <c r="C87" s="373" t="str">
        <f>IF(ISBLANK(Regressions!C97), " ", Regressions!C97)</f>
        <v>Rural</v>
      </c>
      <c r="D87" s="374">
        <f>IF(ISBLANK(Regressions!D97), " ", Regressions!D97)</f>
        <v>1388.8017645263669</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Andorra</v>
      </c>
      <c r="B88" s="321">
        <f>IF(ISBLANK(Regressions!B98), " ", Regressions!B98)</f>
        <v>2022</v>
      </c>
      <c r="C88" s="326" t="str">
        <f>IF(ISBLANK(Regressions!C98), " ", Regressions!C98)</f>
        <v>Rural</v>
      </c>
      <c r="D88" s="322">
        <f>IF(ISBLANK(Regressions!D98), " ", Regressions!D98)</f>
        <v>1406.123385009766</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Andorra</v>
      </c>
      <c r="B89" s="328">
        <f>IF(ISBLANK(Regressions!B99), " ", Regressions!B99)</f>
        <v>2023</v>
      </c>
      <c r="C89" s="329" t="str">
        <f>IF(ISBLANK(Regressions!C99), " ", Regressions!C99)</f>
        <v>Rural</v>
      </c>
      <c r="D89" s="330">
        <f>IF(ISBLANK(Regressions!D99), " ", Regressions!D99)</f>
        <v>1460.884492034912</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Andorra</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Andorra</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Andorra</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Andorra</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Andorra</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Andorra</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Andorra</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Andorra</v>
      </c>
      <c r="B97" s="321">
        <f>IF(ISBLANK(Regressions!B107), " ", Regressions!B107)</f>
        <v>2000</v>
      </c>
      <c r="C97" s="326" t="str">
        <f>IF(ISBLANK(Regressions!C107), " ", Regressions!C107)</f>
        <v>Pre-primary</v>
      </c>
      <c r="D97" s="322">
        <f>IF(ISBLANK(Regressions!D107), " ", Regressions!D107)</f>
        <v>2055</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Andorra</v>
      </c>
      <c r="B98" s="321">
        <f>IF(ISBLANK(Regressions!B108), " ", Regressions!B108)</f>
        <v>2001</v>
      </c>
      <c r="C98" s="326" t="str">
        <f>IF(ISBLANK(Regressions!C108), " ", Regressions!C108)</f>
        <v>Pre-primary</v>
      </c>
      <c r="D98" s="322">
        <f>IF(ISBLANK(Regressions!D108), " ", Regressions!D108)</f>
        <v>2048</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Andorra</v>
      </c>
      <c r="B99" s="321">
        <f>IF(ISBLANK(Regressions!B109), " ", Regressions!B109)</f>
        <v>2002</v>
      </c>
      <c r="C99" s="326" t="str">
        <f>IF(ISBLANK(Regressions!C109), " ", Regressions!C109)</f>
        <v>Pre-primary</v>
      </c>
      <c r="D99" s="322">
        <f>IF(ISBLANK(Regressions!D109), " ", Regressions!D109)</f>
        <v>2161</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Andorra</v>
      </c>
      <c r="B100" s="321">
        <f>IF(ISBLANK(Regressions!B110), " ", Regressions!B110)</f>
        <v>2003</v>
      </c>
      <c r="C100" s="326" t="str">
        <f>IF(ISBLANK(Regressions!C110), " ", Regressions!C110)</f>
        <v>Pre-primary</v>
      </c>
      <c r="D100" s="322">
        <f>IF(ISBLANK(Regressions!D110), " ", Regressions!D110)</f>
        <v>2284</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Andorra</v>
      </c>
      <c r="B101" s="321">
        <f>IF(ISBLANK(Regressions!B111), " ", Regressions!B111)</f>
        <v>2004</v>
      </c>
      <c r="C101" s="326" t="str">
        <f>IF(ISBLANK(Regressions!C111), " ", Regressions!C111)</f>
        <v>Pre-primary</v>
      </c>
      <c r="D101" s="322">
        <f>IF(ISBLANK(Regressions!D111), " ", Regressions!D111)</f>
        <v>2393</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Andorra</v>
      </c>
      <c r="B102" s="321">
        <f>IF(ISBLANK(Regressions!B112), " ", Regressions!B112)</f>
        <v>2005</v>
      </c>
      <c r="C102" s="326" t="str">
        <f>IF(ISBLANK(Regressions!C112), " ", Regressions!C112)</f>
        <v>Pre-primary</v>
      </c>
      <c r="D102" s="322">
        <f>IF(ISBLANK(Regressions!D112), " ", Regressions!D112)</f>
        <v>2495</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Andorra</v>
      </c>
      <c r="B103" s="321">
        <f>IF(ISBLANK(Regressions!B113), " ", Regressions!B113)</f>
        <v>2006</v>
      </c>
      <c r="C103" s="326" t="str">
        <f>IF(ISBLANK(Regressions!C113), " ", Regressions!C113)</f>
        <v>Pre-primary</v>
      </c>
      <c r="D103" s="322">
        <f>IF(ISBLANK(Regressions!D113), " ", Regressions!D113)</f>
        <v>2521</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Andorra</v>
      </c>
      <c r="B104" s="321">
        <f>IF(ISBLANK(Regressions!B114), " ", Regressions!B114)</f>
        <v>2007</v>
      </c>
      <c r="C104" s="326" t="str">
        <f>IF(ISBLANK(Regressions!C114), " ", Regressions!C114)</f>
        <v>Pre-primary</v>
      </c>
      <c r="D104" s="322">
        <f>IF(ISBLANK(Regressions!D114), " ", Regressions!D114)</f>
        <v>2405</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Andorra</v>
      </c>
      <c r="B105" s="321">
        <f>IF(ISBLANK(Regressions!B115), " ", Regressions!B115)</f>
        <v>2008</v>
      </c>
      <c r="C105" s="326" t="str">
        <f>IF(ISBLANK(Regressions!C115), " ", Regressions!C115)</f>
        <v>Pre-primary</v>
      </c>
      <c r="D105" s="322">
        <f>IF(ISBLANK(Regressions!D115), " ", Regressions!D115)</f>
        <v>2313</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Andorra</v>
      </c>
      <c r="B106" s="321">
        <f>IF(ISBLANK(Regressions!B116), " ", Regressions!B116)</f>
        <v>2009</v>
      </c>
      <c r="C106" s="326" t="str">
        <f>IF(ISBLANK(Regressions!C116), " ", Regressions!C116)</f>
        <v>Pre-primary</v>
      </c>
      <c r="D106" s="322">
        <f>IF(ISBLANK(Regressions!D116), " ", Regressions!D116)</f>
        <v>2255</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Andorra</v>
      </c>
      <c r="B107" s="321">
        <f>IF(ISBLANK(Regressions!B117), " ", Regressions!B117)</f>
        <v>2010</v>
      </c>
      <c r="C107" s="326" t="str">
        <f>IF(ISBLANK(Regressions!C117), " ", Regressions!C117)</f>
        <v>Pre-primary</v>
      </c>
      <c r="D107" s="322">
        <f>IF(ISBLANK(Regressions!D117), " ", Regressions!D117)</f>
        <v>2333</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Andorra</v>
      </c>
      <c r="B108" s="321">
        <f>IF(ISBLANK(Regressions!B118), " ", Regressions!B118)</f>
        <v>2011</v>
      </c>
      <c r="C108" s="326" t="str">
        <f>IF(ISBLANK(Regressions!C118), " ", Regressions!C118)</f>
        <v>Pre-primary</v>
      </c>
      <c r="D108" s="322">
        <f>IF(ISBLANK(Regressions!D118), " ", Regressions!D118)</f>
        <v>2320</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Andorra</v>
      </c>
      <c r="B109" s="321">
        <f>IF(ISBLANK(Regressions!B119), " ", Regressions!B119)</f>
        <v>2012</v>
      </c>
      <c r="C109" s="326" t="str">
        <f>IF(ISBLANK(Regressions!C119), " ", Regressions!C119)</f>
        <v>Pre-primary</v>
      </c>
      <c r="D109" s="322">
        <f>IF(ISBLANK(Regressions!D119), " ", Regressions!D119)</f>
        <v>2355</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Andorra</v>
      </c>
      <c r="B110" s="321">
        <f>IF(ISBLANK(Regressions!B120), " ", Regressions!B120)</f>
        <v>2013</v>
      </c>
      <c r="C110" s="326" t="str">
        <f>IF(ISBLANK(Regressions!C120), " ", Regressions!C120)</f>
        <v>Pre-primary</v>
      </c>
      <c r="D110" s="322">
        <f>IF(ISBLANK(Regressions!D120), " ", Regressions!D120)</f>
        <v>2320</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Andorra</v>
      </c>
      <c r="B111" s="321">
        <f>IF(ISBLANK(Regressions!B121), " ", Regressions!B121)</f>
        <v>2014</v>
      </c>
      <c r="C111" s="326" t="str">
        <f>IF(ISBLANK(Regressions!C121), " ", Regressions!C121)</f>
        <v>Pre-primary</v>
      </c>
      <c r="D111" s="322">
        <f>IF(ISBLANK(Regressions!D121), " ", Regressions!D121)</f>
        <v>2306</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Andorra</v>
      </c>
      <c r="B112" s="321">
        <f>IF(ISBLANK(Regressions!B122), " ", Regressions!B122)</f>
        <v>2015</v>
      </c>
      <c r="C112" s="326" t="str">
        <f>IF(ISBLANK(Regressions!C122), " ", Regressions!C122)</f>
        <v>Pre-primary</v>
      </c>
      <c r="D112" s="322">
        <f>IF(ISBLANK(Regressions!D122), " ", Regressions!D122)</f>
        <v>2284</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Andorra</v>
      </c>
      <c r="B113" s="321">
        <f>IF(ISBLANK(Regressions!B123), " ", Regressions!B123)</f>
        <v>2016</v>
      </c>
      <c r="C113" s="326" t="str">
        <f>IF(ISBLANK(Regressions!C123), " ", Regressions!C123)</f>
        <v>Pre-primary</v>
      </c>
      <c r="D113" s="322">
        <f>IF(ISBLANK(Regressions!D123), " ", Regressions!D123)</f>
        <v>2254</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Andorra</v>
      </c>
      <c r="B114" s="321">
        <f>IF(ISBLANK(Regressions!B124), " ", Regressions!B124)</f>
        <v>2017</v>
      </c>
      <c r="C114" s="326" t="str">
        <f>IF(ISBLANK(Regressions!C124), " ", Regressions!C124)</f>
        <v>Pre-primary</v>
      </c>
      <c r="D114" s="322">
        <f>IF(ISBLANK(Regressions!D124), " ", Regressions!D124)</f>
        <v>2134</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Andorra</v>
      </c>
      <c r="B115" s="321">
        <f>IF(ISBLANK(Regressions!B125), " ", Regressions!B125)</f>
        <v>2018</v>
      </c>
      <c r="C115" s="326" t="str">
        <f>IF(ISBLANK(Regressions!C125), " ", Regressions!C125)</f>
        <v>Pre-primary</v>
      </c>
      <c r="D115" s="322">
        <f>IF(ISBLANK(Regressions!D125), " ", Regressions!D125)</f>
        <v>1996</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Andorra</v>
      </c>
      <c r="B116" s="321">
        <f>IF(ISBLANK(Regressions!B126), " ", Regressions!B126)</f>
        <v>2019</v>
      </c>
      <c r="C116" s="326" t="str">
        <f>IF(ISBLANK(Regressions!C126), " ", Regressions!C126)</f>
        <v>Pre-primary</v>
      </c>
      <c r="D116" s="322">
        <f>IF(ISBLANK(Regressions!D126), " ", Regressions!D126)</f>
        <v>1898</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Andorra</v>
      </c>
      <c r="B117" s="321">
        <f>IF(ISBLANK(Regressions!B127), " ", Regressions!B127)</f>
        <v>2020</v>
      </c>
      <c r="C117" s="326" t="str">
        <f>IF(ISBLANK(Regressions!C127), " ", Regressions!C127)</f>
        <v>Pre-primary</v>
      </c>
      <c r="D117" s="322">
        <f>IF(ISBLANK(Regressions!D127), " ", Regressions!D127)</f>
        <v>1974</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Andorra</v>
      </c>
      <c r="B118" s="372">
        <f>IF(ISBLANK(Regressions!B128), " ", Regressions!B128)</f>
        <v>2021</v>
      </c>
      <c r="C118" s="373" t="str">
        <f>IF(ISBLANK(Regressions!C128), " ", Regressions!C128)</f>
        <v>Pre-primary</v>
      </c>
      <c r="D118" s="374">
        <f>IF(ISBLANK(Regressions!D128), " ", Regressions!D128)</f>
        <v>1879</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Andorra</v>
      </c>
      <c r="B119" s="321">
        <f>IF(ISBLANK(Regressions!B129), " ", Regressions!B129)</f>
        <v>2022</v>
      </c>
      <c r="C119" s="326" t="str">
        <f>IF(ISBLANK(Regressions!C129), " ", Regressions!C129)</f>
        <v>Pre-primary</v>
      </c>
      <c r="D119" s="322">
        <f>IF(ISBLANK(Regressions!D129), " ", Regressions!D129)</f>
        <v>1971</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Andorra</v>
      </c>
      <c r="B120" s="328">
        <f>IF(ISBLANK(Regressions!B130), " ", Regressions!B130)</f>
        <v>2023</v>
      </c>
      <c r="C120" s="329" t="str">
        <f>IF(ISBLANK(Regressions!C130), " ", Regressions!C130)</f>
        <v>Pre-primary</v>
      </c>
      <c r="D120" s="330">
        <f>IF(ISBLANK(Regressions!D130), " ", Regressions!D130)</f>
        <v>2049</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Andorra</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Andorra</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Andorra</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Andorra</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Andorra</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Andorra</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Andorra</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Andorra</v>
      </c>
      <c r="B128" s="321">
        <f>IF(ISBLANK(Regressions!B138), " ", Regressions!B138)</f>
        <v>2000</v>
      </c>
      <c r="C128" s="326" t="str">
        <f>IF(ISBLANK(Regressions!C138), " ", Regressions!C138)</f>
        <v>Primary</v>
      </c>
      <c r="D128" s="322">
        <f>IF(ISBLANK(Regressions!D138), " ", Regressions!D138)</f>
        <v>4011</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Andorra</v>
      </c>
      <c r="B129" s="321">
        <f>IF(ISBLANK(Regressions!B139), " ", Regressions!B139)</f>
        <v>2001</v>
      </c>
      <c r="C129" s="326" t="str">
        <f>IF(ISBLANK(Regressions!C139), " ", Regressions!C139)</f>
        <v>Primary</v>
      </c>
      <c r="D129" s="322">
        <f>IF(ISBLANK(Regressions!D139), " ", Regressions!D139)</f>
        <v>4046</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Andorra</v>
      </c>
      <c r="B130" s="321">
        <f>IF(ISBLANK(Regressions!B140), " ", Regressions!B140)</f>
        <v>2002</v>
      </c>
      <c r="C130" s="326" t="str">
        <f>IF(ISBLANK(Regressions!C140), " ", Regressions!C140)</f>
        <v>Primary</v>
      </c>
      <c r="D130" s="322">
        <f>IF(ISBLANK(Regressions!D140), " ", Regressions!D140)</f>
        <v>4182</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Andorra</v>
      </c>
      <c r="B131" s="321">
        <f>IF(ISBLANK(Regressions!B141), " ", Regressions!B141)</f>
        <v>2003</v>
      </c>
      <c r="C131" s="326" t="str">
        <f>IF(ISBLANK(Regressions!C141), " ", Regressions!C141)</f>
        <v>Primary</v>
      </c>
      <c r="D131" s="322">
        <f>IF(ISBLANK(Regressions!D141), " ", Regressions!D141)</f>
        <v>4355</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Andorra</v>
      </c>
      <c r="B132" s="321">
        <f>IF(ISBLANK(Regressions!B142), " ", Regressions!B142)</f>
        <v>2004</v>
      </c>
      <c r="C132" s="326" t="str">
        <f>IF(ISBLANK(Regressions!C142), " ", Regressions!C142)</f>
        <v>Primary</v>
      </c>
      <c r="D132" s="322">
        <f>IF(ISBLANK(Regressions!D142), " ", Regressions!D142)</f>
        <v>4586</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Andorra</v>
      </c>
      <c r="B133" s="321">
        <f>IF(ISBLANK(Regressions!B143), " ", Regressions!B143)</f>
        <v>2005</v>
      </c>
      <c r="C133" s="326" t="str">
        <f>IF(ISBLANK(Regressions!C143), " ", Regressions!C143)</f>
        <v>Primary</v>
      </c>
      <c r="D133" s="322">
        <f>IF(ISBLANK(Regressions!D143), " ", Regressions!D143)</f>
        <v>4848</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Andorra</v>
      </c>
      <c r="B134" s="321">
        <f>IF(ISBLANK(Regressions!B144), " ", Regressions!B144)</f>
        <v>2006</v>
      </c>
      <c r="C134" s="326" t="str">
        <f>IF(ISBLANK(Regressions!C144), " ", Regressions!C144)</f>
        <v>Primary</v>
      </c>
      <c r="D134" s="322">
        <f>IF(ISBLANK(Regressions!D144), " ", Regressions!D144)</f>
        <v>5131</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Andorra</v>
      </c>
      <c r="B135" s="321">
        <f>IF(ISBLANK(Regressions!B145), " ", Regressions!B145)</f>
        <v>2007</v>
      </c>
      <c r="C135" s="326" t="str">
        <f>IF(ISBLANK(Regressions!C145), " ", Regressions!C145)</f>
        <v>Primary</v>
      </c>
      <c r="D135" s="322">
        <f>IF(ISBLANK(Regressions!D145), " ", Regressions!D145)</f>
        <v>5096</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Andorra</v>
      </c>
      <c r="B136" s="321">
        <f>IF(ISBLANK(Regressions!B146), " ", Regressions!B146)</f>
        <v>2008</v>
      </c>
      <c r="C136" s="326" t="str">
        <f>IF(ISBLANK(Regressions!C146), " ", Regressions!C146)</f>
        <v>Primary</v>
      </c>
      <c r="D136" s="322">
        <f>IF(ISBLANK(Regressions!D146), " ", Regressions!D146)</f>
        <v>5022</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Andorra</v>
      </c>
      <c r="B137" s="321">
        <f>IF(ISBLANK(Regressions!B147), " ", Regressions!B147)</f>
        <v>2009</v>
      </c>
      <c r="C137" s="326" t="str">
        <f>IF(ISBLANK(Regressions!C147), " ", Regressions!C147)</f>
        <v>Primary</v>
      </c>
      <c r="D137" s="322">
        <f>IF(ISBLANK(Regressions!D147), " ", Regressions!D147)</f>
        <v>4958</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Andorra</v>
      </c>
      <c r="B138" s="321">
        <f>IF(ISBLANK(Regressions!B148), " ", Regressions!B148)</f>
        <v>2010</v>
      </c>
      <c r="C138" s="326" t="str">
        <f>IF(ISBLANK(Regressions!C148), " ", Regressions!C148)</f>
        <v>Primary</v>
      </c>
      <c r="D138" s="322">
        <f>IF(ISBLANK(Regressions!D148), " ", Regressions!D148)</f>
        <v>4846</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Andorra</v>
      </c>
      <c r="B139" s="321">
        <f>IF(ISBLANK(Regressions!B149), " ", Regressions!B149)</f>
        <v>2011</v>
      </c>
      <c r="C139" s="326" t="str">
        <f>IF(ISBLANK(Regressions!C149), " ", Regressions!C149)</f>
        <v>Primary</v>
      </c>
      <c r="D139" s="322">
        <f>IF(ISBLANK(Regressions!D149), " ", Regressions!D149)</f>
        <v>4785</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Andorra</v>
      </c>
      <c r="B140" s="321">
        <f>IF(ISBLANK(Regressions!B150), " ", Regressions!B150)</f>
        <v>2012</v>
      </c>
      <c r="C140" s="326" t="str">
        <f>IF(ISBLANK(Regressions!C150), " ", Regressions!C150)</f>
        <v>Primary</v>
      </c>
      <c r="D140" s="322">
        <f>IF(ISBLANK(Regressions!D150), " ", Regressions!D150)</f>
        <v>4686</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Andorra</v>
      </c>
      <c r="B141" s="321">
        <f>IF(ISBLANK(Regressions!B151), " ", Regressions!B151)</f>
        <v>2013</v>
      </c>
      <c r="C141" s="326" t="str">
        <f>IF(ISBLANK(Regressions!C151), " ", Regressions!C151)</f>
        <v>Primary</v>
      </c>
      <c r="D141" s="322">
        <f>IF(ISBLANK(Regressions!D151), " ", Regressions!D151)</f>
        <v>4641</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Andorra</v>
      </c>
      <c r="B142" s="321">
        <f>IF(ISBLANK(Regressions!B152), " ", Regressions!B152)</f>
        <v>2014</v>
      </c>
      <c r="C142" s="326" t="str">
        <f>IF(ISBLANK(Regressions!C152), " ", Regressions!C152)</f>
        <v>Primary</v>
      </c>
      <c r="D142" s="322">
        <f>IF(ISBLANK(Regressions!D152), " ", Regressions!D152)</f>
        <v>4607</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Andorra</v>
      </c>
      <c r="B143" s="321">
        <f>IF(ISBLANK(Regressions!B153), " ", Regressions!B153)</f>
        <v>2015</v>
      </c>
      <c r="C143" s="326" t="str">
        <f>IF(ISBLANK(Regressions!C153), " ", Regressions!C153)</f>
        <v>Primary</v>
      </c>
      <c r="D143" s="322">
        <f>IF(ISBLANK(Regressions!D153), " ", Regressions!D153)</f>
        <v>4681</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Andorra</v>
      </c>
      <c r="B144" s="321">
        <f>IF(ISBLANK(Regressions!B154), " ", Regressions!B154)</f>
        <v>2016</v>
      </c>
      <c r="C144" s="326" t="str">
        <f>IF(ISBLANK(Regressions!C154), " ", Regressions!C154)</f>
        <v>Primary</v>
      </c>
      <c r="D144" s="322">
        <f>IF(ISBLANK(Regressions!D154), " ", Regressions!D154)</f>
        <v>4711</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Andorra</v>
      </c>
      <c r="B145" s="321">
        <f>IF(ISBLANK(Regressions!B155), " ", Regressions!B155)</f>
        <v>2017</v>
      </c>
      <c r="C145" s="326" t="str">
        <f>IF(ISBLANK(Regressions!C155), " ", Regressions!C155)</f>
        <v>Primary</v>
      </c>
      <c r="D145" s="322">
        <f>IF(ISBLANK(Regressions!D155), " ", Regressions!D155)</f>
        <v>4770</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Andorra</v>
      </c>
      <c r="B146" s="321">
        <f>IF(ISBLANK(Regressions!B156), " ", Regressions!B156)</f>
        <v>2018</v>
      </c>
      <c r="C146" s="326" t="str">
        <f>IF(ISBLANK(Regressions!C156), " ", Regressions!C156)</f>
        <v>Primary</v>
      </c>
      <c r="D146" s="322">
        <f>IF(ISBLANK(Regressions!D156), " ", Regressions!D156)</f>
        <v>4823</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Andorra</v>
      </c>
      <c r="B147" s="321">
        <f>IF(ISBLANK(Regressions!B157), " ", Regressions!B157)</f>
        <v>2019</v>
      </c>
      <c r="C147" s="326" t="str">
        <f>IF(ISBLANK(Regressions!C157), " ", Regressions!C157)</f>
        <v>Primary</v>
      </c>
      <c r="D147" s="322">
        <f>IF(ISBLANK(Regressions!D157), " ", Regressions!D157)</f>
        <v>4837</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Andorra</v>
      </c>
      <c r="B148" s="321">
        <f>IF(ISBLANK(Regressions!B158), " ", Regressions!B158)</f>
        <v>2020</v>
      </c>
      <c r="C148" s="326" t="str">
        <f>IF(ISBLANK(Regressions!C158), " ", Regressions!C158)</f>
        <v>Primary</v>
      </c>
      <c r="D148" s="322">
        <f>IF(ISBLANK(Regressions!D158), " ", Regressions!D158)</f>
        <v>4786</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Andorra</v>
      </c>
      <c r="B149" s="372">
        <f>IF(ISBLANK(Regressions!B159), " ", Regressions!B159)</f>
        <v>2021</v>
      </c>
      <c r="C149" s="373" t="str">
        <f>IF(ISBLANK(Regressions!C159), " ", Regressions!C159)</f>
        <v>Primary</v>
      </c>
      <c r="D149" s="374">
        <f>IF(ISBLANK(Regressions!D159), " ", Regressions!D159)</f>
        <v>4624</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Andorra</v>
      </c>
      <c r="B150" s="321">
        <f>IF(ISBLANK(Regressions!B160), " ", Regressions!B160)</f>
        <v>2022</v>
      </c>
      <c r="C150" s="326" t="str">
        <f>IF(ISBLANK(Regressions!C160), " ", Regressions!C160)</f>
        <v>Primary</v>
      </c>
      <c r="D150" s="322">
        <f>IF(ISBLANK(Regressions!D160), " ", Regressions!D160)</f>
        <v>4547</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Andorra</v>
      </c>
      <c r="B151" s="328">
        <f>IF(ISBLANK(Regressions!B161), " ", Regressions!B161)</f>
        <v>2023</v>
      </c>
      <c r="C151" s="329" t="str">
        <f>IF(ISBLANK(Regressions!C161), " ", Regressions!C161)</f>
        <v>Primary</v>
      </c>
      <c r="D151" s="330">
        <f>IF(ISBLANK(Regressions!D161), " ", Regressions!D161)</f>
        <v>4871</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Andorra</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Andorra</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Andorra</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Andorra</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Andorra</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Andorra</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Andorra</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Andorra</v>
      </c>
      <c r="B159" s="321">
        <f>IF(ISBLANK(Regressions!B169), " ", Regressions!B169)</f>
        <v>2000</v>
      </c>
      <c r="C159" s="326" t="str">
        <f>IF(ISBLANK(Regressions!C169), " ", Regressions!C169)</f>
        <v>Secondary</v>
      </c>
      <c r="D159" s="322">
        <f>IF(ISBLANK(Regressions!D169), " ", Regressions!D169)</f>
        <v>3913</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Andorra</v>
      </c>
      <c r="B160" s="321">
        <f>IF(ISBLANK(Regressions!B170), " ", Regressions!B170)</f>
        <v>2001</v>
      </c>
      <c r="C160" s="326" t="str">
        <f>IF(ISBLANK(Regressions!C170), " ", Regressions!C170)</f>
        <v>Secondary</v>
      </c>
      <c r="D160" s="322">
        <f>IF(ISBLANK(Regressions!D170), " ", Regressions!D170)</f>
        <v>3900</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Andorra</v>
      </c>
      <c r="B161" s="321">
        <f>IF(ISBLANK(Regressions!B171), " ", Regressions!B171)</f>
        <v>2002</v>
      </c>
      <c r="C161" s="326" t="str">
        <f>IF(ISBLANK(Regressions!C171), " ", Regressions!C171)</f>
        <v>Secondary</v>
      </c>
      <c r="D161" s="322">
        <f>IF(ISBLANK(Regressions!D171), " ", Regressions!D171)</f>
        <v>4084</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Andorra</v>
      </c>
      <c r="B162" s="321">
        <f>IF(ISBLANK(Regressions!B172), " ", Regressions!B172)</f>
        <v>2003</v>
      </c>
      <c r="C162" s="326" t="str">
        <f>IF(ISBLANK(Regressions!C172), " ", Regressions!C172)</f>
        <v>Secondary</v>
      </c>
      <c r="D162" s="322">
        <f>IF(ISBLANK(Regressions!D172), " ", Regressions!D172)</f>
        <v>4199</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Andorra</v>
      </c>
      <c r="B163" s="321">
        <f>IF(ISBLANK(Regressions!B173), " ", Regressions!B173)</f>
        <v>2004</v>
      </c>
      <c r="C163" s="326" t="str">
        <f>IF(ISBLANK(Regressions!C173), " ", Regressions!C173)</f>
        <v>Secondary</v>
      </c>
      <c r="D163" s="322">
        <f>IF(ISBLANK(Regressions!D173), " ", Regressions!D173)</f>
        <v>4264</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Andorra</v>
      </c>
      <c r="B164" s="321">
        <f>IF(ISBLANK(Regressions!B174), " ", Regressions!B174)</f>
        <v>2005</v>
      </c>
      <c r="C164" s="326" t="str">
        <f>IF(ISBLANK(Regressions!C174), " ", Regressions!C174)</f>
        <v>Secondary</v>
      </c>
      <c r="D164" s="322">
        <f>IF(ISBLANK(Regressions!D174), " ", Regressions!D174)</f>
        <v>4341</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Andorra</v>
      </c>
      <c r="B165" s="321">
        <f>IF(ISBLANK(Regressions!B175), " ", Regressions!B175)</f>
        <v>2006</v>
      </c>
      <c r="C165" s="326" t="str">
        <f>IF(ISBLANK(Regressions!C175), " ", Regressions!C175)</f>
        <v>Secondary</v>
      </c>
      <c r="D165" s="322">
        <f>IF(ISBLANK(Regressions!D175), " ", Regressions!D175)</f>
        <v>4461</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Andorra</v>
      </c>
      <c r="B166" s="321">
        <f>IF(ISBLANK(Regressions!B176), " ", Regressions!B176)</f>
        <v>2007</v>
      </c>
      <c r="C166" s="326" t="str">
        <f>IF(ISBLANK(Regressions!C176), " ", Regressions!C176)</f>
        <v>Secondary</v>
      </c>
      <c r="D166" s="322">
        <f>IF(ISBLANK(Regressions!D176), " ", Regressions!D176)</f>
        <v>4497</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Andorra</v>
      </c>
      <c r="B167" s="321">
        <f>IF(ISBLANK(Regressions!B177), " ", Regressions!B177)</f>
        <v>2008</v>
      </c>
      <c r="C167" s="326" t="str">
        <f>IF(ISBLANK(Regressions!C177), " ", Regressions!C177)</f>
        <v>Secondary</v>
      </c>
      <c r="D167" s="322">
        <f>IF(ISBLANK(Regressions!D177), " ", Regressions!D177)</f>
        <v>4521</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Andorra</v>
      </c>
      <c r="B168" s="321">
        <f>IF(ISBLANK(Regressions!B178), " ", Regressions!B178)</f>
        <v>2009</v>
      </c>
      <c r="C168" s="326" t="str">
        <f>IF(ISBLANK(Regressions!C178), " ", Regressions!C178)</f>
        <v>Secondary</v>
      </c>
      <c r="D168" s="322">
        <f>IF(ISBLANK(Regressions!D178), " ", Regressions!D178)</f>
        <v>4513</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Andorra</v>
      </c>
      <c r="B169" s="321">
        <f>IF(ISBLANK(Regressions!B179), " ", Regressions!B179)</f>
        <v>2010</v>
      </c>
      <c r="C169" s="326" t="str">
        <f>IF(ISBLANK(Regressions!C179), " ", Regressions!C179)</f>
        <v>Secondary</v>
      </c>
      <c r="D169" s="322">
        <f>IF(ISBLANK(Regressions!D179), " ", Regressions!D179)</f>
        <v>4511</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Andorra</v>
      </c>
      <c r="B170" s="321">
        <f>IF(ISBLANK(Regressions!B180), " ", Regressions!B180)</f>
        <v>2011</v>
      </c>
      <c r="C170" s="326" t="str">
        <f>IF(ISBLANK(Regressions!C180), " ", Regressions!C180)</f>
        <v>Secondary</v>
      </c>
      <c r="D170" s="322">
        <f>IF(ISBLANK(Regressions!D180), " ", Regressions!D180)</f>
        <v>4439</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Andorra</v>
      </c>
      <c r="B171" s="321">
        <f>IF(ISBLANK(Regressions!B181), " ", Regressions!B181)</f>
        <v>2012</v>
      </c>
      <c r="C171" s="326" t="str">
        <f>IF(ISBLANK(Regressions!C181), " ", Regressions!C181)</f>
        <v>Secondary</v>
      </c>
      <c r="D171" s="322">
        <f>IF(ISBLANK(Regressions!D181), " ", Regressions!D181)</f>
        <v>4560</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Andorra</v>
      </c>
      <c r="B172" s="321">
        <f>IF(ISBLANK(Regressions!B182), " ", Regressions!B182)</f>
        <v>2013</v>
      </c>
      <c r="C172" s="326" t="str">
        <f>IF(ISBLANK(Regressions!C182), " ", Regressions!C182)</f>
        <v>Secondary</v>
      </c>
      <c r="D172" s="322">
        <f>IF(ISBLANK(Regressions!D182), " ", Regressions!D182)</f>
        <v>4660</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Andorra</v>
      </c>
      <c r="B173" s="321">
        <f>IF(ISBLANK(Regressions!B183), " ", Regressions!B183)</f>
        <v>2014</v>
      </c>
      <c r="C173" s="326" t="str">
        <f>IF(ISBLANK(Regressions!C183), " ", Regressions!C183)</f>
        <v>Secondary</v>
      </c>
      <c r="D173" s="322">
        <f>IF(ISBLANK(Regressions!D183), " ", Regressions!D183)</f>
        <v>4701</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Andorra</v>
      </c>
      <c r="B174" s="321">
        <f>IF(ISBLANK(Regressions!B184), " ", Regressions!B184)</f>
        <v>2015</v>
      </c>
      <c r="C174" s="326" t="str">
        <f>IF(ISBLANK(Regressions!C184), " ", Regressions!C184)</f>
        <v>Secondary</v>
      </c>
      <c r="D174" s="322">
        <f>IF(ISBLANK(Regressions!D184), " ", Regressions!D184)</f>
        <v>4749</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Andorra</v>
      </c>
      <c r="B175" s="321">
        <f>IF(ISBLANK(Regressions!B185), " ", Regressions!B185)</f>
        <v>2016</v>
      </c>
      <c r="C175" s="326" t="str">
        <f>IF(ISBLANK(Regressions!C185), " ", Regressions!C185)</f>
        <v>Secondary</v>
      </c>
      <c r="D175" s="322">
        <f>IF(ISBLANK(Regressions!D185), " ", Regressions!D185)</f>
        <v>4697</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Andorra</v>
      </c>
      <c r="B176" s="321">
        <f>IF(ISBLANK(Regressions!B186), " ", Regressions!B186)</f>
        <v>2017</v>
      </c>
      <c r="C176" s="326" t="str">
        <f>IF(ISBLANK(Regressions!C186), " ", Regressions!C186)</f>
        <v>Secondary</v>
      </c>
      <c r="D176" s="322">
        <f>IF(ISBLANK(Regressions!D186), " ", Regressions!D186)</f>
        <v>4760</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Andorra</v>
      </c>
      <c r="B177" s="321">
        <f>IF(ISBLANK(Regressions!B187), " ", Regressions!B187)</f>
        <v>2018</v>
      </c>
      <c r="C177" s="326" t="str">
        <f>IF(ISBLANK(Regressions!C187), " ", Regressions!C187)</f>
        <v>Secondary</v>
      </c>
      <c r="D177" s="322">
        <f>IF(ISBLANK(Regressions!D187), " ", Regressions!D187)</f>
        <v>4746</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Andorra</v>
      </c>
      <c r="B178" s="321">
        <f>IF(ISBLANK(Regressions!B188), " ", Regressions!B188)</f>
        <v>2019</v>
      </c>
      <c r="C178" s="326" t="str">
        <f>IF(ISBLANK(Regressions!C188), " ", Regressions!C188)</f>
        <v>Secondary</v>
      </c>
      <c r="D178" s="322">
        <f>IF(ISBLANK(Regressions!D188), " ", Regressions!D188)</f>
        <v>4773</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Andorra</v>
      </c>
      <c r="B179" s="321">
        <f>IF(ISBLANK(Regressions!B189), " ", Regressions!B189)</f>
        <v>2020</v>
      </c>
      <c r="C179" s="326" t="str">
        <f>IF(ISBLANK(Regressions!C189), " ", Regressions!C189)</f>
        <v>Secondary</v>
      </c>
      <c r="D179" s="322">
        <f>IF(ISBLANK(Regressions!D189), " ", Regressions!D189)</f>
        <v>4806</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Andorra</v>
      </c>
      <c r="B180" s="372">
        <f>IF(ISBLANK(Regressions!B190), " ", Regressions!B190)</f>
        <v>2021</v>
      </c>
      <c r="C180" s="373" t="str">
        <f>IF(ISBLANK(Regressions!C190), " ", Regressions!C190)</f>
        <v>Secondary</v>
      </c>
      <c r="D180" s="374">
        <f>IF(ISBLANK(Regressions!D190), " ", Regressions!D190)</f>
        <v>4935</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Andorra</v>
      </c>
      <c r="B181" s="321">
        <f>IF(ISBLANK(Regressions!B191), " ", Regressions!B191)</f>
        <v>2022</v>
      </c>
      <c r="C181" s="326" t="str">
        <f>IF(ISBLANK(Regressions!C191), " ", Regressions!C191)</f>
        <v>Secondary</v>
      </c>
      <c r="D181" s="322">
        <f>IF(ISBLANK(Regressions!D191), " ", Regressions!D191)</f>
        <v>5018</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Andorra</v>
      </c>
      <c r="B182" s="328">
        <f>IF(ISBLANK(Regressions!B192), " ", Regressions!B192)</f>
        <v>2023</v>
      </c>
      <c r="C182" s="329" t="str">
        <f>IF(ISBLANK(Regressions!C192), " ", Regressions!C192)</f>
        <v>Secondary</v>
      </c>
      <c r="D182" s="330">
        <f>IF(ISBLANK(Regressions!D192), " ", Regressions!D192)</f>
        <v>5028</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Andorra</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Andorra</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Andorra</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Andorra</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Andorra</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Andorra</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Andorra</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385"/>
      <c r="F211" s="385"/>
      <c r="G211" s="386"/>
      <c r="H211" s="385"/>
      <c r="I211" s="386"/>
      <c r="J211" s="387"/>
      <c r="K211" s="387"/>
      <c r="L211" s="385"/>
      <c r="M211" s="387"/>
      <c r="N211" s="388"/>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AND_2016_UIS</v>
      </c>
      <c r="B6" s="32" t="str">
        <f>+'Water Data'!C2</f>
        <v>Other</v>
      </c>
      <c r="C6" s="318">
        <f>+IF(ISNUMBER(VALUE(MID(A6,5,4))), VALUE(MID(A6, 5,4)),"")</f>
        <v>2016</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AND_2017_UIS</v>
      </c>
      <c r="B7" s="32" t="str">
        <f ca="true">+IF(OFFSET('Water Data'!$C$2,0,10*ROW('Water Data'!F1))="","",OFFSET('Water Data'!$C$2,0,10*ROW('Water Data'!F1)))</f>
        <v>Other</v>
      </c>
      <c r="C7" s="318">
        <f t="shared" ref="C7:C70" ca="true" si="0">+IF(ISNUMBER(VALUE(MID(A7,5,4))), VALUE(MID(A7, 5,4)),"")</f>
        <v>2017</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7"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
      </c>
      <c r="DK7" s="262" t="str">
        <f ca="true">+IF(OFFSET('Sanitation Data'!$I$29,0,10*ROW('Sanitation Data'!I1))="","",OFFSET('Sanitation Data'!$I$29,0,10*ROW('Sanitation Data'!I1)))</f>
        <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
      </c>
      <c r="EE7" s="262" t="str">
        <f ca="true">+IF(OFFSET('Hygiene Data'!$I$12,0,10*ROW('Hygiene Data'!I1))="","",OFFSET('Hygiene Data'!$I$12,0,10*ROW('Hygiene Data'!I1)))</f>
        <v/>
      </c>
      <c r="EF7" s="262" t="str">
        <f ca="true">+IF(OFFSET('Hygiene Data'!$I$13,0,10*ROW('Hygiene Data'!I1))="","",OFFSET('Hygiene Data'!$I$13,0,10*ROW('Hygiene Data'!I1)))</f>
        <v/>
      </c>
    </row>
    <row xmlns:x14ac="http://schemas.microsoft.com/office/spreadsheetml/2009/9/ac" r="8" x14ac:dyDescent="0.2">
      <c r="A8" s="32" t="str">
        <f ca="true">+IF(OFFSET('Water Data'!$B$2,0,10*ROW('Water Data'!E2))="","",OFFSET('Water Data'!$B$2,0,10*ROW('Water Data'!E2)))</f>
        <v>AND_2018_UIS</v>
      </c>
      <c r="B8" s="32" t="str">
        <f ca="true">+IF(OFFSET('Water Data'!$C$2,0,10*ROW('Water Data'!F2))="","",OFFSET('Water Data'!$C$2,0,10*ROW('Water Data'!F2)))</f>
        <v>Other</v>
      </c>
      <c r="C8" s="318">
        <f t="shared" ca="true" si="0"/>
        <v>2018</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AND_2019_UIS</v>
      </c>
      <c r="B9" s="32" t="str">
        <f ca="true">+IF(OFFSET('Water Data'!$C$2,0,10*ROW('Water Data'!F3))="","",OFFSET('Water Data'!$C$2,0,10*ROW('Water Data'!F3)))</f>
        <v>Other</v>
      </c>
      <c r="C9" s="318">
        <f t="shared" ca="true" si="0"/>
        <v>2019</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AND_2020_UIS</v>
      </c>
      <c r="B10" s="32" t="str">
        <f ca="true">+IF(OFFSET('Water Data'!$C$2,0,10*ROW('Water Data'!F4))="","",OFFSET('Water Data'!$C$2,0,10*ROW('Water Data'!F4)))</f>
        <v>Other</v>
      </c>
      <c r="C10" s="318">
        <f t="shared" ca="true" si="0"/>
        <v>2020</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AND_2021_UIS</v>
      </c>
      <c r="B11" s="32" t="str">
        <f ca="true">+IF(OFFSET('Water Data'!$C$2,0,10*ROW('Water Data'!F5))="","",OFFSET('Water Data'!$C$2,0,10*ROW('Water Data'!F5)))</f>
        <v>Other</v>
      </c>
      <c r="C11" s="318">
        <f t="shared" ca="true" si="0"/>
        <v>2021</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AND_2022_UIS</v>
      </c>
      <c r="B12" s="32" t="str">
        <f ca="true">+IF(OFFSET('Water Data'!$C$2,0,10*ROW('Water Data'!F6))="","",OFFSET('Water Data'!$C$2,0,10*ROW('Water Data'!F6)))</f>
        <v>Other</v>
      </c>
      <c r="C12" s="318">
        <f t="shared" ca="true" si="0"/>
        <v>2022</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85">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85">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85">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85">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85">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86">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86">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86">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87">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87">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87">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87">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87">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62"/>
      <c r="BS12" s="262" t="str">
        <f ca="true">+IF(OFFSET('Water Data'!$D$27,0,10*ROW('Water Data'!D6))="","",OFFSET('Water Data'!$D$27,0,10*ROW('Water Data'!D6)))</f>
        <v>Yes</v>
      </c>
      <c r="BT12" s="262" t="str">
        <f ca="true">+IF(OFFSET('Water Data'!$D$28,0,10*ROW('Water Data'!D6))="","",OFFSET('Water Data'!$D$28,0,10*ROW('Water Data'!D6)))</f>
        <v>Yes</v>
      </c>
      <c r="BU12" s="262" t="str">
        <f ca="true">+IF(OFFSET('Water Data'!$D$29,0,10*ROW('Water Data'!D6))="","",OFFSET('Water Data'!$D$29,0,10*ROW('Water Data'!D6)))</f>
        <v>Yes</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Yes</v>
      </c>
      <c r="CF12" s="262" t="str">
        <f ca="true">+IF(OFFSET('Water Data'!$H$28,0,10*ROW('Water Data'!H6))="","",OFFSET('Water Data'!$H$28,0,10*ROW('Water Data'!H6)))</f>
        <v>Yes</v>
      </c>
      <c r="CG12" s="262" t="str">
        <f ca="true">+IF(OFFSET('Water Data'!$H$29,0,10*ROW('Water Data'!H6))="","",OFFSET('Water Data'!$H$29,0,10*ROW('Water Data'!H6)))</f>
        <v>Yes</v>
      </c>
      <c r="CH12" s="262" t="str">
        <f ca="true">+IF(OFFSET('Water Data'!$I$27,0,10*ROW('Water Data'!I6))="","",OFFSET('Water Data'!$I$27,0,10*ROW('Water Data'!I6)))</f>
        <v>Yes</v>
      </c>
      <c r="CI12" s="262" t="str">
        <f ca="true">+IF(OFFSET('Water Data'!$I$28,0,10*ROW('Water Data'!I6))="","",OFFSET('Water Data'!$I$28,0,10*ROW('Water Data'!I6)))</f>
        <v>Yes</v>
      </c>
      <c r="CJ12" s="262" t="str">
        <f ca="true">+IF(OFFSET('Water Data'!$I$29,0,10*ROW('Water Data'!I6))="","",OFFSET('Water Data'!$I$29,0,10*ROW('Water Data'!I6)))</f>
        <v>Yes</v>
      </c>
      <c r="CK12" s="262" t="str">
        <f ca="true">+IF(OFFSET('Sanitation Data'!$D$28,0,10*ROW('Sanitation Data'!D6))="","",OFFSET('Sanitation Data'!$D$28,0,10*ROW('Sanitation Data'!D6)))</f>
        <v>Yes</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Yes</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Yes</v>
      </c>
      <c r="DF12" s="262" t="str">
        <f ca="true">+IF(OFFSET('Sanitation Data'!$H$29,0,10*ROW('Sanitation Data'!H6))="","",OFFSET('Sanitation Data'!$H$29,0,10*ROW('Sanitation Data'!H6)))</f>
        <v>Yes</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Yes</v>
      </c>
      <c r="DJ12" s="262" t="str">
        <f ca="true">+IF(OFFSET('Sanitation Data'!$I$28,0,10*ROW('Sanitation Data'!I6))="","",OFFSET('Sanitation Data'!$I$28,0,10*ROW('Sanitation Data'!I6)))</f>
        <v>Yes</v>
      </c>
      <c r="DK12" s="262" t="str">
        <f ca="true">+IF(OFFSET('Sanitation Data'!$I$29,0,10*ROW('Sanitation Data'!I6))="","",OFFSET('Sanitation Data'!$I$29,0,10*ROW('Sanitation Data'!I6)))</f>
        <v>Yes</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Yes</v>
      </c>
      <c r="DO12" s="262" t="str">
        <f ca="true">+IF(OFFSET('Hygiene Data'!$D$11,0,10*ROW('Hygiene Data'!D6))="","",OFFSET('Hygiene Data'!$D$11,0,10*ROW('Hygiene Data'!D6)))</f>
        <v>Yes</v>
      </c>
      <c r="DP12" s="262" t="str">
        <f ca="true">+IF(OFFSET('Hygiene Data'!$D$12,0,10*ROW('Hygiene Data'!D6))="","",OFFSET('Hygiene Data'!$D$12,0,10*ROW('Hygiene Data'!D6)))</f>
        <v>Yes</v>
      </c>
      <c r="DQ12" s="262" t="str">
        <f ca="true">+IF(OFFSET('Hygiene Data'!$D$13,0,10*ROW('Hygiene Data'!D6))="","",OFFSET('Hygiene Data'!$D$13,0,10*ROW('Hygiene Data'!D6)))</f>
        <v>Yes</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Yes</v>
      </c>
      <c r="EB12" s="262" t="str">
        <f ca="true">+IF(OFFSET('Hygiene Data'!$H$12,0,10*ROW('Hygiene Data'!H6))="","",OFFSET('Hygiene Data'!$H$12,0,10*ROW('Hygiene Data'!H6)))</f>
        <v>Yes</v>
      </c>
      <c r="EC12" s="262" t="str">
        <f ca="true">+IF(OFFSET('Hygiene Data'!$H$13,0,10*ROW('Hygiene Data'!H6))="","",OFFSET('Hygiene Data'!$H$13,0,10*ROW('Hygiene Data'!H6)))</f>
        <v>Yes</v>
      </c>
      <c r="ED12" s="262" t="str">
        <f ca="true">+IF(OFFSET('Hygiene Data'!$I$11,0,10*ROW('Hygiene Data'!I6))="","",OFFSET('Hygiene Data'!$I$11,0,10*ROW('Hygiene Data'!I6)))</f>
        <v>Yes</v>
      </c>
      <c r="EE12" s="262" t="str">
        <f ca="true">+IF(OFFSET('Hygiene Data'!$I$12,0,10*ROW('Hygiene Data'!I6))="","",OFFSET('Hygiene Data'!$I$12,0,10*ROW('Hygiene Data'!I6)))</f>
        <v>Yes</v>
      </c>
      <c r="EF12" s="262" t="str">
        <f ca="true">+IF(OFFSET('Hygiene Data'!$I$13,0,10*ROW('Hygiene Data'!I6))="","",OFFSET('Hygiene Data'!$I$13,0,10*ROW('Hygiene Data'!I6)))</f>
        <v>Yes</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2" t="s">
        <v>28</v>
      </c>
      <c r="C1" s="534" t="s">
        <v>218</v>
      </c>
      <c r="D1" s="307" t="s">
        <v>177</v>
      </c>
      <c r="E1" s="307"/>
      <c r="F1" s="307"/>
      <c r="G1" s="307"/>
      <c r="H1" s="307"/>
      <c r="I1" s="311"/>
      <c r="J1" s="299"/>
      <c r="K1" s="299"/>
      <c r="L1" s="312" t="s">
        <v>28</v>
      </c>
      <c r="M1" s="534" t="s">
        <v>219</v>
      </c>
      <c r="N1" s="307" t="s">
        <v>177</v>
      </c>
      <c r="O1" s="307"/>
      <c r="P1" s="307"/>
      <c r="Q1" s="307"/>
      <c r="R1" s="307"/>
      <c r="S1" s="311"/>
      <c r="T1" s="299"/>
      <c r="U1" s="299"/>
      <c r="V1" s="312" t="s">
        <v>28</v>
      </c>
      <c r="W1" s="534" t="s">
        <v>220</v>
      </c>
      <c r="X1" s="307" t="s">
        <v>177</v>
      </c>
      <c r="Y1" s="307"/>
      <c r="Z1" s="307"/>
      <c r="AA1" s="307"/>
      <c r="AB1" s="307"/>
      <c r="AC1" s="311"/>
      <c r="AD1" s="299"/>
      <c r="AE1" s="299"/>
      <c r="AF1" s="312" t="s">
        <v>28</v>
      </c>
      <c r="AG1" s="534">
        <v>2019</v>
      </c>
      <c r="AH1" s="307" t="s">
        <v>177</v>
      </c>
      <c r="AI1" s="307"/>
      <c r="AJ1" s="307"/>
      <c r="AK1" s="307"/>
      <c r="AL1" s="307"/>
      <c r="AM1" s="311"/>
      <c r="AN1" s="299"/>
      <c r="AO1" s="299"/>
      <c r="AP1" s="312" t="s">
        <v>28</v>
      </c>
      <c r="AQ1" s="534">
        <v>2020</v>
      </c>
      <c r="AR1" s="307" t="s">
        <v>177</v>
      </c>
      <c r="AS1" s="307"/>
      <c r="AT1" s="307"/>
      <c r="AU1" s="307"/>
      <c r="AV1" s="307"/>
      <c r="AW1" s="311"/>
      <c r="AX1" s="299"/>
      <c r="AY1" s="299"/>
      <c r="AZ1" s="312" t="s">
        <v>28</v>
      </c>
      <c r="BA1" s="534">
        <v>2021</v>
      </c>
      <c r="BB1" s="307" t="s">
        <v>177</v>
      </c>
      <c r="BC1" s="307"/>
      <c r="BD1" s="307"/>
      <c r="BE1" s="307"/>
      <c r="BF1" s="307"/>
      <c r="BG1" s="311"/>
      <c r="BH1" s="299"/>
      <c r="BI1" s="299"/>
      <c r="BJ1" s="312" t="s">
        <v>28</v>
      </c>
      <c r="BK1" s="534">
        <v>2022</v>
      </c>
      <c r="BL1" s="307" t="s">
        <v>177</v>
      </c>
      <c r="BM1" s="307"/>
      <c r="BN1" s="307"/>
      <c r="BO1" s="307"/>
      <c r="BP1" s="307"/>
      <c r="BQ1" s="311"/>
      <c r="BR1" s="299"/>
      <c r="BS1" s="299"/>
    </row>
    <row xmlns:x14ac="http://schemas.microsoft.com/office/spreadsheetml/2009/9/ac" r="2" s="298" customFormat="true" ht="30" customHeight="true" x14ac:dyDescent="0.25">
      <c r="A2" s="550" t="s">
        <v>240</v>
      </c>
      <c r="B2" s="308" t="s">
        <v>215</v>
      </c>
      <c r="C2" s="230" t="s">
        <v>176</v>
      </c>
      <c r="D2" s="230" t="s">
        <v>175</v>
      </c>
      <c r="E2" s="309"/>
      <c r="F2" s="309"/>
      <c r="G2" s="309"/>
      <c r="H2" s="309"/>
      <c r="I2" s="310"/>
      <c r="J2" s="299" t="s">
        <v>221</v>
      </c>
      <c r="K2" s="299"/>
      <c r="L2" s="308" t="s">
        <v>216</v>
      </c>
      <c r="M2" s="230" t="s">
        <v>176</v>
      </c>
      <c r="N2" s="230" t="s">
        <v>175</v>
      </c>
      <c r="O2" s="309"/>
      <c r="P2" s="309"/>
      <c r="Q2" s="309"/>
      <c r="R2" s="309"/>
      <c r="S2" s="310"/>
      <c r="T2" s="299" t="s">
        <v>221</v>
      </c>
      <c r="U2" s="299"/>
      <c r="V2" s="308" t="s">
        <v>217</v>
      </c>
      <c r="W2" s="230" t="s">
        <v>176</v>
      </c>
      <c r="X2" s="230" t="s">
        <v>175</v>
      </c>
      <c r="Y2" s="309"/>
      <c r="Z2" s="309"/>
      <c r="AA2" s="309"/>
      <c r="AB2" s="309"/>
      <c r="AC2" s="310"/>
      <c r="AD2" s="299" t="s">
        <v>221</v>
      </c>
      <c r="AE2" s="299"/>
      <c r="AF2" s="308" t="s">
        <v>237</v>
      </c>
      <c r="AG2" s="230" t="s">
        <v>176</v>
      </c>
      <c r="AH2" s="230" t="s">
        <v>175</v>
      </c>
      <c r="AI2" s="309"/>
      <c r="AJ2" s="309"/>
      <c r="AK2" s="309"/>
      <c r="AL2" s="309"/>
      <c r="AM2" s="310"/>
      <c r="AN2" s="299" t="s">
        <v>221</v>
      </c>
      <c r="AO2" s="299"/>
      <c r="AP2" s="308" t="s">
        <v>238</v>
      </c>
      <c r="AQ2" s="230" t="s">
        <v>176</v>
      </c>
      <c r="AR2" s="230" t="s">
        <v>175</v>
      </c>
      <c r="AS2" s="309"/>
      <c r="AT2" s="309"/>
      <c r="AU2" s="309"/>
      <c r="AV2" s="309"/>
      <c r="AW2" s="310"/>
      <c r="AX2" s="299" t="s">
        <v>221</v>
      </c>
      <c r="AY2" s="299"/>
      <c r="AZ2" s="308" t="s">
        <v>246</v>
      </c>
      <c r="BA2" s="230" t="s">
        <v>176</v>
      </c>
      <c r="BB2" s="230" t="s">
        <v>175</v>
      </c>
      <c r="BC2" s="309"/>
      <c r="BD2" s="309"/>
      <c r="BE2" s="309"/>
      <c r="BF2" s="309"/>
      <c r="BG2" s="310"/>
      <c r="BH2" s="299" t="s">
        <v>221</v>
      </c>
      <c r="BI2" s="299"/>
      <c r="BJ2" s="308" t="s">
        <v>247</v>
      </c>
      <c r="BK2" s="230" t="s">
        <v>176</v>
      </c>
      <c r="BL2" s="230" t="s">
        <v>175</v>
      </c>
      <c r="BM2" s="309"/>
      <c r="BN2" s="309"/>
      <c r="BO2" s="309"/>
      <c r="BP2" s="309"/>
      <c r="BQ2" s="310"/>
      <c r="BR2" s="299" t="s">
        <v>221</v>
      </c>
      <c r="BS2" s="299"/>
    </row>
    <row xmlns:x14ac="http://schemas.microsoft.com/office/spreadsheetml/2009/9/ac" r="3" s="238" customFormat="true" ht="18" customHeight="true" x14ac:dyDescent="0.25">
      <c r="A3" s="550"/>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7"/>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4" t="str">
        <f>IF(ISBLANK('Data Summary'!A6),"",'Data Summary'!A6)</f>
        <v>AND_2016_UIS</v>
      </c>
      <c r="B4" s="101" t="s">
        <v>183</v>
      </c>
      <c r="C4" s="126" t="s">
        <v>24</v>
      </c>
      <c r="D4" s="8">
        <f>IF(COUNTA(D13)=0,"",D13)</f>
        <v>0</v>
      </c>
      <c r="E4" s="8" t="str">
        <f t="shared" ref="E4:I4" si="0">IF(COUNTA(E13)=0,"",E13)</f>
        <v/>
      </c>
      <c r="F4" s="8" t="str">
        <f t="shared" si="0"/>
        <v/>
      </c>
      <c r="G4" s="8" t="str">
        <f t="shared" si="0"/>
        <v/>
      </c>
      <c r="H4" s="8">
        <f t="shared" si="0"/>
        <v>0</v>
      </c>
      <c r="I4" s="25">
        <f t="shared" si="0"/>
        <v>0</v>
      </c>
      <c r="J4" s="19"/>
      <c r="K4" s="19"/>
      <c r="L4" s="101" t="s">
        <v>183</v>
      </c>
      <c r="M4" s="126" t="s">
        <v>24</v>
      </c>
      <c r="N4" s="8">
        <f>IF(COUNTA(N13)=0,"",N13)</f>
        <v>0</v>
      </c>
      <c r="O4" s="8" t="str">
        <f t="shared" ref="O4:S4" si="1">IF(COUNTA(O13)=0,"",O13)</f>
        <v/>
      </c>
      <c r="P4" s="8" t="str">
        <f t="shared" si="1"/>
        <v/>
      </c>
      <c r="Q4" s="8" t="str">
        <f t="shared" si="1"/>
        <v/>
      </c>
      <c r="R4" s="8">
        <f t="shared" si="1"/>
        <v>0</v>
      </c>
      <c r="S4" s="25">
        <f t="shared" si="1"/>
        <v>0</v>
      </c>
      <c r="T4" s="19"/>
      <c r="U4" s="19"/>
      <c r="V4" s="101" t="s">
        <v>183</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183</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1" t="s">
        <v>183</v>
      </c>
      <c r="BK4" s="126" t="s">
        <v>24</v>
      </c>
      <c r="BL4" s="8">
        <f>IF(COUNTA(BL13)=0,"",BL13)</f>
        <v>0</v>
      </c>
      <c r="BM4" s="8" t="str">
        <f t="shared" ref="BM4:BQ4" si="6">IF(COUNTA(BM13)=0,"",BM13)</f>
        <v/>
      </c>
      <c r="BN4" s="8" t="str">
        <f t="shared" si="6"/>
        <v/>
      </c>
      <c r="BO4" s="8" t="str">
        <f t="shared" si="6"/>
        <v/>
      </c>
      <c r="BP4" s="8">
        <f t="shared" si="6"/>
        <v>0</v>
      </c>
      <c r="BQ4" s="25">
        <f t="shared" si="6"/>
        <v>0</v>
      </c>
      <c r="BR4" s="19"/>
      <c r="BS4" s="1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4" t="str">
        <f ca="true">IF(ISBLANK('Data Summary'!A7),"",'Data Summary'!A7)</f>
        <v>AND_2017_UIS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f>IF((COUNTA(BP14:BP25)=0)+(COUNTA(BP13)=0),"",100-BP13-SUMPRODUCT(BK14:BK25,BP14:BP25))</f>
        <v>0</v>
      </c>
      <c r="BQ5" s="25">
        <f>IF((COUNTA(BQ14:BQ25)=0)+(COUNTA(BQ13)=0),"",100-BQ13-SUMPRODUCT(BK14:BK25,BQ14:BQ25))</f>
        <v>0</v>
      </c>
      <c r="BR5" s="19"/>
      <c r="BS5" s="1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64" t="str">
        <f ca="true">IF(ISBLANK('Data Summary'!A8),"",'Data Summary'!A8)</f>
        <v>AND_2018_UIS</v>
      </c>
      <c r="B6" s="101" t="s">
        <v>183</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183</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1" t="s">
        <v>183</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f>IF(COUNTA(BP14:BP25)=0,"",SUMPRODUCT(BP14:BP25,BK14:BK25))</f>
        <v>100</v>
      </c>
      <c r="BQ6" s="25">
        <f>IF(COUNTA(BQ14:BQ25)=0,"",SUMPRODUCT(BQ14:BQ25,BK14:BK25))</f>
        <v>100</v>
      </c>
      <c r="BR6" s="19"/>
      <c r="BS6" s="1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4" t="str">
        <f ca="true">IF(ISBLANK('Data Summary'!A9),"",'Data Summary'!A9)</f>
        <v>AND_2019_UIS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64" t="str">
        <f ca="true">IF(ISBLANK('Data Summary'!A10),"",'Data Summary'!A10)</f>
        <v>AND_2020_UIS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4" t="str">
        <f ca="true">IF(ISBLANK('Data Summary'!A11),"",'Data Summary'!A11)</f>
        <v>AND_2021_UIS</v>
      </c>
      <c r="B9" s="101" t="s">
        <v>178</v>
      </c>
      <c r="C9" s="126" t="s">
        <v>168</v>
      </c>
      <c r="D9" s="7">
        <v>100</v>
      </c>
      <c r="E9" s="128"/>
      <c r="F9" s="128"/>
      <c r="G9" s="128"/>
      <c r="H9" s="128">
        <v>100</v>
      </c>
      <c r="I9" s="21">
        <v>100</v>
      </c>
      <c r="J9" s="19"/>
      <c r="K9" s="19"/>
      <c r="L9" s="101" t="s">
        <v>178</v>
      </c>
      <c r="M9" s="126" t="s">
        <v>168</v>
      </c>
      <c r="N9" s="7">
        <v>100</v>
      </c>
      <c r="O9" s="128"/>
      <c r="P9" s="128"/>
      <c r="Q9" s="128"/>
      <c r="R9" s="128">
        <v>100</v>
      </c>
      <c r="S9" s="21">
        <v>100</v>
      </c>
      <c r="T9" s="19"/>
      <c r="U9" s="19"/>
      <c r="V9" s="101" t="s">
        <v>178</v>
      </c>
      <c r="W9" s="126" t="s">
        <v>168</v>
      </c>
      <c r="X9" s="7">
        <v>100</v>
      </c>
      <c r="Y9" s="128"/>
      <c r="Z9" s="128"/>
      <c r="AA9" s="128"/>
      <c r="AB9" s="128">
        <v>100</v>
      </c>
      <c r="AC9" s="21">
        <v>100</v>
      </c>
      <c r="AD9" s="19"/>
      <c r="AE9" s="19"/>
      <c r="AF9" s="101" t="s">
        <v>178</v>
      </c>
      <c r="AG9" s="126" t="s">
        <v>168</v>
      </c>
      <c r="AH9" s="7">
        <v>100</v>
      </c>
      <c r="AI9" s="128"/>
      <c r="AJ9" s="128"/>
      <c r="AK9" s="128"/>
      <c r="AL9" s="128">
        <v>100</v>
      </c>
      <c r="AM9" s="21">
        <v>100</v>
      </c>
      <c r="AN9" s="19"/>
      <c r="AO9" s="19"/>
      <c r="AP9" s="101" t="s">
        <v>178</v>
      </c>
      <c r="AQ9" s="126" t="s">
        <v>168</v>
      </c>
      <c r="AR9" s="7">
        <v>100</v>
      </c>
      <c r="AS9" s="128"/>
      <c r="AT9" s="128"/>
      <c r="AU9" s="128"/>
      <c r="AV9" s="128">
        <v>100</v>
      </c>
      <c r="AW9" s="21">
        <v>100</v>
      </c>
      <c r="AX9" s="19"/>
      <c r="AY9" s="19"/>
      <c r="AZ9" s="101" t="s">
        <v>178</v>
      </c>
      <c r="BA9" s="126" t="s">
        <v>168</v>
      </c>
      <c r="BB9" s="7">
        <v>100</v>
      </c>
      <c r="BC9" s="128"/>
      <c r="BD9" s="128"/>
      <c r="BE9" s="128"/>
      <c r="BF9" s="128">
        <v>100</v>
      </c>
      <c r="BG9" s="21">
        <v>100</v>
      </c>
      <c r="BH9" s="19"/>
      <c r="BI9" s="19"/>
      <c r="BJ9" s="101" t="s">
        <v>178</v>
      </c>
      <c r="BK9" s="126" t="s">
        <v>168</v>
      </c>
      <c r="BL9" s="7">
        <v>100</v>
      </c>
      <c r="BM9" s="128"/>
      <c r="BN9" s="128"/>
      <c r="BO9" s="128"/>
      <c r="BP9" s="128">
        <v>100</v>
      </c>
      <c r="BQ9" s="21">
        <v>100</v>
      </c>
      <c r="BR9" s="19"/>
      <c r="BS9" s="1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64" t="str">
        <f ca="true">IF(ISBLANK('Data Summary'!A12),"",'Data Summary'!A12)</f>
        <v>AND_2022_UIS</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65" t="str">
        <f ca="true">IF(ISBLANK('Data Summary'!A13),"",'Data Summary'!A13)</f>
        <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44" customFormat="true" ht="18" customHeight="true" x14ac:dyDescent="0.2">
      <c r="A12" s="365"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43"/>
      <c r="CD12" s="243"/>
      <c r="CN12" s="243"/>
      <c r="CX12" s="243"/>
      <c r="DH12" s="243"/>
      <c r="DR12" s="243"/>
      <c r="EB12" s="243"/>
      <c r="EL12" s="243"/>
      <c r="EV12" s="243"/>
      <c r="FF12" s="243"/>
      <c r="FP12" s="243"/>
      <c r="FZ12" s="243"/>
      <c r="GJ12" s="243"/>
      <c r="GT12" s="243"/>
      <c r="HD12" s="243"/>
      <c r="HN12" s="243"/>
      <c r="HX12" s="243"/>
    </row>
    <row xmlns:x14ac="http://schemas.microsoft.com/office/spreadsheetml/2009/9/ac" r="13" s="12" customFormat="true" ht="14.25" customHeight="true" x14ac:dyDescent="0.2">
      <c r="A13" s="365"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v>0</v>
      </c>
      <c r="BG13" s="59">
        <v>0</v>
      </c>
      <c r="BH13" s="10"/>
      <c r="BI13" s="10"/>
      <c r="BJ13" s="102" t="s">
        <v>55</v>
      </c>
      <c r="BK13" s="5">
        <v>0</v>
      </c>
      <c r="BL13" s="41">
        <v>0</v>
      </c>
      <c r="BM13" s="41"/>
      <c r="BN13" s="41"/>
      <c r="BO13" s="41"/>
      <c r="BP13" s="41">
        <v>0</v>
      </c>
      <c r="BQ13" s="59">
        <v>0</v>
      </c>
      <c r="BR13" s="10"/>
      <c r="BS13" s="10"/>
      <c r="BT13" s="111"/>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65"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row>
    <row xmlns:x14ac="http://schemas.microsoft.com/office/spreadsheetml/2009/9/ac" r="15" s="2" customFormat="true" x14ac:dyDescent="0.25">
      <c r="A15" s="365" t="str">
        <f ca="true">IF(ISBLANK('Data Summary'!A17),"",'Data Summary'!A17)</f>
        <v/>
      </c>
      <c r="B15" s="103" t="s">
        <v>184</v>
      </c>
      <c r="C15" s="6">
        <v>1</v>
      </c>
      <c r="D15" s="41">
        <v>100</v>
      </c>
      <c r="E15" s="128"/>
      <c r="F15" s="128"/>
      <c r="G15" s="128"/>
      <c r="H15" s="41">
        <v>100</v>
      </c>
      <c r="I15" s="59">
        <v>100</v>
      </c>
      <c r="J15" s="10"/>
      <c r="K15" s="10"/>
      <c r="L15" s="103" t="s">
        <v>184</v>
      </c>
      <c r="M15" s="6">
        <v>1</v>
      </c>
      <c r="N15" s="41">
        <v>100</v>
      </c>
      <c r="O15" s="128"/>
      <c r="P15" s="128"/>
      <c r="Q15" s="128"/>
      <c r="R15" s="41">
        <v>100</v>
      </c>
      <c r="S15" s="59">
        <v>100</v>
      </c>
      <c r="T15" s="10"/>
      <c r="U15" s="10"/>
      <c r="V15" s="103" t="s">
        <v>184</v>
      </c>
      <c r="W15" s="6">
        <v>1</v>
      </c>
      <c r="X15" s="41">
        <v>100</v>
      </c>
      <c r="Y15" s="128"/>
      <c r="Z15" s="128"/>
      <c r="AA15" s="128"/>
      <c r="AB15" s="41">
        <v>100</v>
      </c>
      <c r="AC15" s="59">
        <v>100</v>
      </c>
      <c r="AD15" s="10"/>
      <c r="AE15" s="10"/>
      <c r="AF15" s="103" t="s">
        <v>184</v>
      </c>
      <c r="AG15" s="6">
        <v>1</v>
      </c>
      <c r="AH15" s="41">
        <v>100</v>
      </c>
      <c r="AI15" s="128"/>
      <c r="AJ15" s="128"/>
      <c r="AK15" s="128"/>
      <c r="AL15" s="41">
        <v>100</v>
      </c>
      <c r="AM15" s="59">
        <v>100</v>
      </c>
      <c r="AN15" s="10"/>
      <c r="AO15" s="10"/>
      <c r="AP15" s="103" t="s">
        <v>184</v>
      </c>
      <c r="AQ15" s="6">
        <v>1</v>
      </c>
      <c r="AR15" s="41">
        <v>100</v>
      </c>
      <c r="AS15" s="128"/>
      <c r="AT15" s="128"/>
      <c r="AU15" s="128"/>
      <c r="AV15" s="41">
        <v>100</v>
      </c>
      <c r="AW15" s="59">
        <v>100</v>
      </c>
      <c r="AX15" s="10"/>
      <c r="AY15" s="10"/>
      <c r="AZ15" s="103" t="s">
        <v>184</v>
      </c>
      <c r="BA15" s="6">
        <v>1</v>
      </c>
      <c r="BB15" s="41">
        <v>100</v>
      </c>
      <c r="BC15" s="128"/>
      <c r="BD15" s="128"/>
      <c r="BE15" s="128"/>
      <c r="BF15" s="41">
        <v>100</v>
      </c>
      <c r="BG15" s="59">
        <v>100</v>
      </c>
      <c r="BH15" s="10"/>
      <c r="BI15" s="10"/>
      <c r="BJ15" s="103" t="s">
        <v>184</v>
      </c>
      <c r="BK15" s="6">
        <v>1</v>
      </c>
      <c r="BL15" s="41">
        <v>100</v>
      </c>
      <c r="BM15" s="128"/>
      <c r="BN15" s="128"/>
      <c r="BO15" s="128"/>
      <c r="BP15" s="41">
        <v>100</v>
      </c>
      <c r="BQ15" s="59">
        <v>100</v>
      </c>
      <c r="BR15" s="10"/>
      <c r="BS15" s="10"/>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65" t="str">
        <f ca="true">IF(ISBLANK('Data Summary'!A28),"",'Data Summary'!A28)</f>
        <v/>
      </c>
      <c r="B26" s="104" t="s">
        <v>12</v>
      </c>
      <c r="C26" s="547" t="s">
        <v>185</v>
      </c>
      <c r="D26" s="548"/>
      <c r="E26" s="548"/>
      <c r="F26" s="548"/>
      <c r="G26" s="548"/>
      <c r="H26" s="548"/>
      <c r="I26" s="549"/>
      <c r="J26" s="10"/>
      <c r="K26" s="10"/>
      <c r="L26" s="104" t="s">
        <v>12</v>
      </c>
      <c r="M26" s="547" t="s">
        <v>185</v>
      </c>
      <c r="N26" s="548"/>
      <c r="O26" s="548"/>
      <c r="P26" s="548"/>
      <c r="Q26" s="548"/>
      <c r="R26" s="548"/>
      <c r="S26" s="549"/>
      <c r="T26" s="10"/>
      <c r="U26" s="10"/>
      <c r="V26" s="104" t="s">
        <v>12</v>
      </c>
      <c r="W26" s="547" t="s">
        <v>185</v>
      </c>
      <c r="X26" s="548"/>
      <c r="Y26" s="548"/>
      <c r="Z26" s="548"/>
      <c r="AA26" s="548"/>
      <c r="AB26" s="548"/>
      <c r="AC26" s="549"/>
      <c r="AD26" s="10"/>
      <c r="AE26" s="10"/>
      <c r="AF26" s="104" t="s">
        <v>12</v>
      </c>
      <c r="AG26" s="547" t="s">
        <v>185</v>
      </c>
      <c r="AH26" s="548"/>
      <c r="AI26" s="548"/>
      <c r="AJ26" s="548"/>
      <c r="AK26" s="548"/>
      <c r="AL26" s="548"/>
      <c r="AM26" s="549"/>
      <c r="AN26" s="10"/>
      <c r="AO26" s="10"/>
      <c r="AP26" s="104" t="s">
        <v>12</v>
      </c>
      <c r="AQ26" s="547" t="s">
        <v>185</v>
      </c>
      <c r="AR26" s="548"/>
      <c r="AS26" s="548"/>
      <c r="AT26" s="548"/>
      <c r="AU26" s="548"/>
      <c r="AV26" s="548"/>
      <c r="AW26" s="549"/>
      <c r="AX26" s="10"/>
      <c r="AY26" s="10"/>
      <c r="AZ26" s="104" t="s">
        <v>12</v>
      </c>
      <c r="BA26" s="547" t="s">
        <v>185</v>
      </c>
      <c r="BB26" s="548"/>
      <c r="BC26" s="548"/>
      <c r="BD26" s="548"/>
      <c r="BE26" s="548"/>
      <c r="BF26" s="548"/>
      <c r="BG26" s="549"/>
      <c r="BH26" s="10"/>
      <c r="BI26" s="10"/>
      <c r="BJ26" s="104" t="s">
        <v>12</v>
      </c>
      <c r="BK26" s="547" t="s">
        <v>185</v>
      </c>
      <c r="BL26" s="548"/>
      <c r="BM26" s="548"/>
      <c r="BN26" s="548"/>
      <c r="BO26" s="548"/>
      <c r="BP26" s="548"/>
      <c r="BQ26" s="549"/>
      <c r="BR26" s="10"/>
      <c r="BS26" s="10"/>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65"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t="s">
        <v>158</v>
      </c>
      <c r="BG27" s="89" t="s">
        <v>158</v>
      </c>
      <c r="BH27" s="10"/>
      <c r="BI27" s="10"/>
      <c r="BJ27" s="104"/>
      <c r="BK27" s="58" t="s">
        <v>120</v>
      </c>
      <c r="BL27" s="47" t="s">
        <v>158</v>
      </c>
      <c r="BM27" s="47"/>
      <c r="BN27" s="47"/>
      <c r="BO27" s="47"/>
      <c r="BP27" s="47" t="s">
        <v>158</v>
      </c>
      <c r="BQ27" s="89" t="s">
        <v>158</v>
      </c>
      <c r="BR27" s="10"/>
      <c r="BS27" s="10"/>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65"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t="s">
        <v>158</v>
      </c>
      <c r="BG28" s="89" t="s">
        <v>158</v>
      </c>
      <c r="BH28" s="10"/>
      <c r="BI28" s="10"/>
      <c r="BJ28" s="104"/>
      <c r="BK28" s="58" t="s">
        <v>102</v>
      </c>
      <c r="BL28" s="47" t="s">
        <v>158</v>
      </c>
      <c r="BM28" s="47"/>
      <c r="BN28" s="47"/>
      <c r="BO28" s="47"/>
      <c r="BP28" s="47" t="s">
        <v>158</v>
      </c>
      <c r="BQ28" s="89" t="s">
        <v>158</v>
      </c>
      <c r="BR28" s="10"/>
      <c r="BS28" s="10"/>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c r="BJ29" s="104"/>
      <c r="BK29" s="58" t="s">
        <v>159</v>
      </c>
      <c r="BL29" s="47" t="s">
        <v>158</v>
      </c>
      <c r="BM29" s="47"/>
      <c r="BN29" s="47"/>
      <c r="BO29" s="47"/>
      <c r="BP29" s="47" t="s">
        <v>158</v>
      </c>
      <c r="BQ29" s="89" t="s">
        <v>158</v>
      </c>
      <c r="BR29" s="10"/>
      <c r="BS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65"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65"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65"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5"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5"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5"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5"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5"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5"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5"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5"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5"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5"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5"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5"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5"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5"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5"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5"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5"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5"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5"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5"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5"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5"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5"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5"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5"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5"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5"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5"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5"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5"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5"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5"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5"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5"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5"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5"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5"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5"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5"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5"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5"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5"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5"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5"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5"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5"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5"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5"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5"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5"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5"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5"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5"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5"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5"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5"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5"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5"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5"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5"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5"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5"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5"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5"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5"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5"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5"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5"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5"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5"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5"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5"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5"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5"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5"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5"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5"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5"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5"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5"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5"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5"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5"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5"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5"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5"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5"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5"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5"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5"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5"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5"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5"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5"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5"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5"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5"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5"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5"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5"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5"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5"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5"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5"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5"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5"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5"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5"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5"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5"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5"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5"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5"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5"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5"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5"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5"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8">
    <mergeCell ref="BK26:BQ26"/>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4" t="s">
        <v>22</v>
      </c>
      <c r="C1" s="535" t="s">
        <v>218</v>
      </c>
      <c r="D1" s="295" t="s">
        <v>177</v>
      </c>
      <c r="E1" s="295"/>
      <c r="F1" s="295"/>
      <c r="G1" s="295"/>
      <c r="H1" s="295"/>
      <c r="I1" s="313"/>
      <c r="J1" s="296"/>
      <c r="K1" s="297"/>
      <c r="L1" s="314" t="s">
        <v>22</v>
      </c>
      <c r="M1" s="535" t="s">
        <v>219</v>
      </c>
      <c r="N1" s="295" t="s">
        <v>177</v>
      </c>
      <c r="O1" s="295"/>
      <c r="P1" s="295"/>
      <c r="Q1" s="295"/>
      <c r="R1" s="295"/>
      <c r="S1" s="313"/>
      <c r="T1" s="296"/>
      <c r="U1" s="297"/>
      <c r="V1" s="314" t="s">
        <v>22</v>
      </c>
      <c r="W1" s="535" t="s">
        <v>220</v>
      </c>
      <c r="X1" s="295" t="s">
        <v>177</v>
      </c>
      <c r="Y1" s="295"/>
      <c r="Z1" s="295"/>
      <c r="AA1" s="295"/>
      <c r="AB1" s="295"/>
      <c r="AC1" s="313"/>
      <c r="AD1" s="296"/>
      <c r="AE1" s="297"/>
      <c r="AF1" s="314" t="s">
        <v>22</v>
      </c>
      <c r="AG1" s="535">
        <v>2019</v>
      </c>
      <c r="AH1" s="295" t="s">
        <v>177</v>
      </c>
      <c r="AI1" s="295"/>
      <c r="AJ1" s="295"/>
      <c r="AK1" s="295"/>
      <c r="AL1" s="295"/>
      <c r="AM1" s="313"/>
      <c r="AN1" s="296"/>
      <c r="AO1" s="297"/>
      <c r="AP1" s="314" t="s">
        <v>22</v>
      </c>
      <c r="AQ1" s="535">
        <v>2020</v>
      </c>
      <c r="AR1" s="295" t="s">
        <v>177</v>
      </c>
      <c r="AS1" s="295"/>
      <c r="AT1" s="295"/>
      <c r="AU1" s="295"/>
      <c r="AV1" s="295"/>
      <c r="AW1" s="313"/>
      <c r="AX1" s="296"/>
      <c r="AY1" s="297"/>
      <c r="AZ1" s="314" t="s">
        <v>22</v>
      </c>
      <c r="BA1" s="535">
        <v>2021</v>
      </c>
      <c r="BB1" s="295" t="s">
        <v>177</v>
      </c>
      <c r="BC1" s="295"/>
      <c r="BD1" s="295"/>
      <c r="BE1" s="295"/>
      <c r="BF1" s="295"/>
      <c r="BG1" s="313"/>
      <c r="BH1" s="296"/>
      <c r="BI1" s="297"/>
      <c r="BJ1" s="314" t="s">
        <v>22</v>
      </c>
      <c r="BK1" s="535">
        <v>2022</v>
      </c>
      <c r="BL1" s="295" t="s">
        <v>177</v>
      </c>
      <c r="BM1" s="295"/>
      <c r="BN1" s="295"/>
      <c r="BO1" s="295"/>
      <c r="BP1" s="295"/>
      <c r="BQ1" s="313"/>
      <c r="BR1" s="296"/>
      <c r="BS1" s="297"/>
    </row>
    <row xmlns:x14ac="http://schemas.microsoft.com/office/spreadsheetml/2009/9/ac" r="2" s="298" customFormat="true" ht="30" customHeight="true" x14ac:dyDescent="0.25">
      <c r="A2" s="550" t="s">
        <v>240</v>
      </c>
      <c r="B2" s="301" t="s">
        <v>215</v>
      </c>
      <c r="C2" s="245" t="s">
        <v>176</v>
      </c>
      <c r="D2" s="245" t="s">
        <v>175</v>
      </c>
      <c r="E2" s="302"/>
      <c r="F2" s="302"/>
      <c r="G2" s="302"/>
      <c r="H2" s="302"/>
      <c r="I2" s="303"/>
      <c r="J2" s="299" t="s">
        <v>221</v>
      </c>
      <c r="K2" s="345"/>
      <c r="L2" s="301" t="s">
        <v>216</v>
      </c>
      <c r="M2" s="245" t="s">
        <v>176</v>
      </c>
      <c r="N2" s="245" t="s">
        <v>175</v>
      </c>
      <c r="O2" s="302"/>
      <c r="P2" s="302"/>
      <c r="Q2" s="302"/>
      <c r="R2" s="302"/>
      <c r="S2" s="303"/>
      <c r="T2" s="299" t="s">
        <v>221</v>
      </c>
      <c r="U2" s="345"/>
      <c r="V2" s="301" t="s">
        <v>217</v>
      </c>
      <c r="W2" s="245" t="s">
        <v>176</v>
      </c>
      <c r="X2" s="245" t="s">
        <v>175</v>
      </c>
      <c r="Y2" s="302"/>
      <c r="Z2" s="302"/>
      <c r="AA2" s="302"/>
      <c r="AB2" s="302"/>
      <c r="AC2" s="303"/>
      <c r="AD2" s="299" t="s">
        <v>221</v>
      </c>
      <c r="AE2" s="300"/>
      <c r="AF2" s="301" t="s">
        <v>237</v>
      </c>
      <c r="AG2" s="245" t="s">
        <v>176</v>
      </c>
      <c r="AH2" s="245" t="s">
        <v>175</v>
      </c>
      <c r="AI2" s="302"/>
      <c r="AJ2" s="302"/>
      <c r="AK2" s="302"/>
      <c r="AL2" s="302"/>
      <c r="AM2" s="303"/>
      <c r="AN2" s="299" t="s">
        <v>221</v>
      </c>
      <c r="AO2" s="300"/>
      <c r="AP2" s="301" t="s">
        <v>238</v>
      </c>
      <c r="AQ2" s="245" t="s">
        <v>176</v>
      </c>
      <c r="AR2" s="245" t="s">
        <v>175</v>
      </c>
      <c r="AS2" s="302"/>
      <c r="AT2" s="302"/>
      <c r="AU2" s="302"/>
      <c r="AV2" s="302"/>
      <c r="AW2" s="303"/>
      <c r="AX2" s="299" t="s">
        <v>221</v>
      </c>
      <c r="AY2" s="300"/>
      <c r="AZ2" s="301" t="s">
        <v>246</v>
      </c>
      <c r="BA2" s="245" t="s">
        <v>176</v>
      </c>
      <c r="BB2" s="245" t="s">
        <v>175</v>
      </c>
      <c r="BC2" s="302"/>
      <c r="BD2" s="302"/>
      <c r="BE2" s="302"/>
      <c r="BF2" s="302"/>
      <c r="BG2" s="303"/>
      <c r="BH2" s="299" t="s">
        <v>221</v>
      </c>
      <c r="BI2" s="300"/>
      <c r="BJ2" s="301" t="s">
        <v>247</v>
      </c>
      <c r="BK2" s="245" t="s">
        <v>176</v>
      </c>
      <c r="BL2" s="245" t="s">
        <v>175</v>
      </c>
      <c r="BM2" s="302"/>
      <c r="BN2" s="302"/>
      <c r="BO2" s="302"/>
      <c r="BP2" s="302"/>
      <c r="BQ2" s="303"/>
      <c r="BR2" s="299" t="s">
        <v>221</v>
      </c>
      <c r="BS2" s="300"/>
    </row>
    <row xmlns:x14ac="http://schemas.microsoft.com/office/spreadsheetml/2009/9/ac" r="3" s="238" customFormat="true" ht="18" customHeight="true" x14ac:dyDescent="0.25">
      <c r="A3" s="550"/>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237"/>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6" t="str">
        <f>IF(ISBLANK('Data Summary'!A6),"",'Data Summary'!A6)</f>
        <v>AND_2016_UIS</v>
      </c>
      <c r="B4" s="101" t="s">
        <v>183</v>
      </c>
      <c r="C4" s="132" t="s">
        <v>3</v>
      </c>
      <c r="D4" s="8">
        <f t="shared" ref="D4:I4" si="0">IF(COUNTA(D14)=0,"",D14)</f>
        <v>0</v>
      </c>
      <c r="E4" s="8" t="str">
        <f t="shared" si="0"/>
        <v/>
      </c>
      <c r="F4" s="8" t="str">
        <f t="shared" si="0"/>
        <v/>
      </c>
      <c r="G4" s="8" t="str">
        <f t="shared" si="0"/>
        <v/>
      </c>
      <c r="H4" s="8">
        <f t="shared" si="0"/>
        <v>0</v>
      </c>
      <c r="I4" s="25">
        <f t="shared" si="0"/>
        <v>0</v>
      </c>
      <c r="J4" s="19"/>
      <c r="K4" s="14"/>
      <c r="L4" s="101" t="s">
        <v>183</v>
      </c>
      <c r="M4" s="132" t="s">
        <v>3</v>
      </c>
      <c r="N4" s="8">
        <f t="shared" ref="N4:S4" si="1">IF(COUNTA(N14)=0,"",N14)</f>
        <v>0</v>
      </c>
      <c r="O4" s="8" t="str">
        <f t="shared" si="1"/>
        <v/>
      </c>
      <c r="P4" s="8" t="str">
        <f t="shared" si="1"/>
        <v/>
      </c>
      <c r="Q4" s="8" t="str">
        <f t="shared" si="1"/>
        <v/>
      </c>
      <c r="R4" s="8">
        <f t="shared" si="1"/>
        <v>0</v>
      </c>
      <c r="S4" s="25" t="str">
        <f t="shared" si="1"/>
        <v/>
      </c>
      <c r="T4" s="19"/>
      <c r="U4" s="14"/>
      <c r="V4" s="101" t="s">
        <v>183</v>
      </c>
      <c r="W4" s="132" t="s">
        <v>3</v>
      </c>
      <c r="X4" s="8">
        <f t="shared" ref="X4:AC4" si="2">IF(COUNTA(X14)=0,"",X14)</f>
        <v>0</v>
      </c>
      <c r="Y4" s="8" t="str">
        <f t="shared" si="2"/>
        <v/>
      </c>
      <c r="Z4" s="8" t="str">
        <f t="shared" si="2"/>
        <v/>
      </c>
      <c r="AA4" s="8" t="str">
        <f t="shared" si="2"/>
        <v/>
      </c>
      <c r="AB4" s="8">
        <f t="shared" si="2"/>
        <v>0</v>
      </c>
      <c r="AC4" s="25">
        <f t="shared" si="2"/>
        <v>0</v>
      </c>
      <c r="AD4" s="19"/>
      <c r="AE4" s="14"/>
      <c r="AF4" s="101" t="s">
        <v>183</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2" t="s">
        <v>3</v>
      </c>
      <c r="AR4" s="8">
        <f t="shared" ref="AR4:AW4" si="4">IF(COUNTA(AR14)=0,"",AR14)</f>
        <v>0</v>
      </c>
      <c r="AS4" s="8" t="str">
        <f t="shared" si="4"/>
        <v/>
      </c>
      <c r="AT4" s="8" t="str">
        <f t="shared" si="4"/>
        <v/>
      </c>
      <c r="AU4" s="8" t="str">
        <f t="shared" si="4"/>
        <v/>
      </c>
      <c r="AV4" s="8">
        <f t="shared" si="4"/>
        <v>0</v>
      </c>
      <c r="AW4" s="25">
        <f t="shared" si="4"/>
        <v>0</v>
      </c>
      <c r="AX4" s="19"/>
      <c r="AY4" s="14"/>
      <c r="AZ4" s="101" t="s">
        <v>183</v>
      </c>
      <c r="BA4" s="132" t="s">
        <v>3</v>
      </c>
      <c r="BB4" s="8">
        <f t="shared" ref="BB4:BG4" si="5">IF(COUNTA(BB14)=0,"",BB14)</f>
        <v>0</v>
      </c>
      <c r="BC4" s="8" t="str">
        <f t="shared" si="5"/>
        <v/>
      </c>
      <c r="BD4" s="8" t="str">
        <f t="shared" si="5"/>
        <v/>
      </c>
      <c r="BE4" s="8" t="str">
        <f t="shared" si="5"/>
        <v/>
      </c>
      <c r="BF4" s="8">
        <f t="shared" si="5"/>
        <v>0</v>
      </c>
      <c r="BG4" s="25">
        <f t="shared" si="5"/>
        <v>0</v>
      </c>
      <c r="BH4" s="19"/>
      <c r="BI4" s="14"/>
      <c r="BJ4" s="101" t="s">
        <v>183</v>
      </c>
      <c r="BK4" s="132" t="s">
        <v>3</v>
      </c>
      <c r="BL4" s="8">
        <f t="shared" ref="BL4:BQ4" si="6">IF(COUNTA(BL14)=0,"",BL14)</f>
        <v>0</v>
      </c>
      <c r="BM4" s="8" t="str">
        <f t="shared" si="6"/>
        <v/>
      </c>
      <c r="BN4" s="8" t="str">
        <f t="shared" si="6"/>
        <v/>
      </c>
      <c r="BO4" s="8" t="str">
        <f t="shared" si="6"/>
        <v/>
      </c>
      <c r="BP4" s="8">
        <f t="shared" si="6"/>
        <v>0</v>
      </c>
      <c r="BQ4" s="25">
        <f t="shared" si="6"/>
        <v>0</v>
      </c>
      <c r="BR4" s="19"/>
      <c r="BS4" s="14"/>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6" t="str">
        <f ca="true">IF(ISBLANK('Data Summary'!A7),"",'Data Summary'!A7)</f>
        <v>AND_2017_UIS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t="str">
        <f>IF((COUNTA(S15:S26)=0)+(COUNTA(S14)=0),"",100-S14-SUMPRODUCT(M15:M26,S15:S26))</f>
        <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f>IF((COUNTA(BP15:BP26)=0)+(COUNTA(BP14)=0),"",100-BP14-SUMPRODUCT(BK15:BK26,BP15:BP26))</f>
        <v>0</v>
      </c>
      <c r="BQ5" s="25">
        <f>IF((COUNTA(BQ15:BQ26)=0)+(COUNTA(BQ14)=0),"",100-BQ14-SUMPRODUCT(BK15:BK26,BQ15:BQ26))</f>
        <v>0</v>
      </c>
      <c r="BR5" s="19"/>
      <c r="BS5" s="14"/>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66" t="str">
        <f ca="true">IF(ISBLANK('Data Summary'!A8),"",'Data Summary'!A8)</f>
        <v>AND_2018_UIS</v>
      </c>
      <c r="B6" s="101" t="s">
        <v>183</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t="str">
        <f>IF(COUNTA(S15:S26)=0,"",SUMPRODUCT(S15:S26,M15:M26))</f>
        <v/>
      </c>
      <c r="T6" s="19"/>
      <c r="U6" s="14"/>
      <c r="V6" s="101" t="s">
        <v>183</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t="s">
        <v>183</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1" t="s">
        <v>183</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f>IF(COUNTA(BP15:BP26)=0,"",SUMPRODUCT(BP15:BP26,BK15:BK26))</f>
        <v>100</v>
      </c>
      <c r="BQ6" s="25">
        <f>IF(COUNTA(BQ15:BQ26)=0,"",SUMPRODUCT(BQ15:BQ26,BK15:BK26))</f>
        <v>100</v>
      </c>
      <c r="BR6" s="19"/>
      <c r="BS6" s="14"/>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6" t="str">
        <f ca="true">IF(ISBLANK('Data Summary'!A9),"",'Data Summary'!A9)</f>
        <v>AND_2019_UIS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66" t="str">
        <f ca="true">IF(ISBLANK('Data Summary'!A10),"",'Data Summary'!A10)</f>
        <v>AND_2020_UIS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6" t="str">
        <f ca="true">IF(ISBLANK('Data Summary'!A11),"",'Data Summary'!A11)</f>
        <v>AND_2021_UIS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66" t="str">
        <f ca="true">IF(ISBLANK('Data Summary'!A12),"",'Data Summary'!A12)</f>
        <v>AND_2022_UIS</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67" t="str">
        <f ca="true">IF(ISBLANK('Data Summary'!A13),"",'Data Summary'!A13)</f>
        <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67" t="str">
        <f ca="true">IF(ISBLANK('Data Summary'!A14),"",'Data Summary'!A14)</f>
        <v/>
      </c>
      <c r="B12" s="101" t="s">
        <v>179</v>
      </c>
      <c r="C12" s="126" t="s">
        <v>169</v>
      </c>
      <c r="D12" s="129">
        <v>100</v>
      </c>
      <c r="E12" s="129"/>
      <c r="F12" s="129"/>
      <c r="G12" s="129"/>
      <c r="H12" s="129">
        <v>100</v>
      </c>
      <c r="I12" s="70">
        <v>100</v>
      </c>
      <c r="J12" s="19"/>
      <c r="K12" s="14"/>
      <c r="L12" s="101" t="s">
        <v>179</v>
      </c>
      <c r="M12" s="126" t="s">
        <v>169</v>
      </c>
      <c r="N12" s="129">
        <v>100</v>
      </c>
      <c r="O12" s="129"/>
      <c r="P12" s="129"/>
      <c r="Q12" s="129"/>
      <c r="R12" s="129">
        <v>100</v>
      </c>
      <c r="S12" s="70"/>
      <c r="T12" s="19"/>
      <c r="U12" s="14"/>
      <c r="V12" s="101" t="s">
        <v>179</v>
      </c>
      <c r="W12" s="126" t="s">
        <v>169</v>
      </c>
      <c r="X12" s="129">
        <v>100</v>
      </c>
      <c r="Y12" s="129"/>
      <c r="Z12" s="129"/>
      <c r="AA12" s="129"/>
      <c r="AB12" s="129">
        <v>100</v>
      </c>
      <c r="AC12" s="70">
        <v>100</v>
      </c>
      <c r="AD12" s="19"/>
      <c r="AE12" s="14"/>
      <c r="AF12" s="101" t="s">
        <v>179</v>
      </c>
      <c r="AG12" s="126" t="s">
        <v>169</v>
      </c>
      <c r="AH12" s="129">
        <v>100</v>
      </c>
      <c r="AI12" s="129"/>
      <c r="AJ12" s="129"/>
      <c r="AK12" s="129"/>
      <c r="AL12" s="129">
        <v>100</v>
      </c>
      <c r="AM12" s="70">
        <v>100</v>
      </c>
      <c r="AN12" s="19"/>
      <c r="AO12" s="14"/>
      <c r="AP12" s="101" t="s">
        <v>179</v>
      </c>
      <c r="AQ12" s="126" t="s">
        <v>169</v>
      </c>
      <c r="AR12" s="129">
        <v>100</v>
      </c>
      <c r="AS12" s="129"/>
      <c r="AT12" s="129"/>
      <c r="AU12" s="129"/>
      <c r="AV12" s="129">
        <v>100</v>
      </c>
      <c r="AW12" s="70">
        <v>100</v>
      </c>
      <c r="AX12" s="19"/>
      <c r="AY12" s="14"/>
      <c r="AZ12" s="101" t="s">
        <v>179</v>
      </c>
      <c r="BA12" s="126" t="s">
        <v>169</v>
      </c>
      <c r="BB12" s="129">
        <v>100</v>
      </c>
      <c r="BC12" s="129"/>
      <c r="BD12" s="129"/>
      <c r="BE12" s="129"/>
      <c r="BF12" s="129">
        <v>100</v>
      </c>
      <c r="BG12" s="70">
        <v>100</v>
      </c>
      <c r="BH12" s="19"/>
      <c r="BI12" s="14"/>
      <c r="BJ12" s="101" t="s">
        <v>179</v>
      </c>
      <c r="BK12" s="126" t="s">
        <v>169</v>
      </c>
      <c r="BL12" s="129">
        <v>100</v>
      </c>
      <c r="BM12" s="129"/>
      <c r="BN12" s="129"/>
      <c r="BO12" s="129"/>
      <c r="BP12" s="129">
        <v>100</v>
      </c>
      <c r="BQ12" s="70">
        <v>100</v>
      </c>
      <c r="BR12" s="19"/>
      <c r="BS12" s="14"/>
      <c r="BT12" s="110"/>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57" customFormat="true" ht="18" customHeight="true" x14ac:dyDescent="0.25">
      <c r="A13" s="367"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56"/>
      <c r="CD13" s="256"/>
      <c r="CN13" s="256"/>
      <c r="CX13" s="256"/>
      <c r="DH13" s="256"/>
      <c r="DR13" s="256"/>
      <c r="EB13" s="256"/>
      <c r="EL13" s="256"/>
      <c r="EV13" s="256"/>
      <c r="FF13" s="256"/>
      <c r="FP13" s="256"/>
      <c r="FZ13" s="256"/>
      <c r="GJ13" s="256"/>
      <c r="GT13" s="256"/>
      <c r="HD13" s="256"/>
      <c r="HN13" s="256"/>
      <c r="HX13" s="256"/>
    </row>
    <row xmlns:x14ac="http://schemas.microsoft.com/office/spreadsheetml/2009/9/ac" r="14" x14ac:dyDescent="0.25">
      <c r="A14" s="367"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v>0</v>
      </c>
      <c r="BG14" s="21">
        <v>0</v>
      </c>
      <c r="BH14" s="10"/>
      <c r="BI14" s="13"/>
      <c r="BJ14" s="102" t="s">
        <v>30</v>
      </c>
      <c r="BK14" s="16">
        <v>0</v>
      </c>
      <c r="BL14" s="41">
        <v>0</v>
      </c>
      <c r="BM14" s="41"/>
      <c r="BN14" s="41"/>
      <c r="BO14" s="128"/>
      <c r="BP14" s="128">
        <v>0</v>
      </c>
      <c r="BQ14" s="21">
        <v>0</v>
      </c>
      <c r="BR14" s="10"/>
      <c r="BS14" s="13"/>
    </row>
    <row xmlns:x14ac="http://schemas.microsoft.com/office/spreadsheetml/2009/9/ac" r="15" s="2" customFormat="true" x14ac:dyDescent="0.25">
      <c r="A15" s="367"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67" t="str">
        <f ca="true">IF(ISBLANK('Data Summary'!A18),"",'Data Summary'!A18)</f>
        <v/>
      </c>
      <c r="B16" s="103" t="s">
        <v>184</v>
      </c>
      <c r="C16" s="6">
        <v>1</v>
      </c>
      <c r="D16" s="41">
        <v>100</v>
      </c>
      <c r="E16" s="128"/>
      <c r="F16" s="128"/>
      <c r="G16" s="128"/>
      <c r="H16" s="41">
        <v>100</v>
      </c>
      <c r="I16" s="59">
        <v>100</v>
      </c>
      <c r="J16" s="10"/>
      <c r="K16" s="13"/>
      <c r="L16" s="103" t="s">
        <v>184</v>
      </c>
      <c r="M16" s="6">
        <v>1</v>
      </c>
      <c r="N16" s="41">
        <v>100</v>
      </c>
      <c r="O16" s="128"/>
      <c r="P16" s="128"/>
      <c r="Q16" s="128"/>
      <c r="R16" s="41">
        <v>100</v>
      </c>
      <c r="S16" s="59"/>
      <c r="T16" s="10"/>
      <c r="U16" s="13"/>
      <c r="V16" s="103" t="s">
        <v>184</v>
      </c>
      <c r="W16" s="6">
        <v>1</v>
      </c>
      <c r="X16" s="41">
        <v>100</v>
      </c>
      <c r="Y16" s="128"/>
      <c r="Z16" s="128"/>
      <c r="AA16" s="128"/>
      <c r="AB16" s="41">
        <v>100</v>
      </c>
      <c r="AC16" s="59">
        <v>100</v>
      </c>
      <c r="AD16" s="10"/>
      <c r="AE16" s="13"/>
      <c r="AF16" s="103" t="s">
        <v>184</v>
      </c>
      <c r="AG16" s="6">
        <v>1</v>
      </c>
      <c r="AH16" s="41">
        <v>100</v>
      </c>
      <c r="AI16" s="128"/>
      <c r="AJ16" s="128"/>
      <c r="AK16" s="128"/>
      <c r="AL16" s="41">
        <v>100</v>
      </c>
      <c r="AM16" s="59">
        <v>100</v>
      </c>
      <c r="AN16" s="10"/>
      <c r="AO16" s="13"/>
      <c r="AP16" s="103" t="s">
        <v>184</v>
      </c>
      <c r="AQ16" s="6">
        <v>1</v>
      </c>
      <c r="AR16" s="41">
        <v>100</v>
      </c>
      <c r="AS16" s="128"/>
      <c r="AT16" s="128"/>
      <c r="AU16" s="128"/>
      <c r="AV16" s="41">
        <v>100</v>
      </c>
      <c r="AW16" s="59">
        <v>100</v>
      </c>
      <c r="AX16" s="10"/>
      <c r="AY16" s="13"/>
      <c r="AZ16" s="103" t="s">
        <v>184</v>
      </c>
      <c r="BA16" s="6">
        <v>1</v>
      </c>
      <c r="BB16" s="41">
        <v>100</v>
      </c>
      <c r="BC16" s="128"/>
      <c r="BD16" s="128"/>
      <c r="BE16" s="128"/>
      <c r="BF16" s="41">
        <v>100</v>
      </c>
      <c r="BG16" s="59">
        <v>100</v>
      </c>
      <c r="BH16" s="10"/>
      <c r="BI16" s="13"/>
      <c r="BJ16" s="103" t="s">
        <v>184</v>
      </c>
      <c r="BK16" s="6">
        <v>1</v>
      </c>
      <c r="BL16" s="41">
        <v>100</v>
      </c>
      <c r="BM16" s="128"/>
      <c r="BN16" s="128"/>
      <c r="BO16" s="128"/>
      <c r="BP16" s="41">
        <v>100</v>
      </c>
      <c r="BQ16" s="59">
        <v>100</v>
      </c>
      <c r="BR16" s="10"/>
      <c r="BS16" s="13"/>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67" t="str">
        <f ca="true">IF(ISBLANK('Data Summary'!A29),"",'Data Summary'!A29)</f>
        <v/>
      </c>
      <c r="B27" s="104" t="s">
        <v>12</v>
      </c>
      <c r="C27" s="551" t="s">
        <v>185</v>
      </c>
      <c r="D27" s="551"/>
      <c r="E27" s="551"/>
      <c r="F27" s="551"/>
      <c r="G27" s="551"/>
      <c r="H27" s="551"/>
      <c r="I27" s="552"/>
      <c r="J27" s="10"/>
      <c r="K27" s="13"/>
      <c r="L27" s="104" t="s">
        <v>12</v>
      </c>
      <c r="M27" s="551" t="s">
        <v>214</v>
      </c>
      <c r="N27" s="551"/>
      <c r="O27" s="551"/>
      <c r="P27" s="551"/>
      <c r="Q27" s="551"/>
      <c r="R27" s="551"/>
      <c r="S27" s="552"/>
      <c r="T27" s="10"/>
      <c r="U27" s="13"/>
      <c r="V27" s="104" t="s">
        <v>12</v>
      </c>
      <c r="W27" s="551" t="s">
        <v>185</v>
      </c>
      <c r="X27" s="551"/>
      <c r="Y27" s="551"/>
      <c r="Z27" s="551"/>
      <c r="AA27" s="551"/>
      <c r="AB27" s="551"/>
      <c r="AC27" s="552"/>
      <c r="AD27" s="10"/>
      <c r="AE27" s="13"/>
      <c r="AF27" s="104" t="s">
        <v>12</v>
      </c>
      <c r="AG27" s="551" t="s">
        <v>185</v>
      </c>
      <c r="AH27" s="551"/>
      <c r="AI27" s="551"/>
      <c r="AJ27" s="551"/>
      <c r="AK27" s="551"/>
      <c r="AL27" s="551"/>
      <c r="AM27" s="552"/>
      <c r="AN27" s="10"/>
      <c r="AO27" s="13"/>
      <c r="AP27" s="104" t="s">
        <v>12</v>
      </c>
      <c r="AQ27" s="551" t="s">
        <v>185</v>
      </c>
      <c r="AR27" s="551"/>
      <c r="AS27" s="551"/>
      <c r="AT27" s="551"/>
      <c r="AU27" s="551"/>
      <c r="AV27" s="551"/>
      <c r="AW27" s="552"/>
      <c r="AX27" s="10"/>
      <c r="AY27" s="13"/>
      <c r="AZ27" s="104" t="s">
        <v>12</v>
      </c>
      <c r="BA27" s="551" t="s">
        <v>185</v>
      </c>
      <c r="BB27" s="551"/>
      <c r="BC27" s="551"/>
      <c r="BD27" s="551"/>
      <c r="BE27" s="551"/>
      <c r="BF27" s="551"/>
      <c r="BG27" s="552"/>
      <c r="BH27" s="10"/>
      <c r="BI27" s="13"/>
      <c r="BJ27" s="104" t="s">
        <v>12</v>
      </c>
      <c r="BK27" s="551" t="s">
        <v>185</v>
      </c>
      <c r="BL27" s="551"/>
      <c r="BM27" s="551"/>
      <c r="BN27" s="551"/>
      <c r="BO27" s="551"/>
      <c r="BP27" s="551"/>
      <c r="BQ27" s="552"/>
      <c r="BR27" s="10"/>
      <c r="BS27" s="13"/>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67"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t="s">
        <v>158</v>
      </c>
      <c r="BG28" s="89" t="s">
        <v>158</v>
      </c>
      <c r="BH28" s="10"/>
      <c r="BI28" s="13"/>
      <c r="BJ28" s="104"/>
      <c r="BK28" s="58" t="s">
        <v>120</v>
      </c>
      <c r="BL28" s="47" t="s">
        <v>158</v>
      </c>
      <c r="BM28" s="47"/>
      <c r="BN28" s="47"/>
      <c r="BO28" s="47"/>
      <c r="BP28" s="47" t="s">
        <v>158</v>
      </c>
      <c r="BQ28" s="89" t="s">
        <v>158</v>
      </c>
      <c r="BR28" s="10"/>
      <c r="BS28" s="13"/>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67"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t="s">
        <v>158</v>
      </c>
      <c r="BG29" s="89" t="s">
        <v>158</v>
      </c>
      <c r="BH29" s="10"/>
      <c r="BI29" s="13"/>
      <c r="BJ29" s="104"/>
      <c r="BK29" s="58" t="s">
        <v>102</v>
      </c>
      <c r="BL29" s="47" t="s">
        <v>158</v>
      </c>
      <c r="BM29" s="47"/>
      <c r="BN29" s="47"/>
      <c r="BO29" s="47"/>
      <c r="BP29" s="47" t="s">
        <v>158</v>
      </c>
      <c r="BQ29" s="89" t="s">
        <v>158</v>
      </c>
      <c r="BR29" s="10"/>
      <c r="BS29" s="13"/>
      <c r="BT29" s="112"/>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12"/>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row>
    <row xmlns:x14ac="http://schemas.microsoft.com/office/spreadsheetml/2009/9/ac" r="32" ht="16.5" customHeight="true" x14ac:dyDescent="0.25">
      <c r="A32" s="367"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c r="BJ32" s="104"/>
      <c r="BK32" s="58" t="s">
        <v>103</v>
      </c>
      <c r="BL32" s="47" t="s">
        <v>158</v>
      </c>
      <c r="BM32" s="47"/>
      <c r="BN32" s="47"/>
      <c r="BO32" s="47"/>
      <c r="BP32" s="47" t="s">
        <v>158</v>
      </c>
      <c r="BQ32" s="89" t="s">
        <v>158</v>
      </c>
      <c r="BR32" s="10"/>
      <c r="BS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7"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7"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7"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7"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7"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7"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7"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7"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7"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7"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7"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7"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7"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7"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7"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7"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7"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7"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7"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7"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7"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7"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7"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7"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7"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7"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7"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7"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7"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7"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7"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7"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7"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7"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7"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7"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7"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7"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7"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7"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7"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7"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7"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7"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7"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7"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7"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7"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7"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7"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7"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7"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7"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7"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7"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7"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7"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7"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7"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7"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7"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7"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7"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7"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7"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7"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7"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7"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7"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7"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7"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7"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7"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7"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7"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7"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7"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7"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7"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7"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7"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7"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7"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7"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7"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7"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7"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7"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7"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7"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7"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7"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7"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7"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7"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7"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7"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7"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7"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7"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7"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7"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7"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7"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7"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7"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7"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7"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7"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7"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7"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7"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7"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7"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7"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7"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7"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63"/>
      <c r="B638" s="107"/>
      <c r="L638" s="107"/>
      <c r="V638" s="107"/>
      <c r="AF638" s="107"/>
      <c r="AP638" s="107"/>
      <c r="AZ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63"/>
      <c r="B639" s="107"/>
      <c r="L639" s="107"/>
      <c r="V639" s="107"/>
      <c r="AF639" s="107"/>
      <c r="AP639" s="107"/>
      <c r="AZ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63"/>
      <c r="B640" s="107"/>
      <c r="L640" s="107"/>
      <c r="V640" s="107"/>
      <c r="AF640" s="107"/>
      <c r="AP640" s="107"/>
      <c r="AZ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8">
    <mergeCell ref="BK27:BQ2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2024-04-24T06:08:40Z</dcterms:modified>
</cp:coreProperties>
</file>